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Ma User\Client\日本総研\H29年度国土交通省\Excelエラー内容と修正\H30センサス調査票＜電子版＞\"/>
    </mc:Choice>
  </mc:AlternateContent>
  <workbookProtection workbookPassword="E1E1" lockStructure="1"/>
  <bookViews>
    <workbookView xWindow="0" yWindow="60" windowWidth="19410" windowHeight="10950"/>
  </bookViews>
  <sheets>
    <sheet name="操作方法説明書" sheetId="5" r:id="rId1"/>
    <sheet name="調査票" sheetId="1" r:id="rId2"/>
    <sheet name="Code" sheetId="2" state="hidden" r:id="rId3"/>
    <sheet name="Check" sheetId="3" state="hidden" r:id="rId4"/>
    <sheet name="Table" sheetId="4" state="hidden" r:id="rId5"/>
  </sheets>
  <definedNames>
    <definedName name="_xlnm.Print_Area" localSheetId="0">操作方法説明書!$B$2:$X$52</definedName>
    <definedName name="_xlnm.Print_Area" localSheetId="1">調査票!$B$7:$RU$266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19" i="3" l="1"/>
  <c r="AF118" i="3"/>
  <c r="AF117" i="3"/>
  <c r="AF107" i="3"/>
  <c r="AF106" i="3"/>
  <c r="AF105" i="3"/>
  <c r="AF95" i="3"/>
  <c r="AF94" i="3"/>
  <c r="AF93" i="3"/>
  <c r="AF83" i="3"/>
  <c r="AF82" i="3"/>
  <c r="AF81" i="3"/>
  <c r="AF71" i="3"/>
  <c r="AF70" i="3"/>
  <c r="AF69" i="3"/>
  <c r="OD244" i="1" l="1"/>
  <c r="KB244" i="1"/>
  <c r="FZ244" i="1"/>
  <c r="JQ227" i="1"/>
  <c r="JQ221" i="1"/>
  <c r="JQ215" i="1"/>
  <c r="JQ209" i="1"/>
  <c r="JQ203" i="1"/>
  <c r="JQ197" i="1"/>
  <c r="JQ191" i="1"/>
  <c r="JQ185" i="1"/>
  <c r="JQ179" i="1"/>
  <c r="JQ173" i="1"/>
  <c r="JQ167" i="1"/>
  <c r="JQ161" i="1"/>
  <c r="NS227" i="1"/>
  <c r="NS221" i="1"/>
  <c r="NS215" i="1"/>
  <c r="NS209" i="1"/>
  <c r="NS203" i="1"/>
  <c r="NS197" i="1"/>
  <c r="NS191" i="1"/>
  <c r="NS185" i="1"/>
  <c r="NS179" i="1"/>
  <c r="NS173" i="1"/>
  <c r="NS167" i="1"/>
  <c r="NS161" i="1"/>
  <c r="JQ79" i="1"/>
  <c r="JQ73" i="1"/>
  <c r="JQ67" i="1"/>
  <c r="JQ61" i="1"/>
  <c r="JQ55" i="1"/>
  <c r="OD155" i="1"/>
  <c r="KB155" i="1"/>
  <c r="FZ155" i="1"/>
  <c r="BH251" i="1"/>
  <c r="JQ251" i="1" s="1"/>
  <c r="NS251" i="1" l="1"/>
  <c r="AB251" i="1"/>
  <c r="BT227" i="1"/>
  <c r="BT221" i="1"/>
  <c r="BT215" i="1"/>
  <c r="BT209" i="1"/>
  <c r="BT203" i="1"/>
  <c r="BT197" i="1"/>
  <c r="AD197" i="1" s="1"/>
  <c r="BT191" i="1"/>
  <c r="AD191" i="1" s="1"/>
  <c r="BT185" i="1"/>
  <c r="BT179" i="1"/>
  <c r="BT173" i="1"/>
  <c r="BT167" i="1"/>
  <c r="BT161" i="1"/>
  <c r="AD227" i="1"/>
  <c r="AD221" i="1"/>
  <c r="AD215" i="1"/>
  <c r="AD209" i="1"/>
  <c r="AD203" i="1"/>
  <c r="BC79" i="1" l="1"/>
  <c r="NS79" i="1" s="1"/>
  <c r="BC73" i="1"/>
  <c r="NS73" i="1" s="1"/>
  <c r="BC67" i="1"/>
  <c r="NS67" i="1" s="1"/>
  <c r="BC61" i="1"/>
  <c r="NS61" i="1" s="1"/>
  <c r="BC55" i="1"/>
  <c r="NS55" i="1" s="1"/>
  <c r="AZ2" i="3" l="1"/>
  <c r="AY2" i="3"/>
  <c r="L108" i="4" l="1"/>
  <c r="L107" i="4"/>
  <c r="L106" i="4"/>
  <c r="L105" i="4"/>
  <c r="L104" i="4"/>
  <c r="L103" i="4"/>
  <c r="L102" i="4"/>
  <c r="L101" i="4"/>
  <c r="L100" i="4"/>
  <c r="L99" i="4"/>
  <c r="L98" i="4"/>
  <c r="L97" i="4"/>
  <c r="L60" i="4"/>
  <c r="L59" i="4"/>
  <c r="L58" i="4"/>
  <c r="L57" i="4"/>
  <c r="L56" i="4"/>
  <c r="L55" i="4"/>
  <c r="L54" i="4"/>
  <c r="L53" i="4"/>
  <c r="L52" i="4"/>
  <c r="L51" i="4"/>
  <c r="L50" i="4"/>
  <c r="L49" i="4"/>
  <c r="FO79" i="1" l="1"/>
  <c r="FO73" i="1"/>
  <c r="FO67" i="1"/>
  <c r="FO61" i="1"/>
  <c r="FO55" i="1"/>
  <c r="BF233" i="1"/>
  <c r="AR233" i="1"/>
  <c r="AG135" i="1"/>
  <c r="AG131" i="1"/>
  <c r="AG127" i="1"/>
  <c r="AG119" i="1"/>
  <c r="AG115" i="1"/>
  <c r="AG111" i="1"/>
  <c r="AG103" i="1"/>
  <c r="AG79" i="1"/>
  <c r="AG73" i="1"/>
  <c r="AG67" i="1"/>
  <c r="AG61" i="1"/>
  <c r="AG55" i="1"/>
  <c r="AG49" i="1"/>
  <c r="F30" i="3"/>
  <c r="FO191" i="1" l="1"/>
  <c r="FO215" i="1"/>
  <c r="FO197" i="1"/>
  <c r="FO221" i="1"/>
  <c r="FO203" i="1"/>
  <c r="FO227" i="1"/>
  <c r="FO209" i="1"/>
  <c r="FO251" i="1"/>
  <c r="S202" i="3"/>
  <c r="S190" i="3"/>
  <c r="E311" i="3" l="1"/>
  <c r="E312" i="3" s="1"/>
  <c r="E313" i="3" s="1"/>
  <c r="E314" i="3" s="1"/>
  <c r="E315" i="3" s="1"/>
  <c r="E316" i="3" s="1"/>
  <c r="E317" i="3" s="1"/>
  <c r="E318" i="3" s="1"/>
  <c r="E319" i="3" s="1"/>
  <c r="E320" i="3" s="1"/>
  <c r="E321" i="3" s="1"/>
  <c r="E238" i="3"/>
  <c r="E250" i="3" s="1"/>
  <c r="E227" i="3"/>
  <c r="E228" i="3" s="1"/>
  <c r="E229" i="3" s="1"/>
  <c r="E230" i="3" s="1"/>
  <c r="E231" i="3" s="1"/>
  <c r="E232" i="3" s="1"/>
  <c r="E233" i="3" s="1"/>
  <c r="E234" i="3" s="1"/>
  <c r="E235" i="3" s="1"/>
  <c r="E236" i="3" s="1"/>
  <c r="E237" i="3" s="1"/>
  <c r="E215" i="3"/>
  <c r="E216" i="3" s="1"/>
  <c r="E217" i="3" s="1"/>
  <c r="E218" i="3" s="1"/>
  <c r="E219" i="3" s="1"/>
  <c r="E220" i="3" s="1"/>
  <c r="E221" i="3" s="1"/>
  <c r="E222" i="3" s="1"/>
  <c r="E223" i="3" s="1"/>
  <c r="E224" i="3" s="1"/>
  <c r="E225" i="3" s="1"/>
  <c r="E202" i="3"/>
  <c r="E203" i="3" s="1"/>
  <c r="E204" i="3" s="1"/>
  <c r="E205" i="3" s="1"/>
  <c r="E206" i="3" s="1"/>
  <c r="E207" i="3" s="1"/>
  <c r="E208" i="3" s="1"/>
  <c r="E209" i="3" s="1"/>
  <c r="E210" i="3" s="1"/>
  <c r="E211" i="3" s="1"/>
  <c r="E212" i="3" s="1"/>
  <c r="E213" i="3" s="1"/>
  <c r="E191" i="3"/>
  <c r="E192" i="3" s="1"/>
  <c r="E193" i="3" s="1"/>
  <c r="E194" i="3" s="1"/>
  <c r="E195" i="3" s="1"/>
  <c r="E196" i="3" s="1"/>
  <c r="E197" i="3" s="1"/>
  <c r="E198" i="3" s="1"/>
  <c r="E199" i="3" s="1"/>
  <c r="E200" i="3" s="1"/>
  <c r="E201" i="3" s="1"/>
  <c r="E178" i="3"/>
  <c r="E179" i="3" s="1"/>
  <c r="E180" i="3" s="1"/>
  <c r="E181" i="3" s="1"/>
  <c r="E182" i="3" s="1"/>
  <c r="E183" i="3" s="1"/>
  <c r="E184" i="3" s="1"/>
  <c r="E185" i="3" s="1"/>
  <c r="E186" i="3" s="1"/>
  <c r="E187" i="3" s="1"/>
  <c r="E188" i="3" s="1"/>
  <c r="E189" i="3" s="1"/>
  <c r="E167" i="3"/>
  <c r="E168" i="3" s="1"/>
  <c r="E169" i="3" s="1"/>
  <c r="E170" i="3" s="1"/>
  <c r="E171" i="3" s="1"/>
  <c r="E172" i="3" s="1"/>
  <c r="E173" i="3" s="1"/>
  <c r="E174" i="3" s="1"/>
  <c r="E175" i="3" s="1"/>
  <c r="E176" i="3" s="1"/>
  <c r="E177" i="3" s="1"/>
  <c r="E81" i="3"/>
  <c r="E93" i="3" s="1"/>
  <c r="E105" i="3" s="1"/>
  <c r="E70" i="3"/>
  <c r="E71" i="3" s="1"/>
  <c r="E72" i="3" s="1"/>
  <c r="E73" i="3" s="1"/>
  <c r="E74" i="3" s="1"/>
  <c r="E75" i="3" s="1"/>
  <c r="E76" i="3" s="1"/>
  <c r="E77" i="3" s="1"/>
  <c r="E78" i="3" s="1"/>
  <c r="E79" i="3" s="1"/>
  <c r="E80" i="3" s="1"/>
  <c r="B48" i="3"/>
  <c r="B49" i="3" s="1"/>
  <c r="B50" i="3" s="1"/>
  <c r="B42" i="3"/>
  <c r="B43" i="3" s="1"/>
  <c r="B44" i="3" s="1"/>
  <c r="BB4" i="3"/>
  <c r="E239" i="3" l="1"/>
  <c r="E240" i="3" s="1"/>
  <c r="E241" i="3" s="1"/>
  <c r="E242" i="3" s="1"/>
  <c r="E243" i="3" s="1"/>
  <c r="E244" i="3" s="1"/>
  <c r="E245" i="3" s="1"/>
  <c r="E246" i="3" s="1"/>
  <c r="E247" i="3" s="1"/>
  <c r="E248" i="3" s="1"/>
  <c r="E249" i="3" s="1"/>
  <c r="B45" i="3"/>
  <c r="B51" i="3"/>
  <c r="E117" i="3"/>
  <c r="E118" i="3" s="1"/>
  <c r="E119" i="3" s="1"/>
  <c r="E120" i="3" s="1"/>
  <c r="E121" i="3" s="1"/>
  <c r="E122" i="3" s="1"/>
  <c r="E123" i="3" s="1"/>
  <c r="E124" i="3" s="1"/>
  <c r="E125" i="3" s="1"/>
  <c r="E126" i="3" s="1"/>
  <c r="E127" i="3" s="1"/>
  <c r="E128" i="3" s="1"/>
  <c r="E106" i="3"/>
  <c r="E107" i="3" s="1"/>
  <c r="E108" i="3" s="1"/>
  <c r="E109" i="3" s="1"/>
  <c r="E110" i="3" s="1"/>
  <c r="E111" i="3" s="1"/>
  <c r="E112" i="3" s="1"/>
  <c r="E113" i="3" s="1"/>
  <c r="E114" i="3" s="1"/>
  <c r="E115" i="3" s="1"/>
  <c r="E116" i="3" s="1"/>
  <c r="E82" i="3"/>
  <c r="E83" i="3" s="1"/>
  <c r="E84" i="3" s="1"/>
  <c r="E85" i="3" s="1"/>
  <c r="E86" i="3" s="1"/>
  <c r="E87" i="3" s="1"/>
  <c r="E88" i="3" s="1"/>
  <c r="E89" i="3" s="1"/>
  <c r="E90" i="3" s="1"/>
  <c r="E91" i="3" s="1"/>
  <c r="E92" i="3" s="1"/>
  <c r="E262" i="3"/>
  <c r="E251" i="3"/>
  <c r="E252" i="3" s="1"/>
  <c r="E253" i="3" s="1"/>
  <c r="E254" i="3" s="1"/>
  <c r="E255" i="3" s="1"/>
  <c r="E256" i="3" s="1"/>
  <c r="E257" i="3" s="1"/>
  <c r="E258" i="3" s="1"/>
  <c r="E259" i="3" s="1"/>
  <c r="E260" i="3" s="1"/>
  <c r="E261" i="3" s="1"/>
  <c r="E94" i="3" l="1"/>
  <c r="E274" i="3"/>
  <c r="E263" i="3"/>
  <c r="B52" i="3"/>
  <c r="B46" i="3"/>
  <c r="E95" i="3" l="1"/>
  <c r="E264" i="3"/>
  <c r="B53" i="3"/>
  <c r="E275" i="3"/>
  <c r="E286" i="3"/>
  <c r="E276" i="3" l="1"/>
  <c r="E265" i="3"/>
  <c r="E96" i="3"/>
  <c r="B54" i="3"/>
  <c r="E298" i="3"/>
  <c r="E287" i="3"/>
  <c r="E299" i="3" l="1"/>
  <c r="E266" i="3"/>
  <c r="E277" i="3"/>
  <c r="E288" i="3"/>
  <c r="E97" i="3"/>
  <c r="B55" i="3"/>
  <c r="E289" i="3" l="1"/>
  <c r="E98" i="3"/>
  <c r="E300" i="3"/>
  <c r="E278" i="3"/>
  <c r="E267" i="3"/>
  <c r="B56" i="3"/>
  <c r="E279" i="3" l="1"/>
  <c r="E268" i="3"/>
  <c r="E290" i="3"/>
  <c r="E301" i="3"/>
  <c r="E99" i="3"/>
  <c r="B57" i="3"/>
  <c r="E291" i="3" l="1"/>
  <c r="E269" i="3"/>
  <c r="E100" i="3"/>
  <c r="E280" i="3"/>
  <c r="E302" i="3"/>
  <c r="B58" i="3"/>
  <c r="E303" i="3" l="1"/>
  <c r="E292" i="3"/>
  <c r="E281" i="3"/>
  <c r="E101" i="3"/>
  <c r="E270" i="3"/>
  <c r="E271" i="3" l="1"/>
  <c r="E304" i="3"/>
  <c r="E102" i="3"/>
  <c r="E282" i="3"/>
  <c r="E293" i="3"/>
  <c r="E294" i="3" l="1"/>
  <c r="E272" i="3"/>
  <c r="E283" i="3"/>
  <c r="E103" i="3"/>
  <c r="E305" i="3"/>
  <c r="E104" i="3" l="1"/>
  <c r="E284" i="3"/>
  <c r="E273" i="3"/>
  <c r="E306" i="3"/>
  <c r="E295" i="3"/>
  <c r="R277" i="3"/>
  <c r="O250" i="3"/>
  <c r="M81" i="3"/>
  <c r="K238" i="3"/>
  <c r="K248" i="3"/>
  <c r="N99" i="3"/>
  <c r="M193" i="3"/>
  <c r="N112" i="3"/>
  <c r="K102" i="3"/>
  <c r="N310" i="3"/>
  <c r="Q287" i="3"/>
  <c r="R275" i="3"/>
  <c r="P207" i="3"/>
  <c r="L213" i="3"/>
  <c r="M254" i="3"/>
  <c r="Q196" i="3"/>
  <c r="Q191" i="3"/>
  <c r="L167" i="3"/>
  <c r="N104" i="3"/>
  <c r="O247" i="3"/>
  <c r="J107" i="3"/>
  <c r="M310" i="3"/>
  <c r="N178" i="3"/>
  <c r="P292" i="3"/>
  <c r="K312" i="3"/>
  <c r="K270" i="3"/>
  <c r="L209" i="3"/>
  <c r="R303" i="3"/>
  <c r="R312" i="3"/>
  <c r="L228" i="3"/>
  <c r="Q304" i="3"/>
  <c r="P205" i="3"/>
  <c r="Q310" i="3"/>
  <c r="R216" i="3"/>
  <c r="R291" i="3"/>
  <c r="O203" i="3"/>
  <c r="Q298" i="3"/>
  <c r="R239" i="3"/>
  <c r="P302" i="3"/>
  <c r="M252" i="3"/>
  <c r="L110" i="3"/>
  <c r="O181" i="3"/>
  <c r="M93" i="3"/>
  <c r="M96" i="3"/>
  <c r="N101" i="3"/>
  <c r="P260" i="3"/>
  <c r="O220" i="3"/>
  <c r="K193" i="3"/>
  <c r="O316" i="3"/>
  <c r="M293" i="3"/>
  <c r="O285" i="3"/>
  <c r="L186" i="3"/>
  <c r="M86" i="3"/>
  <c r="L314" i="3"/>
  <c r="M294" i="3"/>
  <c r="M256" i="3"/>
  <c r="M195" i="3"/>
  <c r="T316" i="3"/>
  <c r="N179" i="3"/>
  <c r="P195" i="3"/>
  <c r="R169" i="3"/>
  <c r="K244" i="3"/>
  <c r="P259" i="3"/>
  <c r="R272" i="3"/>
  <c r="Q305" i="3"/>
  <c r="O261" i="3"/>
  <c r="L106" i="3"/>
  <c r="M92" i="3"/>
  <c r="R308" i="3"/>
  <c r="L234" i="3"/>
  <c r="O210" i="3"/>
  <c r="Q315" i="3"/>
  <c r="R300" i="3"/>
  <c r="M285" i="3"/>
  <c r="O176" i="3"/>
  <c r="R218" i="3"/>
  <c r="Q309" i="3"/>
  <c r="N182" i="3"/>
  <c r="P190" i="3"/>
  <c r="R166" i="3"/>
  <c r="Q293" i="3"/>
  <c r="K237" i="3"/>
  <c r="Q190" i="3"/>
  <c r="M251" i="3"/>
  <c r="P267" i="3"/>
  <c r="O168" i="3"/>
  <c r="P271" i="3"/>
  <c r="O194" i="3"/>
  <c r="O304" i="3"/>
  <c r="M292" i="3"/>
  <c r="L113" i="3"/>
  <c r="T321" i="3"/>
  <c r="M316" i="3"/>
  <c r="O240" i="3"/>
  <c r="P319" i="3"/>
  <c r="M267" i="3"/>
  <c r="O178" i="3"/>
  <c r="R310" i="3"/>
  <c r="P268" i="3"/>
  <c r="L231" i="3"/>
  <c r="Q301" i="3"/>
  <c r="R195" i="3"/>
  <c r="L225" i="3"/>
  <c r="R302" i="3"/>
  <c r="J90" i="3"/>
  <c r="K235" i="3"/>
  <c r="P261" i="3"/>
  <c r="Q206" i="3"/>
  <c r="M259" i="3"/>
  <c r="K207" i="3"/>
  <c r="K210" i="3"/>
  <c r="N115" i="3"/>
  <c r="O282" i="3"/>
  <c r="O270" i="3"/>
  <c r="R192" i="3"/>
  <c r="N314" i="3"/>
  <c r="R237" i="3"/>
  <c r="R179" i="3"/>
  <c r="P321" i="3"/>
  <c r="N317" i="3"/>
  <c r="L178" i="3"/>
  <c r="P304" i="3"/>
  <c r="Q290" i="3"/>
  <c r="R220" i="3"/>
  <c r="Q286" i="3"/>
  <c r="M91" i="3"/>
  <c r="R246" i="3"/>
  <c r="T319" i="3"/>
  <c r="L321" i="3"/>
  <c r="P272" i="3"/>
  <c r="O259" i="3"/>
  <c r="P257" i="3"/>
  <c r="P286" i="3"/>
  <c r="K226" i="3"/>
  <c r="P297" i="3"/>
  <c r="R202" i="3"/>
  <c r="O182" i="3"/>
  <c r="R314" i="3"/>
  <c r="M314" i="3"/>
  <c r="Q306" i="3"/>
  <c r="Q296" i="3"/>
  <c r="L190" i="3"/>
  <c r="R176" i="3"/>
  <c r="N108" i="3"/>
  <c r="O267" i="3"/>
  <c r="K100" i="3"/>
  <c r="M190" i="3"/>
  <c r="K98" i="3"/>
  <c r="J114" i="3"/>
  <c r="R247" i="3"/>
  <c r="J116" i="3"/>
  <c r="R309" i="3"/>
  <c r="M277" i="3"/>
  <c r="R298" i="3"/>
  <c r="N185" i="3"/>
  <c r="P194" i="3"/>
  <c r="O307" i="3"/>
  <c r="L201" i="3"/>
  <c r="M312" i="3"/>
  <c r="K297" i="3"/>
  <c r="L176" i="3"/>
  <c r="O293" i="3"/>
  <c r="O177" i="3"/>
  <c r="R278" i="3"/>
  <c r="L179" i="3"/>
  <c r="O294" i="3"/>
  <c r="L294" i="3"/>
  <c r="K227" i="3"/>
  <c r="P290" i="3"/>
  <c r="M100" i="3"/>
  <c r="R221" i="3"/>
  <c r="N187" i="3"/>
  <c r="K200" i="3"/>
  <c r="N88" i="3"/>
  <c r="P310" i="3"/>
  <c r="Q195" i="3"/>
  <c r="L188" i="3"/>
  <c r="N186" i="3"/>
  <c r="R213" i="3"/>
  <c r="P202" i="3"/>
  <c r="L207" i="3"/>
  <c r="P204" i="3"/>
  <c r="O308" i="3"/>
  <c r="L199" i="3"/>
  <c r="O208" i="3"/>
  <c r="R256" i="3"/>
  <c r="N311" i="3"/>
  <c r="T312" i="3"/>
  <c r="M278" i="3"/>
  <c r="R173" i="3"/>
  <c r="M319" i="3"/>
  <c r="N102" i="3"/>
  <c r="L316" i="3"/>
  <c r="L291" i="3"/>
  <c r="R297" i="3"/>
  <c r="O283" i="3"/>
  <c r="K97" i="3"/>
  <c r="O192" i="3"/>
  <c r="P318" i="3"/>
  <c r="L214" i="3"/>
  <c r="R305" i="3"/>
  <c r="L195" i="3"/>
  <c r="M272" i="3"/>
  <c r="L112" i="3"/>
  <c r="L204" i="3"/>
  <c r="O260" i="3"/>
  <c r="O241" i="3"/>
  <c r="M291" i="3"/>
  <c r="R292" i="3"/>
  <c r="R319" i="3"/>
  <c r="R199" i="3"/>
  <c r="L318" i="3"/>
  <c r="R238" i="3"/>
  <c r="M253" i="3"/>
  <c r="M288" i="3"/>
  <c r="M94" i="3"/>
  <c r="Q210" i="3"/>
  <c r="O186" i="3"/>
  <c r="P311" i="3"/>
  <c r="L315" i="3"/>
  <c r="K206" i="3"/>
  <c r="O277" i="3"/>
  <c r="O297" i="3"/>
  <c r="L187" i="3"/>
  <c r="O279" i="3"/>
  <c r="L185" i="3"/>
  <c r="R243" i="3"/>
  <c r="R311" i="3"/>
  <c r="P193" i="3"/>
  <c r="K204" i="3"/>
  <c r="R320" i="3"/>
  <c r="M295" i="3"/>
  <c r="O317" i="3"/>
  <c r="S317" i="3"/>
  <c r="O236" i="3"/>
  <c r="Q205" i="3"/>
  <c r="L287" i="3"/>
  <c r="R229" i="3"/>
  <c r="M266" i="3"/>
  <c r="P206" i="3"/>
  <c r="K234" i="3"/>
  <c r="R254" i="3"/>
  <c r="O276" i="3"/>
  <c r="R181" i="3"/>
  <c r="Q194" i="3"/>
  <c r="M296" i="3"/>
  <c r="L289" i="3"/>
  <c r="O180" i="3"/>
  <c r="R207" i="3"/>
  <c r="R190" i="3"/>
  <c r="R250" i="3"/>
  <c r="T314" i="3"/>
  <c r="K310" i="3"/>
  <c r="N100" i="3"/>
  <c r="L197" i="3"/>
  <c r="R253" i="3"/>
  <c r="R301" i="3"/>
  <c r="J83" i="3"/>
  <c r="O318" i="3"/>
  <c r="K229" i="3"/>
  <c r="L203" i="3"/>
  <c r="M276" i="3"/>
  <c r="O284" i="3"/>
  <c r="O290" i="3"/>
  <c r="R274" i="3"/>
  <c r="P213" i="3"/>
  <c r="L171" i="3"/>
  <c r="R295" i="3"/>
  <c r="J99" i="3"/>
  <c r="M99" i="3"/>
  <c r="O305" i="3"/>
  <c r="Q316" i="3"/>
  <c r="R183" i="3"/>
  <c r="O314" i="3"/>
  <c r="N111" i="3"/>
  <c r="M281" i="3"/>
  <c r="Q299" i="3"/>
  <c r="K311" i="3"/>
  <c r="O167" i="3"/>
  <c r="R196" i="3"/>
  <c r="O215" i="3"/>
  <c r="K315" i="3"/>
  <c r="M317" i="3"/>
  <c r="M194" i="3"/>
  <c r="O280" i="3"/>
  <c r="O225" i="3"/>
  <c r="K212" i="3"/>
  <c r="L166" i="3"/>
  <c r="J82" i="3"/>
  <c r="L180" i="3"/>
  <c r="P250" i="3"/>
  <c r="M85" i="3"/>
  <c r="P208" i="3"/>
  <c r="L297" i="3"/>
  <c r="O171" i="3"/>
  <c r="M201" i="3"/>
  <c r="M262" i="3"/>
  <c r="K271" i="3"/>
  <c r="N91" i="3"/>
  <c r="P252" i="3"/>
  <c r="Q213" i="3"/>
  <c r="L320" i="3"/>
  <c r="R289" i="3"/>
  <c r="L196" i="3"/>
  <c r="N95" i="3"/>
  <c r="P298" i="3"/>
  <c r="N114" i="3"/>
  <c r="P314" i="3"/>
  <c r="L235" i="3"/>
  <c r="K94" i="3"/>
  <c r="P245" i="3"/>
  <c r="P210" i="3"/>
  <c r="R307" i="3"/>
  <c r="M88" i="3"/>
  <c r="K233" i="3"/>
  <c r="O185" i="3"/>
  <c r="R188" i="3"/>
  <c r="K101" i="3"/>
  <c r="L226" i="3"/>
  <c r="O216" i="3"/>
  <c r="J88" i="3"/>
  <c r="O191" i="3"/>
  <c r="L317" i="3"/>
  <c r="O206" i="3"/>
  <c r="Q308" i="3"/>
  <c r="O303" i="3"/>
  <c r="M192" i="3"/>
  <c r="O278" i="3"/>
  <c r="J106" i="3"/>
  <c r="K231" i="3"/>
  <c r="M269" i="3"/>
  <c r="K242" i="3"/>
  <c r="R175" i="3"/>
  <c r="L170" i="3"/>
  <c r="P192" i="3"/>
  <c r="P301" i="3"/>
  <c r="Q209" i="3"/>
  <c r="N320" i="3"/>
  <c r="K247" i="3"/>
  <c r="R200" i="3"/>
  <c r="R271" i="3"/>
  <c r="J113" i="3"/>
  <c r="O234" i="3"/>
  <c r="M270" i="3"/>
  <c r="P269" i="3"/>
  <c r="T311" i="3"/>
  <c r="L210" i="3"/>
  <c r="O188" i="3"/>
  <c r="R227" i="3"/>
  <c r="M320" i="3"/>
  <c r="O292" i="3"/>
  <c r="P263" i="3"/>
  <c r="K96" i="3"/>
  <c r="L177" i="3"/>
  <c r="K205" i="3"/>
  <c r="O257" i="3"/>
  <c r="L312" i="3"/>
  <c r="O196" i="3"/>
  <c r="R279" i="3"/>
  <c r="K294" i="3"/>
  <c r="O205" i="3"/>
  <c r="K263" i="3"/>
  <c r="P196" i="3"/>
  <c r="O231" i="3"/>
  <c r="P256" i="3"/>
  <c r="R168" i="3"/>
  <c r="N181" i="3"/>
  <c r="M89" i="3"/>
  <c r="J91" i="3"/>
  <c r="O211" i="3"/>
  <c r="R306" i="3"/>
  <c r="R209" i="3"/>
  <c r="O321" i="3"/>
  <c r="R180" i="3"/>
  <c r="Q303" i="3"/>
  <c r="N103" i="3"/>
  <c r="R248" i="3"/>
  <c r="K213" i="3"/>
  <c r="R249" i="3"/>
  <c r="K201" i="3"/>
  <c r="R170" i="3"/>
  <c r="L173" i="3"/>
  <c r="Q312" i="3"/>
  <c r="L192" i="3"/>
  <c r="N87" i="3"/>
  <c r="Q192" i="3"/>
  <c r="L220" i="3"/>
  <c r="K243" i="3"/>
  <c r="J104" i="3"/>
  <c r="K290" i="3"/>
  <c r="L191" i="3"/>
  <c r="R201" i="3"/>
  <c r="S311" i="3"/>
  <c r="M265" i="3"/>
  <c r="P315" i="3"/>
  <c r="S312" i="3"/>
  <c r="Q318" i="3"/>
  <c r="R222" i="3"/>
  <c r="P242" i="3"/>
  <c r="R219" i="3"/>
  <c r="P255" i="3"/>
  <c r="P307" i="3"/>
  <c r="M199" i="3"/>
  <c r="O313" i="3"/>
  <c r="O258" i="3"/>
  <c r="R177" i="3"/>
  <c r="R193" i="3"/>
  <c r="Q289" i="3"/>
  <c r="K272" i="3"/>
  <c r="N96" i="3"/>
  <c r="L218" i="3"/>
  <c r="K318" i="3"/>
  <c r="T318" i="3"/>
  <c r="K267" i="3"/>
  <c r="M103" i="3"/>
  <c r="O227" i="3"/>
  <c r="R252" i="3"/>
  <c r="R194" i="3"/>
  <c r="N92" i="3"/>
  <c r="K104" i="3"/>
  <c r="J110" i="3"/>
  <c r="M271" i="3"/>
  <c r="M287" i="3"/>
  <c r="R270" i="3"/>
  <c r="L227" i="3"/>
  <c r="P238" i="3"/>
  <c r="L295" i="3"/>
  <c r="O315" i="3"/>
  <c r="K199" i="3"/>
  <c r="K293" i="3"/>
  <c r="O320" i="3"/>
  <c r="J89" i="3"/>
  <c r="O262" i="3"/>
  <c r="O298" i="3"/>
  <c r="P239" i="3"/>
  <c r="Q288" i="3"/>
  <c r="O263" i="3"/>
  <c r="L290" i="3"/>
  <c r="O201" i="3"/>
  <c r="P244" i="3"/>
  <c r="M197" i="3"/>
  <c r="Q207" i="3"/>
  <c r="O281" i="3"/>
  <c r="O170" i="3"/>
  <c r="Q198" i="3"/>
  <c r="R214" i="3"/>
  <c r="R224" i="3"/>
  <c r="K320" i="3"/>
  <c r="M282" i="3"/>
  <c r="L169" i="3"/>
  <c r="P251" i="3"/>
  <c r="O296" i="3"/>
  <c r="R182" i="3"/>
  <c r="T317" i="3"/>
  <c r="L223" i="3"/>
  <c r="T320" i="3"/>
  <c r="R235" i="3"/>
  <c r="P264" i="3"/>
  <c r="M260" i="3"/>
  <c r="Q314" i="3"/>
  <c r="N94" i="3"/>
  <c r="J87" i="3"/>
  <c r="L219" i="3"/>
  <c r="R240" i="3"/>
  <c r="P211" i="3"/>
  <c r="K295" i="3"/>
  <c r="P293" i="3"/>
  <c r="L202" i="3"/>
  <c r="P265" i="3"/>
  <c r="O198" i="3"/>
  <c r="R281" i="3"/>
  <c r="O230" i="3"/>
  <c r="R230" i="3"/>
  <c r="O202" i="3"/>
  <c r="L215" i="3"/>
  <c r="K93" i="3"/>
  <c r="L293" i="3"/>
  <c r="R257" i="3"/>
  <c r="Q199" i="3"/>
  <c r="O249" i="3"/>
  <c r="R231" i="3"/>
  <c r="M87" i="3"/>
  <c r="J112" i="3"/>
  <c r="R212" i="3"/>
  <c r="Q302" i="3"/>
  <c r="R280" i="3"/>
  <c r="P262" i="3"/>
  <c r="L198" i="3"/>
  <c r="M104" i="3"/>
  <c r="P258" i="3"/>
  <c r="M90" i="3"/>
  <c r="K195" i="3"/>
  <c r="K268" i="3"/>
  <c r="K296" i="3"/>
  <c r="O295" i="3"/>
  <c r="N189" i="3"/>
  <c r="P299" i="3"/>
  <c r="L200" i="3"/>
  <c r="R251" i="3"/>
  <c r="K190" i="3"/>
  <c r="N319" i="3"/>
  <c r="O237" i="3"/>
  <c r="M102" i="3"/>
  <c r="M261" i="3"/>
  <c r="O246" i="3"/>
  <c r="N83" i="3"/>
  <c r="O311" i="3"/>
  <c r="J98" i="3"/>
  <c r="R299" i="3"/>
  <c r="R259" i="3"/>
  <c r="R236" i="3"/>
  <c r="R206" i="3"/>
  <c r="P191" i="3"/>
  <c r="L292" i="3"/>
  <c r="R241" i="3"/>
  <c r="M98" i="3"/>
  <c r="O273" i="3"/>
  <c r="L208" i="3"/>
  <c r="O217" i="3"/>
  <c r="L105" i="3"/>
  <c r="Q197" i="3"/>
  <c r="O209" i="3"/>
  <c r="P316" i="3"/>
  <c r="M313" i="3"/>
  <c r="R318" i="3"/>
  <c r="Q300" i="3"/>
  <c r="R189" i="3"/>
  <c r="Q200" i="3"/>
  <c r="O310" i="3"/>
  <c r="M284" i="3"/>
  <c r="L175" i="3"/>
  <c r="R315" i="3"/>
  <c r="P296" i="3"/>
  <c r="L184" i="3"/>
  <c r="P287" i="3"/>
  <c r="P295" i="3"/>
  <c r="N312" i="3"/>
  <c r="O243" i="3"/>
  <c r="M191" i="3"/>
  <c r="O289" i="3"/>
  <c r="Q208" i="3"/>
  <c r="J103" i="3"/>
  <c r="R267" i="3"/>
  <c r="R283" i="3"/>
  <c r="M264" i="3"/>
  <c r="O248" i="3"/>
  <c r="K288" i="3"/>
  <c r="L222" i="3"/>
  <c r="N113" i="3"/>
  <c r="Q295" i="3"/>
  <c r="K202" i="3"/>
  <c r="J102" i="3"/>
  <c r="L286" i="3"/>
  <c r="P309" i="3"/>
  <c r="K211" i="3"/>
  <c r="N318" i="3"/>
  <c r="N89" i="3"/>
  <c r="M289" i="3"/>
  <c r="M101" i="3"/>
  <c r="R245" i="3"/>
  <c r="M283" i="3"/>
  <c r="R178" i="3"/>
  <c r="P289" i="3"/>
  <c r="O244" i="3"/>
  <c r="O312" i="3"/>
  <c r="N85" i="3"/>
  <c r="P197" i="3"/>
  <c r="T310" i="3"/>
  <c r="N313" i="3"/>
  <c r="O256" i="3"/>
  <c r="J86" i="3"/>
  <c r="Q297" i="3"/>
  <c r="L217" i="3"/>
  <c r="K246" i="3"/>
  <c r="K287" i="3"/>
  <c r="J97" i="3"/>
  <c r="R226" i="3"/>
  <c r="R208" i="3"/>
  <c r="R242" i="3"/>
  <c r="Q204" i="3"/>
  <c r="Q320" i="3"/>
  <c r="K99" i="3"/>
  <c r="R171" i="3"/>
  <c r="M275" i="3"/>
  <c r="P240" i="3"/>
  <c r="N107" i="3"/>
  <c r="M286" i="3"/>
  <c r="N105" i="3"/>
  <c r="K240" i="3"/>
  <c r="R228" i="3"/>
  <c r="T315" i="3"/>
  <c r="Q317" i="3"/>
  <c r="O253" i="3"/>
  <c r="O199" i="3"/>
  <c r="K316" i="3"/>
  <c r="N184" i="3"/>
  <c r="N110" i="3"/>
  <c r="J95" i="3"/>
  <c r="K264" i="3"/>
  <c r="O274" i="3"/>
  <c r="J81" i="3"/>
  <c r="O233" i="3"/>
  <c r="O195" i="3"/>
  <c r="P241" i="3"/>
  <c r="O235" i="3"/>
  <c r="K196" i="3"/>
  <c r="R225" i="3"/>
  <c r="Q319" i="3"/>
  <c r="P288" i="3"/>
  <c r="O173" i="3"/>
  <c r="R232" i="3"/>
  <c r="K198" i="3"/>
  <c r="J94" i="3"/>
  <c r="L229" i="3"/>
  <c r="O239" i="3"/>
  <c r="J108" i="3"/>
  <c r="O266" i="3"/>
  <c r="R187" i="3"/>
  <c r="O301" i="3"/>
  <c r="M290" i="3"/>
  <c r="P320" i="3"/>
  <c r="L206" i="3"/>
  <c r="J101" i="3"/>
  <c r="M258" i="3"/>
  <c r="R174" i="3"/>
  <c r="K269" i="3"/>
  <c r="R269" i="3"/>
  <c r="R304" i="3"/>
  <c r="K208" i="3"/>
  <c r="P200" i="3"/>
  <c r="K192" i="3"/>
  <c r="N183" i="3"/>
  <c r="J96" i="3"/>
  <c r="O221" i="3"/>
  <c r="R198" i="3"/>
  <c r="R205" i="3"/>
  <c r="S320" i="3"/>
  <c r="M82" i="3"/>
  <c r="N180" i="3"/>
  <c r="R286" i="3"/>
  <c r="N116" i="3"/>
  <c r="O254" i="3"/>
  <c r="R293" i="3"/>
  <c r="R197" i="3"/>
  <c r="M279" i="3"/>
  <c r="N321" i="3"/>
  <c r="P312" i="3"/>
  <c r="K291" i="3"/>
  <c r="L313" i="3"/>
  <c r="R211" i="3"/>
  <c r="Q291" i="3"/>
  <c r="K319" i="3"/>
  <c r="R262" i="3"/>
  <c r="R268" i="3"/>
  <c r="R185" i="3"/>
  <c r="O213" i="3"/>
  <c r="Q211" i="3"/>
  <c r="S319" i="3"/>
  <c r="L172" i="3"/>
  <c r="O275" i="3"/>
  <c r="Q321" i="3"/>
  <c r="O245" i="3"/>
  <c r="M268" i="3"/>
  <c r="L108" i="3"/>
  <c r="M273" i="3"/>
  <c r="R316" i="3"/>
  <c r="P253" i="3"/>
  <c r="O223" i="3"/>
  <c r="P201" i="3"/>
  <c r="L116" i="3"/>
  <c r="O190" i="3"/>
  <c r="O204" i="3"/>
  <c r="O271" i="3"/>
  <c r="P203" i="3"/>
  <c r="O222" i="3"/>
  <c r="Q311" i="3"/>
  <c r="L174" i="3"/>
  <c r="R261" i="3"/>
  <c r="M250" i="3"/>
  <c r="N97" i="3"/>
  <c r="O309" i="3"/>
  <c r="M263" i="3"/>
  <c r="M95" i="3"/>
  <c r="O207" i="3"/>
  <c r="M280" i="3"/>
  <c r="P254" i="3"/>
  <c r="O242" i="3"/>
  <c r="M297" i="3"/>
  <c r="O291" i="3"/>
  <c r="K241" i="3"/>
  <c r="R263" i="3"/>
  <c r="P199" i="3"/>
  <c r="K95" i="3"/>
  <c r="P198" i="3"/>
  <c r="R210" i="3"/>
  <c r="L230" i="3"/>
  <c r="N82" i="3"/>
  <c r="O193" i="3"/>
  <c r="L221" i="3"/>
  <c r="J85" i="3"/>
  <c r="M84" i="3"/>
  <c r="T313" i="3"/>
  <c r="K232" i="3"/>
  <c r="N188" i="3"/>
  <c r="K191" i="3"/>
  <c r="O302" i="3"/>
  <c r="P305" i="3"/>
  <c r="R233" i="3"/>
  <c r="M83" i="3"/>
  <c r="L233" i="3"/>
  <c r="S316" i="3"/>
  <c r="M318" i="3"/>
  <c r="R296" i="3"/>
  <c r="L205" i="3"/>
  <c r="R290" i="3"/>
  <c r="K313" i="3"/>
  <c r="O228" i="3"/>
  <c r="L236" i="3"/>
  <c r="R217" i="3"/>
  <c r="O214" i="3"/>
  <c r="K209" i="3"/>
  <c r="R223" i="3"/>
  <c r="L311" i="3"/>
  <c r="O272" i="3"/>
  <c r="P308" i="3"/>
  <c r="J92" i="3"/>
  <c r="N109" i="3"/>
  <c r="R215" i="3"/>
  <c r="S310" i="3"/>
  <c r="R321" i="3"/>
  <c r="S321" i="3"/>
  <c r="M311" i="3"/>
  <c r="O238" i="3"/>
  <c r="P317" i="3"/>
  <c r="M198" i="3"/>
  <c r="O232" i="3"/>
  <c r="R273" i="3"/>
  <c r="K249" i="3"/>
  <c r="R258" i="3"/>
  <c r="K262" i="3"/>
  <c r="K197" i="3"/>
  <c r="O184" i="3"/>
  <c r="N90" i="3"/>
  <c r="K314" i="3"/>
  <c r="O169" i="3"/>
  <c r="K228" i="3"/>
  <c r="N316" i="3"/>
  <c r="K239" i="3"/>
  <c r="M274" i="3"/>
  <c r="N84" i="3"/>
  <c r="L319" i="3"/>
  <c r="O264" i="3"/>
  <c r="R191" i="3"/>
  <c r="R184" i="3"/>
  <c r="K194" i="3"/>
  <c r="L296" i="3"/>
  <c r="L193" i="3"/>
  <c r="O212" i="3"/>
  <c r="K292" i="3"/>
  <c r="L168" i="3"/>
  <c r="P306" i="3"/>
  <c r="Q307" i="3"/>
  <c r="L237" i="3"/>
  <c r="O255" i="3"/>
  <c r="K317" i="3"/>
  <c r="O179" i="3"/>
  <c r="K236" i="3"/>
  <c r="K289" i="3"/>
  <c r="Q292" i="3"/>
  <c r="Q201" i="3"/>
  <c r="O286" i="3"/>
  <c r="O166" i="3"/>
  <c r="P209" i="3"/>
  <c r="Q203" i="3"/>
  <c r="L211" i="3"/>
  <c r="K103" i="3"/>
  <c r="P294" i="3"/>
  <c r="N86" i="3"/>
  <c r="R285" i="3"/>
  <c r="K273" i="3"/>
  <c r="O226" i="3"/>
  <c r="R288" i="3"/>
  <c r="P270" i="3"/>
  <c r="O265" i="3"/>
  <c r="L115" i="3"/>
  <c r="J115" i="3"/>
  <c r="O174" i="3"/>
  <c r="S313" i="3"/>
  <c r="O229" i="3"/>
  <c r="P249" i="3"/>
  <c r="R167" i="3"/>
  <c r="R313" i="3"/>
  <c r="O269" i="3"/>
  <c r="K230" i="3"/>
  <c r="R282" i="3"/>
  <c r="Q193" i="3"/>
  <c r="O268" i="3"/>
  <c r="O219" i="3"/>
  <c r="J111" i="3"/>
  <c r="M321" i="3"/>
  <c r="P313" i="3"/>
  <c r="M196" i="3"/>
  <c r="J84" i="3"/>
  <c r="L212" i="3"/>
  <c r="O288" i="3"/>
  <c r="L181" i="3"/>
  <c r="R317" i="3"/>
  <c r="P266" i="3"/>
  <c r="Q202" i="3"/>
  <c r="O252" i="3"/>
  <c r="O172" i="3"/>
  <c r="R255" i="3"/>
  <c r="N93" i="3"/>
  <c r="K245" i="3"/>
  <c r="R260" i="3"/>
  <c r="R284" i="3"/>
  <c r="P273" i="3"/>
  <c r="R186" i="3"/>
  <c r="O175" i="3"/>
  <c r="J100" i="3"/>
  <c r="R203" i="3"/>
  <c r="R294" i="3"/>
  <c r="O187" i="3"/>
  <c r="S315" i="3"/>
  <c r="P246" i="3"/>
  <c r="N315" i="3"/>
  <c r="L109" i="3"/>
  <c r="R204" i="3"/>
  <c r="R266" i="3"/>
  <c r="M255" i="3"/>
  <c r="L224" i="3"/>
  <c r="O299" i="3"/>
  <c r="M97" i="3"/>
  <c r="O200" i="3"/>
  <c r="R265" i="3"/>
  <c r="K203" i="3"/>
  <c r="L310" i="3"/>
  <c r="Q294" i="3"/>
  <c r="P247" i="3"/>
  <c r="P243" i="3"/>
  <c r="L114" i="3"/>
  <c r="O189" i="3"/>
  <c r="P303" i="3"/>
  <c r="R276" i="3"/>
  <c r="J105" i="3"/>
  <c r="O319" i="3"/>
  <c r="S318" i="3"/>
  <c r="O183" i="3"/>
  <c r="O287" i="3"/>
  <c r="L107" i="3"/>
  <c r="N81" i="3"/>
  <c r="K286" i="3"/>
  <c r="O251" i="3"/>
  <c r="J93" i="3"/>
  <c r="Q313" i="3"/>
  <c r="M200" i="3"/>
  <c r="Q212" i="3"/>
  <c r="L182" i="3"/>
  <c r="P300" i="3"/>
  <c r="J109" i="3"/>
  <c r="L183" i="3"/>
  <c r="L288" i="3"/>
  <c r="R234" i="3"/>
  <c r="R287" i="3"/>
  <c r="K265" i="3"/>
  <c r="O306" i="3"/>
  <c r="K321" i="3"/>
  <c r="N98" i="3"/>
  <c r="L189" i="3"/>
  <c r="L111" i="3"/>
  <c r="O218" i="3"/>
  <c r="L216" i="3"/>
  <c r="P248" i="3"/>
  <c r="R264" i="3"/>
  <c r="P212" i="3"/>
  <c r="R244" i="3"/>
  <c r="O224" i="3"/>
  <c r="L194" i="3"/>
  <c r="M257" i="3"/>
  <c r="R172" i="3"/>
  <c r="O197" i="3"/>
  <c r="N106" i="3"/>
  <c r="K266" i="3"/>
  <c r="O300" i="3"/>
  <c r="S314" i="3"/>
  <c r="M315" i="3"/>
  <c r="P291" i="3"/>
  <c r="L232" i="3"/>
  <c r="U300" i="3" l="1"/>
  <c r="M274" i="4" s="1"/>
  <c r="Z300" i="3"/>
  <c r="Z266" i="3"/>
  <c r="U266" i="3"/>
  <c r="M240" i="4" s="1"/>
  <c r="U257" i="3"/>
  <c r="M231" i="4" s="1"/>
  <c r="Z257" i="3"/>
  <c r="U216" i="3"/>
  <c r="M190" i="4" s="1"/>
  <c r="Z216" i="3"/>
  <c r="U189" i="3"/>
  <c r="M163" i="4" s="1"/>
  <c r="Z189" i="3"/>
  <c r="Z321" i="3"/>
  <c r="U321" i="3"/>
  <c r="M295" i="4" s="1"/>
  <c r="Z306" i="3"/>
  <c r="U306" i="3"/>
  <c r="M280" i="4" s="1"/>
  <c r="U265" i="3"/>
  <c r="M239" i="4" s="1"/>
  <c r="Z265" i="3"/>
  <c r="U183" i="3"/>
  <c r="M157" i="4" s="1"/>
  <c r="Z183" i="3"/>
  <c r="X109" i="3"/>
  <c r="O109" i="3"/>
  <c r="L89" i="4" s="1"/>
  <c r="U182" i="3"/>
  <c r="M156" i="4" s="1"/>
  <c r="Z182" i="3"/>
  <c r="O93" i="3"/>
  <c r="L73" i="4" s="1"/>
  <c r="X93" i="3"/>
  <c r="Z286" i="3"/>
  <c r="U286" i="3"/>
  <c r="M260" i="4" s="1"/>
  <c r="X105" i="3"/>
  <c r="O105" i="3"/>
  <c r="L85" i="4" s="1"/>
  <c r="U203" i="3"/>
  <c r="M177" i="4" s="1"/>
  <c r="Z203" i="3"/>
  <c r="U299" i="3"/>
  <c r="M273" i="4" s="1"/>
  <c r="Z299" i="3"/>
  <c r="U224" i="3"/>
  <c r="M198" i="4" s="1"/>
  <c r="Z224" i="3"/>
  <c r="U255" i="3"/>
  <c r="M229" i="4" s="1"/>
  <c r="Z255" i="3"/>
  <c r="O100" i="3"/>
  <c r="L80" i="4" s="1"/>
  <c r="X100" i="3"/>
  <c r="U245" i="3"/>
  <c r="M219" i="4" s="1"/>
  <c r="Z245" i="3"/>
  <c r="Z181" i="3"/>
  <c r="U181" i="3"/>
  <c r="M155" i="4" s="1"/>
  <c r="O84" i="3"/>
  <c r="L64" i="4" s="1"/>
  <c r="X84" i="3"/>
  <c r="X111" i="3"/>
  <c r="O111" i="3"/>
  <c r="L91" i="4" s="1"/>
  <c r="Z230" i="3"/>
  <c r="U230" i="3"/>
  <c r="M204" i="4" s="1"/>
  <c r="O115" i="3"/>
  <c r="L95" i="4" s="1"/>
  <c r="X115" i="3"/>
  <c r="Z273" i="3"/>
  <c r="U273" i="3"/>
  <c r="M247" i="4" s="1"/>
  <c r="U289" i="3"/>
  <c r="M263" i="4" s="1"/>
  <c r="Z289" i="3"/>
  <c r="U236" i="3"/>
  <c r="M210" i="4" s="1"/>
  <c r="Z236" i="3"/>
  <c r="Z317" i="3"/>
  <c r="U317" i="3"/>
  <c r="M291" i="4" s="1"/>
  <c r="U168" i="3"/>
  <c r="M142" i="4" s="1"/>
  <c r="Z168" i="3"/>
  <c r="Z292" i="3"/>
  <c r="U292" i="3"/>
  <c r="M266" i="4" s="1"/>
  <c r="U194" i="3"/>
  <c r="M168" i="4" s="1"/>
  <c r="Z194" i="3"/>
  <c r="U274" i="3"/>
  <c r="M248" i="4" s="1"/>
  <c r="Z274" i="3"/>
  <c r="Z239" i="3"/>
  <c r="U239" i="3"/>
  <c r="M213" i="4" s="1"/>
  <c r="Z228" i="3"/>
  <c r="U228" i="3"/>
  <c r="M202" i="4" s="1"/>
  <c r="Z314" i="3"/>
  <c r="U314" i="3"/>
  <c r="M288" i="4" s="1"/>
  <c r="Z197" i="3"/>
  <c r="U197" i="3"/>
  <c r="M171" i="4" s="1"/>
  <c r="Z262" i="3"/>
  <c r="U262" i="3"/>
  <c r="M236" i="4" s="1"/>
  <c r="U249" i="3"/>
  <c r="M223" i="4" s="1"/>
  <c r="Z249" i="3"/>
  <c r="O92" i="3"/>
  <c r="L72" i="4" s="1"/>
  <c r="X92" i="3"/>
  <c r="Z209" i="3"/>
  <c r="U209" i="3"/>
  <c r="M183" i="4" s="1"/>
  <c r="U313" i="3"/>
  <c r="M287" i="4" s="1"/>
  <c r="Z313" i="3"/>
  <c r="Z302" i="3"/>
  <c r="U302" i="3"/>
  <c r="M276" i="4" s="1"/>
  <c r="U191" i="3"/>
  <c r="M165" i="4" s="1"/>
  <c r="Z191" i="3"/>
  <c r="U232" i="3"/>
  <c r="M206" i="4" s="1"/>
  <c r="Z232" i="3"/>
  <c r="X85" i="3"/>
  <c r="O85" i="3"/>
  <c r="L65" i="4" s="1"/>
  <c r="Z221" i="3"/>
  <c r="U221" i="3"/>
  <c r="M195" i="4" s="1"/>
  <c r="U241" i="3"/>
  <c r="M215" i="4" s="1"/>
  <c r="Z241" i="3"/>
  <c r="U280" i="3"/>
  <c r="M254" i="4" s="1"/>
  <c r="Z280" i="3"/>
  <c r="Z309" i="3"/>
  <c r="U309" i="3"/>
  <c r="M283" i="4" s="1"/>
  <c r="Z250" i="3"/>
  <c r="U250" i="3"/>
  <c r="M224" i="4" s="1"/>
  <c r="Z174" i="3"/>
  <c r="U174" i="3"/>
  <c r="M148" i="4" s="1"/>
  <c r="Z172" i="3"/>
  <c r="U172" i="3"/>
  <c r="M146" i="4" s="1"/>
  <c r="U319" i="3"/>
  <c r="M293" i="4" s="1"/>
  <c r="Z319" i="3"/>
  <c r="U291" i="3"/>
  <c r="M265" i="4" s="1"/>
  <c r="Z291" i="3"/>
  <c r="Z279" i="3"/>
  <c r="U279" i="3"/>
  <c r="M253" i="4" s="1"/>
  <c r="X96" i="3"/>
  <c r="O96" i="3"/>
  <c r="L76" i="4" s="1"/>
  <c r="Z192" i="3"/>
  <c r="U192" i="3"/>
  <c r="M166" i="4" s="1"/>
  <c r="Z208" i="3"/>
  <c r="U208" i="3"/>
  <c r="M182" i="4" s="1"/>
  <c r="U269" i="3"/>
  <c r="M243" i="4" s="1"/>
  <c r="Z269" i="3"/>
  <c r="U258" i="3"/>
  <c r="M232" i="4" s="1"/>
  <c r="Z258" i="3"/>
  <c r="X101" i="3"/>
  <c r="O101" i="3"/>
  <c r="L81" i="4" s="1"/>
  <c r="Z301" i="3"/>
  <c r="U301" i="3"/>
  <c r="M275" i="4" s="1"/>
  <c r="O108" i="3"/>
  <c r="L88" i="4" s="1"/>
  <c r="X108" i="3"/>
  <c r="X94" i="3"/>
  <c r="O94" i="3"/>
  <c r="L74" i="4" s="1"/>
  <c r="Z198" i="3"/>
  <c r="U198" i="3"/>
  <c r="M172" i="4" s="1"/>
  <c r="U196" i="3"/>
  <c r="M170" i="4" s="1"/>
  <c r="Z196" i="3"/>
  <c r="O81" i="3"/>
  <c r="L61" i="4" s="1"/>
  <c r="X81" i="3"/>
  <c r="U264" i="3"/>
  <c r="M238" i="4" s="1"/>
  <c r="Z264" i="3"/>
  <c r="X95" i="3"/>
  <c r="O95" i="3"/>
  <c r="L75" i="4" s="1"/>
  <c r="U316" i="3"/>
  <c r="M290" i="4" s="1"/>
  <c r="Z316" i="3"/>
  <c r="U240" i="3"/>
  <c r="M214" i="4" s="1"/>
  <c r="Z240" i="3"/>
  <c r="U275" i="3"/>
  <c r="M249" i="4" s="1"/>
  <c r="Z275" i="3"/>
  <c r="X97" i="3"/>
  <c r="O97" i="3"/>
  <c r="L77" i="4" s="1"/>
  <c r="Z287" i="3"/>
  <c r="U287" i="3"/>
  <c r="M261" i="4" s="1"/>
  <c r="Z246" i="3"/>
  <c r="U246" i="3"/>
  <c r="M220" i="4" s="1"/>
  <c r="Z217" i="3"/>
  <c r="U217" i="3"/>
  <c r="M191" i="4" s="1"/>
  <c r="O86" i="3"/>
  <c r="L66" i="4" s="1"/>
  <c r="X86" i="3"/>
  <c r="U283" i="3"/>
  <c r="M257" i="4" s="1"/>
  <c r="Z283" i="3"/>
  <c r="Z211" i="3"/>
  <c r="U211" i="3"/>
  <c r="M185" i="4" s="1"/>
  <c r="O102" i="3"/>
  <c r="L82" i="4" s="1"/>
  <c r="X102" i="3"/>
  <c r="Z202" i="3"/>
  <c r="U202" i="3"/>
  <c r="M176" i="4" s="1"/>
  <c r="U222" i="3"/>
  <c r="M196" i="4" s="1"/>
  <c r="Z222" i="3"/>
  <c r="Z288" i="3"/>
  <c r="U288" i="3"/>
  <c r="M262" i="4" s="1"/>
  <c r="O103" i="3"/>
  <c r="L83" i="4" s="1"/>
  <c r="X103" i="3"/>
  <c r="U184" i="3"/>
  <c r="M158" i="4" s="1"/>
  <c r="Z184" i="3"/>
  <c r="Z175" i="3"/>
  <c r="U175" i="3"/>
  <c r="M149" i="4" s="1"/>
  <c r="Z284" i="3"/>
  <c r="U284" i="3"/>
  <c r="M258" i="4" s="1"/>
  <c r="O98" i="3"/>
  <c r="L78" i="4" s="1"/>
  <c r="X98" i="3"/>
  <c r="U261" i="3"/>
  <c r="M235" i="4" s="1"/>
  <c r="Z261" i="3"/>
  <c r="U190" i="3"/>
  <c r="M164" i="4" s="1"/>
  <c r="Z190" i="3"/>
  <c r="U296" i="3"/>
  <c r="M270" i="4" s="1"/>
  <c r="Z296" i="3"/>
  <c r="U268" i="3"/>
  <c r="M242" i="4" s="1"/>
  <c r="Z268" i="3"/>
  <c r="U195" i="3"/>
  <c r="M169" i="4" s="1"/>
  <c r="Z195" i="3"/>
  <c r="X112" i="3"/>
  <c r="O112" i="3"/>
  <c r="L92" i="4" s="1"/>
  <c r="Z215" i="3"/>
  <c r="U215" i="3"/>
  <c r="M189" i="4" s="1"/>
  <c r="Z295" i="3"/>
  <c r="U295" i="3"/>
  <c r="M269" i="4" s="1"/>
  <c r="U219" i="3"/>
  <c r="M193" i="4" s="1"/>
  <c r="Z219" i="3"/>
  <c r="X87" i="3"/>
  <c r="O87" i="3"/>
  <c r="L67" i="4" s="1"/>
  <c r="Z260" i="3"/>
  <c r="U260" i="3"/>
  <c r="M234" i="4" s="1"/>
  <c r="Z223" i="3"/>
  <c r="U223" i="3"/>
  <c r="M197" i="4" s="1"/>
  <c r="U169" i="3"/>
  <c r="M143" i="4" s="1"/>
  <c r="Z169" i="3"/>
  <c r="Z282" i="3"/>
  <c r="U282" i="3"/>
  <c r="M256" i="4" s="1"/>
  <c r="U320" i="3"/>
  <c r="M294" i="4" s="1"/>
  <c r="Z320" i="3"/>
  <c r="Z298" i="3"/>
  <c r="U298" i="3"/>
  <c r="M272" i="4" s="1"/>
  <c r="O89" i="3"/>
  <c r="L69" i="4" s="1"/>
  <c r="X89" i="3"/>
  <c r="U293" i="3"/>
  <c r="M267" i="4" s="1"/>
  <c r="Z293" i="3"/>
  <c r="Z199" i="3"/>
  <c r="U199" i="3"/>
  <c r="M173" i="4" s="1"/>
  <c r="O110" i="3"/>
  <c r="L90" i="4" s="1"/>
  <c r="X110" i="3"/>
  <c r="Z267" i="3"/>
  <c r="U267" i="3"/>
  <c r="M241" i="4" s="1"/>
  <c r="Z318" i="3"/>
  <c r="U318" i="3"/>
  <c r="M292" i="4" s="1"/>
  <c r="Z218" i="3"/>
  <c r="U218" i="3"/>
  <c r="M192" i="4" s="1"/>
  <c r="U272" i="3"/>
  <c r="M246" i="4" s="1"/>
  <c r="Z272" i="3"/>
  <c r="U290" i="3"/>
  <c r="M264" i="4" s="1"/>
  <c r="Z290" i="3"/>
  <c r="X104" i="3"/>
  <c r="O104" i="3"/>
  <c r="L84" i="4" s="1"/>
  <c r="U243" i="3"/>
  <c r="M217" i="4" s="1"/>
  <c r="Z243" i="3"/>
  <c r="U220" i="3"/>
  <c r="M194" i="4" s="1"/>
  <c r="Z220" i="3"/>
  <c r="Z173" i="3"/>
  <c r="U173" i="3"/>
  <c r="M147" i="4" s="1"/>
  <c r="U201" i="3"/>
  <c r="M175" i="4" s="1"/>
  <c r="Z201" i="3"/>
  <c r="U213" i="3"/>
  <c r="M187" i="4" s="1"/>
  <c r="Z213" i="3"/>
  <c r="X91" i="3"/>
  <c r="O91" i="3"/>
  <c r="L71" i="4" s="1"/>
  <c r="Z263" i="3"/>
  <c r="U263" i="3"/>
  <c r="M237" i="4" s="1"/>
  <c r="U294" i="3"/>
  <c r="M268" i="4" s="1"/>
  <c r="Z294" i="3"/>
  <c r="Z205" i="3"/>
  <c r="U205" i="3"/>
  <c r="M179" i="4" s="1"/>
  <c r="U177" i="3"/>
  <c r="M151" i="4" s="1"/>
  <c r="Z177" i="3"/>
  <c r="O113" i="3"/>
  <c r="L93" i="4" s="1"/>
  <c r="X113" i="3"/>
  <c r="U247" i="3"/>
  <c r="M221" i="4" s="1"/>
  <c r="Z247" i="3"/>
  <c r="U170" i="3"/>
  <c r="M144" i="4" s="1"/>
  <c r="Z170" i="3"/>
  <c r="U242" i="3"/>
  <c r="M216" i="4" s="1"/>
  <c r="Z242" i="3"/>
  <c r="U231" i="3"/>
  <c r="M205" i="4" s="1"/>
  <c r="Z231" i="3"/>
  <c r="X106" i="3"/>
  <c r="O106" i="3"/>
  <c r="L86" i="4" s="1"/>
  <c r="Z303" i="3"/>
  <c r="U303" i="3"/>
  <c r="M277" i="4" s="1"/>
  <c r="X88" i="3"/>
  <c r="O88" i="3"/>
  <c r="L68" i="4" s="1"/>
  <c r="Z233" i="3"/>
  <c r="U233" i="3"/>
  <c r="M207" i="4" s="1"/>
  <c r="Z271" i="3"/>
  <c r="U271" i="3"/>
  <c r="M245" i="4" s="1"/>
  <c r="U180" i="3"/>
  <c r="M154" i="4" s="1"/>
  <c r="Z180" i="3"/>
  <c r="O82" i="3"/>
  <c r="L62" i="4" s="1"/>
  <c r="X82" i="3"/>
  <c r="Z166" i="3"/>
  <c r="U166" i="3"/>
  <c r="M140" i="4" s="1"/>
  <c r="U212" i="3"/>
  <c r="M186" i="4" s="1"/>
  <c r="Z212" i="3"/>
  <c r="Z315" i="3"/>
  <c r="U315" i="3"/>
  <c r="M289" i="4" s="1"/>
  <c r="Z311" i="3"/>
  <c r="U311" i="3"/>
  <c r="M285" i="4" s="1"/>
  <c r="Z281" i="3"/>
  <c r="U281" i="3"/>
  <c r="M255" i="4" s="1"/>
  <c r="Z305" i="3"/>
  <c r="U305" i="3"/>
  <c r="M279" i="4" s="1"/>
  <c r="X99" i="3"/>
  <c r="O99" i="3"/>
  <c r="L79" i="4" s="1"/>
  <c r="U171" i="3"/>
  <c r="M145" i="4" s="1"/>
  <c r="Z171" i="3"/>
  <c r="U276" i="3"/>
  <c r="M250" i="4" s="1"/>
  <c r="Z276" i="3"/>
  <c r="U229" i="3"/>
  <c r="M203" i="4" s="1"/>
  <c r="Z229" i="3"/>
  <c r="O83" i="3"/>
  <c r="L63" i="4" s="1"/>
  <c r="X83" i="3"/>
  <c r="Z310" i="3"/>
  <c r="U310" i="3"/>
  <c r="M284" i="4" s="1"/>
  <c r="U234" i="3"/>
  <c r="M208" i="4" s="1"/>
  <c r="Z234" i="3"/>
  <c r="U204" i="3"/>
  <c r="M178" i="4" s="1"/>
  <c r="Z204" i="3"/>
  <c r="U185" i="3"/>
  <c r="M159" i="4" s="1"/>
  <c r="Z185" i="3"/>
  <c r="Z187" i="3"/>
  <c r="U187" i="3"/>
  <c r="M161" i="4" s="1"/>
  <c r="Z206" i="3"/>
  <c r="U206" i="3"/>
  <c r="M180" i="4" s="1"/>
  <c r="Z253" i="3"/>
  <c r="U253" i="3"/>
  <c r="M227" i="4" s="1"/>
  <c r="Z214" i="3"/>
  <c r="U214" i="3"/>
  <c r="M188" i="4" s="1"/>
  <c r="U278" i="3"/>
  <c r="M252" i="4" s="1"/>
  <c r="Z278" i="3"/>
  <c r="Z308" i="3"/>
  <c r="U308" i="3"/>
  <c r="M282" i="4" s="1"/>
  <c r="Z188" i="3"/>
  <c r="U188" i="3"/>
  <c r="M162" i="4" s="1"/>
  <c r="Z200" i="3"/>
  <c r="U200" i="3"/>
  <c r="M174" i="4" s="1"/>
  <c r="U227" i="3"/>
  <c r="M201" i="4" s="1"/>
  <c r="Z227" i="3"/>
  <c r="Z179" i="3"/>
  <c r="U179" i="3"/>
  <c r="M153" i="4" s="1"/>
  <c r="Z176" i="3"/>
  <c r="U176" i="3"/>
  <c r="M150" i="4" s="1"/>
  <c r="Z297" i="3"/>
  <c r="U297" i="3"/>
  <c r="M271" i="4" s="1"/>
  <c r="Z307" i="3"/>
  <c r="U307" i="3"/>
  <c r="M281" i="4" s="1"/>
  <c r="Z277" i="3"/>
  <c r="U277" i="3"/>
  <c r="M251" i="4" s="1"/>
  <c r="X116" i="3"/>
  <c r="O116" i="3"/>
  <c r="L96" i="4" s="1"/>
  <c r="X114" i="3"/>
  <c r="O114" i="3"/>
  <c r="L94" i="4" s="1"/>
  <c r="U226" i="3"/>
  <c r="M200" i="4" s="1"/>
  <c r="Z226" i="3"/>
  <c r="U178" i="3"/>
  <c r="M152" i="4" s="1"/>
  <c r="Z178" i="3"/>
  <c r="Z210" i="3"/>
  <c r="U210" i="3"/>
  <c r="M184" i="4" s="1"/>
  <c r="U207" i="3"/>
  <c r="M181" i="4" s="1"/>
  <c r="Z207" i="3"/>
  <c r="U259" i="3"/>
  <c r="M233" i="4" s="1"/>
  <c r="Z259" i="3"/>
  <c r="U235" i="3"/>
  <c r="M209" i="4" s="1"/>
  <c r="Z235" i="3"/>
  <c r="O90" i="3"/>
  <c r="L70" i="4" s="1"/>
  <c r="X90" i="3"/>
  <c r="Z225" i="3"/>
  <c r="U225" i="3"/>
  <c r="M199" i="4" s="1"/>
  <c r="Z304" i="3"/>
  <c r="U304" i="3"/>
  <c r="M278" i="4" s="1"/>
  <c r="U251" i="3"/>
  <c r="M225" i="4" s="1"/>
  <c r="Z251" i="3"/>
  <c r="Z237" i="3"/>
  <c r="U237" i="3"/>
  <c r="M211" i="4" s="1"/>
  <c r="U285" i="3"/>
  <c r="M259" i="4" s="1"/>
  <c r="Z285" i="3"/>
  <c r="U244" i="3"/>
  <c r="M218" i="4" s="1"/>
  <c r="Z244" i="3"/>
  <c r="U256" i="3"/>
  <c r="M230" i="4" s="1"/>
  <c r="Z256" i="3"/>
  <c r="U186" i="3"/>
  <c r="M160" i="4" s="1"/>
  <c r="Z186" i="3"/>
  <c r="U193" i="3"/>
  <c r="M167" i="4" s="1"/>
  <c r="Z193" i="3"/>
  <c r="Z252" i="3"/>
  <c r="U252" i="3"/>
  <c r="M226" i="4" s="1"/>
  <c r="U270" i="3"/>
  <c r="M244" i="4" s="1"/>
  <c r="Z270" i="3"/>
  <c r="Z312" i="3"/>
  <c r="U312" i="3"/>
  <c r="M286" i="4" s="1"/>
  <c r="O107" i="3"/>
  <c r="L87" i="4" s="1"/>
  <c r="X107" i="3"/>
  <c r="Z167" i="3"/>
  <c r="U167" i="3"/>
  <c r="M141" i="4" s="1"/>
  <c r="Z254" i="3"/>
  <c r="U254" i="3"/>
  <c r="M228" i="4" s="1"/>
  <c r="U248" i="3"/>
  <c r="M222" i="4" s="1"/>
  <c r="Z248" i="3"/>
  <c r="U238" i="3"/>
  <c r="M212" i="4" s="1"/>
  <c r="Z238" i="3"/>
  <c r="E307" i="3"/>
  <c r="E285" i="3"/>
  <c r="E296" i="3"/>
  <c r="E297" i="3" l="1"/>
  <c r="E308" i="3"/>
  <c r="E309" i="3" l="1"/>
  <c r="OD65" i="1" l="1"/>
  <c r="OD71" i="1" s="1"/>
  <c r="OD77" i="1" s="1"/>
  <c r="OD83" i="1" s="1"/>
  <c r="OD63" i="1"/>
  <c r="OD69" i="1" s="1"/>
  <c r="OD75" i="1" s="1"/>
  <c r="OD81" i="1" s="1"/>
  <c r="OD61" i="1"/>
  <c r="OD67" i="1" s="1"/>
  <c r="OD73" i="1" s="1"/>
  <c r="OD79" i="1" s="1"/>
  <c r="BE3" i="2" l="1"/>
  <c r="BG3" i="2" l="1"/>
  <c r="BH3" i="2"/>
  <c r="I31" i="3" s="1"/>
  <c r="BF3" i="2"/>
  <c r="AX3" i="2" l="1"/>
  <c r="AR6" i="2"/>
  <c r="AM5" i="2"/>
  <c r="AH4" i="2"/>
  <c r="AC3" i="2"/>
  <c r="W6" i="2"/>
  <c r="W5" i="2"/>
  <c r="W4" i="2"/>
  <c r="AJ11" i="2" s="1"/>
  <c r="W3" i="2"/>
  <c r="R3" i="2"/>
  <c r="I3" i="2"/>
  <c r="B3" i="2"/>
  <c r="AY3" i="2" l="1"/>
  <c r="BA3" i="2"/>
  <c r="H31" i="3" s="1"/>
  <c r="AZ3" i="2"/>
  <c r="AT30" i="1" s="1"/>
  <c r="Y4" i="2"/>
  <c r="X6" i="2"/>
  <c r="Y6" i="2"/>
  <c r="AS188" i="2" s="1"/>
  <c r="Z6" i="2"/>
  <c r="AS11" i="2" s="1"/>
  <c r="D3" i="2"/>
  <c r="E3" i="2"/>
  <c r="Y3" i="2"/>
  <c r="Z4" i="2"/>
  <c r="AI11" i="2" s="1"/>
  <c r="Y5" i="2"/>
  <c r="F3" i="2"/>
  <c r="J11" i="2" s="1"/>
  <c r="AA3" i="2"/>
  <c r="X4" i="2"/>
  <c r="G3" i="2"/>
  <c r="Z3" i="2"/>
  <c r="AD11" i="2" s="1"/>
  <c r="Z5" i="2"/>
  <c r="AN11" i="2" s="1"/>
  <c r="C3" i="2"/>
  <c r="X3" i="2"/>
  <c r="AA4" i="2"/>
  <c r="X5" i="2"/>
  <c r="AA6" i="2"/>
  <c r="AT11" i="2"/>
  <c r="AF11" i="2"/>
  <c r="AP11" i="2"/>
  <c r="AK11" i="2"/>
  <c r="AE11" i="2"/>
  <c r="AA5" i="2" l="1"/>
  <c r="AO11" i="2"/>
  <c r="AI143" i="2"/>
  <c r="AJ143" i="2" s="1"/>
  <c r="AI84" i="2"/>
  <c r="AK84" i="2" s="1"/>
  <c r="AI114" i="2"/>
  <c r="AK114" i="2" s="1"/>
  <c r="AI99" i="2"/>
  <c r="AK99" i="2" s="1"/>
  <c r="AI181" i="2"/>
  <c r="AJ181" i="2" s="1"/>
  <c r="AI118" i="2"/>
  <c r="AK118" i="2" s="1"/>
  <c r="AI149" i="2"/>
  <c r="AJ149" i="2" s="1"/>
  <c r="AI125" i="2"/>
  <c r="AK125" i="2" s="1"/>
  <c r="AI93" i="2"/>
  <c r="AJ93" i="2" s="1"/>
  <c r="AI140" i="2"/>
  <c r="AK140" i="2" s="1"/>
  <c r="AI104" i="2"/>
  <c r="AJ104" i="2" s="1"/>
  <c r="AI82" i="2"/>
  <c r="AJ82" i="2" s="1"/>
  <c r="AI130" i="2"/>
  <c r="AK130" i="2" s="1"/>
  <c r="AI121" i="2"/>
  <c r="AJ121" i="2" s="1"/>
  <c r="AI153" i="2"/>
  <c r="AK153" i="2" s="1"/>
  <c r="AI163" i="2"/>
  <c r="AK163" i="2" s="1"/>
  <c r="AI182" i="2"/>
  <c r="AJ182" i="2" s="1"/>
  <c r="AI94" i="2"/>
  <c r="AK94" i="2" s="1"/>
  <c r="AI117" i="2"/>
  <c r="AK117" i="2" s="1"/>
  <c r="AI146" i="2"/>
  <c r="AJ146" i="2" s="1"/>
  <c r="AI142" i="2"/>
  <c r="AJ142" i="2" s="1"/>
  <c r="AI166" i="2"/>
  <c r="AJ166" i="2" s="1"/>
  <c r="AI95" i="2"/>
  <c r="AK95" i="2" s="1"/>
  <c r="AI87" i="2"/>
  <c r="AJ87" i="2" s="1"/>
  <c r="AI102" i="2"/>
  <c r="AJ102" i="2" s="1"/>
  <c r="AI138" i="2"/>
  <c r="AJ138" i="2" s="1"/>
  <c r="AI120" i="2"/>
  <c r="AK120" i="2" s="1"/>
  <c r="AI164" i="2"/>
  <c r="AJ164" i="2" s="1"/>
  <c r="AI169" i="2"/>
  <c r="AK169" i="2" s="1"/>
  <c r="AI195" i="2"/>
  <c r="AJ195" i="2" s="1"/>
  <c r="AI167" i="2"/>
  <c r="AJ167" i="2" s="1"/>
  <c r="AI198" i="2"/>
  <c r="AJ198" i="2" s="1"/>
  <c r="AI183" i="2"/>
  <c r="AK183" i="2" s="1"/>
  <c r="AI184" i="2"/>
  <c r="AK184" i="2" s="1"/>
  <c r="AS79" i="2"/>
  <c r="AU79" i="2" s="1"/>
  <c r="AS113" i="2"/>
  <c r="AU113" i="2" s="1"/>
  <c r="AS68" i="2"/>
  <c r="AT68" i="2" s="1"/>
  <c r="AS111" i="2"/>
  <c r="AT111" i="2" s="1"/>
  <c r="AS150" i="2"/>
  <c r="AT150" i="2" s="1"/>
  <c r="AS70" i="2"/>
  <c r="AU70" i="2" s="1"/>
  <c r="AS97" i="2"/>
  <c r="AT97" i="2" s="1"/>
  <c r="AS78" i="2"/>
  <c r="AU78" i="2" s="1"/>
  <c r="AS73" i="2"/>
  <c r="AU73" i="2" s="1"/>
  <c r="AS99" i="2"/>
  <c r="AT99" i="2" s="1"/>
  <c r="AS82" i="2"/>
  <c r="AS96" i="2"/>
  <c r="AU96" i="2" s="1"/>
  <c r="AS144" i="2"/>
  <c r="AT144" i="2" s="1"/>
  <c r="AS12" i="2"/>
  <c r="AS93" i="2"/>
  <c r="AT93" i="2" s="1"/>
  <c r="AS76" i="2"/>
  <c r="AT76" i="2" s="1"/>
  <c r="AS63" i="2"/>
  <c r="AT63" i="2" s="1"/>
  <c r="AS120" i="2"/>
  <c r="AU120" i="2" s="1"/>
  <c r="AS136" i="2"/>
  <c r="AT136" i="2" s="1"/>
  <c r="AS126" i="2"/>
  <c r="AT126" i="2" s="1"/>
  <c r="AS81" i="2"/>
  <c r="AT81" i="2" s="1"/>
  <c r="AS86" i="2"/>
  <c r="AT86" i="2" s="1"/>
  <c r="AS65" i="2"/>
  <c r="AU65" i="2" s="1"/>
  <c r="AS115" i="2"/>
  <c r="AT115" i="2" s="1"/>
  <c r="AS89" i="2"/>
  <c r="AU89" i="2" s="1"/>
  <c r="AS71" i="2"/>
  <c r="AU71" i="2" s="1"/>
  <c r="AS80" i="2"/>
  <c r="AU80" i="2" s="1"/>
  <c r="AS123" i="2"/>
  <c r="AT123" i="2" s="1"/>
  <c r="AI105" i="2"/>
  <c r="AJ105" i="2" s="1"/>
  <c r="AI85" i="2"/>
  <c r="AJ85" i="2" s="1"/>
  <c r="AI89" i="2"/>
  <c r="AJ89" i="2" s="1"/>
  <c r="AI144" i="2"/>
  <c r="AK144" i="2" s="1"/>
  <c r="AI101" i="2"/>
  <c r="AK101" i="2" s="1"/>
  <c r="AI119" i="2"/>
  <c r="AK119" i="2" s="1"/>
  <c r="AI98" i="2"/>
  <c r="AK98" i="2" s="1"/>
  <c r="AI123" i="2"/>
  <c r="AK123" i="2" s="1"/>
  <c r="AI127" i="2"/>
  <c r="AJ127" i="2" s="1"/>
  <c r="AI110" i="2"/>
  <c r="AJ110" i="2" s="1"/>
  <c r="AI112" i="2"/>
  <c r="AK112" i="2" s="1"/>
  <c r="AI150" i="2"/>
  <c r="AK150" i="2" s="1"/>
  <c r="AI152" i="2"/>
  <c r="AK152" i="2" s="1"/>
  <c r="AI151" i="2"/>
  <c r="AK151" i="2" s="1"/>
  <c r="AI156" i="2"/>
  <c r="AJ156" i="2" s="1"/>
  <c r="AI161" i="2"/>
  <c r="AK161" i="2" s="1"/>
  <c r="AI175" i="2"/>
  <c r="AJ175" i="2" s="1"/>
  <c r="AI192" i="2"/>
  <c r="AK192" i="2" s="1"/>
  <c r="AI12" i="2"/>
  <c r="AI13" i="2" s="1"/>
  <c r="AI14" i="2" s="1"/>
  <c r="AI97" i="2"/>
  <c r="AJ97" i="2" s="1"/>
  <c r="AI103" i="2"/>
  <c r="AK103" i="2" s="1"/>
  <c r="AI83" i="2"/>
  <c r="AJ83" i="2" s="1"/>
  <c r="AI91" i="2"/>
  <c r="AJ91" i="2" s="1"/>
  <c r="AI86" i="2"/>
  <c r="AK86" i="2" s="1"/>
  <c r="AI113" i="2"/>
  <c r="AJ113" i="2" s="1"/>
  <c r="AI109" i="2"/>
  <c r="AK109" i="2" s="1"/>
  <c r="AI96" i="2"/>
  <c r="AK96" i="2" s="1"/>
  <c r="AI136" i="2"/>
  <c r="AJ136" i="2" s="1"/>
  <c r="AI128" i="2"/>
  <c r="AJ128" i="2" s="1"/>
  <c r="AI132" i="2"/>
  <c r="AK132" i="2" s="1"/>
  <c r="AI135" i="2"/>
  <c r="AJ135" i="2" s="1"/>
  <c r="AI176" i="2"/>
  <c r="AK176" i="2" s="1"/>
  <c r="AI187" i="2"/>
  <c r="AK187" i="2" s="1"/>
  <c r="AI185" i="2"/>
  <c r="AK185" i="2" s="1"/>
  <c r="AI197" i="2"/>
  <c r="AJ197" i="2" s="1"/>
  <c r="AI190" i="2"/>
  <c r="AK190" i="2" s="1"/>
  <c r="AI155" i="2"/>
  <c r="AK155" i="2" s="1"/>
  <c r="AI88" i="2"/>
  <c r="AJ88" i="2" s="1"/>
  <c r="AI81" i="2"/>
  <c r="AK81" i="2" s="1"/>
  <c r="AI107" i="2"/>
  <c r="AJ107" i="2" s="1"/>
  <c r="AI90" i="2"/>
  <c r="AJ90" i="2" s="1"/>
  <c r="AI106" i="2"/>
  <c r="AK106" i="2" s="1"/>
  <c r="AI129" i="2"/>
  <c r="AJ129" i="2" s="1"/>
  <c r="AI111" i="2"/>
  <c r="AJ111" i="2" s="1"/>
  <c r="AI133" i="2"/>
  <c r="AJ133" i="2" s="1"/>
  <c r="AI100" i="2"/>
  <c r="AK100" i="2" s="1"/>
  <c r="AI115" i="2"/>
  <c r="AK115" i="2" s="1"/>
  <c r="AI141" i="2"/>
  <c r="AK141" i="2" s="1"/>
  <c r="AI116" i="2"/>
  <c r="AK116" i="2" s="1"/>
  <c r="AI134" i="2"/>
  <c r="AJ134" i="2" s="1"/>
  <c r="AI170" i="2"/>
  <c r="AJ170" i="2" s="1"/>
  <c r="AI137" i="2"/>
  <c r="AK137" i="2" s="1"/>
  <c r="AI159" i="2"/>
  <c r="AJ159" i="2" s="1"/>
  <c r="AI139" i="2"/>
  <c r="AK139" i="2" s="1"/>
  <c r="AI158" i="2"/>
  <c r="AJ158" i="2" s="1"/>
  <c r="AI191" i="2"/>
  <c r="AJ191" i="2" s="1"/>
  <c r="AI162" i="2"/>
  <c r="AK162" i="2" s="1"/>
  <c r="AI179" i="2"/>
  <c r="AJ179" i="2" s="1"/>
  <c r="AI165" i="2"/>
  <c r="AK165" i="2" s="1"/>
  <c r="AI193" i="2"/>
  <c r="AJ193" i="2" s="1"/>
  <c r="AI178" i="2"/>
  <c r="AJ178" i="2" s="1"/>
  <c r="AI180" i="2"/>
  <c r="AK180" i="2" s="1"/>
  <c r="AI196" i="2"/>
  <c r="AK196" i="2" s="1"/>
  <c r="AI194" i="2"/>
  <c r="AK194" i="2" s="1"/>
  <c r="AS62" i="2"/>
  <c r="AU62" i="2" s="1"/>
  <c r="AS103" i="2"/>
  <c r="AU103" i="2" s="1"/>
  <c r="AS95" i="2"/>
  <c r="AU95" i="2" s="1"/>
  <c r="AS69" i="2"/>
  <c r="AU69" i="2" s="1"/>
  <c r="AS85" i="2"/>
  <c r="AU85" i="2" s="1"/>
  <c r="AS125" i="2"/>
  <c r="AT125" i="2" s="1"/>
  <c r="AS72" i="2"/>
  <c r="AU72" i="2" s="1"/>
  <c r="AS91" i="2"/>
  <c r="AT91" i="2" s="1"/>
  <c r="AS75" i="2"/>
  <c r="AT75" i="2" s="1"/>
  <c r="AS105" i="2"/>
  <c r="AU105" i="2" s="1"/>
  <c r="AS92" i="2"/>
  <c r="AT92" i="2" s="1"/>
  <c r="AS131" i="2"/>
  <c r="AT131" i="2" s="1"/>
  <c r="AS139" i="2"/>
  <c r="AU139" i="2" s="1"/>
  <c r="AS122" i="2"/>
  <c r="AU122" i="2" s="1"/>
  <c r="AI172" i="2"/>
  <c r="AK172" i="2" s="1"/>
  <c r="AI122" i="2"/>
  <c r="AJ122" i="2" s="1"/>
  <c r="AI92" i="2"/>
  <c r="AJ92" i="2" s="1"/>
  <c r="AI108" i="2"/>
  <c r="AK108" i="2" s="1"/>
  <c r="AI126" i="2"/>
  <c r="AJ126" i="2" s="1"/>
  <c r="AI160" i="2"/>
  <c r="AJ160" i="2" s="1"/>
  <c r="AI124" i="2"/>
  <c r="AJ124" i="2" s="1"/>
  <c r="AI145" i="2"/>
  <c r="AK145" i="2" s="1"/>
  <c r="AI177" i="2"/>
  <c r="AK177" i="2" s="1"/>
  <c r="AI148" i="2"/>
  <c r="AK148" i="2" s="1"/>
  <c r="AI131" i="2"/>
  <c r="AJ131" i="2" s="1"/>
  <c r="AI147" i="2"/>
  <c r="AK147" i="2" s="1"/>
  <c r="AI168" i="2"/>
  <c r="AK168" i="2" s="1"/>
  <c r="AI154" i="2"/>
  <c r="AJ154" i="2" s="1"/>
  <c r="AI174" i="2"/>
  <c r="AK174" i="2" s="1"/>
  <c r="AI157" i="2"/>
  <c r="AJ157" i="2" s="1"/>
  <c r="AI173" i="2"/>
  <c r="AJ173" i="2" s="1"/>
  <c r="AI171" i="2"/>
  <c r="AJ171" i="2" s="1"/>
  <c r="AI189" i="2"/>
  <c r="AK189" i="2" s="1"/>
  <c r="AI188" i="2"/>
  <c r="AK188" i="2" s="1"/>
  <c r="AI186" i="2"/>
  <c r="AJ186" i="2" s="1"/>
  <c r="AI199" i="2"/>
  <c r="AJ199" i="2" s="1"/>
  <c r="AS109" i="2"/>
  <c r="AT109" i="2" s="1"/>
  <c r="AS74" i="2"/>
  <c r="AT74" i="2" s="1"/>
  <c r="AS13" i="2"/>
  <c r="AS14" i="2" s="1"/>
  <c r="AS66" i="2"/>
  <c r="AT66" i="2" s="1"/>
  <c r="AS61" i="2"/>
  <c r="AT61" i="2" s="1"/>
  <c r="AS77" i="2"/>
  <c r="AT77" i="2" s="1"/>
  <c r="AS101" i="2"/>
  <c r="AU101" i="2" s="1"/>
  <c r="AS64" i="2"/>
  <c r="AU64" i="2" s="1"/>
  <c r="AS83" i="2"/>
  <c r="AT83" i="2" s="1"/>
  <c r="AS107" i="2"/>
  <c r="AU107" i="2" s="1"/>
  <c r="AS67" i="2"/>
  <c r="AT67" i="2" s="1"/>
  <c r="AS87" i="2"/>
  <c r="AT87" i="2" s="1"/>
  <c r="AS151" i="2"/>
  <c r="AU151" i="2" s="1"/>
  <c r="AS108" i="2"/>
  <c r="AT108" i="2" s="1"/>
  <c r="AS117" i="2"/>
  <c r="AU117" i="2" s="1"/>
  <c r="AS106" i="2"/>
  <c r="AU106" i="2" s="1"/>
  <c r="AS196" i="2"/>
  <c r="AU196" i="2" s="1"/>
  <c r="AS84" i="2"/>
  <c r="AT84" i="2" s="1"/>
  <c r="AS100" i="2"/>
  <c r="AU100" i="2" s="1"/>
  <c r="AS119" i="2"/>
  <c r="AU119" i="2" s="1"/>
  <c r="AS161" i="2"/>
  <c r="AU161" i="2" s="1"/>
  <c r="AS128" i="2"/>
  <c r="AU128" i="2" s="1"/>
  <c r="AS90" i="2"/>
  <c r="AU90" i="2" s="1"/>
  <c r="AS127" i="2"/>
  <c r="AT127" i="2" s="1"/>
  <c r="AS152" i="2"/>
  <c r="AU152" i="2" s="1"/>
  <c r="AS88" i="2"/>
  <c r="AT88" i="2" s="1"/>
  <c r="AS104" i="2"/>
  <c r="AU104" i="2" s="1"/>
  <c r="AS124" i="2"/>
  <c r="AU124" i="2" s="1"/>
  <c r="AS112" i="2"/>
  <c r="AU112" i="2" s="1"/>
  <c r="AS134" i="2"/>
  <c r="AT134" i="2" s="1"/>
  <c r="AS94" i="2"/>
  <c r="AT94" i="2" s="1"/>
  <c r="AS142" i="2"/>
  <c r="AT142" i="2" s="1"/>
  <c r="AS177" i="2"/>
  <c r="AT177" i="2" s="1"/>
  <c r="AS98" i="2"/>
  <c r="AT98" i="2" s="1"/>
  <c r="AS116" i="2"/>
  <c r="AT116" i="2" s="1"/>
  <c r="AS147" i="2"/>
  <c r="AT147" i="2" s="1"/>
  <c r="AS160" i="2"/>
  <c r="AU160" i="2" s="1"/>
  <c r="AS169" i="2"/>
  <c r="AT169" i="2" s="1"/>
  <c r="AS156" i="2"/>
  <c r="AT156" i="2" s="1"/>
  <c r="AS102" i="2"/>
  <c r="AU102" i="2" s="1"/>
  <c r="AS121" i="2"/>
  <c r="AU121" i="2" s="1"/>
  <c r="AS110" i="2"/>
  <c r="AU110" i="2" s="1"/>
  <c r="AS129" i="2"/>
  <c r="AU129" i="2" s="1"/>
  <c r="AS195" i="2"/>
  <c r="AU195" i="2" s="1"/>
  <c r="AS114" i="2"/>
  <c r="AU114" i="2" s="1"/>
  <c r="AS146" i="2"/>
  <c r="AT146" i="2" s="1"/>
  <c r="AS145" i="2"/>
  <c r="AT145" i="2" s="1"/>
  <c r="AS159" i="2"/>
  <c r="AT159" i="2" s="1"/>
  <c r="AS190" i="2"/>
  <c r="AT190" i="2" s="1"/>
  <c r="AS118" i="2"/>
  <c r="AT118" i="2" s="1"/>
  <c r="AS132" i="2"/>
  <c r="AT132" i="2" s="1"/>
  <c r="AS164" i="2"/>
  <c r="AT164" i="2" s="1"/>
  <c r="AS175" i="2"/>
  <c r="AU175" i="2" s="1"/>
  <c r="AS180" i="2"/>
  <c r="AT180" i="2" s="1"/>
  <c r="AS140" i="2"/>
  <c r="AU140" i="2" s="1"/>
  <c r="AS170" i="2"/>
  <c r="AT170" i="2" s="1"/>
  <c r="AS148" i="2"/>
  <c r="AU148" i="2" s="1"/>
  <c r="AS185" i="2"/>
  <c r="AU185" i="2" s="1"/>
  <c r="AS141" i="2"/>
  <c r="AT141" i="2" s="1"/>
  <c r="AS158" i="2"/>
  <c r="AT158" i="2" s="1"/>
  <c r="AS181" i="2"/>
  <c r="AU181" i="2" s="1"/>
  <c r="AS172" i="2"/>
  <c r="AU172" i="2" s="1"/>
  <c r="AS155" i="2"/>
  <c r="AU155" i="2" s="1"/>
  <c r="AS171" i="2"/>
  <c r="AU171" i="2" s="1"/>
  <c r="AS197" i="2"/>
  <c r="AT197" i="2" s="1"/>
  <c r="AS187" i="2"/>
  <c r="AU187" i="2" s="1"/>
  <c r="AS186" i="2"/>
  <c r="AT186" i="2" s="1"/>
  <c r="AS199" i="2"/>
  <c r="AU199" i="2" s="1"/>
  <c r="AS192" i="2"/>
  <c r="AT192" i="2" s="1"/>
  <c r="AS130" i="2"/>
  <c r="AT130" i="2" s="1"/>
  <c r="AS154" i="2"/>
  <c r="AU154" i="2" s="1"/>
  <c r="AS138" i="2"/>
  <c r="AT138" i="2" s="1"/>
  <c r="AS165" i="2"/>
  <c r="AU165" i="2" s="1"/>
  <c r="AS133" i="2"/>
  <c r="AT133" i="2" s="1"/>
  <c r="AS149" i="2"/>
  <c r="AU149" i="2" s="1"/>
  <c r="AS166" i="2"/>
  <c r="AT166" i="2" s="1"/>
  <c r="AS157" i="2"/>
  <c r="AU157" i="2" s="1"/>
  <c r="AS193" i="2"/>
  <c r="AT193" i="2" s="1"/>
  <c r="AS163" i="2"/>
  <c r="AT163" i="2" s="1"/>
  <c r="AS183" i="2"/>
  <c r="AT183" i="2" s="1"/>
  <c r="AS173" i="2"/>
  <c r="AU173" i="2" s="1"/>
  <c r="AS178" i="2"/>
  <c r="AU178" i="2" s="1"/>
  <c r="AS194" i="2"/>
  <c r="AU194" i="2" s="1"/>
  <c r="AS184" i="2"/>
  <c r="AU184" i="2" s="1"/>
  <c r="AS135" i="2"/>
  <c r="AU135" i="2" s="1"/>
  <c r="AS176" i="2"/>
  <c r="AU176" i="2" s="1"/>
  <c r="AS143" i="2"/>
  <c r="AT143" i="2" s="1"/>
  <c r="AS168" i="2"/>
  <c r="AT168" i="2" s="1"/>
  <c r="AS137" i="2"/>
  <c r="AU137" i="2" s="1"/>
  <c r="AS153" i="2"/>
  <c r="AU153" i="2" s="1"/>
  <c r="AS174" i="2"/>
  <c r="AU174" i="2" s="1"/>
  <c r="AS162" i="2"/>
  <c r="AU162" i="2" s="1"/>
  <c r="AS189" i="2"/>
  <c r="AU189" i="2" s="1"/>
  <c r="AS167" i="2"/>
  <c r="AT167" i="2" s="1"/>
  <c r="AS191" i="2"/>
  <c r="AT191" i="2" s="1"/>
  <c r="AS179" i="2"/>
  <c r="AT179" i="2" s="1"/>
  <c r="AS182" i="2"/>
  <c r="AU182" i="2" s="1"/>
  <c r="AS198" i="2"/>
  <c r="AT198" i="2" s="1"/>
  <c r="AJ130" i="2"/>
  <c r="AK142" i="2"/>
  <c r="AK167" i="2"/>
  <c r="AK182" i="2"/>
  <c r="AU77" i="2"/>
  <c r="AU188" i="2"/>
  <c r="AT188" i="2"/>
  <c r="AD195" i="2"/>
  <c r="AD191" i="2"/>
  <c r="AD187" i="2"/>
  <c r="AD183" i="2"/>
  <c r="AD197" i="2"/>
  <c r="AD193" i="2"/>
  <c r="AD189" i="2"/>
  <c r="AD185" i="2"/>
  <c r="AD181" i="2"/>
  <c r="AD177" i="2"/>
  <c r="AD194" i="2"/>
  <c r="AD186" i="2"/>
  <c r="AD176" i="2"/>
  <c r="AD172" i="2"/>
  <c r="AD168" i="2"/>
  <c r="AD196" i="2"/>
  <c r="AD199" i="2"/>
  <c r="AD198" i="2"/>
  <c r="AD190" i="2"/>
  <c r="AD182" i="2"/>
  <c r="AD178" i="2"/>
  <c r="AD174" i="2"/>
  <c r="AD170" i="2"/>
  <c r="AD166" i="2"/>
  <c r="AD162" i="2"/>
  <c r="AD158" i="2"/>
  <c r="AD192" i="2"/>
  <c r="AD180" i="2"/>
  <c r="AD184" i="2"/>
  <c r="AD179" i="2"/>
  <c r="AD171" i="2"/>
  <c r="AD164" i="2"/>
  <c r="AD159" i="2"/>
  <c r="AD151" i="2"/>
  <c r="AD188" i="2"/>
  <c r="AD173" i="2"/>
  <c r="AD165" i="2"/>
  <c r="AD160" i="2"/>
  <c r="AD155" i="2"/>
  <c r="AD152" i="2"/>
  <c r="AD148" i="2"/>
  <c r="AD144" i="2"/>
  <c r="AD140" i="2"/>
  <c r="AD136" i="2"/>
  <c r="AD132" i="2"/>
  <c r="AD150" i="2"/>
  <c r="AD145" i="2"/>
  <c r="AD139" i="2"/>
  <c r="AD134" i="2"/>
  <c r="AD175" i="2"/>
  <c r="AD157" i="2"/>
  <c r="AD167" i="2"/>
  <c r="AD161" i="2"/>
  <c r="AD156" i="2"/>
  <c r="AD153" i="2"/>
  <c r="AD147" i="2"/>
  <c r="AD142" i="2"/>
  <c r="AD137" i="2"/>
  <c r="AD131" i="2"/>
  <c r="AD129" i="2"/>
  <c r="AD125" i="2"/>
  <c r="AD121" i="2"/>
  <c r="AD117" i="2"/>
  <c r="AD113" i="2"/>
  <c r="AD163" i="2"/>
  <c r="AD149" i="2"/>
  <c r="AD128" i="2"/>
  <c r="AD123" i="2"/>
  <c r="AD118" i="2"/>
  <c r="AD112" i="2"/>
  <c r="AD109" i="2"/>
  <c r="AD105" i="2"/>
  <c r="AD101" i="2"/>
  <c r="AD97" i="2"/>
  <c r="AD93" i="2"/>
  <c r="AD169" i="2"/>
  <c r="AD154" i="2"/>
  <c r="AD146" i="2"/>
  <c r="AD141" i="2"/>
  <c r="AD124" i="2"/>
  <c r="AD119" i="2"/>
  <c r="AD114" i="2"/>
  <c r="AD143" i="2"/>
  <c r="AD138" i="2"/>
  <c r="AD133" i="2"/>
  <c r="AD126" i="2"/>
  <c r="AD120" i="2"/>
  <c r="AD115" i="2"/>
  <c r="AD110" i="2"/>
  <c r="AD107" i="2"/>
  <c r="AD103" i="2"/>
  <c r="AD99" i="2"/>
  <c r="AD95" i="2"/>
  <c r="AD91" i="2"/>
  <c r="AD87" i="2"/>
  <c r="AD83" i="2"/>
  <c r="AD122" i="2"/>
  <c r="AD104" i="2"/>
  <c r="AD96" i="2"/>
  <c r="AD89" i="2"/>
  <c r="AD84" i="2"/>
  <c r="AD78" i="2"/>
  <c r="AD74" i="2"/>
  <c r="AD70" i="2"/>
  <c r="AD66" i="2"/>
  <c r="AD62" i="2"/>
  <c r="AD58" i="2"/>
  <c r="AD116" i="2"/>
  <c r="AD106" i="2"/>
  <c r="AD98" i="2"/>
  <c r="AD90" i="2"/>
  <c r="AD85" i="2"/>
  <c r="AD80" i="2"/>
  <c r="AD79" i="2"/>
  <c r="AD75" i="2"/>
  <c r="AD71" i="2"/>
  <c r="AD67" i="2"/>
  <c r="AD63" i="2"/>
  <c r="AD59" i="2"/>
  <c r="AD130" i="2"/>
  <c r="AD127" i="2"/>
  <c r="AD108" i="2"/>
  <c r="AD100" i="2"/>
  <c r="AD92" i="2"/>
  <c r="AD86" i="2"/>
  <c r="AD81" i="2"/>
  <c r="AD76" i="2"/>
  <c r="AD72" i="2"/>
  <c r="AD68" i="2"/>
  <c r="AD64" i="2"/>
  <c r="AD60" i="2"/>
  <c r="AD102" i="2"/>
  <c r="AD88" i="2"/>
  <c r="AD73" i="2"/>
  <c r="AD82" i="2"/>
  <c r="AD77" i="2"/>
  <c r="AD61" i="2"/>
  <c r="AD57" i="2"/>
  <c r="AD56" i="2"/>
  <c r="AD55" i="2"/>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33" i="2" s="1"/>
  <c r="AD34" i="2" s="1"/>
  <c r="AD35" i="2" s="1"/>
  <c r="AD36" i="2" s="1"/>
  <c r="AD37" i="2" s="1"/>
  <c r="AD38" i="2" s="1"/>
  <c r="AD39" i="2" s="1"/>
  <c r="AD40" i="2" s="1"/>
  <c r="AD41" i="2" s="1"/>
  <c r="AD42" i="2" s="1"/>
  <c r="AD43" i="2" s="1"/>
  <c r="AD44" i="2" s="1"/>
  <c r="AD45" i="2" s="1"/>
  <c r="AD46" i="2" s="1"/>
  <c r="AD47" i="2" s="1"/>
  <c r="AD48" i="2" s="1"/>
  <c r="AD49" i="2" s="1"/>
  <c r="AD50" i="2" s="1"/>
  <c r="AD51" i="2" s="1"/>
  <c r="AD52" i="2" s="1"/>
  <c r="AD53" i="2" s="1"/>
  <c r="AD54" i="2" s="1"/>
  <c r="AD111" i="2"/>
  <c r="AD65" i="2"/>
  <c r="AD135" i="2"/>
  <c r="AD94" i="2"/>
  <c r="AD69" i="2"/>
  <c r="AJ98" i="2"/>
  <c r="AJ189" i="2"/>
  <c r="AU81" i="2"/>
  <c r="AU68" i="2"/>
  <c r="AT89" i="2"/>
  <c r="AT80" i="2"/>
  <c r="AT187" i="2"/>
  <c r="AN197" i="2"/>
  <c r="AN193" i="2"/>
  <c r="AN189" i="2"/>
  <c r="AN185" i="2"/>
  <c r="AN181" i="2"/>
  <c r="AN199" i="2"/>
  <c r="AN198" i="2"/>
  <c r="AN195" i="2"/>
  <c r="AN191" i="2"/>
  <c r="AN187" i="2"/>
  <c r="AN183" i="2"/>
  <c r="AN179" i="2"/>
  <c r="AN192" i="2"/>
  <c r="AN184" i="2"/>
  <c r="AN174" i="2"/>
  <c r="AN170" i="2"/>
  <c r="AN166" i="2"/>
  <c r="AN194" i="2"/>
  <c r="AN196" i="2"/>
  <c r="AN188" i="2"/>
  <c r="AN180" i="2"/>
  <c r="AN178" i="2"/>
  <c r="AN176" i="2"/>
  <c r="AN172" i="2"/>
  <c r="AN168" i="2"/>
  <c r="AN164" i="2"/>
  <c r="AN160" i="2"/>
  <c r="AN156" i="2"/>
  <c r="AN186" i="2"/>
  <c r="AN175" i="2"/>
  <c r="AN190" i="2"/>
  <c r="AN169" i="2"/>
  <c r="AN165" i="2"/>
  <c r="AN159" i="2"/>
  <c r="AN153" i="2"/>
  <c r="AN177" i="2"/>
  <c r="AN171" i="2"/>
  <c r="AN161" i="2"/>
  <c r="AN155" i="2"/>
  <c r="AN154" i="2"/>
  <c r="AN150" i="2"/>
  <c r="AN146" i="2"/>
  <c r="AN142" i="2"/>
  <c r="AN138" i="2"/>
  <c r="AN134" i="2"/>
  <c r="AN130" i="2"/>
  <c r="AN173" i="2"/>
  <c r="AN145" i="2"/>
  <c r="AN140" i="2"/>
  <c r="AN135" i="2"/>
  <c r="AN167" i="2"/>
  <c r="AN163" i="2"/>
  <c r="AN158" i="2"/>
  <c r="AN162" i="2"/>
  <c r="AN157" i="2"/>
  <c r="AN151" i="2"/>
  <c r="AN148" i="2"/>
  <c r="AN143" i="2"/>
  <c r="AN137" i="2"/>
  <c r="AN132" i="2"/>
  <c r="AN127" i="2"/>
  <c r="AN123" i="2"/>
  <c r="AN119" i="2"/>
  <c r="AN115" i="2"/>
  <c r="AN111" i="2"/>
  <c r="AN152" i="2"/>
  <c r="AN133" i="2"/>
  <c r="AN129" i="2"/>
  <c r="AN124" i="2"/>
  <c r="AN118" i="2"/>
  <c r="AN113" i="2"/>
  <c r="AN107" i="2"/>
  <c r="AN103" i="2"/>
  <c r="AN99" i="2"/>
  <c r="AN95" i="2"/>
  <c r="AN91" i="2"/>
  <c r="AN147" i="2"/>
  <c r="AN125" i="2"/>
  <c r="AN120" i="2"/>
  <c r="AN114" i="2"/>
  <c r="AN108" i="2"/>
  <c r="AN182" i="2"/>
  <c r="AN149" i="2"/>
  <c r="AN144" i="2"/>
  <c r="AN139" i="2"/>
  <c r="AN126" i="2"/>
  <c r="AN121" i="2"/>
  <c r="AN116" i="2"/>
  <c r="AN110" i="2"/>
  <c r="AN109" i="2"/>
  <c r="AN105" i="2"/>
  <c r="AN101" i="2"/>
  <c r="AN97" i="2"/>
  <c r="AN93" i="2"/>
  <c r="AN89" i="2"/>
  <c r="AN85" i="2"/>
  <c r="AN81" i="2"/>
  <c r="AN131" i="2"/>
  <c r="AN102" i="2"/>
  <c r="AN94" i="2"/>
  <c r="AN84" i="2"/>
  <c r="AN79" i="2"/>
  <c r="AN76" i="2"/>
  <c r="AN72" i="2"/>
  <c r="AN68" i="2"/>
  <c r="AN64" i="2"/>
  <c r="AN60" i="2"/>
  <c r="AN136" i="2"/>
  <c r="AN117" i="2"/>
  <c r="AN104" i="2"/>
  <c r="AN96" i="2"/>
  <c r="AN86" i="2"/>
  <c r="AN80" i="2"/>
  <c r="AN77" i="2"/>
  <c r="AN73" i="2"/>
  <c r="AN69" i="2"/>
  <c r="AN65" i="2"/>
  <c r="AN61" i="2"/>
  <c r="AN141" i="2"/>
  <c r="AN128" i="2"/>
  <c r="AN106" i="2"/>
  <c r="AN98" i="2"/>
  <c r="AN90" i="2"/>
  <c r="AN87" i="2"/>
  <c r="AN82" i="2"/>
  <c r="AN78" i="2"/>
  <c r="AN74" i="2"/>
  <c r="AN70" i="2"/>
  <c r="AN66" i="2"/>
  <c r="AN62" i="2"/>
  <c r="AN58" i="2"/>
  <c r="AN56" i="2"/>
  <c r="AN63" i="2"/>
  <c r="AN55" i="2"/>
  <c r="AN112" i="2"/>
  <c r="AN83" i="2"/>
  <c r="AN67" i="2"/>
  <c r="AN57" i="2"/>
  <c r="AN122" i="2"/>
  <c r="AN92" i="2"/>
  <c r="AN71" i="2"/>
  <c r="AN100" i="2"/>
  <c r="AN88" i="2"/>
  <c r="AN75" i="2"/>
  <c r="AN59" i="2"/>
  <c r="AN12" i="2"/>
  <c r="AN13" i="2"/>
  <c r="AN14" i="2" s="1"/>
  <c r="AN15" i="2" s="1"/>
  <c r="AN16" i="2" s="1"/>
  <c r="AN17" i="2" s="1"/>
  <c r="AN18" i="2" s="1"/>
  <c r="AN19" i="2" s="1"/>
  <c r="AN20" i="2" s="1"/>
  <c r="AN21" i="2" s="1"/>
  <c r="AN22" i="2" s="1"/>
  <c r="AN23" i="2" s="1"/>
  <c r="AN24" i="2" s="1"/>
  <c r="AN25" i="2" s="1"/>
  <c r="AN26" i="2" s="1"/>
  <c r="AN27" i="2" s="1"/>
  <c r="AN28" i="2" s="1"/>
  <c r="AN29" i="2" s="1"/>
  <c r="AN30" i="2" s="1"/>
  <c r="AN31" i="2" s="1"/>
  <c r="AN32" i="2" s="1"/>
  <c r="AN33" i="2" s="1"/>
  <c r="AN34" i="2" s="1"/>
  <c r="AN35" i="2" s="1"/>
  <c r="AN36" i="2" s="1"/>
  <c r="AN37" i="2" s="1"/>
  <c r="AN38" i="2" s="1"/>
  <c r="AN39" i="2" s="1"/>
  <c r="AN40" i="2" s="1"/>
  <c r="AN41" i="2" s="1"/>
  <c r="AN42" i="2" s="1"/>
  <c r="AN43" i="2" s="1"/>
  <c r="AN44" i="2" s="1"/>
  <c r="AN45" i="2" s="1"/>
  <c r="AN46" i="2" s="1"/>
  <c r="AN47" i="2" s="1"/>
  <c r="AN48" i="2" s="1"/>
  <c r="AN49" i="2" s="1"/>
  <c r="AN50" i="2" s="1"/>
  <c r="AN51" i="2" s="1"/>
  <c r="AN52" i="2" s="1"/>
  <c r="AN53" i="2" s="1"/>
  <c r="AN54" i="2" s="1"/>
  <c r="AJ112" i="2"/>
  <c r="AK156" i="2"/>
  <c r="AT62" i="2"/>
  <c r="AT95" i="2"/>
  <c r="AU125" i="2"/>
  <c r="AU75" i="2"/>
  <c r="AU126" i="2"/>
  <c r="J55" i="2"/>
  <c r="J51" i="2"/>
  <c r="J47" i="2"/>
  <c r="J43" i="2"/>
  <c r="J39" i="2"/>
  <c r="J38" i="2"/>
  <c r="J37" i="2"/>
  <c r="J36" i="2"/>
  <c r="J35" i="2"/>
  <c r="J34" i="2"/>
  <c r="J33" i="2"/>
  <c r="J32" i="2"/>
  <c r="J31" i="2"/>
  <c r="J30" i="2"/>
  <c r="J57" i="2"/>
  <c r="J56" i="2"/>
  <c r="J42" i="2"/>
  <c r="J41" i="2"/>
  <c r="J40" i="2"/>
  <c r="J46" i="2"/>
  <c r="J45" i="2"/>
  <c r="J44" i="2"/>
  <c r="J50" i="2"/>
  <c r="J49" i="2"/>
  <c r="J48" i="2"/>
  <c r="J12" i="2"/>
  <c r="J13" i="2" s="1"/>
  <c r="J54" i="2"/>
  <c r="J53" i="2"/>
  <c r="J52" i="2"/>
  <c r="AU82" i="2"/>
  <c r="AT82" i="2"/>
  <c r="AU133" i="2"/>
  <c r="OD171" i="1"/>
  <c r="OD177" i="1" s="1"/>
  <c r="OD183" i="1" s="1"/>
  <c r="OD189" i="1" s="1"/>
  <c r="OD195" i="1" s="1"/>
  <c r="OD201" i="1" s="1"/>
  <c r="OD207" i="1" s="1"/>
  <c r="OD213" i="1" s="1"/>
  <c r="OD219" i="1" s="1"/>
  <c r="OD225" i="1" s="1"/>
  <c r="OD231" i="1" s="1"/>
  <c r="KB171" i="1"/>
  <c r="KB177" i="1" s="1"/>
  <c r="KB183" i="1" s="1"/>
  <c r="KB189" i="1" s="1"/>
  <c r="KB195" i="1" s="1"/>
  <c r="KB201" i="1" s="1"/>
  <c r="KB207" i="1" s="1"/>
  <c r="KB213" i="1" s="1"/>
  <c r="KB219" i="1" s="1"/>
  <c r="KB225" i="1" s="1"/>
  <c r="KB231" i="1" s="1"/>
  <c r="FZ171" i="1"/>
  <c r="FZ177" i="1" s="1"/>
  <c r="FZ183" i="1" s="1"/>
  <c r="FZ189" i="1" s="1"/>
  <c r="FZ195" i="1" s="1"/>
  <c r="FZ201" i="1" s="1"/>
  <c r="FZ207" i="1" s="1"/>
  <c r="FZ213" i="1" s="1"/>
  <c r="FZ219" i="1" s="1"/>
  <c r="FZ225" i="1" s="1"/>
  <c r="FZ231" i="1" s="1"/>
  <c r="OD169" i="1"/>
  <c r="OD175" i="1" s="1"/>
  <c r="OD181" i="1" s="1"/>
  <c r="OD187" i="1" s="1"/>
  <c r="OD193" i="1" s="1"/>
  <c r="OD199" i="1" s="1"/>
  <c r="OD205" i="1" s="1"/>
  <c r="OD211" i="1" s="1"/>
  <c r="OD217" i="1" s="1"/>
  <c r="OD223" i="1" s="1"/>
  <c r="OD229" i="1" s="1"/>
  <c r="KB169" i="1"/>
  <c r="KB175" i="1" s="1"/>
  <c r="KB181" i="1" s="1"/>
  <c r="KB187" i="1" s="1"/>
  <c r="KB193" i="1" s="1"/>
  <c r="KB199" i="1" s="1"/>
  <c r="KB205" i="1" s="1"/>
  <c r="KB211" i="1" s="1"/>
  <c r="KB217" i="1" s="1"/>
  <c r="KB223" i="1" s="1"/>
  <c r="KB229" i="1" s="1"/>
  <c r="FZ169" i="1"/>
  <c r="FZ175" i="1" s="1"/>
  <c r="FZ181" i="1" s="1"/>
  <c r="FZ187" i="1" s="1"/>
  <c r="FZ193" i="1" s="1"/>
  <c r="FZ199" i="1" s="1"/>
  <c r="FZ205" i="1" s="1"/>
  <c r="FZ211" i="1" s="1"/>
  <c r="FZ217" i="1" s="1"/>
  <c r="FZ223" i="1" s="1"/>
  <c r="FZ229" i="1" s="1"/>
  <c r="OD167" i="1"/>
  <c r="OD173" i="1" s="1"/>
  <c r="OD179" i="1" s="1"/>
  <c r="OD185" i="1" s="1"/>
  <c r="OD191" i="1" s="1"/>
  <c r="OD197" i="1" s="1"/>
  <c r="OD203" i="1" s="1"/>
  <c r="OD209" i="1" s="1"/>
  <c r="OD215" i="1" s="1"/>
  <c r="OD221" i="1" s="1"/>
  <c r="OD227" i="1" s="1"/>
  <c r="KB167" i="1"/>
  <c r="KB173" i="1" s="1"/>
  <c r="KB179" i="1" s="1"/>
  <c r="KB185" i="1" s="1"/>
  <c r="KB191" i="1" s="1"/>
  <c r="KB197" i="1" s="1"/>
  <c r="KB203" i="1" s="1"/>
  <c r="KB209" i="1" s="1"/>
  <c r="KB215" i="1" s="1"/>
  <c r="KB221" i="1" s="1"/>
  <c r="KB227" i="1" s="1"/>
  <c r="FZ167" i="1"/>
  <c r="FZ173" i="1" s="1"/>
  <c r="FZ179" i="1" s="1"/>
  <c r="FZ185" i="1" s="1"/>
  <c r="FZ191" i="1" s="1"/>
  <c r="FZ197" i="1" s="1"/>
  <c r="FZ203" i="1" s="1"/>
  <c r="FZ209" i="1" s="1"/>
  <c r="FZ215" i="1" s="1"/>
  <c r="FZ221" i="1" s="1"/>
  <c r="FZ227" i="1" s="1"/>
  <c r="KB65" i="1"/>
  <c r="KB71" i="1" s="1"/>
  <c r="KB77" i="1" s="1"/>
  <c r="KB83" i="1" s="1"/>
  <c r="FZ65" i="1"/>
  <c r="FZ71" i="1" s="1"/>
  <c r="FZ77" i="1" s="1"/>
  <c r="FZ83" i="1" s="1"/>
  <c r="KB63" i="1"/>
  <c r="KB69" i="1" s="1"/>
  <c r="KB75" i="1" s="1"/>
  <c r="KB81" i="1" s="1"/>
  <c r="FZ63" i="1"/>
  <c r="FZ69" i="1" s="1"/>
  <c r="FZ75" i="1" s="1"/>
  <c r="FZ81" i="1" s="1"/>
  <c r="KB61" i="1"/>
  <c r="KB67" i="1" s="1"/>
  <c r="KB73" i="1" s="1"/>
  <c r="KB79" i="1" s="1"/>
  <c r="FZ61" i="1"/>
  <c r="FZ67" i="1" s="1"/>
  <c r="FZ73" i="1" s="1"/>
  <c r="FZ79" i="1" s="1"/>
  <c r="K11" i="2"/>
  <c r="N11" i="2"/>
  <c r="AU11" i="2"/>
  <c r="AT12" i="2"/>
  <c r="AU12" i="2"/>
  <c r="AK12" i="2"/>
  <c r="AT78" i="2" l="1"/>
  <c r="AJ162" i="2"/>
  <c r="AK131" i="2"/>
  <c r="AJ117" i="2"/>
  <c r="AK102" i="2"/>
  <c r="AK92" i="2"/>
  <c r="AJ169" i="2"/>
  <c r="AU147" i="2"/>
  <c r="AT69" i="2"/>
  <c r="AU130" i="2"/>
  <c r="AU146" i="2"/>
  <c r="AU98" i="2"/>
  <c r="AU84" i="2"/>
  <c r="AT176" i="2"/>
  <c r="AK159" i="2"/>
  <c r="AJ99" i="2"/>
  <c r="AK90" i="2"/>
  <c r="AJ153" i="2"/>
  <c r="AJ103" i="2"/>
  <c r="AJ176" i="2"/>
  <c r="AK88" i="2"/>
  <c r="AK149" i="2"/>
  <c r="AJ140" i="2"/>
  <c r="AU86" i="2"/>
  <c r="AT178" i="2"/>
  <c r="AU134" i="2"/>
  <c r="AJ116" i="2"/>
  <c r="AU180" i="2"/>
  <c r="AT110" i="2"/>
  <c r="AU91" i="2"/>
  <c r="AJ86" i="2"/>
  <c r="AT185" i="2"/>
  <c r="AT65" i="2"/>
  <c r="AU108" i="2"/>
  <c r="AU193" i="2"/>
  <c r="AU88" i="2"/>
  <c r="AK178" i="2"/>
  <c r="AK133" i="2"/>
  <c r="AU169" i="2"/>
  <c r="AT128" i="2"/>
  <c r="AJ190" i="2"/>
  <c r="AK136" i="2"/>
  <c r="AK85" i="2"/>
  <c r="AU150" i="2"/>
  <c r="AU92" i="2"/>
  <c r="AJ183" i="2"/>
  <c r="AJ148" i="2"/>
  <c r="AU186" i="2"/>
  <c r="AJ125" i="2"/>
  <c r="AU132" i="2"/>
  <c r="AU156" i="2"/>
  <c r="AK82" i="2"/>
  <c r="AK181" i="2"/>
  <c r="AU163" i="2"/>
  <c r="AK143" i="2"/>
  <c r="AK171" i="2"/>
  <c r="AK122" i="2"/>
  <c r="AJ119" i="2"/>
  <c r="AK104" i="2"/>
  <c r="AK179" i="2"/>
  <c r="AJ100" i="2"/>
  <c r="AU83" i="2"/>
  <c r="AU131" i="2"/>
  <c r="AJ180" i="2"/>
  <c r="AJ106" i="2"/>
  <c r="AJ163" i="2"/>
  <c r="AK138" i="2"/>
  <c r="AJ120" i="2"/>
  <c r="AT120" i="2"/>
  <c r="AU63" i="2"/>
  <c r="AJ185" i="2"/>
  <c r="AJ151" i="2"/>
  <c r="AK110" i="2"/>
  <c r="AJ144" i="2"/>
  <c r="AK105" i="2"/>
  <c r="AU144" i="2"/>
  <c r="AT79" i="2"/>
  <c r="AJ174" i="2"/>
  <c r="AK124" i="2"/>
  <c r="AJ118" i="2"/>
  <c r="AK134" i="2"/>
  <c r="AJ95" i="2"/>
  <c r="AJ187" i="2"/>
  <c r="AK128" i="2"/>
  <c r="AJ109" i="2"/>
  <c r="AK83" i="2"/>
  <c r="AT140" i="2"/>
  <c r="AK199" i="2"/>
  <c r="AK154" i="2"/>
  <c r="AK160" i="2"/>
  <c r="AT139" i="2"/>
  <c r="AU93" i="2"/>
  <c r="AJ84" i="2"/>
  <c r="AK198" i="2"/>
  <c r="AT152" i="2"/>
  <c r="AJ161" i="2"/>
  <c r="AT71" i="2"/>
  <c r="AU61" i="2"/>
  <c r="AK164" i="2"/>
  <c r="AK87" i="2"/>
  <c r="AT196" i="2"/>
  <c r="AJ96" i="2"/>
  <c r="AU136" i="2"/>
  <c r="AJ145" i="2"/>
  <c r="AU99" i="2"/>
  <c r="AJ194" i="2"/>
  <c r="AJ137" i="2"/>
  <c r="AJ141" i="2"/>
  <c r="AK197" i="2"/>
  <c r="AK135" i="2"/>
  <c r="AJ147" i="2"/>
  <c r="AK121" i="2"/>
  <c r="AJ94" i="2"/>
  <c r="AK193" i="2"/>
  <c r="AK191" i="2"/>
  <c r="AK111" i="2"/>
  <c r="AK107" i="2"/>
  <c r="AT113" i="2"/>
  <c r="AU97" i="2"/>
  <c r="AK157" i="2"/>
  <c r="AK91" i="2"/>
  <c r="AJ101" i="2"/>
  <c r="AJ114" i="2"/>
  <c r="AT151" i="2"/>
  <c r="AK166" i="2"/>
  <c r="AK93" i="2"/>
  <c r="AT161" i="2"/>
  <c r="AJ150" i="2"/>
  <c r="AJ123" i="2"/>
  <c r="AJ188" i="2"/>
  <c r="AJ108" i="2"/>
  <c r="AJ139" i="2"/>
  <c r="AT149" i="2"/>
  <c r="AT104" i="2"/>
  <c r="AJ192" i="2"/>
  <c r="AK97" i="2"/>
  <c r="AT70" i="2"/>
  <c r="AU145" i="2"/>
  <c r="AT100" i="2"/>
  <c r="AT172" i="2"/>
  <c r="AU116" i="2"/>
  <c r="AT96" i="2"/>
  <c r="AU142" i="2"/>
  <c r="AT107" i="2"/>
  <c r="AJ184" i="2"/>
  <c r="AK195" i="2"/>
  <c r="AK146" i="2"/>
  <c r="AT194" i="2"/>
  <c r="AT90" i="2"/>
  <c r="AT129" i="2"/>
  <c r="AU141" i="2"/>
  <c r="AU191" i="2"/>
  <c r="AU111" i="2"/>
  <c r="AT154" i="2"/>
  <c r="AT73" i="2"/>
  <c r="AT85" i="2"/>
  <c r="AT155" i="2"/>
  <c r="AT174" i="2"/>
  <c r="AS15" i="2"/>
  <c r="AU127" i="2"/>
  <c r="AT195" i="2"/>
  <c r="AT72" i="2"/>
  <c r="AT106" i="2"/>
  <c r="AT124" i="2"/>
  <c r="AU76" i="2"/>
  <c r="AT102" i="2"/>
  <c r="AU123" i="2"/>
  <c r="AU115" i="2"/>
  <c r="AU87" i="2"/>
  <c r="AT64" i="2"/>
  <c r="AU109" i="2"/>
  <c r="AT119" i="2"/>
  <c r="AT105" i="2"/>
  <c r="AT103" i="2"/>
  <c r="AT122" i="2"/>
  <c r="AJ132" i="2"/>
  <c r="AK186" i="2"/>
  <c r="AJ168" i="2"/>
  <c r="AK126" i="2"/>
  <c r="AK89" i="2"/>
  <c r="AK173" i="2"/>
  <c r="AJ177" i="2"/>
  <c r="AJ172" i="2"/>
  <c r="AI15" i="2"/>
  <c r="AJ152" i="2"/>
  <c r="AK127" i="2"/>
  <c r="AJ196" i="2"/>
  <c r="AJ165" i="2"/>
  <c r="AK158" i="2"/>
  <c r="AK170" i="2"/>
  <c r="AJ115" i="2"/>
  <c r="AK129" i="2"/>
  <c r="AJ81" i="2"/>
  <c r="AJ155" i="2"/>
  <c r="AK175" i="2"/>
  <c r="AK113" i="2"/>
  <c r="AU198" i="2"/>
  <c r="AT153" i="2"/>
  <c r="AU167" i="2"/>
  <c r="AU118" i="2"/>
  <c r="AU143" i="2"/>
  <c r="AU94" i="2"/>
  <c r="AT117" i="2"/>
  <c r="AU67" i="2"/>
  <c r="AT101" i="2"/>
  <c r="AU66" i="2"/>
  <c r="AU74" i="2"/>
  <c r="AT112" i="2"/>
  <c r="AU177" i="2"/>
  <c r="AT181" i="2"/>
  <c r="AU190" i="2"/>
  <c r="AT157" i="2"/>
  <c r="AT160" i="2"/>
  <c r="AT114" i="2"/>
  <c r="AU192" i="2"/>
  <c r="AT189" i="2"/>
  <c r="AT137" i="2"/>
  <c r="AT175" i="2"/>
  <c r="AT121" i="2"/>
  <c r="AU197" i="2"/>
  <c r="AT148" i="2"/>
  <c r="AT135" i="2"/>
  <c r="AT173" i="2"/>
  <c r="AT165" i="2"/>
  <c r="AT182" i="2"/>
  <c r="AU159" i="2"/>
  <c r="AU164" i="2"/>
  <c r="AT199" i="2"/>
  <c r="AT171" i="2"/>
  <c r="AU158" i="2"/>
  <c r="AU170" i="2"/>
  <c r="AU179" i="2"/>
  <c r="AT162" i="2"/>
  <c r="AU168" i="2"/>
  <c r="AT184" i="2"/>
  <c r="AU166" i="2"/>
  <c r="AU138" i="2"/>
  <c r="AU183" i="2"/>
  <c r="O11" i="2"/>
  <c r="M11" i="2"/>
  <c r="L11" i="2"/>
  <c r="AT14" i="2"/>
  <c r="AT13" i="2"/>
  <c r="AU13" i="2"/>
  <c r="AU14" i="2"/>
  <c r="AK13" i="2"/>
  <c r="AJ12" i="2"/>
  <c r="AJ13" i="2"/>
  <c r="AK14" i="2"/>
  <c r="AJ14" i="2"/>
  <c r="H312" i="3"/>
  <c r="J197" i="3"/>
  <c r="J233" i="3"/>
  <c r="J294" i="3"/>
  <c r="E25" i="3"/>
  <c r="H70" i="3"/>
  <c r="G142" i="3"/>
  <c r="E24" i="3"/>
  <c r="H110" i="3"/>
  <c r="G320" i="3"/>
  <c r="J225" i="3"/>
  <c r="E26" i="3"/>
  <c r="H167" i="3"/>
  <c r="H255" i="3"/>
  <c r="G198" i="3"/>
  <c r="J235" i="3"/>
  <c r="G185" i="3"/>
  <c r="J202" i="3"/>
  <c r="G304" i="3"/>
  <c r="G278" i="3"/>
  <c r="J236" i="3"/>
  <c r="J214" i="3"/>
  <c r="H319" i="3"/>
  <c r="G266" i="3"/>
  <c r="J230" i="3"/>
  <c r="G294" i="3"/>
  <c r="H270" i="3"/>
  <c r="J295" i="3"/>
  <c r="H76" i="3"/>
  <c r="G176" i="3"/>
  <c r="J276" i="3"/>
  <c r="H190" i="3"/>
  <c r="G216" i="3"/>
  <c r="I56" i="3"/>
  <c r="H302" i="3"/>
  <c r="F47" i="3"/>
  <c r="G187" i="3"/>
  <c r="J308" i="3"/>
  <c r="J288" i="3"/>
  <c r="H185" i="3"/>
  <c r="J311" i="3"/>
  <c r="J227" i="3"/>
  <c r="G86" i="3"/>
  <c r="H246" i="3"/>
  <c r="H245" i="3"/>
  <c r="J302" i="3"/>
  <c r="J310" i="3"/>
  <c r="J284" i="3"/>
  <c r="G245" i="3"/>
  <c r="I57" i="3"/>
  <c r="H172" i="3"/>
  <c r="J176" i="3"/>
  <c r="G302" i="3"/>
  <c r="J237" i="3"/>
  <c r="G297" i="3"/>
  <c r="H244" i="3"/>
  <c r="H227" i="3"/>
  <c r="G78" i="3"/>
  <c r="H50" i="3"/>
  <c r="H187" i="3"/>
  <c r="G54" i="3"/>
  <c r="J232" i="3"/>
  <c r="G274" i="3"/>
  <c r="H293" i="3"/>
  <c r="H287" i="3"/>
  <c r="H71" i="3"/>
  <c r="H301" i="3"/>
  <c r="G100" i="3"/>
  <c r="G287" i="3"/>
  <c r="H215" i="3"/>
  <c r="G264" i="3"/>
  <c r="H189" i="3"/>
  <c r="G113" i="3"/>
  <c r="G104" i="3"/>
  <c r="G215" i="3"/>
  <c r="E12" i="3"/>
  <c r="G202" i="3"/>
  <c r="H125" i="3"/>
  <c r="H298" i="3"/>
  <c r="G289" i="3"/>
  <c r="H53" i="3"/>
  <c r="G299" i="3"/>
  <c r="H121" i="3"/>
  <c r="G120" i="3"/>
  <c r="E28" i="3"/>
  <c r="H256" i="3"/>
  <c r="H104" i="3"/>
  <c r="G256" i="3"/>
  <c r="H91" i="3"/>
  <c r="AE13" i="4"/>
  <c r="H205" i="3"/>
  <c r="G259" i="3"/>
  <c r="J263" i="3"/>
  <c r="E9" i="3"/>
  <c r="G84" i="3"/>
  <c r="H94" i="3"/>
  <c r="G203" i="3"/>
  <c r="E22" i="3"/>
  <c r="J200" i="3"/>
  <c r="E21" i="3"/>
  <c r="G208" i="3"/>
  <c r="J191" i="3"/>
  <c r="J301" i="3"/>
  <c r="H223" i="3"/>
  <c r="G237" i="3"/>
  <c r="J188" i="3"/>
  <c r="G128" i="3"/>
  <c r="H267" i="3"/>
  <c r="G179" i="3"/>
  <c r="G119" i="3"/>
  <c r="G194" i="3"/>
  <c r="G303" i="3"/>
  <c r="J269" i="3"/>
  <c r="G69" i="3"/>
  <c r="G265" i="3"/>
  <c r="H306" i="3"/>
  <c r="J259" i="3"/>
  <c r="H142" i="3"/>
  <c r="H268" i="3"/>
  <c r="H175" i="3"/>
  <c r="G115" i="3"/>
  <c r="G167" i="3"/>
  <c r="H184" i="3"/>
  <c r="H310" i="3"/>
  <c r="H173" i="3"/>
  <c r="G172" i="3"/>
  <c r="G166" i="3"/>
  <c r="G188" i="3"/>
  <c r="J241" i="3"/>
  <c r="G251" i="3"/>
  <c r="H52" i="3"/>
  <c r="H115" i="3"/>
  <c r="H237" i="3"/>
  <c r="G201" i="3"/>
  <c r="H274" i="3"/>
  <c r="J268" i="3"/>
  <c r="G249" i="3"/>
  <c r="G254" i="3"/>
  <c r="H284" i="3"/>
  <c r="G252" i="3"/>
  <c r="H180" i="3"/>
  <c r="H304" i="3"/>
  <c r="H291" i="3"/>
  <c r="J318" i="3"/>
  <c r="G184" i="3"/>
  <c r="J307" i="3"/>
  <c r="G236" i="3"/>
  <c r="H213" i="3"/>
  <c r="H90" i="3"/>
  <c r="AY4" i="3"/>
  <c r="G177" i="3"/>
  <c r="G318" i="3"/>
  <c r="H197" i="3"/>
  <c r="H7" i="3"/>
  <c r="J272" i="3"/>
  <c r="H195" i="3"/>
  <c r="H119" i="3"/>
  <c r="G257" i="3"/>
  <c r="G110" i="3"/>
  <c r="G101" i="3"/>
  <c r="J231" i="3"/>
  <c r="H89" i="3"/>
  <c r="J275" i="3"/>
  <c r="G319" i="3"/>
  <c r="H114" i="3"/>
  <c r="H124" i="3"/>
  <c r="J283" i="3"/>
  <c r="G307" i="3"/>
  <c r="G95" i="3"/>
  <c r="H253" i="3"/>
  <c r="G314" i="3"/>
  <c r="H199" i="3"/>
  <c r="J173" i="3"/>
  <c r="J270" i="3"/>
  <c r="H258" i="3"/>
  <c r="H174" i="3"/>
  <c r="E19" i="3"/>
  <c r="J266" i="3"/>
  <c r="G260" i="3"/>
  <c r="G308" i="3"/>
  <c r="G285" i="3"/>
  <c r="H206" i="3"/>
  <c r="H271" i="3"/>
  <c r="G298" i="3"/>
  <c r="H216" i="3"/>
  <c r="G72" i="3"/>
  <c r="G241" i="3"/>
  <c r="G77" i="3"/>
  <c r="G300" i="3"/>
  <c r="G283" i="3"/>
  <c r="H305" i="3"/>
  <c r="H103" i="3"/>
  <c r="J179" i="3"/>
  <c r="G280" i="3"/>
  <c r="G74" i="3"/>
  <c r="E14" i="3"/>
  <c r="G253" i="3"/>
  <c r="H111" i="3"/>
  <c r="H279" i="3"/>
  <c r="G234" i="3"/>
  <c r="G196" i="3"/>
  <c r="G191" i="3"/>
  <c r="H75" i="3"/>
  <c r="H123" i="3"/>
  <c r="J196" i="3"/>
  <c r="J244" i="3"/>
  <c r="H179" i="3"/>
  <c r="G240" i="3"/>
  <c r="J282" i="3"/>
  <c r="J228" i="3"/>
  <c r="H290" i="3"/>
  <c r="G87" i="3"/>
  <c r="E18" i="3"/>
  <c r="J293" i="3"/>
  <c r="H78" i="3"/>
  <c r="G180" i="3"/>
  <c r="H266" i="3"/>
  <c r="G75" i="3"/>
  <c r="H299" i="3"/>
  <c r="G244" i="3"/>
  <c r="H250" i="3"/>
  <c r="J292" i="3"/>
  <c r="J182" i="3"/>
  <c r="J255" i="3"/>
  <c r="H117" i="3"/>
  <c r="G178" i="3"/>
  <c r="J247" i="3"/>
  <c r="J300" i="3"/>
  <c r="J297" i="3"/>
  <c r="G190" i="3"/>
  <c r="H168" i="3"/>
  <c r="G282" i="3"/>
  <c r="H243" i="3"/>
  <c r="H120" i="3"/>
  <c r="H74" i="3"/>
  <c r="H242" i="3"/>
  <c r="G174" i="3"/>
  <c r="J199" i="3"/>
  <c r="G243" i="3"/>
  <c r="H224" i="3"/>
  <c r="G231" i="3"/>
  <c r="H259" i="3"/>
  <c r="H118" i="3"/>
  <c r="J287" i="3"/>
  <c r="J279" i="3"/>
  <c r="I45" i="3"/>
  <c r="H82" i="3"/>
  <c r="G197" i="3"/>
  <c r="J207" i="3"/>
  <c r="G312" i="3"/>
  <c r="G106" i="3"/>
  <c r="H275" i="3"/>
  <c r="J240" i="3"/>
  <c r="E15" i="3"/>
  <c r="G57" i="3"/>
  <c r="G281" i="3"/>
  <c r="H192" i="3"/>
  <c r="J213" i="3"/>
  <c r="G212" i="3"/>
  <c r="H218" i="3"/>
  <c r="H97" i="3"/>
  <c r="H254" i="3"/>
  <c r="F49" i="3"/>
  <c r="E16" i="3"/>
  <c r="G233" i="3"/>
  <c r="J242" i="3"/>
  <c r="H273" i="3"/>
  <c r="G90" i="3"/>
  <c r="G168" i="3"/>
  <c r="H303" i="3"/>
  <c r="G275" i="3"/>
  <c r="J320" i="3"/>
  <c r="AZ4" i="3"/>
  <c r="G290" i="3"/>
  <c r="J278" i="3"/>
  <c r="G52" i="3"/>
  <c r="G93" i="3"/>
  <c r="J174" i="3"/>
  <c r="J274" i="3"/>
  <c r="J289" i="3"/>
  <c r="G73" i="3"/>
  <c r="J304" i="3"/>
  <c r="G139" i="3"/>
  <c r="G195" i="3"/>
  <c r="G225" i="3"/>
  <c r="G288" i="3"/>
  <c r="G127" i="3"/>
  <c r="G293" i="3"/>
  <c r="G70" i="3"/>
  <c r="G58" i="3"/>
  <c r="H73" i="3"/>
  <c r="G242" i="3"/>
  <c r="J219" i="3"/>
  <c r="H288" i="3"/>
  <c r="G267" i="3"/>
  <c r="G213" i="3"/>
  <c r="G71" i="3"/>
  <c r="J210" i="3"/>
  <c r="J183" i="3"/>
  <c r="E10" i="3"/>
  <c r="H232" i="3"/>
  <c r="H79" i="3"/>
  <c r="J189" i="3"/>
  <c r="H221" i="3"/>
  <c r="G80" i="3"/>
  <c r="G122" i="3"/>
  <c r="H84" i="3"/>
  <c r="J317" i="3"/>
  <c r="H316" i="3"/>
  <c r="G182" i="3"/>
  <c r="H86" i="3"/>
  <c r="G97" i="3"/>
  <c r="J249" i="3"/>
  <c r="H207" i="3"/>
  <c r="J220" i="3"/>
  <c r="J224" i="3"/>
  <c r="G207" i="3"/>
  <c r="H98" i="3"/>
  <c r="G91" i="3"/>
  <c r="I58" i="3"/>
  <c r="J216" i="3"/>
  <c r="E17" i="3"/>
  <c r="G183" i="3"/>
  <c r="H171" i="3"/>
  <c r="G273" i="3"/>
  <c r="H58" i="3"/>
  <c r="H252" i="3"/>
  <c r="H198" i="3"/>
  <c r="J277" i="3"/>
  <c r="H249" i="3"/>
  <c r="G96" i="3"/>
  <c r="G116" i="3"/>
  <c r="J187" i="3"/>
  <c r="H85" i="3"/>
  <c r="G313" i="3"/>
  <c r="H261" i="3"/>
  <c r="J222" i="3"/>
  <c r="J226" i="3"/>
  <c r="H203" i="3"/>
  <c r="H228" i="3"/>
  <c r="H260" i="3"/>
  <c r="J280" i="3"/>
  <c r="H234" i="3"/>
  <c r="G114" i="3"/>
  <c r="G204" i="3"/>
  <c r="G235" i="3"/>
  <c r="J303" i="3"/>
  <c r="H69" i="3"/>
  <c r="G279" i="3"/>
  <c r="H109" i="3"/>
  <c r="H87" i="3"/>
  <c r="E31" i="3"/>
  <c r="G189" i="3"/>
  <c r="H314" i="3"/>
  <c r="G220" i="3"/>
  <c r="H83" i="3"/>
  <c r="G306" i="3"/>
  <c r="G239" i="3"/>
  <c r="G81" i="3"/>
  <c r="H113" i="3"/>
  <c r="J209" i="3"/>
  <c r="H209" i="3"/>
  <c r="G317" i="3"/>
  <c r="G79" i="3"/>
  <c r="G311" i="3"/>
  <c r="H126" i="3"/>
  <c r="H308" i="3"/>
  <c r="H307" i="3"/>
  <c r="G210" i="3"/>
  <c r="H108" i="3"/>
  <c r="J167" i="3"/>
  <c r="J186" i="3"/>
  <c r="G295" i="3"/>
  <c r="H127" i="3"/>
  <c r="G219" i="3"/>
  <c r="H317" i="3"/>
  <c r="G7" i="3"/>
  <c r="H105" i="3"/>
  <c r="G284" i="3"/>
  <c r="H321" i="3"/>
  <c r="H226" i="3"/>
  <c r="J265" i="3"/>
  <c r="J321" i="3"/>
  <c r="G199" i="3"/>
  <c r="H202" i="3"/>
  <c r="J172" i="3"/>
  <c r="R13" i="4"/>
  <c r="H72" i="3"/>
  <c r="J169" i="3"/>
  <c r="G211" i="3"/>
  <c r="G310" i="3"/>
  <c r="J181" i="3"/>
  <c r="J195" i="3"/>
  <c r="H230" i="3"/>
  <c r="H183" i="3"/>
  <c r="H295" i="3"/>
  <c r="H278" i="3"/>
  <c r="J177" i="3"/>
  <c r="H315" i="3"/>
  <c r="J175" i="3"/>
  <c r="G206" i="3"/>
  <c r="G141" i="3"/>
  <c r="J260" i="3"/>
  <c r="H320" i="3"/>
  <c r="F55" i="3"/>
  <c r="H106" i="3"/>
  <c r="H102" i="3"/>
  <c r="H220" i="3"/>
  <c r="J206" i="3"/>
  <c r="J291" i="3"/>
  <c r="J305" i="3"/>
  <c r="J205" i="3"/>
  <c r="H236" i="3"/>
  <c r="G272" i="3"/>
  <c r="J290" i="3"/>
  <c r="J245" i="3"/>
  <c r="G109" i="3"/>
  <c r="H208" i="3"/>
  <c r="E30" i="3"/>
  <c r="G169" i="3"/>
  <c r="H107" i="3"/>
  <c r="H210" i="3"/>
  <c r="G99" i="3"/>
  <c r="G268" i="3"/>
  <c r="G218" i="3"/>
  <c r="J204" i="3"/>
  <c r="J315" i="3"/>
  <c r="E20" i="3"/>
  <c r="G248" i="3"/>
  <c r="E8" i="3"/>
  <c r="H229" i="3"/>
  <c r="J238" i="3"/>
  <c r="J312" i="3"/>
  <c r="H211" i="3"/>
  <c r="G217" i="3"/>
  <c r="H264" i="3"/>
  <c r="J243" i="3"/>
  <c r="G107" i="3"/>
  <c r="G102" i="3"/>
  <c r="G221" i="3"/>
  <c r="H169" i="3"/>
  <c r="H233" i="3"/>
  <c r="J262" i="3"/>
  <c r="G230" i="3"/>
  <c r="J180" i="3"/>
  <c r="J239" i="3"/>
  <c r="J314" i="3"/>
  <c r="G261" i="3"/>
  <c r="G276" i="3"/>
  <c r="G111" i="3"/>
  <c r="J192" i="3"/>
  <c r="H217" i="3"/>
  <c r="J309" i="3"/>
  <c r="G94" i="3"/>
  <c r="H294" i="3"/>
  <c r="J223" i="3"/>
  <c r="G83" i="3"/>
  <c r="H13" i="4"/>
  <c r="I44" i="3"/>
  <c r="H186" i="3"/>
  <c r="H112" i="3"/>
  <c r="H309" i="3"/>
  <c r="G171" i="3"/>
  <c r="T13" i="4"/>
  <c r="G250" i="3"/>
  <c r="G126" i="3"/>
  <c r="J184" i="3"/>
  <c r="H219" i="3"/>
  <c r="F48" i="3"/>
  <c r="H285" i="3"/>
  <c r="H248" i="3"/>
  <c r="I13" i="4"/>
  <c r="J253" i="3"/>
  <c r="G247" i="3"/>
  <c r="G270" i="3"/>
  <c r="G263" i="3"/>
  <c r="H222" i="3"/>
  <c r="G112" i="3"/>
  <c r="H88" i="3"/>
  <c r="J256" i="3"/>
  <c r="H263" i="3"/>
  <c r="H166" i="3"/>
  <c r="J267" i="3"/>
  <c r="H77" i="3"/>
  <c r="H182" i="3"/>
  <c r="J185" i="3"/>
  <c r="H191" i="3"/>
  <c r="J257" i="3"/>
  <c r="H225" i="3"/>
  <c r="G200" i="3"/>
  <c r="H80" i="3"/>
  <c r="J190" i="3"/>
  <c r="J198" i="3"/>
  <c r="G108" i="3"/>
  <c r="J234" i="3"/>
  <c r="J193" i="3"/>
  <c r="J168" i="3"/>
  <c r="H214" i="3"/>
  <c r="G173" i="3"/>
  <c r="J246" i="3"/>
  <c r="H54" i="3"/>
  <c r="G118" i="3"/>
  <c r="G205" i="3"/>
  <c r="G291" i="3"/>
  <c r="G277" i="3"/>
  <c r="H289" i="3"/>
  <c r="G262" i="3"/>
  <c r="H188" i="3"/>
  <c r="G223" i="3"/>
  <c r="F51" i="3"/>
  <c r="E13" i="3"/>
  <c r="M13" i="4" s="1"/>
  <c r="H212" i="3"/>
  <c r="J296" i="3"/>
  <c r="H283" i="3"/>
  <c r="H296" i="3"/>
  <c r="H96" i="3"/>
  <c r="G105" i="3"/>
  <c r="G186" i="3"/>
  <c r="H286" i="3"/>
  <c r="G123" i="3"/>
  <c r="H318" i="3"/>
  <c r="G209" i="3"/>
  <c r="H231" i="3"/>
  <c r="G103" i="3"/>
  <c r="J221" i="3"/>
  <c r="G124" i="3"/>
  <c r="J178" i="3"/>
  <c r="G56" i="3"/>
  <c r="G140" i="3"/>
  <c r="G117" i="3"/>
  <c r="G50" i="3"/>
  <c r="J316" i="3"/>
  <c r="H281" i="3"/>
  <c r="H178" i="3"/>
  <c r="V13" i="4"/>
  <c r="J285" i="3"/>
  <c r="H313" i="3"/>
  <c r="H122" i="3"/>
  <c r="H262" i="3"/>
  <c r="J298" i="3"/>
  <c r="G125" i="3"/>
  <c r="G192" i="3"/>
  <c r="J211" i="3"/>
  <c r="N13" i="4"/>
  <c r="G296" i="3"/>
  <c r="I54" i="3"/>
  <c r="G305" i="3"/>
  <c r="J215" i="3"/>
  <c r="J212" i="3"/>
  <c r="G121" i="3"/>
  <c r="H272" i="3"/>
  <c r="J251" i="3"/>
  <c r="J261" i="3"/>
  <c r="H128" i="3"/>
  <c r="G76" i="3"/>
  <c r="H116" i="3"/>
  <c r="J218" i="3"/>
  <c r="H239" i="3"/>
  <c r="G89" i="3"/>
  <c r="E11" i="3"/>
  <c r="I43" i="3"/>
  <c r="G286" i="3"/>
  <c r="G227" i="3"/>
  <c r="H99" i="3"/>
  <c r="H194" i="3"/>
  <c r="J248" i="3"/>
  <c r="H93" i="3"/>
  <c r="G226" i="3"/>
  <c r="H277" i="3"/>
  <c r="G85" i="3"/>
  <c r="G214" i="3"/>
  <c r="J264" i="3"/>
  <c r="H193" i="3"/>
  <c r="G321" i="3"/>
  <c r="G255" i="3"/>
  <c r="H265" i="3"/>
  <c r="G309" i="3"/>
  <c r="J194" i="3"/>
  <c r="J286" i="3"/>
  <c r="H300" i="3"/>
  <c r="J250" i="3"/>
  <c r="H247" i="3"/>
  <c r="G170" i="3"/>
  <c r="J306" i="3"/>
  <c r="G53" i="3"/>
  <c r="H280" i="3"/>
  <c r="J319" i="3"/>
  <c r="E29" i="3"/>
  <c r="G292" i="3"/>
  <c r="J203" i="3"/>
  <c r="H196" i="3"/>
  <c r="AD13" i="4"/>
  <c r="H81" i="3"/>
  <c r="G316" i="3"/>
  <c r="J170" i="3"/>
  <c r="E27" i="3"/>
  <c r="J273" i="3"/>
  <c r="G229" i="3"/>
  <c r="H57" i="3"/>
  <c r="G82" i="3"/>
  <c r="H251" i="3"/>
  <c r="H100" i="3"/>
  <c r="H292" i="3"/>
  <c r="H235" i="3"/>
  <c r="H101" i="3"/>
  <c r="G246" i="3"/>
  <c r="J201" i="3"/>
  <c r="H200" i="3"/>
  <c r="J166" i="3"/>
  <c r="G41" i="3"/>
  <c r="H282" i="3"/>
  <c r="J313" i="3"/>
  <c r="H257" i="3"/>
  <c r="H170" i="3"/>
  <c r="G88" i="3"/>
  <c r="J271" i="3"/>
  <c r="G301" i="3"/>
  <c r="L13" i="4"/>
  <c r="G175" i="3"/>
  <c r="J254" i="3"/>
  <c r="G315" i="3"/>
  <c r="G222" i="3"/>
  <c r="G193" i="3"/>
  <c r="J217" i="3"/>
  <c r="H95" i="3"/>
  <c r="H269" i="3"/>
  <c r="I7" i="3"/>
  <c r="H56" i="3"/>
  <c r="J229" i="3"/>
  <c r="H176" i="3"/>
  <c r="H240" i="3"/>
  <c r="H238" i="3"/>
  <c r="J208" i="3"/>
  <c r="G258" i="3"/>
  <c r="K13" i="4"/>
  <c r="G238" i="3"/>
  <c r="G150" i="3"/>
  <c r="H311" i="3"/>
  <c r="J171" i="3"/>
  <c r="G181" i="3"/>
  <c r="G271" i="3"/>
  <c r="J252" i="3"/>
  <c r="H276" i="3"/>
  <c r="J299" i="3"/>
  <c r="J281" i="3"/>
  <c r="H241" i="3"/>
  <c r="G232" i="3"/>
  <c r="E23" i="3"/>
  <c r="W13" i="4" s="1"/>
  <c r="H297" i="3"/>
  <c r="H201" i="3"/>
  <c r="J258" i="3"/>
  <c r="H181" i="3"/>
  <c r="G98" i="3"/>
  <c r="H177" i="3"/>
  <c r="I53" i="3"/>
  <c r="G92" i="3"/>
  <c r="G228" i="3"/>
  <c r="G138" i="3"/>
  <c r="G224" i="3"/>
  <c r="H92" i="3"/>
  <c r="G269" i="3"/>
  <c r="H204" i="3"/>
  <c r="J13" i="4"/>
  <c r="I311" i="3" l="1"/>
  <c r="X311" i="3"/>
  <c r="AM311" i="3"/>
  <c r="AN311" i="3" s="1"/>
  <c r="L186" i="4"/>
  <c r="AG83" i="3"/>
  <c r="AH83" i="3" s="1"/>
  <c r="J63" i="4"/>
  <c r="AA83" i="3"/>
  <c r="D83" i="3"/>
  <c r="G63" i="4" s="1"/>
  <c r="J130" i="4"/>
  <c r="D247" i="3"/>
  <c r="G221" i="4" s="1"/>
  <c r="J221" i="4"/>
  <c r="AA247" i="3"/>
  <c r="AG247" i="3"/>
  <c r="AH247" i="3" s="1"/>
  <c r="L197" i="4"/>
  <c r="AM93" i="3"/>
  <c r="AN93" i="3" s="1"/>
  <c r="I93" i="3"/>
  <c r="J212" i="4"/>
  <c r="Q144" i="3"/>
  <c r="I144" i="3" s="1"/>
  <c r="W239" i="3"/>
  <c r="D238" i="3"/>
  <c r="G212" i="4" s="1"/>
  <c r="AA238" i="3"/>
  <c r="AG238" i="3"/>
  <c r="AH238" i="3" s="1"/>
  <c r="L189" i="4"/>
  <c r="AM294" i="3"/>
  <c r="AN294" i="3" s="1"/>
  <c r="I294" i="3"/>
  <c r="X294" i="3"/>
  <c r="L227" i="4"/>
  <c r="J74" i="4"/>
  <c r="AG94" i="3"/>
  <c r="AH94" i="3" s="1"/>
  <c r="D94" i="3"/>
  <c r="G74" i="4" s="1"/>
  <c r="AA94" i="3"/>
  <c r="X204" i="3"/>
  <c r="AM204" i="3"/>
  <c r="AN204" i="3" s="1"/>
  <c r="I204" i="3"/>
  <c r="AJ204" i="3" s="1"/>
  <c r="AK204" i="3" s="1"/>
  <c r="D258" i="3"/>
  <c r="G232" i="4" s="1"/>
  <c r="AA258" i="3"/>
  <c r="AG258" i="3"/>
  <c r="AH258" i="3" s="1"/>
  <c r="J232" i="4"/>
  <c r="AA305" i="3"/>
  <c r="AG305" i="3"/>
  <c r="AH305" i="3" s="1"/>
  <c r="J279" i="4"/>
  <c r="D305" i="3"/>
  <c r="G279" i="4" s="1"/>
  <c r="L283" i="4"/>
  <c r="L222" i="4"/>
  <c r="L182" i="4"/>
  <c r="X217" i="3"/>
  <c r="I217" i="3"/>
  <c r="AM217" i="3"/>
  <c r="AN217" i="3" s="1"/>
  <c r="L208" i="4"/>
  <c r="X238" i="3"/>
  <c r="I238" i="3"/>
  <c r="AM238" i="3"/>
  <c r="AN238" i="3" s="1"/>
  <c r="I248" i="3"/>
  <c r="X248" i="3"/>
  <c r="AM248" i="3"/>
  <c r="AN248" i="3" s="1"/>
  <c r="L166" i="4"/>
  <c r="AA269" i="3"/>
  <c r="AG269" i="3"/>
  <c r="AH269" i="3" s="1"/>
  <c r="D269" i="3"/>
  <c r="G243" i="4" s="1"/>
  <c r="J243" i="4"/>
  <c r="X240" i="3"/>
  <c r="AM240" i="3"/>
  <c r="AN240" i="3" s="1"/>
  <c r="I240" i="3"/>
  <c r="AJ240" i="3" s="1"/>
  <c r="AK240" i="3" s="1"/>
  <c r="L36" i="4"/>
  <c r="AA111" i="3"/>
  <c r="D111" i="3"/>
  <c r="G91" i="4" s="1"/>
  <c r="J91" i="4"/>
  <c r="AG111" i="3"/>
  <c r="AH111" i="3" s="1"/>
  <c r="L146" i="4"/>
  <c r="I176" i="3"/>
  <c r="AM176" i="3"/>
  <c r="AN176" i="3" s="1"/>
  <c r="X176" i="3"/>
  <c r="I285" i="3"/>
  <c r="AM285" i="3"/>
  <c r="AN285" i="3" s="1"/>
  <c r="X285" i="3"/>
  <c r="D276" i="3"/>
  <c r="G250" i="4" s="1"/>
  <c r="AA276" i="3"/>
  <c r="J250" i="4"/>
  <c r="AG276" i="3"/>
  <c r="AH276" i="3" s="1"/>
  <c r="X194" i="3"/>
  <c r="I194" i="3"/>
  <c r="AM194" i="3"/>
  <c r="AN194" i="3" s="1"/>
  <c r="L203" i="4"/>
  <c r="AA296" i="3"/>
  <c r="AG296" i="3"/>
  <c r="AH296" i="3" s="1"/>
  <c r="D296" i="3"/>
  <c r="G270" i="4" s="1"/>
  <c r="J270" i="4"/>
  <c r="AG261" i="3"/>
  <c r="AH261" i="3" s="1"/>
  <c r="AA261" i="3"/>
  <c r="J235" i="4"/>
  <c r="D261" i="3"/>
  <c r="G235" i="4" s="1"/>
  <c r="AA108" i="3"/>
  <c r="J88" i="4"/>
  <c r="D108" i="3"/>
  <c r="G88" i="4" s="1"/>
  <c r="AG108" i="3"/>
  <c r="AH108" i="3" s="1"/>
  <c r="K38" i="4"/>
  <c r="I30" i="4"/>
  <c r="D48" i="3"/>
  <c r="G30" i="4" s="1"/>
  <c r="G48" i="3"/>
  <c r="J30" i="4" s="1"/>
  <c r="L288" i="4"/>
  <c r="AM92" i="3"/>
  <c r="AN92" i="3" s="1"/>
  <c r="I92" i="3"/>
  <c r="AJ7" i="3"/>
  <c r="AK7" i="3" s="1"/>
  <c r="X219" i="3"/>
  <c r="I219" i="3"/>
  <c r="AM219" i="3"/>
  <c r="AN219" i="3" s="1"/>
  <c r="L213" i="4"/>
  <c r="I99" i="3"/>
  <c r="AM99" i="3"/>
  <c r="AN99" i="3" s="1"/>
  <c r="AM269" i="3"/>
  <c r="AN269" i="3" s="1"/>
  <c r="X269" i="3"/>
  <c r="I269" i="3"/>
  <c r="L154" i="4"/>
  <c r="L172" i="4"/>
  <c r="AM95" i="3"/>
  <c r="AN95" i="3" s="1"/>
  <c r="I95" i="3"/>
  <c r="L158" i="4"/>
  <c r="AA230" i="3"/>
  <c r="J204" i="4"/>
  <c r="D230" i="3"/>
  <c r="G204" i="4" s="1"/>
  <c r="AG230" i="3"/>
  <c r="AH230" i="3" s="1"/>
  <c r="AM202" i="3"/>
  <c r="AN202" i="3" s="1"/>
  <c r="X202" i="3"/>
  <c r="I202" i="3"/>
  <c r="L191" i="4"/>
  <c r="L185" i="4"/>
  <c r="L236" i="4"/>
  <c r="J198" i="4"/>
  <c r="AA224" i="3"/>
  <c r="D224" i="3"/>
  <c r="G198" i="4" s="1"/>
  <c r="AG224" i="3"/>
  <c r="AH224" i="3" s="1"/>
  <c r="D193" i="3"/>
  <c r="G167" i="4" s="1"/>
  <c r="AA193" i="3"/>
  <c r="AG193" i="3"/>
  <c r="AH193" i="3" s="1"/>
  <c r="J167" i="4"/>
  <c r="J106" i="4"/>
  <c r="D126" i="3"/>
  <c r="G106" i="4" s="1"/>
  <c r="AG126" i="3"/>
  <c r="AH126" i="3" s="1"/>
  <c r="AA126" i="3"/>
  <c r="AM233" i="3"/>
  <c r="AN233" i="3" s="1"/>
  <c r="X233" i="3"/>
  <c r="I233" i="3"/>
  <c r="AJ233" i="3" s="1"/>
  <c r="AK233" i="3" s="1"/>
  <c r="AG227" i="3"/>
  <c r="AH227" i="3" s="1"/>
  <c r="D227" i="3"/>
  <c r="G201" i="4" s="1"/>
  <c r="AA227" i="3"/>
  <c r="J201" i="4"/>
  <c r="AA222" i="3"/>
  <c r="J196" i="4"/>
  <c r="D222" i="3"/>
  <c r="G196" i="4" s="1"/>
  <c r="AG222" i="3"/>
  <c r="AH222" i="3" s="1"/>
  <c r="AA192" i="3"/>
  <c r="J166" i="4"/>
  <c r="D192" i="3"/>
  <c r="G166" i="4" s="1"/>
  <c r="AG192" i="3"/>
  <c r="AH192" i="3" s="1"/>
  <c r="AM169" i="3"/>
  <c r="AN169" i="3" s="1"/>
  <c r="X169" i="3"/>
  <c r="I169" i="3"/>
  <c r="L164" i="4"/>
  <c r="AG315" i="3"/>
  <c r="AH315" i="3" s="1"/>
  <c r="D315" i="3"/>
  <c r="G289" i="4" s="1"/>
  <c r="AA315" i="3"/>
  <c r="J289" i="4"/>
  <c r="AG250" i="3"/>
  <c r="AH250" i="3" s="1"/>
  <c r="J224" i="4"/>
  <c r="W251" i="3"/>
  <c r="D250" i="3"/>
  <c r="G224" i="4" s="1"/>
  <c r="AA250" i="3"/>
  <c r="Q145" i="3"/>
  <c r="I145" i="3" s="1"/>
  <c r="L125" i="4" s="1"/>
  <c r="D221" i="3"/>
  <c r="G195" i="4" s="1"/>
  <c r="AA221" i="3"/>
  <c r="AG221" i="3"/>
  <c r="AH221" i="3" s="1"/>
  <c r="J195" i="4"/>
  <c r="I80" i="3"/>
  <c r="L228" i="4"/>
  <c r="AA125" i="3"/>
  <c r="J105" i="4"/>
  <c r="AG125" i="3"/>
  <c r="AH125" i="3" s="1"/>
  <c r="D125" i="3"/>
  <c r="G105" i="4" s="1"/>
  <c r="AG102" i="3"/>
  <c r="AH102" i="3" s="1"/>
  <c r="D102" i="3"/>
  <c r="G82" i="4" s="1"/>
  <c r="AA102" i="3"/>
  <c r="J82" i="4"/>
  <c r="J260" i="4"/>
  <c r="AA286" i="3"/>
  <c r="W287" i="3"/>
  <c r="AG286" i="3"/>
  <c r="AH286" i="3" s="1"/>
  <c r="D286" i="3"/>
  <c r="G260" i="4" s="1"/>
  <c r="Q148" i="3"/>
  <c r="I148" i="3" s="1"/>
  <c r="F148" i="3" s="1"/>
  <c r="I128" i="4" s="1"/>
  <c r="J149" i="4"/>
  <c r="AA175" i="3"/>
  <c r="AG175" i="3"/>
  <c r="AH175" i="3" s="1"/>
  <c r="D175" i="3"/>
  <c r="G149" i="4" s="1"/>
  <c r="L272" i="4"/>
  <c r="AG107" i="3"/>
  <c r="AH107" i="3" s="1"/>
  <c r="J87" i="4"/>
  <c r="D107" i="3"/>
  <c r="G87" i="4" s="1"/>
  <c r="AA107" i="3"/>
  <c r="J118" i="4"/>
  <c r="L217" i="4"/>
  <c r="J174" i="4"/>
  <c r="AA200" i="3"/>
  <c r="AG200" i="3"/>
  <c r="AH200" i="3" s="1"/>
  <c r="D200" i="3"/>
  <c r="G174" i="4" s="1"/>
  <c r="D301" i="3"/>
  <c r="G275" i="4" s="1"/>
  <c r="J275" i="4"/>
  <c r="AA301" i="3"/>
  <c r="AG301" i="3"/>
  <c r="AH301" i="3" s="1"/>
  <c r="D171" i="3"/>
  <c r="G145" i="4" s="1"/>
  <c r="AA171" i="3"/>
  <c r="J145" i="4"/>
  <c r="AG171" i="3"/>
  <c r="AH171" i="3" s="1"/>
  <c r="X264" i="3"/>
  <c r="I264" i="3"/>
  <c r="AM264" i="3"/>
  <c r="AN264" i="3" s="1"/>
  <c r="J202" i="4"/>
  <c r="AA228" i="3"/>
  <c r="D228" i="3"/>
  <c r="G202" i="4" s="1"/>
  <c r="AG228" i="3"/>
  <c r="AH228" i="3" s="1"/>
  <c r="L245" i="4"/>
  <c r="AM262" i="3"/>
  <c r="AN262" i="3" s="1"/>
  <c r="X262" i="3"/>
  <c r="I262" i="3"/>
  <c r="K236" i="4" s="1"/>
  <c r="J191" i="4"/>
  <c r="AG217" i="3"/>
  <c r="AH217" i="3" s="1"/>
  <c r="D217" i="3"/>
  <c r="G191" i="4" s="1"/>
  <c r="AA217" i="3"/>
  <c r="AD43" i="3"/>
  <c r="AE43" i="3" s="1"/>
  <c r="L25" i="4"/>
  <c r="J68" i="4"/>
  <c r="AG88" i="3"/>
  <c r="AH88" i="3" s="1"/>
  <c r="AA88" i="3"/>
  <c r="D88" i="3"/>
  <c r="G68" i="4" s="1"/>
  <c r="X309" i="3"/>
  <c r="AM309" i="3"/>
  <c r="AN309" i="3" s="1"/>
  <c r="I309" i="3"/>
  <c r="AJ309" i="3" s="1"/>
  <c r="AK309" i="3" s="1"/>
  <c r="X211" i="3"/>
  <c r="AM211" i="3"/>
  <c r="AN211" i="3" s="1"/>
  <c r="I211" i="3"/>
  <c r="K185" i="4" s="1"/>
  <c r="J173" i="4"/>
  <c r="D199" i="3"/>
  <c r="G173" i="4" s="1"/>
  <c r="AA199" i="3"/>
  <c r="AG199" i="3"/>
  <c r="AH199" i="3" s="1"/>
  <c r="I170" i="3"/>
  <c r="AM170" i="3"/>
  <c r="AN170" i="3" s="1"/>
  <c r="X170" i="3"/>
  <c r="I122" i="3"/>
  <c r="L286" i="4"/>
  <c r="I225" i="3"/>
  <c r="X225" i="3"/>
  <c r="AM225" i="3"/>
  <c r="AN225" i="3" s="1"/>
  <c r="AM257" i="3"/>
  <c r="AN257" i="3" s="1"/>
  <c r="I257" i="3"/>
  <c r="X257" i="3"/>
  <c r="I112" i="3"/>
  <c r="AM112" i="3"/>
  <c r="AN112" i="3" s="1"/>
  <c r="L212" i="4"/>
  <c r="L287" i="4"/>
  <c r="X313" i="3"/>
  <c r="AM313" i="3"/>
  <c r="AN313" i="3" s="1"/>
  <c r="I313" i="3"/>
  <c r="K287" i="4" s="1"/>
  <c r="I229" i="3"/>
  <c r="AM229" i="3"/>
  <c r="AN229" i="3" s="1"/>
  <c r="X229" i="3"/>
  <c r="AA92" i="3"/>
  <c r="J72" i="4"/>
  <c r="D92" i="3"/>
  <c r="G72" i="4" s="1"/>
  <c r="AG92" i="3"/>
  <c r="AH92" i="3" s="1"/>
  <c r="I282" i="3"/>
  <c r="AM282" i="3"/>
  <c r="AN282" i="3" s="1"/>
  <c r="X282" i="3"/>
  <c r="I186" i="3"/>
  <c r="AM186" i="3"/>
  <c r="AN186" i="3" s="1"/>
  <c r="X186" i="3"/>
  <c r="L231" i="4"/>
  <c r="J23" i="4"/>
  <c r="F41" i="3"/>
  <c r="L259" i="4"/>
  <c r="J222" i="4"/>
  <c r="D248" i="3"/>
  <c r="G222" i="4" s="1"/>
  <c r="AA248" i="3"/>
  <c r="AG248" i="3"/>
  <c r="AH248" i="3" s="1"/>
  <c r="AG89" i="3"/>
  <c r="AH89" i="3" s="1"/>
  <c r="J69" i="4"/>
  <c r="AA89" i="3"/>
  <c r="D89" i="3"/>
  <c r="G69" i="4" s="1"/>
  <c r="L140" i="4"/>
  <c r="L26" i="4"/>
  <c r="AM191" i="3"/>
  <c r="AN191" i="3" s="1"/>
  <c r="I191" i="3"/>
  <c r="X191" i="3"/>
  <c r="AM200" i="3"/>
  <c r="AN200" i="3" s="1"/>
  <c r="X200" i="3"/>
  <c r="I200" i="3"/>
  <c r="K174" i="4" s="1"/>
  <c r="L289" i="4"/>
  <c r="L35" i="4"/>
  <c r="L175" i="4"/>
  <c r="I178" i="3"/>
  <c r="X178" i="3"/>
  <c r="AM178" i="3"/>
  <c r="AN178" i="3" s="1"/>
  <c r="L178" i="4"/>
  <c r="X239" i="3"/>
  <c r="I239" i="3"/>
  <c r="AM239" i="3"/>
  <c r="AN239" i="3" s="1"/>
  <c r="D246" i="3"/>
  <c r="G220" i="4" s="1"/>
  <c r="J220" i="4"/>
  <c r="AG246" i="3"/>
  <c r="AH246" i="3" s="1"/>
  <c r="AA246" i="3"/>
  <c r="I281" i="3"/>
  <c r="X281" i="3"/>
  <c r="AM281" i="3"/>
  <c r="AN281" i="3" s="1"/>
  <c r="D218" i="3"/>
  <c r="G192" i="4" s="1"/>
  <c r="AG218" i="3"/>
  <c r="AH218" i="3" s="1"/>
  <c r="AA218" i="3"/>
  <c r="J192" i="4"/>
  <c r="L159" i="4"/>
  <c r="AM101" i="3"/>
  <c r="AN101" i="3" s="1"/>
  <c r="I101" i="3"/>
  <c r="K81" i="4" s="1"/>
  <c r="L290" i="4"/>
  <c r="AG268" i="3"/>
  <c r="AH268" i="3" s="1"/>
  <c r="D268" i="3"/>
  <c r="G242" i="4" s="1"/>
  <c r="AA268" i="3"/>
  <c r="J242" i="4"/>
  <c r="AM177" i="3"/>
  <c r="AN177" i="3" s="1"/>
  <c r="X177" i="3"/>
  <c r="I177" i="3"/>
  <c r="K151" i="4" s="1"/>
  <c r="I235" i="3"/>
  <c r="AM235" i="3"/>
  <c r="AN235" i="3" s="1"/>
  <c r="X235" i="3"/>
  <c r="F50" i="3"/>
  <c r="J32" i="4"/>
  <c r="AG99" i="3"/>
  <c r="AH99" i="3" s="1"/>
  <c r="J79" i="4"/>
  <c r="D99" i="3"/>
  <c r="G79" i="4" s="1"/>
  <c r="AA99" i="3"/>
  <c r="L192" i="4"/>
  <c r="AM292" i="3"/>
  <c r="AN292" i="3" s="1"/>
  <c r="I292" i="3"/>
  <c r="X292" i="3"/>
  <c r="J97" i="4"/>
  <c r="W118" i="3"/>
  <c r="Q46" i="3"/>
  <c r="G46" i="3" s="1"/>
  <c r="AG117" i="3"/>
  <c r="AH117" i="3" s="1"/>
  <c r="D117" i="3"/>
  <c r="G97" i="4" s="1"/>
  <c r="AA117" i="3"/>
  <c r="I210" i="3"/>
  <c r="X210" i="3"/>
  <c r="AM210" i="3"/>
  <c r="AN210" i="3" s="1"/>
  <c r="D98" i="3"/>
  <c r="G78" i="4" s="1"/>
  <c r="J78" i="4"/>
  <c r="AG98" i="3"/>
  <c r="AH98" i="3" s="1"/>
  <c r="AA98" i="3"/>
  <c r="AM100" i="3"/>
  <c r="AN100" i="3" s="1"/>
  <c r="I100" i="3"/>
  <c r="J120" i="4"/>
  <c r="I107" i="3"/>
  <c r="AM107" i="3"/>
  <c r="AN107" i="3" s="1"/>
  <c r="I182" i="3"/>
  <c r="AM182" i="3"/>
  <c r="AN182" i="3" s="1"/>
  <c r="X182" i="3"/>
  <c r="I251" i="3"/>
  <c r="X251" i="3"/>
  <c r="AM251" i="3"/>
  <c r="AN251" i="3" s="1"/>
  <c r="F56" i="3"/>
  <c r="J38" i="4"/>
  <c r="J143" i="4"/>
  <c r="AG169" i="3"/>
  <c r="AH169" i="3" s="1"/>
  <c r="D169" i="3"/>
  <c r="G143" i="4" s="1"/>
  <c r="AA169" i="3"/>
  <c r="L295" i="4"/>
  <c r="AG82" i="3"/>
  <c r="AH82" i="3" s="1"/>
  <c r="D82" i="3"/>
  <c r="G62" i="4" s="1"/>
  <c r="AA82" i="3"/>
  <c r="J62" i="4"/>
  <c r="I226" i="3"/>
  <c r="X226" i="3"/>
  <c r="AM226" i="3"/>
  <c r="AN226" i="3" s="1"/>
  <c r="L152" i="4"/>
  <c r="D166" i="3"/>
  <c r="G140" i="4" s="1"/>
  <c r="W167" i="3"/>
  <c r="Q138" i="3"/>
  <c r="I138" i="3" s="1"/>
  <c r="F138" i="3" s="1"/>
  <c r="AG166" i="3"/>
  <c r="AH166" i="3" s="1"/>
  <c r="AA166" i="3"/>
  <c r="J140" i="4"/>
  <c r="AA144" i="3"/>
  <c r="AS144" i="3" s="1"/>
  <c r="AT144" i="3" s="1"/>
  <c r="AA47" i="3"/>
  <c r="AS47" i="3" s="1"/>
  <c r="AT47" i="3" s="1"/>
  <c r="AA149" i="3"/>
  <c r="AS149" i="3" s="1"/>
  <c r="AT149" i="3" s="1"/>
  <c r="AA139" i="3"/>
  <c r="AS139" i="3" s="1"/>
  <c r="AT139" i="3" s="1"/>
  <c r="AA146" i="3"/>
  <c r="AS146" i="3" s="1"/>
  <c r="AT146" i="3" s="1"/>
  <c r="AA55" i="3"/>
  <c r="AS55" i="3" s="1"/>
  <c r="AT55" i="3" s="1"/>
  <c r="AA41" i="3"/>
  <c r="AS41" i="3" s="1"/>
  <c r="AT41" i="3" s="1"/>
  <c r="AA138" i="3"/>
  <c r="AS138" i="3" s="1"/>
  <c r="AT138" i="3" s="1"/>
  <c r="AA145" i="3"/>
  <c r="AS145" i="3" s="1"/>
  <c r="AT145" i="3" s="1"/>
  <c r="AA141" i="3"/>
  <c r="AS141" i="3" s="1"/>
  <c r="AT141" i="3" s="1"/>
  <c r="AA148" i="3"/>
  <c r="AS148" i="3" s="1"/>
  <c r="AT148" i="3" s="1"/>
  <c r="AA54" i="3"/>
  <c r="AS54" i="3" s="1"/>
  <c r="AT54" i="3" s="1"/>
  <c r="AA147" i="3"/>
  <c r="AS147" i="3" s="1"/>
  <c r="AT147" i="3" s="1"/>
  <c r="AA143" i="3"/>
  <c r="AS143" i="3" s="1"/>
  <c r="AT143" i="3" s="1"/>
  <c r="AA142" i="3"/>
  <c r="AS142" i="3" s="1"/>
  <c r="AT142" i="3" s="1"/>
  <c r="AA150" i="3"/>
  <c r="AS150" i="3" s="1"/>
  <c r="AT150" i="3" s="1"/>
  <c r="AA140" i="3"/>
  <c r="AS140" i="3" s="1"/>
  <c r="AT140" i="3" s="1"/>
  <c r="AA53" i="3"/>
  <c r="AS53" i="3" s="1"/>
  <c r="AT53" i="3" s="1"/>
  <c r="I321" i="3"/>
  <c r="AM321" i="3"/>
  <c r="AN321" i="3" s="1"/>
  <c r="X321" i="3"/>
  <c r="L214" i="4"/>
  <c r="AG172" i="3"/>
  <c r="AH172" i="3" s="1"/>
  <c r="J146" i="4"/>
  <c r="AA172" i="3"/>
  <c r="D172" i="3"/>
  <c r="G146" i="4" s="1"/>
  <c r="AM116" i="3"/>
  <c r="AN116" i="3" s="1"/>
  <c r="I116" i="3"/>
  <c r="J258" i="4"/>
  <c r="D284" i="3"/>
  <c r="G258" i="4" s="1"/>
  <c r="AG284" i="3"/>
  <c r="AH284" i="3" s="1"/>
  <c r="AA284" i="3"/>
  <c r="AM275" i="3"/>
  <c r="AN275" i="3" s="1"/>
  <c r="I275" i="3"/>
  <c r="X275" i="3"/>
  <c r="AM173" i="3"/>
  <c r="AN173" i="3" s="1"/>
  <c r="X173" i="3"/>
  <c r="I173" i="3"/>
  <c r="K147" i="4" s="1"/>
  <c r="K39" i="4"/>
  <c r="I105" i="3"/>
  <c r="AM105" i="3"/>
  <c r="AN105" i="3" s="1"/>
  <c r="AA106" i="3"/>
  <c r="J86" i="4"/>
  <c r="AG106" i="3"/>
  <c r="AH106" i="3" s="1"/>
  <c r="D106" i="3"/>
  <c r="G86" i="4" s="1"/>
  <c r="I310" i="3"/>
  <c r="X310" i="3"/>
  <c r="AM310" i="3"/>
  <c r="AN310" i="3" s="1"/>
  <c r="AG124" i="3"/>
  <c r="AH124" i="3" s="1"/>
  <c r="J104" i="4"/>
  <c r="AA124" i="3"/>
  <c r="D124" i="3"/>
  <c r="G104" i="4" s="1"/>
  <c r="AG7" i="3"/>
  <c r="AH7" i="3" s="1"/>
  <c r="AD7" i="3"/>
  <c r="D312" i="3"/>
  <c r="G286" i="4" s="1"/>
  <c r="AG312" i="3"/>
  <c r="AH312" i="3" s="1"/>
  <c r="AA312" i="3"/>
  <c r="J286" i="4"/>
  <c r="X184" i="3"/>
  <c r="I184" i="3"/>
  <c r="AM184" i="3"/>
  <c r="AN184" i="3" s="1"/>
  <c r="X208" i="3"/>
  <c r="AM208" i="3"/>
  <c r="AN208" i="3" s="1"/>
  <c r="I208" i="3"/>
  <c r="K182" i="4" s="1"/>
  <c r="I317" i="3"/>
  <c r="X317" i="3"/>
  <c r="AM317" i="3"/>
  <c r="AN317" i="3" s="1"/>
  <c r="L181" i="4"/>
  <c r="J141" i="4"/>
  <c r="D167" i="3"/>
  <c r="G141" i="4" s="1"/>
  <c r="AA167" i="3"/>
  <c r="AG167" i="3"/>
  <c r="AH167" i="3" s="1"/>
  <c r="AM181" i="3"/>
  <c r="AN181" i="3" s="1"/>
  <c r="I181" i="3"/>
  <c r="X181" i="3"/>
  <c r="J193" i="4"/>
  <c r="AG219" i="3"/>
  <c r="AH219" i="3" s="1"/>
  <c r="D219" i="3"/>
  <c r="G193" i="4" s="1"/>
  <c r="AA219" i="3"/>
  <c r="AA197" i="3"/>
  <c r="D197" i="3"/>
  <c r="G171" i="4" s="1"/>
  <c r="J171" i="4"/>
  <c r="AG197" i="3"/>
  <c r="AH197" i="3" s="1"/>
  <c r="AG115" i="3"/>
  <c r="AH115" i="3" s="1"/>
  <c r="J95" i="4"/>
  <c r="AA115" i="3"/>
  <c r="D115" i="3"/>
  <c r="G95" i="4" s="1"/>
  <c r="J203" i="4"/>
  <c r="D229" i="3"/>
  <c r="G203" i="4" s="1"/>
  <c r="AG229" i="3"/>
  <c r="AH229" i="3" s="1"/>
  <c r="AA229" i="3"/>
  <c r="I127" i="3"/>
  <c r="K107" i="4" s="1"/>
  <c r="AM82" i="3"/>
  <c r="AN82" i="3" s="1"/>
  <c r="I82" i="3"/>
  <c r="K62" i="4" s="1"/>
  <c r="X175" i="3"/>
  <c r="I175" i="3"/>
  <c r="AM175" i="3"/>
  <c r="AN175" i="3" s="1"/>
  <c r="L195" i="4"/>
  <c r="AG295" i="3"/>
  <c r="AH295" i="3" s="1"/>
  <c r="D295" i="3"/>
  <c r="G269" i="4" s="1"/>
  <c r="J269" i="4"/>
  <c r="AA295" i="3"/>
  <c r="L27" i="4"/>
  <c r="AM268" i="3"/>
  <c r="AN268" i="3" s="1"/>
  <c r="I268" i="3"/>
  <c r="X268" i="3"/>
  <c r="AG109" i="3"/>
  <c r="AH109" i="3" s="1"/>
  <c r="D109" i="3"/>
  <c r="G89" i="4" s="1"/>
  <c r="AA109" i="3"/>
  <c r="J89" i="4"/>
  <c r="L160" i="4"/>
  <c r="L253" i="4"/>
  <c r="K122" i="4"/>
  <c r="I77" i="3"/>
  <c r="L141" i="4"/>
  <c r="L261" i="4"/>
  <c r="L233" i="4"/>
  <c r="L247" i="4"/>
  <c r="I108" i="3"/>
  <c r="AM108" i="3"/>
  <c r="AN108" i="3" s="1"/>
  <c r="I118" i="3"/>
  <c r="I306" i="3"/>
  <c r="X306" i="3"/>
  <c r="AM306" i="3"/>
  <c r="AN306" i="3" s="1"/>
  <c r="J83" i="4"/>
  <c r="AG103" i="3"/>
  <c r="AH103" i="3" s="1"/>
  <c r="D103" i="3"/>
  <c r="G83" i="4" s="1"/>
  <c r="AA103" i="3"/>
  <c r="AG210" i="3"/>
  <c r="AH210" i="3" s="1"/>
  <c r="D210" i="3"/>
  <c r="G184" i="4" s="1"/>
  <c r="J184" i="4"/>
  <c r="AA210" i="3"/>
  <c r="AM259" i="3"/>
  <c r="AN259" i="3" s="1"/>
  <c r="I259" i="3"/>
  <c r="X259" i="3"/>
  <c r="AG265" i="3"/>
  <c r="AH265" i="3" s="1"/>
  <c r="J239" i="4"/>
  <c r="AA265" i="3"/>
  <c r="D265" i="3"/>
  <c r="G239" i="4" s="1"/>
  <c r="L219" i="4"/>
  <c r="AM307" i="3"/>
  <c r="AN307" i="3" s="1"/>
  <c r="I307" i="3"/>
  <c r="X307" i="3"/>
  <c r="J205" i="4"/>
  <c r="D231" i="3"/>
  <c r="G205" i="4" s="1"/>
  <c r="AA231" i="3"/>
  <c r="AG231" i="3"/>
  <c r="AH231" i="3" s="1"/>
  <c r="D69" i="3"/>
  <c r="G49" i="4" s="1"/>
  <c r="AG69" i="3"/>
  <c r="AH69" i="3" s="1"/>
  <c r="J49" i="4"/>
  <c r="W70" i="3"/>
  <c r="Q42" i="3"/>
  <c r="G42" i="3" s="1"/>
  <c r="AA69" i="3"/>
  <c r="L232" i="4"/>
  <c r="I308" i="3"/>
  <c r="X308" i="3"/>
  <c r="AM308" i="3"/>
  <c r="AN308" i="3" s="1"/>
  <c r="AM224" i="3"/>
  <c r="AN224" i="3" s="1"/>
  <c r="X224" i="3"/>
  <c r="I224" i="3"/>
  <c r="L243" i="4"/>
  <c r="F27" i="3"/>
  <c r="Y27" i="3"/>
  <c r="Z28" i="3" s="1"/>
  <c r="AA27" i="3"/>
  <c r="I126" i="3"/>
  <c r="AA243" i="3"/>
  <c r="AG243" i="3"/>
  <c r="AH243" i="3" s="1"/>
  <c r="J217" i="4"/>
  <c r="D243" i="3"/>
  <c r="G217" i="4" s="1"/>
  <c r="AA303" i="3"/>
  <c r="J277" i="4"/>
  <c r="D303" i="3"/>
  <c r="G277" i="4" s="1"/>
  <c r="AG303" i="3"/>
  <c r="AH303" i="3" s="1"/>
  <c r="AM231" i="3"/>
  <c r="AN231" i="3" s="1"/>
  <c r="I231" i="3"/>
  <c r="X231" i="3"/>
  <c r="AA311" i="3"/>
  <c r="AG311" i="3"/>
  <c r="AH311" i="3" s="1"/>
  <c r="J285" i="4"/>
  <c r="D311" i="3"/>
  <c r="G285" i="4" s="1"/>
  <c r="L173" i="4"/>
  <c r="J168" i="4"/>
  <c r="AG194" i="3"/>
  <c r="AH194" i="3" s="1"/>
  <c r="AA194" i="3"/>
  <c r="D194" i="3"/>
  <c r="G168" i="4" s="1"/>
  <c r="L264" i="4"/>
  <c r="AA79" i="3"/>
  <c r="AG79" i="3"/>
  <c r="AH79" i="3" s="1"/>
  <c r="D79" i="3"/>
  <c r="G59" i="4" s="1"/>
  <c r="J59" i="4"/>
  <c r="D174" i="3"/>
  <c r="G148" i="4" s="1"/>
  <c r="AA174" i="3"/>
  <c r="AG174" i="3"/>
  <c r="AH174" i="3" s="1"/>
  <c r="J148" i="4"/>
  <c r="AG119" i="3"/>
  <c r="AH119" i="3" s="1"/>
  <c r="D119" i="3"/>
  <c r="G99" i="4" s="1"/>
  <c r="J99" i="4"/>
  <c r="AA119" i="3"/>
  <c r="AA76" i="3"/>
  <c r="J56" i="4"/>
  <c r="D76" i="3"/>
  <c r="G56" i="4" s="1"/>
  <c r="AG76" i="3"/>
  <c r="AH76" i="3" s="1"/>
  <c r="D317" i="3"/>
  <c r="G291" i="4" s="1"/>
  <c r="AA317" i="3"/>
  <c r="J291" i="4"/>
  <c r="AG317" i="3"/>
  <c r="AH317" i="3" s="1"/>
  <c r="I242" i="3"/>
  <c r="AJ242" i="3" s="1"/>
  <c r="AK242" i="3" s="1"/>
  <c r="AM242" i="3"/>
  <c r="AN242" i="3" s="1"/>
  <c r="X242" i="3"/>
  <c r="AG179" i="3"/>
  <c r="AH179" i="3" s="1"/>
  <c r="AA179" i="3"/>
  <c r="J153" i="4"/>
  <c r="D179" i="3"/>
  <c r="G153" i="4" s="1"/>
  <c r="L144" i="4"/>
  <c r="I209" i="3"/>
  <c r="AJ209" i="3" s="1"/>
  <c r="AK209" i="3" s="1"/>
  <c r="AM209" i="3"/>
  <c r="AN209" i="3" s="1"/>
  <c r="X209" i="3"/>
  <c r="I74" i="3"/>
  <c r="K54" i="4" s="1"/>
  <c r="I267" i="3"/>
  <c r="AM267" i="3"/>
  <c r="AN267" i="3" s="1"/>
  <c r="X267" i="3"/>
  <c r="D209" i="3"/>
  <c r="G183" i="4" s="1"/>
  <c r="J183" i="4"/>
  <c r="AG209" i="3"/>
  <c r="AH209" i="3" s="1"/>
  <c r="AA209" i="3"/>
  <c r="L183" i="4"/>
  <c r="I120" i="3"/>
  <c r="AJ120" i="3" s="1"/>
  <c r="AK120" i="3" s="1"/>
  <c r="AA128" i="3"/>
  <c r="J108" i="4"/>
  <c r="D128" i="3"/>
  <c r="G108" i="4" s="1"/>
  <c r="AG128" i="3"/>
  <c r="AH128" i="3" s="1"/>
  <c r="J246" i="4"/>
  <c r="AG272" i="3"/>
  <c r="AH272" i="3" s="1"/>
  <c r="AA272" i="3"/>
  <c r="D272" i="3"/>
  <c r="G246" i="4" s="1"/>
  <c r="AM113" i="3"/>
  <c r="AN113" i="3" s="1"/>
  <c r="I113" i="3"/>
  <c r="K93" i="4" s="1"/>
  <c r="AM243" i="3"/>
  <c r="AN243" i="3" s="1"/>
  <c r="I243" i="3"/>
  <c r="X243" i="3"/>
  <c r="L162" i="4"/>
  <c r="L241" i="4"/>
  <c r="AA81" i="3"/>
  <c r="Q43" i="3"/>
  <c r="G43" i="3" s="1"/>
  <c r="AG81" i="3"/>
  <c r="AH81" i="3" s="1"/>
  <c r="D81" i="3"/>
  <c r="G61" i="4" s="1"/>
  <c r="J61" i="4"/>
  <c r="W82" i="3"/>
  <c r="AA282" i="3"/>
  <c r="AG282" i="3"/>
  <c r="AH282" i="3" s="1"/>
  <c r="D282" i="3"/>
  <c r="G256" i="4" s="1"/>
  <c r="J256" i="4"/>
  <c r="J211" i="4"/>
  <c r="AA237" i="3"/>
  <c r="AG237" i="3"/>
  <c r="AH237" i="3" s="1"/>
  <c r="D237" i="3"/>
  <c r="G211" i="4" s="1"/>
  <c r="AG316" i="3"/>
  <c r="AH316" i="3" s="1"/>
  <c r="AA316" i="3"/>
  <c r="J290" i="4"/>
  <c r="D316" i="3"/>
  <c r="G290" i="4" s="1"/>
  <c r="J213" i="4"/>
  <c r="AA239" i="3"/>
  <c r="AG239" i="3"/>
  <c r="AH239" i="3" s="1"/>
  <c r="D239" i="3"/>
  <c r="G213" i="4" s="1"/>
  <c r="AM168" i="3"/>
  <c r="AN168" i="3" s="1"/>
  <c r="I168" i="3"/>
  <c r="X168" i="3"/>
  <c r="I223" i="3"/>
  <c r="K197" i="4" s="1"/>
  <c r="AM223" i="3"/>
  <c r="AN223" i="3" s="1"/>
  <c r="X223" i="3"/>
  <c r="I318" i="3"/>
  <c r="AJ318" i="3" s="1"/>
  <c r="AK318" i="3" s="1"/>
  <c r="X318" i="3"/>
  <c r="AM318" i="3"/>
  <c r="AN318" i="3" s="1"/>
  <c r="AA306" i="3"/>
  <c r="J280" i="4"/>
  <c r="AG306" i="3"/>
  <c r="AH306" i="3" s="1"/>
  <c r="D306" i="3"/>
  <c r="G280" i="4" s="1"/>
  <c r="W191" i="3"/>
  <c r="AA190" i="3"/>
  <c r="AG190" i="3"/>
  <c r="AH190" i="3" s="1"/>
  <c r="D190" i="3"/>
  <c r="G164" i="4" s="1"/>
  <c r="Q140" i="3"/>
  <c r="I140" i="3" s="1"/>
  <c r="F140" i="3" s="1"/>
  <c r="J164" i="4"/>
  <c r="L275" i="4"/>
  <c r="X236" i="3"/>
  <c r="AM236" i="3"/>
  <c r="AN236" i="3" s="1"/>
  <c r="I236" i="3"/>
  <c r="AJ236" i="3" s="1"/>
  <c r="AK236" i="3" s="1"/>
  <c r="AM83" i="3"/>
  <c r="AN83" i="3" s="1"/>
  <c r="I83" i="3"/>
  <c r="L271" i="4"/>
  <c r="L165" i="4"/>
  <c r="AM201" i="3"/>
  <c r="AN201" i="3" s="1"/>
  <c r="I201" i="3"/>
  <c r="X201" i="3"/>
  <c r="AA220" i="3"/>
  <c r="D220" i="3"/>
  <c r="G194" i="4" s="1"/>
  <c r="AG220" i="3"/>
  <c r="AH220" i="3" s="1"/>
  <c r="J194" i="4"/>
  <c r="L274" i="4"/>
  <c r="J182" i="4"/>
  <c r="AG208" i="3"/>
  <c r="AH208" i="3" s="1"/>
  <c r="D208" i="3"/>
  <c r="G182" i="4" s="1"/>
  <c r="AA208" i="3"/>
  <c r="I81" i="3"/>
  <c r="AJ81" i="3" s="1"/>
  <c r="AK81" i="3" s="1"/>
  <c r="AM81" i="3"/>
  <c r="AN81" i="3" s="1"/>
  <c r="I314" i="3"/>
  <c r="X314" i="3"/>
  <c r="AM314" i="3"/>
  <c r="AN314" i="3" s="1"/>
  <c r="L221" i="4"/>
  <c r="F21" i="3"/>
  <c r="X21" i="3"/>
  <c r="BI4" i="3"/>
  <c r="D123" i="3"/>
  <c r="G103" i="4" s="1"/>
  <c r="J103" i="4"/>
  <c r="AG123" i="3"/>
  <c r="AH123" i="3" s="1"/>
  <c r="AA123" i="3"/>
  <c r="D189" i="3"/>
  <c r="G163" i="4" s="1"/>
  <c r="AA189" i="3"/>
  <c r="J163" i="4"/>
  <c r="AG189" i="3"/>
  <c r="AH189" i="3" s="1"/>
  <c r="Q139" i="3"/>
  <c r="I139" i="3" s="1"/>
  <c r="F139" i="3" s="1"/>
  <c r="D178" i="3"/>
  <c r="G152" i="4" s="1"/>
  <c r="AA178" i="3"/>
  <c r="AG178" i="3"/>
  <c r="AH178" i="3" s="1"/>
  <c r="J152" i="4"/>
  <c r="W179" i="3"/>
  <c r="L174" i="4"/>
  <c r="L179" i="4"/>
  <c r="I117" i="3"/>
  <c r="I166" i="3"/>
  <c r="AM166" i="3"/>
  <c r="AN166" i="3" s="1"/>
  <c r="X166" i="3"/>
  <c r="AM87" i="3"/>
  <c r="AN87" i="3" s="1"/>
  <c r="I87" i="3"/>
  <c r="L229" i="4"/>
  <c r="AG203" i="3"/>
  <c r="AH203" i="3" s="1"/>
  <c r="AA203" i="3"/>
  <c r="D203" i="3"/>
  <c r="G177" i="4" s="1"/>
  <c r="J177" i="4"/>
  <c r="AM109" i="3"/>
  <c r="AN109" i="3" s="1"/>
  <c r="I109" i="3"/>
  <c r="K89" i="4" s="1"/>
  <c r="L156" i="4"/>
  <c r="I94" i="3"/>
  <c r="AM94" i="3"/>
  <c r="AN94" i="3" s="1"/>
  <c r="I286" i="3"/>
  <c r="X286" i="3"/>
  <c r="AM286" i="3"/>
  <c r="AN286" i="3" s="1"/>
  <c r="AA279" i="3"/>
  <c r="AG279" i="3"/>
  <c r="AH279" i="3" s="1"/>
  <c r="D279" i="3"/>
  <c r="G253" i="4" s="1"/>
  <c r="J253" i="4"/>
  <c r="L266" i="4"/>
  <c r="AA84" i="3"/>
  <c r="D84" i="3"/>
  <c r="G64" i="4" s="1"/>
  <c r="AG84" i="3"/>
  <c r="AH84" i="3" s="1"/>
  <c r="J64" i="4"/>
  <c r="L279" i="4"/>
  <c r="I69" i="3"/>
  <c r="AM250" i="3"/>
  <c r="AN250" i="3" s="1"/>
  <c r="I250" i="3"/>
  <c r="X250" i="3"/>
  <c r="I128" i="3"/>
  <c r="AJ128" i="3" s="1"/>
  <c r="AK128" i="3" s="1"/>
  <c r="L277" i="4"/>
  <c r="AG244" i="3"/>
  <c r="AH244" i="3" s="1"/>
  <c r="J218" i="4"/>
  <c r="D244" i="3"/>
  <c r="G218" i="4" s="1"/>
  <c r="AA244" i="3"/>
  <c r="L237" i="4"/>
  <c r="AM196" i="3"/>
  <c r="AN196" i="3" s="1"/>
  <c r="I196" i="3"/>
  <c r="X196" i="3"/>
  <c r="J209" i="4"/>
  <c r="AG235" i="3"/>
  <c r="AH235" i="3" s="1"/>
  <c r="AA235" i="3"/>
  <c r="D235" i="3"/>
  <c r="G209" i="4" s="1"/>
  <c r="AM299" i="3"/>
  <c r="AN299" i="3" s="1"/>
  <c r="I299" i="3"/>
  <c r="X299" i="3"/>
  <c r="J233" i="4"/>
  <c r="AG259" i="3"/>
  <c r="AH259" i="3" s="1"/>
  <c r="D259" i="3"/>
  <c r="G233" i="4" s="1"/>
  <c r="AA259" i="3"/>
  <c r="AG186" i="3"/>
  <c r="AH186" i="3" s="1"/>
  <c r="J160" i="4"/>
  <c r="AA186" i="3"/>
  <c r="D186" i="3"/>
  <c r="G160" i="4" s="1"/>
  <c r="AG204" i="3"/>
  <c r="AH204" i="3" s="1"/>
  <c r="AA204" i="3"/>
  <c r="J178" i="4"/>
  <c r="D204" i="3"/>
  <c r="G178" i="4" s="1"/>
  <c r="AG75" i="3"/>
  <c r="AH75" i="3" s="1"/>
  <c r="J55" i="4"/>
  <c r="D75" i="3"/>
  <c r="G55" i="4" s="1"/>
  <c r="AA75" i="3"/>
  <c r="AM205" i="3"/>
  <c r="AN205" i="3" s="1"/>
  <c r="I205" i="3"/>
  <c r="X205" i="3"/>
  <c r="L265" i="4"/>
  <c r="AG114" i="3"/>
  <c r="AH114" i="3" s="1"/>
  <c r="J94" i="4"/>
  <c r="D114" i="3"/>
  <c r="G94" i="4" s="1"/>
  <c r="AA114" i="3"/>
  <c r="AM266" i="3"/>
  <c r="AN266" i="3" s="1"/>
  <c r="X266" i="3"/>
  <c r="I266" i="3"/>
  <c r="K240" i="4" s="1"/>
  <c r="I263" i="3"/>
  <c r="AM263" i="3"/>
  <c r="AN263" i="3" s="1"/>
  <c r="X263" i="3"/>
  <c r="X234" i="3"/>
  <c r="I234" i="3"/>
  <c r="AM234" i="3"/>
  <c r="AN234" i="3" s="1"/>
  <c r="D180" i="3"/>
  <c r="G154" i="4" s="1"/>
  <c r="AA180" i="3"/>
  <c r="AG180" i="3"/>
  <c r="AH180" i="3" s="1"/>
  <c r="J154" i="4"/>
  <c r="I91" i="3"/>
  <c r="AM91" i="3"/>
  <c r="AN91" i="3" s="1"/>
  <c r="L177" i="4"/>
  <c r="L254" i="4"/>
  <c r="I78" i="3"/>
  <c r="AG256" i="3"/>
  <c r="AH256" i="3" s="1"/>
  <c r="J230" i="4"/>
  <c r="D256" i="3"/>
  <c r="G230" i="4" s="1"/>
  <c r="AA256" i="3"/>
  <c r="Q45" i="3"/>
  <c r="G45" i="3" s="1"/>
  <c r="D105" i="3"/>
  <c r="G85" i="4" s="1"/>
  <c r="AA105" i="3"/>
  <c r="AG105" i="3"/>
  <c r="AH105" i="3" s="1"/>
  <c r="W106" i="3"/>
  <c r="J85" i="4"/>
  <c r="I260" i="3"/>
  <c r="X260" i="3"/>
  <c r="AM260" i="3"/>
  <c r="AN260" i="3" s="1"/>
  <c r="L267" i="4"/>
  <c r="I104" i="3"/>
  <c r="AM104" i="3"/>
  <c r="AN104" i="3" s="1"/>
  <c r="L180" i="4"/>
  <c r="X228" i="3"/>
  <c r="I228" i="3"/>
  <c r="AM228" i="3"/>
  <c r="AN228" i="3" s="1"/>
  <c r="AM256" i="3"/>
  <c r="AN256" i="3" s="1"/>
  <c r="I256" i="3"/>
  <c r="X256" i="3"/>
  <c r="AM297" i="3"/>
  <c r="AN297" i="3" s="1"/>
  <c r="I297" i="3"/>
  <c r="X297" i="3"/>
  <c r="X203" i="3"/>
  <c r="I203" i="3"/>
  <c r="AM203" i="3"/>
  <c r="AN203" i="3" s="1"/>
  <c r="D87" i="3"/>
  <c r="G67" i="4" s="1"/>
  <c r="J67" i="4"/>
  <c r="AA87" i="3"/>
  <c r="AG87" i="3"/>
  <c r="AH87" i="3" s="1"/>
  <c r="F28" i="3"/>
  <c r="AG292" i="3"/>
  <c r="AH292" i="3" s="1"/>
  <c r="D292" i="3"/>
  <c r="G266" i="4" s="1"/>
  <c r="J266" i="4"/>
  <c r="AA292" i="3"/>
  <c r="L200" i="4"/>
  <c r="AM290" i="3"/>
  <c r="AN290" i="3" s="1"/>
  <c r="I290" i="3"/>
  <c r="X290" i="3"/>
  <c r="AA120" i="3"/>
  <c r="J100" i="4"/>
  <c r="AG120" i="3"/>
  <c r="AH120" i="3" s="1"/>
  <c r="D120" i="3"/>
  <c r="G100" i="4" s="1"/>
  <c r="I96" i="3"/>
  <c r="AM96" i="3"/>
  <c r="AN96" i="3" s="1"/>
  <c r="L196" i="4"/>
  <c r="L202" i="4"/>
  <c r="I121" i="3"/>
  <c r="X220" i="3"/>
  <c r="AM220" i="3"/>
  <c r="AN220" i="3" s="1"/>
  <c r="I220" i="3"/>
  <c r="X261" i="3"/>
  <c r="AM261" i="3"/>
  <c r="AN261" i="3" s="1"/>
  <c r="I261" i="3"/>
  <c r="L256" i="4"/>
  <c r="AG299" i="3"/>
  <c r="AH299" i="3" s="1"/>
  <c r="AA299" i="3"/>
  <c r="J273" i="4"/>
  <c r="D299" i="3"/>
  <c r="G273" i="4" s="1"/>
  <c r="L235" i="4"/>
  <c r="AA313" i="3"/>
  <c r="AG313" i="3"/>
  <c r="AH313" i="3" s="1"/>
  <c r="D313" i="3"/>
  <c r="G287" i="4" s="1"/>
  <c r="J287" i="4"/>
  <c r="AA240" i="3"/>
  <c r="J214" i="4"/>
  <c r="AG240" i="3"/>
  <c r="AH240" i="3" s="1"/>
  <c r="D240" i="3"/>
  <c r="G214" i="4" s="1"/>
  <c r="K35" i="4"/>
  <c r="F29" i="3"/>
  <c r="AM85" i="3"/>
  <c r="AN85" i="3" s="1"/>
  <c r="I85" i="3"/>
  <c r="AJ85" i="3" s="1"/>
  <c r="AK85" i="3" s="1"/>
  <c r="X179" i="3"/>
  <c r="AM179" i="3"/>
  <c r="AN179" i="3" s="1"/>
  <c r="I179" i="3"/>
  <c r="D289" i="3"/>
  <c r="G263" i="4" s="1"/>
  <c r="AG289" i="3"/>
  <c r="AH289" i="3" s="1"/>
  <c r="J263" i="4"/>
  <c r="AA289" i="3"/>
  <c r="I296" i="3"/>
  <c r="X296" i="3"/>
  <c r="AM296" i="3"/>
  <c r="AN296" i="3" s="1"/>
  <c r="L161" i="4"/>
  <c r="L218" i="4"/>
  <c r="AM298" i="3"/>
  <c r="AN298" i="3" s="1"/>
  <c r="I298" i="3"/>
  <c r="X298" i="3"/>
  <c r="I102" i="3"/>
  <c r="K82" i="4" s="1"/>
  <c r="AM102" i="3"/>
  <c r="AN102" i="3" s="1"/>
  <c r="AG116" i="3"/>
  <c r="AH116" i="3" s="1"/>
  <c r="J96" i="4"/>
  <c r="D116" i="3"/>
  <c r="G96" i="4" s="1"/>
  <c r="AA116" i="3"/>
  <c r="L170" i="4"/>
  <c r="I125" i="3"/>
  <c r="K105" i="4" s="1"/>
  <c r="L230" i="4"/>
  <c r="D96" i="3"/>
  <c r="G76" i="4" s="1"/>
  <c r="AG96" i="3"/>
  <c r="AH96" i="3" s="1"/>
  <c r="AA96" i="3"/>
  <c r="J76" i="4"/>
  <c r="I123" i="3"/>
  <c r="AJ123" i="3" s="1"/>
  <c r="AK123" i="3" s="1"/>
  <c r="AA202" i="3"/>
  <c r="Q141" i="3"/>
  <c r="I141" i="3" s="1"/>
  <c r="F141" i="3" s="1"/>
  <c r="D202" i="3"/>
  <c r="G176" i="4" s="1"/>
  <c r="AG202" i="3"/>
  <c r="AH202" i="3" s="1"/>
  <c r="J176" i="4"/>
  <c r="W203" i="3"/>
  <c r="L293" i="4"/>
  <c r="X249" i="3"/>
  <c r="AM249" i="3"/>
  <c r="AN249" i="3" s="1"/>
  <c r="I249" i="3"/>
  <c r="K223" i="4" s="1"/>
  <c r="I75" i="3"/>
  <c r="K55" i="4" s="1"/>
  <c r="X283" i="3"/>
  <c r="I283" i="3"/>
  <c r="K257" i="4" s="1"/>
  <c r="AM283" i="3"/>
  <c r="AN283" i="3" s="1"/>
  <c r="L251" i="4"/>
  <c r="AA191" i="3"/>
  <c r="D191" i="3"/>
  <c r="G165" i="4" s="1"/>
  <c r="J165" i="4"/>
  <c r="AG191" i="3"/>
  <c r="AH191" i="3" s="1"/>
  <c r="J189" i="4"/>
  <c r="AA215" i="3"/>
  <c r="D215" i="3"/>
  <c r="G189" i="4" s="1"/>
  <c r="AG215" i="3"/>
  <c r="AH215" i="3" s="1"/>
  <c r="I106" i="3"/>
  <c r="AM106" i="3"/>
  <c r="AN106" i="3" s="1"/>
  <c r="X198" i="3"/>
  <c r="AM198" i="3"/>
  <c r="AN198" i="3" s="1"/>
  <c r="I198" i="3"/>
  <c r="AA196" i="3"/>
  <c r="AG196" i="3"/>
  <c r="AH196" i="3" s="1"/>
  <c r="D196" i="3"/>
  <c r="G170" i="4" s="1"/>
  <c r="J170" i="4"/>
  <c r="D104" i="3"/>
  <c r="G84" i="4" s="1"/>
  <c r="AA104" i="3"/>
  <c r="J84" i="4"/>
  <c r="AG104" i="3"/>
  <c r="AH104" i="3" s="1"/>
  <c r="L225" i="4"/>
  <c r="AM252" i="3"/>
  <c r="AN252" i="3" s="1"/>
  <c r="X252" i="3"/>
  <c r="I252" i="3"/>
  <c r="AA234" i="3"/>
  <c r="J208" i="4"/>
  <c r="AG234" i="3"/>
  <c r="AH234" i="3" s="1"/>
  <c r="D234" i="3"/>
  <c r="G208" i="4" s="1"/>
  <c r="AG113" i="3"/>
  <c r="AH113" i="3" s="1"/>
  <c r="J93" i="4"/>
  <c r="AA113" i="3"/>
  <c r="D113" i="3"/>
  <c r="G93" i="4" s="1"/>
  <c r="AM280" i="3"/>
  <c r="AN280" i="3" s="1"/>
  <c r="I280" i="3"/>
  <c r="K254" i="4" s="1"/>
  <c r="X280" i="3"/>
  <c r="K40" i="4"/>
  <c r="X279" i="3"/>
  <c r="AM279" i="3"/>
  <c r="AN279" i="3" s="1"/>
  <c r="I279" i="3"/>
  <c r="AJ279" i="3" s="1"/>
  <c r="AK279" i="3" s="1"/>
  <c r="AM189" i="3"/>
  <c r="AN189" i="3" s="1"/>
  <c r="X189" i="3"/>
  <c r="I189" i="3"/>
  <c r="AJ189" i="3" s="1"/>
  <c r="AK189" i="3" s="1"/>
  <c r="L270" i="4"/>
  <c r="D273" i="3"/>
  <c r="G247" i="4" s="1"/>
  <c r="AG273" i="3"/>
  <c r="AH273" i="3" s="1"/>
  <c r="AA273" i="3"/>
  <c r="J247" i="4"/>
  <c r="AM111" i="3"/>
  <c r="AN111" i="3" s="1"/>
  <c r="I111" i="3"/>
  <c r="AA264" i="3"/>
  <c r="D264" i="3"/>
  <c r="G238" i="4" s="1"/>
  <c r="J238" i="4"/>
  <c r="AG264" i="3"/>
  <c r="AH264" i="3" s="1"/>
  <c r="I37" i="4"/>
  <c r="G55" i="3"/>
  <c r="H55" i="3" s="1"/>
  <c r="K37" i="4" s="1"/>
  <c r="D55" i="3"/>
  <c r="G37" i="4" s="1"/>
  <c r="AM171" i="3"/>
  <c r="AN171" i="3" s="1"/>
  <c r="X171" i="3"/>
  <c r="I171" i="3"/>
  <c r="AJ171" i="3" s="1"/>
  <c r="AK171" i="3" s="1"/>
  <c r="AG253" i="3"/>
  <c r="AH253" i="3" s="1"/>
  <c r="J227" i="4"/>
  <c r="AA253" i="3"/>
  <c r="D253" i="3"/>
  <c r="G227" i="4" s="1"/>
  <c r="X215" i="3"/>
  <c r="AM215" i="3"/>
  <c r="AN215" i="3" s="1"/>
  <c r="I215" i="3"/>
  <c r="AJ215" i="3" s="1"/>
  <c r="AK215" i="3" s="1"/>
  <c r="D183" i="3"/>
  <c r="G157" i="4" s="1"/>
  <c r="AG183" i="3"/>
  <c r="AH183" i="3" s="1"/>
  <c r="AA183" i="3"/>
  <c r="J157" i="4"/>
  <c r="D287" i="3"/>
  <c r="G261" i="4" s="1"/>
  <c r="AG287" i="3"/>
  <c r="AH287" i="3" s="1"/>
  <c r="AA287" i="3"/>
  <c r="J261" i="4"/>
  <c r="J35" i="4"/>
  <c r="F53" i="3"/>
  <c r="D53" i="3" s="1"/>
  <c r="G35" i="4" s="1"/>
  <c r="F17" i="3"/>
  <c r="AA74" i="3"/>
  <c r="AG74" i="3"/>
  <c r="AH74" i="3" s="1"/>
  <c r="J54" i="4"/>
  <c r="D74" i="3"/>
  <c r="G54" i="4" s="1"/>
  <c r="J80" i="4"/>
  <c r="AG100" i="3"/>
  <c r="AH100" i="3" s="1"/>
  <c r="AA100" i="3"/>
  <c r="D100" i="3"/>
  <c r="G80" i="4" s="1"/>
  <c r="I212" i="3"/>
  <c r="AM212" i="3"/>
  <c r="AN212" i="3" s="1"/>
  <c r="X212" i="3"/>
  <c r="Y212" i="3" s="1"/>
  <c r="AP212" i="3" s="1"/>
  <c r="AQ212" i="3" s="1"/>
  <c r="L190" i="4"/>
  <c r="AA280" i="3"/>
  <c r="J254" i="4"/>
  <c r="D280" i="3"/>
  <c r="G254" i="4" s="1"/>
  <c r="AG280" i="3"/>
  <c r="AH280" i="3" s="1"/>
  <c r="AM301" i="3"/>
  <c r="AN301" i="3" s="1"/>
  <c r="I301" i="3"/>
  <c r="K275" i="4" s="1"/>
  <c r="X301" i="3"/>
  <c r="Y301" i="3" s="1"/>
  <c r="AP301" i="3" s="1"/>
  <c r="AQ301" i="3" s="1"/>
  <c r="I320" i="3"/>
  <c r="X320" i="3"/>
  <c r="AM320" i="3"/>
  <c r="AN320" i="3" s="1"/>
  <c r="L40" i="4"/>
  <c r="L153" i="4"/>
  <c r="I71" i="3"/>
  <c r="K51" i="4" s="1"/>
  <c r="AM88" i="3"/>
  <c r="AN88" i="3" s="1"/>
  <c r="I88" i="3"/>
  <c r="AG91" i="3"/>
  <c r="AH91" i="3" s="1"/>
  <c r="AA91" i="3"/>
  <c r="D91" i="3"/>
  <c r="G71" i="4" s="1"/>
  <c r="J71" i="4"/>
  <c r="I103" i="3"/>
  <c r="K83" i="4" s="1"/>
  <c r="AM103" i="3"/>
  <c r="AN103" i="3" s="1"/>
  <c r="AM287" i="3"/>
  <c r="AN287" i="3" s="1"/>
  <c r="X287" i="3"/>
  <c r="I287" i="3"/>
  <c r="AJ287" i="3" s="1"/>
  <c r="AK287" i="3" s="1"/>
  <c r="L280" i="4"/>
  <c r="I98" i="3"/>
  <c r="AM98" i="3"/>
  <c r="AN98" i="3" s="1"/>
  <c r="AM305" i="3"/>
  <c r="AN305" i="3" s="1"/>
  <c r="I305" i="3"/>
  <c r="AJ305" i="3" s="1"/>
  <c r="AK305" i="3" s="1"/>
  <c r="X305" i="3"/>
  <c r="Y305" i="3" s="1"/>
  <c r="AP305" i="3" s="1"/>
  <c r="AQ305" i="3" s="1"/>
  <c r="I293" i="3"/>
  <c r="AM293" i="3"/>
  <c r="AN293" i="3" s="1"/>
  <c r="X293" i="3"/>
  <c r="AG207" i="3"/>
  <c r="AH207" i="3" s="1"/>
  <c r="AA207" i="3"/>
  <c r="J181" i="4"/>
  <c r="D207" i="3"/>
  <c r="G181" i="4" s="1"/>
  <c r="AG283" i="3"/>
  <c r="AH283" i="3" s="1"/>
  <c r="J257" i="4"/>
  <c r="D283" i="3"/>
  <c r="G257" i="4" s="1"/>
  <c r="AA283" i="3"/>
  <c r="W275" i="3"/>
  <c r="J248" i="4"/>
  <c r="AA274" i="3"/>
  <c r="D274" i="3"/>
  <c r="G248" i="4" s="1"/>
  <c r="AG274" i="3"/>
  <c r="AH274" i="3" s="1"/>
  <c r="Q147" i="3"/>
  <c r="I147" i="3" s="1"/>
  <c r="L234" i="4"/>
  <c r="L198" i="4"/>
  <c r="AG300" i="3"/>
  <c r="AH300" i="3" s="1"/>
  <c r="D300" i="3"/>
  <c r="G274" i="4" s="1"/>
  <c r="AA300" i="3"/>
  <c r="J274" i="4"/>
  <c r="L206" i="4"/>
  <c r="J206" i="4"/>
  <c r="AG232" i="3"/>
  <c r="AH232" i="3" s="1"/>
  <c r="D232" i="3"/>
  <c r="G206" i="4" s="1"/>
  <c r="AA232" i="3"/>
  <c r="L194" i="4"/>
  <c r="D77" i="3"/>
  <c r="G57" i="4" s="1"/>
  <c r="AG77" i="3"/>
  <c r="AH77" i="3" s="1"/>
  <c r="AA77" i="3"/>
  <c r="J57" i="4"/>
  <c r="F54" i="3"/>
  <c r="J36" i="4"/>
  <c r="J144" i="4"/>
  <c r="D170" i="3"/>
  <c r="G144" i="4" s="1"/>
  <c r="AG170" i="3"/>
  <c r="AH170" i="3" s="1"/>
  <c r="AA170" i="3"/>
  <c r="AM207" i="3"/>
  <c r="AN207" i="3" s="1"/>
  <c r="X207" i="3"/>
  <c r="I207" i="3"/>
  <c r="AJ207" i="3" s="1"/>
  <c r="AK207" i="3" s="1"/>
  <c r="AG241" i="3"/>
  <c r="AH241" i="3" s="1"/>
  <c r="J215" i="4"/>
  <c r="AA241" i="3"/>
  <c r="D241" i="3"/>
  <c r="G215" i="4" s="1"/>
  <c r="AM187" i="3"/>
  <c r="AN187" i="3" s="1"/>
  <c r="I187" i="3"/>
  <c r="X187" i="3"/>
  <c r="D51" i="3"/>
  <c r="G33" i="4" s="1"/>
  <c r="I33" i="4"/>
  <c r="G51" i="3"/>
  <c r="H51" i="3" s="1"/>
  <c r="K33" i="4" s="1"/>
  <c r="L223" i="4"/>
  <c r="AG72" i="3"/>
  <c r="AH72" i="3" s="1"/>
  <c r="D72" i="3"/>
  <c r="G52" i="4" s="1"/>
  <c r="J52" i="4"/>
  <c r="AA72" i="3"/>
  <c r="K32" i="4"/>
  <c r="J121" i="4"/>
  <c r="AG97" i="3"/>
  <c r="AH97" i="3" s="1"/>
  <c r="AA97" i="3"/>
  <c r="J77" i="4"/>
  <c r="D97" i="3"/>
  <c r="G77" i="4" s="1"/>
  <c r="X216" i="3"/>
  <c r="I216" i="3"/>
  <c r="AM216" i="3"/>
  <c r="AN216" i="3" s="1"/>
  <c r="J58" i="4"/>
  <c r="D78" i="3"/>
  <c r="G58" i="4" s="1"/>
  <c r="AG78" i="3"/>
  <c r="AH78" i="3" s="1"/>
  <c r="AA78" i="3"/>
  <c r="X272" i="3"/>
  <c r="AM272" i="3"/>
  <c r="AN272" i="3" s="1"/>
  <c r="I272" i="3"/>
  <c r="K246" i="4" s="1"/>
  <c r="AM86" i="3"/>
  <c r="AN86" i="3" s="1"/>
  <c r="I86" i="3"/>
  <c r="AA298" i="3"/>
  <c r="J272" i="4"/>
  <c r="W299" i="3"/>
  <c r="AG298" i="3"/>
  <c r="AH298" i="3" s="1"/>
  <c r="Q149" i="3"/>
  <c r="I149" i="3" s="1"/>
  <c r="F149" i="3" s="1"/>
  <c r="D149" i="3" s="1"/>
  <c r="G129" i="4" s="1"/>
  <c r="D298" i="3"/>
  <c r="G272" i="4" s="1"/>
  <c r="I227" i="3"/>
  <c r="X227" i="3"/>
  <c r="AM227" i="3"/>
  <c r="AN227" i="3" s="1"/>
  <c r="X247" i="3"/>
  <c r="AM247" i="3"/>
  <c r="AN247" i="3" s="1"/>
  <c r="I247" i="3"/>
  <c r="J156" i="4"/>
  <c r="D182" i="3"/>
  <c r="G156" i="4" s="1"/>
  <c r="AA182" i="3"/>
  <c r="AG182" i="3"/>
  <c r="AH182" i="3" s="1"/>
  <c r="AM271" i="3"/>
  <c r="AN271" i="3" s="1"/>
  <c r="I271" i="3"/>
  <c r="X271" i="3"/>
  <c r="Y271" i="3" s="1"/>
  <c r="AP271" i="3" s="1"/>
  <c r="AQ271" i="3" s="1"/>
  <c r="AM244" i="3"/>
  <c r="AN244" i="3" s="1"/>
  <c r="X244" i="3"/>
  <c r="I244" i="3"/>
  <c r="AJ244" i="3" s="1"/>
  <c r="AK244" i="3" s="1"/>
  <c r="J197" i="4"/>
  <c r="AG223" i="3"/>
  <c r="AH223" i="3" s="1"/>
  <c r="AA223" i="3"/>
  <c r="D223" i="3"/>
  <c r="G197" i="4" s="1"/>
  <c r="X316" i="3"/>
  <c r="Y316" i="3" s="1"/>
  <c r="AP316" i="3" s="1"/>
  <c r="AQ316" i="3" s="1"/>
  <c r="I316" i="3"/>
  <c r="AM316" i="3"/>
  <c r="AN316" i="3" s="1"/>
  <c r="X206" i="3"/>
  <c r="AM206" i="3"/>
  <c r="AN206" i="3" s="1"/>
  <c r="I206" i="3"/>
  <c r="D297" i="3"/>
  <c r="G271" i="4" s="1"/>
  <c r="J271" i="4"/>
  <c r="AA297" i="3"/>
  <c r="AG297" i="3"/>
  <c r="AH297" i="3" s="1"/>
  <c r="J180" i="4"/>
  <c r="AG206" i="3"/>
  <c r="AH206" i="3" s="1"/>
  <c r="D206" i="3"/>
  <c r="G180" i="4" s="1"/>
  <c r="AA206" i="3"/>
  <c r="L291" i="4"/>
  <c r="J259" i="4"/>
  <c r="D285" i="3"/>
  <c r="G259" i="4" s="1"/>
  <c r="AA285" i="3"/>
  <c r="AG285" i="3"/>
  <c r="AH285" i="3" s="1"/>
  <c r="L211" i="4"/>
  <c r="AA112" i="3"/>
  <c r="AG112" i="3"/>
  <c r="AH112" i="3" s="1"/>
  <c r="D112" i="3"/>
  <c r="G92" i="4" s="1"/>
  <c r="J92" i="4"/>
  <c r="I84" i="3"/>
  <c r="AM84" i="3"/>
  <c r="AN84" i="3" s="1"/>
  <c r="D308" i="3"/>
  <c r="G282" i="4" s="1"/>
  <c r="J282" i="4"/>
  <c r="AG308" i="3"/>
  <c r="AH308" i="3" s="1"/>
  <c r="AA308" i="3"/>
  <c r="J276" i="4"/>
  <c r="AG302" i="3"/>
  <c r="AH302" i="3" s="1"/>
  <c r="AA302" i="3"/>
  <c r="D302" i="3"/>
  <c r="G276" i="4" s="1"/>
  <c r="L224" i="4"/>
  <c r="D122" i="3"/>
  <c r="G102" i="4" s="1"/>
  <c r="AG122" i="3"/>
  <c r="AH122" i="3" s="1"/>
  <c r="AA122" i="3"/>
  <c r="J102" i="4"/>
  <c r="AG260" i="3"/>
  <c r="AH260" i="3" s="1"/>
  <c r="D260" i="3"/>
  <c r="G234" i="4" s="1"/>
  <c r="AA260" i="3"/>
  <c r="J234" i="4"/>
  <c r="L150" i="4"/>
  <c r="I188" i="3"/>
  <c r="AM188" i="3"/>
  <c r="AN188" i="3" s="1"/>
  <c r="X188" i="3"/>
  <c r="AG80" i="3"/>
  <c r="AH80" i="3" s="1"/>
  <c r="J60" i="4"/>
  <c r="AA80" i="3"/>
  <c r="D80" i="3"/>
  <c r="G60" i="4" s="1"/>
  <c r="L240" i="4"/>
  <c r="X172" i="3"/>
  <c r="AM172" i="3"/>
  <c r="AN172" i="3" s="1"/>
  <c r="I172" i="3"/>
  <c r="L149" i="4"/>
  <c r="X221" i="3"/>
  <c r="Y221" i="3" s="1"/>
  <c r="AP221" i="3" s="1"/>
  <c r="AQ221" i="3" s="1"/>
  <c r="AM221" i="3"/>
  <c r="AN221" i="3" s="1"/>
  <c r="I221" i="3"/>
  <c r="L39" i="4"/>
  <c r="AM241" i="3"/>
  <c r="AN241" i="3" s="1"/>
  <c r="X241" i="3"/>
  <c r="I241" i="3"/>
  <c r="L163" i="4"/>
  <c r="I174" i="3"/>
  <c r="X174" i="3"/>
  <c r="AM174" i="3"/>
  <c r="AN174" i="3" s="1"/>
  <c r="AA245" i="3"/>
  <c r="J219" i="4"/>
  <c r="D245" i="3"/>
  <c r="G219" i="4" s="1"/>
  <c r="AG245" i="3"/>
  <c r="AH245" i="3" s="1"/>
  <c r="I300" i="3"/>
  <c r="AM300" i="3"/>
  <c r="AN300" i="3" s="1"/>
  <c r="X300" i="3"/>
  <c r="I79" i="3"/>
  <c r="I258" i="3"/>
  <c r="AM258" i="3"/>
  <c r="AN258" i="3" s="1"/>
  <c r="X258" i="3"/>
  <c r="L258" i="4"/>
  <c r="J236" i="4"/>
  <c r="Q146" i="3"/>
  <c r="I146" i="3" s="1"/>
  <c r="W262" i="3" s="1"/>
  <c r="W263" i="3"/>
  <c r="AG262" i="3"/>
  <c r="AH262" i="3" s="1"/>
  <c r="D262" i="3"/>
  <c r="G236" i="4" s="1"/>
  <c r="AA262" i="3"/>
  <c r="X232" i="3"/>
  <c r="I232" i="3"/>
  <c r="AJ232" i="3" s="1"/>
  <c r="AK232" i="3" s="1"/>
  <c r="AM232" i="3"/>
  <c r="AN232" i="3" s="1"/>
  <c r="L244" i="4"/>
  <c r="L284" i="4"/>
  <c r="AM315" i="3"/>
  <c r="AN315" i="3" s="1"/>
  <c r="I315" i="3"/>
  <c r="AJ315" i="3" s="1"/>
  <c r="AK315" i="3" s="1"/>
  <c r="X315" i="3"/>
  <c r="L147" i="4"/>
  <c r="L276" i="4"/>
  <c r="L239" i="4"/>
  <c r="L157" i="4"/>
  <c r="AM199" i="3"/>
  <c r="AN199" i="3" s="1"/>
  <c r="I199" i="3"/>
  <c r="AJ199" i="3" s="1"/>
  <c r="AK199" i="3" s="1"/>
  <c r="X199" i="3"/>
  <c r="X245" i="3"/>
  <c r="Y245" i="3" s="1"/>
  <c r="AP245" i="3" s="1"/>
  <c r="AQ245" i="3" s="1"/>
  <c r="AM245" i="3"/>
  <c r="AN245" i="3" s="1"/>
  <c r="I245" i="3"/>
  <c r="L260" i="4"/>
  <c r="L184" i="4"/>
  <c r="D314" i="3"/>
  <c r="G288" i="4" s="1"/>
  <c r="J288" i="4"/>
  <c r="AA314" i="3"/>
  <c r="AG314" i="3"/>
  <c r="AH314" i="3" s="1"/>
  <c r="AM246" i="3"/>
  <c r="AN246" i="3" s="1"/>
  <c r="X246" i="3"/>
  <c r="I246" i="3"/>
  <c r="I289" i="3"/>
  <c r="X289" i="3"/>
  <c r="AM289" i="3"/>
  <c r="AN289" i="3" s="1"/>
  <c r="AA71" i="3"/>
  <c r="J51" i="4"/>
  <c r="AG71" i="3"/>
  <c r="AH71" i="3" s="1"/>
  <c r="D71" i="3"/>
  <c r="G51" i="4" s="1"/>
  <c r="X253" i="3"/>
  <c r="AM253" i="3"/>
  <c r="AN253" i="3" s="1"/>
  <c r="I253" i="3"/>
  <c r="AG86" i="3"/>
  <c r="AH86" i="3" s="1"/>
  <c r="D86" i="3"/>
  <c r="G66" i="4" s="1"/>
  <c r="AA86" i="3"/>
  <c r="J66" i="4"/>
  <c r="L151" i="4"/>
  <c r="J187" i="4"/>
  <c r="AG213" i="3"/>
  <c r="AH213" i="3" s="1"/>
  <c r="AA213" i="3"/>
  <c r="D213" i="3"/>
  <c r="G187" i="4" s="1"/>
  <c r="J75" i="4"/>
  <c r="AA95" i="3"/>
  <c r="D95" i="3"/>
  <c r="G75" i="4" s="1"/>
  <c r="AG95" i="3"/>
  <c r="AH95" i="3" s="1"/>
  <c r="L201" i="4"/>
  <c r="AM222" i="3"/>
  <c r="AN222" i="3" s="1"/>
  <c r="I222" i="3"/>
  <c r="AJ222" i="3" s="1"/>
  <c r="AK222" i="3" s="1"/>
  <c r="X222" i="3"/>
  <c r="D267" i="3"/>
  <c r="G241" i="4" s="1"/>
  <c r="AG267" i="3"/>
  <c r="AH267" i="3" s="1"/>
  <c r="AA267" i="3"/>
  <c r="J241" i="4"/>
  <c r="J281" i="4"/>
  <c r="AG307" i="3"/>
  <c r="AH307" i="3" s="1"/>
  <c r="D307" i="3"/>
  <c r="G281" i="4" s="1"/>
  <c r="AA307" i="3"/>
  <c r="L285" i="4"/>
  <c r="L168" i="4"/>
  <c r="I288" i="3"/>
  <c r="X288" i="3"/>
  <c r="AM288" i="3"/>
  <c r="AN288" i="3" s="1"/>
  <c r="L257" i="4"/>
  <c r="AM185" i="3"/>
  <c r="AN185" i="3" s="1"/>
  <c r="I185" i="3"/>
  <c r="AJ185" i="3" s="1"/>
  <c r="AK185" i="3" s="1"/>
  <c r="X185" i="3"/>
  <c r="AG277" i="3"/>
  <c r="AH277" i="3" s="1"/>
  <c r="J251" i="4"/>
  <c r="AA277" i="3"/>
  <c r="D277" i="3"/>
  <c r="G251" i="4" s="1"/>
  <c r="L193" i="4"/>
  <c r="I124" i="3"/>
  <c r="AJ124" i="3" s="1"/>
  <c r="AK124" i="3" s="1"/>
  <c r="L262" i="4"/>
  <c r="I278" i="3"/>
  <c r="X278" i="3"/>
  <c r="Y278" i="3" s="1"/>
  <c r="AP278" i="3" s="1"/>
  <c r="AQ278" i="3" s="1"/>
  <c r="AM278" i="3"/>
  <c r="AN278" i="3" s="1"/>
  <c r="J216" i="4"/>
  <c r="AA242" i="3"/>
  <c r="D242" i="3"/>
  <c r="G216" i="4" s="1"/>
  <c r="AG242" i="3"/>
  <c r="AH242" i="3" s="1"/>
  <c r="AM114" i="3"/>
  <c r="AN114" i="3" s="1"/>
  <c r="I114" i="3"/>
  <c r="K94" i="4" s="1"/>
  <c r="L282" i="4"/>
  <c r="AA121" i="3"/>
  <c r="D121" i="3"/>
  <c r="G101" i="4" s="1"/>
  <c r="J101" i="4"/>
  <c r="AG121" i="3"/>
  <c r="AH121" i="3" s="1"/>
  <c r="I73" i="3"/>
  <c r="D319" i="3"/>
  <c r="G293" i="4" s="1"/>
  <c r="AA319" i="3"/>
  <c r="J293" i="4"/>
  <c r="AG319" i="3"/>
  <c r="AH319" i="3" s="1"/>
  <c r="D187" i="3"/>
  <c r="G161" i="4" s="1"/>
  <c r="J161" i="4"/>
  <c r="AG187" i="3"/>
  <c r="AH187" i="3" s="1"/>
  <c r="AA187" i="3"/>
  <c r="AA309" i="3"/>
  <c r="J283" i="4"/>
  <c r="AG309" i="3"/>
  <c r="AH309" i="3" s="1"/>
  <c r="D309" i="3"/>
  <c r="G283" i="4" s="1"/>
  <c r="F58" i="3"/>
  <c r="J40" i="4"/>
  <c r="L249" i="4"/>
  <c r="G47" i="3"/>
  <c r="H47" i="3" s="1"/>
  <c r="K29" i="4" s="1"/>
  <c r="D47" i="3"/>
  <c r="G29" i="4" s="1"/>
  <c r="I29" i="4"/>
  <c r="AA291" i="3"/>
  <c r="D291" i="3"/>
  <c r="G265" i="4" s="1"/>
  <c r="J265" i="4"/>
  <c r="AG291" i="3"/>
  <c r="AH291" i="3" s="1"/>
  <c r="AG70" i="3"/>
  <c r="AH70" i="3" s="1"/>
  <c r="J50" i="4"/>
  <c r="D70" i="3"/>
  <c r="G50" i="4" s="1"/>
  <c r="AA70" i="3"/>
  <c r="I89" i="3"/>
  <c r="AM89" i="3"/>
  <c r="AN89" i="3" s="1"/>
  <c r="X302" i="3"/>
  <c r="AM302" i="3"/>
  <c r="AN302" i="3" s="1"/>
  <c r="I302" i="3"/>
  <c r="AJ302" i="3" s="1"/>
  <c r="AK302" i="3" s="1"/>
  <c r="AM295" i="3"/>
  <c r="AN295" i="3" s="1"/>
  <c r="I295" i="3"/>
  <c r="K269" i="4" s="1"/>
  <c r="X295" i="3"/>
  <c r="Y295" i="3" s="1"/>
  <c r="AP295" i="3" s="1"/>
  <c r="AQ295" i="3" s="1"/>
  <c r="D293" i="3"/>
  <c r="G267" i="4" s="1"/>
  <c r="J267" i="4"/>
  <c r="AG293" i="3"/>
  <c r="AH293" i="3" s="1"/>
  <c r="AA293" i="3"/>
  <c r="L205" i="4"/>
  <c r="L38" i="4"/>
  <c r="L255" i="4"/>
  <c r="AA127" i="3"/>
  <c r="D127" i="3"/>
  <c r="G107" i="4" s="1"/>
  <c r="AG127" i="3"/>
  <c r="AH127" i="3" s="1"/>
  <c r="J107" i="4"/>
  <c r="AA101" i="3"/>
  <c r="D101" i="3"/>
  <c r="G81" i="4" s="1"/>
  <c r="AG101" i="3"/>
  <c r="AH101" i="3" s="1"/>
  <c r="J81" i="4"/>
  <c r="J190" i="4"/>
  <c r="AG216" i="3"/>
  <c r="AH216" i="3" s="1"/>
  <c r="AA216" i="3"/>
  <c r="D216" i="3"/>
  <c r="G190" i="4" s="1"/>
  <c r="X265" i="3"/>
  <c r="I265" i="3"/>
  <c r="K239" i="4" s="1"/>
  <c r="AM265" i="3"/>
  <c r="AN265" i="3" s="1"/>
  <c r="J262" i="4"/>
  <c r="AA288" i="3"/>
  <c r="AG288" i="3"/>
  <c r="AH288" i="3" s="1"/>
  <c r="D288" i="3"/>
  <c r="G262" i="4" s="1"/>
  <c r="D110" i="3"/>
  <c r="G90" i="4" s="1"/>
  <c r="AG110" i="3"/>
  <c r="AH110" i="3" s="1"/>
  <c r="J90" i="4"/>
  <c r="AA110" i="3"/>
  <c r="I190" i="3"/>
  <c r="X190" i="3"/>
  <c r="AM190" i="3"/>
  <c r="AN190" i="3" s="1"/>
  <c r="D205" i="3"/>
  <c r="G179" i="4" s="1"/>
  <c r="AA205" i="3"/>
  <c r="J179" i="4"/>
  <c r="AG205" i="3"/>
  <c r="AH205" i="3" s="1"/>
  <c r="AA225" i="3"/>
  <c r="AG225" i="3"/>
  <c r="AH225" i="3" s="1"/>
  <c r="D225" i="3"/>
  <c r="G199" i="4" s="1"/>
  <c r="J199" i="4"/>
  <c r="D257" i="3"/>
  <c r="G231" i="4" s="1"/>
  <c r="AA257" i="3"/>
  <c r="J231" i="4"/>
  <c r="AG257" i="3"/>
  <c r="AH257" i="3" s="1"/>
  <c r="L250" i="4"/>
  <c r="I183" i="3"/>
  <c r="X183" i="3"/>
  <c r="AM183" i="3"/>
  <c r="AN183" i="3" s="1"/>
  <c r="J169" i="4"/>
  <c r="AG195" i="3"/>
  <c r="AH195" i="3" s="1"/>
  <c r="D195" i="3"/>
  <c r="G169" i="4" s="1"/>
  <c r="AA195" i="3"/>
  <c r="I119" i="3"/>
  <c r="K99" i="4" s="1"/>
  <c r="D176" i="3"/>
  <c r="G150" i="4" s="1"/>
  <c r="AG176" i="3"/>
  <c r="AH176" i="3" s="1"/>
  <c r="AA176" i="3"/>
  <c r="J150" i="4"/>
  <c r="AA263" i="3"/>
  <c r="AG263" i="3"/>
  <c r="AH263" i="3" s="1"/>
  <c r="J237" i="4"/>
  <c r="D263" i="3"/>
  <c r="G237" i="4" s="1"/>
  <c r="J119" i="4"/>
  <c r="I195" i="3"/>
  <c r="AM195" i="3"/>
  <c r="AN195" i="3" s="1"/>
  <c r="X195" i="3"/>
  <c r="I76" i="3"/>
  <c r="K56" i="4" s="1"/>
  <c r="AG255" i="3"/>
  <c r="AH255" i="3" s="1"/>
  <c r="D255" i="3"/>
  <c r="G229" i="4" s="1"/>
  <c r="J229" i="4"/>
  <c r="AA255" i="3"/>
  <c r="L278" i="4"/>
  <c r="L246" i="4"/>
  <c r="L269" i="4"/>
  <c r="J98" i="4"/>
  <c r="AA118" i="3"/>
  <c r="AG118" i="3"/>
  <c r="AH118" i="3" s="1"/>
  <c r="D118" i="3"/>
  <c r="G98" i="4" s="1"/>
  <c r="AG73" i="3"/>
  <c r="AH73" i="3" s="1"/>
  <c r="AA73" i="3"/>
  <c r="D73" i="3"/>
  <c r="G53" i="4" s="1"/>
  <c r="J53" i="4"/>
  <c r="AM270" i="3"/>
  <c r="AN270" i="3" s="1"/>
  <c r="X270" i="3"/>
  <c r="I270" i="3"/>
  <c r="AJ270" i="3" s="1"/>
  <c r="AK270" i="3" s="1"/>
  <c r="AM230" i="3"/>
  <c r="AN230" i="3" s="1"/>
  <c r="X230" i="3"/>
  <c r="I230" i="3"/>
  <c r="K204" i="4" s="1"/>
  <c r="L263" i="4"/>
  <c r="I197" i="3"/>
  <c r="X197" i="3"/>
  <c r="AM197" i="3"/>
  <c r="AN197" i="3" s="1"/>
  <c r="D294" i="3"/>
  <c r="G268" i="4" s="1"/>
  <c r="J268" i="4"/>
  <c r="AG294" i="3"/>
  <c r="AH294" i="3" s="1"/>
  <c r="AA294" i="3"/>
  <c r="L273" i="4"/>
  <c r="L248" i="4"/>
  <c r="AG318" i="3"/>
  <c r="AH318" i="3" s="1"/>
  <c r="AA318" i="3"/>
  <c r="D318" i="3"/>
  <c r="G292" i="4" s="1"/>
  <c r="J292" i="4"/>
  <c r="L204" i="4"/>
  <c r="D321" i="3"/>
  <c r="G295" i="4" s="1"/>
  <c r="J295" i="4"/>
  <c r="AA321" i="3"/>
  <c r="AG321" i="3"/>
  <c r="AH321" i="3" s="1"/>
  <c r="L148" i="4"/>
  <c r="AA177" i="3"/>
  <c r="J151" i="4"/>
  <c r="AG177" i="3"/>
  <c r="AH177" i="3" s="1"/>
  <c r="D177" i="3"/>
  <c r="G151" i="4" s="1"/>
  <c r="AG266" i="3"/>
  <c r="AH266" i="3" s="1"/>
  <c r="J240" i="4"/>
  <c r="D266" i="3"/>
  <c r="G240" i="4" s="1"/>
  <c r="AA266" i="3"/>
  <c r="K36" i="4"/>
  <c r="Q44" i="3"/>
  <c r="G44" i="3" s="1"/>
  <c r="J73" i="4"/>
  <c r="AA93" i="3"/>
  <c r="AG93" i="3"/>
  <c r="AH93" i="3" s="1"/>
  <c r="D93" i="3"/>
  <c r="G73" i="4" s="1"/>
  <c r="W94" i="3"/>
  <c r="BD4" i="3"/>
  <c r="BD3" i="3"/>
  <c r="BF4" i="3"/>
  <c r="BK3" i="3" s="1"/>
  <c r="AM319" i="3"/>
  <c r="AN319" i="3" s="1"/>
  <c r="X319" i="3"/>
  <c r="I319" i="3"/>
  <c r="AJ319" i="3" s="1"/>
  <c r="AK319" i="3" s="1"/>
  <c r="L169" i="4"/>
  <c r="F52" i="3"/>
  <c r="Y47" i="3" s="1"/>
  <c r="AP47" i="3" s="1"/>
  <c r="AQ47" i="3" s="1"/>
  <c r="J34" i="4"/>
  <c r="I90" i="3"/>
  <c r="AM90" i="3"/>
  <c r="AN90" i="3" s="1"/>
  <c r="L188" i="4"/>
  <c r="AG270" i="3"/>
  <c r="AH270" i="3" s="1"/>
  <c r="J244" i="4"/>
  <c r="D270" i="3"/>
  <c r="G244" i="4" s="1"/>
  <c r="AA270" i="3"/>
  <c r="L252" i="4"/>
  <c r="AM213" i="3"/>
  <c r="AN213" i="3" s="1"/>
  <c r="X213" i="3"/>
  <c r="I213" i="3"/>
  <c r="L210" i="4"/>
  <c r="I193" i="3"/>
  <c r="X193" i="3"/>
  <c r="AM193" i="3"/>
  <c r="AN193" i="3" s="1"/>
  <c r="D290" i="3"/>
  <c r="G264" i="4" s="1"/>
  <c r="J264" i="4"/>
  <c r="AG290" i="3"/>
  <c r="AH290" i="3" s="1"/>
  <c r="AA290" i="3"/>
  <c r="AG236" i="3"/>
  <c r="AH236" i="3" s="1"/>
  <c r="D236" i="3"/>
  <c r="G210" i="4" s="1"/>
  <c r="J210" i="4"/>
  <c r="AA236" i="3"/>
  <c r="AG278" i="3"/>
  <c r="AH278" i="3" s="1"/>
  <c r="J252" i="4"/>
  <c r="D278" i="3"/>
  <c r="G252" i="4" s="1"/>
  <c r="AA278" i="3"/>
  <c r="L220" i="4"/>
  <c r="BG4" i="3"/>
  <c r="BN4" i="3" s="1"/>
  <c r="L281" i="4"/>
  <c r="D304" i="3"/>
  <c r="G278" i="4" s="1"/>
  <c r="J278" i="4"/>
  <c r="AG304" i="3"/>
  <c r="AH304" i="3" s="1"/>
  <c r="AA304" i="3"/>
  <c r="L155" i="4"/>
  <c r="L294" i="4"/>
  <c r="AG184" i="3"/>
  <c r="AH184" i="3" s="1"/>
  <c r="J158" i="4"/>
  <c r="AA184" i="3"/>
  <c r="D184" i="3"/>
  <c r="G158" i="4" s="1"/>
  <c r="L176" i="4"/>
  <c r="I276" i="3"/>
  <c r="X276" i="3"/>
  <c r="AM276" i="3"/>
  <c r="AN276" i="3" s="1"/>
  <c r="AG275" i="3"/>
  <c r="AH275" i="3" s="1"/>
  <c r="D275" i="3"/>
  <c r="G249" i="4" s="1"/>
  <c r="AA275" i="3"/>
  <c r="J249" i="4"/>
  <c r="L292" i="4"/>
  <c r="AA185" i="3"/>
  <c r="D185" i="3"/>
  <c r="G159" i="4" s="1"/>
  <c r="AG185" i="3"/>
  <c r="AH185" i="3" s="1"/>
  <c r="J159" i="4"/>
  <c r="L238" i="4"/>
  <c r="I303" i="3"/>
  <c r="X303" i="3"/>
  <c r="AM303" i="3"/>
  <c r="AN303" i="3" s="1"/>
  <c r="I291" i="3"/>
  <c r="AM291" i="3"/>
  <c r="AN291" i="3" s="1"/>
  <c r="X291" i="3"/>
  <c r="L209" i="4"/>
  <c r="D173" i="3"/>
  <c r="G147" i="4" s="1"/>
  <c r="AA173" i="3"/>
  <c r="AG173" i="3"/>
  <c r="AH173" i="3" s="1"/>
  <c r="J147" i="4"/>
  <c r="D168" i="3"/>
  <c r="G142" i="4" s="1"/>
  <c r="AG168" i="3"/>
  <c r="AH168" i="3" s="1"/>
  <c r="AA168" i="3"/>
  <c r="J142" i="4"/>
  <c r="I304" i="3"/>
  <c r="X304" i="3"/>
  <c r="AM304" i="3"/>
  <c r="AN304" i="3" s="1"/>
  <c r="AG198" i="3"/>
  <c r="AH198" i="3" s="1"/>
  <c r="D198" i="3"/>
  <c r="G172" i="4" s="1"/>
  <c r="J172" i="4"/>
  <c r="AA198" i="3"/>
  <c r="Q150" i="3"/>
  <c r="I150" i="3" s="1"/>
  <c r="L130" i="4" s="1"/>
  <c r="J284" i="4"/>
  <c r="AG310" i="3"/>
  <c r="AH310" i="3" s="1"/>
  <c r="AA310" i="3"/>
  <c r="W311" i="3"/>
  <c r="D310" i="3"/>
  <c r="G284" i="4" s="1"/>
  <c r="AG90" i="3"/>
  <c r="AH90" i="3" s="1"/>
  <c r="J70" i="4"/>
  <c r="AA90" i="3"/>
  <c r="D90" i="3"/>
  <c r="G70" i="4" s="1"/>
  <c r="I180" i="3"/>
  <c r="AJ180" i="3" s="1"/>
  <c r="AK180" i="3" s="1"/>
  <c r="X180" i="3"/>
  <c r="AM180" i="3"/>
  <c r="AN180" i="3" s="1"/>
  <c r="I255" i="3"/>
  <c r="AM255" i="3"/>
  <c r="AN255" i="3" s="1"/>
  <c r="X255" i="3"/>
  <c r="L226" i="4"/>
  <c r="AM273" i="3"/>
  <c r="AN273" i="3" s="1"/>
  <c r="X273" i="3"/>
  <c r="I273" i="3"/>
  <c r="AG252" i="3"/>
  <c r="AH252" i="3" s="1"/>
  <c r="J226" i="4"/>
  <c r="AA252" i="3"/>
  <c r="D252" i="3"/>
  <c r="G226" i="4" s="1"/>
  <c r="X167" i="3"/>
  <c r="AM167" i="3"/>
  <c r="AN167" i="3" s="1"/>
  <c r="I167" i="3"/>
  <c r="AG214" i="3"/>
  <c r="AH214" i="3" s="1"/>
  <c r="AA214" i="3"/>
  <c r="W215" i="3"/>
  <c r="D214" i="3"/>
  <c r="G188" i="4" s="1"/>
  <c r="Q142" i="3"/>
  <c r="I142" i="3" s="1"/>
  <c r="F142" i="3" s="1"/>
  <c r="J188" i="4"/>
  <c r="L216" i="4"/>
  <c r="AM284" i="3"/>
  <c r="AN284" i="3" s="1"/>
  <c r="X284" i="3"/>
  <c r="I284" i="3"/>
  <c r="F26" i="3"/>
  <c r="I214" i="3"/>
  <c r="K188" i="4" s="1"/>
  <c r="X214" i="3"/>
  <c r="AM214" i="3"/>
  <c r="AN214" i="3" s="1"/>
  <c r="J207" i="4"/>
  <c r="AA233" i="3"/>
  <c r="D233" i="3"/>
  <c r="G207" i="4" s="1"/>
  <c r="AG233" i="3"/>
  <c r="AH233" i="3" s="1"/>
  <c r="AA254" i="3"/>
  <c r="AG254" i="3"/>
  <c r="AH254" i="3" s="1"/>
  <c r="D254" i="3"/>
  <c r="G228" i="4" s="1"/>
  <c r="J228" i="4"/>
  <c r="L199" i="4"/>
  <c r="AA211" i="3"/>
  <c r="D211" i="3"/>
  <c r="G185" i="4" s="1"/>
  <c r="J185" i="4"/>
  <c r="AG211" i="3"/>
  <c r="AH211" i="3" s="1"/>
  <c r="F16" i="3"/>
  <c r="D249" i="3"/>
  <c r="G223" i="4" s="1"/>
  <c r="AG249" i="3"/>
  <c r="AH249" i="3" s="1"/>
  <c r="J223" i="4"/>
  <c r="AA249" i="3"/>
  <c r="D320" i="3"/>
  <c r="G294" i="4" s="1"/>
  <c r="AA320" i="3"/>
  <c r="AG320" i="3"/>
  <c r="AH320" i="3" s="1"/>
  <c r="J294" i="4"/>
  <c r="AG271" i="3"/>
  <c r="AH271" i="3" s="1"/>
  <c r="J245" i="4"/>
  <c r="AA271" i="3"/>
  <c r="D271" i="3"/>
  <c r="G245" i="4" s="1"/>
  <c r="G49" i="3"/>
  <c r="I31" i="4"/>
  <c r="D49" i="3"/>
  <c r="G31" i="4" s="1"/>
  <c r="L242" i="4"/>
  <c r="AM110" i="3"/>
  <c r="AN110" i="3" s="1"/>
  <c r="I110" i="3"/>
  <c r="AG85" i="3"/>
  <c r="AH85" i="3" s="1"/>
  <c r="D85" i="3"/>
  <c r="G65" i="4" s="1"/>
  <c r="AA85" i="3"/>
  <c r="J65" i="4"/>
  <c r="X254" i="3"/>
  <c r="AM254" i="3"/>
  <c r="AN254" i="3" s="1"/>
  <c r="I254" i="3"/>
  <c r="AJ254" i="3" s="1"/>
  <c r="AK254" i="3" s="1"/>
  <c r="I274" i="3"/>
  <c r="X274" i="3"/>
  <c r="AM274" i="3"/>
  <c r="AN274" i="3" s="1"/>
  <c r="Y24" i="3"/>
  <c r="Z24" i="3" s="1"/>
  <c r="AA24" i="3"/>
  <c r="F24" i="3"/>
  <c r="L142" i="4"/>
  <c r="AM97" i="3"/>
  <c r="AN97" i="3" s="1"/>
  <c r="I97" i="3"/>
  <c r="AJ97" i="3" s="1"/>
  <c r="AK97" i="3" s="1"/>
  <c r="AG201" i="3"/>
  <c r="AH201" i="3" s="1"/>
  <c r="D201" i="3"/>
  <c r="G175" i="4" s="1"/>
  <c r="J175" i="4"/>
  <c r="AA201" i="3"/>
  <c r="J122" i="4"/>
  <c r="L143" i="4"/>
  <c r="X218" i="3"/>
  <c r="AM218" i="3"/>
  <c r="AN218" i="3" s="1"/>
  <c r="I218" i="3"/>
  <c r="AJ218" i="3" s="1"/>
  <c r="AK218" i="3" s="1"/>
  <c r="I237" i="3"/>
  <c r="AM237" i="3"/>
  <c r="AN237" i="3" s="1"/>
  <c r="X237" i="3"/>
  <c r="I70" i="3"/>
  <c r="K50" i="4" s="1"/>
  <c r="AG181" i="3"/>
  <c r="AH181" i="3" s="1"/>
  <c r="D181" i="3"/>
  <c r="G155" i="4" s="1"/>
  <c r="J155" i="4"/>
  <c r="AA181" i="3"/>
  <c r="AA212" i="3"/>
  <c r="AG212" i="3"/>
  <c r="AH212" i="3" s="1"/>
  <c r="J186" i="4"/>
  <c r="D212" i="3"/>
  <c r="G186" i="4" s="1"/>
  <c r="AM115" i="3"/>
  <c r="AN115" i="3" s="1"/>
  <c r="I115" i="3"/>
  <c r="K95" i="4" s="1"/>
  <c r="F25" i="3"/>
  <c r="AM277" i="3"/>
  <c r="AN277" i="3" s="1"/>
  <c r="X277" i="3"/>
  <c r="I277" i="3"/>
  <c r="K251" i="4" s="1"/>
  <c r="L187" i="4"/>
  <c r="K34" i="4"/>
  <c r="L268" i="4"/>
  <c r="L167" i="4"/>
  <c r="X192" i="3"/>
  <c r="Y192" i="3" s="1"/>
  <c r="AP192" i="3" s="1"/>
  <c r="AQ192" i="3" s="1"/>
  <c r="I192" i="3"/>
  <c r="AM192" i="3"/>
  <c r="AN192" i="3" s="1"/>
  <c r="AA251" i="3"/>
  <c r="J225" i="4"/>
  <c r="AG251" i="3"/>
  <c r="AH251" i="3" s="1"/>
  <c r="D251" i="3"/>
  <c r="G225" i="4" s="1"/>
  <c r="L207" i="4"/>
  <c r="I72" i="3"/>
  <c r="D281" i="3"/>
  <c r="G255" i="4" s="1"/>
  <c r="J255" i="4"/>
  <c r="AG281" i="3"/>
  <c r="AH281" i="3" s="1"/>
  <c r="AA281" i="3"/>
  <c r="L215" i="4"/>
  <c r="L171" i="4"/>
  <c r="L145" i="4"/>
  <c r="J39" i="4"/>
  <c r="F57" i="3"/>
  <c r="D57" i="3" s="1"/>
  <c r="G39" i="4" s="1"/>
  <c r="J162" i="4"/>
  <c r="AA188" i="3"/>
  <c r="D188" i="3"/>
  <c r="G162" i="4" s="1"/>
  <c r="AG188" i="3"/>
  <c r="AH188" i="3" s="1"/>
  <c r="AM312" i="3"/>
  <c r="AN312" i="3" s="1"/>
  <c r="X312" i="3"/>
  <c r="I312" i="3"/>
  <c r="K286" i="4" s="1"/>
  <c r="J200" i="4"/>
  <c r="Q143" i="3"/>
  <c r="I143" i="3" s="1"/>
  <c r="AG226" i="3"/>
  <c r="AH226" i="3" s="1"/>
  <c r="D226" i="3"/>
  <c r="G200" i="4" s="1"/>
  <c r="AA226" i="3"/>
  <c r="W227" i="3"/>
  <c r="F15" i="3"/>
  <c r="AA15" i="3"/>
  <c r="Y15" i="3"/>
  <c r="Z16" i="3" s="1"/>
  <c r="F143" i="3"/>
  <c r="Y201" i="3"/>
  <c r="AP201" i="3" s="1"/>
  <c r="AQ201" i="3" s="1"/>
  <c r="Y185" i="3"/>
  <c r="AP185" i="3" s="1"/>
  <c r="AQ185" i="3" s="1"/>
  <c r="Y214" i="3"/>
  <c r="AP214" i="3" s="1"/>
  <c r="AQ214" i="3" s="1"/>
  <c r="Y241" i="3"/>
  <c r="AP241" i="3" s="1"/>
  <c r="AQ241" i="3" s="1"/>
  <c r="Y307" i="3"/>
  <c r="AP307" i="3" s="1"/>
  <c r="AQ307" i="3" s="1"/>
  <c r="Y268" i="3"/>
  <c r="AP268" i="3" s="1"/>
  <c r="AQ268" i="3" s="1"/>
  <c r="Y181" i="3"/>
  <c r="AP181" i="3" s="1"/>
  <c r="AQ181" i="3" s="1"/>
  <c r="Y285" i="3"/>
  <c r="AP285" i="3" s="1"/>
  <c r="AQ285" i="3" s="1"/>
  <c r="Y294" i="3"/>
  <c r="AP294" i="3" s="1"/>
  <c r="AQ294" i="3" s="1"/>
  <c r="Y191" i="3"/>
  <c r="AP191" i="3" s="1"/>
  <c r="AQ191" i="3" s="1"/>
  <c r="AJ295" i="3"/>
  <c r="AK295" i="3" s="1"/>
  <c r="AJ301" i="3"/>
  <c r="AK301" i="3" s="1"/>
  <c r="AJ208" i="3"/>
  <c r="AK208" i="3" s="1"/>
  <c r="K173" i="4"/>
  <c r="K218" i="4"/>
  <c r="Y210" i="3"/>
  <c r="AP210" i="3" s="1"/>
  <c r="AQ210" i="3" s="1"/>
  <c r="K103" i="4"/>
  <c r="Y213" i="3"/>
  <c r="AP213" i="3" s="1"/>
  <c r="AQ213" i="3" s="1"/>
  <c r="Y174" i="3"/>
  <c r="AP174" i="3" s="1"/>
  <c r="AQ174" i="3" s="1"/>
  <c r="Y230" i="3"/>
  <c r="AP230" i="3" s="1"/>
  <c r="AQ230" i="3" s="1"/>
  <c r="Y313" i="3"/>
  <c r="AP313" i="3" s="1"/>
  <c r="AQ313" i="3" s="1"/>
  <c r="Y198" i="3"/>
  <c r="AP198" i="3" s="1"/>
  <c r="AQ198" i="3" s="1"/>
  <c r="Y190" i="3"/>
  <c r="AP190" i="3" s="1"/>
  <c r="AQ190" i="3" s="1"/>
  <c r="Y231" i="3"/>
  <c r="AP231" i="3" s="1"/>
  <c r="AQ231" i="3" s="1"/>
  <c r="Y188" i="3"/>
  <c r="AP188" i="3" s="1"/>
  <c r="AQ188" i="3" s="1"/>
  <c r="Y207" i="3"/>
  <c r="AP207" i="3" s="1"/>
  <c r="AQ207" i="3" s="1"/>
  <c r="Y309" i="3"/>
  <c r="AP309" i="3" s="1"/>
  <c r="AQ309" i="3" s="1"/>
  <c r="Y247" i="3"/>
  <c r="AP247" i="3" s="1"/>
  <c r="AQ247" i="3" s="1"/>
  <c r="Y291" i="3"/>
  <c r="AP291" i="3" s="1"/>
  <c r="AQ291" i="3" s="1"/>
  <c r="Y317" i="3"/>
  <c r="AP317" i="3" s="1"/>
  <c r="AQ317" i="3" s="1"/>
  <c r="Y283" i="3"/>
  <c r="AP283" i="3" s="1"/>
  <c r="AQ283" i="3" s="1"/>
  <c r="Y232" i="3"/>
  <c r="AP232" i="3" s="1"/>
  <c r="AQ232" i="3" s="1"/>
  <c r="Y276" i="3"/>
  <c r="AP276" i="3" s="1"/>
  <c r="AQ276" i="3" s="1"/>
  <c r="Y261" i="3"/>
  <c r="AP261" i="3" s="1"/>
  <c r="AQ261" i="3" s="1"/>
  <c r="Y255" i="3"/>
  <c r="AP255" i="3" s="1"/>
  <c r="AQ255" i="3" s="1"/>
  <c r="Y260" i="3"/>
  <c r="AP260" i="3" s="1"/>
  <c r="AQ260" i="3" s="1"/>
  <c r="Y227" i="3"/>
  <c r="AP227" i="3" s="1"/>
  <c r="AQ227" i="3" s="1"/>
  <c r="Y287" i="3"/>
  <c r="AP287" i="3" s="1"/>
  <c r="AQ287" i="3" s="1"/>
  <c r="Y302" i="3"/>
  <c r="AP302" i="3" s="1"/>
  <c r="AQ302" i="3" s="1"/>
  <c r="Y244" i="3"/>
  <c r="AP244" i="3" s="1"/>
  <c r="AQ244" i="3" s="1"/>
  <c r="Y277" i="3"/>
  <c r="AP277" i="3" s="1"/>
  <c r="AQ277" i="3" s="1"/>
  <c r="Y318" i="3"/>
  <c r="AP318" i="3" s="1"/>
  <c r="AQ318" i="3" s="1"/>
  <c r="Y183" i="3"/>
  <c r="AP183" i="3" s="1"/>
  <c r="AQ183" i="3" s="1"/>
  <c r="Y203" i="3"/>
  <c r="AP203" i="3" s="1"/>
  <c r="AQ203" i="3" s="1"/>
  <c r="Y179" i="3"/>
  <c r="AP179" i="3" s="1"/>
  <c r="AQ179" i="3" s="1"/>
  <c r="Y171" i="3"/>
  <c r="AP171" i="3" s="1"/>
  <c r="AQ171" i="3" s="1"/>
  <c r="Y226" i="3"/>
  <c r="AP226" i="3" s="1"/>
  <c r="AQ226" i="3" s="1"/>
  <c r="Y175" i="3"/>
  <c r="AP175" i="3" s="1"/>
  <c r="AQ175" i="3" s="1"/>
  <c r="Y216" i="3"/>
  <c r="AP216" i="3" s="1"/>
  <c r="AQ216" i="3" s="1"/>
  <c r="Y288" i="3"/>
  <c r="AP288" i="3" s="1"/>
  <c r="AQ288" i="3" s="1"/>
  <c r="Y320" i="3"/>
  <c r="AP320" i="3" s="1"/>
  <c r="AQ320" i="3" s="1"/>
  <c r="Y238" i="3"/>
  <c r="AP238" i="3" s="1"/>
  <c r="AQ238" i="3" s="1"/>
  <c r="Y254" i="3"/>
  <c r="AP254" i="3" s="1"/>
  <c r="AQ254" i="3" s="1"/>
  <c r="Y286" i="3"/>
  <c r="AP286" i="3" s="1"/>
  <c r="AQ286" i="3" s="1"/>
  <c r="Y289" i="3"/>
  <c r="AP289" i="3" s="1"/>
  <c r="AQ289" i="3" s="1"/>
  <c r="Y281" i="3"/>
  <c r="AP281" i="3" s="1"/>
  <c r="AQ281" i="3" s="1"/>
  <c r="K189" i="4"/>
  <c r="AJ71" i="3"/>
  <c r="AK71" i="3" s="1"/>
  <c r="Y265" i="3"/>
  <c r="AP265" i="3" s="1"/>
  <c r="AQ265" i="3" s="1"/>
  <c r="K206" i="4"/>
  <c r="AJ177" i="3"/>
  <c r="AK177" i="3" s="1"/>
  <c r="K207" i="4"/>
  <c r="AJ82" i="3"/>
  <c r="AK82" i="3" s="1"/>
  <c r="K163" i="4"/>
  <c r="K178" i="4"/>
  <c r="AJ119" i="3"/>
  <c r="AK119" i="3" s="1"/>
  <c r="AJ101" i="3"/>
  <c r="AK101" i="3" s="1"/>
  <c r="J33" i="4"/>
  <c r="K228" i="4"/>
  <c r="AJ211" i="3"/>
  <c r="AK211" i="3" s="1"/>
  <c r="AJ115" i="3"/>
  <c r="AK115" i="3" s="1"/>
  <c r="AJ272" i="3"/>
  <c r="AK272" i="3" s="1"/>
  <c r="Y223" i="3"/>
  <c r="AP223" i="3" s="1"/>
  <c r="AQ223" i="3" s="1"/>
  <c r="Y168" i="3"/>
  <c r="AP168" i="3" s="1"/>
  <c r="AQ168" i="3" s="1"/>
  <c r="Y280" i="3"/>
  <c r="AP280" i="3" s="1"/>
  <c r="AQ280" i="3" s="1"/>
  <c r="Y246" i="3"/>
  <c r="AP246" i="3" s="1"/>
  <c r="AQ246" i="3" s="1"/>
  <c r="Y284" i="3"/>
  <c r="AP284" i="3" s="1"/>
  <c r="AQ284" i="3" s="1"/>
  <c r="Y298" i="3"/>
  <c r="AP298" i="3" s="1"/>
  <c r="AQ298" i="3" s="1"/>
  <c r="Y304" i="3"/>
  <c r="AP304" i="3" s="1"/>
  <c r="AQ304" i="3" s="1"/>
  <c r="Y300" i="3"/>
  <c r="AP300" i="3" s="1"/>
  <c r="AQ300" i="3" s="1"/>
  <c r="Y224" i="3"/>
  <c r="AP224" i="3" s="1"/>
  <c r="AQ224" i="3" s="1"/>
  <c r="Y308" i="3"/>
  <c r="AP308" i="3" s="1"/>
  <c r="AQ308" i="3" s="1"/>
  <c r="Y259" i="3"/>
  <c r="AP259" i="3" s="1"/>
  <c r="AQ259" i="3" s="1"/>
  <c r="Y290" i="3"/>
  <c r="AP290" i="3" s="1"/>
  <c r="AQ290" i="3" s="1"/>
  <c r="AW289" i="3" s="1"/>
  <c r="Y297" i="3"/>
  <c r="AP297" i="3" s="1"/>
  <c r="AQ297" i="3" s="1"/>
  <c r="Y256" i="3"/>
  <c r="AP256" i="3" s="1"/>
  <c r="AQ256" i="3" s="1"/>
  <c r="Y263" i="3"/>
  <c r="AP263" i="3" s="1"/>
  <c r="AQ263" i="3" s="1"/>
  <c r="Y187" i="3"/>
  <c r="AP187" i="3" s="1"/>
  <c r="AQ187" i="3" s="1"/>
  <c r="Y299" i="3"/>
  <c r="AP299" i="3" s="1"/>
  <c r="AQ299" i="3" s="1"/>
  <c r="Y196" i="3"/>
  <c r="AP196" i="3" s="1"/>
  <c r="AQ196" i="3" s="1"/>
  <c r="Y195" i="3"/>
  <c r="AP195" i="3" s="1"/>
  <c r="AQ195" i="3" s="1"/>
  <c r="Y275" i="3"/>
  <c r="AP275" i="3" s="1"/>
  <c r="AQ275" i="3" s="1"/>
  <c r="Y182" i="3"/>
  <c r="AP182" i="3" s="1"/>
  <c r="AQ182" i="3" s="1"/>
  <c r="AW181" i="3" s="1"/>
  <c r="Y229" i="3"/>
  <c r="AP229" i="3" s="1"/>
  <c r="AQ229" i="3" s="1"/>
  <c r="AW229" i="3" s="1"/>
  <c r="Y257" i="3"/>
  <c r="AP257" i="3" s="1"/>
  <c r="AQ257" i="3" s="1"/>
  <c r="Y215" i="3"/>
  <c r="AP215" i="3" s="1"/>
  <c r="AQ215" i="3" s="1"/>
  <c r="Y253" i="3"/>
  <c r="AP253" i="3" s="1"/>
  <c r="AQ253" i="3" s="1"/>
  <c r="AW253" i="3" s="1"/>
  <c r="AJ74" i="3"/>
  <c r="AK74" i="3" s="1"/>
  <c r="AJ114" i="3"/>
  <c r="AK114" i="3" s="1"/>
  <c r="AJ262" i="3"/>
  <c r="AK262" i="3" s="1"/>
  <c r="K154" i="4"/>
  <c r="K210" i="4"/>
  <c r="K289" i="4"/>
  <c r="K183" i="4"/>
  <c r="K216" i="4"/>
  <c r="I40" i="4"/>
  <c r="K192" i="4"/>
  <c r="H48" i="3"/>
  <c r="K30" i="4" s="1"/>
  <c r="K196" i="4"/>
  <c r="Y186" i="3"/>
  <c r="AP186" i="3" s="1"/>
  <c r="AQ186" i="3" s="1"/>
  <c r="AJ223" i="3"/>
  <c r="AK223" i="3" s="1"/>
  <c r="K283" i="4"/>
  <c r="I35" i="4"/>
  <c r="AJ102" i="3"/>
  <c r="AK102" i="3" s="1"/>
  <c r="K104" i="4"/>
  <c r="BM4" i="3"/>
  <c r="BP3" i="3" s="1"/>
  <c r="AJ200" i="3"/>
  <c r="AK200" i="3" s="1"/>
  <c r="K108" i="4"/>
  <c r="AJ76" i="3"/>
  <c r="AK76" i="3" s="1"/>
  <c r="AJ70" i="3"/>
  <c r="AK70" i="3" s="1"/>
  <c r="AJ249" i="3"/>
  <c r="AK249" i="3" s="1"/>
  <c r="AJ75" i="3"/>
  <c r="AK75" i="3" s="1"/>
  <c r="K145" i="4"/>
  <c r="W298" i="3"/>
  <c r="K65" i="4"/>
  <c r="AD57" i="3"/>
  <c r="AE57" i="3" s="1"/>
  <c r="AJ173" i="3"/>
  <c r="AK173" i="3" s="1"/>
  <c r="L129" i="4"/>
  <c r="AJ127" i="3"/>
  <c r="AK127" i="3" s="1"/>
  <c r="Y55" i="3"/>
  <c r="AP55" i="3" s="1"/>
  <c r="AQ55" i="3" s="1"/>
  <c r="AJ230" i="3"/>
  <c r="AK230" i="3" s="1"/>
  <c r="AJ125" i="3"/>
  <c r="AK125" i="3" s="1"/>
  <c r="K214" i="4"/>
  <c r="L127" i="4"/>
  <c r="Y252" i="3"/>
  <c r="AP252" i="3" s="1"/>
  <c r="AQ252" i="3" s="1"/>
  <c r="Y273" i="3"/>
  <c r="AP273" i="3" s="1"/>
  <c r="AQ273" i="3" s="1"/>
  <c r="Y180" i="3"/>
  <c r="AP180" i="3" s="1"/>
  <c r="AQ180" i="3" s="1"/>
  <c r="Y303" i="3"/>
  <c r="AP303" i="3" s="1"/>
  <c r="AQ303" i="3" s="1"/>
  <c r="AW301" i="3" s="1"/>
  <c r="Y218" i="3"/>
  <c r="AP218" i="3" s="1"/>
  <c r="AQ218" i="3" s="1"/>
  <c r="Y236" i="3"/>
  <c r="AP236" i="3" s="1"/>
  <c r="AQ236" i="3" s="1"/>
  <c r="Z25" i="3"/>
  <c r="Z15" i="3"/>
  <c r="Z17" i="3"/>
  <c r="K279" i="4"/>
  <c r="K61" i="4"/>
  <c r="K159" i="4"/>
  <c r="K100" i="4"/>
  <c r="J37" i="4"/>
  <c r="Z27" i="3"/>
  <c r="I39" i="4"/>
  <c r="F43" i="3"/>
  <c r="J28" i="4"/>
  <c r="F46" i="3"/>
  <c r="W117" i="3"/>
  <c r="F44" i="3"/>
  <c r="W93" i="3"/>
  <c r="J26" i="4"/>
  <c r="AJ194" i="3"/>
  <c r="AK194" i="3" s="1"/>
  <c r="K168" i="4"/>
  <c r="AJ280" i="3"/>
  <c r="AK280" i="3" s="1"/>
  <c r="K253" i="4"/>
  <c r="AJ214" i="3"/>
  <c r="AK214" i="3" s="1"/>
  <c r="AD53" i="3"/>
  <c r="AE53" i="3" s="1"/>
  <c r="K292" i="4"/>
  <c r="Y53" i="3"/>
  <c r="AP53" i="3" s="1"/>
  <c r="AQ53" i="3" s="1"/>
  <c r="J29" i="4"/>
  <c r="Z29" i="3"/>
  <c r="Z26" i="3"/>
  <c r="AJ277" i="3"/>
  <c r="AK277" i="3" s="1"/>
  <c r="I129" i="4"/>
  <c r="Y149" i="3"/>
  <c r="AP149" i="3" s="1"/>
  <c r="AQ149" i="3" s="1"/>
  <c r="I123" i="4"/>
  <c r="D143" i="3"/>
  <c r="G123" i="4" s="1"/>
  <c r="Y143" i="3"/>
  <c r="AP143" i="3" s="1"/>
  <c r="AQ143" i="3" s="1"/>
  <c r="AS16" i="2"/>
  <c r="AI16" i="2"/>
  <c r="O3" i="2"/>
  <c r="L3" i="2"/>
  <c r="M3" i="2"/>
  <c r="K3" i="2"/>
  <c r="N3" i="2"/>
  <c r="S11" i="2" s="1"/>
  <c r="N32" i="2"/>
  <c r="L32" i="2"/>
  <c r="K32" i="2"/>
  <c r="O32" i="2"/>
  <c r="M32" i="2"/>
  <c r="AP70" i="2"/>
  <c r="AO70" i="2"/>
  <c r="AP87" i="2"/>
  <c r="AO87" i="2"/>
  <c r="AO86" i="2"/>
  <c r="AP86" i="2"/>
  <c r="AO94" i="2"/>
  <c r="AP94" i="2"/>
  <c r="AO116" i="2"/>
  <c r="AP116" i="2"/>
  <c r="AP91" i="2"/>
  <c r="AO91" i="2"/>
  <c r="AP115" i="2"/>
  <c r="AO115" i="2"/>
  <c r="AP163" i="2"/>
  <c r="AO163" i="2"/>
  <c r="AP177" i="2"/>
  <c r="AO177" i="2"/>
  <c r="AO188" i="2"/>
  <c r="AP188" i="2"/>
  <c r="AP195" i="2"/>
  <c r="AO195" i="2"/>
  <c r="AE102" i="2"/>
  <c r="AF102" i="2"/>
  <c r="AE92" i="2"/>
  <c r="AF92" i="2"/>
  <c r="AF85" i="2"/>
  <c r="AE85" i="2"/>
  <c r="AF89" i="2"/>
  <c r="AE89" i="2"/>
  <c r="AF99" i="2"/>
  <c r="AE99" i="2"/>
  <c r="AE124" i="2"/>
  <c r="AF124" i="2"/>
  <c r="AF105" i="2"/>
  <c r="AE105" i="2"/>
  <c r="AE129" i="2"/>
  <c r="AF129" i="2"/>
  <c r="AF139" i="2"/>
  <c r="AE139" i="2"/>
  <c r="AE173" i="2"/>
  <c r="AF173" i="2"/>
  <c r="AF166" i="2"/>
  <c r="AE166" i="2"/>
  <c r="AE196" i="2"/>
  <c r="AF196" i="2"/>
  <c r="AF183" i="2"/>
  <c r="AE183" i="2"/>
  <c r="O50" i="2"/>
  <c r="K50" i="2"/>
  <c r="M50" i="2"/>
  <c r="L50" i="2"/>
  <c r="N50" i="2"/>
  <c r="M40" i="2"/>
  <c r="O40" i="2"/>
  <c r="N40" i="2"/>
  <c r="L40" i="2"/>
  <c r="K40" i="2"/>
  <c r="L57" i="2"/>
  <c r="O57" i="2"/>
  <c r="N57" i="2"/>
  <c r="M57" i="2"/>
  <c r="K57" i="2"/>
  <c r="N33" i="2"/>
  <c r="O33" i="2"/>
  <c r="M33" i="2"/>
  <c r="L33" i="2"/>
  <c r="K33" i="2"/>
  <c r="N37" i="2"/>
  <c r="O37" i="2"/>
  <c r="M37" i="2"/>
  <c r="L37" i="2"/>
  <c r="K37" i="2"/>
  <c r="N47" i="2"/>
  <c r="L47" i="2"/>
  <c r="K47" i="2"/>
  <c r="O47" i="2"/>
  <c r="M47" i="2"/>
  <c r="AP75" i="2"/>
  <c r="AO75" i="2"/>
  <c r="AO92" i="2"/>
  <c r="AP92" i="2"/>
  <c r="AO112" i="2"/>
  <c r="AP112" i="2"/>
  <c r="AP58" i="2"/>
  <c r="AO58" i="2"/>
  <c r="AP74" i="2"/>
  <c r="AO74" i="2"/>
  <c r="AO90" i="2"/>
  <c r="AP90" i="2"/>
  <c r="AO141" i="2"/>
  <c r="AP141" i="2"/>
  <c r="AO73" i="2"/>
  <c r="AP73" i="2"/>
  <c r="AO96" i="2"/>
  <c r="AP96" i="2"/>
  <c r="AP60" i="2"/>
  <c r="AO60" i="2"/>
  <c r="AP76" i="2"/>
  <c r="AO76" i="2"/>
  <c r="AO102" i="2"/>
  <c r="AP102" i="2"/>
  <c r="AP89" i="2"/>
  <c r="AO89" i="2"/>
  <c r="AP105" i="2"/>
  <c r="AO105" i="2"/>
  <c r="AP121" i="2"/>
  <c r="AO121" i="2"/>
  <c r="AO149" i="2"/>
  <c r="AP149" i="2"/>
  <c r="AO120" i="2"/>
  <c r="AP120" i="2"/>
  <c r="AP95" i="2"/>
  <c r="AO95" i="2"/>
  <c r="AP113" i="2"/>
  <c r="AO113" i="2"/>
  <c r="AO133" i="2"/>
  <c r="AP133" i="2"/>
  <c r="AO119" i="2"/>
  <c r="AP119" i="2"/>
  <c r="AP137" i="2"/>
  <c r="AO137" i="2"/>
  <c r="AO157" i="2"/>
  <c r="AP157" i="2"/>
  <c r="AO167" i="2"/>
  <c r="AP167" i="2"/>
  <c r="AO173" i="2"/>
  <c r="AP173" i="2"/>
  <c r="AP142" i="2"/>
  <c r="AO142" i="2"/>
  <c r="AO155" i="2"/>
  <c r="AP155" i="2"/>
  <c r="AP153" i="2"/>
  <c r="AO153" i="2"/>
  <c r="AO190" i="2"/>
  <c r="AP190" i="2"/>
  <c r="AO160" i="2"/>
  <c r="AP160" i="2"/>
  <c r="AP176" i="2"/>
  <c r="AO176" i="2"/>
  <c r="AO196" i="2"/>
  <c r="AP196" i="2"/>
  <c r="AP174" i="2"/>
  <c r="AO174" i="2"/>
  <c r="AP183" i="2"/>
  <c r="AO183" i="2"/>
  <c r="AO198" i="2"/>
  <c r="AP198" i="2"/>
  <c r="AP189" i="2"/>
  <c r="AO189" i="2"/>
  <c r="AE94" i="2"/>
  <c r="AF94" i="2"/>
  <c r="AE55" i="2"/>
  <c r="AF55" i="2"/>
  <c r="AF77" i="2"/>
  <c r="AE77" i="2"/>
  <c r="AF60" i="2"/>
  <c r="AE60" i="2"/>
  <c r="AF76" i="2"/>
  <c r="AE76" i="2"/>
  <c r="AE100" i="2"/>
  <c r="AF100" i="2"/>
  <c r="AE59" i="2"/>
  <c r="AF59" i="2"/>
  <c r="AE75" i="2"/>
  <c r="AF75" i="2"/>
  <c r="AE90" i="2"/>
  <c r="AF90" i="2"/>
  <c r="AF58" i="2"/>
  <c r="AE58" i="2"/>
  <c r="AF74" i="2"/>
  <c r="AE74" i="2"/>
  <c r="AE96" i="2"/>
  <c r="AF96" i="2"/>
  <c r="AF87" i="2"/>
  <c r="AE87" i="2"/>
  <c r="AF103" i="2"/>
  <c r="AE103" i="2"/>
  <c r="AF120" i="2"/>
  <c r="AE120" i="2"/>
  <c r="AE143" i="2"/>
  <c r="AF143" i="2"/>
  <c r="AE141" i="2"/>
  <c r="AF141" i="2"/>
  <c r="AF93" i="2"/>
  <c r="AE93" i="2"/>
  <c r="AF109" i="2"/>
  <c r="AE109" i="2"/>
  <c r="AF128" i="2"/>
  <c r="AE128" i="2"/>
  <c r="AF117" i="2"/>
  <c r="AE117" i="2"/>
  <c r="AF131" i="2"/>
  <c r="AE131" i="2"/>
  <c r="AF153" i="2"/>
  <c r="AE153" i="2"/>
  <c r="AF157" i="2"/>
  <c r="AE157" i="2"/>
  <c r="AE145" i="2"/>
  <c r="AF145" i="2"/>
  <c r="AE140" i="2"/>
  <c r="AF140" i="2"/>
  <c r="AE155" i="2"/>
  <c r="AF155" i="2"/>
  <c r="AE188" i="2"/>
  <c r="AF188" i="2"/>
  <c r="AE171" i="2"/>
  <c r="AF171" i="2"/>
  <c r="AE192" i="2"/>
  <c r="AF192" i="2"/>
  <c r="AF170" i="2"/>
  <c r="AE170" i="2"/>
  <c r="AE190" i="2"/>
  <c r="AF190" i="2"/>
  <c r="AF168" i="2"/>
  <c r="AE168" i="2"/>
  <c r="AE194" i="2"/>
  <c r="AF194" i="2"/>
  <c r="AF189" i="2"/>
  <c r="AE189" i="2"/>
  <c r="AF187" i="2"/>
  <c r="AE187" i="2"/>
  <c r="L49" i="2"/>
  <c r="M49" i="2"/>
  <c r="K49" i="2"/>
  <c r="O49" i="2"/>
  <c r="N49" i="2"/>
  <c r="M56" i="2"/>
  <c r="O56" i="2"/>
  <c r="N56" i="2"/>
  <c r="L56" i="2"/>
  <c r="K56" i="2"/>
  <c r="N36" i="2"/>
  <c r="L36" i="2"/>
  <c r="K36" i="2"/>
  <c r="O36" i="2"/>
  <c r="M36" i="2"/>
  <c r="AP59" i="2"/>
  <c r="AO59" i="2"/>
  <c r="AP71" i="2"/>
  <c r="AO71" i="2"/>
  <c r="AO128" i="2"/>
  <c r="AP128" i="2"/>
  <c r="AP136" i="2"/>
  <c r="AO136" i="2"/>
  <c r="AO85" i="2"/>
  <c r="AP85" i="2"/>
  <c r="AP144" i="2"/>
  <c r="AO144" i="2"/>
  <c r="AP107" i="2"/>
  <c r="AO107" i="2"/>
  <c r="AP132" i="2"/>
  <c r="AO132" i="2"/>
  <c r="AP145" i="2"/>
  <c r="AO145" i="2"/>
  <c r="AO154" i="2"/>
  <c r="AP154" i="2"/>
  <c r="AP156" i="2"/>
  <c r="AO156" i="2"/>
  <c r="AP170" i="2"/>
  <c r="AO170" i="2"/>
  <c r="AP185" i="2"/>
  <c r="AO185" i="2"/>
  <c r="AF69" i="2"/>
  <c r="AE69" i="2"/>
  <c r="AF61" i="2"/>
  <c r="AE61" i="2"/>
  <c r="AF130" i="2"/>
  <c r="AE130" i="2"/>
  <c r="AF116" i="2"/>
  <c r="AE116" i="2"/>
  <c r="AF83" i="2"/>
  <c r="AE83" i="2"/>
  <c r="AF138" i="2"/>
  <c r="AE138" i="2"/>
  <c r="AF123" i="2"/>
  <c r="AE123" i="2"/>
  <c r="AF147" i="2"/>
  <c r="AE147" i="2"/>
  <c r="AF136" i="2"/>
  <c r="AE136" i="2"/>
  <c r="AF164" i="2"/>
  <c r="AE164" i="2"/>
  <c r="AE182" i="2"/>
  <c r="AF182" i="2"/>
  <c r="AF185" i="2"/>
  <c r="AE185" i="2"/>
  <c r="M52" i="2"/>
  <c r="N52" i="2"/>
  <c r="L52" i="2"/>
  <c r="K52" i="2"/>
  <c r="O52" i="2"/>
  <c r="M44" i="2"/>
  <c r="K44" i="2"/>
  <c r="O44" i="2"/>
  <c r="N44" i="2"/>
  <c r="L44" i="2"/>
  <c r="L41" i="2"/>
  <c r="O41" i="2"/>
  <c r="N41" i="2"/>
  <c r="M41" i="2"/>
  <c r="K41" i="2"/>
  <c r="N30" i="2"/>
  <c r="L30" i="2"/>
  <c r="K30" i="2"/>
  <c r="O30" i="2"/>
  <c r="M30" i="2"/>
  <c r="N34" i="2"/>
  <c r="L34" i="2"/>
  <c r="K34" i="2"/>
  <c r="O34" i="2"/>
  <c r="M34" i="2"/>
  <c r="N38" i="2"/>
  <c r="L38" i="2"/>
  <c r="K38" i="2"/>
  <c r="O38" i="2"/>
  <c r="M38" i="2"/>
  <c r="N51" i="2"/>
  <c r="M51" i="2"/>
  <c r="L51" i="2"/>
  <c r="K51" i="2"/>
  <c r="O51" i="2"/>
  <c r="AP88" i="2"/>
  <c r="AO88" i="2"/>
  <c r="AP122" i="2"/>
  <c r="AO122" i="2"/>
  <c r="AO57" i="2"/>
  <c r="AP57" i="2"/>
  <c r="AO55" i="2"/>
  <c r="AP55" i="2"/>
  <c r="AP62" i="2"/>
  <c r="AO62" i="2"/>
  <c r="AP78" i="2"/>
  <c r="AO78" i="2"/>
  <c r="AO98" i="2"/>
  <c r="AP98" i="2"/>
  <c r="AO61" i="2"/>
  <c r="AP61" i="2"/>
  <c r="AO77" i="2"/>
  <c r="AP77" i="2"/>
  <c r="AO104" i="2"/>
  <c r="AP104" i="2"/>
  <c r="AP64" i="2"/>
  <c r="AO64" i="2"/>
  <c r="AP79" i="2"/>
  <c r="AO79" i="2"/>
  <c r="AO131" i="2"/>
  <c r="AP131" i="2"/>
  <c r="AP93" i="2"/>
  <c r="AO93" i="2"/>
  <c r="AP109" i="2"/>
  <c r="AO109" i="2"/>
  <c r="AP126" i="2"/>
  <c r="AO126" i="2"/>
  <c r="AO182" i="2"/>
  <c r="AP182" i="2"/>
  <c r="AP125" i="2"/>
  <c r="AO125" i="2"/>
  <c r="AP99" i="2"/>
  <c r="AO99" i="2"/>
  <c r="AP118" i="2"/>
  <c r="AO118" i="2"/>
  <c r="AP152" i="2"/>
  <c r="AO152" i="2"/>
  <c r="AP123" i="2"/>
  <c r="AO123" i="2"/>
  <c r="AO143" i="2"/>
  <c r="AP143" i="2"/>
  <c r="AP162" i="2"/>
  <c r="AO162" i="2"/>
  <c r="AO135" i="2"/>
  <c r="AP135" i="2"/>
  <c r="AO130" i="2"/>
  <c r="AP130" i="2"/>
  <c r="AO146" i="2"/>
  <c r="AP146" i="2"/>
  <c r="AO161" i="2"/>
  <c r="AP161" i="2"/>
  <c r="AP159" i="2"/>
  <c r="AO159" i="2"/>
  <c r="AO175" i="2"/>
  <c r="AP175" i="2"/>
  <c r="AP164" i="2"/>
  <c r="AO164" i="2"/>
  <c r="AP178" i="2"/>
  <c r="AO178" i="2"/>
  <c r="AO194" i="2"/>
  <c r="AP194" i="2"/>
  <c r="AO184" i="2"/>
  <c r="AP184" i="2"/>
  <c r="AP187" i="2"/>
  <c r="AO187" i="2"/>
  <c r="AO199" i="2"/>
  <c r="AP199" i="2"/>
  <c r="AP193" i="2"/>
  <c r="AO193" i="2"/>
  <c r="AE135" i="2"/>
  <c r="AF135" i="2"/>
  <c r="AF65" i="2"/>
  <c r="AE65" i="2"/>
  <c r="AF56" i="2"/>
  <c r="AE56" i="2"/>
  <c r="AF82" i="2"/>
  <c r="AE82" i="2"/>
  <c r="AF73" i="2"/>
  <c r="AE73" i="2"/>
  <c r="AF64" i="2"/>
  <c r="AE64" i="2"/>
  <c r="AF81" i="2"/>
  <c r="AE81" i="2"/>
  <c r="AE108" i="2"/>
  <c r="AF108" i="2"/>
  <c r="AE63" i="2"/>
  <c r="AF63" i="2"/>
  <c r="AE79" i="2"/>
  <c r="AF79" i="2"/>
  <c r="AE98" i="2"/>
  <c r="AF98" i="2"/>
  <c r="AF62" i="2"/>
  <c r="AE62" i="2"/>
  <c r="AF78" i="2"/>
  <c r="AE78" i="2"/>
  <c r="AE104" i="2"/>
  <c r="AF104" i="2"/>
  <c r="AF91" i="2"/>
  <c r="AE91" i="2"/>
  <c r="AF107" i="2"/>
  <c r="AE107" i="2"/>
  <c r="AE126" i="2"/>
  <c r="AF126" i="2"/>
  <c r="AE114" i="2"/>
  <c r="AF114" i="2"/>
  <c r="AF146" i="2"/>
  <c r="AE146" i="2"/>
  <c r="AF97" i="2"/>
  <c r="AE97" i="2"/>
  <c r="AF112" i="2"/>
  <c r="AE112" i="2"/>
  <c r="AE149" i="2"/>
  <c r="AF149" i="2"/>
  <c r="AF121" i="2"/>
  <c r="AE121" i="2"/>
  <c r="AE137" i="2"/>
  <c r="AF137" i="2"/>
  <c r="AF156" i="2"/>
  <c r="AE156" i="2"/>
  <c r="AE175" i="2"/>
  <c r="AF175" i="2"/>
  <c r="AF150" i="2"/>
  <c r="AE150" i="2"/>
  <c r="AF144" i="2"/>
  <c r="AE144" i="2"/>
  <c r="AF160" i="2"/>
  <c r="AE160" i="2"/>
  <c r="AF151" i="2"/>
  <c r="AE151" i="2"/>
  <c r="AF179" i="2"/>
  <c r="AE179" i="2"/>
  <c r="AF158" i="2"/>
  <c r="AE158" i="2"/>
  <c r="AF174" i="2"/>
  <c r="AE174" i="2"/>
  <c r="AE198" i="2"/>
  <c r="AF198" i="2"/>
  <c r="AF172" i="2"/>
  <c r="AE172" i="2"/>
  <c r="AF177" i="2"/>
  <c r="AE177" i="2"/>
  <c r="AF193" i="2"/>
  <c r="AE193" i="2"/>
  <c r="AF191" i="2"/>
  <c r="AE191" i="2"/>
  <c r="O54" i="2"/>
  <c r="K54" i="2"/>
  <c r="N54" i="2"/>
  <c r="M54" i="2"/>
  <c r="L54" i="2"/>
  <c r="O46" i="2"/>
  <c r="K46" i="2"/>
  <c r="L46" i="2"/>
  <c r="N46" i="2"/>
  <c r="M46" i="2"/>
  <c r="N43" i="2"/>
  <c r="K43" i="2"/>
  <c r="O43" i="2"/>
  <c r="M43" i="2"/>
  <c r="L43" i="2"/>
  <c r="AP83" i="2"/>
  <c r="AO83" i="2"/>
  <c r="AO56" i="2"/>
  <c r="AP56" i="2"/>
  <c r="AO69" i="2"/>
  <c r="AP69" i="2"/>
  <c r="AP72" i="2"/>
  <c r="AO72" i="2"/>
  <c r="AP101" i="2"/>
  <c r="AO101" i="2"/>
  <c r="AO114" i="2"/>
  <c r="AP114" i="2"/>
  <c r="AP129" i="2"/>
  <c r="AO129" i="2"/>
  <c r="AP151" i="2"/>
  <c r="AO151" i="2"/>
  <c r="AO138" i="2"/>
  <c r="AP138" i="2"/>
  <c r="AO169" i="2"/>
  <c r="AP169" i="2"/>
  <c r="AP172" i="2"/>
  <c r="AO172" i="2"/>
  <c r="AO179" i="2"/>
  <c r="AP179" i="2"/>
  <c r="AF72" i="2"/>
  <c r="AE72" i="2"/>
  <c r="AE71" i="2"/>
  <c r="AF71" i="2"/>
  <c r="AF70" i="2"/>
  <c r="AE70" i="2"/>
  <c r="AF115" i="2"/>
  <c r="AE115" i="2"/>
  <c r="AE169" i="2"/>
  <c r="AF169" i="2"/>
  <c r="AE113" i="2"/>
  <c r="AF113" i="2"/>
  <c r="AE167" i="2"/>
  <c r="AF167" i="2"/>
  <c r="AE152" i="2"/>
  <c r="AF152" i="2"/>
  <c r="AE180" i="2"/>
  <c r="AF180" i="2"/>
  <c r="AE186" i="2"/>
  <c r="AF186" i="2"/>
  <c r="L53" i="2"/>
  <c r="N53" i="2"/>
  <c r="M53" i="2"/>
  <c r="K53" i="2"/>
  <c r="O53" i="2"/>
  <c r="J14" i="2"/>
  <c r="M48" i="2"/>
  <c r="L48" i="2"/>
  <c r="K48" i="2"/>
  <c r="O48" i="2"/>
  <c r="N48" i="2"/>
  <c r="L45" i="2"/>
  <c r="K45" i="2"/>
  <c r="O45" i="2"/>
  <c r="N45" i="2"/>
  <c r="M45" i="2"/>
  <c r="O42" i="2"/>
  <c r="K42" i="2"/>
  <c r="N42" i="2"/>
  <c r="M42" i="2"/>
  <c r="L42" i="2"/>
  <c r="N31" i="2"/>
  <c r="O31" i="2"/>
  <c r="M31" i="2"/>
  <c r="L31" i="2"/>
  <c r="K31" i="2"/>
  <c r="N35" i="2"/>
  <c r="O35" i="2"/>
  <c r="M35" i="2"/>
  <c r="L35" i="2"/>
  <c r="K35" i="2"/>
  <c r="N39" i="2"/>
  <c r="O39" i="2"/>
  <c r="M39" i="2"/>
  <c r="L39" i="2"/>
  <c r="K39" i="2"/>
  <c r="N55" i="2"/>
  <c r="O55" i="2"/>
  <c r="M55" i="2"/>
  <c r="L55" i="2"/>
  <c r="K55" i="2"/>
  <c r="AO100" i="2"/>
  <c r="AP100" i="2"/>
  <c r="AP67" i="2"/>
  <c r="AO67" i="2"/>
  <c r="AP63" i="2"/>
  <c r="AO63" i="2"/>
  <c r="AP66" i="2"/>
  <c r="AO66" i="2"/>
  <c r="AO82" i="2"/>
  <c r="AP82" i="2"/>
  <c r="AO106" i="2"/>
  <c r="AP106" i="2"/>
  <c r="AO65" i="2"/>
  <c r="AP65" i="2"/>
  <c r="AO80" i="2"/>
  <c r="AP80" i="2"/>
  <c r="AP117" i="2"/>
  <c r="AO117" i="2"/>
  <c r="AP68" i="2"/>
  <c r="AO68" i="2"/>
  <c r="AP84" i="2"/>
  <c r="AO84" i="2"/>
  <c r="AP81" i="2"/>
  <c r="AO81" i="2"/>
  <c r="AP97" i="2"/>
  <c r="AO97" i="2"/>
  <c r="AP110" i="2"/>
  <c r="AO110" i="2"/>
  <c r="AO139" i="2"/>
  <c r="AP139" i="2"/>
  <c r="AO108" i="2"/>
  <c r="AP108" i="2"/>
  <c r="AO147" i="2"/>
  <c r="AP147" i="2"/>
  <c r="AP103" i="2"/>
  <c r="AO103" i="2"/>
  <c r="AO124" i="2"/>
  <c r="AP124" i="2"/>
  <c r="AP111" i="2"/>
  <c r="AO111" i="2"/>
  <c r="AP127" i="2"/>
  <c r="AO127" i="2"/>
  <c r="AP148" i="2"/>
  <c r="AO148" i="2"/>
  <c r="AP158" i="2"/>
  <c r="AO158" i="2"/>
  <c r="AP140" i="2"/>
  <c r="AO140" i="2"/>
  <c r="AP134" i="2"/>
  <c r="AO134" i="2"/>
  <c r="AP150" i="2"/>
  <c r="AO150" i="2"/>
  <c r="AO171" i="2"/>
  <c r="AP171" i="2"/>
  <c r="AO165" i="2"/>
  <c r="AP165" i="2"/>
  <c r="AO186" i="2"/>
  <c r="AP186" i="2"/>
  <c r="AP168" i="2"/>
  <c r="AO168" i="2"/>
  <c r="AO180" i="2"/>
  <c r="AP180" i="2"/>
  <c r="AP166" i="2"/>
  <c r="AO166" i="2"/>
  <c r="AO192" i="2"/>
  <c r="AP192" i="2"/>
  <c r="AP191" i="2"/>
  <c r="AO191" i="2"/>
  <c r="AP181" i="2"/>
  <c r="AO181" i="2"/>
  <c r="AP197" i="2"/>
  <c r="AO197" i="2"/>
  <c r="AF111" i="2"/>
  <c r="AE111" i="2"/>
  <c r="AE57" i="2"/>
  <c r="AF57" i="2"/>
  <c r="AE88" i="2"/>
  <c r="AF88" i="2"/>
  <c r="AF68" i="2"/>
  <c r="AE68" i="2"/>
  <c r="AF86" i="2"/>
  <c r="AE86" i="2"/>
  <c r="AF127" i="2"/>
  <c r="AE127" i="2"/>
  <c r="AE67" i="2"/>
  <c r="AF67" i="2"/>
  <c r="AE80" i="2"/>
  <c r="AF80" i="2"/>
  <c r="AE106" i="2"/>
  <c r="AF106" i="2"/>
  <c r="AF66" i="2"/>
  <c r="AE66" i="2"/>
  <c r="AE84" i="2"/>
  <c r="AF84" i="2"/>
  <c r="AE122" i="2"/>
  <c r="AF122" i="2"/>
  <c r="AF95" i="2"/>
  <c r="AE95" i="2"/>
  <c r="AE110" i="2"/>
  <c r="AF110" i="2"/>
  <c r="AE133" i="2"/>
  <c r="AF133" i="2"/>
  <c r="AF119" i="2"/>
  <c r="AE119" i="2"/>
  <c r="AF154" i="2"/>
  <c r="AE154" i="2"/>
  <c r="AF101" i="2"/>
  <c r="AE101" i="2"/>
  <c r="AE118" i="2"/>
  <c r="AF118" i="2"/>
  <c r="AE163" i="2"/>
  <c r="AF163" i="2"/>
  <c r="AF125" i="2"/>
  <c r="AE125" i="2"/>
  <c r="AF142" i="2"/>
  <c r="AE142" i="2"/>
  <c r="AF161" i="2"/>
  <c r="AE161" i="2"/>
  <c r="AF134" i="2"/>
  <c r="AE134" i="2"/>
  <c r="AE132" i="2"/>
  <c r="AF132" i="2"/>
  <c r="AE148" i="2"/>
  <c r="AF148" i="2"/>
  <c r="AE165" i="2"/>
  <c r="AF165" i="2"/>
  <c r="AE159" i="2"/>
  <c r="AF159" i="2"/>
  <c r="AE184" i="2"/>
  <c r="AF184" i="2"/>
  <c r="AF162" i="2"/>
  <c r="AE162" i="2"/>
  <c r="AE178" i="2"/>
  <c r="AF178" i="2"/>
  <c r="AF199" i="2"/>
  <c r="AE199" i="2"/>
  <c r="AF176" i="2"/>
  <c r="AE176" i="2"/>
  <c r="AF181" i="2"/>
  <c r="AE181" i="2"/>
  <c r="AF197" i="2"/>
  <c r="AE197" i="2"/>
  <c r="AF195" i="2"/>
  <c r="AE195" i="2"/>
  <c r="AF54" i="2"/>
  <c r="AF51" i="2"/>
  <c r="AF52" i="2"/>
  <c r="AE51" i="2"/>
  <c r="AE53" i="2"/>
  <c r="AE52" i="2"/>
  <c r="AF53" i="2"/>
  <c r="AE54" i="2"/>
  <c r="U11" i="2"/>
  <c r="L13" i="2"/>
  <c r="M13" i="2"/>
  <c r="N12" i="2"/>
  <c r="O13" i="2"/>
  <c r="N13" i="2"/>
  <c r="M12" i="2"/>
  <c r="K13" i="2"/>
  <c r="L12" i="2"/>
  <c r="K12" i="2"/>
  <c r="O12" i="2"/>
  <c r="AU15" i="2"/>
  <c r="AT15" i="2"/>
  <c r="AF49" i="2"/>
  <c r="AF27" i="2"/>
  <c r="AE37" i="2"/>
  <c r="AF19" i="2"/>
  <c r="AF33" i="2"/>
  <c r="AF44" i="2"/>
  <c r="AE31" i="2"/>
  <c r="AE14" i="2"/>
  <c r="AF26" i="2"/>
  <c r="AE22" i="2"/>
  <c r="AE27" i="2"/>
  <c r="AF24" i="2"/>
  <c r="AE17" i="2"/>
  <c r="AE18" i="2"/>
  <c r="AF50" i="2"/>
  <c r="AE16" i="2"/>
  <c r="AE23" i="2"/>
  <c r="AF17" i="2"/>
  <c r="AE35" i="2"/>
  <c r="AE20" i="2"/>
  <c r="AO40" i="2"/>
  <c r="AP47" i="2"/>
  <c r="AP45" i="2"/>
  <c r="AO41" i="2"/>
  <c r="AO49" i="2"/>
  <c r="AO50" i="2"/>
  <c r="AP49" i="2"/>
  <c r="AO52" i="2"/>
  <c r="AP46" i="2"/>
  <c r="AP16" i="2"/>
  <c r="AP29" i="2"/>
  <c r="AP28" i="2"/>
  <c r="AO28" i="2"/>
  <c r="AO35" i="2"/>
  <c r="AO33" i="2"/>
  <c r="AP17" i="2"/>
  <c r="AO18" i="2"/>
  <c r="AP25" i="2"/>
  <c r="AO25" i="2"/>
  <c r="AP26" i="2"/>
  <c r="AP20" i="2"/>
  <c r="AJ15" i="2"/>
  <c r="AF21" i="2"/>
  <c r="AE25" i="2"/>
  <c r="AE45" i="2"/>
  <c r="AF25" i="2"/>
  <c r="AE19" i="2"/>
  <c r="AE34" i="2"/>
  <c r="AO48" i="2"/>
  <c r="AP40" i="2"/>
  <c r="AO54" i="2"/>
  <c r="AP37" i="2"/>
  <c r="AP23" i="2"/>
  <c r="AO22" i="2"/>
  <c r="AO23" i="2"/>
  <c r="AP32" i="2"/>
  <c r="AE50" i="2"/>
  <c r="AF46" i="2"/>
  <c r="AE42" i="2"/>
  <c r="AF38" i="2"/>
  <c r="AE44" i="2"/>
  <c r="AF28" i="2"/>
  <c r="AF37" i="2"/>
  <c r="AE40" i="2"/>
  <c r="AE30" i="2"/>
  <c r="AF36" i="2"/>
  <c r="AE41" i="2"/>
  <c r="AF14" i="2"/>
  <c r="AE28" i="2"/>
  <c r="AF29" i="2"/>
  <c r="AF48" i="2"/>
  <c r="AF43" i="2"/>
  <c r="AE32" i="2"/>
  <c r="AE29" i="2"/>
  <c r="AF45" i="2"/>
  <c r="AE26" i="2"/>
  <c r="AP51" i="2"/>
  <c r="AO36" i="2"/>
  <c r="AO43" i="2"/>
  <c r="AO39" i="2"/>
  <c r="AO51" i="2"/>
  <c r="AO45" i="2"/>
  <c r="AO38" i="2"/>
  <c r="AO37" i="2"/>
  <c r="AP38" i="2"/>
  <c r="AO15" i="2"/>
  <c r="AO30" i="2"/>
  <c r="AP30" i="2"/>
  <c r="AO20" i="2"/>
  <c r="AO13" i="2"/>
  <c r="AP14" i="2"/>
  <c r="AO14" i="2"/>
  <c r="AO34" i="2"/>
  <c r="AP27" i="2"/>
  <c r="AO27" i="2"/>
  <c r="AP19" i="2"/>
  <c r="AO16" i="2"/>
  <c r="AK15" i="2"/>
  <c r="AF18" i="2"/>
  <c r="AF30" i="2"/>
  <c r="AF22" i="2"/>
  <c r="AF35" i="2"/>
  <c r="AE33" i="2"/>
  <c r="AF40" i="2"/>
  <c r="AF23" i="2"/>
  <c r="AP50" i="2"/>
  <c r="AO53" i="2"/>
  <c r="AP44" i="2"/>
  <c r="AO29" i="2"/>
  <c r="AP15" i="2"/>
  <c r="AP22" i="2"/>
  <c r="AP12" i="2"/>
  <c r="AE12" i="2"/>
  <c r="AE46" i="2"/>
  <c r="AE21" i="2"/>
  <c r="AE24" i="2"/>
  <c r="AF39" i="2"/>
  <c r="AE38" i="2"/>
  <c r="AF12" i="2"/>
  <c r="AE47" i="2"/>
  <c r="AF31" i="2"/>
  <c r="AE13" i="2"/>
  <c r="AE15" i="2"/>
  <c r="AE39" i="2"/>
  <c r="AF32" i="2"/>
  <c r="AF20" i="2"/>
  <c r="AE48" i="2"/>
  <c r="AE43" i="2"/>
  <c r="AF13" i="2"/>
  <c r="AF41" i="2"/>
  <c r="AE36" i="2"/>
  <c r="AO42" i="2"/>
  <c r="AO46" i="2"/>
  <c r="AP53" i="2"/>
  <c r="AP54" i="2"/>
  <c r="AP52" i="2"/>
  <c r="AP48" i="2"/>
  <c r="AP43" i="2"/>
  <c r="AP41" i="2"/>
  <c r="AP42" i="2"/>
  <c r="AO47" i="2"/>
  <c r="AP31" i="2"/>
  <c r="AP33" i="2"/>
  <c r="AO19" i="2"/>
  <c r="AO32" i="2"/>
  <c r="AO17" i="2"/>
  <c r="AP13" i="2"/>
  <c r="AO24" i="2"/>
  <c r="AO26" i="2"/>
  <c r="AP34" i="2"/>
  <c r="AO12" i="2"/>
  <c r="AO31" i="2"/>
  <c r="AP21" i="2"/>
  <c r="AF47" i="2"/>
  <c r="AF16" i="2"/>
  <c r="AF34" i="2"/>
  <c r="AF15" i="2"/>
  <c r="AE49" i="2"/>
  <c r="AF42" i="2"/>
  <c r="AO44" i="2"/>
  <c r="AP36" i="2"/>
  <c r="AP39" i="2"/>
  <c r="AP35" i="2"/>
  <c r="AO21" i="2"/>
  <c r="AP18" i="2"/>
  <c r="AP24" i="2"/>
  <c r="Q13" i="4"/>
  <c r="AB13" i="4"/>
  <c r="Z13" i="4"/>
  <c r="S13" i="4"/>
  <c r="P13" i="4"/>
  <c r="O13" i="4"/>
  <c r="X13" i="4"/>
  <c r="AA13" i="4"/>
  <c r="U13" i="4"/>
  <c r="Y13" i="4"/>
  <c r="AC13" i="4"/>
  <c r="Y205" i="3" l="1"/>
  <c r="AP205" i="3" s="1"/>
  <c r="AQ205" i="3" s="1"/>
  <c r="Y267" i="3"/>
  <c r="AP267" i="3" s="1"/>
  <c r="AQ267" i="3" s="1"/>
  <c r="Y209" i="3"/>
  <c r="AP209" i="3" s="1"/>
  <c r="AQ209" i="3" s="1"/>
  <c r="Y321" i="3"/>
  <c r="AP321" i="3" s="1"/>
  <c r="AQ321" i="3" s="1"/>
  <c r="Y235" i="3"/>
  <c r="AP235" i="3" s="1"/>
  <c r="AQ235" i="3" s="1"/>
  <c r="Y200" i="3"/>
  <c r="AP200" i="3" s="1"/>
  <c r="AQ200" i="3" s="1"/>
  <c r="Y211" i="3"/>
  <c r="AP211" i="3" s="1"/>
  <c r="AQ211" i="3" s="1"/>
  <c r="Y169" i="3"/>
  <c r="AP169" i="3" s="1"/>
  <c r="AQ169" i="3" s="1"/>
  <c r="Y194" i="3"/>
  <c r="AP194" i="3" s="1"/>
  <c r="AQ194" i="3" s="1"/>
  <c r="Y204" i="3"/>
  <c r="AP204" i="3" s="1"/>
  <c r="AQ204" i="3" s="1"/>
  <c r="AW259" i="3"/>
  <c r="AW283" i="3"/>
  <c r="AJ313" i="3"/>
  <c r="AK313" i="3" s="1"/>
  <c r="K244" i="4"/>
  <c r="W310" i="3"/>
  <c r="L126" i="4"/>
  <c r="AJ266" i="3"/>
  <c r="AK266" i="3" s="1"/>
  <c r="K181" i="4"/>
  <c r="AJ312" i="3"/>
  <c r="AK312" i="3" s="1"/>
  <c r="AW214" i="3"/>
  <c r="K293" i="4"/>
  <c r="K77" i="4"/>
  <c r="F150" i="3"/>
  <c r="I130" i="4" s="1"/>
  <c r="K261" i="4"/>
  <c r="F146" i="3"/>
  <c r="Y148" i="3"/>
  <c r="AP148" i="3" s="1"/>
  <c r="AQ148" i="3" s="1"/>
  <c r="AJ109" i="3"/>
  <c r="AK109" i="3" s="1"/>
  <c r="AJ283" i="3"/>
  <c r="AK283" i="3" s="1"/>
  <c r="AJ103" i="3"/>
  <c r="AK103" i="3" s="1"/>
  <c r="K276" i="4"/>
  <c r="D148" i="3"/>
  <c r="G128" i="4" s="1"/>
  <c r="W286" i="3"/>
  <c r="AV123" i="3"/>
  <c r="L128" i="4"/>
  <c r="BK4" i="3"/>
  <c r="AJ113" i="3"/>
  <c r="AK113" i="3" s="1"/>
  <c r="AJ265" i="3"/>
  <c r="AK265" i="3" s="1"/>
  <c r="AW316" i="3"/>
  <c r="AW211" i="3"/>
  <c r="AW307" i="3"/>
  <c r="K166" i="4"/>
  <c r="AJ192" i="3"/>
  <c r="AK192" i="3" s="1"/>
  <c r="K229" i="4"/>
  <c r="AJ255" i="3"/>
  <c r="AK255" i="3" s="1"/>
  <c r="AJ304" i="3"/>
  <c r="AK304" i="3" s="1"/>
  <c r="K278" i="4"/>
  <c r="K265" i="4"/>
  <c r="AJ291" i="3"/>
  <c r="AK291" i="3" s="1"/>
  <c r="AJ276" i="3"/>
  <c r="AK276" i="3" s="1"/>
  <c r="K250" i="4"/>
  <c r="K171" i="4"/>
  <c r="AJ197" i="3"/>
  <c r="AK197" i="3" s="1"/>
  <c r="D58" i="3"/>
  <c r="G40" i="4" s="1"/>
  <c r="AD58" i="3"/>
  <c r="AE58" i="3" s="1"/>
  <c r="AJ245" i="3"/>
  <c r="AK245" i="3" s="1"/>
  <c r="K219" i="4"/>
  <c r="AJ79" i="3"/>
  <c r="AK79" i="3" s="1"/>
  <c r="K59" i="4"/>
  <c r="AJ241" i="3"/>
  <c r="AK241" i="3" s="1"/>
  <c r="K215" i="4"/>
  <c r="K245" i="4"/>
  <c r="AJ271" i="3"/>
  <c r="AK271" i="3" s="1"/>
  <c r="K190" i="4"/>
  <c r="AJ216" i="3"/>
  <c r="AK216" i="3" s="1"/>
  <c r="F147" i="3"/>
  <c r="W274" i="3"/>
  <c r="K267" i="4"/>
  <c r="AJ293" i="3"/>
  <c r="AK293" i="3" s="1"/>
  <c r="AJ88" i="3"/>
  <c r="AK88" i="3" s="1"/>
  <c r="K68" i="4"/>
  <c r="K226" i="4"/>
  <c r="AJ252" i="3"/>
  <c r="AK252" i="3" s="1"/>
  <c r="K172" i="4"/>
  <c r="AJ198" i="3"/>
  <c r="AK198" i="3" s="1"/>
  <c r="K86" i="4"/>
  <c r="AJ106" i="3"/>
  <c r="AK106" i="3" s="1"/>
  <c r="Y296" i="3"/>
  <c r="AP296" i="3" s="1"/>
  <c r="AQ296" i="3" s="1"/>
  <c r="AW295" i="3" s="1"/>
  <c r="AJ203" i="3"/>
  <c r="AK203" i="3" s="1"/>
  <c r="K177" i="4"/>
  <c r="AJ78" i="3"/>
  <c r="AK78" i="3" s="1"/>
  <c r="K58" i="4"/>
  <c r="K71" i="4"/>
  <c r="AJ91" i="3"/>
  <c r="AK91" i="3" s="1"/>
  <c r="AJ205" i="3"/>
  <c r="AK205" i="3" s="1"/>
  <c r="K179" i="4"/>
  <c r="K224" i="4"/>
  <c r="AJ250" i="3"/>
  <c r="AK250" i="3" s="1"/>
  <c r="Y166" i="3"/>
  <c r="AP166" i="3" s="1"/>
  <c r="AQ166" i="3" s="1"/>
  <c r="W81" i="3"/>
  <c r="J25" i="4"/>
  <c r="K198" i="4"/>
  <c r="AJ224" i="3"/>
  <c r="AK224" i="3" s="1"/>
  <c r="F42" i="3"/>
  <c r="J24" i="4"/>
  <c r="W69" i="3"/>
  <c r="K149" i="4"/>
  <c r="AJ175" i="3"/>
  <c r="AK175" i="3" s="1"/>
  <c r="K158" i="4"/>
  <c r="AJ184" i="3"/>
  <c r="AK184" i="3" s="1"/>
  <c r="K85" i="4"/>
  <c r="AJ105" i="3"/>
  <c r="AK105" i="3" s="1"/>
  <c r="K96" i="4"/>
  <c r="AJ116" i="3"/>
  <c r="AK116" i="3" s="1"/>
  <c r="AV114" i="3" s="1"/>
  <c r="D56" i="3"/>
  <c r="G38" i="4" s="1"/>
  <c r="AD56" i="3"/>
  <c r="AE56" i="3" s="1"/>
  <c r="I38" i="4"/>
  <c r="K87" i="4"/>
  <c r="AJ107" i="3"/>
  <c r="AK107" i="3" s="1"/>
  <c r="AJ186" i="3"/>
  <c r="AK186" i="3" s="1"/>
  <c r="K160" i="4"/>
  <c r="K144" i="4"/>
  <c r="AJ170" i="3"/>
  <c r="AK170" i="3" s="1"/>
  <c r="AJ238" i="3"/>
  <c r="AK238" i="3" s="1"/>
  <c r="K212" i="4"/>
  <c r="AJ217" i="3"/>
  <c r="AK217" i="3" s="1"/>
  <c r="K191" i="4"/>
  <c r="AJ72" i="3"/>
  <c r="AK72" i="3" s="1"/>
  <c r="K52" i="4"/>
  <c r="K248" i="4"/>
  <c r="AJ274" i="3"/>
  <c r="AK274" i="3" s="1"/>
  <c r="K90" i="4"/>
  <c r="AJ110" i="3"/>
  <c r="AK110" i="3" s="1"/>
  <c r="K258" i="4"/>
  <c r="AJ284" i="3"/>
  <c r="AK284" i="3" s="1"/>
  <c r="K167" i="4"/>
  <c r="AJ193" i="3"/>
  <c r="AK193" i="3" s="1"/>
  <c r="AJ90" i="3"/>
  <c r="AK90" i="3" s="1"/>
  <c r="K70" i="4"/>
  <c r="AJ89" i="3"/>
  <c r="AK89" i="3" s="1"/>
  <c r="K69" i="4"/>
  <c r="AJ73" i="3"/>
  <c r="AK73" i="3" s="1"/>
  <c r="K53" i="4"/>
  <c r="AJ288" i="3"/>
  <c r="AK288" i="3" s="1"/>
  <c r="K262" i="4"/>
  <c r="K227" i="4"/>
  <c r="AJ253" i="3"/>
  <c r="AK253" i="3" s="1"/>
  <c r="AV253" i="3" s="1"/>
  <c r="K195" i="4"/>
  <c r="AJ221" i="3"/>
  <c r="AK221" i="3" s="1"/>
  <c r="AJ172" i="3"/>
  <c r="AK172" i="3" s="1"/>
  <c r="K146" i="4"/>
  <c r="K161" i="4"/>
  <c r="AJ187" i="3"/>
  <c r="AK187" i="3" s="1"/>
  <c r="K78" i="4"/>
  <c r="AJ98" i="3"/>
  <c r="AK98" i="3" s="1"/>
  <c r="AJ296" i="3"/>
  <c r="AK296" i="3" s="1"/>
  <c r="K270" i="4"/>
  <c r="K101" i="4"/>
  <c r="AJ121" i="3"/>
  <c r="AK121" i="3" s="1"/>
  <c r="K76" i="4"/>
  <c r="AJ96" i="3"/>
  <c r="AK96" i="3" s="1"/>
  <c r="AJ228" i="3"/>
  <c r="AK228" i="3" s="1"/>
  <c r="K202" i="4"/>
  <c r="K84" i="4"/>
  <c r="AJ104" i="3"/>
  <c r="AK104" i="3" s="1"/>
  <c r="K234" i="4"/>
  <c r="AJ260" i="3"/>
  <c r="AK260" i="3" s="1"/>
  <c r="K74" i="4"/>
  <c r="AJ94" i="3"/>
  <c r="AK94" i="3" s="1"/>
  <c r="Y220" i="3"/>
  <c r="AP220" i="3" s="1"/>
  <c r="AQ220" i="3" s="1"/>
  <c r="Y237" i="3"/>
  <c r="AP237" i="3" s="1"/>
  <c r="AQ237" i="3" s="1"/>
  <c r="AW235" i="3" s="1"/>
  <c r="Y312" i="3"/>
  <c r="AP312" i="3" s="1"/>
  <c r="AQ312" i="3" s="1"/>
  <c r="Y279" i="3"/>
  <c r="AP279" i="3" s="1"/>
  <c r="AQ279" i="3" s="1"/>
  <c r="AW277" i="3" s="1"/>
  <c r="Y219" i="3"/>
  <c r="AP219" i="3" s="1"/>
  <c r="AQ219" i="3" s="1"/>
  <c r="Y208" i="3"/>
  <c r="AP208" i="3" s="1"/>
  <c r="AQ208" i="3" s="1"/>
  <c r="AW208" i="3" s="1"/>
  <c r="Y269" i="3"/>
  <c r="AP269" i="3" s="1"/>
  <c r="AQ269" i="3" s="1"/>
  <c r="Y319" i="3"/>
  <c r="AP319" i="3" s="1"/>
  <c r="AQ319" i="3" s="1"/>
  <c r="AW319" i="3" s="1"/>
  <c r="Y206" i="3"/>
  <c r="AP206" i="3" s="1"/>
  <c r="AQ206" i="3" s="1"/>
  <c r="AW205" i="3" s="1"/>
  <c r="Y197" i="3"/>
  <c r="AP197" i="3" s="1"/>
  <c r="AQ197" i="3" s="1"/>
  <c r="AW196" i="3" s="1"/>
  <c r="Y249" i="3"/>
  <c r="AP249" i="3" s="1"/>
  <c r="AQ249" i="3" s="1"/>
  <c r="Y306" i="3"/>
  <c r="AP306" i="3" s="1"/>
  <c r="AQ306" i="3" s="1"/>
  <c r="AW304" i="3" s="1"/>
  <c r="Y178" i="3"/>
  <c r="AP178" i="3" s="1"/>
  <c r="AQ178" i="3" s="1"/>
  <c r="AW178" i="3" s="1"/>
  <c r="Y225" i="3"/>
  <c r="AP225" i="3" s="1"/>
  <c r="AQ225" i="3" s="1"/>
  <c r="AW223" i="3" s="1"/>
  <c r="Y222" i="3"/>
  <c r="AP222" i="3" s="1"/>
  <c r="AQ222" i="3" s="1"/>
  <c r="Y184" i="3"/>
  <c r="AP184" i="3" s="1"/>
  <c r="AQ184" i="3" s="1"/>
  <c r="AW184" i="3" s="1"/>
  <c r="Y282" i="3"/>
  <c r="AP282" i="3" s="1"/>
  <c r="AQ282" i="3" s="1"/>
  <c r="AW280" i="3" s="1"/>
  <c r="Y266" i="3"/>
  <c r="AP266" i="3" s="1"/>
  <c r="AQ266" i="3" s="1"/>
  <c r="AW265" i="3" s="1"/>
  <c r="Y311" i="3"/>
  <c r="AP311" i="3" s="1"/>
  <c r="AQ311" i="3" s="1"/>
  <c r="Y272" i="3"/>
  <c r="AP272" i="3" s="1"/>
  <c r="AQ272" i="3" s="1"/>
  <c r="AW271" i="3" s="1"/>
  <c r="Y248" i="3"/>
  <c r="AP248" i="3" s="1"/>
  <c r="AQ248" i="3" s="1"/>
  <c r="Y228" i="3"/>
  <c r="AP228" i="3" s="1"/>
  <c r="AQ228" i="3" s="1"/>
  <c r="AW226" i="3" s="1"/>
  <c r="Y243" i="3"/>
  <c r="AP243" i="3" s="1"/>
  <c r="AQ243" i="3" s="1"/>
  <c r="Y310" i="3"/>
  <c r="AP310" i="3" s="1"/>
  <c r="AQ310" i="3" s="1"/>
  <c r="Y199" i="3"/>
  <c r="AP199" i="3" s="1"/>
  <c r="AQ199" i="3" s="1"/>
  <c r="AW199" i="3" s="1"/>
  <c r="Y217" i="3"/>
  <c r="AP217" i="3" s="1"/>
  <c r="AQ217" i="3" s="1"/>
  <c r="Y167" i="3"/>
  <c r="AP167" i="3" s="1"/>
  <c r="AQ167" i="3" s="1"/>
  <c r="Y315" i="3"/>
  <c r="AP315" i="3" s="1"/>
  <c r="AQ315" i="3" s="1"/>
  <c r="Y292" i="3"/>
  <c r="AP292" i="3" s="1"/>
  <c r="AQ292" i="3" s="1"/>
  <c r="Y233" i="3"/>
  <c r="AP233" i="3" s="1"/>
  <c r="AQ233" i="3" s="1"/>
  <c r="Y270" i="3"/>
  <c r="AP270" i="3" s="1"/>
  <c r="AQ270" i="3" s="1"/>
  <c r="Y258" i="3"/>
  <c r="AP258" i="3" s="1"/>
  <c r="AQ258" i="3" s="1"/>
  <c r="AW256" i="3" s="1"/>
  <c r="Y172" i="3"/>
  <c r="AP172" i="3" s="1"/>
  <c r="AQ172" i="3" s="1"/>
  <c r="Y193" i="3"/>
  <c r="AP193" i="3" s="1"/>
  <c r="AQ193" i="3" s="1"/>
  <c r="AW193" i="3" s="1"/>
  <c r="Y264" i="3"/>
  <c r="AP264" i="3" s="1"/>
  <c r="AQ264" i="3" s="1"/>
  <c r="Y274" i="3"/>
  <c r="AP274" i="3" s="1"/>
  <c r="AQ274" i="3" s="1"/>
  <c r="AW274" i="3" s="1"/>
  <c r="Y239" i="3"/>
  <c r="AP239" i="3" s="1"/>
  <c r="AQ239" i="3" s="1"/>
  <c r="Y177" i="3"/>
  <c r="AP177" i="3" s="1"/>
  <c r="AQ177" i="3" s="1"/>
  <c r="Y250" i="3"/>
  <c r="AP250" i="3" s="1"/>
  <c r="AQ250" i="3" s="1"/>
  <c r="Y293" i="3"/>
  <c r="AP293" i="3" s="1"/>
  <c r="AQ293" i="3" s="1"/>
  <c r="Y262" i="3"/>
  <c r="AP262" i="3" s="1"/>
  <c r="AQ262" i="3" s="1"/>
  <c r="Y251" i="3"/>
  <c r="AP251" i="3" s="1"/>
  <c r="AQ251" i="3" s="1"/>
  <c r="Y234" i="3"/>
  <c r="AP234" i="3" s="1"/>
  <c r="AQ234" i="3" s="1"/>
  <c r="Y202" i="3"/>
  <c r="AP202" i="3" s="1"/>
  <c r="AQ202" i="3" s="1"/>
  <c r="AW202" i="3" s="1"/>
  <c r="Y314" i="3"/>
  <c r="AP314" i="3" s="1"/>
  <c r="AQ314" i="3" s="1"/>
  <c r="Y173" i="3"/>
  <c r="AP173" i="3" s="1"/>
  <c r="AQ173" i="3" s="1"/>
  <c r="Y170" i="3"/>
  <c r="AP170" i="3" s="1"/>
  <c r="AQ170" i="3" s="1"/>
  <c r="AW169" i="3" s="1"/>
  <c r="Y189" i="3"/>
  <c r="AP189" i="3" s="1"/>
  <c r="AQ189" i="3" s="1"/>
  <c r="AW187" i="3" s="1"/>
  <c r="Y242" i="3"/>
  <c r="AP242" i="3" s="1"/>
  <c r="AQ242" i="3" s="1"/>
  <c r="Y240" i="3"/>
  <c r="AP240" i="3" s="1"/>
  <c r="AQ240" i="3" s="1"/>
  <c r="Y176" i="3"/>
  <c r="AP176" i="3" s="1"/>
  <c r="AQ176" i="3" s="1"/>
  <c r="AJ243" i="3"/>
  <c r="AK243" i="3" s="1"/>
  <c r="K217" i="4"/>
  <c r="AJ267" i="3"/>
  <c r="AK267" i="3" s="1"/>
  <c r="AV265" i="3" s="1"/>
  <c r="K241" i="4"/>
  <c r="K205" i="4"/>
  <c r="AJ231" i="3"/>
  <c r="AK231" i="3" s="1"/>
  <c r="AJ308" i="3"/>
  <c r="AK308" i="3" s="1"/>
  <c r="K282" i="4"/>
  <c r="AJ108" i="3"/>
  <c r="AK108" i="3" s="1"/>
  <c r="K88" i="4"/>
  <c r="AJ321" i="3"/>
  <c r="AK321" i="3" s="1"/>
  <c r="K295" i="4"/>
  <c r="AJ226" i="3"/>
  <c r="AK226" i="3" s="1"/>
  <c r="K200" i="4"/>
  <c r="K209" i="4"/>
  <c r="AJ235" i="3"/>
  <c r="AK235" i="3" s="1"/>
  <c r="AJ239" i="3"/>
  <c r="AK239" i="3" s="1"/>
  <c r="K213" i="4"/>
  <c r="K92" i="4"/>
  <c r="AJ112" i="3"/>
  <c r="AK112" i="3" s="1"/>
  <c r="AJ122" i="3"/>
  <c r="AK122" i="3" s="1"/>
  <c r="K102" i="4"/>
  <c r="AJ92" i="3"/>
  <c r="AK92" i="3" s="1"/>
  <c r="K72" i="4"/>
  <c r="AJ176" i="3"/>
  <c r="AK176" i="3" s="1"/>
  <c r="K150" i="4"/>
  <c r="W238" i="3"/>
  <c r="F144" i="3"/>
  <c r="L124" i="4"/>
  <c r="H49" i="3"/>
  <c r="K31" i="4" s="1"/>
  <c r="J31" i="4"/>
  <c r="K247" i="4"/>
  <c r="AJ273" i="3"/>
  <c r="AK273" i="3" s="1"/>
  <c r="AJ195" i="3"/>
  <c r="AK195" i="3" s="1"/>
  <c r="K169" i="4"/>
  <c r="AJ289" i="3"/>
  <c r="AK289" i="3" s="1"/>
  <c r="K263" i="4"/>
  <c r="K148" i="4"/>
  <c r="AJ174" i="3"/>
  <c r="AK174" i="3" s="1"/>
  <c r="K180" i="4"/>
  <c r="AJ206" i="3"/>
  <c r="AK206" i="3" s="1"/>
  <c r="AJ316" i="3"/>
  <c r="AK316" i="3" s="1"/>
  <c r="K290" i="4"/>
  <c r="AJ247" i="3"/>
  <c r="AK247" i="3" s="1"/>
  <c r="K221" i="4"/>
  <c r="K66" i="4"/>
  <c r="AJ86" i="3"/>
  <c r="AK86" i="3" s="1"/>
  <c r="K186" i="4"/>
  <c r="AJ212" i="3"/>
  <c r="AK212" i="3" s="1"/>
  <c r="AJ179" i="3"/>
  <c r="AK179" i="3" s="1"/>
  <c r="K153" i="4"/>
  <c r="AJ220" i="3"/>
  <c r="AK220" i="3" s="1"/>
  <c r="K194" i="4"/>
  <c r="K230" i="4"/>
  <c r="AJ256" i="3"/>
  <c r="AK256" i="3" s="1"/>
  <c r="K208" i="4"/>
  <c r="AJ234" i="3"/>
  <c r="AK234" i="3" s="1"/>
  <c r="AV232" i="3" s="1"/>
  <c r="K237" i="4"/>
  <c r="AJ263" i="3"/>
  <c r="AK263" i="3" s="1"/>
  <c r="K170" i="4"/>
  <c r="AJ196" i="3"/>
  <c r="AK196" i="3" s="1"/>
  <c r="K49" i="4"/>
  <c r="AJ69" i="3"/>
  <c r="AK69" i="3" s="1"/>
  <c r="K67" i="4"/>
  <c r="AJ87" i="3"/>
  <c r="AK87" i="3" s="1"/>
  <c r="AJ166" i="3"/>
  <c r="AK166" i="3" s="1"/>
  <c r="K140" i="4"/>
  <c r="BP6" i="3"/>
  <c r="K288" i="4"/>
  <c r="AJ314" i="3"/>
  <c r="AK314" i="3" s="1"/>
  <c r="AV313" i="3" s="1"/>
  <c r="K142" i="4"/>
  <c r="AJ168" i="3"/>
  <c r="AK168" i="3" s="1"/>
  <c r="K281" i="4"/>
  <c r="AJ307" i="3"/>
  <c r="AK307" i="3" s="1"/>
  <c r="AJ259" i="3"/>
  <c r="AK259" i="3" s="1"/>
  <c r="K233" i="4"/>
  <c r="AJ306" i="3"/>
  <c r="AK306" i="3" s="1"/>
  <c r="K280" i="4"/>
  <c r="K57" i="4"/>
  <c r="AJ77" i="3"/>
  <c r="AK77" i="3" s="1"/>
  <c r="AV75" i="3" s="1"/>
  <c r="K155" i="4"/>
  <c r="AJ181" i="3"/>
  <c r="AK181" i="3" s="1"/>
  <c r="AE7" i="3"/>
  <c r="AC7" i="3"/>
  <c r="K284" i="4"/>
  <c r="AJ310" i="3"/>
  <c r="AK310" i="3" s="1"/>
  <c r="K249" i="4"/>
  <c r="AJ275" i="3"/>
  <c r="AK275" i="3" s="1"/>
  <c r="AJ182" i="3"/>
  <c r="AK182" i="3" s="1"/>
  <c r="K156" i="4"/>
  <c r="AJ100" i="3"/>
  <c r="AK100" i="3" s="1"/>
  <c r="K80" i="4"/>
  <c r="K184" i="4"/>
  <c r="AJ210" i="3"/>
  <c r="AK210" i="3" s="1"/>
  <c r="AV208" i="3" s="1"/>
  <c r="AJ292" i="3"/>
  <c r="AK292" i="3" s="1"/>
  <c r="K266" i="4"/>
  <c r="I32" i="4"/>
  <c r="AD50" i="3"/>
  <c r="AE50" i="3" s="1"/>
  <c r="D50" i="3"/>
  <c r="G32" i="4" s="1"/>
  <c r="K152" i="4"/>
  <c r="AJ178" i="3"/>
  <c r="AK178" i="3" s="1"/>
  <c r="K165" i="4"/>
  <c r="AJ191" i="3"/>
  <c r="AK191" i="3" s="1"/>
  <c r="AJ229" i="3"/>
  <c r="AK229" i="3" s="1"/>
  <c r="K203" i="4"/>
  <c r="K238" i="4"/>
  <c r="AJ264" i="3"/>
  <c r="AK264" i="3" s="1"/>
  <c r="K60" i="4"/>
  <c r="AJ80" i="3"/>
  <c r="AK80" i="3" s="1"/>
  <c r="AV78" i="3" s="1"/>
  <c r="AJ169" i="3"/>
  <c r="AK169" i="3" s="1"/>
  <c r="AV169" i="3" s="1"/>
  <c r="K143" i="4"/>
  <c r="K193" i="4"/>
  <c r="AJ219" i="3"/>
  <c r="AK219" i="3" s="1"/>
  <c r="K259" i="4"/>
  <c r="AJ285" i="3"/>
  <c r="AK285" i="3" s="1"/>
  <c r="AV283" i="3" s="1"/>
  <c r="K222" i="4"/>
  <c r="AJ248" i="3"/>
  <c r="AK248" i="3" s="1"/>
  <c r="K268" i="4"/>
  <c r="AJ294" i="3"/>
  <c r="AK294" i="3" s="1"/>
  <c r="L123" i="4"/>
  <c r="W226" i="3"/>
  <c r="AJ237" i="3"/>
  <c r="AK237" i="3" s="1"/>
  <c r="K211" i="4"/>
  <c r="K141" i="4"/>
  <c r="AJ167" i="3"/>
  <c r="AK167" i="3" s="1"/>
  <c r="K277" i="4"/>
  <c r="AJ303" i="3"/>
  <c r="AK303" i="3" s="1"/>
  <c r="AV301" i="3" s="1"/>
  <c r="AJ213" i="3"/>
  <c r="AK213" i="3" s="1"/>
  <c r="K187" i="4"/>
  <c r="I34" i="4"/>
  <c r="D52" i="3"/>
  <c r="G34" i="4" s="1"/>
  <c r="AD52" i="3"/>
  <c r="AE52" i="3" s="1"/>
  <c r="AJ183" i="3"/>
  <c r="AK183" i="3" s="1"/>
  <c r="K157" i="4"/>
  <c r="K164" i="4"/>
  <c r="AJ190" i="3"/>
  <c r="AK190" i="3" s="1"/>
  <c r="K252" i="4"/>
  <c r="AJ278" i="3"/>
  <c r="AK278" i="3" s="1"/>
  <c r="AV277" i="3" s="1"/>
  <c r="K220" i="4"/>
  <c r="AJ246" i="3"/>
  <c r="AK246" i="3" s="1"/>
  <c r="AJ258" i="3"/>
  <c r="AK258" i="3" s="1"/>
  <c r="K232" i="4"/>
  <c r="AJ300" i="3"/>
  <c r="AK300" i="3" s="1"/>
  <c r="K274" i="4"/>
  <c r="AJ188" i="3"/>
  <c r="AK188" i="3" s="1"/>
  <c r="K162" i="4"/>
  <c r="AJ84" i="3"/>
  <c r="AK84" i="3" s="1"/>
  <c r="K64" i="4"/>
  <c r="AJ227" i="3"/>
  <c r="AK227" i="3" s="1"/>
  <c r="K201" i="4"/>
  <c r="I36" i="4"/>
  <c r="D54" i="3"/>
  <c r="G36" i="4" s="1"/>
  <c r="AD54" i="3"/>
  <c r="AE54" i="3" s="1"/>
  <c r="Y54" i="3"/>
  <c r="AP54" i="3" s="1"/>
  <c r="AQ54" i="3" s="1"/>
  <c r="K294" i="4"/>
  <c r="AJ320" i="3"/>
  <c r="AK320" i="3" s="1"/>
  <c r="AV319" i="3" s="1"/>
  <c r="K91" i="4"/>
  <c r="AJ111" i="3"/>
  <c r="AK111" i="3" s="1"/>
  <c r="AV111" i="3" s="1"/>
  <c r="AJ298" i="3"/>
  <c r="AK298" i="3" s="1"/>
  <c r="K272" i="4"/>
  <c r="K235" i="4"/>
  <c r="AJ261" i="3"/>
  <c r="AK261" i="3" s="1"/>
  <c r="K264" i="4"/>
  <c r="AJ290" i="3"/>
  <c r="AK290" i="3" s="1"/>
  <c r="AJ297" i="3"/>
  <c r="AK297" i="3" s="1"/>
  <c r="K271" i="4"/>
  <c r="J27" i="4"/>
  <c r="F45" i="3"/>
  <c r="Y41" i="3" s="1"/>
  <c r="AP41" i="3" s="1"/>
  <c r="AQ41" i="3" s="1"/>
  <c r="W105" i="3"/>
  <c r="AJ299" i="3"/>
  <c r="AK299" i="3" s="1"/>
  <c r="K273" i="4"/>
  <c r="K260" i="4"/>
  <c r="AJ286" i="3"/>
  <c r="AK286" i="3" s="1"/>
  <c r="K97" i="4"/>
  <c r="AJ117" i="3"/>
  <c r="AK117" i="3" s="1"/>
  <c r="K175" i="4"/>
  <c r="AJ201" i="3"/>
  <c r="AK201" i="3" s="1"/>
  <c r="AV199" i="3" s="1"/>
  <c r="AJ83" i="3"/>
  <c r="AK83" i="3" s="1"/>
  <c r="AV81" i="3" s="1"/>
  <c r="K63" i="4"/>
  <c r="K106" i="4"/>
  <c r="AJ126" i="3"/>
  <c r="AK126" i="3" s="1"/>
  <c r="AV126" i="3" s="1"/>
  <c r="AJ118" i="3"/>
  <c r="AK118" i="3" s="1"/>
  <c r="K98" i="4"/>
  <c r="K242" i="4"/>
  <c r="AJ268" i="3"/>
  <c r="AK268" i="3" s="1"/>
  <c r="K291" i="4"/>
  <c r="AJ317" i="3"/>
  <c r="AK317" i="3" s="1"/>
  <c r="K225" i="4"/>
  <c r="AJ251" i="3"/>
  <c r="AK251" i="3" s="1"/>
  <c r="AV250" i="3" s="1"/>
  <c r="AJ281" i="3"/>
  <c r="AK281" i="3" s="1"/>
  <c r="K255" i="4"/>
  <c r="I23" i="4"/>
  <c r="D41" i="3"/>
  <c r="G23" i="4" s="1"/>
  <c r="AJ282" i="3"/>
  <c r="AK282" i="3" s="1"/>
  <c r="K256" i="4"/>
  <c r="K231" i="4"/>
  <c r="AJ257" i="3"/>
  <c r="AK257" i="3" s="1"/>
  <c r="K199" i="4"/>
  <c r="AJ225" i="3"/>
  <c r="AK225" i="3" s="1"/>
  <c r="AV223" i="3" s="1"/>
  <c r="F145" i="3"/>
  <c r="W250" i="3"/>
  <c r="K176" i="4"/>
  <c r="AJ202" i="3"/>
  <c r="AK202" i="3" s="1"/>
  <c r="AJ95" i="3"/>
  <c r="AK95" i="3" s="1"/>
  <c r="K75" i="4"/>
  <c r="AJ269" i="3"/>
  <c r="AK269" i="3" s="1"/>
  <c r="K243" i="4"/>
  <c r="AJ99" i="3"/>
  <c r="AK99" i="3" s="1"/>
  <c r="K79" i="4"/>
  <c r="K73" i="4"/>
  <c r="AJ93" i="3"/>
  <c r="AK93" i="3" s="1"/>
  <c r="K285" i="4"/>
  <c r="AJ311" i="3"/>
  <c r="AK311" i="3" s="1"/>
  <c r="AV69" i="3"/>
  <c r="AW286" i="3"/>
  <c r="AW190" i="3"/>
  <c r="AW244" i="3"/>
  <c r="AV274" i="3"/>
  <c r="AW298" i="3"/>
  <c r="AV105" i="3"/>
  <c r="I26" i="4"/>
  <c r="D44" i="3"/>
  <c r="G26" i="4" s="1"/>
  <c r="D46" i="3"/>
  <c r="G28" i="4" s="1"/>
  <c r="I28" i="4"/>
  <c r="D150" i="3"/>
  <c r="G130" i="4" s="1"/>
  <c r="Y150" i="3"/>
  <c r="AP150" i="3" s="1"/>
  <c r="AQ150" i="3" s="1"/>
  <c r="I25" i="4"/>
  <c r="D43" i="3"/>
  <c r="G25" i="4" s="1"/>
  <c r="Y146" i="3"/>
  <c r="AP146" i="3" s="1"/>
  <c r="AQ146" i="3" s="1"/>
  <c r="I126" i="4"/>
  <c r="D146" i="3"/>
  <c r="G126" i="4" s="1"/>
  <c r="AO5" i="2"/>
  <c r="AP5" i="2"/>
  <c r="LK4" i="1" s="1"/>
  <c r="AS17" i="2"/>
  <c r="AI17" i="2"/>
  <c r="AF3" i="2"/>
  <c r="BJ4" i="1" s="1"/>
  <c r="AE3" i="2"/>
  <c r="S196" i="2"/>
  <c r="S192" i="2"/>
  <c r="S188" i="2"/>
  <c r="S184" i="2"/>
  <c r="S180" i="2"/>
  <c r="S198" i="2"/>
  <c r="S194" i="2"/>
  <c r="S190" i="2"/>
  <c r="S186" i="2"/>
  <c r="S182" i="2"/>
  <c r="S178" i="2"/>
  <c r="S191" i="2"/>
  <c r="S183" i="2"/>
  <c r="S177" i="2"/>
  <c r="S173" i="2"/>
  <c r="S169" i="2"/>
  <c r="S193" i="2"/>
  <c r="S195" i="2"/>
  <c r="S187" i="2"/>
  <c r="S175" i="2"/>
  <c r="S171" i="2"/>
  <c r="S167" i="2"/>
  <c r="S163" i="2"/>
  <c r="S159" i="2"/>
  <c r="S155" i="2"/>
  <c r="S174" i="2"/>
  <c r="S181" i="2"/>
  <c r="S176" i="2"/>
  <c r="S168" i="2"/>
  <c r="S166" i="2"/>
  <c r="S161" i="2"/>
  <c r="S156" i="2"/>
  <c r="S152" i="2"/>
  <c r="S185" i="2"/>
  <c r="S179" i="2"/>
  <c r="S170" i="2"/>
  <c r="S162" i="2"/>
  <c r="S157" i="2"/>
  <c r="S153" i="2"/>
  <c r="S149" i="2"/>
  <c r="S145" i="2"/>
  <c r="S141" i="2"/>
  <c r="S137" i="2"/>
  <c r="S133" i="2"/>
  <c r="S197" i="2"/>
  <c r="S172" i="2"/>
  <c r="S158" i="2"/>
  <c r="S154" i="2"/>
  <c r="S147" i="2"/>
  <c r="S142" i="2"/>
  <c r="S136" i="2"/>
  <c r="S131" i="2"/>
  <c r="S189" i="2"/>
  <c r="S165" i="2"/>
  <c r="S160" i="2"/>
  <c r="S164" i="2"/>
  <c r="S150" i="2"/>
  <c r="S144" i="2"/>
  <c r="S139" i="2"/>
  <c r="S134" i="2"/>
  <c r="S126" i="2"/>
  <c r="S122" i="2"/>
  <c r="S118" i="2"/>
  <c r="S114" i="2"/>
  <c r="S110" i="2"/>
  <c r="S140" i="2"/>
  <c r="S135" i="2"/>
  <c r="S130" i="2"/>
  <c r="S125" i="2"/>
  <c r="S120" i="2"/>
  <c r="S115" i="2"/>
  <c r="S106" i="2"/>
  <c r="S102" i="2"/>
  <c r="S98" i="2"/>
  <c r="S94" i="2"/>
  <c r="S132" i="2"/>
  <c r="S127" i="2"/>
  <c r="S121" i="2"/>
  <c r="S116" i="2"/>
  <c r="S111" i="2"/>
  <c r="S151" i="2"/>
  <c r="S146" i="2"/>
  <c r="S128" i="2"/>
  <c r="S123" i="2"/>
  <c r="S117" i="2"/>
  <c r="S112" i="2"/>
  <c r="S108" i="2"/>
  <c r="S104" i="2"/>
  <c r="S100" i="2"/>
  <c r="S96" i="2"/>
  <c r="S92" i="2"/>
  <c r="S88" i="2"/>
  <c r="S84" i="2"/>
  <c r="S80" i="2"/>
  <c r="S143" i="2"/>
  <c r="S101" i="2"/>
  <c r="S93" i="2"/>
  <c r="S86" i="2"/>
  <c r="S81" i="2"/>
  <c r="S79" i="2"/>
  <c r="S75" i="2"/>
  <c r="S71" i="2"/>
  <c r="S148" i="2"/>
  <c r="S129" i="2"/>
  <c r="S119" i="2"/>
  <c r="S103" i="2"/>
  <c r="S95" i="2"/>
  <c r="S87" i="2"/>
  <c r="S82" i="2"/>
  <c r="S76" i="2"/>
  <c r="S72" i="2"/>
  <c r="S113" i="2"/>
  <c r="S109" i="2"/>
  <c r="S105" i="2"/>
  <c r="S97" i="2"/>
  <c r="S89" i="2"/>
  <c r="S83" i="2"/>
  <c r="S77" i="2"/>
  <c r="S73" i="2"/>
  <c r="S12" i="2"/>
  <c r="S13" i="2" s="1"/>
  <c r="S14" i="2" s="1"/>
  <c r="S15" i="2" s="1"/>
  <c r="S124" i="2"/>
  <c r="S91" i="2"/>
  <c r="S85" i="2"/>
  <c r="S74" i="2"/>
  <c r="S138" i="2"/>
  <c r="S99" i="2"/>
  <c r="S78" i="2"/>
  <c r="S107" i="2"/>
  <c r="S90" i="2"/>
  <c r="J15" i="2"/>
  <c r="T11" i="2"/>
  <c r="M14" i="2"/>
  <c r="L14" i="2"/>
  <c r="N14" i="2"/>
  <c r="O14" i="2"/>
  <c r="K14" i="2"/>
  <c r="AU16" i="2"/>
  <c r="AT16" i="2"/>
  <c r="AJ16" i="2"/>
  <c r="AK16" i="2"/>
  <c r="AT202" i="3" l="1"/>
  <c r="AV220" i="3"/>
  <c r="AV247" i="3"/>
  <c r="AW175" i="3"/>
  <c r="AW250" i="3"/>
  <c r="AT250" i="3" s="1"/>
  <c r="AT298" i="3"/>
  <c r="AV226" i="3"/>
  <c r="AV307" i="3"/>
  <c r="AV108" i="3"/>
  <c r="AV102" i="3"/>
  <c r="AV96" i="3"/>
  <c r="AV229" i="3"/>
  <c r="AV72" i="3"/>
  <c r="AV256" i="3"/>
  <c r="AV172" i="3"/>
  <c r="AW217" i="3"/>
  <c r="AV259" i="3"/>
  <c r="AT274" i="3"/>
  <c r="AV99" i="3"/>
  <c r="AQ37" i="3"/>
  <c r="AE37" i="3"/>
  <c r="AV87" i="3"/>
  <c r="AV196" i="3"/>
  <c r="AV271" i="3"/>
  <c r="AW241" i="3"/>
  <c r="AW313" i="3"/>
  <c r="AW262" i="3"/>
  <c r="AW238" i="3"/>
  <c r="AW172" i="3"/>
  <c r="AW292" i="3"/>
  <c r="AT286" i="3" s="1"/>
  <c r="AW247" i="3"/>
  <c r="AT178" i="3"/>
  <c r="AW220" i="3"/>
  <c r="AV90" i="3"/>
  <c r="AN65" i="3" s="1"/>
  <c r="AV280" i="3"/>
  <c r="AT190" i="3"/>
  <c r="AV268" i="3"/>
  <c r="AD10" i="3"/>
  <c r="AE10" i="3" s="1"/>
  <c r="AD11" i="3"/>
  <c r="AD14" i="3"/>
  <c r="AH14" i="3" s="1"/>
  <c r="AD12" i="3"/>
  <c r="AH12" i="3" s="1"/>
  <c r="AG13" i="3" s="1"/>
  <c r="AP8" i="3"/>
  <c r="AP9" i="3"/>
  <c r="AR9" i="3" s="1"/>
  <c r="AP21" i="3"/>
  <c r="AQ21" i="3" s="1"/>
  <c r="AD13" i="3"/>
  <c r="AH13" i="3" s="1"/>
  <c r="AG14" i="3" s="1"/>
  <c r="AV289" i="3"/>
  <c r="AW232" i="3"/>
  <c r="AT226" i="3" s="1"/>
  <c r="AV120" i="3"/>
  <c r="AV292" i="3"/>
  <c r="AV238" i="3"/>
  <c r="AV175" i="3"/>
  <c r="I24" i="4"/>
  <c r="D42" i="3"/>
  <c r="G24" i="4" s="1"/>
  <c r="Y147" i="3"/>
  <c r="AP147" i="3" s="1"/>
  <c r="AQ147" i="3" s="1"/>
  <c r="D147" i="3"/>
  <c r="G127" i="4" s="1"/>
  <c r="I127" i="4"/>
  <c r="AV304" i="3"/>
  <c r="D45" i="3"/>
  <c r="G27" i="4" s="1"/>
  <c r="I27" i="4"/>
  <c r="AV84" i="3"/>
  <c r="AV181" i="3"/>
  <c r="AV316" i="3"/>
  <c r="AW310" i="3"/>
  <c r="AV187" i="3"/>
  <c r="AV193" i="3"/>
  <c r="AW166" i="3"/>
  <c r="AV205" i="3"/>
  <c r="D145" i="3"/>
  <c r="G125" i="4" s="1"/>
  <c r="I125" i="4"/>
  <c r="Y145" i="3"/>
  <c r="AP145" i="3" s="1"/>
  <c r="AQ145" i="3" s="1"/>
  <c r="AV211" i="3"/>
  <c r="Y144" i="3"/>
  <c r="AP144" i="3" s="1"/>
  <c r="AQ144" i="3" s="1"/>
  <c r="D144" i="3"/>
  <c r="G124" i="4" s="1"/>
  <c r="I124" i="4"/>
  <c r="AV235" i="3"/>
  <c r="AW268" i="3"/>
  <c r="AV295" i="3"/>
  <c r="AV217" i="3"/>
  <c r="AV184" i="3"/>
  <c r="AV241" i="3"/>
  <c r="AV244" i="3"/>
  <c r="AV262" i="3"/>
  <c r="AV286" i="3"/>
  <c r="AV298" i="3"/>
  <c r="AV117" i="3"/>
  <c r="AV310" i="3"/>
  <c r="AV93" i="3"/>
  <c r="AS18" i="2"/>
  <c r="AI18" i="2"/>
  <c r="T107" i="2"/>
  <c r="U107" i="2"/>
  <c r="U77" i="2"/>
  <c r="T77" i="2"/>
  <c r="T119" i="2"/>
  <c r="U119" i="2"/>
  <c r="U79" i="2"/>
  <c r="T79" i="2"/>
  <c r="U88" i="2"/>
  <c r="T88" i="2"/>
  <c r="U104" i="2"/>
  <c r="T104" i="2"/>
  <c r="T132" i="2"/>
  <c r="U132" i="2"/>
  <c r="T130" i="2"/>
  <c r="U130" i="2"/>
  <c r="T134" i="2"/>
  <c r="U134" i="2"/>
  <c r="U154" i="2"/>
  <c r="T154" i="2"/>
  <c r="U149" i="2"/>
  <c r="T149" i="2"/>
  <c r="T170" i="2"/>
  <c r="U170" i="2"/>
  <c r="T176" i="2"/>
  <c r="U176" i="2"/>
  <c r="U175" i="2"/>
  <c r="T175" i="2"/>
  <c r="T191" i="2"/>
  <c r="U191" i="2"/>
  <c r="U190" i="2"/>
  <c r="T190" i="2"/>
  <c r="U78" i="2"/>
  <c r="T78" i="2"/>
  <c r="U74" i="2"/>
  <c r="T74" i="2"/>
  <c r="S16" i="2"/>
  <c r="U83" i="2"/>
  <c r="T83" i="2"/>
  <c r="U109" i="2"/>
  <c r="T109" i="2"/>
  <c r="T87" i="2"/>
  <c r="U87" i="2"/>
  <c r="U129" i="2"/>
  <c r="T129" i="2"/>
  <c r="T81" i="2"/>
  <c r="U81" i="2"/>
  <c r="U143" i="2"/>
  <c r="T143" i="2"/>
  <c r="U92" i="2"/>
  <c r="T92" i="2"/>
  <c r="U108" i="2"/>
  <c r="T108" i="2"/>
  <c r="U128" i="2"/>
  <c r="T128" i="2"/>
  <c r="U116" i="2"/>
  <c r="T116" i="2"/>
  <c r="U94" i="2"/>
  <c r="T94" i="2"/>
  <c r="T115" i="2"/>
  <c r="U115" i="2"/>
  <c r="U135" i="2"/>
  <c r="T135" i="2"/>
  <c r="U118" i="2"/>
  <c r="T118" i="2"/>
  <c r="U139" i="2"/>
  <c r="T139" i="2"/>
  <c r="T160" i="2"/>
  <c r="U160" i="2"/>
  <c r="U136" i="2"/>
  <c r="T136" i="2"/>
  <c r="U158" i="2"/>
  <c r="T158" i="2"/>
  <c r="T137" i="2"/>
  <c r="U137" i="2"/>
  <c r="T153" i="2"/>
  <c r="U153" i="2"/>
  <c r="T179" i="2"/>
  <c r="U179" i="2"/>
  <c r="U161" i="2"/>
  <c r="T161" i="2"/>
  <c r="T181" i="2"/>
  <c r="U181" i="2"/>
  <c r="U163" i="2"/>
  <c r="T163" i="2"/>
  <c r="T187" i="2"/>
  <c r="U187" i="2"/>
  <c r="U173" i="2"/>
  <c r="T173" i="2"/>
  <c r="T178" i="2"/>
  <c r="U178" i="2"/>
  <c r="U194" i="2"/>
  <c r="T194" i="2"/>
  <c r="U188" i="2"/>
  <c r="T188" i="2"/>
  <c r="U124" i="2"/>
  <c r="T124" i="2"/>
  <c r="T105" i="2"/>
  <c r="U105" i="2"/>
  <c r="U82" i="2"/>
  <c r="T82" i="2"/>
  <c r="T101" i="2"/>
  <c r="U101" i="2"/>
  <c r="T123" i="2"/>
  <c r="U123" i="2"/>
  <c r="T111" i="2"/>
  <c r="U111" i="2"/>
  <c r="U106" i="2"/>
  <c r="T106" i="2"/>
  <c r="U114" i="2"/>
  <c r="T114" i="2"/>
  <c r="U131" i="2"/>
  <c r="T131" i="2"/>
  <c r="U133" i="2"/>
  <c r="T133" i="2"/>
  <c r="T156" i="2"/>
  <c r="U156" i="2"/>
  <c r="U159" i="2"/>
  <c r="T159" i="2"/>
  <c r="U169" i="2"/>
  <c r="T169" i="2"/>
  <c r="U184" i="2"/>
  <c r="T184" i="2"/>
  <c r="J16" i="2"/>
  <c r="T99" i="2"/>
  <c r="U99" i="2"/>
  <c r="T85" i="2"/>
  <c r="U85" i="2"/>
  <c r="T89" i="2"/>
  <c r="U89" i="2"/>
  <c r="U113" i="2"/>
  <c r="T113" i="2"/>
  <c r="T72" i="2"/>
  <c r="U72" i="2"/>
  <c r="T95" i="2"/>
  <c r="U95" i="2"/>
  <c r="T148" i="2"/>
  <c r="U148" i="2"/>
  <c r="U71" i="2"/>
  <c r="T71" i="2"/>
  <c r="U86" i="2"/>
  <c r="T86" i="2"/>
  <c r="U80" i="2"/>
  <c r="T80" i="2"/>
  <c r="U96" i="2"/>
  <c r="T96" i="2"/>
  <c r="U112" i="2"/>
  <c r="T112" i="2"/>
  <c r="T146" i="2"/>
  <c r="U146" i="2"/>
  <c r="T121" i="2"/>
  <c r="U121" i="2"/>
  <c r="U98" i="2"/>
  <c r="T98" i="2"/>
  <c r="U120" i="2"/>
  <c r="T120" i="2"/>
  <c r="T140" i="2"/>
  <c r="U140" i="2"/>
  <c r="U122" i="2"/>
  <c r="T122" i="2"/>
  <c r="U144" i="2"/>
  <c r="T144" i="2"/>
  <c r="U165" i="2"/>
  <c r="T165" i="2"/>
  <c r="T142" i="2"/>
  <c r="U142" i="2"/>
  <c r="T172" i="2"/>
  <c r="U172" i="2"/>
  <c r="U141" i="2"/>
  <c r="T141" i="2"/>
  <c r="U157" i="2"/>
  <c r="T157" i="2"/>
  <c r="T185" i="2"/>
  <c r="U185" i="2"/>
  <c r="U166" i="2"/>
  <c r="T166" i="2"/>
  <c r="T174" i="2"/>
  <c r="U174" i="2"/>
  <c r="U167" i="2"/>
  <c r="T167" i="2"/>
  <c r="T195" i="2"/>
  <c r="U195" i="2"/>
  <c r="U177" i="2"/>
  <c r="T177" i="2"/>
  <c r="U182" i="2"/>
  <c r="T182" i="2"/>
  <c r="U198" i="2"/>
  <c r="T198" i="2"/>
  <c r="U192" i="2"/>
  <c r="T192" i="2"/>
  <c r="T164" i="2"/>
  <c r="U164" i="2"/>
  <c r="U90" i="2"/>
  <c r="T90" i="2"/>
  <c r="T138" i="2"/>
  <c r="U138" i="2"/>
  <c r="T91" i="2"/>
  <c r="U91" i="2"/>
  <c r="U73" i="2"/>
  <c r="T73" i="2"/>
  <c r="T97" i="2"/>
  <c r="U97" i="2"/>
  <c r="T76" i="2"/>
  <c r="U76" i="2"/>
  <c r="T103" i="2"/>
  <c r="U103" i="2"/>
  <c r="U75" i="2"/>
  <c r="T75" i="2"/>
  <c r="T93" i="2"/>
  <c r="U93" i="2"/>
  <c r="U84" i="2"/>
  <c r="T84" i="2"/>
  <c r="U100" i="2"/>
  <c r="T100" i="2"/>
  <c r="U117" i="2"/>
  <c r="T117" i="2"/>
  <c r="U151" i="2"/>
  <c r="T151" i="2"/>
  <c r="T127" i="2"/>
  <c r="U127" i="2"/>
  <c r="U102" i="2"/>
  <c r="T102" i="2"/>
  <c r="U125" i="2"/>
  <c r="T125" i="2"/>
  <c r="T110" i="2"/>
  <c r="U110" i="2"/>
  <c r="T126" i="2"/>
  <c r="U126" i="2"/>
  <c r="T150" i="2"/>
  <c r="U150" i="2"/>
  <c r="T189" i="2"/>
  <c r="U189" i="2"/>
  <c r="U147" i="2"/>
  <c r="T147" i="2"/>
  <c r="T197" i="2"/>
  <c r="U197" i="2"/>
  <c r="T145" i="2"/>
  <c r="U145" i="2"/>
  <c r="T162" i="2"/>
  <c r="U162" i="2"/>
  <c r="U152" i="2"/>
  <c r="T152" i="2"/>
  <c r="T168" i="2"/>
  <c r="U168" i="2"/>
  <c r="U155" i="2"/>
  <c r="T155" i="2"/>
  <c r="U171" i="2"/>
  <c r="T171" i="2"/>
  <c r="T193" i="2"/>
  <c r="U193" i="2"/>
  <c r="T183" i="2"/>
  <c r="U183" i="2"/>
  <c r="U186" i="2"/>
  <c r="T186" i="2"/>
  <c r="U180" i="2"/>
  <c r="T180" i="2"/>
  <c r="U196" i="2"/>
  <c r="T196" i="2"/>
  <c r="U15" i="2"/>
  <c r="U12" i="2"/>
  <c r="U13" i="2"/>
  <c r="T14" i="2"/>
  <c r="U14" i="2"/>
  <c r="T12" i="2"/>
  <c r="T13" i="2"/>
  <c r="T15" i="2"/>
  <c r="O15" i="2"/>
  <c r="L15" i="2"/>
  <c r="N15" i="2"/>
  <c r="M15" i="2"/>
  <c r="K15" i="2"/>
  <c r="AT17" i="2"/>
  <c r="AU17" i="2"/>
  <c r="AJ17" i="2"/>
  <c r="AK17" i="2"/>
  <c r="AT310" i="3" l="1"/>
  <c r="AT262" i="3"/>
  <c r="AH65" i="3"/>
  <c r="AT238" i="3"/>
  <c r="AT166" i="3"/>
  <c r="AK65" i="3"/>
  <c r="AT214" i="3"/>
  <c r="AK162" i="3"/>
  <c r="AR8" i="3"/>
  <c r="AQ8" i="3"/>
  <c r="AH162" i="3"/>
  <c r="AI4" i="3" s="1"/>
  <c r="HT1" i="1" s="1"/>
  <c r="AN162" i="3"/>
  <c r="AO4" i="3" s="1"/>
  <c r="PX1" i="1" s="1"/>
  <c r="AC11" i="3"/>
  <c r="AE11" i="3"/>
  <c r="AH11" i="3"/>
  <c r="AG12" i="3" s="1"/>
  <c r="AE65" i="3"/>
  <c r="AS19" i="2"/>
  <c r="AI19" i="2"/>
  <c r="J17" i="2"/>
  <c r="S17" i="2"/>
  <c r="T16" i="2"/>
  <c r="U16" i="2"/>
  <c r="M16" i="2"/>
  <c r="O16" i="2"/>
  <c r="N16" i="2"/>
  <c r="K16" i="2"/>
  <c r="L16" i="2"/>
  <c r="AT18" i="2"/>
  <c r="AU18" i="2"/>
  <c r="AK18" i="2"/>
  <c r="AJ18" i="2"/>
  <c r="AQ162" i="3" l="1"/>
  <c r="AL4" i="3"/>
  <c r="LV1" i="1" s="1"/>
  <c r="AP18" i="3"/>
  <c r="AQ18" i="3" s="1"/>
  <c r="AD20" i="3"/>
  <c r="AD19" i="3"/>
  <c r="AE19" i="3" s="1"/>
  <c r="AD15" i="3"/>
  <c r="AS20" i="2"/>
  <c r="AI20" i="2"/>
  <c r="J18" i="2"/>
  <c r="S18" i="2"/>
  <c r="U17" i="2"/>
  <c r="T17" i="2"/>
  <c r="M17" i="2"/>
  <c r="K17" i="2"/>
  <c r="L17" i="2"/>
  <c r="O17" i="2"/>
  <c r="N17" i="2"/>
  <c r="AU19" i="2"/>
  <c r="AT19" i="2"/>
  <c r="AK19" i="2"/>
  <c r="AJ19" i="2"/>
  <c r="AG15" i="3" l="1"/>
  <c r="AH15" i="3" s="1"/>
  <c r="AE15" i="3"/>
  <c r="AC20" i="3"/>
  <c r="AE20" i="3"/>
  <c r="AS21" i="2"/>
  <c r="AI21" i="2"/>
  <c r="J19" i="2"/>
  <c r="S19" i="2"/>
  <c r="U18" i="2"/>
  <c r="T18" i="2"/>
  <c r="M18" i="2"/>
  <c r="L18" i="2"/>
  <c r="K18" i="2"/>
  <c r="O18" i="2"/>
  <c r="N18" i="2"/>
  <c r="AT20" i="2"/>
  <c r="AU20" i="2"/>
  <c r="AJ20" i="2"/>
  <c r="AK20" i="2"/>
  <c r="AD22" i="3" l="1"/>
  <c r="AD21" i="3"/>
  <c r="AS22" i="2"/>
  <c r="AI22" i="2"/>
  <c r="S20" i="2"/>
  <c r="J20" i="2"/>
  <c r="U19" i="2"/>
  <c r="T19" i="2"/>
  <c r="M19" i="2"/>
  <c r="N19" i="2"/>
  <c r="L19" i="2"/>
  <c r="O19" i="2"/>
  <c r="K19" i="2"/>
  <c r="AT21" i="2"/>
  <c r="AU21" i="2"/>
  <c r="AK21" i="2"/>
  <c r="AJ21" i="2"/>
  <c r="AC22" i="3" l="1"/>
  <c r="AD23" i="3" s="1"/>
  <c r="AE22" i="3"/>
  <c r="AE21" i="3"/>
  <c r="AG21" i="3"/>
  <c r="AH21" i="3" s="1"/>
  <c r="AC21" i="3"/>
  <c r="AU6" i="2"/>
  <c r="PM4" i="1" s="1"/>
  <c r="AT6" i="2"/>
  <c r="AS23" i="2"/>
  <c r="AI23" i="2"/>
  <c r="J21" i="2"/>
  <c r="S21" i="2"/>
  <c r="U20" i="2"/>
  <c r="T20" i="2"/>
  <c r="L20" i="2"/>
  <c r="M20" i="2"/>
  <c r="K20" i="2"/>
  <c r="N20" i="2"/>
  <c r="O20" i="2"/>
  <c r="AU22" i="2"/>
  <c r="AT22" i="2"/>
  <c r="AJ22" i="2"/>
  <c r="AK22" i="2"/>
  <c r="AE23" i="3" l="1"/>
  <c r="AC23" i="3"/>
  <c r="AP23" i="3"/>
  <c r="AQ23" i="3" s="1"/>
  <c r="AS24" i="2"/>
  <c r="AI24" i="2"/>
  <c r="S22" i="2"/>
  <c r="J22" i="2"/>
  <c r="T21" i="2"/>
  <c r="U21" i="2"/>
  <c r="K21" i="2"/>
  <c r="L21" i="2"/>
  <c r="M21" i="2"/>
  <c r="N21" i="2"/>
  <c r="O21" i="2"/>
  <c r="AU23" i="2"/>
  <c r="AT23" i="2"/>
  <c r="AJ23" i="2"/>
  <c r="AK23" i="2"/>
  <c r="AD27" i="3" l="1"/>
  <c r="AD24" i="3"/>
  <c r="AS25" i="2"/>
  <c r="AI25" i="2"/>
  <c r="J23" i="2"/>
  <c r="S23" i="2"/>
  <c r="U22" i="2"/>
  <c r="T22" i="2"/>
  <c r="N22" i="2"/>
  <c r="M22" i="2"/>
  <c r="L22" i="2"/>
  <c r="O22" i="2"/>
  <c r="K22" i="2"/>
  <c r="AT24" i="2"/>
  <c r="AU24" i="2"/>
  <c r="AK24" i="2"/>
  <c r="AJ24" i="2"/>
  <c r="AF27" i="3" l="1"/>
  <c r="AG27" i="3"/>
  <c r="AH27" i="3" s="1"/>
  <c r="AE24" i="3"/>
  <c r="AF24" i="3"/>
  <c r="AG24" i="3"/>
  <c r="AK4" i="2"/>
  <c r="HI4" i="1" s="1"/>
  <c r="AJ4" i="2"/>
  <c r="AS26" i="2"/>
  <c r="AI26" i="2"/>
  <c r="J24" i="2"/>
  <c r="S24" i="2"/>
  <c r="U23" i="2"/>
  <c r="T23" i="2"/>
  <c r="O23" i="2"/>
  <c r="N23" i="2"/>
  <c r="L23" i="2"/>
  <c r="K23" i="2"/>
  <c r="M23" i="2"/>
  <c r="AT25" i="2"/>
  <c r="AU25" i="2"/>
  <c r="AJ25" i="2"/>
  <c r="AK25" i="2"/>
  <c r="AJ27" i="3" l="1"/>
  <c r="AH24" i="3"/>
  <c r="AS27" i="2"/>
  <c r="AI27" i="2"/>
  <c r="J25" i="2"/>
  <c r="S25" i="2"/>
  <c r="S26" i="2" s="1"/>
  <c r="U24" i="2"/>
  <c r="T24" i="2"/>
  <c r="M24" i="2"/>
  <c r="N24" i="2"/>
  <c r="K24" i="2"/>
  <c r="L24" i="2"/>
  <c r="O24" i="2"/>
  <c r="AT26" i="2"/>
  <c r="AU26" i="2"/>
  <c r="AJ26" i="2"/>
  <c r="AK26" i="2"/>
  <c r="AM27" i="3" l="1"/>
  <c r="AN27" i="3" s="1"/>
  <c r="AK27" i="3"/>
  <c r="AC27" i="3"/>
  <c r="AD30" i="3" s="1"/>
  <c r="AG30" i="3" s="1"/>
  <c r="AH30" i="3" s="1"/>
  <c r="AS28" i="2"/>
  <c r="S27" i="2"/>
  <c r="AI28" i="2"/>
  <c r="J26" i="2"/>
  <c r="U25" i="2"/>
  <c r="T26" i="2"/>
  <c r="T25" i="2"/>
  <c r="U26" i="2"/>
  <c r="M25" i="2"/>
  <c r="N25" i="2"/>
  <c r="K25" i="2"/>
  <c r="L25" i="2"/>
  <c r="O25" i="2"/>
  <c r="AT27" i="2"/>
  <c r="AU27" i="2"/>
  <c r="AJ27" i="2"/>
  <c r="AK27" i="2"/>
  <c r="AS29" i="2" l="1"/>
  <c r="S28" i="2"/>
  <c r="AI29" i="2"/>
  <c r="J27" i="2"/>
  <c r="U27" i="2"/>
  <c r="T27" i="2"/>
  <c r="N26" i="2"/>
  <c r="K26" i="2"/>
  <c r="O26" i="2"/>
  <c r="M26" i="2"/>
  <c r="L26" i="2"/>
  <c r="AU28" i="2"/>
  <c r="AT28" i="2"/>
  <c r="AJ28" i="2"/>
  <c r="AK28" i="2"/>
  <c r="AS30" i="2" l="1"/>
  <c r="S29" i="2"/>
  <c r="AI30" i="2"/>
  <c r="J28" i="2"/>
  <c r="U28" i="2"/>
  <c r="T28" i="2"/>
  <c r="O27" i="2"/>
  <c r="K27" i="2"/>
  <c r="L27" i="2"/>
  <c r="N27" i="2"/>
  <c r="M27" i="2"/>
  <c r="AT29" i="2"/>
  <c r="AU29" i="2"/>
  <c r="AJ29" i="2"/>
  <c r="AK29" i="2"/>
  <c r="AS31" i="2" l="1"/>
  <c r="S30" i="2"/>
  <c r="AI31" i="2"/>
  <c r="J29" i="2"/>
  <c r="M29" i="2" s="1"/>
  <c r="U29" i="2"/>
  <c r="T29" i="2"/>
  <c r="N28" i="2"/>
  <c r="K28" i="2"/>
  <c r="O28" i="2"/>
  <c r="L28" i="2"/>
  <c r="M28" i="2"/>
  <c r="AT30" i="2"/>
  <c r="AU30" i="2"/>
  <c r="AJ30" i="2"/>
  <c r="AK30" i="2"/>
  <c r="AS32" i="2" l="1"/>
  <c r="S31" i="2"/>
  <c r="AI32" i="2"/>
  <c r="U30" i="2"/>
  <c r="T30" i="2"/>
  <c r="K29" i="2"/>
  <c r="L29" i="2"/>
  <c r="N29" i="2"/>
  <c r="O29" i="2"/>
  <c r="AT31" i="2"/>
  <c r="AU31" i="2"/>
  <c r="AJ31" i="2"/>
  <c r="AK31" i="2"/>
  <c r="AS33" i="2" l="1"/>
  <c r="S32" i="2"/>
  <c r="AI33" i="2"/>
  <c r="U31" i="2"/>
  <c r="T31" i="2"/>
  <c r="AU32" i="2"/>
  <c r="AT32" i="2"/>
  <c r="AK32" i="2"/>
  <c r="AJ32" i="2"/>
  <c r="AS34" i="2" l="1"/>
  <c r="S33" i="2"/>
  <c r="AI34" i="2"/>
  <c r="U32" i="2"/>
  <c r="T32" i="2"/>
  <c r="AU33" i="2"/>
  <c r="AT33" i="2"/>
  <c r="AK33" i="2"/>
  <c r="AJ33" i="2"/>
  <c r="AS35" i="2" l="1"/>
  <c r="AS36" i="2" s="1"/>
  <c r="S34" i="2"/>
  <c r="AI35" i="2"/>
  <c r="T33" i="2"/>
  <c r="U33" i="2"/>
  <c r="AT34" i="2"/>
  <c r="AU34" i="2"/>
  <c r="AK34" i="2"/>
  <c r="AJ34" i="2"/>
  <c r="AS37" i="2" l="1"/>
  <c r="AI36" i="2"/>
  <c r="S35" i="2"/>
  <c r="T34" i="2"/>
  <c r="U34" i="2"/>
  <c r="AU36" i="2"/>
  <c r="AT36" i="2"/>
  <c r="AT35" i="2"/>
  <c r="AU35" i="2"/>
  <c r="AJ35" i="2"/>
  <c r="AK35" i="2"/>
  <c r="AS38" i="2" l="1"/>
  <c r="AI37" i="2"/>
  <c r="S36" i="2"/>
  <c r="U35" i="2"/>
  <c r="T35" i="2"/>
  <c r="AU37" i="2"/>
  <c r="AT37" i="2"/>
  <c r="AK36" i="2"/>
  <c r="AJ36" i="2"/>
  <c r="AS39" i="2" l="1"/>
  <c r="AI38" i="2"/>
  <c r="S37" i="2"/>
  <c r="T36" i="2"/>
  <c r="U36" i="2"/>
  <c r="AT38" i="2"/>
  <c r="AU38" i="2"/>
  <c r="AK37" i="2"/>
  <c r="AJ37" i="2"/>
  <c r="AS40" i="2" l="1"/>
  <c r="AI39" i="2"/>
  <c r="S38" i="2"/>
  <c r="T37" i="2"/>
  <c r="U37" i="2"/>
  <c r="AT39" i="2"/>
  <c r="AU39" i="2"/>
  <c r="AJ38" i="2"/>
  <c r="AK38" i="2"/>
  <c r="AS41" i="2" l="1"/>
  <c r="AI40" i="2"/>
  <c r="S39" i="2"/>
  <c r="T38" i="2"/>
  <c r="U38" i="2"/>
  <c r="AT40" i="2"/>
  <c r="AU40" i="2"/>
  <c r="AK39" i="2"/>
  <c r="AJ39" i="2"/>
  <c r="AS42" i="2" l="1"/>
  <c r="AI41" i="2"/>
  <c r="S40" i="2"/>
  <c r="U39" i="2"/>
  <c r="T39" i="2"/>
  <c r="AT41" i="2"/>
  <c r="AU41" i="2"/>
  <c r="AJ40" i="2"/>
  <c r="AK40" i="2"/>
  <c r="AS43" i="2" l="1"/>
  <c r="AI42" i="2"/>
  <c r="S41" i="2"/>
  <c r="U40" i="2"/>
  <c r="T40" i="2"/>
  <c r="AU42" i="2"/>
  <c r="AT42" i="2"/>
  <c r="AJ41" i="2"/>
  <c r="AK41" i="2"/>
  <c r="AS44" i="2" l="1"/>
  <c r="AI43" i="2"/>
  <c r="S42" i="2"/>
  <c r="T41" i="2"/>
  <c r="U41" i="2"/>
  <c r="AT43" i="2"/>
  <c r="AU43" i="2"/>
  <c r="AJ42" i="2"/>
  <c r="AK42" i="2"/>
  <c r="AS45" i="2" l="1"/>
  <c r="AI44" i="2"/>
  <c r="S43" i="2"/>
  <c r="U42" i="2"/>
  <c r="T42" i="2"/>
  <c r="AT44" i="2"/>
  <c r="AU44" i="2"/>
  <c r="AK43" i="2"/>
  <c r="AJ43" i="2"/>
  <c r="AS46" i="2" l="1"/>
  <c r="AI45" i="2"/>
  <c r="S44" i="2"/>
  <c r="U43" i="2"/>
  <c r="T43" i="2"/>
  <c r="AT45" i="2"/>
  <c r="AU45" i="2"/>
  <c r="AK44" i="2"/>
  <c r="AJ44" i="2"/>
  <c r="AS47" i="2" l="1"/>
  <c r="AI46" i="2"/>
  <c r="T3" i="2"/>
  <c r="U3" i="2"/>
  <c r="U5" i="2" s="1"/>
  <c r="AO18" i="1" s="1"/>
  <c r="S45" i="2"/>
  <c r="T44" i="2"/>
  <c r="U44" i="2"/>
  <c r="AU46" i="2"/>
  <c r="AT46" i="2"/>
  <c r="AJ45" i="2"/>
  <c r="AK45" i="2"/>
  <c r="E7" i="3"/>
  <c r="AS48" i="2" l="1"/>
  <c r="AI47" i="2"/>
  <c r="BO6" i="3"/>
  <c r="S46" i="2"/>
  <c r="T45" i="2"/>
  <c r="U45" i="2"/>
  <c r="AT47" i="2"/>
  <c r="AU47" i="2"/>
  <c r="AJ46" i="2"/>
  <c r="AK46" i="2"/>
  <c r="G13" i="4"/>
  <c r="AS49" i="2" l="1"/>
  <c r="AI48" i="2"/>
  <c r="S47" i="2"/>
  <c r="U46" i="2"/>
  <c r="T46" i="2"/>
  <c r="AT48" i="2"/>
  <c r="AU48" i="2"/>
  <c r="AJ47" i="2"/>
  <c r="AK47" i="2"/>
  <c r="AS50" i="2" l="1"/>
  <c r="AI49" i="2"/>
  <c r="S48" i="2"/>
  <c r="T47" i="2"/>
  <c r="U47" i="2"/>
  <c r="AT49" i="2"/>
  <c r="AU49" i="2"/>
  <c r="AK48" i="2"/>
  <c r="AJ48" i="2"/>
  <c r="AS51" i="2" l="1"/>
  <c r="AI50" i="2"/>
  <c r="AI51" i="2" s="1"/>
  <c r="S49" i="2"/>
  <c r="U48" i="2"/>
  <c r="T48" i="2"/>
  <c r="AU50" i="2"/>
  <c r="AT50" i="2"/>
  <c r="AJ49" i="2"/>
  <c r="AK49" i="2"/>
  <c r="AI52" i="2" l="1"/>
  <c r="AS52" i="2"/>
  <c r="S50" i="2"/>
  <c r="U49" i="2"/>
  <c r="T49" i="2"/>
  <c r="AU51" i="2"/>
  <c r="AT51" i="2"/>
  <c r="AK51" i="2"/>
  <c r="AJ50" i="2"/>
  <c r="AK50" i="2"/>
  <c r="AJ51" i="2"/>
  <c r="AI53" i="2" l="1"/>
  <c r="AS53" i="2"/>
  <c r="S51" i="2"/>
  <c r="U50" i="2"/>
  <c r="T50" i="2"/>
  <c r="AU52" i="2"/>
  <c r="AT52" i="2"/>
  <c r="AJ52" i="2"/>
  <c r="AK52" i="2"/>
  <c r="AI54" i="2" l="1"/>
  <c r="AS54" i="2"/>
  <c r="S52" i="2"/>
  <c r="T51" i="2"/>
  <c r="U51" i="2"/>
  <c r="AT53" i="2"/>
  <c r="AU53" i="2"/>
  <c r="AJ53" i="2"/>
  <c r="AK53" i="2"/>
  <c r="AI55" i="2" l="1"/>
  <c r="AS55" i="2"/>
  <c r="S53" i="2"/>
  <c r="T52" i="2"/>
  <c r="U52" i="2"/>
  <c r="AT54" i="2"/>
  <c r="AU54" i="2"/>
  <c r="AJ54" i="2"/>
  <c r="AK54" i="2"/>
  <c r="AI56" i="2" l="1"/>
  <c r="AS56" i="2"/>
  <c r="S54" i="2"/>
  <c r="T53" i="2"/>
  <c r="U53" i="2"/>
  <c r="AU55" i="2"/>
  <c r="AT55" i="2"/>
  <c r="AJ55" i="2"/>
  <c r="AK55" i="2"/>
  <c r="AI57" i="2" l="1"/>
  <c r="AS57" i="2"/>
  <c r="S55" i="2"/>
  <c r="T54" i="2"/>
  <c r="U54" i="2"/>
  <c r="AU56" i="2"/>
  <c r="AT56" i="2"/>
  <c r="AK56" i="2"/>
  <c r="AJ56" i="2"/>
  <c r="AI58" i="2" l="1"/>
  <c r="AS58" i="2"/>
  <c r="S56" i="2"/>
  <c r="U55" i="2"/>
  <c r="T55" i="2"/>
  <c r="AU57" i="2"/>
  <c r="AT57" i="2"/>
  <c r="AJ57" i="2"/>
  <c r="AK57" i="2"/>
  <c r="AI59" i="2" l="1"/>
  <c r="AS59" i="2"/>
  <c r="S57" i="2"/>
  <c r="U56" i="2"/>
  <c r="T56" i="2"/>
  <c r="AU58" i="2"/>
  <c r="AT58" i="2"/>
  <c r="AJ58" i="2"/>
  <c r="AK58" i="2"/>
  <c r="AI60" i="2" l="1"/>
  <c r="AS60" i="2"/>
  <c r="S58" i="2"/>
  <c r="U57" i="2"/>
  <c r="T57" i="2"/>
  <c r="AT59" i="2"/>
  <c r="AU59" i="2"/>
  <c r="AJ59" i="2"/>
  <c r="AK59" i="2"/>
  <c r="AI61" i="2" l="1"/>
  <c r="AD31" i="3"/>
  <c r="AG31" i="3" s="1"/>
  <c r="AH31" i="3" s="1"/>
  <c r="S59" i="2"/>
  <c r="T58" i="2"/>
  <c r="U58" i="2"/>
  <c r="AU60" i="2"/>
  <c r="AT60" i="2"/>
  <c r="AJ60" i="2"/>
  <c r="AK60" i="2"/>
  <c r="AI62" i="2" l="1"/>
  <c r="AC30" i="3"/>
  <c r="AP30" i="3"/>
  <c r="AQ30" i="3" s="1"/>
  <c r="AQ4" i="3" s="1"/>
  <c r="AE30" i="3"/>
  <c r="AC31" i="3"/>
  <c r="AE31" i="3"/>
  <c r="S60" i="2"/>
  <c r="T59" i="2"/>
  <c r="U59" i="2"/>
  <c r="AK61" i="2"/>
  <c r="AJ61" i="2"/>
  <c r="AI63" i="2" l="1"/>
  <c r="AE4" i="3"/>
  <c r="S61" i="2"/>
  <c r="U60" i="2"/>
  <c r="T60" i="2"/>
  <c r="AK62" i="2"/>
  <c r="AJ62" i="2"/>
  <c r="AI64" i="2" l="1"/>
  <c r="S62" i="2"/>
  <c r="U61" i="2"/>
  <c r="T61" i="2"/>
  <c r="AK63" i="2"/>
  <c r="AJ63" i="2"/>
  <c r="AI65" i="2" l="1"/>
  <c r="S63" i="2"/>
  <c r="T62" i="2"/>
  <c r="U62" i="2"/>
  <c r="AJ64" i="2"/>
  <c r="AK64" i="2"/>
  <c r="AI66" i="2" l="1"/>
  <c r="S64" i="2"/>
  <c r="U63" i="2"/>
  <c r="T63" i="2"/>
  <c r="AK65" i="2"/>
  <c r="AJ65" i="2"/>
  <c r="AI67" i="2" l="1"/>
  <c r="S65" i="2"/>
  <c r="T64" i="2"/>
  <c r="U64" i="2"/>
  <c r="AK66" i="2"/>
  <c r="AJ66" i="2"/>
  <c r="AI68" i="2" l="1"/>
  <c r="S66" i="2"/>
  <c r="U65" i="2"/>
  <c r="T65" i="2"/>
  <c r="AJ67" i="2"/>
  <c r="AK67" i="2"/>
  <c r="AI69" i="2" l="1"/>
  <c r="S67" i="2"/>
  <c r="U66" i="2"/>
  <c r="T66" i="2"/>
  <c r="AJ68" i="2"/>
  <c r="AK68" i="2"/>
  <c r="AI70" i="2" l="1"/>
  <c r="S68" i="2"/>
  <c r="U67" i="2"/>
  <c r="T67" i="2"/>
  <c r="AK69" i="2"/>
  <c r="AJ69" i="2"/>
  <c r="AI71" i="2" l="1"/>
  <c r="S69" i="2"/>
  <c r="T68" i="2"/>
  <c r="U68" i="2"/>
  <c r="AJ70" i="2"/>
  <c r="AK70" i="2"/>
  <c r="AI72" i="2" l="1"/>
  <c r="S70" i="2"/>
  <c r="T70" i="2" s="1"/>
  <c r="T69" i="2"/>
  <c r="U69" i="2"/>
  <c r="AK71" i="2"/>
  <c r="AJ71" i="2"/>
  <c r="AI73" i="2" l="1"/>
  <c r="U70" i="2"/>
  <c r="AK72" i="2"/>
  <c r="AJ72" i="2"/>
  <c r="AI74" i="2" l="1"/>
  <c r="AJ73" i="2"/>
  <c r="AK73" i="2"/>
  <c r="AI75" i="2" l="1"/>
  <c r="AJ74" i="2"/>
  <c r="AK74" i="2"/>
  <c r="AI76" i="2" l="1"/>
  <c r="AK75" i="2"/>
  <c r="AJ75" i="2"/>
  <c r="AI77" i="2" l="1"/>
  <c r="AK76" i="2"/>
  <c r="AJ76" i="2"/>
  <c r="AI78" i="2" l="1"/>
  <c r="AK77" i="2"/>
  <c r="AJ77" i="2"/>
  <c r="AI79" i="2" l="1"/>
  <c r="AJ78" i="2"/>
  <c r="AK78" i="2"/>
  <c r="AI80" i="2" l="1"/>
  <c r="AJ79" i="2"/>
  <c r="AK79" i="2"/>
  <c r="AK80" i="2" l="1"/>
  <c r="AJ80" i="2"/>
  <c r="FO185" i="1" l="1"/>
  <c r="FO179" i="1"/>
  <c r="FO161" i="1"/>
  <c r="BT233" i="1"/>
  <c r="FO173" i="1"/>
  <c r="FO167" i="1"/>
  <c r="AD167" i="1"/>
  <c r="I119" i="4" l="1"/>
  <c r="D139" i="3"/>
  <c r="G119" i="4" s="1"/>
  <c r="Y139" i="3"/>
  <c r="AP139" i="3" s="1"/>
  <c r="AQ139" i="3" s="1"/>
  <c r="L119" i="4"/>
  <c r="AD179" i="1"/>
  <c r="W178" i="3" l="1"/>
  <c r="I121" i="4"/>
  <c r="D141" i="3"/>
  <c r="G121" i="4" s="1"/>
  <c r="Y141" i="3"/>
  <c r="AP141" i="3" s="1"/>
  <c r="AQ141" i="3" s="1"/>
  <c r="L121" i="4"/>
  <c r="AD185" i="1"/>
  <c r="I122" i="4" l="1"/>
  <c r="Y142" i="3"/>
  <c r="AP142" i="3" s="1"/>
  <c r="AQ142" i="3" s="1"/>
  <c r="D142" i="3"/>
  <c r="G122" i="4" s="1"/>
  <c r="W202" i="3"/>
  <c r="L122" i="4"/>
  <c r="AD173" i="1"/>
  <c r="AV178" i="3" l="1"/>
  <c r="W214" i="3"/>
  <c r="I120" i="4"/>
  <c r="Y140" i="3"/>
  <c r="AP140" i="3" s="1"/>
  <c r="AQ140" i="3" s="1"/>
  <c r="D140" i="3"/>
  <c r="G120" i="4" s="1"/>
  <c r="L120" i="4"/>
  <c r="AD161" i="1"/>
  <c r="AD233" i="1" s="1"/>
  <c r="W190" i="3" l="1"/>
  <c r="D138" i="3"/>
  <c r="G118" i="4" s="1"/>
  <c r="I118" i="4"/>
  <c r="Y138" i="3"/>
  <c r="AP138" i="3" s="1"/>
  <c r="AQ138" i="3" s="1"/>
  <c r="AQ134" i="3" s="1"/>
  <c r="AR134" i="3" s="1"/>
  <c r="AR65" i="3" s="1"/>
  <c r="AR37" i="3" s="1"/>
  <c r="AR4" i="3" s="1"/>
  <c r="DQ1" i="1" s="1"/>
  <c r="AV202" i="3"/>
  <c r="AE134" i="3"/>
  <c r="AV214" i="3" l="1"/>
  <c r="L118" i="4"/>
  <c r="W166" i="3"/>
  <c r="AV190" i="3" l="1"/>
  <c r="AV166" i="3" l="1"/>
  <c r="AE162" i="3" s="1"/>
  <c r="AF134" i="3" s="1"/>
  <c r="AF65" i="3" s="1"/>
  <c r="AF37" i="3" s="1"/>
  <c r="AF4" i="3" s="1"/>
  <c r="BV1" i="1" s="1"/>
</calcChain>
</file>

<file path=xl/comments1.xml><?xml version="1.0" encoding="utf-8"?>
<comments xmlns="http://schemas.openxmlformats.org/spreadsheetml/2006/main">
  <authors>
    <author>M.Aicha</author>
  </authors>
  <commentList>
    <comment ref="CH14" authorId="0" shapeId="0">
      <text>
        <r>
          <rPr>
            <b/>
            <sz val="9"/>
            <color indexed="10"/>
            <rFont val="ＭＳ Ｐゴシック"/>
            <family val="3"/>
            <charset val="128"/>
          </rPr>
          <t>法人番号:</t>
        </r>
        <r>
          <rPr>
            <sz val="9"/>
            <color indexed="10"/>
            <rFont val="ＭＳ Ｐゴシック"/>
            <family val="3"/>
            <charset val="128"/>
          </rPr>
          <t xml:space="preserve">
請負会社が法人の場合は、国税庁が定め、Webで公開している１３桁の法人番号を入力してください。
右記のURLから確認できます。</t>
        </r>
      </text>
    </comment>
    <comment ref="CH17" authorId="0" shapeId="0">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text>
        <r>
          <rPr>
            <b/>
            <sz val="9"/>
            <color indexed="81"/>
            <rFont val="ＭＳ Ｐゴシック"/>
            <family val="3"/>
            <charset val="128"/>
          </rPr>
          <t>FAX:</t>
        </r>
        <r>
          <rPr>
            <sz val="9"/>
            <color indexed="81"/>
            <rFont val="ＭＳ Ｐゴシック"/>
            <family val="3"/>
            <charset val="128"/>
          </rPr>
          <t xml:space="preserve">
半角数記号で下記例のように入力してください。
例）000-000-0000</t>
        </r>
      </text>
    </comment>
    <comment ref="BK26" authorId="0" shapeId="0">
      <text>
        <r>
          <rPr>
            <b/>
            <sz val="9"/>
            <color indexed="10"/>
            <rFont val="ＭＳ Ｐゴシック"/>
            <family val="3"/>
            <charset val="128"/>
          </rPr>
          <t>請負金額:</t>
        </r>
        <r>
          <rPr>
            <sz val="9"/>
            <color indexed="10"/>
            <rFont val="ＭＳ Ｐゴシック"/>
            <family val="3"/>
            <charset val="128"/>
          </rPr>
          <t xml:space="preserve">
必ず入力してください。
単位に注意してください。
千円以下は四捨五入して万円単位で入力してください。
なお、請負金額100万円未満の工事は調査対象外です。回答の必要はありません。</t>
        </r>
      </text>
    </comment>
    <comment ref="CX26" authorId="0" shapeId="0">
      <text>
        <r>
          <rPr>
            <b/>
            <sz val="9"/>
            <color indexed="10"/>
            <rFont val="ＭＳ Ｐゴシック"/>
            <family val="3"/>
            <charset val="128"/>
          </rPr>
          <t>延床面積:</t>
        </r>
        <r>
          <rPr>
            <sz val="9"/>
            <color indexed="10"/>
            <rFont val="ＭＳ Ｐゴシック"/>
            <family val="3"/>
            <charset val="128"/>
          </rPr>
          <t xml:space="preserve">
必ず入力してください。
単位（㎡）に注意してください。
小数点以下は四捨五入してください。
０．５㎡未満の場合は１を入力してください。
「修繕・模様替え」の場合以外は1以上の値を入力してください。</t>
        </r>
      </text>
    </comment>
    <comment ref="BP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工事施工場所の都道府県・市区町村を画面上のプルダウンリストから選択すると、その横に住所コードが表示されますので、そのコードを入力してください。</t>
        </r>
      </text>
    </comment>
    <comment ref="BP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text>
        <r>
          <rPr>
            <b/>
            <sz val="9"/>
            <color indexed="81"/>
            <rFont val="ＭＳ Ｐゴシック"/>
            <family val="3"/>
            <charset val="128"/>
          </rPr>
          <t xml:space="preserve">建設資材:
</t>
        </r>
        <r>
          <rPr>
            <sz val="9"/>
            <color indexed="81"/>
            <rFont val="ＭＳ Ｐゴシック"/>
            <family val="3"/>
            <charset val="128"/>
          </rPr>
          <t xml:space="preserve">単位（㎥）に合わせ、数値を入力してください。
小数点以下も入力可能です。
</t>
        </r>
      </text>
    </comment>
    <comment ref="DA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5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61"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
現場内利用した場合は、３．建設副産物発生・搬出実績の「建設発生土」にも入力してください。</t>
        </r>
      </text>
    </comment>
    <comment ref="DA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67"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t>
        </r>
      </text>
    </comment>
    <comment ref="DA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6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73" authorId="0" shapeId="0">
      <text>
        <r>
          <rPr>
            <b/>
            <sz val="9"/>
            <color indexed="81"/>
            <rFont val="ＭＳ Ｐゴシック"/>
            <family val="3"/>
            <charset val="128"/>
          </rPr>
          <t xml:space="preserve">建設資材:
</t>
        </r>
        <r>
          <rPr>
            <sz val="9"/>
            <color indexed="81"/>
            <rFont val="ＭＳ Ｐゴシック"/>
            <family val="3"/>
            <charset val="128"/>
          </rPr>
          <t>単位（㎥）に合わせ、数値を入力してください。
小数点以下も入力可能です。
現場内利用した場合は、３．建設副産物発生・搬出実績の「建設発生土」にも入力してください。</t>
        </r>
      </text>
    </comment>
    <comment ref="DA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79"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8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DA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GF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KH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OJ8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AG9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07"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2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AR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AR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AR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B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AR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
２．建設資材利用実績の現場内利用量（Ｂ）との整合をとってください。</t>
        </r>
      </text>
    </comment>
    <comment ref="CC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1"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CC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3"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CC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GE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KG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 ref="OI255" authorId="0" shapeId="0">
      <text>
        <r>
          <rPr>
            <b/>
            <sz val="9"/>
            <color indexed="81"/>
            <rFont val="ＭＳ Ｐゴシック"/>
            <family val="3"/>
            <charset val="128"/>
          </rPr>
          <t>建設発生土:</t>
        </r>
        <r>
          <rPr>
            <sz val="9"/>
            <color indexed="81"/>
            <rFont val="ＭＳ Ｐゴシック"/>
            <family val="3"/>
            <charset val="128"/>
          </rPr>
          <t xml:space="preserve">
単位（㎥）に合わせ、数値を入力してください。
小数点以下も入力できます。</t>
        </r>
      </text>
    </comment>
  </commentList>
</comments>
</file>

<file path=xl/sharedStrings.xml><?xml version="1.0" encoding="utf-8"?>
<sst xmlns="http://schemas.openxmlformats.org/spreadsheetml/2006/main" count="19644" uniqueCount="14767">
  <si>
    <t>平成３０年度建設副産物実態調査</t>
    <phoneticPr fontId="5"/>
  </si>
  <si>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</si>
  <si>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</si>
  <si>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建築工事用</t>
    <rPh sb="0" eb="2">
      <t>ケンチク</t>
    </rPh>
    <rPh sb="2" eb="4">
      <t>コウジドコウジ</t>
    </rPh>
    <phoneticPr fontId="5"/>
  </si>
  <si>
    <t>表面</t>
  </si>
  <si>
    <t>請 負 会 社 名</t>
  </si>
  <si>
    <t>記入年月日</t>
  </si>
  <si>
    <t>H.</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</si>
  <si>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</si>
  <si>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</si>
  <si>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</si>
  <si>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</si>
  <si>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</si>
  <si>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</si>
  <si>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</si>
  <si>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</si>
  <si>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</si>
  <si>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</si>
  <si>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</si>
  <si>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</si>
  <si>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延床面積</t>
  </si>
  <si>
    <t>㎡</t>
  </si>
  <si>
    <t>工事施工場所</t>
  </si>
  <si>
    <t>工期</t>
  </si>
  <si>
    <t>平成</t>
  </si>
  <si>
    <t>年</t>
  </si>
  <si>
    <t>月</t>
  </si>
  <si>
    <t>日から</t>
  </si>
  <si>
    <t>日まで</t>
  </si>
  <si>
    <t>２．建設資材利用実績</t>
    <phoneticPr fontId="4"/>
  </si>
  <si>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</si>
  <si>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</si>
  <si>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</si>
  <si>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</si>
  <si>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</si>
  <si>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</si>
  <si>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</si>
  <si>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</si>
  <si>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</si>
  <si>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</si>
  <si>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</si>
  <si>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1箇所目</t>
    <rPh sb="1" eb="3">
      <t>カショ</t>
    </rPh>
    <rPh sb="3" eb="4">
      <t>メ</t>
    </rPh>
    <phoneticPr fontId="5"/>
  </si>
  <si>
    <t>2箇所目</t>
    <rPh sb="1" eb="3">
      <t>カショ</t>
    </rPh>
    <rPh sb="3" eb="4">
      <t>メ</t>
    </rPh>
    <phoneticPr fontId="5"/>
  </si>
  <si>
    <t>3箇所目</t>
    <rPh sb="1" eb="3">
      <t>カショ</t>
    </rPh>
    <rPh sb="3" eb="4">
      <t>メ</t>
    </rPh>
    <phoneticPr fontId="5"/>
  </si>
  <si>
    <t>建設発生土
（第１種～第４種建設発生土、浚渫土以外の泥土）</t>
    <rPh sb="20" eb="22">
      <t>シュンセツ</t>
    </rPh>
    <rPh sb="22" eb="23">
      <t>ド</t>
    </rPh>
    <rPh sb="23" eb="25">
      <t>イガイ</t>
    </rPh>
    <rPh sb="26" eb="28">
      <t>デイド</t>
    </rPh>
    <phoneticPr fontId="5"/>
  </si>
  <si>
    <t>浚渫土</t>
  </si>
  <si>
    <t>建設汚泥処理土
（第１種～第４種処理土）</t>
  </si>
  <si>
    <t>再生コンクリート砂</t>
  </si>
  <si>
    <t>うち、再生資材利用量</t>
  </si>
  <si>
    <t>コンクリート用再生骨材　Ｈ
を用いた生コンクリート</t>
  </si>
  <si>
    <t>トン</t>
  </si>
  <si>
    <t>コンクリート用再生骨材　Ｍ
を用いた生コンクリート</t>
  </si>
  <si>
    <t>コンクリート用再生骨材　Ｌ
を用いた生コンクリート</t>
  </si>
  <si>
    <t>上記以外の生コンクリート
（新材も含む上記以外の全て）</t>
  </si>
  <si>
    <t>このマークは、統計法に基づく</t>
    <rPh sb="7" eb="10">
      <t>トウケイホウ</t>
    </rPh>
    <rPh sb="11" eb="12">
      <t>モト</t>
    </rPh>
    <phoneticPr fontId="5"/>
  </si>
  <si>
    <t>国の統計調査であることを示し、</t>
    <rPh sb="0" eb="1">
      <t>クニ</t>
    </rPh>
    <rPh sb="2" eb="4">
      <t>トウケイ</t>
    </rPh>
    <rPh sb="4" eb="6">
      <t>チョウサ</t>
    </rPh>
    <rPh sb="12" eb="13">
      <t>シメ</t>
    </rPh>
    <phoneticPr fontId="5"/>
  </si>
  <si>
    <t>提出いただいた調査票情報の秘密</t>
    <rPh sb="0" eb="2">
      <t>テイシュツ</t>
    </rPh>
    <rPh sb="7" eb="9">
      <t>チョウサ</t>
    </rPh>
    <rPh sb="9" eb="10">
      <t>ヒョウ</t>
    </rPh>
    <rPh sb="10" eb="12">
      <t>ジョウホウ</t>
    </rPh>
    <rPh sb="13" eb="15">
      <t>ヒミツ</t>
    </rPh>
    <phoneticPr fontId="5"/>
  </si>
  <si>
    <t>鉱さい</t>
  </si>
  <si>
    <t>m3</t>
  </si>
  <si>
    <t>の保全に万全を期すことをお約束</t>
    <rPh sb="1" eb="3">
      <t>ホゼン</t>
    </rPh>
    <rPh sb="4" eb="6">
      <t>バンゼン</t>
    </rPh>
    <rPh sb="7" eb="8">
      <t>キ</t>
    </rPh>
    <rPh sb="13" eb="15">
      <t>ヤクソク</t>
    </rPh>
    <phoneticPr fontId="5"/>
  </si>
  <si>
    <t>利用量・搬出先調査票（搬出先調査）</t>
    <phoneticPr fontId="5"/>
  </si>
  <si>
    <t>裏面</t>
    <rPh sb="0" eb="1">
      <t>ウラ</t>
    </rPh>
    <phoneticPr fontId="4"/>
  </si>
  <si>
    <t>３．建設副産物発生・搬出実績</t>
    <phoneticPr fontId="4"/>
  </si>
  <si>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</si>
  <si>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</si>
  <si>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</si>
  <si>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</si>
  <si>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</si>
  <si>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</si>
  <si>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</si>
  <si>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</si>
  <si>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</si>
  <si>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</si>
  <si>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</si>
  <si>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</si>
  <si>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</si>
  <si>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</si>
  <si>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</si>
  <si>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</si>
  <si>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</si>
  <si>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</si>
  <si>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</si>
  <si>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がれき類</t>
    <rPh sb="3" eb="4">
      <t>ルイ</t>
    </rPh>
    <phoneticPr fontId="4"/>
  </si>
  <si>
    <t>コンクリート塊</t>
  </si>
  <si>
    <t>km</t>
  </si>
  <si>
    <t>アスファルト・コンクリート塊</t>
    <phoneticPr fontId="5"/>
  </si>
  <si>
    <t>木くず</t>
    <rPh sb="0" eb="1">
      <t>キ</t>
    </rPh>
    <phoneticPr fontId="4"/>
  </si>
  <si>
    <t>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</si>
  <si>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</si>
  <si>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</si>
  <si>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</si>
  <si>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</si>
  <si>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建設廃棄物合計</t>
  </si>
  <si>
    <t>他工事現場</t>
  </si>
  <si>
    <t>工事予定地・仮置場・ｽﾄｯｸﾔｰﾄﾞ</t>
    <rPh sb="0" eb="2">
      <t>コウジ</t>
    </rPh>
    <rPh sb="2" eb="5">
      <t>ヨテイチ</t>
    </rPh>
    <phoneticPr fontId="5"/>
  </si>
  <si>
    <t>廃棄物
最終処分場</t>
    <rPh sb="0" eb="2">
      <t>ハイキ</t>
    </rPh>
    <rPh sb="2" eb="3">
      <t>ブツ</t>
    </rPh>
    <rPh sb="4" eb="6">
      <t>サイシュウ</t>
    </rPh>
    <rPh sb="6" eb="9">
      <t>ショブンジョウ</t>
    </rPh>
    <phoneticPr fontId="5"/>
  </si>
  <si>
    <t>内陸</t>
  </si>
  <si>
    <t>海面</t>
  </si>
  <si>
    <t>注）土壌汚染対策法に基づく
処理残土壌は対象外です。</t>
    <rPh sb="0" eb="1">
      <t>チュウ</t>
    </rPh>
    <phoneticPr fontId="5"/>
  </si>
  <si>
    <t>建設発生土
（第１種～第４種、浚渫土以外の泥土）</t>
    <rPh sb="15" eb="17">
      <t>シュンセツ</t>
    </rPh>
    <rPh sb="17" eb="18">
      <t>ド</t>
    </rPh>
    <rPh sb="18" eb="20">
      <t>イガイ</t>
    </rPh>
    <rPh sb="21" eb="23">
      <t>デイド</t>
    </rPh>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</si>
  <si>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</si>
  <si>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</si>
  <si>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</si>
  <si>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</si>
  <si>
    <t>木くず</t>
    <phoneticPr fontId="4"/>
  </si>
  <si>
    <t xml:space="preserve">柱、ボードなど
</t>
    <phoneticPr fontId="4"/>
  </si>
  <si>
    <t>立木、除根材など</t>
    <phoneticPr fontId="4"/>
  </si>
  <si>
    <t>廃プラスチック類（廃塩化ビニル管・継手を除く）</t>
    <rPh sb="9" eb="10">
      <t>ハイ</t>
    </rPh>
    <rPh sb="10" eb="12">
      <t>エンカ</t>
    </rPh>
    <rPh sb="15" eb="16">
      <t>カン</t>
    </rPh>
    <rPh sb="17" eb="19">
      <t>ツギテ</t>
    </rPh>
    <rPh sb="20" eb="21">
      <t>ノゾ</t>
    </rPh>
    <phoneticPr fontId="5"/>
  </si>
  <si>
    <t>建設発生土（第１種～第４種、浚渫土以外の泥土）</t>
    <rPh sb="14" eb="16">
      <t>シュンセツ</t>
    </rPh>
    <rPh sb="16" eb="17">
      <t>ド</t>
    </rPh>
    <rPh sb="17" eb="19">
      <t>イガイ</t>
    </rPh>
    <rPh sb="20" eb="22">
      <t>デイド</t>
    </rPh>
    <phoneticPr fontId="5"/>
  </si>
  <si>
    <t>様式２-１</t>
    <phoneticPr fontId="5"/>
  </si>
  <si>
    <t>様式２-２</t>
    <phoneticPr fontId="5"/>
  </si>
  <si>
    <t>土砂</t>
    <phoneticPr fontId="4"/>
  </si>
  <si>
    <t>山砂、山土などの新材（採取土、購入土）</t>
    <phoneticPr fontId="5"/>
  </si>
  <si>
    <t>土質改良土（土質改良プラントからの購入土）
（第１種～第４種改良土）</t>
    <phoneticPr fontId="5"/>
  </si>
  <si>
    <t>木材</t>
    <phoneticPr fontId="5"/>
  </si>
  <si>
    <t>アスファルト・コンクリート</t>
    <phoneticPr fontId="5"/>
  </si>
  <si>
    <t>砕石</t>
    <phoneticPr fontId="4"/>
  </si>
  <si>
    <t>クラッシャーラン</t>
    <phoneticPr fontId="5"/>
  </si>
  <si>
    <t>ぐり石、割ぐり石、自然石</t>
    <phoneticPr fontId="5"/>
  </si>
  <si>
    <t>その他の砕石</t>
    <phoneticPr fontId="5"/>
  </si>
  <si>
    <t>上記以外の建設廃棄物</t>
    <phoneticPr fontId="4"/>
  </si>
  <si>
    <t>廃塩化ビニル管・継手</t>
    <phoneticPr fontId="5"/>
  </si>
  <si>
    <t>廃石膏ボード</t>
    <phoneticPr fontId="5"/>
  </si>
  <si>
    <t>混合状態の廃棄物
（建設混合廃棄物）</t>
    <phoneticPr fontId="5"/>
  </si>
  <si>
    <t>発生量</t>
    <phoneticPr fontId="5"/>
  </si>
  <si>
    <t>土質
改良
プラント</t>
    <phoneticPr fontId="4"/>
  </si>
  <si>
    <t>採石場・砂利採取跡地等復旧事業</t>
    <phoneticPr fontId="5"/>
  </si>
  <si>
    <t>土捨場・残土処分場</t>
    <phoneticPr fontId="5"/>
  </si>
  <si>
    <t>覆土</t>
    <rPh sb="0" eb="2">
      <t>フクド</t>
    </rPh>
    <phoneticPr fontId="4"/>
  </si>
  <si>
    <t>覆土
以外</t>
    <rPh sb="0" eb="2">
      <t>フクド</t>
    </rPh>
    <rPh sb="3" eb="5">
      <t>イガイ</t>
    </rPh>
    <phoneticPr fontId="4"/>
  </si>
  <si>
    <t>この調査票は、建築工事用です。
土木工事、解体工事は別の様式を使用してください。</t>
    <rPh sb="2" eb="5">
      <t>チョウサヒョウ</t>
    </rPh>
    <rPh sb="7" eb="9">
      <t>ケンチク</t>
    </rPh>
    <rPh sb="9" eb="11">
      <t>モクコウジ</t>
    </rPh>
    <rPh sb="11" eb="12">
      <t>ヨウ</t>
    </rPh>
    <rPh sb="16" eb="18">
      <t>ドボク</t>
    </rPh>
    <rPh sb="18" eb="20">
      <t>コウジ</t>
    </rPh>
    <rPh sb="21" eb="23">
      <t>カイタイ</t>
    </rPh>
    <rPh sb="23" eb="25">
      <t>コウジ</t>
    </rPh>
    <rPh sb="26" eb="27">
      <t>ベツ</t>
    </rPh>
    <rPh sb="28" eb="30">
      <t>ヨウシキ</t>
    </rPh>
    <rPh sb="31" eb="33">
      <t>シヨウ</t>
    </rPh>
    <phoneticPr fontId="5"/>
  </si>
  <si>
    <t>上記以外の建設廃棄物</t>
    <phoneticPr fontId="4"/>
  </si>
  <si>
    <t>廃石膏ボード</t>
    <phoneticPr fontId="5"/>
  </si>
  <si>
    <t>その他の分別された廃棄物</t>
    <phoneticPr fontId="5"/>
  </si>
  <si>
    <t>混合状態の廃棄物（建設混合廃棄物）</t>
    <phoneticPr fontId="5"/>
  </si>
  <si>
    <t>再利用
の目的
がある</t>
    <rPh sb="5" eb="7">
      <t>モクテキ</t>
    </rPh>
    <phoneticPr fontId="5"/>
  </si>
  <si>
    <t>再利用
の目的
がない</t>
    <rPh sb="5" eb="7">
      <t>モクテキ</t>
    </rPh>
    <phoneticPr fontId="5"/>
  </si>
  <si>
    <t>万円</t>
    <rPh sb="0" eb="2">
      <t>マンエン</t>
    </rPh>
    <phoneticPr fontId="4"/>
  </si>
  <si>
    <t xml:space="preserve">柱、ボードなどの木材が廃棄物となったもの
</t>
    <phoneticPr fontId="5"/>
  </si>
  <si>
    <t>その他の分別された廃棄物
（ガラスくず、陶磁器くず、繊維くず、廃油）</t>
    <phoneticPr fontId="5"/>
  </si>
  <si>
    <t>コンクリート</t>
    <phoneticPr fontId="4"/>
  </si>
  <si>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4"/>
  </si>
  <si>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4"/>
  </si>
  <si>
    <t>２．建設資材利用実績</t>
    <phoneticPr fontId="4"/>
  </si>
  <si>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</si>
  <si>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'山砂、山土などの新材</t>
    <phoneticPr fontId="5"/>
  </si>
  <si>
    <t>土質改良土</t>
    <phoneticPr fontId="5"/>
  </si>
  <si>
    <t>建設発生土</t>
    <phoneticPr fontId="5"/>
  </si>
  <si>
    <t>建設汚泥処理土</t>
    <phoneticPr fontId="4"/>
  </si>
  <si>
    <t>３．建設副産物発生・搬出実績</t>
    <phoneticPr fontId="4"/>
  </si>
  <si>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</si>
  <si>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広域認定制度による
処理</t>
    <phoneticPr fontId="5"/>
  </si>
  <si>
    <t>廃棄物
最終処
分場</t>
    <phoneticPr fontId="5"/>
  </si>
  <si>
    <t>ｻｰﾏﾙ
ﾘｻｲｸﾙ</t>
    <phoneticPr fontId="5"/>
  </si>
  <si>
    <t>建設廃棄物合計</t>
    <phoneticPr fontId="4"/>
  </si>
  <si>
    <t>土質
改良
プラント</t>
    <phoneticPr fontId="4"/>
  </si>
  <si>
    <t>採石場・砂利採取跡地等復旧事業</t>
    <phoneticPr fontId="5"/>
  </si>
  <si>
    <t>土捨場・残土処分場</t>
    <phoneticPr fontId="5"/>
  </si>
  <si>
    <t>建築工事用</t>
    <rPh sb="0" eb="2">
      <t>ケンチク</t>
    </rPh>
    <rPh sb="2" eb="4">
      <t>コウジドコウジ</t>
    </rPh>
    <phoneticPr fontId="5"/>
  </si>
  <si>
    <t>様式２-１</t>
    <phoneticPr fontId="5"/>
  </si>
  <si>
    <t>様式２-２</t>
    <phoneticPr fontId="5"/>
  </si>
  <si>
    <t>m3</t>
    <phoneticPr fontId="4"/>
  </si>
  <si>
    <t>m3</t>
    <phoneticPr fontId="4"/>
  </si>
  <si>
    <t>法　人　番　号</t>
    <rPh sb="0" eb="1">
      <t>ホウ</t>
    </rPh>
    <rPh sb="2" eb="3">
      <t>ヒト</t>
    </rPh>
    <rPh sb="4" eb="5">
      <t>バン</t>
    </rPh>
    <rPh sb="6" eb="7">
      <t>ゴウ</t>
    </rPh>
    <phoneticPr fontId="5"/>
  </si>
  <si>
    <t>m3</t>
    <phoneticPr fontId="5"/>
  </si>
  <si>
    <t>m3</t>
    <phoneticPr fontId="5"/>
  </si>
  <si>
    <t>m3</t>
    <phoneticPr fontId="5"/>
  </si>
  <si>
    <t>トン</t>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</si>
  <si>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4"/>
  </si>
  <si>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</si>
  <si>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</si>
  <si>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</si>
  <si>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4"/>
  </si>
  <si>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4"/>
  </si>
  <si>
    <t>10箇所目</t>
    <rPh sb="2" eb="4">
      <t>カショ</t>
    </rPh>
    <rPh sb="4" eb="5">
      <t>メ</t>
    </rPh>
    <phoneticPr fontId="5"/>
  </si>
  <si>
    <t>11箇所目</t>
    <rPh sb="2" eb="4">
      <t>カショ</t>
    </rPh>
    <rPh sb="4" eb="5">
      <t>メ</t>
    </rPh>
    <phoneticPr fontId="5"/>
  </si>
  <si>
    <t>12箇所目</t>
    <rPh sb="2" eb="4">
      <t>カショ</t>
    </rPh>
    <rPh sb="4" eb="5">
      <t>メ</t>
    </rPh>
    <phoneticPr fontId="5"/>
  </si>
  <si>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4"/>
  </si>
  <si>
    <t>K</t>
    <phoneticPr fontId="4"/>
  </si>
  <si>
    <t>L</t>
    <phoneticPr fontId="4"/>
  </si>
  <si>
    <t>M</t>
    <phoneticPr fontId="4"/>
  </si>
  <si>
    <t>N</t>
    <phoneticPr fontId="4"/>
  </si>
  <si>
    <t>O</t>
    <phoneticPr fontId="4"/>
  </si>
  <si>
    <t>T</t>
    <phoneticPr fontId="4"/>
  </si>
  <si>
    <t>U</t>
    <phoneticPr fontId="4"/>
  </si>
  <si>
    <t>AE</t>
    <phoneticPr fontId="4"/>
  </si>
  <si>
    <t>AF</t>
    <phoneticPr fontId="4"/>
  </si>
  <si>
    <t>AF</t>
    <phoneticPr fontId="4"/>
  </si>
  <si>
    <t>発注機関コード</t>
    <rPh sb="0" eb="2">
      <t>ハッチュウ</t>
    </rPh>
    <rPh sb="2" eb="4">
      <t>キカン</t>
    </rPh>
    <phoneticPr fontId="4"/>
  </si>
  <si>
    <t>住所コード</t>
    <rPh sb="0" eb="2">
      <t>ジュウショ</t>
    </rPh>
    <phoneticPr fontId="4"/>
  </si>
  <si>
    <t>工事種別コード</t>
    <rPh sb="0" eb="2">
      <t>コウジ</t>
    </rPh>
    <rPh sb="2" eb="4">
      <t>シュベツ</t>
    </rPh>
    <phoneticPr fontId="4"/>
  </si>
  <si>
    <t>構造コード</t>
    <rPh sb="0" eb="2">
      <t>コウゾウ</t>
    </rPh>
    <phoneticPr fontId="4"/>
  </si>
  <si>
    <t>大分類リスト</t>
    <rPh sb="0" eb="3">
      <t>ダイブンルイ</t>
    </rPh>
    <phoneticPr fontId="4"/>
  </si>
  <si>
    <t>中分類リスト</t>
    <rPh sb="0" eb="3">
      <t>チュウブンルイ</t>
    </rPh>
    <phoneticPr fontId="4"/>
  </si>
  <si>
    <t>小分類リスト(大、中、Codeでソート済み)</t>
    <rPh sb="0" eb="3">
      <t>ショウブンルイ</t>
    </rPh>
    <rPh sb="7" eb="8">
      <t>ダイ</t>
    </rPh>
    <rPh sb="9" eb="10">
      <t>チュウ</t>
    </rPh>
    <rPh sb="19" eb="20">
      <t>ズ</t>
    </rPh>
    <phoneticPr fontId="4"/>
  </si>
  <si>
    <t>小分類リスト</t>
    <rPh sb="0" eb="3">
      <t>ショウブンルイ</t>
    </rPh>
    <phoneticPr fontId="4"/>
  </si>
  <si>
    <t>（P-1)</t>
    <phoneticPr fontId="4"/>
  </si>
  <si>
    <t>（P-2)</t>
    <phoneticPr fontId="4"/>
  </si>
  <si>
    <t>（P-3)</t>
    <phoneticPr fontId="4"/>
  </si>
  <si>
    <t>（P-4)</t>
    <phoneticPr fontId="4"/>
  </si>
  <si>
    <t>No</t>
    <phoneticPr fontId="4"/>
  </si>
  <si>
    <t>大分類名称</t>
    <rPh sb="0" eb="3">
      <t>ダイブンルイ</t>
    </rPh>
    <rPh sb="3" eb="5">
      <t>メイショウ</t>
    </rPh>
    <phoneticPr fontId="4"/>
  </si>
  <si>
    <t>機関code</t>
    <rPh sb="0" eb="1">
      <t>キカン</t>
    </rPh>
    <phoneticPr fontId="4"/>
  </si>
  <si>
    <t>件</t>
    <rPh sb="0" eb="1">
      <t>ケン</t>
    </rPh>
    <phoneticPr fontId="4"/>
  </si>
  <si>
    <t>行始</t>
    <rPh sb="0" eb="1">
      <t>ギョウ</t>
    </rPh>
    <rPh sb="1" eb="2">
      <t>シ</t>
    </rPh>
    <phoneticPr fontId="4"/>
  </si>
  <si>
    <t>行終</t>
    <rPh sb="0" eb="1">
      <t>ギョウ</t>
    </rPh>
    <rPh sb="1" eb="2">
      <t>シュウ</t>
    </rPh>
    <phoneticPr fontId="4"/>
  </si>
  <si>
    <t>No</t>
    <phoneticPr fontId="4"/>
  </si>
  <si>
    <t>row</t>
    <phoneticPr fontId="4"/>
  </si>
  <si>
    <t>中分類名称</t>
    <rPh sb="0" eb="1">
      <t>チュウ</t>
    </rPh>
    <rPh sb="3" eb="5">
      <t>メイショウ</t>
    </rPh>
    <phoneticPr fontId="4"/>
  </si>
  <si>
    <t>row</t>
    <phoneticPr fontId="4"/>
  </si>
  <si>
    <t>小分類名称</t>
    <rPh sb="0" eb="1">
      <t>ショウ</t>
    </rPh>
    <rPh sb="3" eb="5">
      <t>メイショウ</t>
    </rPh>
    <phoneticPr fontId="4"/>
  </si>
  <si>
    <t>機関code</t>
    <phoneticPr fontId="4"/>
  </si>
  <si>
    <t>都道府県</t>
    <rPh sb="0" eb="4">
      <t>トドウフケン</t>
    </rPh>
    <phoneticPr fontId="4"/>
  </si>
  <si>
    <t>行</t>
    <rPh sb="0" eb="1">
      <t>ギョウ</t>
    </rPh>
    <phoneticPr fontId="4"/>
  </si>
  <si>
    <t>No</t>
    <phoneticPr fontId="4"/>
  </si>
  <si>
    <t>小住所名</t>
  </si>
  <si>
    <t>住所Code</t>
    <phoneticPr fontId="4"/>
  </si>
  <si>
    <t>No</t>
    <phoneticPr fontId="4"/>
  </si>
  <si>
    <t>住所Code</t>
    <phoneticPr fontId="4"/>
  </si>
  <si>
    <t>row</t>
    <phoneticPr fontId="4"/>
  </si>
  <si>
    <t>工事種別名</t>
    <rPh sb="0" eb="2">
      <t>コウジ</t>
    </rPh>
    <rPh sb="2" eb="4">
      <t>シュベツ</t>
    </rPh>
    <rPh sb="4" eb="5">
      <t>メイ</t>
    </rPh>
    <phoneticPr fontId="4"/>
  </si>
  <si>
    <t>工種Code</t>
    <rPh sb="0" eb="2">
      <t>コウシュ</t>
    </rPh>
    <phoneticPr fontId="4"/>
  </si>
  <si>
    <t>No</t>
    <phoneticPr fontId="4"/>
  </si>
  <si>
    <t>構造名</t>
    <rPh sb="0" eb="2">
      <t>コウゾウ</t>
    </rPh>
    <rPh sb="2" eb="3">
      <t>メイ</t>
    </rPh>
    <phoneticPr fontId="4"/>
  </si>
  <si>
    <t>構造Code</t>
    <rPh sb="0" eb="2">
      <t>コウゾウ</t>
    </rPh>
    <phoneticPr fontId="4"/>
  </si>
  <si>
    <t>国土交通省</t>
  </si>
  <si>
    <t>北海道</t>
  </si>
  <si>
    <t>鉄骨鉄筋ｺﾝｸﾘｰﾄ造</t>
  </si>
  <si>
    <t>その他の国の機関</t>
  </si>
  <si>
    <t>青森県</t>
  </si>
  <si>
    <t>鉄筋ｺﾝｸﾘｰﾄ造</t>
  </si>
  <si>
    <t>特殊法人・独立行政法人等</t>
    <phoneticPr fontId="4"/>
  </si>
  <si>
    <t>岩手県</t>
  </si>
  <si>
    <t>鉄骨造</t>
  </si>
  <si>
    <t>宮城県</t>
  </si>
  <si>
    <t>ｺﾝｸﾘｰﾄﾌﾞﾛｯｸ造</t>
  </si>
  <si>
    <t>政令指定都市</t>
    <rPh sb="0" eb="2">
      <t>セイレイ</t>
    </rPh>
    <rPh sb="2" eb="4">
      <t>シテイ</t>
    </rPh>
    <rPh sb="4" eb="6">
      <t>トシ</t>
    </rPh>
    <phoneticPr fontId="4"/>
  </si>
  <si>
    <t>秋田県</t>
  </si>
  <si>
    <t>木造</t>
  </si>
  <si>
    <t>都道府県内区市町村</t>
    <rPh sb="0" eb="4">
      <t>トドウフケン</t>
    </rPh>
    <rPh sb="4" eb="5">
      <t>ナイ</t>
    </rPh>
    <rPh sb="5" eb="6">
      <t>ク</t>
    </rPh>
    <rPh sb="6" eb="9">
      <t>シチョウソン</t>
    </rPh>
    <phoneticPr fontId="4"/>
  </si>
  <si>
    <t>山形県</t>
  </si>
  <si>
    <t>電力会社</t>
    <rPh sb="2" eb="4">
      <t>カイシャ</t>
    </rPh>
    <phoneticPr fontId="4"/>
  </si>
  <si>
    <t>福島県</t>
  </si>
  <si>
    <t>ガス会社</t>
    <rPh sb="2" eb="4">
      <t>カイシャ</t>
    </rPh>
    <phoneticPr fontId="4"/>
  </si>
  <si>
    <t>茨城県</t>
  </si>
  <si>
    <t>通信・電話系会社</t>
    <rPh sb="0" eb="2">
      <t>ツウシン</t>
    </rPh>
    <rPh sb="5" eb="6">
      <t>ケイ</t>
    </rPh>
    <rPh sb="6" eb="8">
      <t>カイシャ</t>
    </rPh>
    <phoneticPr fontId="4"/>
  </si>
  <si>
    <t>栃木県</t>
  </si>
  <si>
    <t>私鉄</t>
    <rPh sb="0" eb="1">
      <t>シテツ</t>
    </rPh>
    <phoneticPr fontId="4"/>
  </si>
  <si>
    <t>群馬県</t>
  </si>
  <si>
    <t>不動産会社</t>
  </si>
  <si>
    <t>790500</t>
  </si>
  <si>
    <t>埼玉県</t>
  </si>
  <si>
    <t>その他の民間企業</t>
  </si>
  <si>
    <t>790600</t>
  </si>
  <si>
    <t>千葉県</t>
  </si>
  <si>
    <t>組合（土地区画整理組合等）</t>
  </si>
  <si>
    <t>790700</t>
  </si>
  <si>
    <t>東京都</t>
  </si>
  <si>
    <t>個人</t>
  </si>
  <si>
    <t>790800</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</si>
  <si>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</si>
  <si>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</si>
  <si>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</si>
  <si>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</si>
  <si>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</si>
  <si>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</si>
  <si>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</si>
  <si>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</si>
  <si>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</si>
  <si>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</si>
  <si>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</si>
  <si>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</si>
  <si>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</si>
  <si>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</si>
  <si>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</si>
  <si>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</si>
  <si>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</si>
  <si>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</si>
  <si>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</si>
  <si>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</si>
  <si>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</si>
  <si>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</si>
  <si>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</si>
  <si>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</si>
  <si>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</si>
  <si>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</si>
  <si>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</si>
  <si>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</si>
  <si>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</si>
  <si>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</si>
  <si>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</si>
  <si>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</si>
  <si>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</si>
  <si>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</si>
  <si>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大</t>
    <rPh sb="0" eb="1">
      <t>ダイ</t>
    </rPh>
    <phoneticPr fontId="4"/>
  </si>
  <si>
    <t>非木造新築（建築）</t>
  </si>
  <si>
    <t>N</t>
  </si>
  <si>
    <t>非木造増築（建築）</t>
  </si>
  <si>
    <t>U</t>
  </si>
  <si>
    <t>非木造改築・改修（建築）</t>
  </si>
  <si>
    <t>O</t>
  </si>
  <si>
    <t>木造新築（建築）</t>
  </si>
  <si>
    <t>Q</t>
  </si>
  <si>
    <t>木造増築（建築）</t>
  </si>
  <si>
    <t>V</t>
  </si>
  <si>
    <t>木造改築・改修（建築）</t>
  </si>
  <si>
    <t>R</t>
  </si>
  <si>
    <t>修繕・模様替え（建築）</t>
  </si>
  <si>
    <t>T</t>
  </si>
  <si>
    <t>中</t>
    <rPh sb="0" eb="1">
      <t>チュウ</t>
    </rPh>
    <phoneticPr fontId="4"/>
  </si>
  <si>
    <t>No</t>
    <phoneticPr fontId="4"/>
  </si>
  <si>
    <t>機関code</t>
    <phoneticPr fontId="4"/>
  </si>
  <si>
    <t>住所Code</t>
    <phoneticPr fontId="4"/>
  </si>
  <si>
    <t>国土交通本省</t>
  </si>
  <si>
    <t>大臣官房</t>
  </si>
  <si>
    <t>912100</t>
  </si>
  <si>
    <t>札幌市</t>
  </si>
  <si>
    <t>01100</t>
  </si>
  <si>
    <t>国土地理院</t>
  </si>
  <si>
    <t>総合政策局</t>
  </si>
  <si>
    <t>913000</t>
  </si>
  <si>
    <t>札幌市　中央区</t>
  </si>
  <si>
    <t>01101</t>
  </si>
  <si>
    <t>国土交通大学校</t>
  </si>
  <si>
    <t>950000</t>
  </si>
  <si>
    <t>国土政策局</t>
  </si>
  <si>
    <t>913100</t>
  </si>
  <si>
    <t>札幌市　北区</t>
  </si>
  <si>
    <t>01102</t>
  </si>
  <si>
    <t>北海道開発局</t>
  </si>
  <si>
    <t>土地・建設産業局</t>
  </si>
  <si>
    <t>913200</t>
  </si>
  <si>
    <t>札幌市　東区</t>
  </si>
  <si>
    <t>01103</t>
  </si>
  <si>
    <t>東北地方整備局</t>
  </si>
  <si>
    <t>都市局</t>
  </si>
  <si>
    <t>914000</t>
  </si>
  <si>
    <t>札幌市　白石区</t>
  </si>
  <si>
    <t>01104</t>
  </si>
  <si>
    <t>関東地方整備局</t>
  </si>
  <si>
    <t>水管理・国土保全局</t>
  </si>
  <si>
    <t>915000</t>
  </si>
  <si>
    <t>札幌市　豊平区</t>
  </si>
  <si>
    <t>01105</t>
  </si>
  <si>
    <t>北陸地方整備局</t>
  </si>
  <si>
    <t>道路局</t>
  </si>
  <si>
    <t>916000</t>
  </si>
  <si>
    <t>札幌市　南区</t>
  </si>
  <si>
    <t>01106</t>
  </si>
  <si>
    <t>中部地方整備局</t>
  </si>
  <si>
    <t>住宅局</t>
  </si>
  <si>
    <t>917000</t>
  </si>
  <si>
    <t>札幌市　西区</t>
  </si>
  <si>
    <t>01107</t>
  </si>
  <si>
    <t>近畿地方整備局</t>
  </si>
  <si>
    <t>鉄道局</t>
  </si>
  <si>
    <t>918100</t>
  </si>
  <si>
    <t>札幌市　厚別区</t>
  </si>
  <si>
    <t>01108</t>
  </si>
  <si>
    <t>中国地方整備局</t>
  </si>
  <si>
    <t>自動車局</t>
  </si>
  <si>
    <t>918110</t>
  </si>
  <si>
    <t>札幌市　手稲区</t>
  </si>
  <si>
    <t>01109</t>
  </si>
  <si>
    <t>四国地方整備局</t>
  </si>
  <si>
    <t>海事局</t>
  </si>
  <si>
    <t>918120</t>
  </si>
  <si>
    <t>札幌市　清田区</t>
  </si>
  <si>
    <t>01110</t>
  </si>
  <si>
    <t>九州地方整備局</t>
  </si>
  <si>
    <t>港湾局</t>
  </si>
  <si>
    <t>918200</t>
  </si>
  <si>
    <t>函館市</t>
  </si>
  <si>
    <t>01202</t>
  </si>
  <si>
    <t>沖縄総合事務局</t>
  </si>
  <si>
    <t>航空局</t>
  </si>
  <si>
    <t>918300</t>
  </si>
  <si>
    <t>小樽市</t>
  </si>
  <si>
    <t>01203</t>
  </si>
  <si>
    <t>航空局関係地方支分部局</t>
  </si>
  <si>
    <t>北海道局</t>
  </si>
  <si>
    <t>918500</t>
  </si>
  <si>
    <t>旭川市</t>
  </si>
  <si>
    <t>01204</t>
  </si>
  <si>
    <t>海上保安庁</t>
  </si>
  <si>
    <t>919999</t>
  </si>
  <si>
    <t>室蘭市</t>
  </si>
  <si>
    <t>01205</t>
  </si>
  <si>
    <t>気象庁</t>
  </si>
  <si>
    <t>本院</t>
  </si>
  <si>
    <t>922000</t>
  </si>
  <si>
    <t>釧路市</t>
  </si>
  <si>
    <t>01206</t>
  </si>
  <si>
    <t>国立研究開発法人</t>
  </si>
  <si>
    <t>総務部</t>
  </si>
  <si>
    <t>922100</t>
  </si>
  <si>
    <t>帯広市</t>
  </si>
  <si>
    <t>01207</t>
  </si>
  <si>
    <t>独立行政法人</t>
  </si>
  <si>
    <t>企画部</t>
  </si>
  <si>
    <t>922200</t>
  </si>
  <si>
    <t>北見市</t>
  </si>
  <si>
    <t>01208</t>
  </si>
  <si>
    <t>国土交通省その他</t>
  </si>
  <si>
    <t>測地部</t>
  </si>
  <si>
    <t>923100</t>
  </si>
  <si>
    <t>夕張市</t>
  </si>
  <si>
    <t>01209</t>
  </si>
  <si>
    <t>農林水産省</t>
  </si>
  <si>
    <t>地理空間情報部</t>
  </si>
  <si>
    <t>923700</t>
  </si>
  <si>
    <t>岩見沢市</t>
  </si>
  <si>
    <t>01210</t>
  </si>
  <si>
    <t>林野庁</t>
  </si>
  <si>
    <t>基本図情報部</t>
  </si>
  <si>
    <t>923800</t>
  </si>
  <si>
    <t>網走市</t>
  </si>
  <si>
    <t>01211</t>
  </si>
  <si>
    <t>防衛省</t>
  </si>
  <si>
    <t>応用地理部</t>
  </si>
  <si>
    <t>923900</t>
  </si>
  <si>
    <t>留萌市</t>
  </si>
  <si>
    <t>01212</t>
  </si>
  <si>
    <t>文部科学省</t>
  </si>
  <si>
    <t>992000</t>
  </si>
  <si>
    <t>測地観測センター</t>
  </si>
  <si>
    <t>924300</t>
  </si>
  <si>
    <t>苫小牧市</t>
  </si>
  <si>
    <t>01213</t>
  </si>
  <si>
    <t>財務省</t>
  </si>
  <si>
    <t>地理地殻活動研究センター</t>
  </si>
  <si>
    <t>924500</t>
  </si>
  <si>
    <t>稚内市</t>
  </si>
  <si>
    <t>01214</t>
  </si>
  <si>
    <t>裁判所</t>
  </si>
  <si>
    <t>北海道地方測量部</t>
  </si>
  <si>
    <t>926100</t>
  </si>
  <si>
    <t>美唄市</t>
  </si>
  <si>
    <t>01215</t>
  </si>
  <si>
    <t>999999</t>
  </si>
  <si>
    <t>東北地方測量部</t>
  </si>
  <si>
    <t>926200</t>
  </si>
  <si>
    <t>芦別市</t>
  </si>
  <si>
    <t>01216</t>
  </si>
  <si>
    <t>東日本高速道路（株）</t>
  </si>
  <si>
    <t>関東地方測量部</t>
  </si>
  <si>
    <t>926300</t>
  </si>
  <si>
    <t>江別市</t>
  </si>
  <si>
    <t>01217</t>
  </si>
  <si>
    <t>中日本高速道路（株）</t>
  </si>
  <si>
    <t>北陸地方測量部</t>
  </si>
  <si>
    <t>926400</t>
  </si>
  <si>
    <t>赤平市</t>
  </si>
  <si>
    <t>01218</t>
  </si>
  <si>
    <t>西日本高速道路（株）</t>
  </si>
  <si>
    <t>中部地方測量部</t>
  </si>
  <si>
    <t>926500</t>
  </si>
  <si>
    <t>紋別市</t>
  </si>
  <si>
    <t>01219</t>
  </si>
  <si>
    <t>首都高速道路（株）</t>
  </si>
  <si>
    <t>近畿地方測量部</t>
  </si>
  <si>
    <t>926600</t>
  </si>
  <si>
    <t>士別市</t>
  </si>
  <si>
    <t>01220</t>
  </si>
  <si>
    <t>阪神高速道路（株）</t>
  </si>
  <si>
    <t>中国地方測量部</t>
  </si>
  <si>
    <t>926700</t>
  </si>
  <si>
    <t>名寄市</t>
  </si>
  <si>
    <t>01221</t>
  </si>
  <si>
    <t>本州四国連絡高速道路（株）</t>
  </si>
  <si>
    <t>四国地方測量部</t>
  </si>
  <si>
    <t>926800</t>
  </si>
  <si>
    <t>三笠市</t>
  </si>
  <si>
    <t>01222</t>
  </si>
  <si>
    <t>水資源機構</t>
  </si>
  <si>
    <t>九州地方測量部</t>
  </si>
  <si>
    <t>926900</t>
  </si>
  <si>
    <t>根室市</t>
  </si>
  <si>
    <t>01223</t>
  </si>
  <si>
    <t>鉄道建設・運輸施設整備支援機構</t>
  </si>
  <si>
    <t>沖縄支所</t>
  </si>
  <si>
    <t>927000</t>
  </si>
  <si>
    <t>千歳市</t>
  </si>
  <si>
    <t>01224</t>
  </si>
  <si>
    <t>成田国際空港（株）</t>
  </si>
  <si>
    <t>929999</t>
  </si>
  <si>
    <t>滝川市</t>
  </si>
  <si>
    <t>01225</t>
  </si>
  <si>
    <t>中小企業基盤整備機構</t>
  </si>
  <si>
    <t>本局　開発監理部</t>
  </si>
  <si>
    <t>810010</t>
  </si>
  <si>
    <t>砂川市</t>
  </si>
  <si>
    <t>01226</t>
  </si>
  <si>
    <t>都市再生機構</t>
  </si>
  <si>
    <t>本局　事業振興部</t>
  </si>
  <si>
    <t>810020</t>
  </si>
  <si>
    <t>歌志内市</t>
  </si>
  <si>
    <t>01227</t>
  </si>
  <si>
    <t>（株）URコミュニティ</t>
  </si>
  <si>
    <t>本局　建設部</t>
  </si>
  <si>
    <t>810030</t>
  </si>
  <si>
    <t>深川市</t>
  </si>
  <si>
    <t>01228</t>
  </si>
  <si>
    <t>環境再生保全機構</t>
  </si>
  <si>
    <t>本局　港湾空港部</t>
  </si>
  <si>
    <t>810040</t>
  </si>
  <si>
    <t>富良野市</t>
  </si>
  <si>
    <t>01229</t>
  </si>
  <si>
    <t>日本下水道事業団</t>
  </si>
  <si>
    <t>本局　農業水産部</t>
  </si>
  <si>
    <t>810050</t>
  </si>
  <si>
    <t>登別市</t>
  </si>
  <si>
    <t>01230</t>
  </si>
  <si>
    <t>新関西国際空港（株）</t>
  </si>
  <si>
    <t>772000</t>
  </si>
  <si>
    <t>本局　営繕部</t>
  </si>
  <si>
    <t>811201</t>
  </si>
  <si>
    <t>恵庭市</t>
  </si>
  <si>
    <t>01231</t>
  </si>
  <si>
    <t>中部国際空港（株）</t>
  </si>
  <si>
    <t>774000</t>
  </si>
  <si>
    <t>本局　その他</t>
  </si>
  <si>
    <t>810099</t>
  </si>
  <si>
    <t>伊達市</t>
  </si>
  <si>
    <t>01233</t>
  </si>
  <si>
    <t>関西国際空港土地保有（株）</t>
  </si>
  <si>
    <t>775000</t>
  </si>
  <si>
    <t>札幌開発建設部　本部</t>
  </si>
  <si>
    <t>810101</t>
  </si>
  <si>
    <t>北広島市</t>
  </si>
  <si>
    <t>01234</t>
  </si>
  <si>
    <t>森林研究・整備機構</t>
  </si>
  <si>
    <t>札幌開発建設部　札幌河川事務所</t>
  </si>
  <si>
    <t>811102</t>
  </si>
  <si>
    <t>石狩市</t>
  </si>
  <si>
    <t>01235</t>
  </si>
  <si>
    <t>その他の公団・事業団</t>
  </si>
  <si>
    <t>799999</t>
  </si>
  <si>
    <t>札幌開発建設部　岩見沢河川事務所</t>
  </si>
  <si>
    <t>811103</t>
  </si>
  <si>
    <t>北斗市</t>
  </si>
  <si>
    <t>01236</t>
  </si>
  <si>
    <t>札幌開発建設部　桂沢ダム管理支所</t>
  </si>
  <si>
    <t>811115</t>
  </si>
  <si>
    <t>石狩郡　当別町</t>
  </si>
  <si>
    <t>01303</t>
  </si>
  <si>
    <t>札幌開発建設部　空知川河川事務所</t>
  </si>
  <si>
    <t>810121</t>
  </si>
  <si>
    <t>石狩郡　新篠津村</t>
  </si>
  <si>
    <t>01304</t>
  </si>
  <si>
    <t>札幌開発建設部　滝里ダム管理支所</t>
  </si>
  <si>
    <t>811111</t>
  </si>
  <si>
    <t>松前郡　松前町</t>
  </si>
  <si>
    <t>01331</t>
  </si>
  <si>
    <t>札幌開発建設部　金山ダム管理支所</t>
  </si>
  <si>
    <t>811114</t>
  </si>
  <si>
    <t>松前郡　福島町</t>
  </si>
  <si>
    <t>01332</t>
  </si>
  <si>
    <t>札幌開発建設部　江別河川事務所</t>
  </si>
  <si>
    <t>811107</t>
  </si>
  <si>
    <t>上磯郡　知内町</t>
  </si>
  <si>
    <t>01333</t>
  </si>
  <si>
    <t>札幌開発建設部　千歳川河川事務所</t>
  </si>
  <si>
    <t>811105</t>
  </si>
  <si>
    <t>上磯郡　木古内町</t>
  </si>
  <si>
    <t>01334</t>
  </si>
  <si>
    <t>札幌開発建設部　漁川ダム管理支所</t>
  </si>
  <si>
    <t>811116</t>
  </si>
  <si>
    <t>亀田郡　七飯町</t>
  </si>
  <si>
    <t>01337</t>
  </si>
  <si>
    <t>札幌開発建設部　滝川河川事務所</t>
  </si>
  <si>
    <t>811104</t>
  </si>
  <si>
    <t>茅部郡　鹿部町</t>
  </si>
  <si>
    <t>01343</t>
  </si>
  <si>
    <t>札幌開発建設部　豊平川ダム統合管理事務所</t>
  </si>
  <si>
    <t>811106</t>
  </si>
  <si>
    <t>茅部郡　森町</t>
  </si>
  <si>
    <t>01345</t>
  </si>
  <si>
    <t>札幌開発建設部　豊平峡ダム管理支所</t>
  </si>
  <si>
    <t>811117</t>
  </si>
  <si>
    <t>二海郡　八雲町</t>
  </si>
  <si>
    <t>01346</t>
  </si>
  <si>
    <t>札幌開発建設部　定山渓ダム管理支所</t>
  </si>
  <si>
    <t>811118</t>
  </si>
  <si>
    <t>山越郡　長万部町</t>
  </si>
  <si>
    <t>01347</t>
  </si>
  <si>
    <t>札幌開発建設部　夕張川ダム総合管理事務所</t>
  </si>
  <si>
    <t>810122</t>
  </si>
  <si>
    <t>檜山郡　江差町</t>
  </si>
  <si>
    <t>01361</t>
  </si>
  <si>
    <t>札幌開発建設部　札幌道路事務所</t>
  </si>
  <si>
    <t>810102</t>
  </si>
  <si>
    <t>檜山郡　上ノ国町</t>
  </si>
  <si>
    <t>01362</t>
  </si>
  <si>
    <t>札幌開発建設部　岩見沢道路事務所</t>
  </si>
  <si>
    <t>810103</t>
  </si>
  <si>
    <t>檜山郡　厚沢部町</t>
  </si>
  <si>
    <t>01363</t>
  </si>
  <si>
    <t>札幌開発建設部　千歳道路事務所</t>
  </si>
  <si>
    <t>810120</t>
  </si>
  <si>
    <t>爾志郡　乙部町</t>
  </si>
  <si>
    <t>01364</t>
  </si>
  <si>
    <t>札幌開発建設部　滝川道路事務所</t>
  </si>
  <si>
    <t>810104</t>
  </si>
  <si>
    <t>奥尻郡　奥尻町</t>
  </si>
  <si>
    <t>01367</t>
  </si>
  <si>
    <t>札幌開発建設部　深川道路事務所</t>
  </si>
  <si>
    <t>810109</t>
  </si>
  <si>
    <t>瀬棚郡　今金町</t>
  </si>
  <si>
    <t>01370</t>
  </si>
  <si>
    <t>札幌開発建設部　国営滝野すずらん丘陵公園事務所</t>
  </si>
  <si>
    <t>810108</t>
  </si>
  <si>
    <t>久遠郡　せたな町</t>
  </si>
  <si>
    <t>01371</t>
  </si>
  <si>
    <t>札幌開発建設部　岩見沢農業事務所</t>
  </si>
  <si>
    <t>810107</t>
  </si>
  <si>
    <t>島牧郡　島牧村</t>
  </si>
  <si>
    <t>01391</t>
  </si>
  <si>
    <t>札幌開発建設部　札幌北農業事務所</t>
  </si>
  <si>
    <t>810106</t>
  </si>
  <si>
    <t>寿都郡　寿都町</t>
  </si>
  <si>
    <t>01392</t>
  </si>
  <si>
    <t>札幌開発建設部　深川農業事務所</t>
  </si>
  <si>
    <t>810113</t>
  </si>
  <si>
    <t>寿都郡　黒松内町</t>
  </si>
  <si>
    <t>01393</t>
  </si>
  <si>
    <t>札幌開発建設部　札幌南農業事務所</t>
  </si>
  <si>
    <t>810119</t>
  </si>
  <si>
    <t>磯谷郡　蘭越町</t>
  </si>
  <si>
    <t>01394</t>
  </si>
  <si>
    <t>札幌開発建設部　幾春別川ダム建設事業所</t>
  </si>
  <si>
    <t>811112</t>
  </si>
  <si>
    <t>虻田郡　ニセコ町</t>
  </si>
  <si>
    <t>01395</t>
  </si>
  <si>
    <t>札幌開発建設部　千歳空港建設事業所</t>
  </si>
  <si>
    <t>810118</t>
  </si>
  <si>
    <t>虻田郡　真狩村</t>
  </si>
  <si>
    <t>01396</t>
  </si>
  <si>
    <t>札幌開発建設部　その他</t>
  </si>
  <si>
    <t>810199</t>
  </si>
  <si>
    <t>虻田郡　留寿都村</t>
  </si>
  <si>
    <t>01397</t>
  </si>
  <si>
    <t>函館開発建設部　本部</t>
  </si>
  <si>
    <t>810301</t>
  </si>
  <si>
    <t>虻田郡　喜茂別町</t>
  </si>
  <si>
    <t>01398</t>
  </si>
  <si>
    <t>函館開発建設部　今金河川事務所</t>
  </si>
  <si>
    <t>810312</t>
  </si>
  <si>
    <t>虻田郡　京極町</t>
  </si>
  <si>
    <t>01399</t>
  </si>
  <si>
    <t>函館開発建設部　美利河ダム管理支所</t>
  </si>
  <si>
    <t>810313</t>
  </si>
  <si>
    <t>虻田郡　倶知安町</t>
  </si>
  <si>
    <t>01400</t>
  </si>
  <si>
    <t>函館開発建設部　函館道路事務所</t>
  </si>
  <si>
    <t>810302</t>
  </si>
  <si>
    <t>岩内郡　共和町</t>
  </si>
  <si>
    <t>01401</t>
  </si>
  <si>
    <t>函館開発建設部　八雲道路事務所</t>
  </si>
  <si>
    <t>810307</t>
  </si>
  <si>
    <t>岩内郡　岩内町</t>
  </si>
  <si>
    <t>01402</t>
  </si>
  <si>
    <t>函館開発建設部　江差道路事務所</t>
  </si>
  <si>
    <t>810303</t>
  </si>
  <si>
    <t>古宇郡　泊村</t>
  </si>
  <si>
    <t>01403</t>
  </si>
  <si>
    <t>函館開発建設部　函館港湾事務所</t>
  </si>
  <si>
    <t>810305</t>
  </si>
  <si>
    <t>古宇郡　神恵内村</t>
  </si>
  <si>
    <t>01404</t>
  </si>
  <si>
    <t>函館開発建設部　江差港湾事務所</t>
  </si>
  <si>
    <t>810306</t>
  </si>
  <si>
    <t>積丹郡　積丹町</t>
  </si>
  <si>
    <t>01405</t>
  </si>
  <si>
    <t>函館開発建設部　函館農業事務所</t>
  </si>
  <si>
    <t>810304</t>
  </si>
  <si>
    <t>古平郡　古平町</t>
  </si>
  <si>
    <t>01406</t>
  </si>
  <si>
    <t>函館開発建設部　その他</t>
  </si>
  <si>
    <t>810399</t>
  </si>
  <si>
    <t>余市郡　仁木町</t>
  </si>
  <si>
    <t>01407</t>
  </si>
  <si>
    <t>小樽開発建設部　本部</t>
  </si>
  <si>
    <t>810201</t>
  </si>
  <si>
    <t>余市郡　余市町</t>
  </si>
  <si>
    <t>01408</t>
  </si>
  <si>
    <t>小樽開発建設部　倶知安開発事務所</t>
  </si>
  <si>
    <t>810213</t>
  </si>
  <si>
    <t>余市郡　赤井川村</t>
  </si>
  <si>
    <t>01409</t>
  </si>
  <si>
    <t>小樽開発建設部　小樽道路事務所</t>
  </si>
  <si>
    <t>810202</t>
  </si>
  <si>
    <t>空知郡　南幌町</t>
  </si>
  <si>
    <t>01423</t>
  </si>
  <si>
    <t>小樽開発建設部　岩内道路事務所</t>
  </si>
  <si>
    <t>810205</t>
  </si>
  <si>
    <t>空知郡　奈井江町</t>
  </si>
  <si>
    <t>01424</t>
  </si>
  <si>
    <t>小樽開発建設部　小樽港湾事務所</t>
  </si>
  <si>
    <t>810204</t>
  </si>
  <si>
    <t>空知郡　上砂川町</t>
  </si>
  <si>
    <t>01425</t>
  </si>
  <si>
    <t>小樽開発建設部　後志中部農業開発事業所</t>
  </si>
  <si>
    <t>810214</t>
  </si>
  <si>
    <t>夕張郡　由仁町</t>
  </si>
  <si>
    <t>01427</t>
  </si>
  <si>
    <t>小樽開発建設部　その他</t>
  </si>
  <si>
    <t>810299</t>
  </si>
  <si>
    <t>夕張郡　長沼町</t>
  </si>
  <si>
    <t>01428</t>
  </si>
  <si>
    <t>旭川開発建設部　本部</t>
  </si>
  <si>
    <t>810501</t>
  </si>
  <si>
    <t>夕張郡　栗山町</t>
  </si>
  <si>
    <t>01429</t>
  </si>
  <si>
    <t>旭川開発建設部　旭川河川事務所</t>
  </si>
  <si>
    <t>810503</t>
  </si>
  <si>
    <t>樺戸郡　月形町</t>
  </si>
  <si>
    <t>01430</t>
  </si>
  <si>
    <t>旭川開発建設部　大雪ダム管理支所</t>
  </si>
  <si>
    <t>810517</t>
  </si>
  <si>
    <t>樺戸郡　浦臼町</t>
  </si>
  <si>
    <t>01431</t>
  </si>
  <si>
    <t>旭川開発建設部　忠別ダム管理支所</t>
  </si>
  <si>
    <t>810515</t>
  </si>
  <si>
    <t>樺戸郡　新十津川町</t>
  </si>
  <si>
    <t>01432</t>
  </si>
  <si>
    <t>旭川開発建設部　名寄河川事務所</t>
  </si>
  <si>
    <t>810504</t>
  </si>
  <si>
    <t>雨竜郡　妹背牛町</t>
  </si>
  <si>
    <t>01433</t>
  </si>
  <si>
    <t>旭川開発建設部　岩尾内ダム管理支所</t>
  </si>
  <si>
    <t>810518</t>
  </si>
  <si>
    <t>雨竜郡　秩父別町</t>
  </si>
  <si>
    <t>01434</t>
  </si>
  <si>
    <t>仙台市</t>
  </si>
  <si>
    <t>旭川開発建設部　旭川道路事務所</t>
  </si>
  <si>
    <t>810502</t>
  </si>
  <si>
    <t>雨竜郡　雨竜町</t>
  </si>
  <si>
    <t>01436</t>
  </si>
  <si>
    <t>さいたま市</t>
  </si>
  <si>
    <t>旭川開発建設部　士別道路事務所</t>
  </si>
  <si>
    <t>810506</t>
  </si>
  <si>
    <t>雨竜郡　北竜町</t>
  </si>
  <si>
    <t>01437</t>
  </si>
  <si>
    <t>千葉市</t>
  </si>
  <si>
    <t>旭川開発建設部　富良野道路事務所</t>
  </si>
  <si>
    <t>810522</t>
  </si>
  <si>
    <t>雨竜郡　沼田町</t>
  </si>
  <si>
    <t>01438</t>
  </si>
  <si>
    <t>横浜市</t>
  </si>
  <si>
    <t>旭川開発建設部　旭川農業事務所</t>
  </si>
  <si>
    <t>810505</t>
  </si>
  <si>
    <t>上川郡　鷹栖町</t>
  </si>
  <si>
    <t>01452</t>
  </si>
  <si>
    <t>川崎市</t>
  </si>
  <si>
    <t>旭川開発建設部　サンルダム建設事業所</t>
  </si>
  <si>
    <t>810516</t>
  </si>
  <si>
    <t>上川郡　東神楽町</t>
  </si>
  <si>
    <t>01453</t>
  </si>
  <si>
    <t>相模原市</t>
  </si>
  <si>
    <t>旭川開発建設部　名寄農業開発事業所</t>
  </si>
  <si>
    <t>810521</t>
  </si>
  <si>
    <t>上川郡　当麻町</t>
  </si>
  <si>
    <t>01454</t>
  </si>
  <si>
    <t>新潟市</t>
  </si>
  <si>
    <t>旭川開発建設部　富良野地域農業開発事業所</t>
  </si>
  <si>
    <t>810519</t>
  </si>
  <si>
    <t>上川郡　比布町</t>
  </si>
  <si>
    <t>01455</t>
  </si>
  <si>
    <t>静岡市</t>
  </si>
  <si>
    <t>旭川開発建設部　その他</t>
  </si>
  <si>
    <t>810599</t>
  </si>
  <si>
    <t>上川郡　愛別町</t>
  </si>
  <si>
    <t>01456</t>
  </si>
  <si>
    <t>浜松市</t>
  </si>
  <si>
    <t>室蘭開発建設部　本部</t>
  </si>
  <si>
    <t>810401</t>
  </si>
  <si>
    <t>上川郡　上川町</t>
  </si>
  <si>
    <t>01457</t>
  </si>
  <si>
    <t>名古屋市</t>
  </si>
  <si>
    <t>室蘭開発建設部　苫小牧河川事務所</t>
  </si>
  <si>
    <t>810419</t>
  </si>
  <si>
    <t>上川郡　東川町</t>
  </si>
  <si>
    <t>01458</t>
  </si>
  <si>
    <t>京都市</t>
  </si>
  <si>
    <t>室蘭開発建設部　苫小牧道路事務所</t>
  </si>
  <si>
    <t>810403</t>
  </si>
  <si>
    <t>上川郡　美瑛町</t>
  </si>
  <si>
    <t>01459</t>
  </si>
  <si>
    <t>大阪市</t>
  </si>
  <si>
    <t>室蘭開発建設部　室蘭道路事務所</t>
  </si>
  <si>
    <t>810402</t>
  </si>
  <si>
    <t>空知郡　上富良野町</t>
  </si>
  <si>
    <t>01460</t>
  </si>
  <si>
    <t>堺市</t>
  </si>
  <si>
    <t>室蘭開発建設部　有珠復旧事務所</t>
  </si>
  <si>
    <t>810408</t>
  </si>
  <si>
    <t>空知郡　中富良野町</t>
  </si>
  <si>
    <t>01461</t>
  </si>
  <si>
    <t>神戸市</t>
  </si>
  <si>
    <t>室蘭開発建設部　日高道路事務所</t>
  </si>
  <si>
    <t>810420</t>
  </si>
  <si>
    <t>空知郡　南富良野町</t>
  </si>
  <si>
    <t>01462</t>
  </si>
  <si>
    <t>岡山市</t>
  </si>
  <si>
    <t>室蘭開発建設部　浦河道路事務所</t>
  </si>
  <si>
    <t>810410</t>
  </si>
  <si>
    <t>勇払郡　占冠村</t>
  </si>
  <si>
    <t>01463</t>
  </si>
  <si>
    <t>広島市</t>
  </si>
  <si>
    <t>室蘭開発建設部　室蘭港湾事務所</t>
  </si>
  <si>
    <t>810404</t>
  </si>
  <si>
    <t>上川郡　和寒町</t>
  </si>
  <si>
    <t>01464</t>
  </si>
  <si>
    <t>北九州市</t>
  </si>
  <si>
    <t>室蘭開発建設部　苫小牧港湾事務所</t>
  </si>
  <si>
    <t>810405</t>
  </si>
  <si>
    <t>上川郡　剣淵町</t>
  </si>
  <si>
    <t>01465</t>
  </si>
  <si>
    <t>福岡市</t>
  </si>
  <si>
    <t>室蘭開発建設部　浦河港湾事務所</t>
  </si>
  <si>
    <t>810406</t>
  </si>
  <si>
    <t>上川郡　下川町</t>
  </si>
  <si>
    <t>01468</t>
  </si>
  <si>
    <t>熊本市</t>
  </si>
  <si>
    <t>室蘭開発建設部　沙流川ダム建設事業所</t>
  </si>
  <si>
    <t>810415</t>
  </si>
  <si>
    <t>中川郡　美深町</t>
  </si>
  <si>
    <t>01469</t>
  </si>
  <si>
    <t>北海道内市町村</t>
    <rPh sb="3" eb="4">
      <t>ナイ</t>
    </rPh>
    <rPh sb="4" eb="7">
      <t>シチョウソン</t>
    </rPh>
    <phoneticPr fontId="4"/>
  </si>
  <si>
    <t>室蘭開発建設部　二風谷ダム管理所</t>
  </si>
  <si>
    <t>810416</t>
  </si>
  <si>
    <t>中川郡　音威子府村</t>
  </si>
  <si>
    <t>01470</t>
  </si>
  <si>
    <t>青森県内市町村</t>
  </si>
  <si>
    <t>室蘭開発建設部　胆振東部農業開発事業所</t>
  </si>
  <si>
    <t>810417</t>
  </si>
  <si>
    <t>中川郡　中川町</t>
  </si>
  <si>
    <t>01471</t>
  </si>
  <si>
    <t>岩手県内市町村</t>
  </si>
  <si>
    <t>室蘭開発建設部　その他</t>
  </si>
  <si>
    <t>810499</t>
  </si>
  <si>
    <t>雨竜郡　幌加内町</t>
  </si>
  <si>
    <t>01472</t>
  </si>
  <si>
    <t>宮城県内市町村</t>
  </si>
  <si>
    <t>釧路開発建設部　本部</t>
  </si>
  <si>
    <t>811001</t>
  </si>
  <si>
    <t>増毛郡　増毛町</t>
  </si>
  <si>
    <t>01481</t>
  </si>
  <si>
    <t>秋田県内市町村</t>
  </si>
  <si>
    <t>釧路開発建設部　釧路河川事務所</t>
  </si>
  <si>
    <t>811019</t>
  </si>
  <si>
    <t>留萌郡　小平町</t>
  </si>
  <si>
    <t>01482</t>
  </si>
  <si>
    <t>山形県内市町村</t>
  </si>
  <si>
    <t>釧路開発建設部　釧路道路事務所</t>
  </si>
  <si>
    <t>811002</t>
  </si>
  <si>
    <t>苫前郡　苫前町</t>
  </si>
  <si>
    <t>01483</t>
  </si>
  <si>
    <t>福島県内市町村</t>
  </si>
  <si>
    <t>釧路開発建設部　根室道路事務所</t>
  </si>
  <si>
    <t>811021</t>
  </si>
  <si>
    <t>苫前郡　羽幌町</t>
  </si>
  <si>
    <t>01484</t>
  </si>
  <si>
    <t>茨城県内市町村</t>
  </si>
  <si>
    <t>釧路開発建設部　弟子屈道路事務所</t>
  </si>
  <si>
    <t>811020</t>
  </si>
  <si>
    <t>苫前郡　初山別村</t>
  </si>
  <si>
    <t>01485</t>
  </si>
  <si>
    <t>栃木県内市町村</t>
  </si>
  <si>
    <t>釧路開発建設部　中標津道路事務所</t>
  </si>
  <si>
    <t>811010</t>
  </si>
  <si>
    <t>天塩郡　遠別町</t>
  </si>
  <si>
    <t>01486</t>
  </si>
  <si>
    <t>群馬県内市町村</t>
  </si>
  <si>
    <t>釧路開発建設部　釧路港湾事務所</t>
  </si>
  <si>
    <t>811004</t>
  </si>
  <si>
    <t>天塩郡　天塩町</t>
  </si>
  <si>
    <t>01487</t>
  </si>
  <si>
    <t>埼玉県内市町村</t>
  </si>
  <si>
    <t>釧路開発建設部　根室港湾事務所</t>
  </si>
  <si>
    <t>811017</t>
  </si>
  <si>
    <t>宗谷郡　猿払村</t>
  </si>
  <si>
    <t>01511</t>
  </si>
  <si>
    <t>千葉県内市町村</t>
  </si>
  <si>
    <t>釧路開発建設部　釧路農業事務所</t>
  </si>
  <si>
    <t>811003</t>
  </si>
  <si>
    <t>枝幸郡　浜頓別町</t>
  </si>
  <si>
    <t>01512</t>
  </si>
  <si>
    <t>東京都内区市町村</t>
    <rPh sb="4" eb="5">
      <t>ク</t>
    </rPh>
    <phoneticPr fontId="4"/>
  </si>
  <si>
    <t>釧路開発建設部　根室農業事務所</t>
  </si>
  <si>
    <t>811022</t>
  </si>
  <si>
    <t>枝幸郡　中頓別町</t>
  </si>
  <si>
    <t>01513</t>
  </si>
  <si>
    <t>神奈川県内市町村</t>
  </si>
  <si>
    <t>釧路開発建設部　その他</t>
  </si>
  <si>
    <t>811099</t>
  </si>
  <si>
    <t>枝幸郡　枝幸町</t>
  </si>
  <si>
    <t>01514</t>
  </si>
  <si>
    <t>山梨県内市町村</t>
  </si>
  <si>
    <t>帯広開発建設部　本部</t>
  </si>
  <si>
    <t>810901</t>
  </si>
  <si>
    <t>天塩郡　豊富町</t>
  </si>
  <si>
    <t>01516</t>
  </si>
  <si>
    <t>長野県内市町村</t>
  </si>
  <si>
    <t>帯広開発建設部　帯広河川事務所</t>
  </si>
  <si>
    <t>810903</t>
  </si>
  <si>
    <t>礼文郡　礼文町</t>
  </si>
  <si>
    <t>01517</t>
  </si>
  <si>
    <t>新潟県内市町村</t>
  </si>
  <si>
    <t>帯広開発建設部　十勝ダム管理支所</t>
  </si>
  <si>
    <t>810915</t>
  </si>
  <si>
    <t>利尻郡　利尻町</t>
  </si>
  <si>
    <t>01518</t>
  </si>
  <si>
    <t>富山県内市町村</t>
  </si>
  <si>
    <t>帯広開発建設部　札内川ダム管理支所</t>
  </si>
  <si>
    <t>810914</t>
  </si>
  <si>
    <t>利尻郡　利尻富士町</t>
  </si>
  <si>
    <t>01519</t>
  </si>
  <si>
    <t>石川県内市町村</t>
  </si>
  <si>
    <t>帯広開発建設部　池田河川事務所</t>
  </si>
  <si>
    <t>810912</t>
  </si>
  <si>
    <t>天塩郡　幌延町</t>
  </si>
  <si>
    <t>01520</t>
  </si>
  <si>
    <t>岐阜県内市町村</t>
  </si>
  <si>
    <t>帯広開発建設部　帯広道路事務所</t>
  </si>
  <si>
    <t>810902</t>
  </si>
  <si>
    <t>網走郡　美幌町</t>
  </si>
  <si>
    <t>01543</t>
  </si>
  <si>
    <t>静岡県内市町村</t>
  </si>
  <si>
    <t>帯広開発建設部　広尾道路事務所</t>
  </si>
  <si>
    <t>810920</t>
  </si>
  <si>
    <t>網走郡　津別町</t>
  </si>
  <si>
    <t>01544</t>
  </si>
  <si>
    <t>愛知県内市町村</t>
  </si>
  <si>
    <t>帯広開発建設部　足寄道路事務所</t>
  </si>
  <si>
    <t>810921</t>
  </si>
  <si>
    <t>斜里郡　斜里町</t>
  </si>
  <si>
    <t>01545</t>
  </si>
  <si>
    <t>三重県内市町村</t>
  </si>
  <si>
    <t>帯広開発建設部　帯広農業事務所</t>
  </si>
  <si>
    <t>810904</t>
  </si>
  <si>
    <t>斜里郡　清里町</t>
  </si>
  <si>
    <t>01546</t>
  </si>
  <si>
    <t>福井県内市町村</t>
  </si>
  <si>
    <t>帯広開発建設部　鹿追地域農業開発事業所</t>
  </si>
  <si>
    <t>810918</t>
  </si>
  <si>
    <t>斜里郡　小清水町</t>
  </si>
  <si>
    <t>01547</t>
  </si>
  <si>
    <t>滋賀県内市町村</t>
  </si>
  <si>
    <t>帯広開発建設部　その他</t>
  </si>
  <si>
    <t>810999</t>
  </si>
  <si>
    <t>常呂郡　訓子府町</t>
  </si>
  <si>
    <t>01549</t>
  </si>
  <si>
    <t>京都府内市町村</t>
  </si>
  <si>
    <t>網走開発建設部　本部</t>
  </si>
  <si>
    <t>810801</t>
  </si>
  <si>
    <t>常呂郡　置戸町</t>
  </si>
  <si>
    <t>01550</t>
  </si>
  <si>
    <t>大阪府内市町村</t>
  </si>
  <si>
    <t>網走開発建設部　遠軽開発事務所</t>
  </si>
  <si>
    <t>810813</t>
  </si>
  <si>
    <t>常呂郡　佐呂間町</t>
  </si>
  <si>
    <t>01552</t>
  </si>
  <si>
    <t>兵庫県内市町村</t>
  </si>
  <si>
    <t>網走開発建設部　北見河川事務所</t>
  </si>
  <si>
    <t>810804</t>
  </si>
  <si>
    <t>紋別郡　遠軽町</t>
  </si>
  <si>
    <t>01555</t>
  </si>
  <si>
    <t>奈良県内市町村</t>
  </si>
  <si>
    <t>網走開発建設部　鹿ノ子ダム管理支所</t>
  </si>
  <si>
    <t>810815</t>
  </si>
  <si>
    <t>紋別郡　湧別町</t>
  </si>
  <si>
    <t>01559</t>
  </si>
  <si>
    <t>和歌山県内市町村</t>
  </si>
  <si>
    <t>網走開発建設部　北見道路事務所</t>
  </si>
  <si>
    <t>810803</t>
  </si>
  <si>
    <t>紋別郡　滝上町</t>
  </si>
  <si>
    <t>01560</t>
  </si>
  <si>
    <t>鳥取県内市町村</t>
  </si>
  <si>
    <t>網走開発建設部　網走道路事務所</t>
  </si>
  <si>
    <t>810802</t>
  </si>
  <si>
    <t>紋別郡　興部町</t>
  </si>
  <si>
    <t>01561</t>
  </si>
  <si>
    <t>島根県内市町村</t>
  </si>
  <si>
    <t>網走開発建設部　興部道路事務所</t>
  </si>
  <si>
    <t>810818</t>
  </si>
  <si>
    <t>紋別郡　西興部村</t>
  </si>
  <si>
    <t>01562</t>
  </si>
  <si>
    <t>岡山県内市町村</t>
  </si>
  <si>
    <t>網走開発建設部　網走港湾事務所</t>
  </si>
  <si>
    <t>810807</t>
  </si>
  <si>
    <t>紋別郡　雄武町</t>
  </si>
  <si>
    <t>01563</t>
  </si>
  <si>
    <t>広島県内市町村</t>
  </si>
  <si>
    <t>網走開発建設部　紋別港湾事務所</t>
  </si>
  <si>
    <t>810808</t>
  </si>
  <si>
    <t>網走郡　大空町</t>
  </si>
  <si>
    <t>01564</t>
  </si>
  <si>
    <t>山口県内市町村</t>
  </si>
  <si>
    <t>網走開発建設部　北見農業事務所</t>
  </si>
  <si>
    <t>810806</t>
  </si>
  <si>
    <t>虻田郡　豊浦町</t>
  </si>
  <si>
    <t>01571</t>
  </si>
  <si>
    <t>徳島県内市町村</t>
  </si>
  <si>
    <t>網走開発建設部　網走農業事務所</t>
  </si>
  <si>
    <t>810805</t>
  </si>
  <si>
    <t>有珠郡　壮瞥町</t>
  </si>
  <si>
    <t>01575</t>
  </si>
  <si>
    <t>香川県内市町村</t>
  </si>
  <si>
    <t>網走開発建設部　その他</t>
  </si>
  <si>
    <t>810899</t>
  </si>
  <si>
    <t>白老郡　白老町</t>
  </si>
  <si>
    <t>01578</t>
  </si>
  <si>
    <t>愛媛県内市町村</t>
  </si>
  <si>
    <t>留萌開発建設部　本部</t>
  </si>
  <si>
    <t>810601</t>
  </si>
  <si>
    <t>勇払郡　厚真町</t>
  </si>
  <si>
    <t>01581</t>
  </si>
  <si>
    <t>高知県内市町村</t>
  </si>
  <si>
    <t>留萌開発建設部　留萌開発事務所</t>
  </si>
  <si>
    <t>810603</t>
  </si>
  <si>
    <t>虻田郡　洞爺湖町</t>
  </si>
  <si>
    <t>01584</t>
  </si>
  <si>
    <t>福岡県内市町村</t>
  </si>
  <si>
    <t>留萌開発建設部　留萌ダム管理支所</t>
  </si>
  <si>
    <t>810609</t>
  </si>
  <si>
    <t>勇払郡　安平町</t>
  </si>
  <si>
    <t>01585</t>
  </si>
  <si>
    <t>佐賀県内市町村</t>
  </si>
  <si>
    <t>留萌開発建設部　幌延河川事務所</t>
  </si>
  <si>
    <t>810608</t>
  </si>
  <si>
    <t>勇払郡　むかわ町</t>
  </si>
  <si>
    <t>01586</t>
  </si>
  <si>
    <t>長崎県内市町村</t>
  </si>
  <si>
    <t>留萌開発建設部　羽幌道路事務所</t>
  </si>
  <si>
    <t>810607</t>
  </si>
  <si>
    <t>沙流郡　日高町</t>
  </si>
  <si>
    <t>01601</t>
  </si>
  <si>
    <t>熊本県内市町村</t>
  </si>
  <si>
    <t>留萌開発建設部　留萌港湾事務所</t>
  </si>
  <si>
    <t>810602</t>
  </si>
  <si>
    <t>沙流郡　平取町</t>
  </si>
  <si>
    <t>01602</t>
  </si>
  <si>
    <t>大分県内市町村</t>
  </si>
  <si>
    <t>留萌開発建設部　天塩地域農業開発事業所</t>
  </si>
  <si>
    <t>810611</t>
  </si>
  <si>
    <t>新冠郡　新冠町</t>
  </si>
  <si>
    <t>01604</t>
  </si>
  <si>
    <t>宮崎県内市町村</t>
  </si>
  <si>
    <t>留萌開発建設部　その他</t>
  </si>
  <si>
    <t>810699</t>
  </si>
  <si>
    <t>浦河郡　浦河町</t>
  </si>
  <si>
    <t>01607</t>
  </si>
  <si>
    <t>鹿児島県内市町村</t>
  </si>
  <si>
    <t>稚内開発建設部　本部</t>
  </si>
  <si>
    <t>810701</t>
  </si>
  <si>
    <t>様似郡　様似町</t>
  </si>
  <si>
    <t>01608</t>
  </si>
  <si>
    <t>沖縄県内市町村</t>
  </si>
  <si>
    <t>稚内開発建設部　稚内道路事務所</t>
  </si>
  <si>
    <t>810704</t>
  </si>
  <si>
    <t>幌泉郡　えりも町</t>
  </si>
  <si>
    <t>01609</t>
  </si>
  <si>
    <t>北海道電力（株）</t>
  </si>
  <si>
    <t>781001</t>
  </si>
  <si>
    <t>稚内開発建設部　浜頓別道路事務所</t>
  </si>
  <si>
    <t>810712</t>
  </si>
  <si>
    <t>日高郡　新ひだか町</t>
  </si>
  <si>
    <t>01610</t>
  </si>
  <si>
    <t>東北電力（株）</t>
  </si>
  <si>
    <t>781002</t>
  </si>
  <si>
    <t>稚内開発建設部　稚内港湾事務所</t>
  </si>
  <si>
    <t>810703</t>
  </si>
  <si>
    <t>河東郡　音更町</t>
  </si>
  <si>
    <t>01631</t>
  </si>
  <si>
    <t>北陸電力（株）</t>
  </si>
  <si>
    <t>781003</t>
  </si>
  <si>
    <t>稚内開発建設部　稚内農業事務所</t>
  </si>
  <si>
    <t>810702</t>
  </si>
  <si>
    <t>河東郡　士幌町</t>
  </si>
  <si>
    <t>01632</t>
  </si>
  <si>
    <t>東京電力（株）</t>
  </si>
  <si>
    <t>781004</t>
  </si>
  <si>
    <t>稚内開発建設部　その他</t>
  </si>
  <si>
    <t>810799</t>
  </si>
  <si>
    <t>河東郡　上士幌町</t>
  </si>
  <si>
    <t>01633</t>
  </si>
  <si>
    <t>中部電力（株）</t>
  </si>
  <si>
    <t>781005</t>
  </si>
  <si>
    <t>819999</t>
  </si>
  <si>
    <t>河東郡　鹿追町</t>
  </si>
  <si>
    <t>01634</t>
  </si>
  <si>
    <t>関西電力（株）</t>
  </si>
  <si>
    <t>781006</t>
  </si>
  <si>
    <t>本局</t>
  </si>
  <si>
    <t>822000</t>
  </si>
  <si>
    <t>上川郡　新得町</t>
  </si>
  <si>
    <t>01635</t>
  </si>
  <si>
    <t>中国電力（株）</t>
  </si>
  <si>
    <t>781007</t>
  </si>
  <si>
    <t>822100</t>
  </si>
  <si>
    <t>上川郡　清水町</t>
  </si>
  <si>
    <t>01636</t>
  </si>
  <si>
    <t>四国電力（株）</t>
  </si>
  <si>
    <t>781008</t>
  </si>
  <si>
    <t>822700</t>
  </si>
  <si>
    <t>河西郡　芽室町</t>
  </si>
  <si>
    <t>01637</t>
  </si>
  <si>
    <t>九州電力（株）</t>
  </si>
  <si>
    <t>781009</t>
  </si>
  <si>
    <t>建政部</t>
  </si>
  <si>
    <t>822200</t>
  </si>
  <si>
    <t>河西郡　中札内村</t>
  </si>
  <si>
    <t>01638</t>
  </si>
  <si>
    <t>沖縄電力（株）</t>
  </si>
  <si>
    <t>781010</t>
  </si>
  <si>
    <t>河川部</t>
  </si>
  <si>
    <t>822300</t>
  </si>
  <si>
    <t>河西郡　更別村</t>
  </si>
  <si>
    <t>01639</t>
  </si>
  <si>
    <t>電源開発（株）</t>
  </si>
  <si>
    <t>781011</t>
  </si>
  <si>
    <t>道路部</t>
  </si>
  <si>
    <t>822400</t>
  </si>
  <si>
    <t>広尾郡　大樹町</t>
  </si>
  <si>
    <t>01641</t>
  </si>
  <si>
    <t>その他の電力会社</t>
    <rPh sb="4" eb="6">
      <t>デンリョク</t>
    </rPh>
    <rPh sb="6" eb="8">
      <t>カイシャ</t>
    </rPh>
    <phoneticPr fontId="4"/>
  </si>
  <si>
    <t>790100</t>
  </si>
  <si>
    <t>港湾空港部</t>
  </si>
  <si>
    <t>822800</t>
  </si>
  <si>
    <t>広尾郡　広尾町</t>
  </si>
  <si>
    <t>01642</t>
  </si>
  <si>
    <t>北海道ガス（株）</t>
  </si>
  <si>
    <t>782001</t>
  </si>
  <si>
    <t>営繕部</t>
  </si>
  <si>
    <t>822500</t>
  </si>
  <si>
    <t>中川郡　幕別町</t>
  </si>
  <si>
    <t>01643</t>
  </si>
  <si>
    <t>北陸ガス（株）</t>
  </si>
  <si>
    <t>782002</t>
  </si>
  <si>
    <t>用地部</t>
  </si>
  <si>
    <t>822600</t>
  </si>
  <si>
    <t>中川郡　池田町</t>
  </si>
  <si>
    <t>01644</t>
  </si>
  <si>
    <t>東京ガス（株）</t>
  </si>
  <si>
    <t>782003</t>
  </si>
  <si>
    <t>青森河川国道事務所</t>
  </si>
  <si>
    <t>823000</t>
  </si>
  <si>
    <t>中川郡　豊頃町</t>
  </si>
  <si>
    <t>01645</t>
  </si>
  <si>
    <t>京葉ガス（株）</t>
  </si>
  <si>
    <t>782004</t>
  </si>
  <si>
    <t>高瀬川河川事務所</t>
  </si>
  <si>
    <t>823100</t>
  </si>
  <si>
    <t>中川郡　本別町</t>
  </si>
  <si>
    <t>01646</t>
  </si>
  <si>
    <t>東邦ガス（株）</t>
  </si>
  <si>
    <t>782005</t>
  </si>
  <si>
    <t>岩手河川国道事務所</t>
  </si>
  <si>
    <t>823500</t>
  </si>
  <si>
    <t>足寄郡　足寄町</t>
  </si>
  <si>
    <t>01647</t>
  </si>
  <si>
    <t>中部ガス（株）</t>
  </si>
  <si>
    <t>782006</t>
  </si>
  <si>
    <t>三陸国道事務所</t>
  </si>
  <si>
    <t>823700</t>
  </si>
  <si>
    <t>足寄郡　陸別町</t>
  </si>
  <si>
    <t>01648</t>
  </si>
  <si>
    <t>大阪ガス（株）</t>
  </si>
  <si>
    <t>782007</t>
  </si>
  <si>
    <t>南三陸国道事務所</t>
  </si>
  <si>
    <t>829300</t>
  </si>
  <si>
    <t>十勝郡　浦幌町</t>
  </si>
  <si>
    <t>01649</t>
  </si>
  <si>
    <t>広島ガス（株）</t>
  </si>
  <si>
    <t>782008</t>
  </si>
  <si>
    <t>仙台河川国道事務所</t>
  </si>
  <si>
    <t>824000</t>
  </si>
  <si>
    <t>釧路郡　釧路町</t>
  </si>
  <si>
    <t>01661</t>
  </si>
  <si>
    <t>四国ガス（株）</t>
  </si>
  <si>
    <t>782009</t>
  </si>
  <si>
    <t>北上川下流河川事務所</t>
  </si>
  <si>
    <t>824100</t>
  </si>
  <si>
    <t>厚岸郡　厚岸町</t>
  </si>
  <si>
    <t>01662</t>
  </si>
  <si>
    <t>西部ガス（株）</t>
  </si>
  <si>
    <t>782010</t>
  </si>
  <si>
    <t>鳴瀬川総合開発工事事務所</t>
  </si>
  <si>
    <t>824300</t>
  </si>
  <si>
    <t>厚岸郡　浜中町</t>
  </si>
  <si>
    <t>01663</t>
  </si>
  <si>
    <t>その他のガス会社</t>
    <rPh sb="6" eb="8">
      <t>カイシャ</t>
    </rPh>
    <phoneticPr fontId="4"/>
  </si>
  <si>
    <t>790200</t>
  </si>
  <si>
    <t>秋田河川国道事務所</t>
  </si>
  <si>
    <t>824500</t>
  </si>
  <si>
    <t>川上郡　標茶町</t>
  </si>
  <si>
    <t>01664</t>
  </si>
  <si>
    <t>東日本電信電話（株）(NTT東日本)</t>
  </si>
  <si>
    <t>785005</t>
  </si>
  <si>
    <t>湯沢河川国道事務所</t>
  </si>
  <si>
    <t>824600</t>
  </si>
  <si>
    <t>川上郡　弟子屈町</t>
  </si>
  <si>
    <t>01665</t>
  </si>
  <si>
    <t>西日本電信電話（株）(NTT西日本)</t>
  </si>
  <si>
    <t>785006</t>
  </si>
  <si>
    <t>能代河川国道事務所</t>
  </si>
  <si>
    <t>824700</t>
  </si>
  <si>
    <t>阿寒郡　鶴居村</t>
  </si>
  <si>
    <t>01667</t>
  </si>
  <si>
    <t>ＮＴＴコミュニケーションズ（株）</t>
  </si>
  <si>
    <t>785007</t>
  </si>
  <si>
    <t>森吉山ダム管理支所</t>
  </si>
  <si>
    <t>824900</t>
  </si>
  <si>
    <t>白糠郡　白糠町</t>
  </si>
  <si>
    <t>01668</t>
  </si>
  <si>
    <t>KDDI（株）</t>
  </si>
  <si>
    <t>785008</t>
  </si>
  <si>
    <t>成瀬ダム工事事務所</t>
  </si>
  <si>
    <t>825100</t>
  </si>
  <si>
    <t>野付郡　別海町</t>
  </si>
  <si>
    <t>01691</t>
  </si>
  <si>
    <t>ソフトバンク（株）</t>
  </si>
  <si>
    <t>785004</t>
  </si>
  <si>
    <t>鳥海ダム工事事務所</t>
  </si>
  <si>
    <t>825000</t>
  </si>
  <si>
    <t>標津郡　中標津町</t>
  </si>
  <si>
    <t>01692</t>
  </si>
  <si>
    <t>その他の通信・電話系会社</t>
    <rPh sb="4" eb="6">
      <t>ツウシン</t>
    </rPh>
    <rPh sb="7" eb="9">
      <t>デンワ</t>
    </rPh>
    <rPh sb="9" eb="10">
      <t>ケイ</t>
    </rPh>
    <rPh sb="10" eb="12">
      <t>カイシャ</t>
    </rPh>
    <phoneticPr fontId="4"/>
  </si>
  <si>
    <t>790300</t>
  </si>
  <si>
    <t>山形河川国道事務所</t>
  </si>
  <si>
    <t>825500</t>
  </si>
  <si>
    <t>標津郡　標津町</t>
  </si>
  <si>
    <t>01693</t>
  </si>
  <si>
    <t>北海道旅客鉄道（株）</t>
  </si>
  <si>
    <t>783001</t>
  </si>
  <si>
    <t>酒田河川国道事務所</t>
  </si>
  <si>
    <t>825600</t>
  </si>
  <si>
    <t>目梨郡　羅臼町</t>
  </si>
  <si>
    <t>01694</t>
  </si>
  <si>
    <t>東日本旅客鉄道（株）</t>
  </si>
  <si>
    <t>783002</t>
  </si>
  <si>
    <t>新庄河川事務所</t>
  </si>
  <si>
    <t>825700</t>
  </si>
  <si>
    <t>青森市</t>
  </si>
  <si>
    <t>02201</t>
  </si>
  <si>
    <t>東海旅客鉄道（株）</t>
  </si>
  <si>
    <t>783003</t>
  </si>
  <si>
    <t>福島河川国道事務所</t>
  </si>
  <si>
    <t>826500</t>
  </si>
  <si>
    <t>弘前市</t>
  </si>
  <si>
    <t>02202</t>
  </si>
  <si>
    <t>西日本旅客鉄道（株）</t>
  </si>
  <si>
    <t>783004</t>
  </si>
  <si>
    <t>郡山国道事務所</t>
  </si>
  <si>
    <t>826700</t>
  </si>
  <si>
    <t>八戸市</t>
  </si>
  <si>
    <t>02203</t>
  </si>
  <si>
    <t>四国旅客鉄道（株）</t>
  </si>
  <si>
    <t>783005</t>
  </si>
  <si>
    <t>磐城国道事務所</t>
  </si>
  <si>
    <t>826800</t>
  </si>
  <si>
    <t>黒石市</t>
  </si>
  <si>
    <t>02204</t>
  </si>
  <si>
    <t>九州旅客鉄道（株）</t>
  </si>
  <si>
    <t>783006</t>
  </si>
  <si>
    <t>岩木川ダム統合管理事務所</t>
  </si>
  <si>
    <t>829400</t>
  </si>
  <si>
    <t>五所川原市</t>
  </si>
  <si>
    <t>02205</t>
  </si>
  <si>
    <t>日本貨物鉄道（株）</t>
  </si>
  <si>
    <t>783007</t>
  </si>
  <si>
    <t>北上川ダム統合管理事務所</t>
  </si>
  <si>
    <t>827500</t>
  </si>
  <si>
    <t>十和田市</t>
  </si>
  <si>
    <t>02206</t>
  </si>
  <si>
    <t>東京地下鉄（株）</t>
  </si>
  <si>
    <t>751000</t>
  </si>
  <si>
    <t>最上川ダム統合管理事務所</t>
  </si>
  <si>
    <t>828300</t>
  </si>
  <si>
    <t>三沢市</t>
  </si>
  <si>
    <t>02207</t>
  </si>
  <si>
    <t>東武鉄道（株）</t>
  </si>
  <si>
    <t>784001</t>
  </si>
  <si>
    <t>鳴子ダム管理所</t>
  </si>
  <si>
    <t>827600</t>
  </si>
  <si>
    <t>むつ市</t>
  </si>
  <si>
    <t>02208</t>
  </si>
  <si>
    <t>西武鉄道（株）</t>
  </si>
  <si>
    <t>784002</t>
  </si>
  <si>
    <t>釜房ダム管理所</t>
  </si>
  <si>
    <t>827700</t>
  </si>
  <si>
    <t>つがる市</t>
  </si>
  <si>
    <t>02209</t>
  </si>
  <si>
    <t>京成電鉄（株）</t>
  </si>
  <si>
    <t>784003</t>
  </si>
  <si>
    <t>七ヶ宿ダム管理所</t>
  </si>
  <si>
    <t>828200</t>
  </si>
  <si>
    <t>平川市</t>
  </si>
  <si>
    <t>02210</t>
  </si>
  <si>
    <t>京王電鉄（株）</t>
  </si>
  <si>
    <t>784004</t>
  </si>
  <si>
    <t>玉川ダム管理所</t>
  </si>
  <si>
    <t>828000</t>
  </si>
  <si>
    <t>東津軽郡　平内町</t>
  </si>
  <si>
    <t>02301</t>
  </si>
  <si>
    <t>小田急電鉄（株）</t>
  </si>
  <si>
    <t>784005</t>
  </si>
  <si>
    <t>月山ダム管理所</t>
  </si>
  <si>
    <t>826000</t>
  </si>
  <si>
    <t>東津軽郡　今別町</t>
  </si>
  <si>
    <t>02303</t>
  </si>
  <si>
    <t>東京急行電鉄（株）</t>
  </si>
  <si>
    <t>784006</t>
  </si>
  <si>
    <t>三春ダム管理所</t>
  </si>
  <si>
    <t>826600</t>
  </si>
  <si>
    <t>東津軽郡　蓬田村</t>
  </si>
  <si>
    <t>02304</t>
  </si>
  <si>
    <t>京浜急行電鉄（株）</t>
  </si>
  <si>
    <t>784007</t>
  </si>
  <si>
    <t>摺上川ダム管理所</t>
  </si>
  <si>
    <t>826900</t>
  </si>
  <si>
    <t>東津軽郡　外ヶ浜町</t>
  </si>
  <si>
    <t>02307</t>
  </si>
  <si>
    <t>相模鉄道（株）</t>
  </si>
  <si>
    <t>784008</t>
  </si>
  <si>
    <t>東北技術事務所</t>
  </si>
  <si>
    <t>828500</t>
  </si>
  <si>
    <t>西津軽郡　鰺ヶ沢町</t>
  </si>
  <si>
    <t>02321</t>
  </si>
  <si>
    <t>名古屋鉄道（株）</t>
  </si>
  <si>
    <t>784009</t>
  </si>
  <si>
    <t>東北国営公園事務所</t>
  </si>
  <si>
    <t>828700</t>
  </si>
  <si>
    <t>西津軽郡　深浦町</t>
  </si>
  <si>
    <t>02323</t>
  </si>
  <si>
    <t>近畿日本鉄道（株）</t>
  </si>
  <si>
    <t>784010</t>
  </si>
  <si>
    <t>盛岡営繕事務所</t>
  </si>
  <si>
    <t>829200</t>
  </si>
  <si>
    <t>中津軽郡　西目屋村</t>
  </si>
  <si>
    <t>02343</t>
  </si>
  <si>
    <t>南海電気鉄道（株）</t>
  </si>
  <si>
    <t>784011</t>
  </si>
  <si>
    <t>青森港湾事務所</t>
  </si>
  <si>
    <t>632208</t>
  </si>
  <si>
    <t>南津軽郡　藤崎町</t>
  </si>
  <si>
    <t>02361</t>
  </si>
  <si>
    <t>京阪電気鉄道（株）</t>
  </si>
  <si>
    <t>784012</t>
  </si>
  <si>
    <t>八戸港湾・空港整備事務所</t>
  </si>
  <si>
    <t>632207</t>
  </si>
  <si>
    <t>南津軽郡　大鰐町</t>
  </si>
  <si>
    <t>02362</t>
  </si>
  <si>
    <t>阪急電鉄（株）</t>
  </si>
  <si>
    <t>784013</t>
  </si>
  <si>
    <t>秋田港湾事務所</t>
  </si>
  <si>
    <t>631203</t>
  </si>
  <si>
    <t>南津軽郡　田舎館村</t>
  </si>
  <si>
    <t>02367</t>
  </si>
  <si>
    <t>阪神電気鉄道（株）</t>
  </si>
  <si>
    <t>784014</t>
  </si>
  <si>
    <t>釜石港湾事務所</t>
  </si>
  <si>
    <t>632206</t>
  </si>
  <si>
    <t>北津軽郡　板柳町</t>
  </si>
  <si>
    <t>02381</t>
  </si>
  <si>
    <t>西日本鉄道（株）</t>
  </si>
  <si>
    <t>784015</t>
  </si>
  <si>
    <t>酒田港湾事務所</t>
  </si>
  <si>
    <t>631202</t>
  </si>
  <si>
    <t>北津軽郡　鶴田町</t>
  </si>
  <si>
    <t>02384</t>
  </si>
  <si>
    <t>その他の私鉄</t>
    <rPh sb="4" eb="6">
      <t>シテツ</t>
    </rPh>
    <phoneticPr fontId="4"/>
  </si>
  <si>
    <t>790400</t>
  </si>
  <si>
    <t>塩釜港湾・空港整備事務所</t>
  </si>
  <si>
    <t>632205</t>
  </si>
  <si>
    <t>北津軽郡　中泊町</t>
  </si>
  <si>
    <t>02387</t>
  </si>
  <si>
    <t>仙台港湾空港技術調査事務所</t>
  </si>
  <si>
    <t>632212</t>
  </si>
  <si>
    <t>上北郡　野辺地町</t>
  </si>
  <si>
    <t>02401</t>
  </si>
  <si>
    <t>小名浜港湾事務所</t>
  </si>
  <si>
    <t>632204</t>
  </si>
  <si>
    <t>上北郡　七戸町</t>
  </si>
  <si>
    <t>02402</t>
  </si>
  <si>
    <t>829999</t>
  </si>
  <si>
    <t>上北郡　六戸町</t>
  </si>
  <si>
    <t>02405</t>
  </si>
  <si>
    <t>832000</t>
  </si>
  <si>
    <t>上北郡　横浜町</t>
  </si>
  <si>
    <t>02406</t>
  </si>
  <si>
    <t>832100</t>
  </si>
  <si>
    <t>上北郡　東北町</t>
  </si>
  <si>
    <t>02408</t>
  </si>
  <si>
    <t>832200</t>
  </si>
  <si>
    <t>上北郡　六ヶ所村</t>
  </si>
  <si>
    <t>02411</t>
  </si>
  <si>
    <t>832700</t>
  </si>
  <si>
    <t>上北郡　おいらせ町</t>
  </si>
  <si>
    <t>02412</t>
  </si>
  <si>
    <t>832300</t>
  </si>
  <si>
    <t>下北郡　大間町</t>
  </si>
  <si>
    <t>02423</t>
  </si>
  <si>
    <t>832400</t>
  </si>
  <si>
    <t>下北郡　東通村</t>
  </si>
  <si>
    <t>02424</t>
  </si>
  <si>
    <t>832800</t>
  </si>
  <si>
    <t>下北郡　風間浦村</t>
  </si>
  <si>
    <t>02425</t>
  </si>
  <si>
    <t>832500</t>
  </si>
  <si>
    <t>下北郡　佐井村</t>
  </si>
  <si>
    <t>02426</t>
  </si>
  <si>
    <t>832600</t>
  </si>
  <si>
    <t>三戸郡　三戸町</t>
  </si>
  <si>
    <t>02441</t>
  </si>
  <si>
    <t>利根川上流河川事務所</t>
  </si>
  <si>
    <t>834500</t>
  </si>
  <si>
    <t>三戸郡　五戸町</t>
  </si>
  <si>
    <t>02442</t>
  </si>
  <si>
    <t>利根川下流河川事務所</t>
  </si>
  <si>
    <t>835000</t>
  </si>
  <si>
    <t>三戸郡　田子町</t>
  </si>
  <si>
    <t>02443</t>
  </si>
  <si>
    <t>霞ヶ浦河川事務所</t>
  </si>
  <si>
    <t>833200</t>
  </si>
  <si>
    <t>三戸郡　南部町</t>
  </si>
  <si>
    <t>02445</t>
  </si>
  <si>
    <t>霞ヶ浦導水工事事務所</t>
  </si>
  <si>
    <t>833300</t>
  </si>
  <si>
    <t>三戸郡　階上町</t>
  </si>
  <si>
    <t>02446</t>
  </si>
  <si>
    <t>江戸川河川事務所</t>
  </si>
  <si>
    <t>835100</t>
  </si>
  <si>
    <t>三戸郡　新郷村</t>
  </si>
  <si>
    <t>02450</t>
  </si>
  <si>
    <t>渡良瀬川河川事務所</t>
  </si>
  <si>
    <t>833700</t>
  </si>
  <si>
    <t>盛岡市</t>
  </si>
  <si>
    <t>03201</t>
  </si>
  <si>
    <t>下館河川事務所</t>
  </si>
  <si>
    <t>833100</t>
  </si>
  <si>
    <t>宮古市</t>
  </si>
  <si>
    <t>03202</t>
  </si>
  <si>
    <t>荒川上流河川事務所</t>
  </si>
  <si>
    <t>834600</t>
  </si>
  <si>
    <t>大船渡市</t>
  </si>
  <si>
    <t>03203</t>
  </si>
  <si>
    <t>荒川下流河川事務所</t>
  </si>
  <si>
    <t>835600</t>
  </si>
  <si>
    <t>花巻市</t>
  </si>
  <si>
    <t>03205</t>
  </si>
  <si>
    <t>京浜河川事務所</t>
  </si>
  <si>
    <t>836000</t>
  </si>
  <si>
    <t>北上市</t>
  </si>
  <si>
    <t>03206</t>
  </si>
  <si>
    <t>利根川水系砂防事務所</t>
  </si>
  <si>
    <t>834100</t>
  </si>
  <si>
    <t>久慈市</t>
  </si>
  <si>
    <t>03207</t>
  </si>
  <si>
    <t>日光砂防事務所</t>
  </si>
  <si>
    <t>833600</t>
  </si>
  <si>
    <t>遠野市</t>
  </si>
  <si>
    <t>03208</t>
  </si>
  <si>
    <t>富士川砂防事務所</t>
  </si>
  <si>
    <t>836600</t>
  </si>
  <si>
    <t>一関市</t>
  </si>
  <si>
    <t>03209</t>
  </si>
  <si>
    <t>八ッ場ダム工事事務所</t>
  </si>
  <si>
    <t>834200</t>
  </si>
  <si>
    <t>陸前高田市</t>
  </si>
  <si>
    <t>03210</t>
  </si>
  <si>
    <t>利根川ダム統合管理事務所</t>
  </si>
  <si>
    <t>837500</t>
  </si>
  <si>
    <t>釜石市</t>
  </si>
  <si>
    <t>03211</t>
  </si>
  <si>
    <t>鬼怒川ダム統合管理事務所</t>
  </si>
  <si>
    <t>837600</t>
  </si>
  <si>
    <t>二戸市</t>
  </si>
  <si>
    <t>03213</t>
  </si>
  <si>
    <t>相模川水系広域ダム管理事務所</t>
  </si>
  <si>
    <t>836100</t>
  </si>
  <si>
    <t>八幡平市</t>
  </si>
  <si>
    <t>03214</t>
  </si>
  <si>
    <t>二瀬ダム管理所</t>
  </si>
  <si>
    <t>837800</t>
  </si>
  <si>
    <t>奥州市</t>
  </si>
  <si>
    <t>03215</t>
  </si>
  <si>
    <t>品木ダム水質管理所</t>
  </si>
  <si>
    <t>837700</t>
  </si>
  <si>
    <t>滝沢市</t>
  </si>
  <si>
    <t>03216</t>
  </si>
  <si>
    <t>東京国道事務所</t>
  </si>
  <si>
    <t>835700</t>
  </si>
  <si>
    <t>岩手郡　雫石町</t>
  </si>
  <si>
    <t>03301</t>
  </si>
  <si>
    <t>相武国道事務所</t>
  </si>
  <si>
    <t>835800</t>
  </si>
  <si>
    <t>岩手郡　葛巻町</t>
  </si>
  <si>
    <t>03302</t>
  </si>
  <si>
    <t>首都国道事務所</t>
  </si>
  <si>
    <t>835200</t>
  </si>
  <si>
    <t>岩手郡　岩手町</t>
  </si>
  <si>
    <t>03303</t>
  </si>
  <si>
    <t>川崎国道事務所</t>
  </si>
  <si>
    <t>836200</t>
  </si>
  <si>
    <t>紫波郡　紫波町</t>
  </si>
  <si>
    <t>03321</t>
  </si>
  <si>
    <t>横浜国道事務所</t>
  </si>
  <si>
    <t>836300</t>
  </si>
  <si>
    <t>紫波郡　矢巾町</t>
  </si>
  <si>
    <t>03322</t>
  </si>
  <si>
    <t>大宮国道事務所</t>
  </si>
  <si>
    <t>834700</t>
  </si>
  <si>
    <t>和賀郡　西和賀町</t>
  </si>
  <si>
    <t>03366</t>
  </si>
  <si>
    <t>北首都国道事務所</t>
  </si>
  <si>
    <t>834800</t>
  </si>
  <si>
    <t>胆沢郡　金ケ崎町</t>
  </si>
  <si>
    <t>03381</t>
  </si>
  <si>
    <t>千葉国道事務所</t>
  </si>
  <si>
    <t>835300</t>
  </si>
  <si>
    <t>西磐井郡　平泉町</t>
  </si>
  <si>
    <t>03402</t>
  </si>
  <si>
    <t>常総国道事務所</t>
  </si>
  <si>
    <t>833400</t>
  </si>
  <si>
    <t>気仙郡　住田町</t>
  </si>
  <si>
    <t>03441</t>
  </si>
  <si>
    <t>宇都宮国道事務所</t>
  </si>
  <si>
    <t>833500</t>
  </si>
  <si>
    <t>上閉伊郡　大槌町</t>
  </si>
  <si>
    <t>03461</t>
  </si>
  <si>
    <t>長野国道事務所</t>
  </si>
  <si>
    <t>837000</t>
  </si>
  <si>
    <t>下閉伊郡　山田町</t>
  </si>
  <si>
    <t>03482</t>
  </si>
  <si>
    <t>東京外かく環状国道事務所</t>
  </si>
  <si>
    <t>835500</t>
  </si>
  <si>
    <t>下閉伊郡　岩泉町</t>
  </si>
  <si>
    <t>03483</t>
  </si>
  <si>
    <t>常陸河川国道事務所</t>
  </si>
  <si>
    <t>833000</t>
  </si>
  <si>
    <t>下閉伊郡　田野畑村</t>
  </si>
  <si>
    <t>03484</t>
  </si>
  <si>
    <t>高崎河川国道事務所</t>
  </si>
  <si>
    <t>834000</t>
  </si>
  <si>
    <t>下閉伊郡　普代村</t>
  </si>
  <si>
    <t>03485</t>
  </si>
  <si>
    <t>甲府河川国道事務所</t>
  </si>
  <si>
    <t>836500</t>
  </si>
  <si>
    <t>九戸郡　軽米町</t>
  </si>
  <si>
    <t>03501</t>
  </si>
  <si>
    <t>関東技術事務所</t>
  </si>
  <si>
    <t>838500</t>
  </si>
  <si>
    <t>九戸郡　野田村</t>
  </si>
  <si>
    <t>03503</t>
  </si>
  <si>
    <t>国営常陸海浜公園事務所</t>
  </si>
  <si>
    <t>837200</t>
  </si>
  <si>
    <t>九戸郡　九戸村</t>
  </si>
  <si>
    <t>03506</t>
  </si>
  <si>
    <t>国営昭和記念公園事務所</t>
  </si>
  <si>
    <t>838900</t>
  </si>
  <si>
    <t>九戸郡　洋野町</t>
  </si>
  <si>
    <t>03507</t>
  </si>
  <si>
    <t>東京第一営繕事務所</t>
  </si>
  <si>
    <t>839000</t>
  </si>
  <si>
    <t>二戸郡　一戸町</t>
  </si>
  <si>
    <t>03524</t>
  </si>
  <si>
    <t>東京第二営繕事務所</t>
  </si>
  <si>
    <t>839200</t>
  </si>
  <si>
    <t>04100</t>
  </si>
  <si>
    <t>甲武営繕事務所</t>
  </si>
  <si>
    <t>839600</t>
  </si>
  <si>
    <t>仙台市　青葉区</t>
  </si>
  <si>
    <t>04101</t>
  </si>
  <si>
    <t>宇都宮営繕事務所</t>
  </si>
  <si>
    <t>839300</t>
  </si>
  <si>
    <t>仙台市　宮城野区</t>
  </si>
  <si>
    <t>04102</t>
  </si>
  <si>
    <t>横浜営繕事務所</t>
  </si>
  <si>
    <t>839400</t>
  </si>
  <si>
    <t>仙台市　若林区</t>
  </si>
  <si>
    <t>04103</t>
  </si>
  <si>
    <t>長野営繕事務所</t>
  </si>
  <si>
    <t>839500</t>
  </si>
  <si>
    <t>仙台市　太白区</t>
  </si>
  <si>
    <t>04104</t>
  </si>
  <si>
    <t>鹿島港湾・空港整備事務所</t>
  </si>
  <si>
    <t>632203</t>
  </si>
  <si>
    <t>仙台市　泉区</t>
  </si>
  <si>
    <t>04105</t>
  </si>
  <si>
    <t>千葉港湾事務所</t>
  </si>
  <si>
    <t>632202</t>
  </si>
  <si>
    <t>石巻市</t>
  </si>
  <si>
    <t>04202</t>
  </si>
  <si>
    <t>東京港湾事務所</t>
  </si>
  <si>
    <t>632214</t>
  </si>
  <si>
    <t>塩竈市</t>
  </si>
  <si>
    <t>04203</t>
  </si>
  <si>
    <t>東京空港整備事務所</t>
  </si>
  <si>
    <t>632209</t>
  </si>
  <si>
    <t>気仙沼市</t>
  </si>
  <si>
    <t>04205</t>
  </si>
  <si>
    <t>京浜港湾事務所</t>
  </si>
  <si>
    <t>632201</t>
  </si>
  <si>
    <t>白石市</t>
  </si>
  <si>
    <t>04206</t>
  </si>
  <si>
    <t>東京湾口航路事務所</t>
  </si>
  <si>
    <t>632213</t>
  </si>
  <si>
    <t>名取市</t>
  </si>
  <si>
    <t>04207</t>
  </si>
  <si>
    <t>特定離島港湾事務所</t>
  </si>
  <si>
    <t>632215</t>
  </si>
  <si>
    <t>角田市</t>
  </si>
  <si>
    <t>04208</t>
  </si>
  <si>
    <t>横浜港湾空港技術調査事務所</t>
  </si>
  <si>
    <t>632210</t>
  </si>
  <si>
    <t>多賀城市</t>
  </si>
  <si>
    <t>04209</t>
  </si>
  <si>
    <t>839999</t>
  </si>
  <si>
    <t>岩沼市</t>
  </si>
  <si>
    <t>04211</t>
  </si>
  <si>
    <t>842000</t>
  </si>
  <si>
    <t>登米市</t>
  </si>
  <si>
    <t>04212</t>
  </si>
  <si>
    <t>842100</t>
  </si>
  <si>
    <t>栗原市</t>
  </si>
  <si>
    <t>04213</t>
  </si>
  <si>
    <t>842200</t>
  </si>
  <si>
    <t>東松島市</t>
  </si>
  <si>
    <t>04214</t>
  </si>
  <si>
    <t>842700</t>
  </si>
  <si>
    <t>大崎市</t>
  </si>
  <si>
    <t>04215</t>
  </si>
  <si>
    <t>842300</t>
  </si>
  <si>
    <t>富谷市</t>
  </si>
  <si>
    <t>04216</t>
  </si>
  <si>
    <t>842400</t>
  </si>
  <si>
    <t>刈田郡　蔵王町</t>
  </si>
  <si>
    <t>04301</t>
  </si>
  <si>
    <t>842800</t>
  </si>
  <si>
    <t>刈田郡　七ケ宿町</t>
  </si>
  <si>
    <t>04302</t>
  </si>
  <si>
    <t>842900</t>
  </si>
  <si>
    <t>柴田郡　大河原町</t>
  </si>
  <si>
    <t>04321</t>
  </si>
  <si>
    <t>842600</t>
  </si>
  <si>
    <t>柴田郡　村田町</t>
  </si>
  <si>
    <t>04322</t>
  </si>
  <si>
    <t>高田河川国道事務所</t>
  </si>
  <si>
    <t>843900</t>
  </si>
  <si>
    <t>柴田郡　柴田町</t>
  </si>
  <si>
    <t>04323</t>
  </si>
  <si>
    <t>羽越河川国道事務所</t>
  </si>
  <si>
    <t>843700</t>
  </si>
  <si>
    <t>柴田郡　川崎町</t>
  </si>
  <si>
    <t>04324</t>
  </si>
  <si>
    <t>信濃川河川事務所</t>
  </si>
  <si>
    <t>843300</t>
  </si>
  <si>
    <t>伊具郡　丸森町</t>
  </si>
  <si>
    <t>04341</t>
  </si>
  <si>
    <t>信濃川下流河川事務所</t>
  </si>
  <si>
    <t>843000</t>
  </si>
  <si>
    <t>亘理郡　亘理町</t>
  </si>
  <si>
    <t>04361</t>
  </si>
  <si>
    <t>阿賀野川河川事務所</t>
  </si>
  <si>
    <t>843100</t>
  </si>
  <si>
    <t>亘理郡　山元町</t>
  </si>
  <si>
    <t>04362</t>
  </si>
  <si>
    <t>湯沢砂防事務所</t>
  </si>
  <si>
    <t>843500</t>
  </si>
  <si>
    <t>宮城郡　松島町</t>
  </si>
  <si>
    <t>04401</t>
  </si>
  <si>
    <t>長岡国道事務所</t>
  </si>
  <si>
    <t>843400</t>
  </si>
  <si>
    <t>宮城郡　七ヶ浜町</t>
  </si>
  <si>
    <t>04404</t>
  </si>
  <si>
    <t>新潟国道事務所</t>
  </si>
  <si>
    <t>843200</t>
  </si>
  <si>
    <t>宮城郡　利府町</t>
  </si>
  <si>
    <t>04406</t>
  </si>
  <si>
    <t>富山河川国道事務所</t>
  </si>
  <si>
    <t>844500</t>
  </si>
  <si>
    <t>黒川郡　大和町</t>
  </si>
  <si>
    <t>04421</t>
  </si>
  <si>
    <t>黒部河川事務所</t>
  </si>
  <si>
    <t>844600</t>
  </si>
  <si>
    <t>黒川郡　大郷町</t>
  </si>
  <si>
    <t>04422</t>
  </si>
  <si>
    <t>立山砂防事務所</t>
  </si>
  <si>
    <t>844700</t>
  </si>
  <si>
    <t>黒川郡　大衡村</t>
  </si>
  <si>
    <t>04424</t>
  </si>
  <si>
    <t>利賀ダム工事事務所</t>
  </si>
  <si>
    <t>844800</t>
  </si>
  <si>
    <t>加美郡　色麻町</t>
  </si>
  <si>
    <t>04444</t>
  </si>
  <si>
    <t>金沢河川国道事務所</t>
  </si>
  <si>
    <t>845000</t>
  </si>
  <si>
    <t>加美郡　加美町</t>
  </si>
  <si>
    <t>04445</t>
  </si>
  <si>
    <t>飯豊山系砂防事務所</t>
  </si>
  <si>
    <t>845500</t>
  </si>
  <si>
    <t>遠田郡　涌谷町</t>
  </si>
  <si>
    <t>04501</t>
  </si>
  <si>
    <t>阿賀川河川事務所</t>
  </si>
  <si>
    <t>846000</t>
  </si>
  <si>
    <t>遠田郡　美里町</t>
  </si>
  <si>
    <t>04505</t>
  </si>
  <si>
    <t>千曲川河川事務所</t>
  </si>
  <si>
    <t>846500</t>
  </si>
  <si>
    <t>牡鹿郡　女川町</t>
  </si>
  <si>
    <t>04581</t>
  </si>
  <si>
    <t>松本砂防事務所</t>
  </si>
  <si>
    <t>846600</t>
  </si>
  <si>
    <t>本吉郡　南三陸町</t>
  </si>
  <si>
    <t>04606</t>
  </si>
  <si>
    <t>神通川水系砂防事務所</t>
  </si>
  <si>
    <t>847000</t>
  </si>
  <si>
    <t>秋田市</t>
  </si>
  <si>
    <t>05201</t>
  </si>
  <si>
    <t>三国川ダム管理所</t>
  </si>
  <si>
    <t>847600</t>
  </si>
  <si>
    <t>能代市</t>
  </si>
  <si>
    <t>05202</t>
  </si>
  <si>
    <t>大町ダム管理所</t>
  </si>
  <si>
    <t>847500</t>
  </si>
  <si>
    <t>横手市</t>
  </si>
  <si>
    <t>05203</t>
  </si>
  <si>
    <t>北陸技術事務所</t>
  </si>
  <si>
    <t>848500</t>
  </si>
  <si>
    <t>大館市</t>
  </si>
  <si>
    <t>05204</t>
  </si>
  <si>
    <t>国営越後丘陵公園事務所</t>
  </si>
  <si>
    <t>848700</t>
  </si>
  <si>
    <t>男鹿市</t>
  </si>
  <si>
    <t>05206</t>
  </si>
  <si>
    <t>金沢営繕事務所</t>
  </si>
  <si>
    <t>839700</t>
  </si>
  <si>
    <t>湯沢市</t>
  </si>
  <si>
    <t>05207</t>
  </si>
  <si>
    <t>新潟港湾・空港整備事務所</t>
  </si>
  <si>
    <t>631201</t>
  </si>
  <si>
    <t>鹿角市</t>
  </si>
  <si>
    <t>05209</t>
  </si>
  <si>
    <t>伏木富山港湾事務所</t>
  </si>
  <si>
    <t>631204</t>
  </si>
  <si>
    <t>由利本荘市</t>
  </si>
  <si>
    <t>05210</t>
  </si>
  <si>
    <t>金沢港湾・空港整備事務所</t>
  </si>
  <si>
    <t>631205</t>
  </si>
  <si>
    <t>潟上市</t>
  </si>
  <si>
    <t>05211</t>
  </si>
  <si>
    <t>敦賀港湾事務所</t>
  </si>
  <si>
    <t>631206</t>
  </si>
  <si>
    <t>大仙市</t>
  </si>
  <si>
    <t>05212</t>
  </si>
  <si>
    <t>新潟港湾空港技術調査事務所</t>
  </si>
  <si>
    <t>631207</t>
  </si>
  <si>
    <t>北秋田市</t>
  </si>
  <si>
    <t>05213</t>
  </si>
  <si>
    <t>849999</t>
  </si>
  <si>
    <t>にかほ市</t>
  </si>
  <si>
    <t>05214</t>
  </si>
  <si>
    <t>852000</t>
  </si>
  <si>
    <t>仙北市</t>
  </si>
  <si>
    <t>05215</t>
  </si>
  <si>
    <t>852100</t>
  </si>
  <si>
    <t>鹿角郡　小坂町</t>
  </si>
  <si>
    <t>05303</t>
  </si>
  <si>
    <t>852200</t>
  </si>
  <si>
    <t>北秋田郡　上小阿仁村</t>
  </si>
  <si>
    <t>05327</t>
  </si>
  <si>
    <t>852800</t>
  </si>
  <si>
    <t>山本郡　藤里町</t>
  </si>
  <si>
    <t>05346</t>
  </si>
  <si>
    <t>852300</t>
  </si>
  <si>
    <t>山本郡　三種町</t>
  </si>
  <si>
    <t>05348</t>
  </si>
  <si>
    <t>852400</t>
  </si>
  <si>
    <t>山本郡　八峰町</t>
  </si>
  <si>
    <t>05349</t>
  </si>
  <si>
    <t>852700</t>
  </si>
  <si>
    <t>南秋田郡　五城目町</t>
  </si>
  <si>
    <t>05361</t>
  </si>
  <si>
    <t>852500</t>
  </si>
  <si>
    <t>南秋田郡　八郎潟町</t>
  </si>
  <si>
    <t>05363</t>
  </si>
  <si>
    <t>852600</t>
  </si>
  <si>
    <t>南秋田郡　井川町</t>
  </si>
  <si>
    <t>05366</t>
  </si>
  <si>
    <t>木曽川上流河川事務所</t>
  </si>
  <si>
    <t>853100</t>
  </si>
  <si>
    <t>南秋田郡　大潟村</t>
  </si>
  <si>
    <t>05368</t>
  </si>
  <si>
    <t>越美山系砂防事務所</t>
  </si>
  <si>
    <t>853200</t>
  </si>
  <si>
    <t>仙北郡　美郷町</t>
  </si>
  <si>
    <t>05434</t>
  </si>
  <si>
    <t>新丸山ダム工事事務所</t>
  </si>
  <si>
    <t>853500</t>
  </si>
  <si>
    <t>雄勝郡　羽後町</t>
  </si>
  <si>
    <t>05463</t>
  </si>
  <si>
    <t>静岡河川事務所</t>
  </si>
  <si>
    <t>854000</t>
  </si>
  <si>
    <t>雄勝郡　東成瀬村</t>
  </si>
  <si>
    <t>05464</t>
  </si>
  <si>
    <t>富士砂防事務所</t>
  </si>
  <si>
    <t>854300</t>
  </si>
  <si>
    <t>山形市</t>
  </si>
  <si>
    <t>06201</t>
  </si>
  <si>
    <t>庄内川河川事務所</t>
  </si>
  <si>
    <t>855000</t>
  </si>
  <si>
    <t>米沢市</t>
  </si>
  <si>
    <t>06202</t>
  </si>
  <si>
    <t>小里川ダム管理支所</t>
  </si>
  <si>
    <t>853600</t>
  </si>
  <si>
    <t>鶴岡市</t>
  </si>
  <si>
    <t>06203</t>
  </si>
  <si>
    <t>豊橋河川事務所</t>
  </si>
  <si>
    <t>855100</t>
  </si>
  <si>
    <t>酒田市</t>
  </si>
  <si>
    <t>06204</t>
  </si>
  <si>
    <t>設楽ダム工事事務所</t>
  </si>
  <si>
    <t>855500</t>
  </si>
  <si>
    <t>新庄市</t>
  </si>
  <si>
    <t>06205</t>
  </si>
  <si>
    <t>木曽川下流河川事務所</t>
  </si>
  <si>
    <t>856100</t>
  </si>
  <si>
    <t>寒河江市</t>
  </si>
  <si>
    <t>06206</t>
  </si>
  <si>
    <t>天竜川上流河川事務所</t>
  </si>
  <si>
    <t>857000</t>
  </si>
  <si>
    <t>上山市</t>
  </si>
  <si>
    <t>06207</t>
  </si>
  <si>
    <t>三峰川総合開発工事事務所</t>
  </si>
  <si>
    <t>857200</t>
  </si>
  <si>
    <t>村山市</t>
  </si>
  <si>
    <t>06208</t>
  </si>
  <si>
    <t>天竜川ダム統合管理事務所</t>
  </si>
  <si>
    <t>857500</t>
  </si>
  <si>
    <t>長井市</t>
  </si>
  <si>
    <t>06209</t>
  </si>
  <si>
    <t>丸山ダム管理所</t>
  </si>
  <si>
    <t>857600</t>
  </si>
  <si>
    <t>天童市</t>
  </si>
  <si>
    <t>06210</t>
  </si>
  <si>
    <t>長島ダム管理所</t>
  </si>
  <si>
    <t>854500</t>
  </si>
  <si>
    <t>東根市</t>
  </si>
  <si>
    <t>06211</t>
  </si>
  <si>
    <t>矢作ダム管理所</t>
  </si>
  <si>
    <t>857800</t>
  </si>
  <si>
    <t>尾花沢市</t>
  </si>
  <si>
    <t>06212</t>
  </si>
  <si>
    <t>蓮ダム管理所</t>
  </si>
  <si>
    <t>857900</t>
  </si>
  <si>
    <t>南陽市</t>
  </si>
  <si>
    <t>06213</t>
  </si>
  <si>
    <t>岐阜国道事務所</t>
  </si>
  <si>
    <t>853300</t>
  </si>
  <si>
    <t>東村山郡　山辺町</t>
  </si>
  <si>
    <t>06301</t>
  </si>
  <si>
    <t>高山国道事務所</t>
  </si>
  <si>
    <t>853400</t>
  </si>
  <si>
    <t>東村山郡　中山町</t>
  </si>
  <si>
    <t>06302</t>
  </si>
  <si>
    <t>静岡国道事務所</t>
  </si>
  <si>
    <t>854100</t>
  </si>
  <si>
    <t>西村山郡　河北町</t>
  </si>
  <si>
    <t>06321</t>
  </si>
  <si>
    <t>名古屋国道事務所</t>
  </si>
  <si>
    <t>855200</t>
  </si>
  <si>
    <t>西村山郡　西川町</t>
  </si>
  <si>
    <t>06322</t>
  </si>
  <si>
    <t>愛知国道事務所</t>
  </si>
  <si>
    <t>855300</t>
  </si>
  <si>
    <t>西村山郡　朝日町</t>
  </si>
  <si>
    <t>06323</t>
  </si>
  <si>
    <t>名四国道事務所</t>
  </si>
  <si>
    <t>855400</t>
  </si>
  <si>
    <t>西村山郡　大江町</t>
  </si>
  <si>
    <t>06324</t>
  </si>
  <si>
    <t>紀勢国道事務所</t>
  </si>
  <si>
    <t>856400</t>
  </si>
  <si>
    <t>北村山郡　大石田町</t>
  </si>
  <si>
    <t>06341</t>
  </si>
  <si>
    <t>北勢国道事務所</t>
  </si>
  <si>
    <t>856500</t>
  </si>
  <si>
    <t>最上郡　金山町</t>
  </si>
  <si>
    <t>06361</t>
  </si>
  <si>
    <t>飯田国道事務所</t>
  </si>
  <si>
    <t>857100</t>
  </si>
  <si>
    <t>最上郡　最上町</t>
  </si>
  <si>
    <t>06362</t>
  </si>
  <si>
    <t>多治見砂防国道事務所</t>
  </si>
  <si>
    <t>853000</t>
  </si>
  <si>
    <t>最上郡　舟形町</t>
  </si>
  <si>
    <t>06363</t>
  </si>
  <si>
    <t>沼津河川国道事務所</t>
  </si>
  <si>
    <t>854200</t>
  </si>
  <si>
    <t>最上郡　真室川町</t>
  </si>
  <si>
    <t>06364</t>
  </si>
  <si>
    <t>浜松河川国道事務所</t>
  </si>
  <si>
    <t>854400</t>
  </si>
  <si>
    <t>最上郡　大蔵村</t>
  </si>
  <si>
    <t>06365</t>
  </si>
  <si>
    <t>三重河川国道事務所</t>
  </si>
  <si>
    <t>856000</t>
  </si>
  <si>
    <t>最上郡　鮭川村</t>
  </si>
  <si>
    <t>06366</t>
  </si>
  <si>
    <t>静岡営繕事務所</t>
  </si>
  <si>
    <t>859000</t>
  </si>
  <si>
    <t>最上郡　戸沢村</t>
  </si>
  <si>
    <t>06367</t>
  </si>
  <si>
    <t>中部技術事務所</t>
  </si>
  <si>
    <t>858500</t>
  </si>
  <si>
    <t>東置賜郡　高畠町</t>
  </si>
  <si>
    <t>06381</t>
  </si>
  <si>
    <t>清水港湾事務所</t>
  </si>
  <si>
    <t>635203</t>
  </si>
  <si>
    <t>東置賜郡　川西町</t>
  </si>
  <si>
    <t>06382</t>
  </si>
  <si>
    <t>名古屋港湾事務所</t>
  </si>
  <si>
    <t>635201</t>
  </si>
  <si>
    <t>西置賜郡　小国町</t>
  </si>
  <si>
    <t>06401</t>
  </si>
  <si>
    <t>三河港湾事務所</t>
  </si>
  <si>
    <t>635202</t>
  </si>
  <si>
    <t>西置賜郡　白鷹町</t>
  </si>
  <si>
    <t>06402</t>
  </si>
  <si>
    <t>四日市港湾事務所</t>
  </si>
  <si>
    <t>635204</t>
  </si>
  <si>
    <t>西置賜郡　飯豊町</t>
  </si>
  <si>
    <t>06403</t>
  </si>
  <si>
    <t>名古屋港湾空港技術調査事務所</t>
  </si>
  <si>
    <t>635205</t>
  </si>
  <si>
    <t>東田川郡　三川町</t>
  </si>
  <si>
    <t>06426</t>
  </si>
  <si>
    <t>859999</t>
  </si>
  <si>
    <t>東田川郡　庄内町</t>
  </si>
  <si>
    <t>06428</t>
  </si>
  <si>
    <t>862000</t>
  </si>
  <si>
    <t>飽海郡　遊佐町</t>
  </si>
  <si>
    <t>06461</t>
  </si>
  <si>
    <t>862100</t>
  </si>
  <si>
    <t>福島市</t>
  </si>
  <si>
    <t>07201</t>
  </si>
  <si>
    <t>862200</t>
  </si>
  <si>
    <t>会津若松市</t>
  </si>
  <si>
    <t>07202</t>
  </si>
  <si>
    <t>862700</t>
  </si>
  <si>
    <t>郡山市</t>
  </si>
  <si>
    <t>07203</t>
  </si>
  <si>
    <t>862300</t>
  </si>
  <si>
    <t>いわき市</t>
  </si>
  <si>
    <t>07204</t>
  </si>
  <si>
    <t>862400</t>
  </si>
  <si>
    <t>白河市</t>
  </si>
  <si>
    <t>07205</t>
  </si>
  <si>
    <t>862800</t>
  </si>
  <si>
    <t>須賀川市</t>
  </si>
  <si>
    <t>07207</t>
  </si>
  <si>
    <t>862500</t>
  </si>
  <si>
    <t>喜多方市</t>
  </si>
  <si>
    <t>07208</t>
  </si>
  <si>
    <t>862600</t>
  </si>
  <si>
    <t>相馬市</t>
  </si>
  <si>
    <t>07209</t>
  </si>
  <si>
    <t>福井河川国道事務所</t>
  </si>
  <si>
    <t>867000</t>
  </si>
  <si>
    <t>二本松市</t>
  </si>
  <si>
    <t>07210</t>
  </si>
  <si>
    <t>足羽川ダム工事事務所</t>
  </si>
  <si>
    <t>867100</t>
  </si>
  <si>
    <t>田村市</t>
  </si>
  <si>
    <t>07211</t>
  </si>
  <si>
    <t>琵琶湖河川事務所</t>
  </si>
  <si>
    <t>863000</t>
  </si>
  <si>
    <t>南相馬市</t>
  </si>
  <si>
    <t>07212</t>
  </si>
  <si>
    <t>大戸川ダム工事事務所</t>
  </si>
  <si>
    <t>863100</t>
  </si>
  <si>
    <t>07213</t>
  </si>
  <si>
    <t>滋賀国道事務所</t>
  </si>
  <si>
    <t>863200</t>
  </si>
  <si>
    <t>本宮市</t>
  </si>
  <si>
    <t>07214</t>
  </si>
  <si>
    <t>福知山河川国道事務所</t>
  </si>
  <si>
    <t>863500</t>
  </si>
  <si>
    <t>伊達郡　桑折町</t>
  </si>
  <si>
    <t>07301</t>
  </si>
  <si>
    <t>京都国道事務所</t>
  </si>
  <si>
    <t>863600</t>
  </si>
  <si>
    <t>伊達郡　国見町</t>
  </si>
  <si>
    <t>07303</t>
  </si>
  <si>
    <t>舞鶴港湾事務所</t>
  </si>
  <si>
    <t>633202</t>
  </si>
  <si>
    <t>伊達郡　川俣町</t>
  </si>
  <si>
    <t>07308</t>
  </si>
  <si>
    <t>淀川河川事務所</t>
  </si>
  <si>
    <t>864000</t>
  </si>
  <si>
    <t>安達郡　大玉村</t>
  </si>
  <si>
    <t>07322</t>
  </si>
  <si>
    <t>猪名川河川事務所</t>
  </si>
  <si>
    <t>864400</t>
  </si>
  <si>
    <t>岩瀬郡　鏡石町</t>
  </si>
  <si>
    <t>07342</t>
  </si>
  <si>
    <t>大和川河川事務所</t>
  </si>
  <si>
    <t>864100</t>
  </si>
  <si>
    <t>岩瀬郡　天栄村</t>
  </si>
  <si>
    <t>07344</t>
  </si>
  <si>
    <t>大阪国道事務所</t>
  </si>
  <si>
    <t>864200</t>
  </si>
  <si>
    <t>南会津郡　下郷町</t>
  </si>
  <si>
    <t>07362</t>
  </si>
  <si>
    <t>浪速国道事務所</t>
  </si>
  <si>
    <t>864300</t>
  </si>
  <si>
    <t>南会津郡　檜枝岐村</t>
  </si>
  <si>
    <t>07364</t>
  </si>
  <si>
    <t>大阪港湾・空港整備事務所</t>
  </si>
  <si>
    <t>633203</t>
  </si>
  <si>
    <t>南会津郡　只見町</t>
  </si>
  <si>
    <t>07367</t>
  </si>
  <si>
    <t>姫路河川国道事務所</t>
  </si>
  <si>
    <t>865100</t>
  </si>
  <si>
    <t>南会津郡　南会津町</t>
  </si>
  <si>
    <t>07368</t>
  </si>
  <si>
    <t>豊岡河川国道事務所</t>
  </si>
  <si>
    <t>865000</t>
  </si>
  <si>
    <t>耶麻郡　北塩原村</t>
  </si>
  <si>
    <t>07402</t>
  </si>
  <si>
    <t>六甲砂防事務所</t>
  </si>
  <si>
    <t>865200</t>
  </si>
  <si>
    <t>耶麻郡　西会津町</t>
  </si>
  <si>
    <t>07405</t>
  </si>
  <si>
    <t>兵庫国道事務所</t>
  </si>
  <si>
    <t>865300</t>
  </si>
  <si>
    <t>耶麻郡　磐梯町</t>
  </si>
  <si>
    <t>07407</t>
  </si>
  <si>
    <t>神戸港湾事務所</t>
  </si>
  <si>
    <t>633201</t>
  </si>
  <si>
    <t>耶麻郡　猪苗代町</t>
  </si>
  <si>
    <t>07408</t>
  </si>
  <si>
    <t>紀伊山系砂防事務所</t>
  </si>
  <si>
    <t>865500</t>
  </si>
  <si>
    <t>河沼郡　会津坂下町</t>
  </si>
  <si>
    <t>07421</t>
  </si>
  <si>
    <t>奈良国道事務所</t>
  </si>
  <si>
    <t>866100</t>
  </si>
  <si>
    <t>河沼郡　湯川村</t>
  </si>
  <si>
    <t>07422</t>
  </si>
  <si>
    <t>和歌山河川国道事務所</t>
  </si>
  <si>
    <t>866500</t>
  </si>
  <si>
    <t>河沼郡　柳津町</t>
  </si>
  <si>
    <t>07423</t>
  </si>
  <si>
    <t>紀南河川国道事務所</t>
  </si>
  <si>
    <t>866600</t>
  </si>
  <si>
    <t>大沼郡　三島町</t>
  </si>
  <si>
    <t>07444</t>
  </si>
  <si>
    <t>和歌山港湾事務所</t>
  </si>
  <si>
    <t>633204</t>
  </si>
  <si>
    <t>大沼郡　金山町</t>
  </si>
  <si>
    <t>07445</t>
  </si>
  <si>
    <t>木津川上流河川事務所</t>
  </si>
  <si>
    <t>867300</t>
  </si>
  <si>
    <t>大沼郡　昭和村</t>
  </si>
  <si>
    <t>07446</t>
  </si>
  <si>
    <t>九頭竜川ダム統合管理事務所</t>
  </si>
  <si>
    <t>867800</t>
  </si>
  <si>
    <t>大沼郡　会津美里町</t>
  </si>
  <si>
    <t>07447</t>
  </si>
  <si>
    <t>淀川ダム統合管理事務所</t>
  </si>
  <si>
    <t>867500</t>
  </si>
  <si>
    <t>西白河郡　西郷村</t>
  </si>
  <si>
    <t>07461</t>
  </si>
  <si>
    <t>紀の川ダム統合管理事務所</t>
  </si>
  <si>
    <t>867900</t>
  </si>
  <si>
    <t>西白河郡　泉崎村</t>
  </si>
  <si>
    <t>07464</t>
  </si>
  <si>
    <t>近畿技術事務所</t>
  </si>
  <si>
    <t>868500</t>
  </si>
  <si>
    <t>西白河郡　中島村</t>
  </si>
  <si>
    <t>07465</t>
  </si>
  <si>
    <t>神戸港湾空港技術調査事務所</t>
  </si>
  <si>
    <t>633212</t>
  </si>
  <si>
    <t>西白河郡　矢吹町</t>
  </si>
  <si>
    <t>07466</t>
  </si>
  <si>
    <t>国営明石海峡公園事務所</t>
  </si>
  <si>
    <t>868800</t>
  </si>
  <si>
    <t>東白川郡　棚倉町</t>
  </si>
  <si>
    <t>07481</t>
  </si>
  <si>
    <t>国営飛鳥歴史公園事務所</t>
  </si>
  <si>
    <t>868700</t>
  </si>
  <si>
    <t>東白川郡　矢祭町</t>
  </si>
  <si>
    <t>07482</t>
  </si>
  <si>
    <t>京都営繕事務所</t>
  </si>
  <si>
    <t>869000</t>
  </si>
  <si>
    <t>東白川郡　塙町</t>
  </si>
  <si>
    <t>07483</t>
  </si>
  <si>
    <t>869999</t>
  </si>
  <si>
    <t>東白川郡　鮫川村</t>
  </si>
  <si>
    <t>07484</t>
  </si>
  <si>
    <t>872000</t>
  </si>
  <si>
    <t>石川郡　石川町</t>
  </si>
  <si>
    <t>07501</t>
  </si>
  <si>
    <t>872100</t>
  </si>
  <si>
    <t>石川郡　玉川村</t>
  </si>
  <si>
    <t>07502</t>
  </si>
  <si>
    <t>872200</t>
  </si>
  <si>
    <t>石川郡　平田村</t>
  </si>
  <si>
    <t>07503</t>
  </si>
  <si>
    <t>872800</t>
  </si>
  <si>
    <t>石川郡　浅川町</t>
  </si>
  <si>
    <t>07504</t>
  </si>
  <si>
    <t>872300</t>
  </si>
  <si>
    <t>石川郡　古殿町</t>
  </si>
  <si>
    <t>07505</t>
  </si>
  <si>
    <t>872400</t>
  </si>
  <si>
    <t>田村郡　三春町</t>
  </si>
  <si>
    <t>07521</t>
  </si>
  <si>
    <t>872700</t>
  </si>
  <si>
    <t>田村郡　小野町</t>
  </si>
  <si>
    <t>07522</t>
  </si>
  <si>
    <t>872500</t>
  </si>
  <si>
    <t>双葉郡　広野町</t>
  </si>
  <si>
    <t>07541</t>
  </si>
  <si>
    <t>872600</t>
  </si>
  <si>
    <t>双葉郡　楢葉町</t>
  </si>
  <si>
    <t>07542</t>
  </si>
  <si>
    <t>鳥取河川国道事務所</t>
  </si>
  <si>
    <t>873000</t>
  </si>
  <si>
    <t>双葉郡　富岡町</t>
  </si>
  <si>
    <t>07543</t>
  </si>
  <si>
    <t>殿ダム管理支所</t>
  </si>
  <si>
    <t>873200</t>
  </si>
  <si>
    <t>双葉郡　川内村</t>
  </si>
  <si>
    <t>07544</t>
  </si>
  <si>
    <t>倉吉河川国道事務所</t>
  </si>
  <si>
    <t>873100</t>
  </si>
  <si>
    <t>双葉郡　大熊町</t>
  </si>
  <si>
    <t>07545</t>
  </si>
  <si>
    <t>日野川河川事務所</t>
  </si>
  <si>
    <t>873300</t>
  </si>
  <si>
    <t>双葉郡　双葉町</t>
  </si>
  <si>
    <t>07546</t>
  </si>
  <si>
    <t>浜田河川国道事務所</t>
  </si>
  <si>
    <t>873700</t>
  </si>
  <si>
    <t>双葉郡　浪江町</t>
  </si>
  <si>
    <t>07547</t>
  </si>
  <si>
    <t>出雲河川事務所</t>
  </si>
  <si>
    <t>873600</t>
  </si>
  <si>
    <t>双葉郡　葛尾村</t>
  </si>
  <si>
    <t>07548</t>
  </si>
  <si>
    <t>松江国道事務所</t>
  </si>
  <si>
    <t>873500</t>
  </si>
  <si>
    <t>相馬郡　新地町</t>
  </si>
  <si>
    <t>07561</t>
  </si>
  <si>
    <t>岡山河川事務所</t>
  </si>
  <si>
    <t>874000</t>
  </si>
  <si>
    <t>相馬郡　飯舘村</t>
  </si>
  <si>
    <t>07564</t>
  </si>
  <si>
    <t>岡山国道事務所</t>
  </si>
  <si>
    <t>874200</t>
  </si>
  <si>
    <t>水戸市</t>
  </si>
  <si>
    <t>08201</t>
  </si>
  <si>
    <t>福山河川国道事務所</t>
  </si>
  <si>
    <t>875000</t>
  </si>
  <si>
    <t>日立市</t>
  </si>
  <si>
    <t>08202</t>
  </si>
  <si>
    <t>三次河川国道事務所</t>
  </si>
  <si>
    <t>875200</t>
  </si>
  <si>
    <t>土浦市</t>
  </si>
  <si>
    <t>08203</t>
  </si>
  <si>
    <t>太田川河川事務所</t>
  </si>
  <si>
    <t>875300</t>
  </si>
  <si>
    <t>古河市</t>
  </si>
  <si>
    <t>08204</t>
  </si>
  <si>
    <t>広島国道事務所</t>
  </si>
  <si>
    <t>875500</t>
  </si>
  <si>
    <t>石岡市</t>
  </si>
  <si>
    <t>08205</t>
  </si>
  <si>
    <t>山口河川国道事務所</t>
  </si>
  <si>
    <t>876000</t>
  </si>
  <si>
    <t>結城市</t>
  </si>
  <si>
    <t>08207</t>
  </si>
  <si>
    <t>土師ダム管理所</t>
  </si>
  <si>
    <t>877600</t>
  </si>
  <si>
    <t>龍ケ崎市</t>
  </si>
  <si>
    <t>08208</t>
  </si>
  <si>
    <t>弥栄ダム管理所</t>
  </si>
  <si>
    <t>877700</t>
  </si>
  <si>
    <t>下妻市</t>
  </si>
  <si>
    <t>08210</t>
  </si>
  <si>
    <t>八田原ダム管理所</t>
  </si>
  <si>
    <t>875100</t>
  </si>
  <si>
    <t>常総市</t>
  </si>
  <si>
    <t>08211</t>
  </si>
  <si>
    <t>温井ダム管理所</t>
  </si>
  <si>
    <t>875600</t>
  </si>
  <si>
    <t>常陸太田市</t>
  </si>
  <si>
    <t>08212</t>
  </si>
  <si>
    <t>苫田ダム管理所</t>
  </si>
  <si>
    <t>874100</t>
  </si>
  <si>
    <t>高萩市</t>
  </si>
  <si>
    <t>08214</t>
  </si>
  <si>
    <t>中国技術事務所</t>
  </si>
  <si>
    <t>878500</t>
  </si>
  <si>
    <t>北茨城市</t>
  </si>
  <si>
    <t>08215</t>
  </si>
  <si>
    <t>岡山営繕事務所</t>
  </si>
  <si>
    <t>879000</t>
  </si>
  <si>
    <t>笠間市</t>
  </si>
  <si>
    <t>08216</t>
  </si>
  <si>
    <t>境港湾・空港整備事務所</t>
  </si>
  <si>
    <t>633207</t>
  </si>
  <si>
    <t>取手市</t>
  </si>
  <si>
    <t>08217</t>
  </si>
  <si>
    <t>宇野港湾事務所</t>
  </si>
  <si>
    <t>633205</t>
  </si>
  <si>
    <t>牛久市</t>
  </si>
  <si>
    <t>08219</t>
  </si>
  <si>
    <t>広島港湾・空港整備事務所</t>
  </si>
  <si>
    <t>633206</t>
  </si>
  <si>
    <t>つくば市</t>
  </si>
  <si>
    <t>08220</t>
  </si>
  <si>
    <t>宇部港湾・空港整備事務所</t>
  </si>
  <si>
    <t>634202</t>
  </si>
  <si>
    <t>ひたちなか市</t>
  </si>
  <si>
    <t>08221</t>
  </si>
  <si>
    <t>広島港湾空港技術調査事務所</t>
  </si>
  <si>
    <t>633214</t>
  </si>
  <si>
    <t>鹿嶋市</t>
  </si>
  <si>
    <t>08222</t>
  </si>
  <si>
    <t>879999</t>
  </si>
  <si>
    <t>潮来市</t>
  </si>
  <si>
    <t>08223</t>
  </si>
  <si>
    <t>882000</t>
  </si>
  <si>
    <t>守谷市</t>
  </si>
  <si>
    <t>08224</t>
  </si>
  <si>
    <t>882100</t>
  </si>
  <si>
    <t>常陸大宮市</t>
  </si>
  <si>
    <t>08225</t>
  </si>
  <si>
    <t>882200</t>
  </si>
  <si>
    <t>那珂市</t>
  </si>
  <si>
    <t>08226</t>
  </si>
  <si>
    <t>882900</t>
  </si>
  <si>
    <t>筑西市</t>
  </si>
  <si>
    <t>08227</t>
  </si>
  <si>
    <t>882300</t>
  </si>
  <si>
    <t>坂東市</t>
  </si>
  <si>
    <t>08228</t>
  </si>
  <si>
    <t>882400</t>
  </si>
  <si>
    <t>稲敷市</t>
  </si>
  <si>
    <t>08229</t>
  </si>
  <si>
    <t>882700</t>
  </si>
  <si>
    <t>かすみがうら市</t>
  </si>
  <si>
    <t>08230</t>
  </si>
  <si>
    <t>882800</t>
  </si>
  <si>
    <t>桜川市</t>
  </si>
  <si>
    <t>08231</t>
  </si>
  <si>
    <t>882600</t>
  </si>
  <si>
    <t>神栖市</t>
  </si>
  <si>
    <t>08232</t>
  </si>
  <si>
    <t>徳島河川国道事務所</t>
  </si>
  <si>
    <t>883000</t>
  </si>
  <si>
    <t>行方市</t>
  </si>
  <si>
    <t>08233</t>
  </si>
  <si>
    <t>那賀川河川事務所</t>
  </si>
  <si>
    <t>883300</t>
  </si>
  <si>
    <t>鉾田市</t>
  </si>
  <si>
    <t>08234</t>
  </si>
  <si>
    <t>四国山地砂防事務所</t>
  </si>
  <si>
    <t>883100</t>
  </si>
  <si>
    <t>つくばみらい市</t>
  </si>
  <si>
    <t>08235</t>
  </si>
  <si>
    <t>香川河川国道事務所</t>
  </si>
  <si>
    <t>884000</t>
  </si>
  <si>
    <t>小美玉市</t>
  </si>
  <si>
    <t>08236</t>
  </si>
  <si>
    <t>松山河川国道事務所</t>
  </si>
  <si>
    <t>885000</t>
  </si>
  <si>
    <t>東茨城郡　茨城町</t>
  </si>
  <si>
    <t>08302</t>
  </si>
  <si>
    <t>大洲河川国道事務所</t>
  </si>
  <si>
    <t>885100</t>
  </si>
  <si>
    <t>東茨城郡　大洗町</t>
  </si>
  <si>
    <t>08309</t>
  </si>
  <si>
    <t>山鳥坂ダム工事事務所</t>
  </si>
  <si>
    <t>885500</t>
  </si>
  <si>
    <t>東茨城郡　城里町</t>
  </si>
  <si>
    <t>08310</t>
  </si>
  <si>
    <t>高知河川国道事務所</t>
  </si>
  <si>
    <t>886000</t>
  </si>
  <si>
    <t>那珂郡　東海村</t>
  </si>
  <si>
    <t>08341</t>
  </si>
  <si>
    <t>中村河川国道事務所</t>
  </si>
  <si>
    <t>886100</t>
  </si>
  <si>
    <t>久慈郡　大子町</t>
  </si>
  <si>
    <t>08364</t>
  </si>
  <si>
    <t>中筋川総合開発工事事務所</t>
  </si>
  <si>
    <t>886400</t>
  </si>
  <si>
    <t>稲敷郡　美浦村</t>
  </si>
  <si>
    <t>08442</t>
  </si>
  <si>
    <t>土佐国道事務所</t>
  </si>
  <si>
    <t>886200</t>
  </si>
  <si>
    <t>稲敷郡　阿見町</t>
  </si>
  <si>
    <t>08443</t>
  </si>
  <si>
    <t>吉野川ダム統合管理事務所</t>
  </si>
  <si>
    <t>887500</t>
  </si>
  <si>
    <t>稲敷郡　河内町</t>
  </si>
  <si>
    <t>08447</t>
  </si>
  <si>
    <t>野村ダム管理所</t>
  </si>
  <si>
    <t>887600</t>
  </si>
  <si>
    <t>結城郡　八千代町</t>
  </si>
  <si>
    <t>08521</t>
  </si>
  <si>
    <t>大渡ダム管理所</t>
  </si>
  <si>
    <t>887700</t>
  </si>
  <si>
    <t>猿島郡　五霞町</t>
  </si>
  <si>
    <t>08542</t>
  </si>
  <si>
    <t>四国技術事務所</t>
  </si>
  <si>
    <t>888500</t>
  </si>
  <si>
    <t>猿島郡　境町</t>
  </si>
  <si>
    <t>08546</t>
  </si>
  <si>
    <t>小松島港湾・空港整備事務所</t>
  </si>
  <si>
    <t>633210</t>
  </si>
  <si>
    <t>北相馬郡　利根町</t>
  </si>
  <si>
    <t>08564</t>
  </si>
  <si>
    <t>高松港湾・空港整備事務所</t>
  </si>
  <si>
    <t>633208</t>
  </si>
  <si>
    <t>宇都宮市</t>
  </si>
  <si>
    <t>09201</t>
  </si>
  <si>
    <t>松山港湾・空港整備事務所</t>
  </si>
  <si>
    <t>633209</t>
  </si>
  <si>
    <t>足利市</t>
  </si>
  <si>
    <t>09202</t>
  </si>
  <si>
    <t>高知港湾・空港整備事務所</t>
  </si>
  <si>
    <t>633211</t>
  </si>
  <si>
    <t>栃木市</t>
  </si>
  <si>
    <t>09203</t>
  </si>
  <si>
    <t>高松港湾空港技術調査事務所</t>
  </si>
  <si>
    <t>633215</t>
  </si>
  <si>
    <t>佐野市</t>
  </si>
  <si>
    <t>09204</t>
  </si>
  <si>
    <t>889999</t>
  </si>
  <si>
    <t>鹿沼市</t>
  </si>
  <si>
    <t>09205</t>
  </si>
  <si>
    <t>892000</t>
  </si>
  <si>
    <t>日光市</t>
  </si>
  <si>
    <t>09206</t>
  </si>
  <si>
    <t>892100</t>
  </si>
  <si>
    <t>小山市</t>
  </si>
  <si>
    <t>09208</t>
  </si>
  <si>
    <t>892200</t>
  </si>
  <si>
    <t>真岡市</t>
  </si>
  <si>
    <t>09209</t>
  </si>
  <si>
    <t>892700</t>
  </si>
  <si>
    <t>大田原市</t>
  </si>
  <si>
    <t>09210</t>
  </si>
  <si>
    <t>892300</t>
  </si>
  <si>
    <t>矢板市</t>
  </si>
  <si>
    <t>09211</t>
  </si>
  <si>
    <t>892400</t>
  </si>
  <si>
    <t>那須塩原市</t>
  </si>
  <si>
    <t>09213</t>
  </si>
  <si>
    <t>892800</t>
  </si>
  <si>
    <t>さくら市</t>
  </si>
  <si>
    <t>09214</t>
  </si>
  <si>
    <t>892500</t>
  </si>
  <si>
    <t>那須烏山市</t>
  </si>
  <si>
    <t>09215</t>
  </si>
  <si>
    <t>892600</t>
  </si>
  <si>
    <t>下野市</t>
  </si>
  <si>
    <t>09216</t>
  </si>
  <si>
    <t>筑後川河川事務所</t>
  </si>
  <si>
    <t>893000</t>
  </si>
  <si>
    <t>河内郡　上三川町</t>
  </si>
  <si>
    <t>09301</t>
  </si>
  <si>
    <t>遠賀川河川事務所</t>
  </si>
  <si>
    <t>893100</t>
  </si>
  <si>
    <t>芳賀郡　益子町</t>
  </si>
  <si>
    <t>09342</t>
  </si>
  <si>
    <t>福岡国道事務所</t>
  </si>
  <si>
    <t>893200</t>
  </si>
  <si>
    <t>芳賀郡　茂木町</t>
  </si>
  <si>
    <t>09343</t>
  </si>
  <si>
    <t>北九州国道事務所</t>
  </si>
  <si>
    <t>893300</t>
  </si>
  <si>
    <t>芳賀郡　市貝町</t>
  </si>
  <si>
    <t>09344</t>
  </si>
  <si>
    <t>武雄河川事務所</t>
  </si>
  <si>
    <t>893500</t>
  </si>
  <si>
    <t>芳賀郡　芳賀町</t>
  </si>
  <si>
    <t>09345</t>
  </si>
  <si>
    <t>厳木ダム管理支所</t>
  </si>
  <si>
    <t>897900</t>
  </si>
  <si>
    <t>下都賀郡　壬生町</t>
  </si>
  <si>
    <t>09361</t>
  </si>
  <si>
    <t>嘉瀬川ダム管理支所</t>
  </si>
  <si>
    <t>893900</t>
  </si>
  <si>
    <t>下都賀郡　野木町</t>
  </si>
  <si>
    <t>09364</t>
  </si>
  <si>
    <t>佐賀国道事務所</t>
  </si>
  <si>
    <t>893800</t>
  </si>
  <si>
    <t>塩谷郡　塩谷町</t>
  </si>
  <si>
    <t>09384</t>
  </si>
  <si>
    <t>長崎河川国道事務所</t>
  </si>
  <si>
    <t>894500</t>
  </si>
  <si>
    <t>塩谷郡　高根沢町</t>
  </si>
  <si>
    <t>09386</t>
  </si>
  <si>
    <t>雲仙復興事務所</t>
  </si>
  <si>
    <t>894600</t>
  </si>
  <si>
    <t>那須郡　那須町</t>
  </si>
  <si>
    <t>09407</t>
  </si>
  <si>
    <t>熊本河川国道事務所</t>
  </si>
  <si>
    <t>895000</t>
  </si>
  <si>
    <t>那須郡　那珂川町</t>
  </si>
  <si>
    <t>09411</t>
  </si>
  <si>
    <t>八代河川国道事務所</t>
  </si>
  <si>
    <t>895100</t>
  </si>
  <si>
    <t>前橋市</t>
  </si>
  <si>
    <t>10201</t>
  </si>
  <si>
    <t>熊本復興事務所</t>
  </si>
  <si>
    <t>899400</t>
  </si>
  <si>
    <t>高崎市</t>
  </si>
  <si>
    <t>10202</t>
  </si>
  <si>
    <t>菊池川河川事務所</t>
  </si>
  <si>
    <t>895300</t>
  </si>
  <si>
    <t>桐生市</t>
  </si>
  <si>
    <t>10203</t>
  </si>
  <si>
    <t>竜門ダム管理支所</t>
  </si>
  <si>
    <t>895400</t>
  </si>
  <si>
    <t>伊勢崎市</t>
  </si>
  <si>
    <t>10204</t>
  </si>
  <si>
    <t>川辺川ダム砂防事務所</t>
  </si>
  <si>
    <t>895200</t>
  </si>
  <si>
    <t>太田市</t>
  </si>
  <si>
    <t>10205</t>
  </si>
  <si>
    <t>立野ダム工事事務所</t>
  </si>
  <si>
    <t>895500</t>
  </si>
  <si>
    <t>沼田市</t>
  </si>
  <si>
    <t>10206</t>
  </si>
  <si>
    <t>大分河川国道事務所</t>
  </si>
  <si>
    <t>896000</t>
  </si>
  <si>
    <t>館林市</t>
  </si>
  <si>
    <t>10207</t>
  </si>
  <si>
    <t>佐伯河川国道事務所</t>
  </si>
  <si>
    <t>896100</t>
  </si>
  <si>
    <t>渋川市</t>
  </si>
  <si>
    <t>10208</t>
  </si>
  <si>
    <t>山国川河川事務所</t>
  </si>
  <si>
    <t>898100</t>
  </si>
  <si>
    <t>藤岡市</t>
  </si>
  <si>
    <t>10209</t>
  </si>
  <si>
    <t>大分川ダム工事事務所</t>
  </si>
  <si>
    <t>896200</t>
  </si>
  <si>
    <t>富岡市</t>
  </si>
  <si>
    <t>10210</t>
  </si>
  <si>
    <t>宮崎河川国道事務所</t>
  </si>
  <si>
    <t>896500</t>
  </si>
  <si>
    <t>安中市</t>
  </si>
  <si>
    <t>10211</t>
  </si>
  <si>
    <t>延岡河川国道事務所</t>
  </si>
  <si>
    <t>896600</t>
  </si>
  <si>
    <t>みどり市</t>
  </si>
  <si>
    <t>10212</t>
  </si>
  <si>
    <t>大隅河川国道事務所</t>
  </si>
  <si>
    <t>897100</t>
  </si>
  <si>
    <t>北群馬郡　榛東村</t>
  </si>
  <si>
    <t>10344</t>
  </si>
  <si>
    <t>川内川河川事務所</t>
  </si>
  <si>
    <t>897000</t>
  </si>
  <si>
    <t>北群馬郡　吉岡町</t>
  </si>
  <si>
    <t>10345</t>
  </si>
  <si>
    <t>鹿児島国道事務所</t>
  </si>
  <si>
    <t>897200</t>
  </si>
  <si>
    <t>多野郡　上野村</t>
  </si>
  <si>
    <t>10366</t>
  </si>
  <si>
    <t>筑後川ダム統合管理事務所</t>
  </si>
  <si>
    <t>897600</t>
  </si>
  <si>
    <t>多野郡　神流町</t>
  </si>
  <si>
    <t>10367</t>
  </si>
  <si>
    <t>緑川ダム管理所</t>
  </si>
  <si>
    <t>897500</t>
  </si>
  <si>
    <t>甘楽郡　下仁田町</t>
  </si>
  <si>
    <t>10382</t>
  </si>
  <si>
    <t>鶴田ダム管理所</t>
  </si>
  <si>
    <t>897700</t>
  </si>
  <si>
    <t>甘楽郡　南牧村</t>
  </si>
  <si>
    <t>10383</t>
  </si>
  <si>
    <t>九州技術事務所</t>
  </si>
  <si>
    <t>898500</t>
  </si>
  <si>
    <t>甘楽郡　甘楽町</t>
  </si>
  <si>
    <t>10384</t>
  </si>
  <si>
    <t>国営海の中道海浜公園事務所</t>
  </si>
  <si>
    <t>898700</t>
  </si>
  <si>
    <t>吾妻郡　中之条町</t>
  </si>
  <si>
    <t>10421</t>
  </si>
  <si>
    <t>国営海の中道海浜公園事務所　歴史公園課</t>
  </si>
  <si>
    <t>898800</t>
  </si>
  <si>
    <t>吾妻郡　長野原町</t>
  </si>
  <si>
    <t>10424</t>
  </si>
  <si>
    <t>熊本営繕事務所</t>
  </si>
  <si>
    <t>899200</t>
  </si>
  <si>
    <t>吾妻郡　嬬恋村</t>
  </si>
  <si>
    <t>10425</t>
  </si>
  <si>
    <t>鹿児島営繕事務所</t>
  </si>
  <si>
    <t>899300</t>
  </si>
  <si>
    <t>吾妻郡　草津町</t>
  </si>
  <si>
    <t>10426</t>
  </si>
  <si>
    <t>下関港湾事務所</t>
  </si>
  <si>
    <t>634201</t>
  </si>
  <si>
    <t>吾妻郡　高山村</t>
  </si>
  <si>
    <t>10428</t>
  </si>
  <si>
    <t>北九州港湾・空港整備事務所</t>
  </si>
  <si>
    <t>634203</t>
  </si>
  <si>
    <t>吾妻郡　東吾妻町</t>
  </si>
  <si>
    <t>10429</t>
  </si>
  <si>
    <t>博多港湾・空港整備事務所</t>
  </si>
  <si>
    <t>634204</t>
  </si>
  <si>
    <t>利根郡　片品村</t>
  </si>
  <si>
    <t>10443</t>
  </si>
  <si>
    <t>苅田港湾事務所</t>
  </si>
  <si>
    <t>634205</t>
  </si>
  <si>
    <t>利根郡　川場村</t>
  </si>
  <si>
    <t>10444</t>
  </si>
  <si>
    <t>唐津港湾事務所</t>
  </si>
  <si>
    <t>634207</t>
  </si>
  <si>
    <t>利根郡　昭和村</t>
  </si>
  <si>
    <t>10448</t>
  </si>
  <si>
    <t>長崎港湾・空港整備事務所</t>
  </si>
  <si>
    <t>634208</t>
  </si>
  <si>
    <t>利根郡　みなかみ町</t>
  </si>
  <si>
    <t>10449</t>
  </si>
  <si>
    <t>熊本港湾・空港整備事務所</t>
  </si>
  <si>
    <t>634209</t>
  </si>
  <si>
    <t>佐波郡　玉村町</t>
  </si>
  <si>
    <t>10464</t>
  </si>
  <si>
    <t>別府港湾・空港整備事務所</t>
  </si>
  <si>
    <t>634206</t>
  </si>
  <si>
    <t>邑楽郡　板倉町</t>
  </si>
  <si>
    <t>10521</t>
  </si>
  <si>
    <t>宮崎港湾・空港整備事務所</t>
  </si>
  <si>
    <t>634210</t>
  </si>
  <si>
    <t>邑楽郡　明和町</t>
  </si>
  <si>
    <t>10522</t>
  </si>
  <si>
    <t>鹿児島港湾・空港整備事務所</t>
  </si>
  <si>
    <t>634211</t>
  </si>
  <si>
    <t>邑楽郡　千代田町</t>
  </si>
  <si>
    <t>10523</t>
  </si>
  <si>
    <t>志布志港湾事務所</t>
  </si>
  <si>
    <t>634212</t>
  </si>
  <si>
    <t>邑楽郡　大泉町</t>
  </si>
  <si>
    <t>10524</t>
  </si>
  <si>
    <t>関門航路事務所</t>
  </si>
  <si>
    <t>634213</t>
  </si>
  <si>
    <t>邑楽郡　邑楽町</t>
  </si>
  <si>
    <t>10525</t>
  </si>
  <si>
    <t>下関港湾空港技術調査事務所</t>
  </si>
  <si>
    <t>634214</t>
  </si>
  <si>
    <t>11100</t>
  </si>
  <si>
    <t>899999</t>
  </si>
  <si>
    <t>さいたま市　西区</t>
  </si>
  <si>
    <t>11101</t>
  </si>
  <si>
    <t>902000</t>
  </si>
  <si>
    <t>さいたま市　北区</t>
  </si>
  <si>
    <t>11102</t>
  </si>
  <si>
    <t>902100</t>
  </si>
  <si>
    <t>さいたま市　大宮区</t>
  </si>
  <si>
    <t>11103</t>
  </si>
  <si>
    <t>財務部</t>
  </si>
  <si>
    <t>902200</t>
  </si>
  <si>
    <t>さいたま市　見沼区</t>
  </si>
  <si>
    <t>11104</t>
  </si>
  <si>
    <t>農林水産部</t>
  </si>
  <si>
    <t>902300</t>
  </si>
  <si>
    <t>さいたま市　中央区</t>
  </si>
  <si>
    <t>11105</t>
  </si>
  <si>
    <t>農林水産部　那覇農林水産センター</t>
  </si>
  <si>
    <t>902301</t>
  </si>
  <si>
    <t>さいたま市　桜区</t>
  </si>
  <si>
    <t>11106</t>
  </si>
  <si>
    <t>農林水産部　名護農林水産センター</t>
  </si>
  <si>
    <t>902302</t>
  </si>
  <si>
    <t>さいたま市　浦和区</t>
  </si>
  <si>
    <t>11107</t>
  </si>
  <si>
    <t>農林水産部　宮古島農林水産センター</t>
  </si>
  <si>
    <t>902303</t>
  </si>
  <si>
    <t>さいたま市　南区</t>
  </si>
  <si>
    <t>11108</t>
  </si>
  <si>
    <t>農林水産部　石垣農林水産センター</t>
  </si>
  <si>
    <t>902304</t>
  </si>
  <si>
    <t>さいたま市　緑区</t>
  </si>
  <si>
    <t>11109</t>
  </si>
  <si>
    <t>農林水産部　土地改良総合事務所</t>
  </si>
  <si>
    <t>902305</t>
  </si>
  <si>
    <t>さいたま市　岩槻区</t>
  </si>
  <si>
    <t>11110</t>
  </si>
  <si>
    <t>農林水産部　宮古伊良部農業水利事業所</t>
  </si>
  <si>
    <t>902312</t>
  </si>
  <si>
    <t>川越市</t>
  </si>
  <si>
    <t>11201</t>
  </si>
  <si>
    <t>農林水産部　石垣島農業水利事業所</t>
  </si>
  <si>
    <t>902313</t>
  </si>
  <si>
    <t>熊谷市</t>
  </si>
  <si>
    <t>11202</t>
  </si>
  <si>
    <t>経済産業部</t>
  </si>
  <si>
    <t>902400</t>
  </si>
  <si>
    <t>川口市</t>
  </si>
  <si>
    <t>11203</t>
  </si>
  <si>
    <t>開発建設部</t>
  </si>
  <si>
    <t>902700</t>
  </si>
  <si>
    <t>行田市</t>
  </si>
  <si>
    <t>11206</t>
  </si>
  <si>
    <t>開発建設部　北部ダム統合管理事務所</t>
  </si>
  <si>
    <t>902702</t>
  </si>
  <si>
    <t>秩父市</t>
  </si>
  <si>
    <t>11207</t>
  </si>
  <si>
    <t>開発建設部　南部国道事務所</t>
  </si>
  <si>
    <t>902704</t>
  </si>
  <si>
    <t>所沢市</t>
  </si>
  <si>
    <t>11208</t>
  </si>
  <si>
    <t>開発建設部　北部国道事務所</t>
  </si>
  <si>
    <t>902703</t>
  </si>
  <si>
    <t>飯能市</t>
  </si>
  <si>
    <t>11209</t>
  </si>
  <si>
    <t>開発建設部　那覇港湾・空港整備事務所</t>
  </si>
  <si>
    <t>902705</t>
  </si>
  <si>
    <t>加須市</t>
  </si>
  <si>
    <t>11210</t>
  </si>
  <si>
    <t>開発建設部　平良港湾事務所</t>
  </si>
  <si>
    <t>902706</t>
  </si>
  <si>
    <t>本庄市</t>
  </si>
  <si>
    <t>11211</t>
  </si>
  <si>
    <t>開発建設部　石垣港湾事務所</t>
  </si>
  <si>
    <t>902707</t>
  </si>
  <si>
    <t>東松山市</t>
  </si>
  <si>
    <t>11212</t>
  </si>
  <si>
    <t>開発建設部　国営沖縄記念公園事務所</t>
  </si>
  <si>
    <t>902708</t>
  </si>
  <si>
    <t>春日部市</t>
  </si>
  <si>
    <t>11214</t>
  </si>
  <si>
    <t>運輸部</t>
  </si>
  <si>
    <t>902500</t>
  </si>
  <si>
    <t>狭山市</t>
  </si>
  <si>
    <t>11215</t>
  </si>
  <si>
    <t>運輸部　陸運事務所</t>
  </si>
  <si>
    <t>902600</t>
  </si>
  <si>
    <t>羽生市</t>
  </si>
  <si>
    <t>11216</t>
  </si>
  <si>
    <t>運輸部　宮古運輸事務所</t>
  </si>
  <si>
    <t>902601</t>
  </si>
  <si>
    <t>鴻巣市</t>
  </si>
  <si>
    <t>11217</t>
  </si>
  <si>
    <t>運輸部　八重山運輸事務所</t>
  </si>
  <si>
    <t>902602</t>
  </si>
  <si>
    <t>深谷市</t>
  </si>
  <si>
    <t>11218</t>
  </si>
  <si>
    <t>909999</t>
  </si>
  <si>
    <t>上尾市</t>
  </si>
  <si>
    <t>11219</t>
  </si>
  <si>
    <t>東京航空局</t>
  </si>
  <si>
    <t>961100</t>
  </si>
  <si>
    <t>草加市</t>
  </si>
  <si>
    <t>11221</t>
  </si>
  <si>
    <t>東京航空局　丘珠空港事務所</t>
  </si>
  <si>
    <t>961105</t>
  </si>
  <si>
    <t>越谷市</t>
  </si>
  <si>
    <t>11222</t>
  </si>
  <si>
    <t>東京航空局　新千歳空港事務所</t>
  </si>
  <si>
    <t>961110</t>
  </si>
  <si>
    <t>蕨市</t>
  </si>
  <si>
    <t>11223</t>
  </si>
  <si>
    <t>東京航空局　稚内空港事務所</t>
  </si>
  <si>
    <t>961140</t>
  </si>
  <si>
    <t>戸田市</t>
  </si>
  <si>
    <t>11224</t>
  </si>
  <si>
    <t>東京航空局　函館空港事務所</t>
  </si>
  <si>
    <t>961160</t>
  </si>
  <si>
    <t>入間市</t>
  </si>
  <si>
    <t>11225</t>
  </si>
  <si>
    <t>東京航空局　釧路空港事務所</t>
  </si>
  <si>
    <t>961150</t>
  </si>
  <si>
    <t>朝霞市</t>
  </si>
  <si>
    <t>11227</t>
  </si>
  <si>
    <t>東京航空局　三沢空港事務所</t>
  </si>
  <si>
    <t>961185</t>
  </si>
  <si>
    <t>志木市</t>
  </si>
  <si>
    <t>11228</t>
  </si>
  <si>
    <t>東京航空局　仙台空港事務所</t>
  </si>
  <si>
    <t>961170</t>
  </si>
  <si>
    <t>和光市</t>
  </si>
  <si>
    <t>11229</t>
  </si>
  <si>
    <t>東京航空局　百里空港事務所</t>
  </si>
  <si>
    <t>961195</t>
  </si>
  <si>
    <t>新座市</t>
  </si>
  <si>
    <t>11230</t>
  </si>
  <si>
    <t>東京航空局　成田空港事務所</t>
  </si>
  <si>
    <t>961190</t>
  </si>
  <si>
    <t>桶川市</t>
  </si>
  <si>
    <t>11231</t>
  </si>
  <si>
    <t>東京航空局　東京空港事務所</t>
  </si>
  <si>
    <t>961120</t>
  </si>
  <si>
    <t>久喜市</t>
  </si>
  <si>
    <t>11232</t>
  </si>
  <si>
    <t>東京航空局　新潟空港事務所</t>
  </si>
  <si>
    <t>961180</t>
  </si>
  <si>
    <t>北本市</t>
  </si>
  <si>
    <t>11233</t>
  </si>
  <si>
    <t>大阪航空局</t>
  </si>
  <si>
    <t>961200</t>
  </si>
  <si>
    <t>八潮市</t>
  </si>
  <si>
    <t>11234</t>
  </si>
  <si>
    <t>大阪航空局　小松空港事務所</t>
  </si>
  <si>
    <t>961211</t>
  </si>
  <si>
    <t>富士見市</t>
  </si>
  <si>
    <t>11235</t>
  </si>
  <si>
    <t>大阪航空局　中部空港事務所</t>
  </si>
  <si>
    <t>961212</t>
  </si>
  <si>
    <t>三郷市</t>
  </si>
  <si>
    <t>11237</t>
  </si>
  <si>
    <t>大阪航空局　大阪空港事務所</t>
  </si>
  <si>
    <t>961220</t>
  </si>
  <si>
    <t>蓮田市</t>
  </si>
  <si>
    <t>11238</t>
  </si>
  <si>
    <t>大阪航空局　八尾空港事務所</t>
  </si>
  <si>
    <t>961261</t>
  </si>
  <si>
    <t>坂戸市</t>
  </si>
  <si>
    <t>11239</t>
  </si>
  <si>
    <t>大阪航空局　関西空港事務所</t>
  </si>
  <si>
    <t>961230</t>
  </si>
  <si>
    <t>幸手市</t>
  </si>
  <si>
    <t>11240</t>
  </si>
  <si>
    <t>大阪航空局　美保空港事務所</t>
  </si>
  <si>
    <t>961271</t>
  </si>
  <si>
    <t>鶴ヶ島市</t>
  </si>
  <si>
    <t>11241</t>
  </si>
  <si>
    <t>大阪航空局　広島空港事務所</t>
  </si>
  <si>
    <t>961262</t>
  </si>
  <si>
    <t>日高市</t>
  </si>
  <si>
    <t>11242</t>
  </si>
  <si>
    <t>大阪航空局　岩国空港事務所</t>
  </si>
  <si>
    <t>961280</t>
  </si>
  <si>
    <t>吉川市</t>
  </si>
  <si>
    <t>11243</t>
  </si>
  <si>
    <t>大阪航空局　徳島空港事務所</t>
  </si>
  <si>
    <t>961272</t>
  </si>
  <si>
    <t>ふじみ野市</t>
  </si>
  <si>
    <t>11245</t>
  </si>
  <si>
    <t>大阪航空局　高松空港事務所</t>
  </si>
  <si>
    <t>961263</t>
  </si>
  <si>
    <t>白岡市</t>
  </si>
  <si>
    <t>11246</t>
  </si>
  <si>
    <t>大阪航空局　松山空港事務所</t>
  </si>
  <si>
    <t>961264</t>
  </si>
  <si>
    <t>北足立郡　伊奈町</t>
  </si>
  <si>
    <t>11301</t>
  </si>
  <si>
    <t>大阪航空局　高知空港事務所</t>
  </si>
  <si>
    <t>961265</t>
  </si>
  <si>
    <t>入間郡　三芳町</t>
  </si>
  <si>
    <t>11324</t>
  </si>
  <si>
    <t>大阪航空局　福岡空港事務所</t>
  </si>
  <si>
    <t>961240</t>
  </si>
  <si>
    <t>入間郡　毛呂山町</t>
  </si>
  <si>
    <t>11326</t>
  </si>
  <si>
    <t>大阪航空局　北九州空港事務所</t>
  </si>
  <si>
    <t>961266</t>
  </si>
  <si>
    <t>入間郡　越生町</t>
  </si>
  <si>
    <t>11327</t>
  </si>
  <si>
    <t>大阪航空局　長崎空港事務所</t>
  </si>
  <si>
    <t>961267</t>
  </si>
  <si>
    <t>比企郡　滑川町</t>
  </si>
  <si>
    <t>11341</t>
  </si>
  <si>
    <t>大阪航空局　熊本空港事務所</t>
  </si>
  <si>
    <t>961268</t>
  </si>
  <si>
    <t>比企郡　嵐山町</t>
  </si>
  <si>
    <t>11342</t>
  </si>
  <si>
    <t>大阪航空局　大分空港事務所</t>
  </si>
  <si>
    <t>961269</t>
  </si>
  <si>
    <t>比企郡　小川町</t>
  </si>
  <si>
    <t>11343</t>
  </si>
  <si>
    <t>大阪航空局　宮崎空港事務所</t>
  </si>
  <si>
    <t>961270</t>
  </si>
  <si>
    <t>比企郡　川島町</t>
  </si>
  <si>
    <t>11346</t>
  </si>
  <si>
    <t>大阪航空局　鹿児島空港事務所</t>
  </si>
  <si>
    <t>961250</t>
  </si>
  <si>
    <t>比企郡　吉見町</t>
  </si>
  <si>
    <t>11347</t>
  </si>
  <si>
    <t>大阪航空局　那覇空港事務所</t>
  </si>
  <si>
    <t>961260</t>
  </si>
  <si>
    <t>比企郡　鳩山町</t>
  </si>
  <si>
    <t>11348</t>
  </si>
  <si>
    <t>札幌航空交通管制部</t>
  </si>
  <si>
    <t>961310</t>
  </si>
  <si>
    <t>比企郡　ときがわ町</t>
  </si>
  <si>
    <t>11349</t>
  </si>
  <si>
    <t>東京航空交通管制部</t>
  </si>
  <si>
    <t>961320</t>
  </si>
  <si>
    <t>秩父郡　横瀬町</t>
  </si>
  <si>
    <t>11361</t>
  </si>
  <si>
    <t>福岡航空交通管制部</t>
  </si>
  <si>
    <t>961330</t>
  </si>
  <si>
    <t>秩父郡　皆野町</t>
  </si>
  <si>
    <t>11362</t>
  </si>
  <si>
    <t>那覇航空交通管制部</t>
  </si>
  <si>
    <t>961340</t>
  </si>
  <si>
    <t>秩父郡　長瀞町</t>
  </si>
  <si>
    <t>11363</t>
  </si>
  <si>
    <t>航空保安大学校</t>
  </si>
  <si>
    <t>961410</t>
  </si>
  <si>
    <t>秩父郡　小鹿野町</t>
  </si>
  <si>
    <t>11365</t>
  </si>
  <si>
    <t>航空保安大学校岩沼研修センター</t>
  </si>
  <si>
    <t>961420</t>
  </si>
  <si>
    <t>秩父郡　東秩父村</t>
  </si>
  <si>
    <t>11369</t>
  </si>
  <si>
    <t>961999</t>
  </si>
  <si>
    <t>児玉郡　美里町</t>
  </si>
  <si>
    <t>11381</t>
  </si>
  <si>
    <t>本庁</t>
  </si>
  <si>
    <t>962000</t>
  </si>
  <si>
    <t>児玉郡　神川町</t>
  </si>
  <si>
    <t>11383</t>
  </si>
  <si>
    <t>海上保安大学校</t>
  </si>
  <si>
    <t>962100</t>
  </si>
  <si>
    <t>児玉郡　上里町</t>
  </si>
  <si>
    <t>11385</t>
  </si>
  <si>
    <t>海上保安学校</t>
  </si>
  <si>
    <t>962200</t>
  </si>
  <si>
    <t>大里郡　寄居町</t>
  </si>
  <si>
    <t>11408</t>
  </si>
  <si>
    <t>第一管区海上保安本部</t>
  </si>
  <si>
    <t>962310</t>
  </si>
  <si>
    <t>南埼玉郡　宮代町</t>
  </si>
  <si>
    <t>11442</t>
  </si>
  <si>
    <t>第二管区海上保安本部</t>
  </si>
  <si>
    <t>962320</t>
  </si>
  <si>
    <t>北葛飾郡　杉戸町</t>
  </si>
  <si>
    <t>11464</t>
  </si>
  <si>
    <t>第三管区海上保安本部</t>
  </si>
  <si>
    <t>962330</t>
  </si>
  <si>
    <t>北葛飾郡　松伏町</t>
  </si>
  <si>
    <t>11465</t>
  </si>
  <si>
    <t>第四管区海上保安本部</t>
  </si>
  <si>
    <t>962340</t>
  </si>
  <si>
    <t>12100</t>
  </si>
  <si>
    <t>第五管区海上保安本部</t>
  </si>
  <si>
    <t>962350</t>
  </si>
  <si>
    <t>千葉市　中央区</t>
  </si>
  <si>
    <t>12101</t>
  </si>
  <si>
    <t>第六管区海上保安本部</t>
  </si>
  <si>
    <t>962360</t>
  </si>
  <si>
    <t>千葉市　花見川区</t>
  </si>
  <si>
    <t>12102</t>
  </si>
  <si>
    <t>第七管区海上保安本部</t>
  </si>
  <si>
    <t>962370</t>
  </si>
  <si>
    <t>千葉市　稲毛区</t>
  </si>
  <si>
    <t>12103</t>
  </si>
  <si>
    <t>第八管区海上保安本部</t>
  </si>
  <si>
    <t>962380</t>
  </si>
  <si>
    <t>千葉市　若葉区</t>
  </si>
  <si>
    <t>12104</t>
  </si>
  <si>
    <t>第九管区海上保安本部</t>
  </si>
  <si>
    <t>962390</t>
  </si>
  <si>
    <t>千葉市　緑区</t>
  </si>
  <si>
    <t>12105</t>
  </si>
  <si>
    <t>第十管区海上保安本部</t>
  </si>
  <si>
    <t>962400</t>
  </si>
  <si>
    <t>千葉市　美浜区</t>
  </si>
  <si>
    <t>12106</t>
  </si>
  <si>
    <t>第十一管区海上保安本部</t>
  </si>
  <si>
    <t>962410</t>
  </si>
  <si>
    <t>銚子市</t>
  </si>
  <si>
    <t>12202</t>
  </si>
  <si>
    <t>962999</t>
  </si>
  <si>
    <t>市川市</t>
  </si>
  <si>
    <t>12203</t>
  </si>
  <si>
    <t>971000</t>
  </si>
  <si>
    <t>船橋市</t>
  </si>
  <si>
    <t>12204</t>
  </si>
  <si>
    <t>気象研究所</t>
  </si>
  <si>
    <t>972100</t>
  </si>
  <si>
    <t>館山市</t>
  </si>
  <si>
    <t>12205</t>
  </si>
  <si>
    <t>気象衛星センター</t>
  </si>
  <si>
    <t>972200</t>
  </si>
  <si>
    <t>木更津市</t>
  </si>
  <si>
    <t>12206</t>
  </si>
  <si>
    <t>札幌管区気象台</t>
  </si>
  <si>
    <t>973100</t>
  </si>
  <si>
    <t>松戸市</t>
  </si>
  <si>
    <t>12207</t>
  </si>
  <si>
    <t>仙台管区気象台</t>
  </si>
  <si>
    <t>973200</t>
  </si>
  <si>
    <t>野田市</t>
  </si>
  <si>
    <t>12208</t>
  </si>
  <si>
    <t>東京管区気象台</t>
  </si>
  <si>
    <t>973300</t>
  </si>
  <si>
    <t>茂原市</t>
  </si>
  <si>
    <t>12210</t>
  </si>
  <si>
    <t>大阪管区気象台</t>
  </si>
  <si>
    <t>973400</t>
  </si>
  <si>
    <t>成田市</t>
  </si>
  <si>
    <t>12211</t>
  </si>
  <si>
    <t>福岡管区気象台</t>
  </si>
  <si>
    <t>973500</t>
  </si>
  <si>
    <t>佐倉市</t>
  </si>
  <si>
    <t>12212</t>
  </si>
  <si>
    <t>沖縄気象台</t>
  </si>
  <si>
    <t>973600</t>
  </si>
  <si>
    <t>東金市</t>
  </si>
  <si>
    <t>12213</t>
  </si>
  <si>
    <t>979999</t>
  </si>
  <si>
    <t>旭市</t>
  </si>
  <si>
    <t>12215</t>
  </si>
  <si>
    <t>土木研究所</t>
  </si>
  <si>
    <t>981100</t>
  </si>
  <si>
    <t>習志野市</t>
  </si>
  <si>
    <t>12216</t>
  </si>
  <si>
    <t>建築研究所</t>
  </si>
  <si>
    <t>981200</t>
  </si>
  <si>
    <t>柏市</t>
  </si>
  <si>
    <t>12217</t>
  </si>
  <si>
    <t>海上・港湾・航空技術研究所　海上技術安全研究所</t>
  </si>
  <si>
    <t>981300</t>
  </si>
  <si>
    <t>勝浦市</t>
  </si>
  <si>
    <t>12218</t>
  </si>
  <si>
    <t>海上・港湾・航空技術研究所　港湾空港技術研究所</t>
  </si>
  <si>
    <t>981400</t>
  </si>
  <si>
    <t>市原市</t>
  </si>
  <si>
    <t>12219</t>
  </si>
  <si>
    <t>海上・港湾・航空技術研究所　電子航法研究所</t>
  </si>
  <si>
    <t>981500</t>
  </si>
  <si>
    <t>流山市</t>
  </si>
  <si>
    <t>12220</t>
  </si>
  <si>
    <t>981999</t>
  </si>
  <si>
    <t>八千代市</t>
  </si>
  <si>
    <t>12221</t>
  </si>
  <si>
    <t>自動車技術総合機構　交通安全環境研究所</t>
  </si>
  <si>
    <t>980600</t>
  </si>
  <si>
    <t>我孫子市</t>
  </si>
  <si>
    <t>12222</t>
  </si>
  <si>
    <t>海技教育機構</t>
  </si>
  <si>
    <t>980650</t>
  </si>
  <si>
    <t>鴨川市</t>
  </si>
  <si>
    <t>12223</t>
  </si>
  <si>
    <t>航空大学校</t>
  </si>
  <si>
    <t>980800</t>
  </si>
  <si>
    <t>鎌ケ谷市</t>
  </si>
  <si>
    <t>12224</t>
  </si>
  <si>
    <t>空港周辺整備機構</t>
  </si>
  <si>
    <t>980850</t>
  </si>
  <si>
    <t>君津市</t>
  </si>
  <si>
    <t>12225</t>
  </si>
  <si>
    <t>989999</t>
  </si>
  <si>
    <t>富津市</t>
  </si>
  <si>
    <t>12226</t>
  </si>
  <si>
    <t>小笠原総合事務所</t>
  </si>
  <si>
    <t>990010</t>
  </si>
  <si>
    <t>浦安市</t>
  </si>
  <si>
    <t>12227</t>
  </si>
  <si>
    <t>国土交通政策研究所</t>
  </si>
  <si>
    <t>990120</t>
  </si>
  <si>
    <t>四街道市</t>
  </si>
  <si>
    <t>12228</t>
  </si>
  <si>
    <t>海難審判所</t>
  </si>
  <si>
    <t>990160</t>
  </si>
  <si>
    <t>袖ケ浦市</t>
  </si>
  <si>
    <t>12229</t>
  </si>
  <si>
    <t>990999</t>
  </si>
  <si>
    <t>八街市</t>
  </si>
  <si>
    <t>12230</t>
  </si>
  <si>
    <t>本省</t>
  </si>
  <si>
    <t>510000</t>
  </si>
  <si>
    <t>印西市</t>
  </si>
  <si>
    <t>12231</t>
  </si>
  <si>
    <t>東北農政局</t>
  </si>
  <si>
    <t>520000</t>
  </si>
  <si>
    <t>白井市</t>
  </si>
  <si>
    <t>12232</t>
  </si>
  <si>
    <t>東北農政局　企画調整室</t>
  </si>
  <si>
    <t>522200</t>
  </si>
  <si>
    <t>富里市</t>
  </si>
  <si>
    <t>12233</t>
  </si>
  <si>
    <t>東北農政局　総務部</t>
  </si>
  <si>
    <t>522100</t>
  </si>
  <si>
    <t>南房総市</t>
  </si>
  <si>
    <t>12234</t>
  </si>
  <si>
    <t>東北農政局　消費・安全部</t>
  </si>
  <si>
    <t>522600</t>
  </si>
  <si>
    <t>匝瑳市</t>
  </si>
  <si>
    <t>12235</t>
  </si>
  <si>
    <t>東北農政局　生産部</t>
  </si>
  <si>
    <t>522700</t>
  </si>
  <si>
    <t>香取市</t>
  </si>
  <si>
    <t>12236</t>
  </si>
  <si>
    <t>東北農政局　経営・事業支援部</t>
  </si>
  <si>
    <t>522300</t>
  </si>
  <si>
    <t>山武市</t>
  </si>
  <si>
    <t>12237</t>
  </si>
  <si>
    <t>東北農政局　農村振興部</t>
  </si>
  <si>
    <t>522800</t>
  </si>
  <si>
    <t>いすみ市</t>
  </si>
  <si>
    <t>12238</t>
  </si>
  <si>
    <t>東北農政局　津軽土地改良建設事務所</t>
  </si>
  <si>
    <t>523000</t>
  </si>
  <si>
    <t>大網白里市</t>
  </si>
  <si>
    <t>12239</t>
  </si>
  <si>
    <t>東北農政局　津軽北部二期農業水利事業建設所</t>
  </si>
  <si>
    <t>523020</t>
  </si>
  <si>
    <t>印旛郡　酒々井町</t>
  </si>
  <si>
    <t>12322</t>
  </si>
  <si>
    <t>東北農政局　十三湖農地防災事業建設所</t>
  </si>
  <si>
    <t>523030</t>
  </si>
  <si>
    <t>印旛郡　栄町</t>
  </si>
  <si>
    <t>12329</t>
  </si>
  <si>
    <t>東北農政局　北奥羽土地改良調査管理事務所</t>
  </si>
  <si>
    <t>523300</t>
  </si>
  <si>
    <t>香取郡　神崎町</t>
  </si>
  <si>
    <t>12342</t>
  </si>
  <si>
    <t>東北農政局　北上土地改良調査管理事務所</t>
  </si>
  <si>
    <t>523400</t>
  </si>
  <si>
    <t>香取郡　多古町</t>
  </si>
  <si>
    <t>12347</t>
  </si>
  <si>
    <t>東北農政局　西奥羽土地改良調査管理事務所</t>
  </si>
  <si>
    <t>523500</t>
  </si>
  <si>
    <t>香取郡　東庄町</t>
  </si>
  <si>
    <t>12349</t>
  </si>
  <si>
    <t>東北農政局　阿武隈土地改良調査管理事務所</t>
  </si>
  <si>
    <t>523600</t>
  </si>
  <si>
    <t>山武郡　九十九里町</t>
  </si>
  <si>
    <t>12403</t>
  </si>
  <si>
    <t>東北農政局　新請戸川農業水利事業建設所</t>
  </si>
  <si>
    <t>523610</t>
  </si>
  <si>
    <t>山武郡　芝山町</t>
  </si>
  <si>
    <t>12409</t>
  </si>
  <si>
    <t>東北農政局　土地改良技術事務所</t>
  </si>
  <si>
    <t>523700</t>
  </si>
  <si>
    <t>山武郡　横芝光町</t>
  </si>
  <si>
    <t>12410</t>
  </si>
  <si>
    <t>東北農政局　平川二期農業水利事業所</t>
  </si>
  <si>
    <t>527300</t>
  </si>
  <si>
    <t>長生郡　一宮町</t>
  </si>
  <si>
    <t>12421</t>
  </si>
  <si>
    <t>東北農政局　和賀中央農業水利事業所</t>
  </si>
  <si>
    <t>527400</t>
  </si>
  <si>
    <t>長生郡　睦沢町</t>
  </si>
  <si>
    <t>12422</t>
  </si>
  <si>
    <t>東北農政局　豊沢川農業水利事業建設所</t>
  </si>
  <si>
    <t>527410</t>
  </si>
  <si>
    <t>長生郡　長生村</t>
  </si>
  <si>
    <t>12423</t>
  </si>
  <si>
    <t>東北農政局　岩手山麓農業水利事業所</t>
  </si>
  <si>
    <t>526230</t>
  </si>
  <si>
    <t>長生郡　白子町</t>
  </si>
  <si>
    <t>12424</t>
  </si>
  <si>
    <t>東北農政局　中津山農業水利事業所</t>
  </si>
  <si>
    <t>526220</t>
  </si>
  <si>
    <t>長生郡　長柄町</t>
  </si>
  <si>
    <t>12426</t>
  </si>
  <si>
    <t>東北農政局　河南二期農業水利事業建設所</t>
  </si>
  <si>
    <t>527600</t>
  </si>
  <si>
    <t>長生郡　長南町</t>
  </si>
  <si>
    <t>12427</t>
  </si>
  <si>
    <t>東北農政局　平鹿平野農業水利事業所</t>
  </si>
  <si>
    <t>525600</t>
  </si>
  <si>
    <t>夷隅郡　大多喜町</t>
  </si>
  <si>
    <t>12441</t>
  </si>
  <si>
    <t>東北農政局　田沢二期農業水利事業所</t>
  </si>
  <si>
    <t>526400</t>
  </si>
  <si>
    <t>夷隅郡　御宿町</t>
  </si>
  <si>
    <t>12443</t>
  </si>
  <si>
    <t>東北農政局　旭川農業水利事業所</t>
  </si>
  <si>
    <t>527700</t>
  </si>
  <si>
    <t>安房郡　鋸南町</t>
  </si>
  <si>
    <t>12463</t>
  </si>
  <si>
    <t>東北農政局　赤川農業水利事業所</t>
  </si>
  <si>
    <t>526500</t>
  </si>
  <si>
    <t>千代田区</t>
  </si>
  <si>
    <t>13101</t>
  </si>
  <si>
    <t>東北農政局　会津南部農業水利事業所</t>
  </si>
  <si>
    <t>527500</t>
  </si>
  <si>
    <t>中央区</t>
  </si>
  <si>
    <t>13102</t>
  </si>
  <si>
    <t>東北農政局　会津北部農業水利事業建設所</t>
  </si>
  <si>
    <t>527800</t>
  </si>
  <si>
    <t>港区</t>
  </si>
  <si>
    <t>13103</t>
  </si>
  <si>
    <t>東北農政局　庄内あさひ農地保全事務所</t>
  </si>
  <si>
    <t>525110</t>
  </si>
  <si>
    <t>新宿区</t>
  </si>
  <si>
    <t>13104</t>
  </si>
  <si>
    <t>東北農政局　仙台東土地改良建設事業所</t>
  </si>
  <si>
    <t>526600</t>
  </si>
  <si>
    <t>文京区</t>
  </si>
  <si>
    <t>13105</t>
  </si>
  <si>
    <t>東北農政局　その他</t>
  </si>
  <si>
    <t>529999</t>
  </si>
  <si>
    <t>台東区</t>
  </si>
  <si>
    <t>13106</t>
  </si>
  <si>
    <t>関東農政局</t>
  </si>
  <si>
    <t>530000</t>
  </si>
  <si>
    <t>墨田区</t>
  </si>
  <si>
    <t>13107</t>
  </si>
  <si>
    <t>関東農政局　企画調整室</t>
  </si>
  <si>
    <t>532200</t>
  </si>
  <si>
    <t>江東区</t>
  </si>
  <si>
    <t>13108</t>
  </si>
  <si>
    <t>関東農政局　総務部</t>
  </si>
  <si>
    <t>532100</t>
  </si>
  <si>
    <t>品川区</t>
  </si>
  <si>
    <t>13109</t>
  </si>
  <si>
    <t>関東農政局　消費・安全部</t>
  </si>
  <si>
    <t>532600</t>
  </si>
  <si>
    <t>目黒区</t>
  </si>
  <si>
    <t>13110</t>
  </si>
  <si>
    <t>関東農政局　生産部</t>
  </si>
  <si>
    <t>532700</t>
  </si>
  <si>
    <t>大田区</t>
  </si>
  <si>
    <t>13111</t>
  </si>
  <si>
    <t>関東農政局　経営・事業支援部</t>
  </si>
  <si>
    <t>532300</t>
  </si>
  <si>
    <t>世田谷区</t>
  </si>
  <si>
    <t>13112</t>
  </si>
  <si>
    <t>関東農政局　農村振興部</t>
  </si>
  <si>
    <t>532800</t>
  </si>
  <si>
    <t>渋谷区</t>
  </si>
  <si>
    <t>13113</t>
  </si>
  <si>
    <t>関東農政局　利根川水系土地改良調査管理事務所</t>
  </si>
  <si>
    <t>533300</t>
  </si>
  <si>
    <t>中野区</t>
  </si>
  <si>
    <t>13114</t>
  </si>
  <si>
    <t>関東農政局　西関東土地改良調査管理事務所</t>
  </si>
  <si>
    <t>533400</t>
  </si>
  <si>
    <t>杉並区</t>
  </si>
  <si>
    <t>13115</t>
  </si>
  <si>
    <t>関東農政局　土地改良技術事務所</t>
  </si>
  <si>
    <t>533500</t>
  </si>
  <si>
    <t>豊島区</t>
  </si>
  <si>
    <t>13116</t>
  </si>
  <si>
    <t>関東農政局　北総中央農業水利事業所</t>
  </si>
  <si>
    <t>533100</t>
  </si>
  <si>
    <t>北区</t>
  </si>
  <si>
    <t>13117</t>
  </si>
  <si>
    <t>関東農政局　那珂川沿岸農業水利事業所</t>
  </si>
  <si>
    <t>533700</t>
  </si>
  <si>
    <t>荒川区</t>
  </si>
  <si>
    <t>13118</t>
  </si>
  <si>
    <t>関東農政局　栃木南部農業水利事業所</t>
  </si>
  <si>
    <t>536300</t>
  </si>
  <si>
    <t>板橋区</t>
  </si>
  <si>
    <t>13119</t>
  </si>
  <si>
    <t>関東農政局　荒川中部農業水利事業所</t>
  </si>
  <si>
    <t>536100</t>
  </si>
  <si>
    <t>練馬区</t>
  </si>
  <si>
    <t>13120</t>
  </si>
  <si>
    <t>関東農政局　印旛沼二期農業水利事業所</t>
  </si>
  <si>
    <t>536000</t>
  </si>
  <si>
    <t>足立区</t>
  </si>
  <si>
    <t>13121</t>
  </si>
  <si>
    <t>関東農政局　大井川用水農業水利事業所</t>
  </si>
  <si>
    <t>534100</t>
  </si>
  <si>
    <t>葛飾区</t>
  </si>
  <si>
    <t>13122</t>
  </si>
  <si>
    <t>関東農政局　三方原用水二期農業水利事業所</t>
  </si>
  <si>
    <t>536200</t>
  </si>
  <si>
    <t>江戸川区</t>
  </si>
  <si>
    <t>13123</t>
  </si>
  <si>
    <t>関東農政局　茨城中部農地整備事業所</t>
  </si>
  <si>
    <t>536400</t>
  </si>
  <si>
    <t>八王子市</t>
  </si>
  <si>
    <t>13201</t>
  </si>
  <si>
    <t>関東農政局　その他</t>
  </si>
  <si>
    <t>539999</t>
  </si>
  <si>
    <t>立川市</t>
  </si>
  <si>
    <t>13202</t>
  </si>
  <si>
    <t>北陸農政局</t>
  </si>
  <si>
    <t>540000</t>
  </si>
  <si>
    <t>武蔵野市</t>
  </si>
  <si>
    <t>13203</t>
  </si>
  <si>
    <t>北陸農政局　企画調整室</t>
  </si>
  <si>
    <t>542200</t>
  </si>
  <si>
    <t>三鷹市</t>
  </si>
  <si>
    <t>13204</t>
  </si>
  <si>
    <t>北陸農政局　消費・安全部</t>
  </si>
  <si>
    <t>542600</t>
  </si>
  <si>
    <t>青梅市</t>
  </si>
  <si>
    <t>13205</t>
  </si>
  <si>
    <t>北陸農政局　生産部</t>
  </si>
  <si>
    <t>542700</t>
  </si>
  <si>
    <t>府中市</t>
  </si>
  <si>
    <t>13206</t>
  </si>
  <si>
    <t>北陸農政局　経営・事業支援部</t>
  </si>
  <si>
    <t>542300</t>
  </si>
  <si>
    <t>昭島市</t>
  </si>
  <si>
    <t>13207</t>
  </si>
  <si>
    <t>北陸農政局　農村振興部</t>
  </si>
  <si>
    <t>542800</t>
  </si>
  <si>
    <t>調布市</t>
  </si>
  <si>
    <t>13208</t>
  </si>
  <si>
    <t>北陸農政局　信濃川水系土地改良調査管理事務所</t>
  </si>
  <si>
    <t>543100</t>
  </si>
  <si>
    <t>町田市</t>
  </si>
  <si>
    <t>13209</t>
  </si>
  <si>
    <t>北陸農政局　西北陸土地改良調査管理事務所</t>
  </si>
  <si>
    <t>543200</t>
  </si>
  <si>
    <t>小金井市</t>
  </si>
  <si>
    <t>13210</t>
  </si>
  <si>
    <t>北陸農政局　土地改良技術事務所</t>
  </si>
  <si>
    <t>543300</t>
  </si>
  <si>
    <t>小平市</t>
  </si>
  <si>
    <t>13211</t>
  </si>
  <si>
    <t>北陸農政局　加治川二期農業水利事業所</t>
  </si>
  <si>
    <t>545200</t>
  </si>
  <si>
    <t>日野市</t>
  </si>
  <si>
    <t>13212</t>
  </si>
  <si>
    <t>北陸農政局　新川流域農業水利事業所</t>
  </si>
  <si>
    <t>544700</t>
  </si>
  <si>
    <t>東村山市</t>
  </si>
  <si>
    <t>13213</t>
  </si>
  <si>
    <t>北陸農政局　柏崎周辺農業水利事業所</t>
  </si>
  <si>
    <t>543700</t>
  </si>
  <si>
    <t>国分寺市</t>
  </si>
  <si>
    <t>13214</t>
  </si>
  <si>
    <t>北陸農政局　関川用水農業水利事業所</t>
  </si>
  <si>
    <t>545400</t>
  </si>
  <si>
    <t>国立市</t>
  </si>
  <si>
    <t>13215</t>
  </si>
  <si>
    <t>北陸農政局　手取川流域農業水利事業所</t>
  </si>
  <si>
    <t>545300</t>
  </si>
  <si>
    <t>福生市</t>
  </si>
  <si>
    <t>13218</t>
  </si>
  <si>
    <t>北陸農政局　九頭竜川下流農業水利事業所</t>
  </si>
  <si>
    <t>544300</t>
  </si>
  <si>
    <t>狛江市</t>
  </si>
  <si>
    <t>13219</t>
  </si>
  <si>
    <t>北陸農政局　庄川左岸農地防災事業所</t>
  </si>
  <si>
    <t>544310</t>
  </si>
  <si>
    <t>東大和市</t>
  </si>
  <si>
    <t>13220</t>
  </si>
  <si>
    <t>北陸農政局　その他</t>
  </si>
  <si>
    <t>549999</t>
  </si>
  <si>
    <t>清瀬市</t>
  </si>
  <si>
    <t>13221</t>
  </si>
  <si>
    <t>東海農政局</t>
  </si>
  <si>
    <t>550000</t>
  </si>
  <si>
    <t>東久留米市</t>
  </si>
  <si>
    <t>13222</t>
  </si>
  <si>
    <t>東海農政局　企画調整室</t>
  </si>
  <si>
    <t>552200</t>
  </si>
  <si>
    <t>武蔵村山市</t>
  </si>
  <si>
    <t>13223</t>
  </si>
  <si>
    <t>東海農政局　消費・安全部</t>
  </si>
  <si>
    <t>552600</t>
  </si>
  <si>
    <t>多摩市</t>
  </si>
  <si>
    <t>13224</t>
  </si>
  <si>
    <t>東海農政局　生産部</t>
  </si>
  <si>
    <t>552700</t>
  </si>
  <si>
    <t>稲城市</t>
  </si>
  <si>
    <t>13225</t>
  </si>
  <si>
    <t>東海農政局　経営・事業支援部</t>
  </si>
  <si>
    <t>552300</t>
  </si>
  <si>
    <t>羽村市</t>
  </si>
  <si>
    <t>13227</t>
  </si>
  <si>
    <t>東海農政局　農村振興部</t>
  </si>
  <si>
    <t>552800</t>
  </si>
  <si>
    <t>あきる野市</t>
  </si>
  <si>
    <t>13228</t>
  </si>
  <si>
    <t>東海農政局　木曽川水系土地改良調査管理事務所</t>
  </si>
  <si>
    <t>553100</t>
  </si>
  <si>
    <t>西東京市</t>
  </si>
  <si>
    <t>13229</t>
  </si>
  <si>
    <t>東海農政局　土地改良技術事務所</t>
  </si>
  <si>
    <t>553200</t>
  </si>
  <si>
    <t>西多摩郡　瑞穂町</t>
  </si>
  <si>
    <t>13303</t>
  </si>
  <si>
    <t>東海農政局　新濃尾農地防災事業所</t>
  </si>
  <si>
    <t>553800</t>
  </si>
  <si>
    <t>西多摩郡　日の出町</t>
  </si>
  <si>
    <t>13305</t>
  </si>
  <si>
    <t>東海農政局　矢作川総合第二期農地防災事業所</t>
  </si>
  <si>
    <t>554300</t>
  </si>
  <si>
    <t>西多摩郡　檜原村</t>
  </si>
  <si>
    <t>13307</t>
  </si>
  <si>
    <t>東海農政局　その他</t>
  </si>
  <si>
    <t>559999</t>
  </si>
  <si>
    <t>西多摩郡　奥多摩町</t>
  </si>
  <si>
    <t>13308</t>
  </si>
  <si>
    <t>近畿農政局</t>
  </si>
  <si>
    <t>560000</t>
  </si>
  <si>
    <t>大島町</t>
  </si>
  <si>
    <t>13361</t>
  </si>
  <si>
    <t>近畿農政局　企画調整室</t>
  </si>
  <si>
    <t>562200</t>
  </si>
  <si>
    <t>利島村</t>
  </si>
  <si>
    <t>13362</t>
  </si>
  <si>
    <t>近畿農政局　消費・安全部</t>
  </si>
  <si>
    <t>562600</t>
  </si>
  <si>
    <t>新島村</t>
  </si>
  <si>
    <t>13363</t>
  </si>
  <si>
    <t>近畿農政局　生産部</t>
  </si>
  <si>
    <t>562700</t>
  </si>
  <si>
    <t>神津島村</t>
  </si>
  <si>
    <t>13364</t>
  </si>
  <si>
    <t>近畿農政局　経営・事業支援部</t>
  </si>
  <si>
    <t>562300</t>
  </si>
  <si>
    <t>三宅村</t>
  </si>
  <si>
    <t>13381</t>
  </si>
  <si>
    <t>近畿農政局　農村振興部</t>
  </si>
  <si>
    <t>562800</t>
  </si>
  <si>
    <t>御蔵島村</t>
  </si>
  <si>
    <t>13382</t>
  </si>
  <si>
    <t>近畿農政局　大和紀伊平野農業水利事務所</t>
  </si>
  <si>
    <t>564500</t>
  </si>
  <si>
    <t>八丈町</t>
  </si>
  <si>
    <t>13401</t>
  </si>
  <si>
    <t>近畿農政局　淀川水系土地改良調査管理事務所</t>
  </si>
  <si>
    <t>563000</t>
  </si>
  <si>
    <t>青ヶ島村</t>
  </si>
  <si>
    <t>13402</t>
  </si>
  <si>
    <t>近畿農政局　加古川水系広域農業水利施設総合管理所</t>
  </si>
  <si>
    <t>564000</t>
  </si>
  <si>
    <t>小笠原村</t>
  </si>
  <si>
    <t>13421</t>
  </si>
  <si>
    <t>近畿農政局　南近畿土地改良調査管理事務所</t>
  </si>
  <si>
    <t>563100</t>
  </si>
  <si>
    <t>14100</t>
  </si>
  <si>
    <t>近畿農政局　土地改良技術事務所</t>
  </si>
  <si>
    <t>563200</t>
  </si>
  <si>
    <t>横浜市　鶴見区</t>
  </si>
  <si>
    <t>14101</t>
  </si>
  <si>
    <t>近畿農政局　湖東平野農業水利事業所</t>
  </si>
  <si>
    <t>565600</t>
  </si>
  <si>
    <t>横浜市　神奈川区</t>
  </si>
  <si>
    <t>14102</t>
  </si>
  <si>
    <t>近畿農政局　東播用水二期農業水利事業所</t>
  </si>
  <si>
    <t>565500</t>
  </si>
  <si>
    <t>横浜市　西区</t>
  </si>
  <si>
    <t>14103</t>
  </si>
  <si>
    <t>近畿農政局　亀岡中部農地整備事業所</t>
  </si>
  <si>
    <t>565700</t>
  </si>
  <si>
    <t>横浜市　中区</t>
  </si>
  <si>
    <t>14104</t>
  </si>
  <si>
    <t>近畿農政局　和歌山平野農地防災事業所</t>
  </si>
  <si>
    <t>565800</t>
  </si>
  <si>
    <t>横浜市　南区</t>
  </si>
  <si>
    <t>14105</t>
  </si>
  <si>
    <t>近畿農政局　その他</t>
  </si>
  <si>
    <t>569999</t>
  </si>
  <si>
    <t>横浜市　保土ケ谷区</t>
  </si>
  <si>
    <t>14106</t>
  </si>
  <si>
    <t>中国四国農政局</t>
  </si>
  <si>
    <t>570000</t>
  </si>
  <si>
    <t>横浜市　磯子区</t>
  </si>
  <si>
    <t>14107</t>
  </si>
  <si>
    <t>中国四国農政局　企画調整室</t>
  </si>
  <si>
    <t>572200</t>
  </si>
  <si>
    <t>横浜市　金沢区</t>
  </si>
  <si>
    <t>14108</t>
  </si>
  <si>
    <t>中国四国農政局　消費・安全部</t>
  </si>
  <si>
    <t>572600</t>
  </si>
  <si>
    <t>横浜市　港北区</t>
  </si>
  <si>
    <t>14109</t>
  </si>
  <si>
    <t>中国四国農政局　生産部</t>
  </si>
  <si>
    <t>572700</t>
  </si>
  <si>
    <t>横浜市　戸塚区</t>
  </si>
  <si>
    <t>14110</t>
  </si>
  <si>
    <t>中国四国農政局　経営・事業支援部</t>
  </si>
  <si>
    <t>572300</t>
  </si>
  <si>
    <t>横浜市　港南区</t>
  </si>
  <si>
    <t>14111</t>
  </si>
  <si>
    <t>中国四国農政局　農村振興部</t>
  </si>
  <si>
    <t>572800</t>
  </si>
  <si>
    <t>横浜市　旭区</t>
  </si>
  <si>
    <t>14112</t>
  </si>
  <si>
    <t>中国四国農政局　四国東部農地防災事務所</t>
  </si>
  <si>
    <t>574300</t>
  </si>
  <si>
    <t>横浜市　緑区</t>
  </si>
  <si>
    <t>14113</t>
  </si>
  <si>
    <t>中国四国農政局　中国土地改良調査管理事務所</t>
  </si>
  <si>
    <t>573100</t>
  </si>
  <si>
    <t>横浜市　瀬谷区</t>
  </si>
  <si>
    <t>14114</t>
  </si>
  <si>
    <t>中国四国農政局　四国土地改良調査管理事務所</t>
  </si>
  <si>
    <t>573200</t>
  </si>
  <si>
    <t>横浜市　栄区</t>
  </si>
  <si>
    <t>14115</t>
  </si>
  <si>
    <t>中国四国農政局　土地改良技術事務所</t>
  </si>
  <si>
    <t>573300</t>
  </si>
  <si>
    <t>横浜市　泉区</t>
  </si>
  <si>
    <t>14116</t>
  </si>
  <si>
    <t>中国四国農政局　吉井川農業水利事業所</t>
  </si>
  <si>
    <t>574740</t>
  </si>
  <si>
    <t>横浜市　青葉区</t>
  </si>
  <si>
    <t>14117</t>
  </si>
  <si>
    <t>中国四国農政局　香川用水二期農業水利事業所</t>
  </si>
  <si>
    <t>574730</t>
  </si>
  <si>
    <t>横浜市　都筑区</t>
  </si>
  <si>
    <t>14118</t>
  </si>
  <si>
    <t>中国四国農政局　南周防農地整備事業所</t>
  </si>
  <si>
    <t>574720</t>
  </si>
  <si>
    <t>14130</t>
  </si>
  <si>
    <t>中国四国農政局　道前平野農地整備事業所</t>
  </si>
  <si>
    <t>574750</t>
  </si>
  <si>
    <t>川崎市　川崎区</t>
  </si>
  <si>
    <t>14131</t>
  </si>
  <si>
    <t>中国四国農政局　那賀川農地防災事業所</t>
  </si>
  <si>
    <t>574400</t>
  </si>
  <si>
    <t>川崎市　幸区</t>
  </si>
  <si>
    <t>14132</t>
  </si>
  <si>
    <t>中国四国農政局　高瀬農地保全事業所</t>
  </si>
  <si>
    <t>575200</t>
  </si>
  <si>
    <t>川崎市　中原区</t>
  </si>
  <si>
    <t>14133</t>
  </si>
  <si>
    <t>中国四国農政局　その他</t>
  </si>
  <si>
    <t>579999</t>
  </si>
  <si>
    <t>川崎市　高津区</t>
  </si>
  <si>
    <t>14134</t>
  </si>
  <si>
    <t>九州農政局</t>
  </si>
  <si>
    <t>580000</t>
  </si>
  <si>
    <t>川崎市　多摩区</t>
  </si>
  <si>
    <t>14135</t>
  </si>
  <si>
    <t>九州農政局　企画調整室</t>
  </si>
  <si>
    <t>582200</t>
  </si>
  <si>
    <t>川崎市　宮前区</t>
  </si>
  <si>
    <t>14136</t>
  </si>
  <si>
    <t>九州農政局　総務部</t>
  </si>
  <si>
    <t>582100</t>
  </si>
  <si>
    <t>川崎市　麻生区</t>
  </si>
  <si>
    <t>14137</t>
  </si>
  <si>
    <t>九州農政局　消費・安全部</t>
  </si>
  <si>
    <t>582600</t>
  </si>
  <si>
    <t>14150</t>
  </si>
  <si>
    <t>九州農政局　生産部</t>
  </si>
  <si>
    <t>582700</t>
  </si>
  <si>
    <t>相模原市　緑区</t>
  </si>
  <si>
    <t>14151</t>
  </si>
  <si>
    <t>九州農政局　経営・事業支援部</t>
  </si>
  <si>
    <t>582300</t>
  </si>
  <si>
    <t>相模原市　中央区</t>
  </si>
  <si>
    <t>14152</t>
  </si>
  <si>
    <t>九州農政局　農村振興部</t>
  </si>
  <si>
    <t>582800</t>
  </si>
  <si>
    <t>相模原市　南区</t>
  </si>
  <si>
    <t>14153</t>
  </si>
  <si>
    <t>九州農政局　筑後川下流農業水利事務所</t>
  </si>
  <si>
    <t>583100</t>
  </si>
  <si>
    <t>横須賀市</t>
  </si>
  <si>
    <t>14201</t>
  </si>
  <si>
    <t>九州農政局　北部九州土地改良調査管理事務所</t>
  </si>
  <si>
    <t>583600</t>
  </si>
  <si>
    <t>平塚市</t>
  </si>
  <si>
    <t>14203</t>
  </si>
  <si>
    <t>九州農政局　南部九州土地改良調査管理事務所</t>
  </si>
  <si>
    <t>583700</t>
  </si>
  <si>
    <t>鎌倉市</t>
  </si>
  <si>
    <t>14204</t>
  </si>
  <si>
    <t>九州農政局　土地改良技術事務所</t>
  </si>
  <si>
    <t>583800</t>
  </si>
  <si>
    <t>藤沢市</t>
  </si>
  <si>
    <t>14205</t>
  </si>
  <si>
    <t>九州農政局　大野川上流農業水利事業所</t>
  </si>
  <si>
    <t>584700</t>
  </si>
  <si>
    <t>小田原市</t>
  </si>
  <si>
    <t>14206</t>
  </si>
  <si>
    <t>九州農政局　川辺川農業水利事業所</t>
  </si>
  <si>
    <t>587200</t>
  </si>
  <si>
    <t>茅ヶ崎市</t>
  </si>
  <si>
    <t>14207</t>
  </si>
  <si>
    <t>九州農政局　西諸農業水利事業所</t>
  </si>
  <si>
    <t>584900</t>
  </si>
  <si>
    <t>逗子市</t>
  </si>
  <si>
    <t>14208</t>
  </si>
  <si>
    <t>九州農政局　肝属中部農業水利事業所</t>
  </si>
  <si>
    <t>585500</t>
  </si>
  <si>
    <t>三浦市</t>
  </si>
  <si>
    <t>14210</t>
  </si>
  <si>
    <t>九州農政局　徳之島用水農業水利事業所</t>
  </si>
  <si>
    <t>585400</t>
  </si>
  <si>
    <t>秦野市</t>
  </si>
  <si>
    <t>14211</t>
  </si>
  <si>
    <t>九州農政局　沖永良部農業水利事業所</t>
  </si>
  <si>
    <t>586500</t>
  </si>
  <si>
    <t>厚木市</t>
  </si>
  <si>
    <t>14212</t>
  </si>
  <si>
    <t>九州農政局　駅館川農地整備事業所</t>
  </si>
  <si>
    <t>587300</t>
  </si>
  <si>
    <t>大和市</t>
  </si>
  <si>
    <t>14213</t>
  </si>
  <si>
    <t>九州農政局　筑後川下流左岸農地防災事業所</t>
  </si>
  <si>
    <t>583110</t>
  </si>
  <si>
    <t>伊勢原市</t>
  </si>
  <si>
    <t>14214</t>
  </si>
  <si>
    <t>九州農政局　筑後川下流右岸農地防災事業所</t>
  </si>
  <si>
    <t>587100</t>
  </si>
  <si>
    <t>海老名市</t>
  </si>
  <si>
    <t>14215</t>
  </si>
  <si>
    <t>九州農政局　有明海岸保全事業所</t>
  </si>
  <si>
    <t>585200</t>
  </si>
  <si>
    <t>座間市</t>
  </si>
  <si>
    <t>14216</t>
  </si>
  <si>
    <t>九州農政局　玉名横島海岸保全事業所</t>
  </si>
  <si>
    <t>585700</t>
  </si>
  <si>
    <t>南足柄市</t>
  </si>
  <si>
    <t>14217</t>
  </si>
  <si>
    <t>九州農政局　その他</t>
  </si>
  <si>
    <t>589999</t>
  </si>
  <si>
    <t>綾瀬市</t>
  </si>
  <si>
    <t>14218</t>
  </si>
  <si>
    <t>北海道農政事務所</t>
  </si>
  <si>
    <t>590000</t>
  </si>
  <si>
    <t>三浦郡　葉山町</t>
  </si>
  <si>
    <t>14301</t>
  </si>
  <si>
    <t>599999</t>
  </si>
  <si>
    <t>高座郡　寒川町</t>
  </si>
  <si>
    <t>14321</t>
  </si>
  <si>
    <t>590100</t>
  </si>
  <si>
    <t>中郡　大磯町</t>
  </si>
  <si>
    <t>14341</t>
  </si>
  <si>
    <t>北海道森林管理局</t>
  </si>
  <si>
    <t>590210</t>
  </si>
  <si>
    <t>中郡　二宮町</t>
  </si>
  <si>
    <t>14342</t>
  </si>
  <si>
    <t>東北森林管理局</t>
  </si>
  <si>
    <t>590310</t>
  </si>
  <si>
    <t>足柄上郡　中井町</t>
  </si>
  <si>
    <t>14361</t>
  </si>
  <si>
    <t>関東森林管理局</t>
  </si>
  <si>
    <t>590410</t>
  </si>
  <si>
    <t>足柄上郡　大井町</t>
  </si>
  <si>
    <t>14362</t>
  </si>
  <si>
    <t>中部森林管理局</t>
  </si>
  <si>
    <t>590510</t>
  </si>
  <si>
    <t>足柄上郡　松田町</t>
  </si>
  <si>
    <t>14363</t>
  </si>
  <si>
    <t>中部森林管理局　名古屋事務所</t>
  </si>
  <si>
    <t>590511</t>
  </si>
  <si>
    <t>足柄上郡　山北町</t>
  </si>
  <si>
    <t>14364</t>
  </si>
  <si>
    <t>中部森林管理局　愛知森林管理事務所</t>
  </si>
  <si>
    <t>590512</t>
  </si>
  <si>
    <t>足柄上郡　開成町</t>
  </si>
  <si>
    <t>14366</t>
  </si>
  <si>
    <t>中部森林管理局　富山森林管理署</t>
  </si>
  <si>
    <t>590516</t>
  </si>
  <si>
    <t>足柄下郡　箱根町</t>
  </si>
  <si>
    <t>14382</t>
  </si>
  <si>
    <t>中部森林管理局　北信森林管理署</t>
  </si>
  <si>
    <t>590517</t>
  </si>
  <si>
    <t>足柄下郡　真鶴町</t>
  </si>
  <si>
    <t>14383</t>
  </si>
  <si>
    <t>中部森林管理局　中信森林管理署</t>
  </si>
  <si>
    <t>590518</t>
  </si>
  <si>
    <t>足柄下郡　湯河原町</t>
  </si>
  <si>
    <t>14384</t>
  </si>
  <si>
    <t>中部森林管理局　東信森林管理署</t>
  </si>
  <si>
    <t>590519</t>
  </si>
  <si>
    <t>愛甲郡　愛川町</t>
  </si>
  <si>
    <t>14401</t>
  </si>
  <si>
    <t>中部森林管理局　南信森林管理署</t>
  </si>
  <si>
    <t>590520</t>
  </si>
  <si>
    <t>愛甲郡　清川村</t>
  </si>
  <si>
    <t>14402</t>
  </si>
  <si>
    <t>中部森林管理局　木曽森林管理署</t>
  </si>
  <si>
    <t>590521</t>
  </si>
  <si>
    <t>甲府市</t>
  </si>
  <si>
    <t>19201</t>
  </si>
  <si>
    <t>中部森林管理局　飛騨森林管理署</t>
  </si>
  <si>
    <t>590513</t>
  </si>
  <si>
    <t>富士吉田市</t>
  </si>
  <si>
    <t>19202</t>
  </si>
  <si>
    <t>中部森林管理局　岐阜森林管理署</t>
  </si>
  <si>
    <t>590514</t>
  </si>
  <si>
    <t>都留市</t>
  </si>
  <si>
    <t>19204</t>
  </si>
  <si>
    <t>中部森林管理局　東濃森林管理署</t>
  </si>
  <si>
    <t>590515</t>
  </si>
  <si>
    <t>山梨市</t>
  </si>
  <si>
    <t>19205</t>
  </si>
  <si>
    <t>中部森林管理局　その他</t>
  </si>
  <si>
    <t>590599</t>
  </si>
  <si>
    <t>大月市</t>
  </si>
  <si>
    <t>19206</t>
  </si>
  <si>
    <t>近畿中国森林管理局</t>
  </si>
  <si>
    <t>590710</t>
  </si>
  <si>
    <t>韮崎市</t>
  </si>
  <si>
    <t>19207</t>
  </si>
  <si>
    <t>四国森林管理局　総務企画部経理課</t>
  </si>
  <si>
    <t>590612</t>
  </si>
  <si>
    <t>南アルプス市</t>
  </si>
  <si>
    <t>19208</t>
  </si>
  <si>
    <t>四国森林管理局　計画保全部治山課</t>
  </si>
  <si>
    <t>590610</t>
  </si>
  <si>
    <t>北杜市</t>
  </si>
  <si>
    <t>19209</t>
  </si>
  <si>
    <t>四国森林管理局　森林整備部森林整備課</t>
  </si>
  <si>
    <t>590611</t>
  </si>
  <si>
    <t>甲斐市</t>
  </si>
  <si>
    <t>19210</t>
  </si>
  <si>
    <t>四国森林管理局　徳島森林管理署</t>
  </si>
  <si>
    <t>590631</t>
  </si>
  <si>
    <t>笛吹市</t>
  </si>
  <si>
    <t>19211</t>
  </si>
  <si>
    <t>四国森林管理局　香川森林管理事務所</t>
  </si>
  <si>
    <t>590613</t>
  </si>
  <si>
    <t>上野原市</t>
  </si>
  <si>
    <t>19212</t>
  </si>
  <si>
    <t>四国森林管理局　愛媛森林管理署</t>
  </si>
  <si>
    <t>590632</t>
  </si>
  <si>
    <t>甲州市</t>
  </si>
  <si>
    <t>19213</t>
  </si>
  <si>
    <t>四国森林管理局　四万十森林管理署</t>
  </si>
  <si>
    <t>590633</t>
  </si>
  <si>
    <t>中央市</t>
  </si>
  <si>
    <t>19214</t>
  </si>
  <si>
    <t>四国森林管理局　嶺北森林管理署</t>
  </si>
  <si>
    <t>590634</t>
  </si>
  <si>
    <t>西八代郡　市川三郷町</t>
  </si>
  <si>
    <t>19346</t>
  </si>
  <si>
    <t>四国森林管理局　高知中部森林管理署</t>
  </si>
  <si>
    <t>590635</t>
  </si>
  <si>
    <t>南巨摩郡　早川町</t>
  </si>
  <si>
    <t>19364</t>
  </si>
  <si>
    <t>四国森林管理局　安芸森林管理署</t>
  </si>
  <si>
    <t>590636</t>
  </si>
  <si>
    <t>南巨摩郡　身延町</t>
  </si>
  <si>
    <t>19365</t>
  </si>
  <si>
    <t>四国森林管理局　その他</t>
  </si>
  <si>
    <t>590699</t>
  </si>
  <si>
    <t>南巨摩郡　南部町</t>
  </si>
  <si>
    <t>19366</t>
  </si>
  <si>
    <t>九州森林管理局</t>
  </si>
  <si>
    <t>590810</t>
  </si>
  <si>
    <t>南巨摩郡　富士川町</t>
  </si>
  <si>
    <t>19368</t>
  </si>
  <si>
    <t>590999</t>
  </si>
  <si>
    <t>中巨摩郡　昭和町</t>
  </si>
  <si>
    <t>19384</t>
  </si>
  <si>
    <t>991000</t>
  </si>
  <si>
    <t>南都留郡　道志村</t>
  </si>
  <si>
    <t>19422</t>
  </si>
  <si>
    <t>北海道防衛局</t>
  </si>
  <si>
    <t>991110</t>
  </si>
  <si>
    <t>南都留郡　西桂町</t>
  </si>
  <si>
    <t>19423</t>
  </si>
  <si>
    <t>帯広防衛支局</t>
  </si>
  <si>
    <t>991120</t>
  </si>
  <si>
    <t>南都留郡　忍野村</t>
  </si>
  <si>
    <t>19424</t>
  </si>
  <si>
    <t>東北防衛局</t>
  </si>
  <si>
    <t>991210</t>
  </si>
  <si>
    <t>南都留郡　山中湖村</t>
  </si>
  <si>
    <t>19425</t>
  </si>
  <si>
    <t>北関東防衛局</t>
  </si>
  <si>
    <t>991310</t>
  </si>
  <si>
    <t>南都留郡　鳴沢村</t>
  </si>
  <si>
    <t>19429</t>
  </si>
  <si>
    <t>南関東防衛局</t>
  </si>
  <si>
    <t>991410</t>
  </si>
  <si>
    <t>南都留郡　富士河口湖町</t>
  </si>
  <si>
    <t>19430</t>
  </si>
  <si>
    <t>近畿中部防衛局</t>
  </si>
  <si>
    <t>991510</t>
  </si>
  <si>
    <t>北都留郡　小菅村</t>
  </si>
  <si>
    <t>19442</t>
  </si>
  <si>
    <t>東海防衛支局</t>
  </si>
  <si>
    <t>991520</t>
  </si>
  <si>
    <t>北都留郡　丹波山村</t>
  </si>
  <si>
    <t>19443</t>
  </si>
  <si>
    <t>中国四国防衛局</t>
  </si>
  <si>
    <t>991610</t>
  </si>
  <si>
    <t>長野市</t>
  </si>
  <si>
    <t>20201</t>
  </si>
  <si>
    <t>九州防衛局</t>
  </si>
  <si>
    <t>991710</t>
  </si>
  <si>
    <t>松本市</t>
  </si>
  <si>
    <t>20202</t>
  </si>
  <si>
    <t>熊本防衛支局</t>
  </si>
  <si>
    <t>991720</t>
  </si>
  <si>
    <t>上田市</t>
  </si>
  <si>
    <t>20203</t>
  </si>
  <si>
    <t>長崎防衛支局</t>
  </si>
  <si>
    <t>991730</t>
  </si>
  <si>
    <t>岡谷市</t>
  </si>
  <si>
    <t>20204</t>
  </si>
  <si>
    <t>沖縄防衛局</t>
  </si>
  <si>
    <t>991810</t>
  </si>
  <si>
    <t>飯田市</t>
  </si>
  <si>
    <t>20205</t>
  </si>
  <si>
    <t>991999</t>
  </si>
  <si>
    <t>諏訪市</t>
  </si>
  <si>
    <t>20206</t>
  </si>
  <si>
    <t>993000</t>
  </si>
  <si>
    <t>須坂市</t>
  </si>
  <si>
    <t>20207</t>
  </si>
  <si>
    <t>北海道財務局</t>
  </si>
  <si>
    <t>993100</t>
  </si>
  <si>
    <t>小諸市</t>
  </si>
  <si>
    <t>20208</t>
  </si>
  <si>
    <t>東北財務局</t>
  </si>
  <si>
    <t>993200</t>
  </si>
  <si>
    <t>伊那市</t>
  </si>
  <si>
    <t>20209</t>
  </si>
  <si>
    <t>関東財務局</t>
  </si>
  <si>
    <t>993300</t>
  </si>
  <si>
    <t>駒ヶ根市</t>
  </si>
  <si>
    <t>20210</t>
  </si>
  <si>
    <t>北陸財務局</t>
  </si>
  <si>
    <t>993400</t>
  </si>
  <si>
    <t>中野市</t>
  </si>
  <si>
    <t>20211</t>
  </si>
  <si>
    <t>東海財務局</t>
  </si>
  <si>
    <t>993500</t>
  </si>
  <si>
    <t>大町市</t>
  </si>
  <si>
    <t>20212</t>
  </si>
  <si>
    <t>近畿財務局</t>
  </si>
  <si>
    <t>993600</t>
  </si>
  <si>
    <t>飯山市</t>
  </si>
  <si>
    <t>20213</t>
  </si>
  <si>
    <t>中国財務局</t>
  </si>
  <si>
    <t>993700</t>
  </si>
  <si>
    <t>茅野市</t>
  </si>
  <si>
    <t>20214</t>
  </si>
  <si>
    <t>四国財務局</t>
  </si>
  <si>
    <t>993800</t>
  </si>
  <si>
    <t>塩尻市</t>
  </si>
  <si>
    <t>20215</t>
  </si>
  <si>
    <t>九州財務局</t>
  </si>
  <si>
    <t>993900</t>
  </si>
  <si>
    <t>佐久市</t>
  </si>
  <si>
    <t>20217</t>
  </si>
  <si>
    <t>福岡財務支局</t>
  </si>
  <si>
    <t>993950</t>
  </si>
  <si>
    <t>千曲市</t>
  </si>
  <si>
    <t>20218</t>
  </si>
  <si>
    <t>993999</t>
  </si>
  <si>
    <t>東御市</t>
  </si>
  <si>
    <t>20219</t>
  </si>
  <si>
    <t>最高裁判所</t>
  </si>
  <si>
    <t>994100</t>
  </si>
  <si>
    <t>安曇野市</t>
  </si>
  <si>
    <t>20220</t>
  </si>
  <si>
    <t>994999</t>
  </si>
  <si>
    <t>南佐久郡　小海町</t>
  </si>
  <si>
    <t>20303</t>
  </si>
  <si>
    <t>本社</t>
  </si>
  <si>
    <t>720110</t>
  </si>
  <si>
    <t>南佐久郡　川上村</t>
  </si>
  <si>
    <t>20304</t>
  </si>
  <si>
    <t>北海道支社</t>
  </si>
  <si>
    <t>722200</t>
  </si>
  <si>
    <t>南佐久郡　南牧村</t>
  </si>
  <si>
    <t>20305</t>
  </si>
  <si>
    <t>北海道支社　室蘭管理事務所</t>
  </si>
  <si>
    <t>720207</t>
  </si>
  <si>
    <t>南佐久郡　南相木村</t>
  </si>
  <si>
    <t>20306</t>
  </si>
  <si>
    <t>北海道支社　苫小牧管理事務所</t>
  </si>
  <si>
    <t>720208</t>
  </si>
  <si>
    <t>南佐久郡　北相木村</t>
  </si>
  <si>
    <t>20307</t>
  </si>
  <si>
    <t>北海道支社　札幌管理事務所</t>
  </si>
  <si>
    <t>720209</t>
  </si>
  <si>
    <t>南佐久郡　佐久穂町</t>
  </si>
  <si>
    <t>20309</t>
  </si>
  <si>
    <t>北海道支社　岩見沢管理事務所</t>
  </si>
  <si>
    <t>720210</t>
  </si>
  <si>
    <t>北佐久郡　軽井沢町</t>
  </si>
  <si>
    <t>20321</t>
  </si>
  <si>
    <t>北海道支社　旭川管理事務所</t>
  </si>
  <si>
    <t>720212</t>
  </si>
  <si>
    <t>北佐久郡　御代田町</t>
  </si>
  <si>
    <t>20323</t>
  </si>
  <si>
    <t>北海道支社　帯広管理事務所</t>
  </si>
  <si>
    <t>720205</t>
  </si>
  <si>
    <t>北佐久郡　立科町</t>
  </si>
  <si>
    <t>20324</t>
  </si>
  <si>
    <t>北海道支社　小樽工事事務所</t>
  </si>
  <si>
    <t>720214</t>
  </si>
  <si>
    <t>小県郡　青木村</t>
  </si>
  <si>
    <t>20349</t>
  </si>
  <si>
    <t>北海道支社　その他</t>
  </si>
  <si>
    <t>722299</t>
  </si>
  <si>
    <t>小県郡　長和町</t>
  </si>
  <si>
    <t>20350</t>
  </si>
  <si>
    <t>東北支社</t>
  </si>
  <si>
    <t>722300</t>
  </si>
  <si>
    <t>諏訪郡　下諏訪町</t>
  </si>
  <si>
    <t>20361</t>
  </si>
  <si>
    <t>東北支社　青森管理事務所</t>
  </si>
  <si>
    <t>720312</t>
  </si>
  <si>
    <t>諏訪郡　富士見町</t>
  </si>
  <si>
    <t>20362</t>
  </si>
  <si>
    <t>東北支社　十和田管理事務所</t>
  </si>
  <si>
    <t>720313</t>
  </si>
  <si>
    <t>諏訪郡　原村</t>
  </si>
  <si>
    <t>20363</t>
  </si>
  <si>
    <t>東北支社　盛岡管理事務所</t>
  </si>
  <si>
    <t>720314</t>
  </si>
  <si>
    <t>上伊那郡　辰野町</t>
  </si>
  <si>
    <t>20382</t>
  </si>
  <si>
    <t>東北支社　北上管理事務所</t>
  </si>
  <si>
    <t>720315</t>
  </si>
  <si>
    <t>上伊那郡　箕輪町</t>
  </si>
  <si>
    <t>20383</t>
  </si>
  <si>
    <t>東北支社　仙台管理事務所</t>
  </si>
  <si>
    <t>720317</t>
  </si>
  <si>
    <t>上伊那郡　飯島町</t>
  </si>
  <si>
    <t>20384</t>
  </si>
  <si>
    <t>東北支社　福島管理事務所</t>
  </si>
  <si>
    <t>720318</t>
  </si>
  <si>
    <t>上伊那郡　南箕輪村</t>
  </si>
  <si>
    <t>20385</t>
  </si>
  <si>
    <t>東北支社　郡山管理事務所</t>
  </si>
  <si>
    <t>720319</t>
  </si>
  <si>
    <t>上伊那郡　中川村</t>
  </si>
  <si>
    <t>20386</t>
  </si>
  <si>
    <t>東北支社　八戸管理事務所</t>
  </si>
  <si>
    <t>720320</t>
  </si>
  <si>
    <t>上伊那郡　宮田村</t>
  </si>
  <si>
    <t>20388</t>
  </si>
  <si>
    <t>東北支社　横手管理事務所</t>
  </si>
  <si>
    <t>720325</t>
  </si>
  <si>
    <t>下伊那郡　松川町</t>
  </si>
  <si>
    <t>20402</t>
  </si>
  <si>
    <t>東北支社　秋田管理事務所</t>
  </si>
  <si>
    <t>720321</t>
  </si>
  <si>
    <t>下伊那郡　高森町</t>
  </si>
  <si>
    <t>20403</t>
  </si>
  <si>
    <t>東北支社　山形管理事務所</t>
  </si>
  <si>
    <t>720322</t>
  </si>
  <si>
    <t>下伊那郡　阿南町</t>
  </si>
  <si>
    <t>20404</t>
  </si>
  <si>
    <t>東北支社　鶴岡管理事務所</t>
  </si>
  <si>
    <t>720307</t>
  </si>
  <si>
    <t>下伊那郡　阿智村</t>
  </si>
  <si>
    <t>20407</t>
  </si>
  <si>
    <t>東北支社　いわき管理事務所</t>
  </si>
  <si>
    <t>720323</t>
  </si>
  <si>
    <t>下伊那郡　平谷村</t>
  </si>
  <si>
    <t>20409</t>
  </si>
  <si>
    <t>東北支社　会津若松管理事務所</t>
  </si>
  <si>
    <t>720324</t>
  </si>
  <si>
    <t>下伊那郡　根羽村</t>
  </si>
  <si>
    <t>20410</t>
  </si>
  <si>
    <t>東北支社　仙台東管理事務所</t>
  </si>
  <si>
    <t>720326</t>
  </si>
  <si>
    <t>下伊那郡　下條村</t>
  </si>
  <si>
    <t>20411</t>
  </si>
  <si>
    <t>東北支社　仙台工事事務所</t>
  </si>
  <si>
    <t>720301</t>
  </si>
  <si>
    <t>下伊那郡　売木村</t>
  </si>
  <si>
    <t>20412</t>
  </si>
  <si>
    <t>東北支社　山形工事事務所</t>
  </si>
  <si>
    <t>720306</t>
  </si>
  <si>
    <t>下伊那郡　天龍村</t>
  </si>
  <si>
    <t>20413</t>
  </si>
  <si>
    <t>東北支社　いわき工事事務所</t>
  </si>
  <si>
    <t>720309</t>
  </si>
  <si>
    <t>下伊那郡　泰阜村</t>
  </si>
  <si>
    <t>20414</t>
  </si>
  <si>
    <t>東北支社　その他</t>
  </si>
  <si>
    <t>722399</t>
  </si>
  <si>
    <t>下伊那郡　喬木村</t>
  </si>
  <si>
    <t>20415</t>
  </si>
  <si>
    <t>関東支社</t>
  </si>
  <si>
    <t>722400</t>
  </si>
  <si>
    <t>下伊那郡　豊丘村</t>
  </si>
  <si>
    <t>20416</t>
  </si>
  <si>
    <t>関東支社　京浜管理事務所</t>
  </si>
  <si>
    <t>721206</t>
  </si>
  <si>
    <t>下伊那郡　大鹿村</t>
  </si>
  <si>
    <t>20417</t>
  </si>
  <si>
    <t>関東支社　那須管理事務所</t>
  </si>
  <si>
    <t>721301</t>
  </si>
  <si>
    <t>木曽郡　上松町</t>
  </si>
  <si>
    <t>20422</t>
  </si>
  <si>
    <t>関東支社　宇都宮管理事務所</t>
  </si>
  <si>
    <t>721302</t>
  </si>
  <si>
    <t>木曽郡　南木曽町</t>
  </si>
  <si>
    <t>20423</t>
  </si>
  <si>
    <t>関東支社　加須管理事務所</t>
  </si>
  <si>
    <t>721303</t>
  </si>
  <si>
    <t>木曽郡　木祖村</t>
  </si>
  <si>
    <t>20425</t>
  </si>
  <si>
    <t>関東支社　三郷管理事務所</t>
  </si>
  <si>
    <t>721304</t>
  </si>
  <si>
    <t>木曽郡　王滝村</t>
  </si>
  <si>
    <t>20429</t>
  </si>
  <si>
    <t>関東支社　千葉管理事務所</t>
  </si>
  <si>
    <t>721305</t>
  </si>
  <si>
    <t>木曽郡　大桑村</t>
  </si>
  <si>
    <t>20430</t>
  </si>
  <si>
    <t>関東支社　市原管理事務所</t>
  </si>
  <si>
    <t>721306</t>
  </si>
  <si>
    <t>木曽郡　木曽町</t>
  </si>
  <si>
    <t>20432</t>
  </si>
  <si>
    <t>関東支社　東京湾アクアライン管理事務所</t>
  </si>
  <si>
    <t>721307</t>
  </si>
  <si>
    <t>東筑摩郡　麻績村</t>
  </si>
  <si>
    <t>20446</t>
  </si>
  <si>
    <t>関東支社　谷和原管理事務所</t>
  </si>
  <si>
    <t>721308</t>
  </si>
  <si>
    <t>東筑摩郡　生坂村</t>
  </si>
  <si>
    <t>20448</t>
  </si>
  <si>
    <t>関東支社　水戸管理事務所</t>
  </si>
  <si>
    <t>721309</t>
  </si>
  <si>
    <t>東筑摩郡　山形村</t>
  </si>
  <si>
    <t>20450</t>
  </si>
  <si>
    <t>関東支社　所沢管理事務所</t>
  </si>
  <si>
    <t>721401</t>
  </si>
  <si>
    <t>東筑摩郡　朝日村</t>
  </si>
  <si>
    <t>20451</t>
  </si>
  <si>
    <t>関東支社　高崎管理事務所</t>
  </si>
  <si>
    <t>721402</t>
  </si>
  <si>
    <t>東筑摩郡　筑北村</t>
  </si>
  <si>
    <t>20452</t>
  </si>
  <si>
    <t>関東支社　佐久管理事務所</t>
  </si>
  <si>
    <t>721403</t>
  </si>
  <si>
    <t>北安曇郡　池田町</t>
  </si>
  <si>
    <t>20481</t>
  </si>
  <si>
    <t>関東支社　長野管理事務所</t>
  </si>
  <si>
    <t>721404</t>
  </si>
  <si>
    <t>北安曇郡　松川村</t>
  </si>
  <si>
    <t>20482</t>
  </si>
  <si>
    <t>関東支社　横浜工事事務所</t>
  </si>
  <si>
    <t>720802</t>
  </si>
  <si>
    <t>北安曇郡　白馬村</t>
  </si>
  <si>
    <t>20485</t>
  </si>
  <si>
    <t>関東支社　さいたま工事事務所</t>
  </si>
  <si>
    <t>720805</t>
  </si>
  <si>
    <t>北安曇郡　小谷村</t>
  </si>
  <si>
    <t>20486</t>
  </si>
  <si>
    <t>関東支社　千葉工事事務所</t>
  </si>
  <si>
    <t>720801</t>
  </si>
  <si>
    <t>埴科郡　坂城町</t>
  </si>
  <si>
    <t>20521</t>
  </si>
  <si>
    <t>関東支社　木更津工事事務所</t>
  </si>
  <si>
    <t>720803</t>
  </si>
  <si>
    <t>上高井郡　小布施町</t>
  </si>
  <si>
    <t>20541</t>
  </si>
  <si>
    <t>関東支社　水戸工事事務所</t>
  </si>
  <si>
    <t>720807</t>
  </si>
  <si>
    <t>上高井郡　高山村</t>
  </si>
  <si>
    <t>20543</t>
  </si>
  <si>
    <t>関東支社　東京外環工事事務所</t>
  </si>
  <si>
    <t>720817</t>
  </si>
  <si>
    <t>下高井郡　山ノ内町</t>
  </si>
  <si>
    <t>20561</t>
  </si>
  <si>
    <t>関東支社　その他</t>
  </si>
  <si>
    <t>722499</t>
  </si>
  <si>
    <t>下高井郡　木島平村</t>
  </si>
  <si>
    <t>20562</t>
  </si>
  <si>
    <t>新潟支社</t>
  </si>
  <si>
    <t>722500</t>
  </si>
  <si>
    <t>下高井郡　野沢温泉村</t>
  </si>
  <si>
    <t>20563</t>
  </si>
  <si>
    <t>新潟支社　湯沢管理事務所</t>
  </si>
  <si>
    <t>720407</t>
  </si>
  <si>
    <t>上水内郡　信濃町</t>
  </si>
  <si>
    <t>20583</t>
  </si>
  <si>
    <t>新潟支社　新潟管理事務所</t>
  </si>
  <si>
    <t>720408</t>
  </si>
  <si>
    <t>上水内郡　小川村</t>
  </si>
  <si>
    <t>20588</t>
  </si>
  <si>
    <t>新潟支社　長岡管理事務所</t>
  </si>
  <si>
    <t>720409</t>
  </si>
  <si>
    <t>上水内郡　飯綱町</t>
  </si>
  <si>
    <t>20590</t>
  </si>
  <si>
    <t>新潟支社　上越管理事務所</t>
  </si>
  <si>
    <t>720410</t>
  </si>
  <si>
    <t>下水内郡　栄村</t>
  </si>
  <si>
    <t>20602</t>
  </si>
  <si>
    <t>新潟支社　信越工事事務所</t>
  </si>
  <si>
    <t>720417</t>
  </si>
  <si>
    <t>15100</t>
  </si>
  <si>
    <t>新潟支社　その他</t>
  </si>
  <si>
    <t>722599</t>
  </si>
  <si>
    <t>新潟市　北区</t>
  </si>
  <si>
    <t>15101</t>
  </si>
  <si>
    <t>722999</t>
  </si>
  <si>
    <t>新潟市　東区</t>
  </si>
  <si>
    <t>15102</t>
  </si>
  <si>
    <t>723100</t>
  </si>
  <si>
    <t>新潟市　中央区</t>
  </si>
  <si>
    <t>15103</t>
  </si>
  <si>
    <t>東京支社</t>
  </si>
  <si>
    <t>720815</t>
  </si>
  <si>
    <t>新潟市　江南区</t>
  </si>
  <si>
    <t>15104</t>
  </si>
  <si>
    <t>東京支社　厚木工事事務所</t>
  </si>
  <si>
    <t>720808</t>
  </si>
  <si>
    <t>新潟市　秋葉区</t>
  </si>
  <si>
    <t>15105</t>
  </si>
  <si>
    <t>東京支社　東京工事事務所</t>
  </si>
  <si>
    <t>720816</t>
  </si>
  <si>
    <t>新潟市　南区</t>
  </si>
  <si>
    <t>15106</t>
  </si>
  <si>
    <t>東京支社　八王子工事事務所</t>
  </si>
  <si>
    <t>720818</t>
  </si>
  <si>
    <t>新潟市　西区</t>
  </si>
  <si>
    <t>15107</t>
  </si>
  <si>
    <t>東京支社　秦野工事事務所</t>
  </si>
  <si>
    <t>720804</t>
  </si>
  <si>
    <t>新潟市　西蒲区</t>
  </si>
  <si>
    <t>15108</t>
  </si>
  <si>
    <t>東京支社　南アルプス工事事務所</t>
  </si>
  <si>
    <t>720812</t>
  </si>
  <si>
    <t>長岡市</t>
  </si>
  <si>
    <t>15202</t>
  </si>
  <si>
    <t>東京支社　沼津工事事務所</t>
  </si>
  <si>
    <t>720902</t>
  </si>
  <si>
    <t>三条市</t>
  </si>
  <si>
    <t>15204</t>
  </si>
  <si>
    <t>東京支社　清水工事事務所</t>
  </si>
  <si>
    <t>720904</t>
  </si>
  <si>
    <t>柏崎市</t>
  </si>
  <si>
    <t>15205</t>
  </si>
  <si>
    <t>東京支社　横浜保全・サービスセンター</t>
  </si>
  <si>
    <t>721201</t>
  </si>
  <si>
    <t>新発田市</t>
  </si>
  <si>
    <t>15206</t>
  </si>
  <si>
    <t>東京支社　御殿場保全・サービスセンター</t>
  </si>
  <si>
    <t>721202</t>
  </si>
  <si>
    <t>小千谷市</t>
  </si>
  <si>
    <t>15208</t>
  </si>
  <si>
    <t>東京支社　富士保全・サービスセンター</t>
  </si>
  <si>
    <t>721203</t>
  </si>
  <si>
    <t>加茂市</t>
  </si>
  <si>
    <t>15209</t>
  </si>
  <si>
    <t>東京支社　静岡保全・サービスセンター</t>
  </si>
  <si>
    <t>721204</t>
  </si>
  <si>
    <t>十日町市</t>
  </si>
  <si>
    <t>15210</t>
  </si>
  <si>
    <t>東京支社　浜松保全・サービスセンター</t>
  </si>
  <si>
    <t>721205</t>
  </si>
  <si>
    <t>見附市</t>
  </si>
  <si>
    <t>15211</t>
  </si>
  <si>
    <t>東京支社　小田原保全・サービスセンター</t>
  </si>
  <si>
    <t>721207</t>
  </si>
  <si>
    <t>村上市</t>
  </si>
  <si>
    <t>15212</t>
  </si>
  <si>
    <t>東京支社　その他</t>
  </si>
  <si>
    <t>723499</t>
  </si>
  <si>
    <t>燕市</t>
  </si>
  <si>
    <t>15213</t>
  </si>
  <si>
    <t>名古屋支社</t>
  </si>
  <si>
    <t>723300</t>
  </si>
  <si>
    <t>糸魚川市</t>
  </si>
  <si>
    <t>15216</t>
  </si>
  <si>
    <t>名古屋支社　岐阜工事事務所</t>
  </si>
  <si>
    <t>721011</t>
  </si>
  <si>
    <t>妙高市</t>
  </si>
  <si>
    <t>15217</t>
  </si>
  <si>
    <t>名古屋支社　名古屋工事事務所</t>
  </si>
  <si>
    <t>721006</t>
  </si>
  <si>
    <t>五泉市</t>
  </si>
  <si>
    <t>15218</t>
  </si>
  <si>
    <t>名古屋支社　四日市工事事務所</t>
  </si>
  <si>
    <t>721007</t>
  </si>
  <si>
    <t>上越市</t>
  </si>
  <si>
    <t>15222</t>
  </si>
  <si>
    <t>名古屋支社　豊田保全・サービスセンター</t>
  </si>
  <si>
    <t>721501</t>
  </si>
  <si>
    <t>阿賀野市</t>
  </si>
  <si>
    <t>15223</t>
  </si>
  <si>
    <t>名古屋支社　名古屋保全・サービスセンター</t>
  </si>
  <si>
    <t>721502</t>
  </si>
  <si>
    <t>佐渡市</t>
  </si>
  <si>
    <t>15224</t>
  </si>
  <si>
    <t>名古屋支社　飯田保全・サービスセンター</t>
  </si>
  <si>
    <t>721503</t>
  </si>
  <si>
    <t>魚沼市</t>
  </si>
  <si>
    <t>15225</t>
  </si>
  <si>
    <t>名古屋支社　多治見保全・サービスセンター</t>
  </si>
  <si>
    <t>721504</t>
  </si>
  <si>
    <t>南魚沼市</t>
  </si>
  <si>
    <t>15226</t>
  </si>
  <si>
    <t>名古屋支社　羽島保全・サービスセンター</t>
  </si>
  <si>
    <t>721505</t>
  </si>
  <si>
    <t>胎内市</t>
  </si>
  <si>
    <t>15227</t>
  </si>
  <si>
    <t>名古屋支社　彦根保全・サービスセンター</t>
  </si>
  <si>
    <t>721506</t>
  </si>
  <si>
    <t>北蒲原郡　聖籠町</t>
  </si>
  <si>
    <t>15307</t>
  </si>
  <si>
    <t>名古屋支社　岐阜保全・サービスセンター</t>
  </si>
  <si>
    <t>721508</t>
  </si>
  <si>
    <t>西蒲原郡　弥彦村</t>
  </si>
  <si>
    <t>15342</t>
  </si>
  <si>
    <t>名古屋支社　高山保全・サービスセンター</t>
  </si>
  <si>
    <t>721511</t>
  </si>
  <si>
    <t>南蒲原郡　田上町</t>
  </si>
  <si>
    <t>15361</t>
  </si>
  <si>
    <t>名古屋支社　桑名保全・サービスセンター</t>
  </si>
  <si>
    <t>721509</t>
  </si>
  <si>
    <t>東蒲原郡　阿賀町</t>
  </si>
  <si>
    <t>15385</t>
  </si>
  <si>
    <t>名古屋支社　津保全・サービスセンター</t>
  </si>
  <si>
    <t>721510</t>
  </si>
  <si>
    <t>三島郡　出雲崎町</t>
  </si>
  <si>
    <t>15405</t>
  </si>
  <si>
    <t>名古屋支社　その他</t>
  </si>
  <si>
    <t>723399</t>
  </si>
  <si>
    <t>南魚沼郡　湯沢町</t>
  </si>
  <si>
    <t>15461</t>
  </si>
  <si>
    <t>八王子支社</t>
  </si>
  <si>
    <t>723500</t>
  </si>
  <si>
    <t>中魚沼郡　津南町</t>
  </si>
  <si>
    <t>15482</t>
  </si>
  <si>
    <t>八王子支社　八王子保全・サービスセンター</t>
  </si>
  <si>
    <t>721405</t>
  </si>
  <si>
    <t>刈羽郡　刈羽村</t>
  </si>
  <si>
    <t>15504</t>
  </si>
  <si>
    <t>八王子支社　大月保全・サービスセンター</t>
  </si>
  <si>
    <t>721406</t>
  </si>
  <si>
    <t>岩船郡　関川村</t>
  </si>
  <si>
    <t>15581</t>
  </si>
  <si>
    <t>八王子支社　甲府保全・サービスセンター</t>
  </si>
  <si>
    <t>721407</t>
  </si>
  <si>
    <t>岩船郡　粟島浦村</t>
  </si>
  <si>
    <t>15586</t>
  </si>
  <si>
    <t>八王子支社　松本保全・サービスセンター</t>
  </si>
  <si>
    <t>721408</t>
  </si>
  <si>
    <t>富山市</t>
  </si>
  <si>
    <t>16201</t>
  </si>
  <si>
    <t>八王子支社　その他</t>
  </si>
  <si>
    <t>723599</t>
  </si>
  <si>
    <t>高岡市</t>
  </si>
  <si>
    <t>16202</t>
  </si>
  <si>
    <t>金沢支社</t>
  </si>
  <si>
    <t>723600</t>
  </si>
  <si>
    <t>魚津市</t>
  </si>
  <si>
    <t>16204</t>
  </si>
  <si>
    <t>金沢支社　金沢保全・サービスセンター</t>
  </si>
  <si>
    <t>720406</t>
  </si>
  <si>
    <t>氷見市</t>
  </si>
  <si>
    <t>16205</t>
  </si>
  <si>
    <t>金沢支社　富山保全・サービスセンター</t>
  </si>
  <si>
    <t>720412</t>
  </si>
  <si>
    <t>滑川市</t>
  </si>
  <si>
    <t>16206</t>
  </si>
  <si>
    <t>金沢支社　福井保全・サービスセンター</t>
  </si>
  <si>
    <t>720414</t>
  </si>
  <si>
    <t>黒部市</t>
  </si>
  <si>
    <t>16207</t>
  </si>
  <si>
    <t>金沢支社　敦賀保全・サービスセンター</t>
  </si>
  <si>
    <t>720415</t>
  </si>
  <si>
    <t>砺波市</t>
  </si>
  <si>
    <t>16208</t>
  </si>
  <si>
    <t>金沢支社　その他</t>
  </si>
  <si>
    <t>723699</t>
  </si>
  <si>
    <t>小矢部市</t>
  </si>
  <si>
    <t>16209</t>
  </si>
  <si>
    <t>723999</t>
  </si>
  <si>
    <t>南砺市</t>
  </si>
  <si>
    <t>16210</t>
  </si>
  <si>
    <t>724100</t>
  </si>
  <si>
    <t>射水市</t>
  </si>
  <si>
    <t>16211</t>
  </si>
  <si>
    <t>関西支社</t>
  </si>
  <si>
    <t>724300</t>
  </si>
  <si>
    <t>中新川郡　舟橋村</t>
  </si>
  <si>
    <t>16321</t>
  </si>
  <si>
    <t>関西支社　滋賀高速道路事務所</t>
  </si>
  <si>
    <t>721507</t>
  </si>
  <si>
    <t>中新川郡　上市町</t>
  </si>
  <si>
    <t>16322</t>
  </si>
  <si>
    <t>関西支社　京都高速道路事務所</t>
  </si>
  <si>
    <t>721601</t>
  </si>
  <si>
    <t>中新川郡　立山町</t>
  </si>
  <si>
    <t>16323</t>
  </si>
  <si>
    <t>関西支社　大阪高速道路事務所</t>
  </si>
  <si>
    <t>721602</t>
  </si>
  <si>
    <t>下新川郡　入善町</t>
  </si>
  <si>
    <t>16342</t>
  </si>
  <si>
    <t>関西支社　阪奈高速道路事務所</t>
  </si>
  <si>
    <t>721104</t>
  </si>
  <si>
    <t>下新川郡　朝日町</t>
  </si>
  <si>
    <t>16343</t>
  </si>
  <si>
    <t>関西支社　和歌山高速道路事務所</t>
  </si>
  <si>
    <t>721604</t>
  </si>
  <si>
    <t>金沢市</t>
  </si>
  <si>
    <t>17201</t>
  </si>
  <si>
    <t>関西支社　福知山高速道路事務所</t>
  </si>
  <si>
    <t>721605</t>
  </si>
  <si>
    <t>七尾市</t>
  </si>
  <si>
    <t>17202</t>
  </si>
  <si>
    <t>関西支社　神戸高速道路事務所</t>
  </si>
  <si>
    <t>721606</t>
  </si>
  <si>
    <t>小松市</t>
  </si>
  <si>
    <t>17203</t>
  </si>
  <si>
    <t>関西支社　福崎高速道路事務所</t>
  </si>
  <si>
    <t>721607</t>
  </si>
  <si>
    <t>輪島市</t>
  </si>
  <si>
    <t>17204</t>
  </si>
  <si>
    <t>関西支社　姫路高速道路事務所</t>
  </si>
  <si>
    <t>721111</t>
  </si>
  <si>
    <t>珠洲市</t>
  </si>
  <si>
    <t>17205</t>
  </si>
  <si>
    <t>関西支社　第二神明道路事務所</t>
  </si>
  <si>
    <t>721611</t>
  </si>
  <si>
    <t>加賀市</t>
  </si>
  <si>
    <t>17206</t>
  </si>
  <si>
    <t>関西支社　新名神京都事務所</t>
  </si>
  <si>
    <t>721117</t>
  </si>
  <si>
    <t>羽咋市</t>
  </si>
  <si>
    <t>17207</t>
  </si>
  <si>
    <t>関西支社　新名神大阪東事務所</t>
  </si>
  <si>
    <t>721118</t>
  </si>
  <si>
    <t>かほく市</t>
  </si>
  <si>
    <t>17209</t>
  </si>
  <si>
    <t>関西支社　新名神大阪西事務所</t>
  </si>
  <si>
    <t>721112</t>
  </si>
  <si>
    <t>白山市</t>
  </si>
  <si>
    <t>17210</t>
  </si>
  <si>
    <t>関西支社　新名神大津事務所</t>
  </si>
  <si>
    <t>721106</t>
  </si>
  <si>
    <t>能美市</t>
  </si>
  <si>
    <t>17211</t>
  </si>
  <si>
    <t>関西支社　和歌山工事事務所</t>
  </si>
  <si>
    <t>721115</t>
  </si>
  <si>
    <t>野々市市</t>
  </si>
  <si>
    <t>17212</t>
  </si>
  <si>
    <t>関西支社　新名神兵庫事務所</t>
  </si>
  <si>
    <t>721113</t>
  </si>
  <si>
    <t>能美郡　川北町</t>
  </si>
  <si>
    <t>17324</t>
  </si>
  <si>
    <t>関西支社　その他</t>
  </si>
  <si>
    <t>724399</t>
  </si>
  <si>
    <t>河北郡　津幡町</t>
  </si>
  <si>
    <t>17361</t>
  </si>
  <si>
    <t>中国支社</t>
  </si>
  <si>
    <t>724400</t>
  </si>
  <si>
    <t>河北郡　内灘町</t>
  </si>
  <si>
    <t>17365</t>
  </si>
  <si>
    <t>中国支社　津山高速道路事務所</t>
  </si>
  <si>
    <t>720508</t>
  </si>
  <si>
    <t>羽咋郡　志賀町</t>
  </si>
  <si>
    <t>17384</t>
  </si>
  <si>
    <t>中国支社　三次高速道路事務所</t>
  </si>
  <si>
    <t>720509</t>
  </si>
  <si>
    <t>羽咋郡　宝達志水町</t>
  </si>
  <si>
    <t>17386</t>
  </si>
  <si>
    <t>中国支社　千代田高速道路事務所</t>
  </si>
  <si>
    <t>720510</t>
  </si>
  <si>
    <t>鹿島郡　中能登町</t>
  </si>
  <si>
    <t>17407</t>
  </si>
  <si>
    <t>中国支社　岡山高速道路事務所</t>
  </si>
  <si>
    <t>720512</t>
  </si>
  <si>
    <t>鳳珠郡　穴水町</t>
  </si>
  <si>
    <t>17461</t>
  </si>
  <si>
    <t>中国支社　福山高速道路事務所</t>
  </si>
  <si>
    <t>720513</t>
  </si>
  <si>
    <t>鳳珠郡　能登町</t>
  </si>
  <si>
    <t>17463</t>
  </si>
  <si>
    <t>中国支社　広島高速道路事務所</t>
  </si>
  <si>
    <t>720514</t>
  </si>
  <si>
    <t>岐阜市</t>
  </si>
  <si>
    <t>21201</t>
  </si>
  <si>
    <t>中国支社　山口高速道路事務所</t>
  </si>
  <si>
    <t>720511</t>
  </si>
  <si>
    <t>大垣市</t>
  </si>
  <si>
    <t>21202</t>
  </si>
  <si>
    <t>中国支社　周南高速道路事務所</t>
  </si>
  <si>
    <t>720522</t>
  </si>
  <si>
    <t>高山市</t>
  </si>
  <si>
    <t>21203</t>
  </si>
  <si>
    <t>中国支社　松江高速道路事務所</t>
  </si>
  <si>
    <t>720506</t>
  </si>
  <si>
    <t>多治見市</t>
  </si>
  <si>
    <t>21204</t>
  </si>
  <si>
    <t>中国支社　米子高速道路事務所</t>
  </si>
  <si>
    <t>720517</t>
  </si>
  <si>
    <t>関市</t>
  </si>
  <si>
    <t>21205</t>
  </si>
  <si>
    <t>中国支社　その他</t>
  </si>
  <si>
    <t>724499</t>
  </si>
  <si>
    <t>中津川市</t>
  </si>
  <si>
    <t>21206</t>
  </si>
  <si>
    <t>四国支社</t>
  </si>
  <si>
    <t>724500</t>
  </si>
  <si>
    <t>美濃市</t>
  </si>
  <si>
    <t>21207</t>
  </si>
  <si>
    <t>四国支社　徳島高速道路事務所</t>
  </si>
  <si>
    <t>720609</t>
  </si>
  <si>
    <t>瑞浪市</t>
  </si>
  <si>
    <t>21208</t>
  </si>
  <si>
    <t>四国支社　愛媛高速道路事務所</t>
  </si>
  <si>
    <t>720610</t>
  </si>
  <si>
    <t>羽島市</t>
  </si>
  <si>
    <t>21209</t>
  </si>
  <si>
    <t>四国支社　香川高速道路事務所</t>
  </si>
  <si>
    <t>720611</t>
  </si>
  <si>
    <t>恵那市</t>
  </si>
  <si>
    <t>21210</t>
  </si>
  <si>
    <t>四国支社　高知高速道路事務所</t>
  </si>
  <si>
    <t>720612</t>
  </si>
  <si>
    <t>美濃加茂市</t>
  </si>
  <si>
    <t>21211</t>
  </si>
  <si>
    <t>四国支社　徳島工事事務所</t>
  </si>
  <si>
    <t>720601</t>
  </si>
  <si>
    <t>土岐市</t>
  </si>
  <si>
    <t>21212</t>
  </si>
  <si>
    <t>四国支社　高松工事事務所</t>
  </si>
  <si>
    <t>720606</t>
  </si>
  <si>
    <t>各務原市</t>
  </si>
  <si>
    <t>21213</t>
  </si>
  <si>
    <t>四国支社　その他</t>
  </si>
  <si>
    <t>724599</t>
  </si>
  <si>
    <t>可児市</t>
  </si>
  <si>
    <t>21214</t>
  </si>
  <si>
    <t>九州支社</t>
  </si>
  <si>
    <t>724600</t>
  </si>
  <si>
    <t>山県市</t>
  </si>
  <si>
    <t>21215</t>
  </si>
  <si>
    <t>九州支社　北九州高速道路事務所</t>
  </si>
  <si>
    <t>720710</t>
  </si>
  <si>
    <t>瑞穂市</t>
  </si>
  <si>
    <t>21216</t>
  </si>
  <si>
    <t>九州支社　久留米高速道路事務所</t>
  </si>
  <si>
    <t>720711</t>
  </si>
  <si>
    <t>飛騨市</t>
  </si>
  <si>
    <t>21217</t>
  </si>
  <si>
    <t>九州支社　熊本高速道路事務所</t>
  </si>
  <si>
    <t>720712</t>
  </si>
  <si>
    <t>本巣市</t>
  </si>
  <si>
    <t>21218</t>
  </si>
  <si>
    <t>九州支社　鹿児島高速道路事務所</t>
  </si>
  <si>
    <t>720714</t>
  </si>
  <si>
    <t>郡上市</t>
  </si>
  <si>
    <t>21219</t>
  </si>
  <si>
    <t>九州支社　宮崎高速道路事務所</t>
  </si>
  <si>
    <t>720715</t>
  </si>
  <si>
    <t>下呂市</t>
  </si>
  <si>
    <t>21220</t>
  </si>
  <si>
    <t>九州支社　長崎高速道路事務所</t>
  </si>
  <si>
    <t>720716</t>
  </si>
  <si>
    <t>海津市</t>
  </si>
  <si>
    <t>21221</t>
  </si>
  <si>
    <t>九州支社　佐賀高速道路事務所</t>
  </si>
  <si>
    <t>720717</t>
  </si>
  <si>
    <t>羽島郡　岐南町</t>
  </si>
  <si>
    <t>21302</t>
  </si>
  <si>
    <t>九州支社　大分高速道路事務所</t>
  </si>
  <si>
    <t>720722</t>
  </si>
  <si>
    <t>羽島郡　笠松町</t>
  </si>
  <si>
    <t>21303</t>
  </si>
  <si>
    <t>九州支社　沖縄高速道路事務所</t>
  </si>
  <si>
    <t>720720</t>
  </si>
  <si>
    <t>養老郡　養老町</t>
  </si>
  <si>
    <t>21341</t>
  </si>
  <si>
    <t>九州支社　その他</t>
  </si>
  <si>
    <t>724699</t>
  </si>
  <si>
    <t>不破郡　垂井町</t>
  </si>
  <si>
    <t>21361</t>
  </si>
  <si>
    <t>東京事務所</t>
  </si>
  <si>
    <t>724200</t>
  </si>
  <si>
    <t>不破郡　関ケ原町</t>
  </si>
  <si>
    <t>21362</t>
  </si>
  <si>
    <t>724999</t>
  </si>
  <si>
    <t>安八郡　神戸町</t>
  </si>
  <si>
    <t>21381</t>
  </si>
  <si>
    <t>731100</t>
  </si>
  <si>
    <t>安八郡　輪之内町</t>
  </si>
  <si>
    <t>21382</t>
  </si>
  <si>
    <t>東京西局</t>
  </si>
  <si>
    <t>731250</t>
  </si>
  <si>
    <t>安八郡　安八町</t>
  </si>
  <si>
    <t>21383</t>
  </si>
  <si>
    <t>東京西局　第一保全工事事務所</t>
  </si>
  <si>
    <t>731252</t>
  </si>
  <si>
    <t>揖斐郡　揖斐川町</t>
  </si>
  <si>
    <t>21401</t>
  </si>
  <si>
    <t>東京西局　第二保全工事事務所</t>
  </si>
  <si>
    <t>731257</t>
  </si>
  <si>
    <t>揖斐郡　大野町</t>
  </si>
  <si>
    <t>21403</t>
  </si>
  <si>
    <t>東京西局　施設管制所</t>
  </si>
  <si>
    <t>731256</t>
  </si>
  <si>
    <t>揖斐郡　池田町</t>
  </si>
  <si>
    <t>21404</t>
  </si>
  <si>
    <t>東京西局　その他</t>
  </si>
  <si>
    <t>731499</t>
  </si>
  <si>
    <t>本巣郡　北方町</t>
  </si>
  <si>
    <t>21421</t>
  </si>
  <si>
    <t>東京西局プロジェクト本部</t>
  </si>
  <si>
    <t>731200</t>
  </si>
  <si>
    <t>加茂郡　坂祝町</t>
  </si>
  <si>
    <t>21501</t>
  </si>
  <si>
    <t>東京西局プロジェクト本部　晴海工事事務所</t>
  </si>
  <si>
    <t>731221</t>
  </si>
  <si>
    <t>加茂郡　富加町</t>
  </si>
  <si>
    <t>21502</t>
  </si>
  <si>
    <t>東京西局プロジェクト本部　小松川工事事務所</t>
  </si>
  <si>
    <t>731225</t>
  </si>
  <si>
    <t>加茂郡　川辺町</t>
  </si>
  <si>
    <t>21503</t>
  </si>
  <si>
    <t>東京西局プロジェクト本部　王子工事事務所</t>
  </si>
  <si>
    <t>731227</t>
  </si>
  <si>
    <t>加茂郡　七宗町</t>
  </si>
  <si>
    <t>21504</t>
  </si>
  <si>
    <t>東京西局プロジェクト本部　品川工事事務所</t>
  </si>
  <si>
    <t>731209</t>
  </si>
  <si>
    <t>加茂郡　八百津町</t>
  </si>
  <si>
    <t>21505</t>
  </si>
  <si>
    <t>東京西局プロジェクト本部　施設工事事務所</t>
  </si>
  <si>
    <t>731216</t>
  </si>
  <si>
    <t>加茂郡　白川町</t>
  </si>
  <si>
    <t>21506</t>
  </si>
  <si>
    <t>東京西局プロジェクト本部　その他</t>
  </si>
  <si>
    <t>731299</t>
  </si>
  <si>
    <t>加茂郡　東白川村</t>
  </si>
  <si>
    <t>21507</t>
  </si>
  <si>
    <t>東京東局</t>
  </si>
  <si>
    <t>731260</t>
  </si>
  <si>
    <t>可児郡　御嵩町</t>
  </si>
  <si>
    <t>21521</t>
  </si>
  <si>
    <t>東京東局　保全工事事務所</t>
  </si>
  <si>
    <t>731262</t>
  </si>
  <si>
    <t>大野郡　白川村</t>
  </si>
  <si>
    <t>21604</t>
  </si>
  <si>
    <t>東京東局　施設管制所</t>
  </si>
  <si>
    <t>731266</t>
  </si>
  <si>
    <t>22100</t>
  </si>
  <si>
    <t>東京東局　その他</t>
  </si>
  <si>
    <t>731599</t>
  </si>
  <si>
    <t>静岡市　葵区</t>
  </si>
  <si>
    <t>22101</t>
  </si>
  <si>
    <t>神奈川管理局</t>
  </si>
  <si>
    <t>731270</t>
  </si>
  <si>
    <t>静岡市　駿河区</t>
  </si>
  <si>
    <t>22102</t>
  </si>
  <si>
    <t>神奈川管理局　保全工事事務所</t>
  </si>
  <si>
    <t>731272</t>
  </si>
  <si>
    <t>静岡市　清水区</t>
  </si>
  <si>
    <t>22103</t>
  </si>
  <si>
    <t>神奈川管理局　施設管制所</t>
  </si>
  <si>
    <t>731273</t>
  </si>
  <si>
    <t>22130</t>
  </si>
  <si>
    <t>神奈川管理局　その他</t>
  </si>
  <si>
    <t>731699</t>
  </si>
  <si>
    <t>浜松市　中区</t>
  </si>
  <si>
    <t>22131</t>
  </si>
  <si>
    <t>神奈川建設局</t>
  </si>
  <si>
    <t>731220</t>
  </si>
  <si>
    <t>浜松市　東区</t>
  </si>
  <si>
    <t>22132</t>
  </si>
  <si>
    <t>神奈川建設局　横浜工事事務所</t>
  </si>
  <si>
    <t>731222</t>
  </si>
  <si>
    <t>浜松市　西区</t>
  </si>
  <si>
    <t>22133</t>
  </si>
  <si>
    <t>神奈川建設局　北西線工事事務所</t>
  </si>
  <si>
    <t>731237</t>
  </si>
  <si>
    <t>浜松市　南区</t>
  </si>
  <si>
    <t>22134</t>
  </si>
  <si>
    <t>神奈川建設局　大師橋工事事務所</t>
  </si>
  <si>
    <t>731238</t>
  </si>
  <si>
    <t>浜松市　北区</t>
  </si>
  <si>
    <t>22135</t>
  </si>
  <si>
    <t>神奈川建設局　施設工事事務所</t>
  </si>
  <si>
    <t>731235</t>
  </si>
  <si>
    <t>浜松市　浜北区</t>
  </si>
  <si>
    <t>22136</t>
  </si>
  <si>
    <t>神奈川建設局　その他</t>
  </si>
  <si>
    <t>731399</t>
  </si>
  <si>
    <t>浜松市　天竜区</t>
  </si>
  <si>
    <t>22137</t>
  </si>
  <si>
    <t>731999</t>
  </si>
  <si>
    <t>沼津市</t>
  </si>
  <si>
    <t>22203</t>
  </si>
  <si>
    <t>732100</t>
  </si>
  <si>
    <t>熱海市</t>
  </si>
  <si>
    <t>22205</t>
  </si>
  <si>
    <t>732200</t>
  </si>
  <si>
    <t>三島市</t>
  </si>
  <si>
    <t>22206</t>
  </si>
  <si>
    <t>建設・更新事業本部</t>
  </si>
  <si>
    <t>732210</t>
  </si>
  <si>
    <t>富士宮市</t>
  </si>
  <si>
    <t>22207</t>
  </si>
  <si>
    <t>建設・更新事業本部大阪建設部</t>
  </si>
  <si>
    <t>732300</t>
  </si>
  <si>
    <t>伊東市</t>
  </si>
  <si>
    <t>22208</t>
  </si>
  <si>
    <t>建設・更新事業本部大阪建設部　西船場ジャンクション建設事務所</t>
  </si>
  <si>
    <t>732304</t>
  </si>
  <si>
    <t>島田市</t>
  </si>
  <si>
    <t>22209</t>
  </si>
  <si>
    <t>建設・更新事業本部大阪建設部　その他</t>
  </si>
  <si>
    <t>732399</t>
  </si>
  <si>
    <t>富士市</t>
  </si>
  <si>
    <t>22210</t>
  </si>
  <si>
    <t>建設・更新事業本部堺建設部</t>
  </si>
  <si>
    <t>732380</t>
  </si>
  <si>
    <t>磐田市</t>
  </si>
  <si>
    <t>22211</t>
  </si>
  <si>
    <t>建設・更新事業本部堺建設部　大和川線建設事務所</t>
  </si>
  <si>
    <t>732381</t>
  </si>
  <si>
    <t>焼津市</t>
  </si>
  <si>
    <t>22212</t>
  </si>
  <si>
    <t>建設・更新事業本部堺建設部　その他</t>
  </si>
  <si>
    <t>732389</t>
  </si>
  <si>
    <t>掛川市</t>
  </si>
  <si>
    <t>22213</t>
  </si>
  <si>
    <t>大阪管理局</t>
  </si>
  <si>
    <t>732350</t>
  </si>
  <si>
    <t>藤枝市</t>
  </si>
  <si>
    <t>22214</t>
  </si>
  <si>
    <t>神戸管理部</t>
  </si>
  <si>
    <t>732370</t>
  </si>
  <si>
    <t>御殿場市</t>
  </si>
  <si>
    <t>22215</t>
  </si>
  <si>
    <t>京都管理所</t>
  </si>
  <si>
    <t>732801</t>
  </si>
  <si>
    <t>袋井市</t>
  </si>
  <si>
    <t>22216</t>
  </si>
  <si>
    <t>732999</t>
  </si>
  <si>
    <t>下田市</t>
  </si>
  <si>
    <t>22219</t>
  </si>
  <si>
    <t>735100</t>
  </si>
  <si>
    <t>裾野市</t>
  </si>
  <si>
    <t>22220</t>
  </si>
  <si>
    <t>735200</t>
  </si>
  <si>
    <t>湖西市</t>
  </si>
  <si>
    <t>22221</t>
  </si>
  <si>
    <t>神戸管理センター</t>
  </si>
  <si>
    <t>735301</t>
  </si>
  <si>
    <t>伊豆市</t>
  </si>
  <si>
    <t>22222</t>
  </si>
  <si>
    <t>鳴門管理センター</t>
  </si>
  <si>
    <t>735302</t>
  </si>
  <si>
    <t>御前崎市</t>
  </si>
  <si>
    <t>22223</t>
  </si>
  <si>
    <t>岡山管理センター</t>
  </si>
  <si>
    <t>735401</t>
  </si>
  <si>
    <t>菊川市</t>
  </si>
  <si>
    <t>22224</t>
  </si>
  <si>
    <t>坂出管理センター</t>
  </si>
  <si>
    <t>735402</t>
  </si>
  <si>
    <t>伊豆の国市</t>
  </si>
  <si>
    <t>22225</t>
  </si>
  <si>
    <t>しまなみ尾道管理センター</t>
  </si>
  <si>
    <t>735601</t>
  </si>
  <si>
    <t>牧之原市</t>
  </si>
  <si>
    <t>22226</t>
  </si>
  <si>
    <t>しまなみ今治管理センター</t>
  </si>
  <si>
    <t>735602</t>
  </si>
  <si>
    <t>賀茂郡　東伊豆町</t>
  </si>
  <si>
    <t>22301</t>
  </si>
  <si>
    <t>735999</t>
  </si>
  <si>
    <t>賀茂郡　河津町</t>
  </si>
  <si>
    <t>22302</t>
  </si>
  <si>
    <t>711000</t>
  </si>
  <si>
    <t>賀茂郡　南伊豆町</t>
  </si>
  <si>
    <t>22304</t>
  </si>
  <si>
    <t>本社　総合技術センター</t>
  </si>
  <si>
    <t>711120</t>
  </si>
  <si>
    <t>賀茂郡　松崎町</t>
  </si>
  <si>
    <t>22305</t>
  </si>
  <si>
    <t>本社　利根導水総合事業所</t>
  </si>
  <si>
    <t>711103</t>
  </si>
  <si>
    <t>賀茂郡　西伊豆町</t>
  </si>
  <si>
    <t>22306</t>
  </si>
  <si>
    <t>本社　思川開発建設所</t>
  </si>
  <si>
    <t>711105</t>
  </si>
  <si>
    <t>田方郡　函南町</t>
  </si>
  <si>
    <t>22325</t>
  </si>
  <si>
    <t>本社　沼田総合管理所</t>
  </si>
  <si>
    <t>711112</t>
  </si>
  <si>
    <t>駿東郡　清水町</t>
  </si>
  <si>
    <t>22341</t>
  </si>
  <si>
    <t>本社　利根川下流総合管理所</t>
  </si>
  <si>
    <t>711113</t>
  </si>
  <si>
    <t>駿東郡　長泉町</t>
  </si>
  <si>
    <t>22342</t>
  </si>
  <si>
    <t>本社　荒川ダム総合管理所</t>
  </si>
  <si>
    <t>711107</t>
  </si>
  <si>
    <t>駿東郡　小山町</t>
  </si>
  <si>
    <t>22344</t>
  </si>
  <si>
    <t>本社　千葉用水総合管理所</t>
  </si>
  <si>
    <t>711114</t>
  </si>
  <si>
    <t>榛原郡　吉田町</t>
  </si>
  <si>
    <t>22424</t>
  </si>
  <si>
    <t>本社　下久保ダム管理所</t>
  </si>
  <si>
    <t>711115</t>
  </si>
  <si>
    <t>榛原郡　川根本町</t>
  </si>
  <si>
    <t>22429</t>
  </si>
  <si>
    <t>本社　草木ダム管理所</t>
  </si>
  <si>
    <t>711117</t>
  </si>
  <si>
    <t>周智郡　森町</t>
  </si>
  <si>
    <t>22461</t>
  </si>
  <si>
    <t>本社　群馬用水管理所</t>
  </si>
  <si>
    <t>711118</t>
  </si>
  <si>
    <t>23100</t>
  </si>
  <si>
    <t>本社　霞ヶ浦用水管理所</t>
  </si>
  <si>
    <t>711119</t>
  </si>
  <si>
    <t>名古屋市　千種区</t>
  </si>
  <si>
    <t>23101</t>
  </si>
  <si>
    <t>中部支社</t>
  </si>
  <si>
    <t>712000</t>
  </si>
  <si>
    <t>名古屋市　東区</t>
  </si>
  <si>
    <t>23102</t>
  </si>
  <si>
    <t>中部支社　豊川用水総合事業部</t>
  </si>
  <si>
    <t>712102</t>
  </si>
  <si>
    <t>名古屋市　北区</t>
  </si>
  <si>
    <t>23103</t>
  </si>
  <si>
    <t>中部支社　木曽川水系連絡導水路建設所</t>
  </si>
  <si>
    <t>712111</t>
  </si>
  <si>
    <t>名古屋市　西区</t>
  </si>
  <si>
    <t>23104</t>
  </si>
  <si>
    <t>中部支社　愛知用水総合管理所</t>
  </si>
  <si>
    <t>712101</t>
  </si>
  <si>
    <t>名古屋市　中村区</t>
  </si>
  <si>
    <t>23105</t>
  </si>
  <si>
    <t>中部支社　木曽川用水総合管理所</t>
  </si>
  <si>
    <t>712103</t>
  </si>
  <si>
    <t>名古屋市　中区</t>
  </si>
  <si>
    <t>23106</t>
  </si>
  <si>
    <t>中部支社　岩屋ダム管理所</t>
  </si>
  <si>
    <t>712106</t>
  </si>
  <si>
    <t>名古屋市　昭和区</t>
  </si>
  <si>
    <t>23107</t>
  </si>
  <si>
    <t>中部支社　阿木川ダム管理所</t>
  </si>
  <si>
    <t>712107</t>
  </si>
  <si>
    <t>名古屋市　瑞穂区</t>
  </si>
  <si>
    <t>23108</t>
  </si>
  <si>
    <t>中部支社　長良川河口堰管理所</t>
  </si>
  <si>
    <t>712108</t>
  </si>
  <si>
    <t>名古屋市　熱田区</t>
  </si>
  <si>
    <t>23109</t>
  </si>
  <si>
    <t>中部支社　味噌川ダム管理所</t>
  </si>
  <si>
    <t>712109</t>
  </si>
  <si>
    <t>名古屋市　中川区</t>
  </si>
  <si>
    <t>23110</t>
  </si>
  <si>
    <t>中部支社　徳山ダム管理所</t>
  </si>
  <si>
    <t>712104</t>
  </si>
  <si>
    <t>名古屋市　港区</t>
  </si>
  <si>
    <t>23111</t>
  </si>
  <si>
    <t>中部支社　三重用水管理所</t>
  </si>
  <si>
    <t>712110</t>
  </si>
  <si>
    <t>名古屋市　南区</t>
  </si>
  <si>
    <t>23112</t>
  </si>
  <si>
    <t>関西・吉野川支社　淀川本部</t>
  </si>
  <si>
    <t>713000</t>
  </si>
  <si>
    <t>名古屋市　守山区</t>
  </si>
  <si>
    <t>23113</t>
  </si>
  <si>
    <t>関西・吉野川支社　川上ダム建設所</t>
  </si>
  <si>
    <t>713103</t>
  </si>
  <si>
    <t>名古屋市　緑区</t>
  </si>
  <si>
    <t>23114</t>
  </si>
  <si>
    <t>関西・吉野川支社　丹生事務所</t>
  </si>
  <si>
    <t>713104</t>
  </si>
  <si>
    <t>名古屋市　名東区</t>
  </si>
  <si>
    <t>23115</t>
  </si>
  <si>
    <t>関西・吉野川支社　琵琶湖開発総合管理所</t>
  </si>
  <si>
    <t>713105</t>
  </si>
  <si>
    <t>名古屋市　天白区</t>
  </si>
  <si>
    <t>23116</t>
  </si>
  <si>
    <t>関西・吉野川支社　木津川ダム総合管理所</t>
  </si>
  <si>
    <t>713106</t>
  </si>
  <si>
    <t>豊橋市</t>
  </si>
  <si>
    <t>23201</t>
  </si>
  <si>
    <t>関西・吉野川支社　一庫ダム管理所</t>
  </si>
  <si>
    <t>713107</t>
  </si>
  <si>
    <t>岡崎市</t>
  </si>
  <si>
    <t>23202</t>
  </si>
  <si>
    <t>関西・吉野川支社　日吉ダム管理所</t>
  </si>
  <si>
    <t>713102</t>
  </si>
  <si>
    <t>一宮市</t>
  </si>
  <si>
    <t>23203</t>
  </si>
  <si>
    <t>関西・吉野川支社　吉野川本部</t>
  </si>
  <si>
    <t>714000</t>
  </si>
  <si>
    <t>瀬戸市</t>
  </si>
  <si>
    <t>23204</t>
  </si>
  <si>
    <t>関西・吉野川支社　池田総合管理所</t>
  </si>
  <si>
    <t>714102</t>
  </si>
  <si>
    <t>半田市</t>
  </si>
  <si>
    <t>23205</t>
  </si>
  <si>
    <t>関西・吉野川支社　旧吉野川河口堰管理所</t>
  </si>
  <si>
    <t>714103</t>
  </si>
  <si>
    <t>春日井市</t>
  </si>
  <si>
    <t>23206</t>
  </si>
  <si>
    <t>関西・吉野川支社　香川用水管理所</t>
  </si>
  <si>
    <t>714104</t>
  </si>
  <si>
    <t>豊川市</t>
  </si>
  <si>
    <t>23207</t>
  </si>
  <si>
    <t>筑後川局</t>
  </si>
  <si>
    <t>715000</t>
  </si>
  <si>
    <t>津島市</t>
  </si>
  <si>
    <t>23208</t>
  </si>
  <si>
    <t>筑後川局　朝倉総合事業所</t>
  </si>
  <si>
    <t>715104</t>
  </si>
  <si>
    <t>碧南市</t>
  </si>
  <si>
    <t>23209</t>
  </si>
  <si>
    <t>筑後川局　両筑平野用水総合事業所</t>
  </si>
  <si>
    <t>715107</t>
  </si>
  <si>
    <t>刈谷市</t>
  </si>
  <si>
    <t>23210</t>
  </si>
  <si>
    <t>719999</t>
  </si>
  <si>
    <t>豊田市</t>
  </si>
  <si>
    <t>23211</t>
  </si>
  <si>
    <t>733100</t>
  </si>
  <si>
    <t>安城市</t>
  </si>
  <si>
    <t>23212</t>
  </si>
  <si>
    <t>国鉄精算事業管理部</t>
  </si>
  <si>
    <t>771100</t>
  </si>
  <si>
    <t>西尾市</t>
  </si>
  <si>
    <t>23213</t>
  </si>
  <si>
    <t>733202</t>
  </si>
  <si>
    <t>蒲郡市</t>
  </si>
  <si>
    <t>23214</t>
  </si>
  <si>
    <t>大阪支社</t>
  </si>
  <si>
    <t>733205</t>
  </si>
  <si>
    <t>犬山市</t>
  </si>
  <si>
    <t>23215</t>
  </si>
  <si>
    <t>北海道新幹線建設局</t>
  </si>
  <si>
    <t>733206</t>
  </si>
  <si>
    <t>常滑市</t>
  </si>
  <si>
    <t>23216</t>
  </si>
  <si>
    <t>九州新幹線建設局</t>
  </si>
  <si>
    <t>733210</t>
  </si>
  <si>
    <t>江南市</t>
  </si>
  <si>
    <t>23217</t>
  </si>
  <si>
    <t>青森工事事務所</t>
  </si>
  <si>
    <t>733201</t>
  </si>
  <si>
    <t>小牧市</t>
  </si>
  <si>
    <t>23219</t>
  </si>
  <si>
    <t>富山工事事務所</t>
  </si>
  <si>
    <t>733209</t>
  </si>
  <si>
    <t>稲沢市</t>
  </si>
  <si>
    <t>23220</t>
  </si>
  <si>
    <t>関東甲信工事局</t>
  </si>
  <si>
    <t>733214</t>
  </si>
  <si>
    <t>新城市</t>
  </si>
  <si>
    <t>23221</t>
  </si>
  <si>
    <t>733999</t>
  </si>
  <si>
    <t>東海市</t>
  </si>
  <si>
    <t>23222</t>
  </si>
  <si>
    <t>734100</t>
  </si>
  <si>
    <t>大府市</t>
  </si>
  <si>
    <t>23223</t>
  </si>
  <si>
    <t>734202</t>
  </si>
  <si>
    <t>知多市</t>
  </si>
  <si>
    <t>23224</t>
  </si>
  <si>
    <t>整備部門</t>
  </si>
  <si>
    <t>734204</t>
  </si>
  <si>
    <t>知立市</t>
  </si>
  <si>
    <t>23225</t>
  </si>
  <si>
    <t>営業部門</t>
  </si>
  <si>
    <t>734201</t>
  </si>
  <si>
    <t>尾張旭市</t>
  </si>
  <si>
    <t>23226</t>
  </si>
  <si>
    <t>空港運用部門</t>
  </si>
  <si>
    <t>734203</t>
  </si>
  <si>
    <t>高浜市</t>
  </si>
  <si>
    <t>23227</t>
  </si>
  <si>
    <t>734999</t>
  </si>
  <si>
    <t>岩倉市</t>
  </si>
  <si>
    <t>23228</t>
  </si>
  <si>
    <t>本部</t>
  </si>
  <si>
    <t>738100</t>
  </si>
  <si>
    <t>豊明市</t>
  </si>
  <si>
    <t>23229</t>
  </si>
  <si>
    <t>北海道本部</t>
  </si>
  <si>
    <t>738201</t>
  </si>
  <si>
    <t>日進市</t>
  </si>
  <si>
    <t>23230</t>
  </si>
  <si>
    <t>東北本部</t>
  </si>
  <si>
    <t>738202</t>
  </si>
  <si>
    <t>田原市</t>
  </si>
  <si>
    <t>23231</t>
  </si>
  <si>
    <t>関東本部</t>
  </si>
  <si>
    <t>738203</t>
  </si>
  <si>
    <t>愛西市</t>
  </si>
  <si>
    <t>23232</t>
  </si>
  <si>
    <t>中部本部</t>
  </si>
  <si>
    <t>738204</t>
  </si>
  <si>
    <t>清須市</t>
  </si>
  <si>
    <t>23233</t>
  </si>
  <si>
    <t>北陸本部</t>
  </si>
  <si>
    <t>738205</t>
  </si>
  <si>
    <t>北名古屋市</t>
  </si>
  <si>
    <t>23234</t>
  </si>
  <si>
    <t>近畿本部</t>
  </si>
  <si>
    <t>738206</t>
  </si>
  <si>
    <t>弥富市</t>
  </si>
  <si>
    <t>23235</t>
  </si>
  <si>
    <t>中国本部</t>
  </si>
  <si>
    <t>738207</t>
  </si>
  <si>
    <t>みよし市</t>
  </si>
  <si>
    <t>23236</t>
  </si>
  <si>
    <t>四国本部</t>
  </si>
  <si>
    <t>738208</t>
  </si>
  <si>
    <t>あま市</t>
  </si>
  <si>
    <t>23237</t>
  </si>
  <si>
    <t>九州本部</t>
  </si>
  <si>
    <t>738209</t>
  </si>
  <si>
    <t>長久手市</t>
  </si>
  <si>
    <t>23238</t>
  </si>
  <si>
    <t>沖縄事務所</t>
  </si>
  <si>
    <t>738210</t>
  </si>
  <si>
    <t>愛知郡　東郷町</t>
  </si>
  <si>
    <t>23302</t>
  </si>
  <si>
    <t>738999</t>
  </si>
  <si>
    <t>西春日井郡　豊山町</t>
  </si>
  <si>
    <t>23342</t>
  </si>
  <si>
    <t>737100</t>
  </si>
  <si>
    <t>丹羽郡　大口町</t>
  </si>
  <si>
    <t>23361</t>
  </si>
  <si>
    <t>本社　技術・コスト管理部　技術管理分室</t>
  </si>
  <si>
    <t>737101</t>
  </si>
  <si>
    <t>丹羽郡　扶桑町</t>
  </si>
  <si>
    <t>23362</t>
  </si>
  <si>
    <t>本社　その他</t>
  </si>
  <si>
    <t>737113</t>
  </si>
  <si>
    <t>海部郡　大治町</t>
  </si>
  <si>
    <t>23424</t>
  </si>
  <si>
    <t>宮城・福島震災復興支援本部</t>
  </si>
  <si>
    <t>737114</t>
  </si>
  <si>
    <t>海部郡　蟹江町</t>
  </si>
  <si>
    <t>23425</t>
  </si>
  <si>
    <t>宮城・福島震災復興支援本部　福島復興支援部</t>
  </si>
  <si>
    <t>737118</t>
  </si>
  <si>
    <t>海部郡　飛島村</t>
  </si>
  <si>
    <t>23427</t>
  </si>
  <si>
    <t>岩手震災復興支援本部</t>
  </si>
  <si>
    <t>737115</t>
  </si>
  <si>
    <t>知多郡　阿久比町</t>
  </si>
  <si>
    <t>23441</t>
  </si>
  <si>
    <t>東日本都市再生本部</t>
  </si>
  <si>
    <t>737181</t>
  </si>
  <si>
    <t>知多郡　東浦町</t>
  </si>
  <si>
    <t>23442</t>
  </si>
  <si>
    <t>東日本都市再生本部　東日本公園事務所</t>
  </si>
  <si>
    <t>737157</t>
  </si>
  <si>
    <t>知多郡　南知多町</t>
  </si>
  <si>
    <t>23445</t>
  </si>
  <si>
    <t>東日本都市再生本部　武蔵小金井駅南口再開発事務所</t>
  </si>
  <si>
    <t>737162</t>
  </si>
  <si>
    <t>知多郡　美浜町</t>
  </si>
  <si>
    <t>23446</t>
  </si>
  <si>
    <t>東日本都市再生本部　晴海・勝どき都市再生事務所</t>
  </si>
  <si>
    <t>737204</t>
  </si>
  <si>
    <t>知多郡　武豊町</t>
  </si>
  <si>
    <t>23447</t>
  </si>
  <si>
    <t>東日本都市再生本部　東京西部都市再生事務所</t>
  </si>
  <si>
    <t>737182</t>
  </si>
  <si>
    <t>額田郡　幸田町</t>
  </si>
  <si>
    <t>23501</t>
  </si>
  <si>
    <t>東日本都市再生本部　さいたま都市再生事務所</t>
  </si>
  <si>
    <t>737184</t>
  </si>
  <si>
    <t>北設楽郡　設楽町</t>
  </si>
  <si>
    <t>23561</t>
  </si>
  <si>
    <t>東日本都市再生本部　三鷹駅南口再開発事務所</t>
  </si>
  <si>
    <t>737176</t>
  </si>
  <si>
    <t>北設楽郡　東栄町</t>
  </si>
  <si>
    <t>23562</t>
  </si>
  <si>
    <t>東日本都市再生本部　四谷駅前再開発事務所</t>
  </si>
  <si>
    <t>737207</t>
  </si>
  <si>
    <t>北設楽郡　豊根村</t>
  </si>
  <si>
    <t>23563</t>
  </si>
  <si>
    <t>東日本都市再生本部　墨田都市再生事務所</t>
  </si>
  <si>
    <t>737209</t>
  </si>
  <si>
    <t>津市</t>
  </si>
  <si>
    <t>24201</t>
  </si>
  <si>
    <t>東日本都市再生本部　札幌都市再生事務所</t>
  </si>
  <si>
    <t>737185</t>
  </si>
  <si>
    <t>四日市市</t>
  </si>
  <si>
    <t>24202</t>
  </si>
  <si>
    <t>東日本都市再生本部　その他</t>
  </si>
  <si>
    <t>737183</t>
  </si>
  <si>
    <t>伊勢市</t>
  </si>
  <si>
    <t>24203</t>
  </si>
  <si>
    <t>東日本賃貸住宅本部</t>
  </si>
  <si>
    <t>737191</t>
  </si>
  <si>
    <t>松阪市</t>
  </si>
  <si>
    <t>24204</t>
  </si>
  <si>
    <t>東日本賃貸住宅本部　東日本工事事務所</t>
  </si>
  <si>
    <t>737180</t>
  </si>
  <si>
    <t>桑名市</t>
  </si>
  <si>
    <t>24205</t>
  </si>
  <si>
    <t>東日本賃貸住宅本部　大手町・四谷再開発工事事務所</t>
  </si>
  <si>
    <t>737195</t>
  </si>
  <si>
    <t>鈴鹿市</t>
  </si>
  <si>
    <t>24207</t>
  </si>
  <si>
    <t>東日本賃貸住宅本部　その他</t>
  </si>
  <si>
    <t>737194</t>
  </si>
  <si>
    <t>名張市</t>
  </si>
  <si>
    <t>24208</t>
  </si>
  <si>
    <t>首都圏ニュータウン本部</t>
  </si>
  <si>
    <t>737210</t>
  </si>
  <si>
    <t>尾鷲市</t>
  </si>
  <si>
    <t>24209</t>
  </si>
  <si>
    <t>首都圏ニュータウン本部　千葉業務部</t>
  </si>
  <si>
    <t>737255</t>
  </si>
  <si>
    <t>亀山市</t>
  </si>
  <si>
    <t>24210</t>
  </si>
  <si>
    <t>首都圏ニュータウン本部　千葉常磐業務部</t>
  </si>
  <si>
    <t>737256</t>
  </si>
  <si>
    <t>鳥羽市</t>
  </si>
  <si>
    <t>24211</t>
  </si>
  <si>
    <t>首都圏ニュータウン本部　茨城業務部</t>
  </si>
  <si>
    <t>737401</t>
  </si>
  <si>
    <t>熊野市</t>
  </si>
  <si>
    <t>24212</t>
  </si>
  <si>
    <t>首都圏ニュータウン本部　大宮西部業務事務所</t>
  </si>
  <si>
    <t>737366</t>
  </si>
  <si>
    <t>いなべ市</t>
  </si>
  <si>
    <t>24214</t>
  </si>
  <si>
    <t>首都圏ニュータウン本部　千葉中部業務事務所</t>
  </si>
  <si>
    <t>737258</t>
  </si>
  <si>
    <t>志摩市</t>
  </si>
  <si>
    <t>24215</t>
  </si>
  <si>
    <t>首都圏ニュータウン本部　埼玉中央現地事務所</t>
  </si>
  <si>
    <t>737354</t>
  </si>
  <si>
    <t>伊賀市</t>
  </si>
  <si>
    <t>24216</t>
  </si>
  <si>
    <t>首都圏ニュータウン本部　その他</t>
  </si>
  <si>
    <t>737211</t>
  </si>
  <si>
    <t>桑名郡　木曽岬町</t>
  </si>
  <si>
    <t>24303</t>
  </si>
  <si>
    <t>737450</t>
  </si>
  <si>
    <t>員弁郡　東員町</t>
  </si>
  <si>
    <t>24324</t>
  </si>
  <si>
    <t>中部支社　都市再生業務部</t>
  </si>
  <si>
    <t>737451</t>
  </si>
  <si>
    <t>三重郡　菰野町</t>
  </si>
  <si>
    <t>24341</t>
  </si>
  <si>
    <t>中部支社　住宅経営部</t>
  </si>
  <si>
    <t>737452</t>
  </si>
  <si>
    <t>三重郡　朝日町</t>
  </si>
  <si>
    <t>24343</t>
  </si>
  <si>
    <t>中部支社　新清洲都市再生事務所</t>
  </si>
  <si>
    <t>737469</t>
  </si>
  <si>
    <t>三重郡　川越町</t>
  </si>
  <si>
    <t>24344</t>
  </si>
  <si>
    <t>中部支社　名古屋団地再生業務事務所</t>
  </si>
  <si>
    <t>737468</t>
  </si>
  <si>
    <t>多気郡　多気町</t>
  </si>
  <si>
    <t>24441</t>
  </si>
  <si>
    <t>中部支社　名古屋工事事務所</t>
  </si>
  <si>
    <t>737466</t>
  </si>
  <si>
    <t>多気郡　明和町</t>
  </si>
  <si>
    <t>24442</t>
  </si>
  <si>
    <t>中部支社　その他</t>
  </si>
  <si>
    <t>737458</t>
  </si>
  <si>
    <t>多気郡　大台町</t>
  </si>
  <si>
    <t>24443</t>
  </si>
  <si>
    <t>西日本支社</t>
  </si>
  <si>
    <t>737500</t>
  </si>
  <si>
    <t>度会郡　玉城町</t>
  </si>
  <si>
    <t>24461</t>
  </si>
  <si>
    <t>西日本支社　都市再生業務部</t>
  </si>
  <si>
    <t>737527</t>
  </si>
  <si>
    <t>度会郡　度会町</t>
  </si>
  <si>
    <t>24470</t>
  </si>
  <si>
    <t>西日本支社　住宅経営部</t>
  </si>
  <si>
    <t>737502</t>
  </si>
  <si>
    <t>度会郡　大紀町</t>
  </si>
  <si>
    <t>24471</t>
  </si>
  <si>
    <t>西日本支社　ストック事業推進部</t>
  </si>
  <si>
    <t>737528</t>
  </si>
  <si>
    <t>度会郡　南伊勢町</t>
  </si>
  <si>
    <t>24472</t>
  </si>
  <si>
    <t>西日本支社　ニュータウン業務部</t>
  </si>
  <si>
    <t>737501</t>
  </si>
  <si>
    <t>北牟婁郡　紀北町</t>
  </si>
  <si>
    <t>24543</t>
  </si>
  <si>
    <t>西日本支社　技術監理部</t>
  </si>
  <si>
    <t>737503</t>
  </si>
  <si>
    <t>南牟婁郡　御浜町</t>
  </si>
  <si>
    <t>24561</t>
  </si>
  <si>
    <t>西日本支社　広島都市再生事務所</t>
  </si>
  <si>
    <t>737526</t>
  </si>
  <si>
    <t>南牟婁郡　紀宝町</t>
  </si>
  <si>
    <t>24562</t>
  </si>
  <si>
    <t>西日本支社　関西文化学術研究都市現地事務所</t>
  </si>
  <si>
    <t>737504</t>
  </si>
  <si>
    <t>福井市</t>
  </si>
  <si>
    <t>18201</t>
  </si>
  <si>
    <t>西日本支社　うめきた都市再生事務所</t>
  </si>
  <si>
    <t>737516</t>
  </si>
  <si>
    <t>敦賀市</t>
  </si>
  <si>
    <t>18202</t>
  </si>
  <si>
    <t>西日本支社　堺都市再生事務所</t>
  </si>
  <si>
    <t>737529</t>
  </si>
  <si>
    <t>小浜市</t>
  </si>
  <si>
    <t>18204</t>
  </si>
  <si>
    <t>西日本支社　その他</t>
  </si>
  <si>
    <t>737515</t>
  </si>
  <si>
    <t>大野市</t>
  </si>
  <si>
    <t>18205</t>
  </si>
  <si>
    <t>737550</t>
  </si>
  <si>
    <t>勝山市</t>
  </si>
  <si>
    <t>18206</t>
  </si>
  <si>
    <t>九州支社　都市再生業務部</t>
  </si>
  <si>
    <t>737551</t>
  </si>
  <si>
    <t>鯖江市</t>
  </si>
  <si>
    <t>18207</t>
  </si>
  <si>
    <t>九州支社　住宅経営部</t>
  </si>
  <si>
    <t>737552</t>
  </si>
  <si>
    <t>あわら市</t>
  </si>
  <si>
    <t>18208</t>
  </si>
  <si>
    <t>九州支社　福岡団地再生業務事務所</t>
  </si>
  <si>
    <t>737564</t>
  </si>
  <si>
    <t>越前市</t>
  </si>
  <si>
    <t>18209</t>
  </si>
  <si>
    <t>九州支社　福岡工事事務所</t>
  </si>
  <si>
    <t>737559</t>
  </si>
  <si>
    <t>坂井市</t>
  </si>
  <si>
    <t>18210</t>
  </si>
  <si>
    <t>九州支社　九州公園事務所</t>
  </si>
  <si>
    <t>737554</t>
  </si>
  <si>
    <t>吉田郡　永平寺町</t>
  </si>
  <si>
    <t>18322</t>
  </si>
  <si>
    <t>九州支社　荒尾都市再生事務所</t>
  </si>
  <si>
    <t>737567</t>
  </si>
  <si>
    <t>今立郡　池田町</t>
  </si>
  <si>
    <t>18382</t>
  </si>
  <si>
    <t>九州支社　沖縄都市再生事務所</t>
  </si>
  <si>
    <t>737102</t>
  </si>
  <si>
    <t>南条郡　南越前町</t>
  </si>
  <si>
    <t>18404</t>
  </si>
  <si>
    <t>737557</t>
  </si>
  <si>
    <t>丹生郡　越前町</t>
  </si>
  <si>
    <t>18423</t>
  </si>
  <si>
    <t>737999</t>
  </si>
  <si>
    <t>三方郡　美浜町</t>
  </si>
  <si>
    <t>18442</t>
  </si>
  <si>
    <t>739100</t>
  </si>
  <si>
    <t>大飯郡　高浜町</t>
  </si>
  <si>
    <t>18481</t>
  </si>
  <si>
    <t>739999</t>
  </si>
  <si>
    <t>大飯郡　おおい町</t>
  </si>
  <si>
    <t>18483</t>
  </si>
  <si>
    <t>752100</t>
  </si>
  <si>
    <t>三方上中郡　若狭町</t>
  </si>
  <si>
    <t>18501</t>
  </si>
  <si>
    <t>752999</t>
  </si>
  <si>
    <t>大津市</t>
  </si>
  <si>
    <t>25201</t>
  </si>
  <si>
    <t>760100</t>
  </si>
  <si>
    <t>彦根市</t>
  </si>
  <si>
    <t>25202</t>
  </si>
  <si>
    <t>研修センター</t>
  </si>
  <si>
    <t>760200</t>
  </si>
  <si>
    <t>長浜市</t>
  </si>
  <si>
    <t>25203</t>
  </si>
  <si>
    <t>北海道総合事務所</t>
  </si>
  <si>
    <t>760301</t>
  </si>
  <si>
    <t>近江八幡市</t>
  </si>
  <si>
    <t>25204</t>
  </si>
  <si>
    <t>東北総合事務所</t>
  </si>
  <si>
    <t>760321</t>
  </si>
  <si>
    <t>草津市</t>
  </si>
  <si>
    <t>25206</t>
  </si>
  <si>
    <t>東北総合事務所　青森事務所</t>
  </si>
  <si>
    <t>760302</t>
  </si>
  <si>
    <t>守山市</t>
  </si>
  <si>
    <t>25207</t>
  </si>
  <si>
    <t>東北総合事務所　岩手事務所</t>
  </si>
  <si>
    <t>760303</t>
  </si>
  <si>
    <t>栗東市</t>
  </si>
  <si>
    <t>25208</t>
  </si>
  <si>
    <t>東北総合事務所　秋田事務所</t>
  </si>
  <si>
    <t>760305</t>
  </si>
  <si>
    <t>甲賀市</t>
  </si>
  <si>
    <t>25209</t>
  </si>
  <si>
    <t>東北総合事務所　山形事務所</t>
  </si>
  <si>
    <t>760306</t>
  </si>
  <si>
    <t>野洲市</t>
  </si>
  <si>
    <t>25210</t>
  </si>
  <si>
    <t>東北総合事務所　福島事務所</t>
  </si>
  <si>
    <t>760307</t>
  </si>
  <si>
    <t>湖南市</t>
  </si>
  <si>
    <t>25211</t>
  </si>
  <si>
    <t>関東・北陸総合事務所</t>
  </si>
  <si>
    <t>760322</t>
  </si>
  <si>
    <t>高島市</t>
  </si>
  <si>
    <t>25212</t>
  </si>
  <si>
    <t>関東・北陸総合事務所　茨城事務所</t>
  </si>
  <si>
    <t>760308</t>
  </si>
  <si>
    <t>東近江市</t>
  </si>
  <si>
    <t>25213</t>
  </si>
  <si>
    <t>関東・北陸総合事務所　栃木事務所</t>
  </si>
  <si>
    <t>760309</t>
  </si>
  <si>
    <t>米原市</t>
  </si>
  <si>
    <t>25214</t>
  </si>
  <si>
    <t>関東・北陸総合事務所　群馬事務所</t>
  </si>
  <si>
    <t>760310</t>
  </si>
  <si>
    <t>蒲生郡　日野町</t>
  </si>
  <si>
    <t>25383</t>
  </si>
  <si>
    <t>関東・北陸総合事務所　埼玉事務所</t>
  </si>
  <si>
    <t>760324</t>
  </si>
  <si>
    <t>蒲生郡　竜王町</t>
  </si>
  <si>
    <t>25384</t>
  </si>
  <si>
    <t>関東・北陸総合事務所　千葉事務所</t>
  </si>
  <si>
    <t>760312</t>
  </si>
  <si>
    <t>愛知郡　愛荘町</t>
  </si>
  <si>
    <t>25425</t>
  </si>
  <si>
    <t>関東・北陸総合事務所　神奈川事務所</t>
  </si>
  <si>
    <t>760323</t>
  </si>
  <si>
    <t>犬上郡　豊郷町</t>
  </si>
  <si>
    <t>25441</t>
  </si>
  <si>
    <t>関東・北陸総合事務所　新潟事務所</t>
  </si>
  <si>
    <t>760316</t>
  </si>
  <si>
    <t>犬上郡　甲良町</t>
  </si>
  <si>
    <t>25442</t>
  </si>
  <si>
    <t>関東・北陸総合事務所　北陸事務所</t>
  </si>
  <si>
    <t>760317</t>
  </si>
  <si>
    <t>犬上郡　多賀町</t>
  </si>
  <si>
    <t>25443</t>
  </si>
  <si>
    <t>関東・北陸総合事務所　長野事務所</t>
  </si>
  <si>
    <t>760318</t>
  </si>
  <si>
    <t>26100</t>
  </si>
  <si>
    <t>東海総合事務所</t>
  </si>
  <si>
    <t>760320</t>
  </si>
  <si>
    <t>京都市　北区</t>
  </si>
  <si>
    <t>26101</t>
  </si>
  <si>
    <t>東海総合事務所　静岡事務所</t>
  </si>
  <si>
    <t>760319</t>
  </si>
  <si>
    <t>京都市　上京区</t>
  </si>
  <si>
    <t>26102</t>
  </si>
  <si>
    <t>近畿・中国総合事務所</t>
  </si>
  <si>
    <t>760422</t>
  </si>
  <si>
    <t>京都市　左京区</t>
  </si>
  <si>
    <t>26103</t>
  </si>
  <si>
    <t>近畿・中国総合事務所　福井事務所</t>
  </si>
  <si>
    <t>760401</t>
  </si>
  <si>
    <t>京都市　中京区</t>
  </si>
  <si>
    <t>26104</t>
  </si>
  <si>
    <t>近畿・中国総合事務所　滋賀事務所</t>
  </si>
  <si>
    <t>760423</t>
  </si>
  <si>
    <t>京都市　東山区</t>
  </si>
  <si>
    <t>26105</t>
  </si>
  <si>
    <t>近畿・中国総合事務所　大阪湾事務所</t>
  </si>
  <si>
    <t>760404</t>
  </si>
  <si>
    <t>京都市　下京区</t>
  </si>
  <si>
    <t>26106</t>
  </si>
  <si>
    <t>近畿・中国総合事務所　兵庫事務所</t>
  </si>
  <si>
    <t>760406</t>
  </si>
  <si>
    <t>京都市　南区</t>
  </si>
  <si>
    <t>26107</t>
  </si>
  <si>
    <t>近畿・中国総合事務所　鳥取事務所</t>
  </si>
  <si>
    <t>760407</t>
  </si>
  <si>
    <t>京都市　右京区</t>
  </si>
  <si>
    <t>26108</t>
  </si>
  <si>
    <t>近畿・中国総合事務所　島根事務所</t>
  </si>
  <si>
    <t>760408</t>
  </si>
  <si>
    <t>京都市　伏見区</t>
  </si>
  <si>
    <t>26109</t>
  </si>
  <si>
    <t>近畿・中国総合事務所　岡山事務所</t>
  </si>
  <si>
    <t>760409</t>
  </si>
  <si>
    <t>京都市　山科区</t>
  </si>
  <si>
    <t>26110</t>
  </si>
  <si>
    <t>近畿・中国総合事務所　広島事務所</t>
  </si>
  <si>
    <t>760410</t>
  </si>
  <si>
    <t>京都市　西京区</t>
  </si>
  <si>
    <t>26111</t>
  </si>
  <si>
    <t>近畿・中国総合事務所　山口事務所</t>
  </si>
  <si>
    <t>760424</t>
  </si>
  <si>
    <t>福知山市</t>
  </si>
  <si>
    <t>26201</t>
  </si>
  <si>
    <t>四国総合事務所</t>
  </si>
  <si>
    <t>760425</t>
  </si>
  <si>
    <t>舞鶴市</t>
  </si>
  <si>
    <t>26202</t>
  </si>
  <si>
    <t>四国総合事務所　徳島事務所</t>
  </si>
  <si>
    <t>760411</t>
  </si>
  <si>
    <t>綾部市</t>
  </si>
  <si>
    <t>26203</t>
  </si>
  <si>
    <t>四国総合事務所　香川事務所</t>
  </si>
  <si>
    <t>760426</t>
  </si>
  <si>
    <t>宇治市</t>
  </si>
  <si>
    <t>26204</t>
  </si>
  <si>
    <t>四国総合事務所　高知事務所</t>
  </si>
  <si>
    <t>760413</t>
  </si>
  <si>
    <t>宮津市</t>
  </si>
  <si>
    <t>26205</t>
  </si>
  <si>
    <t>九州総合事務所</t>
  </si>
  <si>
    <t>760427</t>
  </si>
  <si>
    <t>亀岡市</t>
  </si>
  <si>
    <t>26206</t>
  </si>
  <si>
    <t>九州総合事務所　佐賀事務所</t>
  </si>
  <si>
    <t>760428</t>
  </si>
  <si>
    <t>城陽市</t>
  </si>
  <si>
    <t>26207</t>
  </si>
  <si>
    <t>九州総合事務所　長崎事務所</t>
  </si>
  <si>
    <t>760429</t>
  </si>
  <si>
    <t>向日市</t>
  </si>
  <si>
    <t>26208</t>
  </si>
  <si>
    <t>九州総合事務所　熊本事務所</t>
  </si>
  <si>
    <t>760415</t>
  </si>
  <si>
    <t>長岡京市</t>
  </si>
  <si>
    <t>26209</t>
  </si>
  <si>
    <t>九州総合事務所　大分事務所</t>
  </si>
  <si>
    <t>760430</t>
  </si>
  <si>
    <t>八幡市</t>
  </si>
  <si>
    <t>26210</t>
  </si>
  <si>
    <t>九州総合事務所　宮崎事務所</t>
  </si>
  <si>
    <t>760431</t>
  </si>
  <si>
    <t>京田辺市</t>
  </si>
  <si>
    <t>26211</t>
  </si>
  <si>
    <t>九州総合事務所　鹿児島事務所</t>
  </si>
  <si>
    <t>760416</t>
  </si>
  <si>
    <t>京丹後市</t>
  </si>
  <si>
    <t>26212</t>
  </si>
  <si>
    <t>九州総合事務所　沖縄事務所</t>
  </si>
  <si>
    <t>760417</t>
  </si>
  <si>
    <t>南丹市</t>
  </si>
  <si>
    <t>26213</t>
  </si>
  <si>
    <t>769999</t>
  </si>
  <si>
    <t>木津川市</t>
  </si>
  <si>
    <t>26214</t>
  </si>
  <si>
    <t>森林整備センター　本部</t>
  </si>
  <si>
    <t>773501</t>
  </si>
  <si>
    <t>乙訓郡　大山崎町</t>
  </si>
  <si>
    <t>26303</t>
  </si>
  <si>
    <t>森林整備センター　東北北海道整備局</t>
  </si>
  <si>
    <t>773302</t>
  </si>
  <si>
    <t>久世郡　久御山町</t>
  </si>
  <si>
    <t>26322</t>
  </si>
  <si>
    <t>森林整備センター　関東整備局</t>
  </si>
  <si>
    <t>773305</t>
  </si>
  <si>
    <t>綴喜郡　井手町</t>
  </si>
  <si>
    <t>26343</t>
  </si>
  <si>
    <t>森林整備センター　中部整備局</t>
  </si>
  <si>
    <t>773306</t>
  </si>
  <si>
    <t>綴喜郡　宇治田原町</t>
  </si>
  <si>
    <t>26344</t>
  </si>
  <si>
    <t>森林整備センター　近畿北陸整備局</t>
  </si>
  <si>
    <t>773303</t>
  </si>
  <si>
    <t>相楽郡　笠置町</t>
  </si>
  <si>
    <t>26364</t>
  </si>
  <si>
    <t>森林整備センター　中国四国整備局</t>
  </si>
  <si>
    <t>773307</t>
  </si>
  <si>
    <t>相楽郡　和束町</t>
  </si>
  <si>
    <t>26365</t>
  </si>
  <si>
    <t>森林整備センター　九州整備局</t>
  </si>
  <si>
    <t>773304</t>
  </si>
  <si>
    <t>相楽郡　精華町</t>
  </si>
  <si>
    <t>26366</t>
  </si>
  <si>
    <t>森林整備センター　その他</t>
  </si>
  <si>
    <t>773599</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</si>
  <si>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</si>
  <si>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</si>
  <si>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</si>
  <si>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</si>
  <si>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</si>
  <si>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</si>
  <si>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</si>
  <si>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</si>
  <si>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</si>
  <si>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</si>
  <si>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</si>
  <si>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</si>
  <si>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</si>
  <si>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</si>
  <si>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</si>
  <si>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</si>
  <si>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</si>
  <si>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</si>
  <si>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</si>
  <si>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</si>
  <si>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</si>
  <si>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</si>
  <si>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</si>
  <si>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</si>
  <si>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</si>
  <si>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</si>
  <si>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</si>
  <si>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</si>
  <si>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</si>
  <si>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</si>
  <si>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</si>
  <si>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</si>
  <si>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教育庁</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</si>
  <si>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</si>
  <si>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</si>
  <si>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</si>
  <si>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</si>
  <si>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</si>
  <si>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</si>
  <si>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</si>
  <si>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</si>
  <si>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</si>
  <si>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</si>
  <si>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</si>
  <si>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</si>
  <si>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</si>
  <si>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</si>
  <si>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</si>
  <si>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</si>
  <si>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</si>
  <si>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</si>
  <si>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</si>
  <si>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</si>
  <si>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</si>
  <si>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</si>
  <si>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</si>
  <si>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</si>
  <si>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</si>
  <si>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</si>
  <si>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</si>
  <si>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</si>
  <si>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</si>
  <si>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</si>
  <si>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</si>
  <si>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</si>
  <si>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</si>
  <si>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</si>
  <si>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</si>
  <si>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</si>
  <si>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</si>
  <si>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</si>
  <si>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</si>
  <si>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</si>
  <si>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</si>
  <si>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</si>
  <si>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</si>
  <si>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</si>
  <si>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</si>
  <si>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</si>
  <si>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</si>
  <si>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</si>
  <si>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</si>
  <si>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</si>
  <si>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</si>
  <si>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</si>
  <si>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</si>
  <si>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</si>
  <si>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</si>
  <si>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</si>
  <si>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</si>
  <si>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</si>
  <si>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</si>
  <si>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</si>
  <si>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</si>
  <si>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</si>
  <si>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</si>
  <si>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</si>
  <si>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</si>
  <si>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</si>
  <si>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</si>
  <si>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</si>
  <si>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</si>
  <si>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</si>
  <si>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</si>
  <si>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</si>
  <si>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</si>
  <si>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</si>
  <si>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</si>
  <si>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</si>
  <si>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</si>
  <si>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</si>
  <si>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</si>
  <si>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</si>
  <si>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</si>
  <si>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</si>
  <si>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</si>
  <si>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</si>
  <si>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</si>
  <si>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</si>
  <si>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</si>
  <si>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</si>
  <si>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</si>
  <si>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</si>
  <si>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</si>
  <si>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</si>
  <si>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</si>
  <si>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</si>
  <si>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</si>
  <si>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</si>
  <si>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</si>
  <si>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</si>
  <si>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</si>
  <si>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</si>
  <si>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</si>
  <si>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</si>
  <si>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</si>
  <si>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</si>
  <si>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</si>
  <si>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</si>
  <si>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</si>
  <si>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</si>
  <si>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</si>
  <si>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</si>
  <si>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</si>
  <si>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</si>
  <si>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</si>
  <si>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</si>
  <si>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</si>
  <si>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</si>
  <si>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</si>
  <si>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</si>
  <si>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</si>
  <si>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</si>
  <si>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</si>
  <si>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</si>
  <si>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</si>
  <si>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</si>
  <si>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</si>
  <si>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</si>
  <si>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</si>
  <si>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</si>
  <si>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</si>
  <si>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</si>
  <si>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</si>
  <si>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</si>
  <si>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</si>
  <si>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</si>
  <si>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</si>
  <si>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</si>
  <si>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</si>
  <si>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</si>
  <si>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</si>
  <si>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</si>
  <si>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</si>
  <si>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</si>
  <si>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</si>
  <si>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</si>
  <si>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</si>
  <si>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</si>
  <si>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</si>
  <si>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</si>
  <si>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</si>
  <si>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</si>
  <si>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</si>
  <si>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</si>
  <si>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</si>
  <si>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</si>
  <si>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</si>
  <si>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</si>
  <si>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</si>
  <si>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</si>
  <si>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</si>
  <si>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</si>
  <si>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</si>
  <si>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</si>
  <si>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</si>
  <si>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</si>
  <si>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</si>
  <si>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</si>
  <si>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</si>
  <si>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</si>
  <si>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</si>
  <si>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</si>
  <si>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</si>
  <si>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</si>
  <si>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</si>
  <si>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</si>
  <si>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</si>
  <si>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</si>
  <si>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</si>
  <si>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</si>
  <si>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</si>
  <si>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</si>
  <si>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</si>
  <si>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</si>
  <si>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</si>
  <si>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</si>
  <si>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</si>
  <si>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</si>
  <si>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</si>
  <si>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</si>
  <si>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</si>
  <si>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</si>
  <si>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</si>
  <si>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</si>
  <si>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</si>
  <si>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</si>
  <si>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</si>
  <si>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</si>
  <si>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</si>
  <si>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</si>
  <si>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</si>
  <si>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</si>
  <si>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</si>
  <si>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</si>
  <si>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</si>
  <si>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</si>
  <si>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</si>
  <si>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</si>
  <si>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</si>
  <si>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</si>
  <si>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</si>
  <si>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</si>
  <si>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</si>
  <si>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</si>
  <si>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</si>
  <si>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</si>
  <si>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</si>
  <si>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</si>
  <si>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</si>
  <si>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</si>
  <si>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</si>
  <si>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</si>
  <si>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</si>
  <si>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</si>
  <si>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</si>
  <si>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</si>
  <si>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</si>
  <si>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</si>
  <si>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</si>
  <si>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</si>
  <si>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</si>
  <si>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</si>
  <si>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</si>
  <si>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</si>
  <si>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</si>
  <si>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</si>
  <si>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</si>
  <si>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</si>
  <si>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</si>
  <si>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</si>
  <si>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</si>
  <si>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</si>
  <si>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</si>
  <si>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</si>
  <si>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</si>
  <si>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</si>
  <si>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</si>
  <si>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</si>
  <si>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</si>
  <si>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</si>
  <si>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</si>
  <si>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</si>
  <si>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</si>
  <si>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</si>
  <si>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</si>
  <si>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</si>
  <si>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</si>
  <si>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</si>
  <si>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</si>
  <si>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</si>
  <si>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</si>
  <si>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</si>
  <si>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</si>
  <si>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</si>
  <si>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</si>
  <si>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</si>
  <si>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</si>
  <si>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</si>
  <si>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</si>
  <si>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</si>
  <si>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</si>
  <si>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</si>
  <si>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</si>
  <si>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</si>
  <si>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</si>
  <si>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</si>
  <si>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</si>
  <si>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</si>
  <si>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</si>
  <si>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</si>
  <si>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</si>
  <si>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</si>
  <si>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</si>
  <si>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</si>
  <si>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</si>
  <si>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</si>
  <si>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</si>
  <si>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</si>
  <si>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</si>
  <si>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</si>
  <si>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</si>
  <si>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</si>
  <si>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</si>
  <si>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</si>
  <si>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</si>
  <si>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</si>
  <si>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</si>
  <si>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</si>
  <si>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</si>
  <si>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</si>
  <si>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</si>
  <si>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</si>
  <si>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</si>
  <si>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</si>
  <si>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</si>
  <si>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</si>
  <si>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</si>
  <si>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</si>
  <si>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</si>
  <si>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</si>
  <si>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</si>
  <si>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</si>
  <si>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</si>
  <si>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</si>
  <si>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</si>
  <si>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</si>
  <si>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</si>
  <si>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</si>
  <si>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</si>
  <si>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</si>
  <si>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</si>
  <si>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</si>
  <si>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</si>
  <si>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</si>
  <si>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</si>
  <si>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</si>
  <si>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</si>
  <si>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</si>
  <si>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</si>
  <si>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</si>
  <si>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</si>
  <si>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</si>
  <si>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</si>
  <si>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</si>
  <si>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</si>
  <si>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</si>
  <si>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</si>
  <si>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</si>
  <si>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</si>
  <si>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</si>
  <si>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</si>
  <si>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</si>
  <si>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</si>
  <si>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</si>
  <si>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</si>
  <si>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</si>
  <si>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</si>
  <si>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</si>
  <si>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</si>
  <si>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</si>
  <si>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</si>
  <si>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</si>
  <si>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</si>
  <si>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</si>
  <si>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</si>
  <si>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</si>
  <si>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</si>
  <si>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</si>
  <si>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</si>
  <si>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</si>
  <si>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</si>
  <si>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</si>
  <si>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</si>
  <si>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</si>
  <si>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</si>
  <si>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</si>
  <si>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</si>
  <si>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</si>
  <si>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</si>
  <si>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</si>
  <si>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</si>
  <si>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</si>
  <si>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</si>
  <si>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</si>
  <si>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</si>
  <si>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</si>
  <si>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</si>
  <si>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</si>
  <si>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</si>
  <si>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</si>
  <si>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</si>
  <si>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</si>
  <si>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</si>
  <si>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</si>
  <si>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</si>
  <si>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</si>
  <si>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</si>
  <si>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東青地域県民局　地域農林水産部　東青地方漁港漁場整備事務所</t>
  </si>
  <si>
    <t>020401</t>
  </si>
  <si>
    <t>篠山市</t>
  </si>
  <si>
    <t>28221</t>
  </si>
  <si>
    <t>中南地域県民局　地域農林水産部</t>
  </si>
  <si>
    <t>020202</t>
  </si>
  <si>
    <t>養父市</t>
  </si>
  <si>
    <t>28222</t>
  </si>
  <si>
    <t>三八地域県民局　地域農林水産部</t>
  </si>
  <si>
    <t>020203</t>
  </si>
  <si>
    <t>丹波市</t>
  </si>
  <si>
    <t>28223</t>
  </si>
  <si>
    <t>三八地域県民局　地域農林水産部　三八地方漁港漁場整備事務所</t>
  </si>
  <si>
    <t>020402</t>
  </si>
  <si>
    <t>南あわじ市</t>
  </si>
  <si>
    <t>28224</t>
  </si>
  <si>
    <t>西北地域県民局　地域農林水産部</t>
  </si>
  <si>
    <t>020207</t>
  </si>
  <si>
    <t>朝来市</t>
  </si>
  <si>
    <t>28225</t>
  </si>
  <si>
    <t>西北地域県民局　地域農林水産部　西北地方漁港漁場整備事務所</t>
  </si>
  <si>
    <t>020404</t>
  </si>
  <si>
    <t>淡路市</t>
  </si>
  <si>
    <t>28226</t>
  </si>
  <si>
    <t>上北地域県民局　地域農林水産部</t>
  </si>
  <si>
    <t>020205</t>
  </si>
  <si>
    <t>宍粟市</t>
  </si>
  <si>
    <t>28227</t>
  </si>
  <si>
    <t>下北地域県民局　地域農林水産部</t>
  </si>
  <si>
    <t>020206</t>
  </si>
  <si>
    <t>加東市</t>
  </si>
  <si>
    <t>28228</t>
  </si>
  <si>
    <t>下北地域県民局　地域農林水産部　下北地方漁港漁場整備事務所</t>
  </si>
  <si>
    <t>020403</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</si>
  <si>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</si>
  <si>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</si>
  <si>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</si>
  <si>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</si>
  <si>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</si>
  <si>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</si>
  <si>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</si>
  <si>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</si>
  <si>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</si>
  <si>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</si>
  <si>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</si>
  <si>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</si>
  <si>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</si>
  <si>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</si>
  <si>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</si>
  <si>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</si>
  <si>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</si>
  <si>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</si>
  <si>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</si>
  <si>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</si>
  <si>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</si>
  <si>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</si>
  <si>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</si>
  <si>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</si>
  <si>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</si>
  <si>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</si>
  <si>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</si>
  <si>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</si>
  <si>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</si>
  <si>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</si>
  <si>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</si>
  <si>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</si>
  <si>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</si>
  <si>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</si>
  <si>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</si>
  <si>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</si>
  <si>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</si>
  <si>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</si>
  <si>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</si>
  <si>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</si>
  <si>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</si>
  <si>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</si>
  <si>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</si>
  <si>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</si>
  <si>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</si>
  <si>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</si>
  <si>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</si>
  <si>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</si>
  <si>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</si>
  <si>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</si>
  <si>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</si>
  <si>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</si>
  <si>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</si>
  <si>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</si>
  <si>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</si>
  <si>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</si>
  <si>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</si>
  <si>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</si>
  <si>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</si>
  <si>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</si>
  <si>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</si>
  <si>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</si>
  <si>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（公社）あおもり農林業支援センター</t>
  </si>
  <si>
    <t>020809</t>
  </si>
  <si>
    <t>天理市</t>
  </si>
  <si>
    <t>29204</t>
  </si>
  <si>
    <t>（公財）青森県建設技術センター</t>
  </si>
  <si>
    <t>020805</t>
  </si>
  <si>
    <t>橿原市</t>
  </si>
  <si>
    <t>29205</t>
  </si>
  <si>
    <t>（公財）青森県フェリー埠頭公社</t>
  </si>
  <si>
    <t>020806</t>
  </si>
  <si>
    <t>桜井市</t>
  </si>
  <si>
    <t>29206</t>
  </si>
  <si>
    <t>青森県新産業都市建設事業団</t>
  </si>
  <si>
    <t>020807</t>
  </si>
  <si>
    <t>五條市</t>
  </si>
  <si>
    <t>29207</t>
  </si>
  <si>
    <t>020803</t>
  </si>
  <si>
    <t>御所市</t>
  </si>
  <si>
    <t>29208</t>
  </si>
  <si>
    <t>020999</t>
  </si>
  <si>
    <t>生駒市</t>
  </si>
  <si>
    <t>29209</t>
  </si>
  <si>
    <t>秘書広報室</t>
  </si>
  <si>
    <t>030110</t>
  </si>
  <si>
    <t>香芝市</t>
  </si>
  <si>
    <t>29210</t>
  </si>
  <si>
    <t>030101</t>
  </si>
  <si>
    <t>葛城市</t>
  </si>
  <si>
    <t>29211</t>
  </si>
  <si>
    <t>政策地域部</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</si>
  <si>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</si>
  <si>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</si>
  <si>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</si>
  <si>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</si>
  <si>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</si>
  <si>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</si>
  <si>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</si>
  <si>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</si>
  <si>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</si>
  <si>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</si>
  <si>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</si>
  <si>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</si>
  <si>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</si>
  <si>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</si>
  <si>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</si>
  <si>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</si>
  <si>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</si>
  <si>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</si>
  <si>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</si>
  <si>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</si>
  <si>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</si>
  <si>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</si>
  <si>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</si>
  <si>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復興局</t>
  </si>
  <si>
    <t>030113</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</si>
  <si>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</si>
  <si>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</si>
  <si>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</si>
  <si>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</si>
  <si>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</si>
  <si>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</si>
  <si>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</si>
  <si>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</si>
  <si>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</si>
  <si>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</si>
  <si>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</si>
  <si>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</si>
  <si>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</si>
  <si>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</si>
  <si>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</si>
  <si>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</si>
  <si>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</si>
  <si>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</si>
  <si>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</si>
  <si>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</si>
  <si>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</si>
  <si>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</si>
  <si>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</si>
  <si>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</si>
  <si>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</si>
  <si>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</si>
  <si>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</si>
  <si>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</si>
  <si>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</si>
  <si>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県南広域振興局(花巻)　土木部</t>
  </si>
  <si>
    <t>030202</t>
  </si>
  <si>
    <t>北葛城郡　広陵町</t>
  </si>
  <si>
    <t>29426</t>
  </si>
  <si>
    <t>県南広域振興局(花巻)　土木部以外</t>
  </si>
  <si>
    <t>030252</t>
  </si>
  <si>
    <t>北葛城郡　河合町</t>
  </si>
  <si>
    <t>29427</t>
  </si>
  <si>
    <t>県南広域振興局(北上)　土木部</t>
  </si>
  <si>
    <t>030203</t>
  </si>
  <si>
    <t>吉野郡　吉野町</t>
  </si>
  <si>
    <t>29441</t>
  </si>
  <si>
    <t>県南広域振興局(北上)　土木部以外</t>
  </si>
  <si>
    <t>030253</t>
  </si>
  <si>
    <t>吉野郡　大淀町</t>
  </si>
  <si>
    <t>29442</t>
  </si>
  <si>
    <t>県南広域振興局(遠野)　土木部</t>
  </si>
  <si>
    <t>030208</t>
  </si>
  <si>
    <t>吉野郡　下市町</t>
  </si>
  <si>
    <t>29443</t>
  </si>
  <si>
    <t>県南広域振興局(遠野)　土木部以外</t>
  </si>
  <si>
    <t>030258</t>
  </si>
  <si>
    <t>吉野郡　黒滝村</t>
  </si>
  <si>
    <t>29444</t>
  </si>
  <si>
    <t>県南広域振興局(一関)　土木部</t>
  </si>
  <si>
    <t>030205</t>
  </si>
  <si>
    <t>吉野郡　天川村</t>
  </si>
  <si>
    <t>29446</t>
  </si>
  <si>
    <t>県南広域振興局(一関)　土木部以外</t>
  </si>
  <si>
    <t>030255</t>
  </si>
  <si>
    <t>吉野郡　野迫川村</t>
  </si>
  <si>
    <t>29447</t>
  </si>
  <si>
    <t>県南広域振興局(千厩)　土木部</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</si>
  <si>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</si>
  <si>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</si>
  <si>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</si>
  <si>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</si>
  <si>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</si>
  <si>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</si>
  <si>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</si>
  <si>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</si>
  <si>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</si>
  <si>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</si>
  <si>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</si>
  <si>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</si>
  <si>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</si>
  <si>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</si>
  <si>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</si>
  <si>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沿岸広域振興局(大船渡)　土木部</t>
  </si>
  <si>
    <t>030207</t>
  </si>
  <si>
    <t>吉野郡　東吉野村</t>
  </si>
  <si>
    <t>29453</t>
  </si>
  <si>
    <t>沿岸広域振興局(大船渡)　土木部以外</t>
  </si>
  <si>
    <t>030257</t>
  </si>
  <si>
    <t>和歌山市</t>
  </si>
  <si>
    <t>30201</t>
  </si>
  <si>
    <t>沿岸広域振興局(宮古)　土木部</t>
  </si>
  <si>
    <t>030210</t>
  </si>
  <si>
    <t>海南市</t>
  </si>
  <si>
    <t>30202</t>
  </si>
  <si>
    <t>沿岸広域振興局(宮古)　土木部以外</t>
  </si>
  <si>
    <t>030260</t>
  </si>
  <si>
    <t>橋本市</t>
  </si>
  <si>
    <t>30203</t>
  </si>
  <si>
    <t>沿岸広域振興局(宮古)　宮古農林振興センター林務室岩泉林務出張所</t>
  </si>
  <si>
    <t>030310</t>
  </si>
  <si>
    <t>有田市</t>
  </si>
  <si>
    <t>30204</t>
  </si>
  <si>
    <t>沿岸広域振興局(宮古)　岩泉土木センター</t>
  </si>
  <si>
    <t>030211</t>
  </si>
  <si>
    <t>御坊市</t>
  </si>
  <si>
    <t>30205</t>
  </si>
  <si>
    <t>県北広域振興局　土木部</t>
  </si>
  <si>
    <t>030212</t>
  </si>
  <si>
    <t>田辺市</t>
  </si>
  <si>
    <t>30206</t>
  </si>
  <si>
    <t>県北広域振興局　土木部以外</t>
  </si>
  <si>
    <t>030262</t>
  </si>
  <si>
    <t>新宮市</t>
  </si>
  <si>
    <t>30207</t>
  </si>
  <si>
    <t>県北広域振興局(二戸)　土木部</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</si>
  <si>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</si>
  <si>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</si>
  <si>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</si>
  <si>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</si>
  <si>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</si>
  <si>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</si>
  <si>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</si>
  <si>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</si>
  <si>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</si>
  <si>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</si>
  <si>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</si>
  <si>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</si>
  <si>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</si>
  <si>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</si>
  <si>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</si>
  <si>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</si>
  <si>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</si>
  <si>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</si>
  <si>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</si>
  <si>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</si>
  <si>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</si>
  <si>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</si>
  <si>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</si>
  <si>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</si>
  <si>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</si>
  <si>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</si>
  <si>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</si>
  <si>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</si>
  <si>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</si>
  <si>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</si>
  <si>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</si>
  <si>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</si>
  <si>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</si>
  <si>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</si>
  <si>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</si>
  <si>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</si>
  <si>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</si>
  <si>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</si>
  <si>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</si>
  <si>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</si>
  <si>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</si>
  <si>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</si>
  <si>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</si>
  <si>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</si>
  <si>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</si>
  <si>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</si>
  <si>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</si>
  <si>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</si>
  <si>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</si>
  <si>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</si>
  <si>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</si>
  <si>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震災復興・企画部</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</si>
  <si>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</si>
  <si>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</si>
  <si>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</si>
  <si>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</si>
  <si>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</si>
  <si>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</si>
  <si>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</si>
  <si>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</si>
  <si>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</si>
  <si>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</si>
  <si>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</si>
  <si>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</si>
  <si>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</si>
  <si>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</si>
  <si>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</si>
  <si>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</si>
  <si>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</si>
  <si>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</si>
  <si>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</si>
  <si>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</si>
  <si>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</si>
  <si>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</si>
  <si>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</si>
  <si>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</si>
  <si>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</si>
  <si>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</si>
  <si>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</si>
  <si>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</si>
  <si>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</si>
  <si>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</si>
  <si>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</si>
  <si>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</si>
  <si>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</si>
  <si>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</si>
  <si>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</si>
  <si>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</si>
  <si>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</si>
  <si>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</si>
  <si>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</si>
  <si>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</si>
  <si>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</si>
  <si>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</si>
  <si>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</si>
  <si>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</si>
  <si>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</si>
  <si>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</si>
  <si>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</si>
  <si>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</si>
  <si>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</si>
  <si>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</si>
  <si>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</si>
  <si>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</si>
  <si>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</si>
  <si>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</si>
  <si>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</si>
  <si>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</si>
  <si>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</si>
  <si>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</si>
  <si>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</si>
  <si>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</si>
  <si>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</si>
  <si>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</si>
  <si>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</si>
  <si>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</si>
  <si>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</si>
  <si>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</si>
  <si>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</si>
  <si>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</si>
  <si>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</si>
  <si>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</si>
  <si>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</si>
  <si>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</si>
  <si>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</si>
  <si>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</si>
  <si>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</si>
  <si>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</si>
  <si>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</si>
  <si>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</si>
  <si>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</si>
  <si>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</si>
  <si>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</si>
  <si>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</si>
  <si>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</si>
  <si>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</si>
  <si>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</si>
  <si>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</si>
  <si>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</si>
  <si>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</si>
  <si>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</si>
  <si>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</si>
  <si>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</si>
  <si>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</si>
  <si>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</si>
  <si>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</si>
  <si>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</si>
  <si>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</si>
  <si>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</si>
  <si>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</si>
  <si>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</si>
  <si>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</si>
  <si>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</si>
  <si>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</si>
  <si>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</si>
  <si>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</si>
  <si>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</si>
  <si>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</si>
  <si>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</si>
  <si>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</si>
  <si>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</si>
  <si>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</si>
  <si>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</si>
  <si>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</si>
  <si>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</si>
  <si>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</si>
  <si>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</si>
  <si>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</si>
  <si>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</si>
  <si>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</si>
  <si>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</si>
  <si>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</si>
  <si>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</si>
  <si>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</si>
  <si>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</si>
  <si>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</si>
  <si>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</si>
  <si>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</si>
  <si>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</si>
  <si>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</si>
  <si>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</si>
  <si>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</si>
  <si>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</si>
  <si>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</si>
  <si>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</si>
  <si>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</si>
  <si>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中南部下水道事務所</t>
  </si>
  <si>
    <t>040412</t>
  </si>
  <si>
    <t>仁多郡　奥出雲町</t>
  </si>
  <si>
    <t>32343</t>
  </si>
  <si>
    <t>東部下水道事務所</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</si>
  <si>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</si>
  <si>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</si>
  <si>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</si>
  <si>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</si>
  <si>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</si>
  <si>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</si>
  <si>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</si>
  <si>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</si>
  <si>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</si>
  <si>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</si>
  <si>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</si>
  <si>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</si>
  <si>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</si>
  <si>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</si>
  <si>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</si>
  <si>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</si>
  <si>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</si>
  <si>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</si>
  <si>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</si>
  <si>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</si>
  <si>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</si>
  <si>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</si>
  <si>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</si>
  <si>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</si>
  <si>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</si>
  <si>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</si>
  <si>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</si>
  <si>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</si>
  <si>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</si>
  <si>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</si>
  <si>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企業局　仙南・仙塩広域水道事務所　工業用水道管理事務所</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</si>
  <si>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</si>
  <si>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</si>
  <si>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</si>
  <si>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</si>
  <si>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</si>
  <si>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</si>
  <si>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</si>
  <si>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</si>
  <si>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</si>
  <si>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</si>
  <si>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</si>
  <si>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</si>
  <si>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</si>
  <si>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</si>
  <si>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</si>
  <si>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</si>
  <si>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</si>
  <si>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</si>
  <si>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</si>
  <si>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</si>
  <si>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</si>
  <si>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</si>
  <si>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（一財）宮城県下水道公社</t>
  </si>
  <si>
    <t>040812</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</si>
  <si>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</si>
  <si>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</si>
  <si>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</si>
  <si>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</si>
  <si>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</si>
  <si>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</si>
  <si>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</si>
  <si>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</si>
  <si>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</si>
  <si>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</si>
  <si>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</si>
  <si>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</si>
  <si>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</si>
  <si>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</si>
  <si>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</si>
  <si>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</si>
  <si>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</si>
  <si>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</si>
  <si>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</si>
  <si>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</si>
  <si>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</si>
  <si>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</si>
  <si>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</si>
  <si>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</si>
  <si>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</si>
  <si>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</si>
  <si>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</si>
  <si>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</si>
  <si>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</si>
  <si>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</si>
  <si>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</si>
  <si>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</si>
  <si>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</si>
  <si>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</si>
  <si>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</si>
  <si>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</si>
  <si>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</si>
  <si>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</si>
  <si>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</si>
  <si>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</si>
  <si>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</si>
  <si>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</si>
  <si>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</si>
  <si>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</si>
  <si>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</si>
  <si>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</si>
  <si>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</si>
  <si>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</si>
  <si>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</si>
  <si>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</si>
  <si>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</si>
  <si>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</si>
  <si>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</si>
  <si>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</si>
  <si>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</si>
  <si>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</si>
  <si>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</si>
  <si>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</si>
  <si>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</si>
  <si>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</si>
  <si>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</si>
  <si>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</si>
  <si>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</si>
  <si>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</si>
  <si>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</si>
  <si>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</si>
  <si>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</si>
  <si>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</si>
  <si>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</si>
  <si>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</si>
  <si>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</si>
  <si>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</si>
  <si>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</si>
  <si>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</si>
  <si>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</si>
  <si>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</si>
  <si>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</si>
  <si>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</si>
  <si>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</si>
  <si>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</si>
  <si>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</si>
  <si>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</si>
  <si>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</si>
  <si>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</si>
  <si>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</si>
  <si>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</si>
  <si>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</si>
  <si>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</si>
  <si>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</si>
  <si>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</si>
  <si>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</si>
  <si>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</si>
  <si>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</si>
  <si>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</si>
  <si>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</si>
  <si>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</si>
  <si>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</si>
  <si>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</si>
  <si>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</si>
  <si>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</si>
  <si>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</si>
  <si>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</si>
  <si>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</si>
  <si>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</si>
  <si>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</si>
  <si>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</si>
  <si>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</si>
  <si>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</si>
  <si>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</si>
  <si>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</si>
  <si>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</si>
  <si>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</si>
  <si>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</si>
  <si>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</si>
  <si>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</si>
  <si>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</si>
  <si>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</si>
  <si>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</si>
  <si>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</si>
  <si>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</si>
  <si>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</si>
  <si>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</si>
  <si>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</si>
  <si>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</si>
  <si>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</si>
  <si>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</si>
  <si>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</si>
  <si>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</si>
  <si>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</si>
  <si>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</si>
  <si>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</si>
  <si>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</si>
  <si>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</si>
  <si>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</si>
  <si>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</si>
  <si>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</si>
  <si>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</si>
  <si>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</si>
  <si>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</si>
  <si>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</si>
  <si>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</si>
  <si>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</si>
  <si>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</si>
  <si>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</si>
  <si>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</si>
  <si>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</si>
  <si>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</si>
  <si>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</si>
  <si>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</si>
  <si>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</si>
  <si>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</si>
  <si>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</si>
  <si>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</si>
  <si>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</si>
  <si>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</si>
  <si>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</si>
  <si>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</si>
  <si>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</si>
  <si>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</si>
  <si>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</si>
  <si>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</si>
  <si>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</si>
  <si>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</si>
  <si>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</si>
  <si>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</si>
  <si>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</si>
  <si>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</si>
  <si>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</si>
  <si>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</si>
  <si>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</si>
  <si>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</si>
  <si>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</si>
  <si>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</si>
  <si>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</si>
  <si>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</si>
  <si>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</si>
  <si>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</si>
  <si>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</si>
  <si>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</si>
  <si>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</si>
  <si>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</si>
  <si>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</si>
  <si>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</si>
  <si>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</si>
  <si>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</si>
  <si>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</si>
  <si>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</si>
  <si>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</si>
  <si>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</si>
  <si>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</si>
  <si>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</si>
  <si>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</si>
  <si>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</si>
  <si>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</si>
  <si>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</si>
  <si>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</si>
  <si>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</si>
  <si>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</si>
  <si>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</si>
  <si>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</si>
  <si>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</si>
  <si>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</si>
  <si>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</si>
  <si>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</si>
  <si>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</si>
  <si>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</si>
  <si>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</si>
  <si>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</si>
  <si>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</si>
  <si>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</si>
  <si>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</si>
  <si>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</si>
  <si>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</si>
  <si>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</si>
  <si>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</si>
  <si>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</si>
  <si>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</si>
  <si>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</si>
  <si>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</si>
  <si>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</si>
  <si>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</si>
  <si>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</si>
  <si>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</si>
  <si>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</si>
  <si>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</si>
  <si>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</si>
  <si>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</si>
  <si>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</si>
  <si>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</si>
  <si>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</si>
  <si>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</si>
  <si>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</si>
  <si>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</si>
  <si>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</si>
  <si>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</si>
  <si>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</si>
  <si>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</si>
  <si>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</si>
  <si>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</si>
  <si>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</si>
  <si>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</si>
  <si>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</si>
  <si>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</si>
  <si>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</si>
  <si>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</si>
  <si>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</si>
  <si>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</si>
  <si>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</si>
  <si>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</si>
  <si>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</si>
  <si>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</si>
  <si>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</si>
  <si>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北欧の杜パークマネジメント共同企業体北欧の杜公園事務所</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</si>
  <si>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</si>
  <si>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</si>
  <si>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</si>
  <si>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</si>
  <si>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</si>
  <si>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</si>
  <si>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</si>
  <si>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</si>
  <si>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</si>
  <si>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</si>
  <si>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</si>
  <si>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</si>
  <si>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</si>
  <si>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</si>
  <si>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</si>
  <si>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</si>
  <si>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</si>
  <si>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</si>
  <si>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</si>
  <si>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</si>
  <si>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</si>
  <si>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</si>
  <si>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</si>
  <si>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</si>
  <si>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子育て推進部</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</si>
  <si>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</si>
  <si>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</si>
  <si>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</si>
  <si>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</si>
  <si>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</si>
  <si>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</si>
  <si>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</si>
  <si>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</si>
  <si>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</si>
  <si>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</si>
  <si>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</si>
  <si>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</si>
  <si>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</si>
  <si>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</si>
  <si>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</si>
  <si>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</si>
  <si>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</si>
  <si>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</si>
  <si>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</si>
  <si>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</si>
  <si>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</si>
  <si>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</si>
  <si>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</si>
  <si>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</si>
  <si>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</si>
  <si>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</si>
  <si>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</si>
  <si>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</si>
  <si>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</si>
  <si>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</si>
  <si>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</si>
  <si>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</si>
  <si>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</si>
  <si>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</si>
  <si>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</si>
  <si>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</si>
  <si>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</si>
  <si>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</si>
  <si>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</si>
  <si>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</si>
  <si>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</si>
  <si>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</si>
  <si>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</si>
  <si>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</si>
  <si>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</si>
  <si>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</si>
  <si>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</si>
  <si>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</si>
  <si>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</si>
  <si>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</si>
  <si>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</si>
  <si>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</si>
  <si>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</si>
  <si>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</si>
  <si>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</si>
  <si>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</si>
  <si>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</si>
  <si>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</si>
  <si>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</si>
  <si>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</si>
  <si>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</si>
  <si>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</si>
  <si>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</si>
  <si>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</si>
  <si>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</si>
  <si>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</si>
  <si>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</si>
  <si>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</si>
  <si>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</si>
  <si>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</si>
  <si>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</si>
  <si>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</si>
  <si>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</si>
  <si>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</si>
  <si>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</si>
  <si>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</si>
  <si>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</si>
  <si>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</si>
  <si>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</si>
  <si>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</si>
  <si>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</si>
  <si>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</si>
  <si>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</si>
  <si>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</si>
  <si>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</si>
  <si>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</si>
  <si>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</si>
  <si>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</si>
  <si>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</si>
  <si>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</si>
  <si>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</si>
  <si>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</si>
  <si>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</si>
  <si>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</si>
  <si>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</si>
  <si>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</si>
  <si>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</si>
  <si>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</si>
  <si>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</si>
  <si>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</si>
  <si>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</si>
  <si>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</si>
  <si>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</si>
  <si>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</si>
  <si>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</si>
  <si>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</si>
  <si>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</si>
  <si>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</si>
  <si>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</si>
  <si>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</si>
  <si>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</si>
  <si>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</si>
  <si>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</si>
  <si>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</si>
  <si>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</si>
  <si>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</si>
  <si>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</si>
  <si>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</si>
  <si>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</si>
  <si>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</si>
  <si>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</si>
  <si>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</si>
  <si>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</si>
  <si>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</si>
  <si>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</si>
  <si>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</si>
  <si>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</si>
  <si>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</si>
  <si>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</si>
  <si>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</si>
  <si>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</si>
  <si>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</si>
  <si>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</si>
  <si>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</si>
  <si>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</si>
  <si>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</si>
  <si>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</si>
  <si>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</si>
  <si>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</si>
  <si>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</si>
  <si>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</si>
  <si>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</si>
  <si>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</si>
  <si>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</si>
  <si>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</si>
  <si>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</si>
  <si>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</si>
  <si>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</si>
  <si>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</si>
  <si>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</si>
  <si>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</si>
  <si>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</si>
  <si>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</si>
  <si>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</si>
  <si>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</si>
  <si>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企業局　酒田水道事務所</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</si>
  <si>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</si>
  <si>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</si>
  <si>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</si>
  <si>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</si>
  <si>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</si>
  <si>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</si>
  <si>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</si>
  <si>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</si>
  <si>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</si>
  <si>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</si>
  <si>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</si>
  <si>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</si>
  <si>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</si>
  <si>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</si>
  <si>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</si>
  <si>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</si>
  <si>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</si>
  <si>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</si>
  <si>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</si>
  <si>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</si>
  <si>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</si>
  <si>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</si>
  <si>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</si>
  <si>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</si>
  <si>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</si>
  <si>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</si>
  <si>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</si>
  <si>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</si>
  <si>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</si>
  <si>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</si>
  <si>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</si>
  <si>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</si>
  <si>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</si>
  <si>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</si>
  <si>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</si>
  <si>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</si>
  <si>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</si>
  <si>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</si>
  <si>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</si>
  <si>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</si>
  <si>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</si>
  <si>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</si>
  <si>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</si>
  <si>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</si>
  <si>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</si>
  <si>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</si>
  <si>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</si>
  <si>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</si>
  <si>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</si>
  <si>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</si>
  <si>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</si>
  <si>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</si>
  <si>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</si>
  <si>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</si>
  <si>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</si>
  <si>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</si>
  <si>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</si>
  <si>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</si>
  <si>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</si>
  <si>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</si>
  <si>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</si>
  <si>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</si>
  <si>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</si>
  <si>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</si>
  <si>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</si>
  <si>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</si>
  <si>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</si>
  <si>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</si>
  <si>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</si>
  <si>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</si>
  <si>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</si>
  <si>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</si>
  <si>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</si>
  <si>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</si>
  <si>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</si>
  <si>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</si>
  <si>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</si>
  <si>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</si>
  <si>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</si>
  <si>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</si>
  <si>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</si>
  <si>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</si>
  <si>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</si>
  <si>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</si>
  <si>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</si>
  <si>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</si>
  <si>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</si>
  <si>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</si>
  <si>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</si>
  <si>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</si>
  <si>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</si>
  <si>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</si>
  <si>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</si>
  <si>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</si>
  <si>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</si>
  <si>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</si>
  <si>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</si>
  <si>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</si>
  <si>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</si>
  <si>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</si>
  <si>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</si>
  <si>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</si>
  <si>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</si>
  <si>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</si>
  <si>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</si>
  <si>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</si>
  <si>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</si>
  <si>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</si>
  <si>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</si>
  <si>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</si>
  <si>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</si>
  <si>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</si>
  <si>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</si>
  <si>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</si>
  <si>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</si>
  <si>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</si>
  <si>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</si>
  <si>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</si>
  <si>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</si>
  <si>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</si>
  <si>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</si>
  <si>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</si>
  <si>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</si>
  <si>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</si>
  <si>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</si>
  <si>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</si>
  <si>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</si>
  <si>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</si>
  <si>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</si>
  <si>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</si>
  <si>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</si>
  <si>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</si>
  <si>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</si>
  <si>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</si>
  <si>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</si>
  <si>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</si>
  <si>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</si>
  <si>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</si>
  <si>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</si>
  <si>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</si>
  <si>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</si>
  <si>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</si>
  <si>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</si>
  <si>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</si>
  <si>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</si>
  <si>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</si>
  <si>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</si>
  <si>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</si>
  <si>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</si>
  <si>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</si>
  <si>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</si>
  <si>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</si>
  <si>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</si>
  <si>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</si>
  <si>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</si>
  <si>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</si>
  <si>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</si>
  <si>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</si>
  <si>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</si>
  <si>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</si>
  <si>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</si>
  <si>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</si>
  <si>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</si>
  <si>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</si>
  <si>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</si>
  <si>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</si>
  <si>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</si>
  <si>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</si>
  <si>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</si>
  <si>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</si>
  <si>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</si>
  <si>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</si>
  <si>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</si>
  <si>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</si>
  <si>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</si>
  <si>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</si>
  <si>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</si>
  <si>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</si>
  <si>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</si>
  <si>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</si>
  <si>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</si>
  <si>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</si>
  <si>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</si>
  <si>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</si>
  <si>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</si>
  <si>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</si>
  <si>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</si>
  <si>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</si>
  <si>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</si>
  <si>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</si>
  <si>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</si>
  <si>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</si>
  <si>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</si>
  <si>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</si>
  <si>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</si>
  <si>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</si>
  <si>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</si>
  <si>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</si>
  <si>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</si>
  <si>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</si>
  <si>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</si>
  <si>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</si>
  <si>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</si>
  <si>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</si>
  <si>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</si>
  <si>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</si>
  <si>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</si>
  <si>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</si>
  <si>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</si>
  <si>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</si>
  <si>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</si>
  <si>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</si>
  <si>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</si>
  <si>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</si>
  <si>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</si>
  <si>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</si>
  <si>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</si>
  <si>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</si>
  <si>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</si>
  <si>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</si>
  <si>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</si>
  <si>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</si>
  <si>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</si>
  <si>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</si>
  <si>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</si>
  <si>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</si>
  <si>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</si>
  <si>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</si>
  <si>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</si>
  <si>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</si>
  <si>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</si>
  <si>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</si>
  <si>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</si>
  <si>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</si>
  <si>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</si>
  <si>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</si>
  <si>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</si>
  <si>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</si>
  <si>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</si>
  <si>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</si>
  <si>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</si>
  <si>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</si>
  <si>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</si>
  <si>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</si>
  <si>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</si>
  <si>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</si>
  <si>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</si>
  <si>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</si>
  <si>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</si>
  <si>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</si>
  <si>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</si>
  <si>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</si>
  <si>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</si>
  <si>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</si>
  <si>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</si>
  <si>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</si>
  <si>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</si>
  <si>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</si>
  <si>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</si>
  <si>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</si>
  <si>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</si>
  <si>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</si>
  <si>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</si>
  <si>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</si>
  <si>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</si>
  <si>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</si>
  <si>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</si>
  <si>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</si>
  <si>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</si>
  <si>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</si>
  <si>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</si>
  <si>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</si>
  <si>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</si>
  <si>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</si>
  <si>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</si>
  <si>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</si>
  <si>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</si>
  <si>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</si>
  <si>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</si>
  <si>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</si>
  <si>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</si>
  <si>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</si>
  <si>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</si>
  <si>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</si>
  <si>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</si>
  <si>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</si>
  <si>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</si>
  <si>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</si>
  <si>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</si>
  <si>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</si>
  <si>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国体・障害者スポーツ大会局</t>
  </si>
  <si>
    <t>080115</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</si>
  <si>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</si>
  <si>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</si>
  <si>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</si>
  <si>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</si>
  <si>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</si>
  <si>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</si>
  <si>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</si>
  <si>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</si>
  <si>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</si>
  <si>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</si>
  <si>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</si>
  <si>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</si>
  <si>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</si>
  <si>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</si>
  <si>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</si>
  <si>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</si>
  <si>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</si>
  <si>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</si>
  <si>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</si>
  <si>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</si>
  <si>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</si>
  <si>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</si>
  <si>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</si>
  <si>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</si>
  <si>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</si>
  <si>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</si>
  <si>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</si>
  <si>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</si>
  <si>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</si>
  <si>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</si>
  <si>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</si>
  <si>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</si>
  <si>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</si>
  <si>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</si>
  <si>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</si>
  <si>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</si>
  <si>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</si>
  <si>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</si>
  <si>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</si>
  <si>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</si>
  <si>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</si>
  <si>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</si>
  <si>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</si>
  <si>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</si>
  <si>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</si>
  <si>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</si>
  <si>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</si>
  <si>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</si>
  <si>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</si>
  <si>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</si>
  <si>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</si>
  <si>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</si>
  <si>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</si>
  <si>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</si>
  <si>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</si>
  <si>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</si>
  <si>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</si>
  <si>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</si>
  <si>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</si>
  <si>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</si>
  <si>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</si>
  <si>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</si>
  <si>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</si>
  <si>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</si>
  <si>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</si>
  <si>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</si>
  <si>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</si>
  <si>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</si>
  <si>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</si>
  <si>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</si>
  <si>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</si>
  <si>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</si>
  <si>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</si>
  <si>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</si>
  <si>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</si>
  <si>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</si>
  <si>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</si>
  <si>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</si>
  <si>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</si>
  <si>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</si>
  <si>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</si>
  <si>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</si>
  <si>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</si>
  <si>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</si>
  <si>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</si>
  <si>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</si>
  <si>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</si>
  <si>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</si>
  <si>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</si>
  <si>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</si>
  <si>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</si>
  <si>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</si>
  <si>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</si>
  <si>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</si>
  <si>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</si>
  <si>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</si>
  <si>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</si>
  <si>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</si>
  <si>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</si>
  <si>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</si>
  <si>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</si>
  <si>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</si>
  <si>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</si>
  <si>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</si>
  <si>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</si>
  <si>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</si>
  <si>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</si>
  <si>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</si>
  <si>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</si>
  <si>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</si>
  <si>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</si>
  <si>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</si>
  <si>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</si>
  <si>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</si>
  <si>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</si>
  <si>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</si>
  <si>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</si>
  <si>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</si>
  <si>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</si>
  <si>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</si>
  <si>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</si>
  <si>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</si>
  <si>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</si>
  <si>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</si>
  <si>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</si>
  <si>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</si>
  <si>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</si>
  <si>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</si>
  <si>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</si>
  <si>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</si>
  <si>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</si>
  <si>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</si>
  <si>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</si>
  <si>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</si>
  <si>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</si>
  <si>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</si>
  <si>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</si>
  <si>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</si>
  <si>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</si>
  <si>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</si>
  <si>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</si>
  <si>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</si>
  <si>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</si>
  <si>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</si>
  <si>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</si>
  <si>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</si>
  <si>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</si>
  <si>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</si>
  <si>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</si>
  <si>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</si>
  <si>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</si>
  <si>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</si>
  <si>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</si>
  <si>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</si>
  <si>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</si>
  <si>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</si>
  <si>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</si>
  <si>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</si>
  <si>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</si>
  <si>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</si>
  <si>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</si>
  <si>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</si>
  <si>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</si>
  <si>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</si>
  <si>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</si>
  <si>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</si>
  <si>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</si>
  <si>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</si>
  <si>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</si>
  <si>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</si>
  <si>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</si>
  <si>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</si>
  <si>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</si>
  <si>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</si>
  <si>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</si>
  <si>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</si>
  <si>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</si>
  <si>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</si>
  <si>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</si>
  <si>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</si>
  <si>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</si>
  <si>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</si>
  <si>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</si>
  <si>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</si>
  <si>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</si>
  <si>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</si>
  <si>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</si>
  <si>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</si>
  <si>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</si>
  <si>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</si>
  <si>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</si>
  <si>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</si>
  <si>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</si>
  <si>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</si>
  <si>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</si>
  <si>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</si>
  <si>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</si>
  <si>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</si>
  <si>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</si>
  <si>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</si>
  <si>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</si>
  <si>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</si>
  <si>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</si>
  <si>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</si>
  <si>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</si>
  <si>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</si>
  <si>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</si>
  <si>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</si>
  <si>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</si>
  <si>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</si>
  <si>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</si>
  <si>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</si>
  <si>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</si>
  <si>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</si>
  <si>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</si>
  <si>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</si>
  <si>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</si>
  <si>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</si>
  <si>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</si>
  <si>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</si>
  <si>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</si>
  <si>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</si>
  <si>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</si>
  <si>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</si>
  <si>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</si>
  <si>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</si>
  <si>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</si>
  <si>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</si>
  <si>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</si>
  <si>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</si>
  <si>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</si>
  <si>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</si>
  <si>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</si>
  <si>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</si>
  <si>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</si>
  <si>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</si>
  <si>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</si>
  <si>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</si>
  <si>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</si>
  <si>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</si>
  <si>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</si>
  <si>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</si>
  <si>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</si>
  <si>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</si>
  <si>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</si>
  <si>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</si>
  <si>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</si>
  <si>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</si>
  <si>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</si>
  <si>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</si>
  <si>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</si>
  <si>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</si>
  <si>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</si>
  <si>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</si>
  <si>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</si>
  <si>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</si>
  <si>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</si>
  <si>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</si>
  <si>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</si>
  <si>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</si>
  <si>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</si>
  <si>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</si>
  <si>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</si>
  <si>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</si>
  <si>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</si>
  <si>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</si>
  <si>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</si>
  <si>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</si>
  <si>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</si>
  <si>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</si>
  <si>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</si>
  <si>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</si>
  <si>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</si>
  <si>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</si>
  <si>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</si>
  <si>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</si>
  <si>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</si>
  <si>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</si>
  <si>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</si>
  <si>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</si>
  <si>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</si>
  <si>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</si>
  <si>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</si>
  <si>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</si>
  <si>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</si>
  <si>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</si>
  <si>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</si>
  <si>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</si>
  <si>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</si>
  <si>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</si>
  <si>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</si>
  <si>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</si>
  <si>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</si>
  <si>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</si>
  <si>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</si>
  <si>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</si>
  <si>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</si>
  <si>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</si>
  <si>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</si>
  <si>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</si>
  <si>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</si>
  <si>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</si>
  <si>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</si>
  <si>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</si>
  <si>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</si>
  <si>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</si>
  <si>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</si>
  <si>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</si>
  <si>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</si>
  <si>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</si>
  <si>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</si>
  <si>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</si>
  <si>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</si>
  <si>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</si>
  <si>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</si>
  <si>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</si>
  <si>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</si>
  <si>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</si>
  <si>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</si>
  <si>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</si>
  <si>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</si>
  <si>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</si>
  <si>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</si>
  <si>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</si>
  <si>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</si>
  <si>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</si>
  <si>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</si>
  <si>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</si>
  <si>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</si>
  <si>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</si>
  <si>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</si>
  <si>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</si>
  <si>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</si>
  <si>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</si>
  <si>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</si>
  <si>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</si>
  <si>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</si>
  <si>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</si>
  <si>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</si>
  <si>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</si>
  <si>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</si>
  <si>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</si>
  <si>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</si>
  <si>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</si>
  <si>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</si>
  <si>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</si>
  <si>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</si>
  <si>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</si>
  <si>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</si>
  <si>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</si>
  <si>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</si>
  <si>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</si>
  <si>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</si>
  <si>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</si>
  <si>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</si>
  <si>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</si>
  <si>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</si>
  <si>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</si>
  <si>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</si>
  <si>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</si>
  <si>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</si>
  <si>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</si>
  <si>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</si>
  <si>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</si>
  <si>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</si>
  <si>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</si>
  <si>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</si>
  <si>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</si>
  <si>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</si>
  <si>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</si>
  <si>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</si>
  <si>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</si>
  <si>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</si>
  <si>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</si>
  <si>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</si>
  <si>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</si>
  <si>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</si>
  <si>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</si>
  <si>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</si>
  <si>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</si>
  <si>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</si>
  <si>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</si>
  <si>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</si>
  <si>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</si>
  <si>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</si>
  <si>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</si>
  <si>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</si>
  <si>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</si>
  <si>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</si>
  <si>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</si>
  <si>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</si>
  <si>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</si>
  <si>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</si>
  <si>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</si>
  <si>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</si>
  <si>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</si>
  <si>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</si>
  <si>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</si>
  <si>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</si>
  <si>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</si>
  <si>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</si>
  <si>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</si>
  <si>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</si>
  <si>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</si>
  <si>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</si>
  <si>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</si>
  <si>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</si>
  <si>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</si>
  <si>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</si>
  <si>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</si>
  <si>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</si>
  <si>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</si>
  <si>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</si>
  <si>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</si>
  <si>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</si>
  <si>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</si>
  <si>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</si>
  <si>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</si>
  <si>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</si>
  <si>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</si>
  <si>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</si>
  <si>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</si>
  <si>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</si>
  <si>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</si>
  <si>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</si>
  <si>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</si>
  <si>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</si>
  <si>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</si>
  <si>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</si>
  <si>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</si>
  <si>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</si>
  <si>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</si>
  <si>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</si>
  <si>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</si>
  <si>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</si>
  <si>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</si>
  <si>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</si>
  <si>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</si>
  <si>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</si>
  <si>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</si>
  <si>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</si>
  <si>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</si>
  <si>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</si>
  <si>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</si>
  <si>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</si>
  <si>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</si>
  <si>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</si>
  <si>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</si>
  <si>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</si>
  <si>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</si>
  <si>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</si>
  <si>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</si>
  <si>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</si>
  <si>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</si>
  <si>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</si>
  <si>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</si>
  <si>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</si>
  <si>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</si>
  <si>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</si>
  <si>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</si>
  <si>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</si>
  <si>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</si>
  <si>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</si>
  <si>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</si>
  <si>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</si>
  <si>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</si>
  <si>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</si>
  <si>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</si>
  <si>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</si>
  <si>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</si>
  <si>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</si>
  <si>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</si>
  <si>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</si>
  <si>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</si>
  <si>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</si>
  <si>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</si>
  <si>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</si>
  <si>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</si>
  <si>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</si>
  <si>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</si>
  <si>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</si>
  <si>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</si>
  <si>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</si>
  <si>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</si>
  <si>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</si>
  <si>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</si>
  <si>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</si>
  <si>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</si>
  <si>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</si>
  <si>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</si>
  <si>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</si>
  <si>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</si>
  <si>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</si>
  <si>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</si>
  <si>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</si>
  <si>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</si>
  <si>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</si>
  <si>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</si>
  <si>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</si>
  <si>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</si>
  <si>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</si>
  <si>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</si>
  <si>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</si>
  <si>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100101</t>
  </si>
  <si>
    <t>球磨郡　錦町</t>
  </si>
  <si>
    <t>43501</t>
  </si>
  <si>
    <t>100111</t>
  </si>
  <si>
    <t>球磨郡　多良木町</t>
  </si>
  <si>
    <t>43505</t>
  </si>
  <si>
    <t>生活文化スポーツ部</t>
  </si>
  <si>
    <t>100115</t>
  </si>
  <si>
    <t>球磨郡　湯前町</t>
  </si>
  <si>
    <t>43506</t>
  </si>
  <si>
    <t>こども未来部</t>
  </si>
  <si>
    <t>100117</t>
  </si>
  <si>
    <t>球磨郡　水上村</t>
  </si>
  <si>
    <t>43507</t>
  </si>
  <si>
    <t>100102</t>
  </si>
  <si>
    <t>球磨郡　相良村</t>
  </si>
  <si>
    <t>43510</t>
  </si>
  <si>
    <t>100104</t>
  </si>
  <si>
    <t>球磨郡　五木村</t>
  </si>
  <si>
    <t>43511</t>
  </si>
  <si>
    <t>100105</t>
  </si>
  <si>
    <t>球磨郡　山江村</t>
  </si>
  <si>
    <t>43512</t>
  </si>
  <si>
    <t>産業経済部</t>
  </si>
  <si>
    <t>100107</t>
  </si>
  <si>
    <t>球磨郡　球磨村</t>
  </si>
  <si>
    <t>43513</t>
  </si>
  <si>
    <t>100108</t>
  </si>
  <si>
    <t>球磨郡　あさぎり町</t>
  </si>
  <si>
    <t>43514</t>
  </si>
  <si>
    <t>100114</t>
  </si>
  <si>
    <t>天草郡　苓北町</t>
  </si>
  <si>
    <t>43531</t>
  </si>
  <si>
    <t>100116</t>
  </si>
  <si>
    <t>大分市</t>
  </si>
  <si>
    <t>44201</t>
  </si>
  <si>
    <t>100109</t>
  </si>
  <si>
    <t>別府市</t>
  </si>
  <si>
    <t>44202</t>
  </si>
  <si>
    <t>100110</t>
  </si>
  <si>
    <t>中津市</t>
  </si>
  <si>
    <t>44203</t>
  </si>
  <si>
    <t>中部環境事務所</t>
  </si>
  <si>
    <t>100308</t>
  </si>
  <si>
    <t>日田市</t>
  </si>
  <si>
    <t>44204</t>
  </si>
  <si>
    <t>渋川森林事務所</t>
  </si>
  <si>
    <t>100301</t>
  </si>
  <si>
    <t>佐伯市</t>
  </si>
  <si>
    <t>44205</t>
  </si>
  <si>
    <t>西部環境森林事務所</t>
  </si>
  <si>
    <t>100305</t>
  </si>
  <si>
    <t>臼杵市</t>
  </si>
  <si>
    <t>44206</t>
  </si>
  <si>
    <t>藤岡森林事務所</t>
  </si>
  <si>
    <t>100303</t>
  </si>
  <si>
    <t>津久見市</t>
  </si>
  <si>
    <t>44207</t>
  </si>
  <si>
    <t>富岡森林事務所</t>
  </si>
  <si>
    <t>100304</t>
  </si>
  <si>
    <t>竹田市</t>
  </si>
  <si>
    <t>44208</t>
  </si>
  <si>
    <t>吾妻環境森林事務所</t>
  </si>
  <si>
    <t>100306</t>
  </si>
  <si>
    <t>豊後高田市</t>
  </si>
  <si>
    <t>44209</t>
  </si>
  <si>
    <t>利根沼田環境森林事務所</t>
  </si>
  <si>
    <t>100302</t>
  </si>
  <si>
    <t>杵築市</t>
  </si>
  <si>
    <t>44210</t>
  </si>
  <si>
    <t>東部環境事務所</t>
  </si>
  <si>
    <t>100309</t>
  </si>
  <si>
    <t>宇佐市</t>
  </si>
  <si>
    <t>44211</t>
  </si>
  <si>
    <t>桐生森林事務所</t>
  </si>
  <si>
    <t>100307</t>
  </si>
  <si>
    <t>豊後大野市</t>
  </si>
  <si>
    <t>44212</t>
  </si>
  <si>
    <t>中部農業事務所</t>
  </si>
  <si>
    <t>100201</t>
  </si>
  <si>
    <t>由布市</t>
  </si>
  <si>
    <t>44213</t>
  </si>
  <si>
    <t>西部農業事務所</t>
  </si>
  <si>
    <t>100202</t>
  </si>
  <si>
    <t>国東市</t>
  </si>
  <si>
    <t>44214</t>
  </si>
  <si>
    <t>吾妻農業事務所</t>
  </si>
  <si>
    <t>100203</t>
  </si>
  <si>
    <t>東国東郡　姫島村</t>
  </si>
  <si>
    <t>44322</t>
  </si>
  <si>
    <t>利根沼田農業事務所</t>
  </si>
  <si>
    <t>100204</t>
  </si>
  <si>
    <t>速見郡　日出町</t>
  </si>
  <si>
    <t>44341</t>
  </si>
  <si>
    <t>東部農業事務所</t>
  </si>
  <si>
    <t>100205</t>
  </si>
  <si>
    <t>玖珠郡　九重町</t>
  </si>
  <si>
    <t>44461</t>
  </si>
  <si>
    <t>前橋土木事務所</t>
  </si>
  <si>
    <t>100401</t>
  </si>
  <si>
    <t>玖珠郡　玖珠町</t>
  </si>
  <si>
    <t>44462</t>
  </si>
  <si>
    <t>渋川土木事務所</t>
  </si>
  <si>
    <t>100403</t>
  </si>
  <si>
    <t>宮崎市</t>
  </si>
  <si>
    <t>45201</t>
  </si>
  <si>
    <t>伊勢崎土木事務所</t>
  </si>
  <si>
    <t>100409</t>
  </si>
  <si>
    <t>都城市</t>
  </si>
  <si>
    <t>45202</t>
  </si>
  <si>
    <t>高崎土木事務所</t>
  </si>
  <si>
    <t>100402</t>
  </si>
  <si>
    <t>延岡市</t>
  </si>
  <si>
    <t>45203</t>
  </si>
  <si>
    <t>安中土木事務所</t>
  </si>
  <si>
    <t>100406</t>
  </si>
  <si>
    <t>日南市</t>
  </si>
  <si>
    <t>45204</t>
  </si>
  <si>
    <t>藤岡土木事務所</t>
  </si>
  <si>
    <t>100404</t>
  </si>
  <si>
    <t>小林市</t>
  </si>
  <si>
    <t>45205</t>
  </si>
  <si>
    <t>富岡土木事務所</t>
  </si>
  <si>
    <t>100405</t>
  </si>
  <si>
    <t>日向市</t>
  </si>
  <si>
    <t>45206</t>
  </si>
  <si>
    <t>中之条土木事務所</t>
  </si>
  <si>
    <t>100407</t>
  </si>
  <si>
    <t>串間市</t>
  </si>
  <si>
    <t>45207</t>
  </si>
  <si>
    <t>沼田土木事務所</t>
  </si>
  <si>
    <t>100408</t>
  </si>
  <si>
    <t>西都市</t>
  </si>
  <si>
    <t>45208</t>
  </si>
  <si>
    <t>太田土木事務所</t>
  </si>
  <si>
    <t>100410</t>
  </si>
  <si>
    <t>えびの市</t>
  </si>
  <si>
    <t>45209</t>
  </si>
  <si>
    <t>桐生土木事務所</t>
  </si>
  <si>
    <t>100411</t>
  </si>
  <si>
    <t>北諸県郡　三股町</t>
  </si>
  <si>
    <t>45341</t>
  </si>
  <si>
    <t>館林土木事務所</t>
  </si>
  <si>
    <t>100412</t>
  </si>
  <si>
    <t>西諸県郡　高原町</t>
  </si>
  <si>
    <t>45361</t>
  </si>
  <si>
    <t>八ッ場ダム水源地域対策事務所</t>
  </si>
  <si>
    <t>100419</t>
  </si>
  <si>
    <t>東諸県郡　国富町</t>
  </si>
  <si>
    <t>45382</t>
  </si>
  <si>
    <t>下水道総合事務所</t>
  </si>
  <si>
    <t>100417</t>
  </si>
  <si>
    <t>東諸県郡　綾町</t>
  </si>
  <si>
    <t>45383</t>
  </si>
  <si>
    <t>上信自動車道建設事務所</t>
  </si>
  <si>
    <t>100421</t>
  </si>
  <si>
    <t>児湯郡　高鍋町</t>
  </si>
  <si>
    <t>45401</t>
  </si>
  <si>
    <t>100700</t>
  </si>
  <si>
    <t>児湯郡　新富町</t>
  </si>
  <si>
    <t>45402</t>
  </si>
  <si>
    <t>管理総合事務所</t>
  </si>
  <si>
    <t>100706</t>
  </si>
  <si>
    <t>児湯郡　西米良村</t>
  </si>
  <si>
    <t>45403</t>
  </si>
  <si>
    <t>利根発電事務所</t>
  </si>
  <si>
    <t>100710</t>
  </si>
  <si>
    <t>児湯郡　木城町</t>
  </si>
  <si>
    <t>45404</t>
  </si>
  <si>
    <t>吾妻発電事務所</t>
  </si>
  <si>
    <t>100711</t>
  </si>
  <si>
    <t>児湯郡　川南町</t>
  </si>
  <si>
    <t>45405</t>
  </si>
  <si>
    <t>坂東発電事務所</t>
  </si>
  <si>
    <t>100714</t>
  </si>
  <si>
    <t>児湯郡　都農町</t>
  </si>
  <si>
    <t>45406</t>
  </si>
  <si>
    <t>渡良瀬発電事務所</t>
  </si>
  <si>
    <t>100715</t>
  </si>
  <si>
    <t>東臼杵郡　門川町</t>
  </si>
  <si>
    <t>45421</t>
  </si>
  <si>
    <t>高浜発電事務所</t>
  </si>
  <si>
    <t>100716</t>
  </si>
  <si>
    <t>東臼杵郡　諸塚村</t>
  </si>
  <si>
    <t>45429</t>
  </si>
  <si>
    <t>団地総合事務所</t>
  </si>
  <si>
    <t>100719</t>
  </si>
  <si>
    <t>東臼杵郡　椎葉村</t>
  </si>
  <si>
    <t>45430</t>
  </si>
  <si>
    <t>渋川工業用水道事務所</t>
  </si>
  <si>
    <t>100717</t>
  </si>
  <si>
    <t>東臼杵郡　美郷町</t>
  </si>
  <si>
    <t>45431</t>
  </si>
  <si>
    <t>東毛工業用水道事務所</t>
  </si>
  <si>
    <t>100704</t>
  </si>
  <si>
    <t>西臼杵郡　高千穂町</t>
  </si>
  <si>
    <t>45441</t>
  </si>
  <si>
    <t>県央第一水道事務所</t>
  </si>
  <si>
    <t>100707</t>
  </si>
  <si>
    <t>西臼杵郡　日之影町</t>
  </si>
  <si>
    <t>45442</t>
  </si>
  <si>
    <t>新田山田水道事務所</t>
  </si>
  <si>
    <t>100708</t>
  </si>
  <si>
    <t>西臼杵郡　五ヶ瀬町</t>
  </si>
  <si>
    <t>45443</t>
  </si>
  <si>
    <t>東部地域水道事務所</t>
  </si>
  <si>
    <t>100701</t>
  </si>
  <si>
    <t>鹿児島市</t>
  </si>
  <si>
    <t>46201</t>
  </si>
  <si>
    <t>県央第二水道事務所</t>
  </si>
  <si>
    <t>100709</t>
  </si>
  <si>
    <t>鹿屋市</t>
  </si>
  <si>
    <t>46203</t>
  </si>
  <si>
    <t>水質検査センター</t>
  </si>
  <si>
    <t>100718</t>
  </si>
  <si>
    <t>枕崎市</t>
  </si>
  <si>
    <t>46204</t>
  </si>
  <si>
    <t>群馬県住宅供給公社</t>
  </si>
  <si>
    <t>100802</t>
  </si>
  <si>
    <t>阿久根市</t>
  </si>
  <si>
    <t>46206</t>
  </si>
  <si>
    <t>群馬東部水道企業団</t>
  </si>
  <si>
    <t>100809</t>
  </si>
  <si>
    <t>出水市</t>
  </si>
  <si>
    <t>46208</t>
  </si>
  <si>
    <t>100803</t>
  </si>
  <si>
    <t>指宿市</t>
  </si>
  <si>
    <t>46210</t>
  </si>
  <si>
    <t>100804</t>
  </si>
  <si>
    <t>西之表市</t>
  </si>
  <si>
    <t>46213</t>
  </si>
  <si>
    <t>100805</t>
  </si>
  <si>
    <t>垂水市</t>
  </si>
  <si>
    <t>46214</t>
  </si>
  <si>
    <t>100806</t>
  </si>
  <si>
    <t>薩摩川内市</t>
  </si>
  <si>
    <t>46215</t>
  </si>
  <si>
    <t>100807</t>
  </si>
  <si>
    <t>日置市</t>
  </si>
  <si>
    <t>46216</t>
  </si>
  <si>
    <t>100999</t>
  </si>
  <si>
    <t>曽於市</t>
  </si>
  <si>
    <t>46217</t>
  </si>
  <si>
    <t>企画財政部</t>
  </si>
  <si>
    <t>110101</t>
  </si>
  <si>
    <t>霧島市</t>
  </si>
  <si>
    <t>46218</t>
  </si>
  <si>
    <t>110102</t>
  </si>
  <si>
    <t>いちき串木野市</t>
  </si>
  <si>
    <t>46219</t>
  </si>
  <si>
    <t>総務部管財課</t>
  </si>
  <si>
    <t>110113</t>
  </si>
  <si>
    <t>南さつま市</t>
  </si>
  <si>
    <t>46220</t>
  </si>
  <si>
    <t>110120</t>
  </si>
  <si>
    <t>志布志市</t>
  </si>
  <si>
    <t>46221</t>
  </si>
  <si>
    <t>危機管理防災部</t>
  </si>
  <si>
    <t>110118</t>
  </si>
  <si>
    <t>奄美市</t>
  </si>
  <si>
    <t>46222</t>
  </si>
  <si>
    <t>環境部</t>
  </si>
  <si>
    <t>110103</t>
  </si>
  <si>
    <t>南九州市</t>
  </si>
  <si>
    <t>46223</t>
  </si>
  <si>
    <t>福祉部</t>
  </si>
  <si>
    <t>110104</t>
  </si>
  <si>
    <t>伊佐市</t>
  </si>
  <si>
    <t>46224</t>
  </si>
  <si>
    <t>保健医療部</t>
  </si>
  <si>
    <t>110119</t>
  </si>
  <si>
    <t>姶良市</t>
  </si>
  <si>
    <t>46225</t>
  </si>
  <si>
    <t>110105</t>
  </si>
  <si>
    <t>鹿児島郡　三島村</t>
  </si>
  <si>
    <t>46303</t>
  </si>
  <si>
    <t>農林部</t>
  </si>
  <si>
    <t>110106</t>
  </si>
  <si>
    <t>鹿児島郡　十島村</t>
  </si>
  <si>
    <t>46304</t>
  </si>
  <si>
    <t>110107</t>
  </si>
  <si>
    <t>薩摩郡　さつま町</t>
  </si>
  <si>
    <t>46392</t>
  </si>
  <si>
    <t>都市整備部</t>
  </si>
  <si>
    <t>110114</t>
  </si>
  <si>
    <t>出水郡　長島町</t>
  </si>
  <si>
    <t>46404</t>
  </si>
  <si>
    <t>都市整備部営繕課</t>
  </si>
  <si>
    <t>110115</t>
  </si>
  <si>
    <t>姶良郡　湧水町</t>
  </si>
  <si>
    <t>46452</t>
  </si>
  <si>
    <t>出納</t>
  </si>
  <si>
    <t>110110</t>
  </si>
  <si>
    <t>曽於郡　大崎町</t>
  </si>
  <si>
    <t>46468</t>
  </si>
  <si>
    <t>110121</t>
  </si>
  <si>
    <t>肝属郡　東串良町</t>
  </si>
  <si>
    <t>46482</t>
  </si>
  <si>
    <t>下水道局</t>
  </si>
  <si>
    <t>110122</t>
  </si>
  <si>
    <t>肝属郡　錦江町</t>
  </si>
  <si>
    <t>46490</t>
  </si>
  <si>
    <t>教育局</t>
  </si>
  <si>
    <t>110111</t>
  </si>
  <si>
    <t>肝属郡　南大隅町</t>
  </si>
  <si>
    <t>46491</t>
  </si>
  <si>
    <t>教育局財務課</t>
  </si>
  <si>
    <t>110116</t>
  </si>
  <si>
    <t>肝属郡　肝付町</t>
  </si>
  <si>
    <t>46492</t>
  </si>
  <si>
    <t>警察本部（施設課）</t>
  </si>
  <si>
    <t>110112</t>
  </si>
  <si>
    <t>熊毛郡　中種子町</t>
  </si>
  <si>
    <t>46501</t>
  </si>
  <si>
    <t>さいたま農林振興センター</t>
  </si>
  <si>
    <t>110205</t>
  </si>
  <si>
    <t>熊毛郡　南種子町</t>
  </si>
  <si>
    <t>46502</t>
  </si>
  <si>
    <t>川越農林振興センター</t>
  </si>
  <si>
    <t>110201</t>
  </si>
  <si>
    <t>熊毛郡　屋久島町</t>
  </si>
  <si>
    <t>46505</t>
  </si>
  <si>
    <t>東松山農林振興センター</t>
  </si>
  <si>
    <t>110202</t>
  </si>
  <si>
    <t>大島郡　大和村</t>
  </si>
  <si>
    <t>46523</t>
  </si>
  <si>
    <t>秩父農林振興センター</t>
  </si>
  <si>
    <t>110203</t>
  </si>
  <si>
    <t>大島郡　宇検村</t>
  </si>
  <si>
    <t>46524</t>
  </si>
  <si>
    <t>本庄農林振興センター</t>
  </si>
  <si>
    <t>110206</t>
  </si>
  <si>
    <t>大島郡　瀬戸内町</t>
  </si>
  <si>
    <t>46525</t>
  </si>
  <si>
    <t>大里農林振興センター</t>
  </si>
  <si>
    <t>110207</t>
  </si>
  <si>
    <t>大島郡　龍郷町</t>
  </si>
  <si>
    <t>46527</t>
  </si>
  <si>
    <t>加須農林振興センター</t>
  </si>
  <si>
    <t>110204</t>
  </si>
  <si>
    <t>大島郡　喜界町</t>
  </si>
  <si>
    <t>46529</t>
  </si>
  <si>
    <t>春日部農林振興センター</t>
  </si>
  <si>
    <t>110208</t>
  </si>
  <si>
    <t>大島郡　徳之島町</t>
  </si>
  <si>
    <t>46530</t>
  </si>
  <si>
    <t>寄居林業事務所</t>
  </si>
  <si>
    <t>110210</t>
  </si>
  <si>
    <t>大島郡　天城町</t>
  </si>
  <si>
    <t>46531</t>
  </si>
  <si>
    <t>農村整備計画センター</t>
  </si>
  <si>
    <t>110216</t>
  </si>
  <si>
    <t>大島郡　伊仙町</t>
  </si>
  <si>
    <t>46532</t>
  </si>
  <si>
    <t>さいたま県土整備事務所</t>
  </si>
  <si>
    <t>110301</t>
  </si>
  <si>
    <t>大島郡　和泊町</t>
  </si>
  <si>
    <t>46533</t>
  </si>
  <si>
    <t>朝霞県土整備事務所</t>
  </si>
  <si>
    <t>110302</t>
  </si>
  <si>
    <t>大島郡　知名町</t>
  </si>
  <si>
    <t>46534</t>
  </si>
  <si>
    <t>北本県土整備事務所</t>
  </si>
  <si>
    <t>110303</t>
  </si>
  <si>
    <t>大島郡　与論町</t>
  </si>
  <si>
    <t>46535</t>
  </si>
  <si>
    <t>川越県土整備事務所</t>
  </si>
  <si>
    <t>110304</t>
  </si>
  <si>
    <t>那覇市</t>
  </si>
  <si>
    <t>47201</t>
  </si>
  <si>
    <t>飯能県土整備事務所</t>
  </si>
  <si>
    <t>110305</t>
  </si>
  <si>
    <t>宜野湾市</t>
  </si>
  <si>
    <t>47205</t>
  </si>
  <si>
    <t>東松山県土整備事務所</t>
  </si>
  <si>
    <t>110306</t>
  </si>
  <si>
    <t>石垣市</t>
  </si>
  <si>
    <t>47207</t>
  </si>
  <si>
    <t>秩父県土整備事務所</t>
  </si>
  <si>
    <t>110307</t>
  </si>
  <si>
    <t>浦添市</t>
  </si>
  <si>
    <t>47208</t>
  </si>
  <si>
    <t>本庄県土整備事務所</t>
  </si>
  <si>
    <t>110308</t>
  </si>
  <si>
    <t>名護市</t>
  </si>
  <si>
    <t>47209</t>
  </si>
  <si>
    <t>熊谷県土整備事務所</t>
  </si>
  <si>
    <t>110309</t>
  </si>
  <si>
    <t>糸満市</t>
  </si>
  <si>
    <t>47210</t>
  </si>
  <si>
    <t>行田県土整備事務所</t>
  </si>
  <si>
    <t>110310</t>
  </si>
  <si>
    <t>沖縄市</t>
  </si>
  <si>
    <t>47211</t>
  </si>
  <si>
    <t>越谷県土整備事務所</t>
  </si>
  <si>
    <t>110311</t>
  </si>
  <si>
    <t>豊見城市</t>
  </si>
  <si>
    <t>47212</t>
  </si>
  <si>
    <t>杉戸県土整備事務所</t>
  </si>
  <si>
    <t>110312</t>
  </si>
  <si>
    <t>うるま市</t>
  </si>
  <si>
    <t>47213</t>
  </si>
  <si>
    <t>総合技術センター</t>
  </si>
  <si>
    <t>110324</t>
  </si>
  <si>
    <t>宮古島市</t>
  </si>
  <si>
    <t>47214</t>
  </si>
  <si>
    <t>西関東連絡道路建設事務所</t>
  </si>
  <si>
    <t>110313</t>
  </si>
  <si>
    <t>南城市</t>
  </si>
  <si>
    <t>47215</t>
  </si>
  <si>
    <t>総合治水事務所</t>
  </si>
  <si>
    <t>110315</t>
  </si>
  <si>
    <t>国頭郡　国頭村</t>
  </si>
  <si>
    <t>47301</t>
  </si>
  <si>
    <t>八潮新都市建設事務所</t>
  </si>
  <si>
    <t>110403</t>
  </si>
  <si>
    <t>国頭郡　大宜味村</t>
  </si>
  <si>
    <t>47302</t>
  </si>
  <si>
    <t>大宮公園事務所</t>
  </si>
  <si>
    <t>110407</t>
  </si>
  <si>
    <t>国頭郡　東村</t>
  </si>
  <si>
    <t>47303</t>
  </si>
  <si>
    <t>営繕工事事務所</t>
  </si>
  <si>
    <t>110409</t>
  </si>
  <si>
    <t>国頭郡　今帰仁村</t>
  </si>
  <si>
    <t>47306</t>
  </si>
  <si>
    <t>荒川左岸南部下水道事務所</t>
  </si>
  <si>
    <t>110320</t>
  </si>
  <si>
    <t>国頭郡　本部町</t>
  </si>
  <si>
    <t>47308</t>
  </si>
  <si>
    <t>荒川右岸下水道事務所</t>
  </si>
  <si>
    <t>110321</t>
  </si>
  <si>
    <t>国頭郡　恩納村</t>
  </si>
  <si>
    <t>47311</t>
  </si>
  <si>
    <t>荒川左岸北部下水道事務所</t>
  </si>
  <si>
    <t>110322</t>
  </si>
  <si>
    <t>国頭郡　宜野座村</t>
  </si>
  <si>
    <t>47313</t>
  </si>
  <si>
    <t>中川下水道事務所</t>
  </si>
  <si>
    <t>110323</t>
  </si>
  <si>
    <t>国頭郡　金武町</t>
  </si>
  <si>
    <t>47314</t>
  </si>
  <si>
    <t>110700</t>
  </si>
  <si>
    <t>国頭郡　伊江村</t>
  </si>
  <si>
    <t>47315</t>
  </si>
  <si>
    <t>地域整備事務所</t>
  </si>
  <si>
    <t>110709</t>
  </si>
  <si>
    <t>中頭郡　読谷村</t>
  </si>
  <si>
    <t>47324</t>
  </si>
  <si>
    <t>大久保浄水場</t>
  </si>
  <si>
    <t>110701</t>
  </si>
  <si>
    <t>中頭郡　嘉手納町</t>
  </si>
  <si>
    <t>47325</t>
  </si>
  <si>
    <t>庄和浄水場</t>
  </si>
  <si>
    <t>110702</t>
  </si>
  <si>
    <t>中頭郡　北谷町</t>
  </si>
  <si>
    <t>47326</t>
  </si>
  <si>
    <t>行田浄水場</t>
  </si>
  <si>
    <t>110703</t>
  </si>
  <si>
    <t>中頭郡　北中城村</t>
  </si>
  <si>
    <t>47327</t>
  </si>
  <si>
    <t>新三郷浄水場</t>
  </si>
  <si>
    <t>110704</t>
  </si>
  <si>
    <t>中頭郡　中城村</t>
  </si>
  <si>
    <t>47328</t>
  </si>
  <si>
    <t>吉見浄水場</t>
  </si>
  <si>
    <t>110711</t>
  </si>
  <si>
    <t>中頭郡　西原町</t>
  </si>
  <si>
    <t>47329</t>
  </si>
  <si>
    <t>110712</t>
  </si>
  <si>
    <t>島尻郡　与那原町</t>
  </si>
  <si>
    <t>47348</t>
  </si>
  <si>
    <t>水道整備事務所</t>
  </si>
  <si>
    <t>110706</t>
  </si>
  <si>
    <t>島尻郡　南風原町</t>
  </si>
  <si>
    <t>47350</t>
  </si>
  <si>
    <t>埼玉県土地開発公社</t>
  </si>
  <si>
    <t>110801</t>
  </si>
  <si>
    <t>島尻郡　渡嘉敷村</t>
  </si>
  <si>
    <t>47353</t>
  </si>
  <si>
    <t>埼玉県住宅供給公社</t>
  </si>
  <si>
    <t>110802</t>
  </si>
  <si>
    <t>島尻郡　座間味村</t>
  </si>
  <si>
    <t>47354</t>
  </si>
  <si>
    <t>埼玉県道路公社</t>
  </si>
  <si>
    <t>110803</t>
  </si>
  <si>
    <t>島尻郡　粟国村</t>
  </si>
  <si>
    <t>47355</t>
  </si>
  <si>
    <t>110804</t>
  </si>
  <si>
    <t>島尻郡　渡名喜村</t>
  </si>
  <si>
    <t>47356</t>
  </si>
  <si>
    <t>110805</t>
  </si>
  <si>
    <t>島尻郡　南大東村</t>
  </si>
  <si>
    <t>47357</t>
  </si>
  <si>
    <t>110806</t>
  </si>
  <si>
    <t>島尻郡　北大東村</t>
  </si>
  <si>
    <t>47358</t>
  </si>
  <si>
    <t>110807</t>
  </si>
  <si>
    <t>島尻郡　伊平屋村</t>
  </si>
  <si>
    <t>47359</t>
  </si>
  <si>
    <t>110808</t>
  </si>
  <si>
    <t>島尻郡　伊是名村</t>
  </si>
  <si>
    <t>47360</t>
  </si>
  <si>
    <t>110999</t>
  </si>
  <si>
    <t>島尻郡　久米島町</t>
  </si>
  <si>
    <t>47361</t>
  </si>
  <si>
    <t>120101</t>
  </si>
  <si>
    <t>島尻郡　八重瀬町</t>
  </si>
  <si>
    <t>47362</t>
  </si>
  <si>
    <t>総合企画部</t>
  </si>
  <si>
    <t>120102</t>
  </si>
  <si>
    <t>宮古郡　多良間村</t>
  </si>
  <si>
    <t>47375</t>
  </si>
  <si>
    <t>防災危機管理部</t>
  </si>
  <si>
    <t>120116</t>
  </si>
  <si>
    <t>八重山郡　竹富町</t>
  </si>
  <si>
    <t>47381</t>
  </si>
  <si>
    <t>120103</t>
  </si>
  <si>
    <t>八重山郡　与那国町</t>
  </si>
  <si>
    <t>47382</t>
  </si>
  <si>
    <t>120105</t>
  </si>
  <si>
    <t>120106</t>
  </si>
  <si>
    <t>農林水産部（耕地課）</t>
  </si>
  <si>
    <t>120107</t>
  </si>
  <si>
    <t>県土整備部（営繕課）</t>
  </si>
  <si>
    <t>120109</t>
  </si>
  <si>
    <t>県土整備部（施設改修課）</t>
  </si>
  <si>
    <t>120110</t>
  </si>
  <si>
    <t>県土整備部（住宅課）</t>
  </si>
  <si>
    <t>120111</t>
  </si>
  <si>
    <t>120112</t>
  </si>
  <si>
    <t>教育庁（企画管理部財務施設課）</t>
  </si>
  <si>
    <t>120113</t>
  </si>
  <si>
    <t>警察本部（総務部会計課）</t>
  </si>
  <si>
    <t>120114</t>
  </si>
  <si>
    <t>葛南地域振興事務所</t>
  </si>
  <si>
    <t>120151</t>
  </si>
  <si>
    <t>東葛飾地域振興事務所</t>
  </si>
  <si>
    <t>120152</t>
  </si>
  <si>
    <t>印旛地域振興事務所</t>
  </si>
  <si>
    <t>120153</t>
  </si>
  <si>
    <t>香取地域振興事務所</t>
  </si>
  <si>
    <t>120156</t>
  </si>
  <si>
    <t>海匝地域振興事務所</t>
  </si>
  <si>
    <t>120157</t>
  </si>
  <si>
    <t>山武地域振興事務所</t>
  </si>
  <si>
    <t>120158</t>
  </si>
  <si>
    <t>長生地域振興事務所</t>
  </si>
  <si>
    <t>120154</t>
  </si>
  <si>
    <t>夷隅地域振興事務所</t>
  </si>
  <si>
    <t>120159</t>
  </si>
  <si>
    <t>安房地域振興事務所</t>
  </si>
  <si>
    <t>120160</t>
  </si>
  <si>
    <t>君津地域振興事務所</t>
  </si>
  <si>
    <t>120155</t>
  </si>
  <si>
    <t>120200</t>
  </si>
  <si>
    <t>千葉農業事務所</t>
  </si>
  <si>
    <t>120201</t>
  </si>
  <si>
    <t>東葛飾農業事務所</t>
  </si>
  <si>
    <t>120202</t>
  </si>
  <si>
    <t>印旛農業事務所</t>
  </si>
  <si>
    <t>120203</t>
  </si>
  <si>
    <t>香取農業事務所</t>
  </si>
  <si>
    <t>120204</t>
  </si>
  <si>
    <t>海匝農業事務所</t>
  </si>
  <si>
    <t>120205</t>
  </si>
  <si>
    <t>山武農業事務所</t>
  </si>
  <si>
    <t>120206</t>
  </si>
  <si>
    <t>長生農業事務所</t>
  </si>
  <si>
    <t>120207</t>
  </si>
  <si>
    <t>夷隅農業事務所</t>
  </si>
  <si>
    <t>120208</t>
  </si>
  <si>
    <t>安房農業事務所</t>
  </si>
  <si>
    <t>120210</t>
  </si>
  <si>
    <t>君津農業事務所</t>
  </si>
  <si>
    <t>120209</t>
  </si>
  <si>
    <t>北部林業事務所</t>
  </si>
  <si>
    <t>120213</t>
  </si>
  <si>
    <t>中部林業事務所</t>
  </si>
  <si>
    <t>120214</t>
  </si>
  <si>
    <t>南部林業事務所</t>
  </si>
  <si>
    <t>120215</t>
  </si>
  <si>
    <t>農林水産部水産局</t>
  </si>
  <si>
    <t>120300</t>
  </si>
  <si>
    <t>銚子漁港事務所</t>
  </si>
  <si>
    <t>120301</t>
  </si>
  <si>
    <t>南部漁港事務所</t>
  </si>
  <si>
    <t>120302</t>
  </si>
  <si>
    <t>120400</t>
  </si>
  <si>
    <t>千葉土木事務所</t>
  </si>
  <si>
    <t>120401</t>
  </si>
  <si>
    <t>葛南土木事務所</t>
  </si>
  <si>
    <t>120402</t>
  </si>
  <si>
    <t>東葛飾土木事務所</t>
  </si>
  <si>
    <t>120404</t>
  </si>
  <si>
    <t>東葛飾土木事務所　野田出張所</t>
  </si>
  <si>
    <t>120431</t>
  </si>
  <si>
    <t>柏土木事務所</t>
  </si>
  <si>
    <t>120502</t>
  </si>
  <si>
    <t>印旛土木事務所</t>
  </si>
  <si>
    <t>120405</t>
  </si>
  <si>
    <t>成田土木事務所</t>
  </si>
  <si>
    <t>120406</t>
  </si>
  <si>
    <t>香取土木事務所</t>
  </si>
  <si>
    <t>120407</t>
  </si>
  <si>
    <t>香取土木事務所　小見川出張所</t>
  </si>
  <si>
    <t>120432</t>
  </si>
  <si>
    <t>銚子土木事務所</t>
  </si>
  <si>
    <t>120408</t>
  </si>
  <si>
    <t>海匝土木事務所</t>
  </si>
  <si>
    <t>120409</t>
  </si>
  <si>
    <t>山武土木事務所</t>
  </si>
  <si>
    <t>120410</t>
  </si>
  <si>
    <t>長生土木事務所</t>
  </si>
  <si>
    <t>120411</t>
  </si>
  <si>
    <t>夷隅土木事務所</t>
  </si>
  <si>
    <t>120412</t>
  </si>
  <si>
    <t>夷隅土木事務所　大多喜出張所</t>
  </si>
  <si>
    <t>120413</t>
  </si>
  <si>
    <t>安房土木事務所</t>
  </si>
  <si>
    <t>120415</t>
  </si>
  <si>
    <t>安房土木事務所　鴨川出張所</t>
  </si>
  <si>
    <t>120414</t>
  </si>
  <si>
    <t>君津土木事務所</t>
  </si>
  <si>
    <t>120416</t>
  </si>
  <si>
    <t>君津土木事務所　天羽出張所</t>
  </si>
  <si>
    <t>120433</t>
  </si>
  <si>
    <t>君津土木事務所　上総出張所</t>
  </si>
  <si>
    <t>120434</t>
  </si>
  <si>
    <t>市原土木事務所</t>
  </si>
  <si>
    <t>120403</t>
  </si>
  <si>
    <t>市原土木事務所　鶴舞出張所</t>
  </si>
  <si>
    <t>120428</t>
  </si>
  <si>
    <t>120417</t>
  </si>
  <si>
    <t>葛南港湾事務所</t>
  </si>
  <si>
    <t>120418</t>
  </si>
  <si>
    <t>木更津港湾事務所</t>
  </si>
  <si>
    <t>120419</t>
  </si>
  <si>
    <t>北千葉道路建設事務所</t>
  </si>
  <si>
    <t>120427</t>
  </si>
  <si>
    <t>亀山・片倉ダム管理事務所</t>
  </si>
  <si>
    <t>120425</t>
  </si>
  <si>
    <t>高滝ダム管理事務所</t>
  </si>
  <si>
    <t>120426</t>
  </si>
  <si>
    <t>流山区画整理事務所</t>
  </si>
  <si>
    <t>120430</t>
  </si>
  <si>
    <t>柏区画整理事務所</t>
  </si>
  <si>
    <t>120429</t>
  </si>
  <si>
    <t>木更津区画整理事務所</t>
  </si>
  <si>
    <t>120504</t>
  </si>
  <si>
    <t>印旛沼下水道事務所</t>
  </si>
  <si>
    <t>120506</t>
  </si>
  <si>
    <t>手賀沼下水道事務所</t>
  </si>
  <si>
    <t>120507</t>
  </si>
  <si>
    <t>江戸川下水道事務所</t>
  </si>
  <si>
    <t>120508</t>
  </si>
  <si>
    <t>水道局</t>
  </si>
  <si>
    <t>120600</t>
  </si>
  <si>
    <t>千葉水道事務所</t>
  </si>
  <si>
    <t>120601</t>
  </si>
  <si>
    <t>船橋水道事務所</t>
  </si>
  <si>
    <t>120602</t>
  </si>
  <si>
    <t>市川水道事務所</t>
  </si>
  <si>
    <t>120603</t>
  </si>
  <si>
    <t>施設整備センター</t>
  </si>
  <si>
    <t>120605</t>
  </si>
  <si>
    <t>千葉工業用水道事務所</t>
  </si>
  <si>
    <t>120711</t>
  </si>
  <si>
    <t>葛南工業用水道事務所</t>
  </si>
  <si>
    <t>120712</t>
  </si>
  <si>
    <t>君津工業用水道事務所</t>
  </si>
  <si>
    <t>120713</t>
  </si>
  <si>
    <t>企業土地管理局</t>
  </si>
  <si>
    <t>120700</t>
  </si>
  <si>
    <t>120115</t>
  </si>
  <si>
    <t>千葉県住宅供給公社</t>
  </si>
  <si>
    <t>120801</t>
  </si>
  <si>
    <t>千葉県道路公社</t>
  </si>
  <si>
    <t>120802</t>
  </si>
  <si>
    <t>千葉県土地開発公社</t>
  </si>
  <si>
    <t>120803</t>
  </si>
  <si>
    <t>（一財）千葉県まちづくり公社</t>
  </si>
  <si>
    <t>120804</t>
  </si>
  <si>
    <t>（公財）千葉県下水道公社</t>
  </si>
  <si>
    <t>120809</t>
  </si>
  <si>
    <t>120820</t>
  </si>
  <si>
    <t>南房総広域水道企業団</t>
  </si>
  <si>
    <t>120821</t>
  </si>
  <si>
    <t>君津広域水道企業団</t>
  </si>
  <si>
    <t>120822</t>
  </si>
  <si>
    <t>北千葉広域水道企業団</t>
  </si>
  <si>
    <t>120824</t>
  </si>
  <si>
    <t>山武郡市広域水道企業団</t>
  </si>
  <si>
    <t>120825</t>
  </si>
  <si>
    <t>東総広域水道企業団</t>
  </si>
  <si>
    <t>120826</t>
  </si>
  <si>
    <t>印旛郡市広域市町村圏事務組合</t>
  </si>
  <si>
    <t>120827</t>
  </si>
  <si>
    <t>長生郡市広域市町村圏組合</t>
  </si>
  <si>
    <t>120828</t>
  </si>
  <si>
    <t>九十九里地域水道企業団</t>
  </si>
  <si>
    <t>120829</t>
  </si>
  <si>
    <t>三芳水道企業団</t>
  </si>
  <si>
    <t>120830</t>
  </si>
  <si>
    <t>八匝水道企業団</t>
  </si>
  <si>
    <t>120832</t>
  </si>
  <si>
    <t>長門川水道企業団</t>
  </si>
  <si>
    <t>120833</t>
  </si>
  <si>
    <t>120999</t>
  </si>
  <si>
    <t>政策企画局</t>
  </si>
  <si>
    <t>130017</t>
  </si>
  <si>
    <t>青少年・治安対策本部</t>
  </si>
  <si>
    <t>130016</t>
  </si>
  <si>
    <t>総務局</t>
  </si>
  <si>
    <t>130010</t>
  </si>
  <si>
    <t>総務局　大島支庁</t>
  </si>
  <si>
    <t>130011</t>
  </si>
  <si>
    <t>総務局　三宅支庁</t>
  </si>
  <si>
    <t>130012</t>
  </si>
  <si>
    <t>総務局　八丈支庁</t>
  </si>
  <si>
    <t>130013</t>
  </si>
  <si>
    <t>総務局　小笠原支庁</t>
  </si>
  <si>
    <t>130014</t>
  </si>
  <si>
    <t>財務局（建築保全部）</t>
  </si>
  <si>
    <t>130030</t>
  </si>
  <si>
    <t>主税局</t>
  </si>
  <si>
    <t>130330</t>
  </si>
  <si>
    <t>生活文化局</t>
  </si>
  <si>
    <t>130031</t>
  </si>
  <si>
    <t>オリンピック・パラリンピック準備局</t>
  </si>
  <si>
    <t>130032</t>
  </si>
  <si>
    <t>都市整備局</t>
  </si>
  <si>
    <t>130093</t>
  </si>
  <si>
    <t>都市整備局　総務部</t>
  </si>
  <si>
    <t>130138</t>
  </si>
  <si>
    <t>都市整備局　都営住宅経営部</t>
  </si>
  <si>
    <t>130139</t>
  </si>
  <si>
    <t>都市整備局　市街地整備部</t>
  </si>
  <si>
    <t>130146</t>
  </si>
  <si>
    <t>都市整備局　市街地整備部（選手村整備担当）</t>
  </si>
  <si>
    <t>130147</t>
  </si>
  <si>
    <t>都市整備局　市街地整備部（多摩ニュータウン事業室）</t>
  </si>
  <si>
    <t>130094</t>
  </si>
  <si>
    <t>都市整備局　第一市街地整備事務所</t>
  </si>
  <si>
    <t>130095</t>
  </si>
  <si>
    <t>都市整備局　第二市街地整備事務所</t>
  </si>
  <si>
    <t>130127</t>
  </si>
  <si>
    <t>都市整備局　多摩ニュータウン整備事務所</t>
  </si>
  <si>
    <t>130098</t>
  </si>
  <si>
    <t>都市整備局　多摩建築指導事務所</t>
  </si>
  <si>
    <t>130120</t>
  </si>
  <si>
    <t>都市整備局　東部住宅建設事務所</t>
  </si>
  <si>
    <t>130099</t>
  </si>
  <si>
    <t>都市整備局　西部住宅建設事務所</t>
  </si>
  <si>
    <t>130103</t>
  </si>
  <si>
    <t>環境局</t>
  </si>
  <si>
    <t>130160</t>
  </si>
  <si>
    <t>環境局（自然環境部）</t>
  </si>
  <si>
    <t>130167</t>
  </si>
  <si>
    <t>環境局　多摩環境事務所</t>
  </si>
  <si>
    <t>130165</t>
  </si>
  <si>
    <t>環境局　廃棄物埋立管理事務所</t>
  </si>
  <si>
    <t>130166</t>
  </si>
  <si>
    <t>福祉保健局</t>
  </si>
  <si>
    <t>130040</t>
  </si>
  <si>
    <t>福祉保健局（総務部）</t>
  </si>
  <si>
    <t>130041</t>
  </si>
  <si>
    <t>福祉保健局（高齢社会対策部）</t>
  </si>
  <si>
    <t>130042</t>
  </si>
  <si>
    <t>病院経営本部</t>
  </si>
  <si>
    <t>130051</t>
  </si>
  <si>
    <t>産業労働局</t>
  </si>
  <si>
    <t>130061</t>
  </si>
  <si>
    <t>産業労働局（商工部）</t>
  </si>
  <si>
    <t>130063</t>
  </si>
  <si>
    <t>産業労働局（農林水産部）</t>
  </si>
  <si>
    <t>130060</t>
  </si>
  <si>
    <t>産業労働局（雇用就業部）</t>
  </si>
  <si>
    <t>130064</t>
  </si>
  <si>
    <t>産業労働局　森林事務所</t>
  </si>
  <si>
    <t>130062</t>
  </si>
  <si>
    <t>中央卸売市場</t>
  </si>
  <si>
    <t>130070</t>
  </si>
  <si>
    <t>中央卸売市場（管理部）</t>
  </si>
  <si>
    <t>130071</t>
  </si>
  <si>
    <t>中央卸売市場（事業部）</t>
  </si>
  <si>
    <t>130072</t>
  </si>
  <si>
    <t>建設局</t>
  </si>
  <si>
    <t>130100</t>
  </si>
  <si>
    <t>建設局　総務部</t>
  </si>
  <si>
    <t>130101</t>
  </si>
  <si>
    <t>建設局　第一建設事務所</t>
  </si>
  <si>
    <t>130105</t>
  </si>
  <si>
    <t>建設局　第二建設事務所</t>
  </si>
  <si>
    <t>130106</t>
  </si>
  <si>
    <t>建設局　第三建設事務所</t>
  </si>
  <si>
    <t>130107</t>
  </si>
  <si>
    <t>建設局　第四建設事務所</t>
  </si>
  <si>
    <t>130108</t>
  </si>
  <si>
    <t>建設局　第五建設事務所</t>
  </si>
  <si>
    <t>130109</t>
  </si>
  <si>
    <t>建設局　第六建設事務所</t>
  </si>
  <si>
    <t>130110</t>
  </si>
  <si>
    <t>建設局　西多摩建設事務所</t>
  </si>
  <si>
    <t>130112</t>
  </si>
  <si>
    <t>建設局　南多摩東部建設事務所</t>
  </si>
  <si>
    <t>130113</t>
  </si>
  <si>
    <t>建設局　南多摩西部建設事務所</t>
  </si>
  <si>
    <t>130114</t>
  </si>
  <si>
    <t>建設局　北多摩南部建設事務所</t>
  </si>
  <si>
    <t>130115</t>
  </si>
  <si>
    <t>建設局　北多摩北部建設事務所</t>
  </si>
  <si>
    <t>130116</t>
  </si>
  <si>
    <t>建設局　土木技術支援・人材育成センター</t>
  </si>
  <si>
    <t>130102</t>
  </si>
  <si>
    <t>建設局　東部公園緑地事務所</t>
  </si>
  <si>
    <t>130123</t>
  </si>
  <si>
    <t>建設局　西部公園緑地事務所</t>
  </si>
  <si>
    <t>130124</t>
  </si>
  <si>
    <t>建設局　江東治水事務所</t>
  </si>
  <si>
    <t>130125</t>
  </si>
  <si>
    <t>建設局　用地部</t>
  </si>
  <si>
    <t>130141</t>
  </si>
  <si>
    <t>建設局　道路建設部</t>
  </si>
  <si>
    <t>130145</t>
  </si>
  <si>
    <t>130150</t>
  </si>
  <si>
    <t>港湾局　港湾整備部</t>
  </si>
  <si>
    <t>130153</t>
  </si>
  <si>
    <t>港湾局　離島港湾部</t>
  </si>
  <si>
    <t>130156</t>
  </si>
  <si>
    <t>港湾局　調布飛行場管理事務所</t>
  </si>
  <si>
    <t>130157</t>
  </si>
  <si>
    <t>港湾局　東京港管理事務所</t>
  </si>
  <si>
    <t>130151</t>
  </si>
  <si>
    <t>港湾局　東京港建設事務所</t>
  </si>
  <si>
    <t>130154</t>
  </si>
  <si>
    <t>東京消防庁</t>
  </si>
  <si>
    <t>130170</t>
  </si>
  <si>
    <t>東京消防庁　総務部</t>
  </si>
  <si>
    <t>130171</t>
  </si>
  <si>
    <t>東京消防庁　防災部</t>
  </si>
  <si>
    <t>130172</t>
  </si>
  <si>
    <t>交通局</t>
  </si>
  <si>
    <t>130181</t>
  </si>
  <si>
    <t>交通局（車両電気部）</t>
  </si>
  <si>
    <t>130183</t>
  </si>
  <si>
    <t>交通局（建設工務部）</t>
  </si>
  <si>
    <t>130180</t>
  </si>
  <si>
    <t>交通局　工務事務所</t>
  </si>
  <si>
    <t>130182</t>
  </si>
  <si>
    <t>交通局　地下鉄改良工事事務所</t>
  </si>
  <si>
    <t>130184</t>
  </si>
  <si>
    <t>水道局　経理部</t>
  </si>
  <si>
    <t>130191</t>
  </si>
  <si>
    <t>水道局　浄水部</t>
  </si>
  <si>
    <t>130192</t>
  </si>
  <si>
    <t>水道局　給水部</t>
  </si>
  <si>
    <t>130193</t>
  </si>
  <si>
    <t>水道局　建設部</t>
  </si>
  <si>
    <t>130194</t>
  </si>
  <si>
    <t>水道局　多摩水道改革推進本部　調整部</t>
  </si>
  <si>
    <t>130220</t>
  </si>
  <si>
    <t>水道局　多摩水道改革推進本部　施設部</t>
  </si>
  <si>
    <t>130224</t>
  </si>
  <si>
    <t>水道局　多摩水道改革推進本部　立川給水管理事務所</t>
  </si>
  <si>
    <t>130221</t>
  </si>
  <si>
    <t>水道局　多摩水道改革推進本部　多摩給水管理事務所</t>
  </si>
  <si>
    <t>130222</t>
  </si>
  <si>
    <t>水道局　水運用センター</t>
  </si>
  <si>
    <t>130223</t>
  </si>
  <si>
    <t>水道局　水源管理事務所</t>
  </si>
  <si>
    <t>130201</t>
  </si>
  <si>
    <t>水道局　中央支所</t>
  </si>
  <si>
    <t>130202</t>
  </si>
  <si>
    <t>水道局　東部第一支所</t>
  </si>
  <si>
    <t>130203</t>
  </si>
  <si>
    <t>水道局　東部第二支所</t>
  </si>
  <si>
    <t>130204</t>
  </si>
  <si>
    <t>水道局　西部支所</t>
  </si>
  <si>
    <t>130205</t>
  </si>
  <si>
    <t>水道局　南部支所</t>
  </si>
  <si>
    <t>130206</t>
  </si>
  <si>
    <t>水道局　北部支所</t>
  </si>
  <si>
    <t>130208</t>
  </si>
  <si>
    <t>水道局　東村山浄水管理事務所</t>
  </si>
  <si>
    <t>130212</t>
  </si>
  <si>
    <t>水道局　金町浄水管理事務所</t>
  </si>
  <si>
    <t>130214</t>
  </si>
  <si>
    <t>水道局　朝霞浄水管理事務所</t>
  </si>
  <si>
    <t>130213</t>
  </si>
  <si>
    <t>水道局　東部建設事務所</t>
  </si>
  <si>
    <t>130210</t>
  </si>
  <si>
    <t>水道局　西部建設事務所</t>
  </si>
  <si>
    <t>130211</t>
  </si>
  <si>
    <t>130230</t>
  </si>
  <si>
    <t>下水道局　経理部</t>
  </si>
  <si>
    <t>130231</t>
  </si>
  <si>
    <t>下水道局　施設管理部</t>
  </si>
  <si>
    <t>130251</t>
  </si>
  <si>
    <t>下水道局　建設部</t>
  </si>
  <si>
    <t>130261</t>
  </si>
  <si>
    <t>下水道局　中部下水道事務所</t>
  </si>
  <si>
    <t>130235</t>
  </si>
  <si>
    <t>下水道局　北部下水道事務所</t>
  </si>
  <si>
    <t>130236</t>
  </si>
  <si>
    <t>下水道局　東部第一下水道事務所</t>
  </si>
  <si>
    <t>130238</t>
  </si>
  <si>
    <t>下水道局　東部第二下水道事務所</t>
  </si>
  <si>
    <t>130239</t>
  </si>
  <si>
    <t>下水道局　西部第一下水道事務所</t>
  </si>
  <si>
    <t>130240</t>
  </si>
  <si>
    <t>下水道局　西部第二下水道事務所</t>
  </si>
  <si>
    <t>130247</t>
  </si>
  <si>
    <t>下水道局　南部下水道事務所</t>
  </si>
  <si>
    <t>130241</t>
  </si>
  <si>
    <t>下水道局　芝浦水再生センター</t>
  </si>
  <si>
    <t>130273</t>
  </si>
  <si>
    <t>下水道局　三河島水再生センター</t>
  </si>
  <si>
    <t>130274</t>
  </si>
  <si>
    <t>下水道局　砂町水再生センター</t>
  </si>
  <si>
    <t>130272</t>
  </si>
  <si>
    <t>下水道局　有明水再生センター</t>
  </si>
  <si>
    <t>130275</t>
  </si>
  <si>
    <t>下水道局　中川水再生センター</t>
  </si>
  <si>
    <t>130276</t>
  </si>
  <si>
    <t>下水道局　小菅水再生センター</t>
  </si>
  <si>
    <t>130277</t>
  </si>
  <si>
    <t>下水道局　葛西水再生センター</t>
  </si>
  <si>
    <t>130278</t>
  </si>
  <si>
    <t>下水道局　落合水再生センター</t>
  </si>
  <si>
    <t>130279</t>
  </si>
  <si>
    <t>下水道局　中野水再生センター</t>
  </si>
  <si>
    <t>130281</t>
  </si>
  <si>
    <t>下水道局　みやぎ水再生センター</t>
  </si>
  <si>
    <t>130282</t>
  </si>
  <si>
    <t>下水道局　新河岸水再生センター</t>
  </si>
  <si>
    <t>130283</t>
  </si>
  <si>
    <t>下水道局　浮間水再生センター</t>
  </si>
  <si>
    <t>130284</t>
  </si>
  <si>
    <t>下水道局　森ヶ崎水再生センター</t>
  </si>
  <si>
    <t>130271</t>
  </si>
  <si>
    <t>下水道局　第一基幹施設再構築事務所</t>
  </si>
  <si>
    <t>130248</t>
  </si>
  <si>
    <t>下水道局　第二基幹施設再構築事務所</t>
  </si>
  <si>
    <t>130249</t>
  </si>
  <si>
    <t>下水道局　流域下水道本部（技術部）</t>
  </si>
  <si>
    <t>130280</t>
  </si>
  <si>
    <t>教育庁（都立学校教育部）</t>
  </si>
  <si>
    <t>130290</t>
  </si>
  <si>
    <t>警視庁（総務部）</t>
  </si>
  <si>
    <t>130300</t>
  </si>
  <si>
    <t>職員共済組合事務局</t>
  </si>
  <si>
    <t>130320</t>
  </si>
  <si>
    <t>（公財）東京都都市づくり公社</t>
  </si>
  <si>
    <t>130710</t>
  </si>
  <si>
    <t>東京都住宅供給公社</t>
  </si>
  <si>
    <t>130720</t>
  </si>
  <si>
    <t>多摩都市モノレール（株）</t>
  </si>
  <si>
    <t>130750</t>
  </si>
  <si>
    <t>（株）多摩ニュータウン開発センター</t>
  </si>
  <si>
    <t>130780</t>
  </si>
  <si>
    <t>（株）ゆりかもめ</t>
  </si>
  <si>
    <t>130840</t>
  </si>
  <si>
    <t>東京臨海高速鉄道（株）</t>
  </si>
  <si>
    <t>130800</t>
  </si>
  <si>
    <t>東京港埠頭（株）</t>
  </si>
  <si>
    <t>130820</t>
  </si>
  <si>
    <t>東京たま広域資源循環組合</t>
  </si>
  <si>
    <t>130830</t>
  </si>
  <si>
    <t>東京二十三区清掃一部事務組合</t>
  </si>
  <si>
    <t>130850</t>
  </si>
  <si>
    <t>（公財）東京都道路整備保全公社</t>
  </si>
  <si>
    <t>130860</t>
  </si>
  <si>
    <t>（公財）東京都環境公社　東京都環境科学研究所</t>
  </si>
  <si>
    <t>130164</t>
  </si>
  <si>
    <t>日本自動車ターミナル（株）</t>
  </si>
  <si>
    <t>130870</t>
  </si>
  <si>
    <t>東京水道サービス（株）</t>
  </si>
  <si>
    <t>130880</t>
  </si>
  <si>
    <t>130999</t>
  </si>
  <si>
    <t>政策局</t>
  </si>
  <si>
    <t>140102</t>
  </si>
  <si>
    <t>140101</t>
  </si>
  <si>
    <t>安全防災局</t>
  </si>
  <si>
    <t>140134</t>
  </si>
  <si>
    <t>県民局</t>
  </si>
  <si>
    <t>140103</t>
  </si>
  <si>
    <t>スポーツ局</t>
  </si>
  <si>
    <t>140142</t>
  </si>
  <si>
    <t>環境農政局</t>
  </si>
  <si>
    <t>140104</t>
  </si>
  <si>
    <t>保健福祉局</t>
  </si>
  <si>
    <t>140125</t>
  </si>
  <si>
    <t>140111</t>
  </si>
  <si>
    <t>県土整備局</t>
  </si>
  <si>
    <t>140106</t>
  </si>
  <si>
    <t>140116</t>
  </si>
  <si>
    <t>横須賀三浦地域県政総合センター</t>
  </si>
  <si>
    <t>140124</t>
  </si>
  <si>
    <t>県央地域県政総合センター</t>
  </si>
  <si>
    <t>140127</t>
  </si>
  <si>
    <t>湘南地域県政総合センター</t>
  </si>
  <si>
    <t>140126</t>
  </si>
  <si>
    <t>県西地域県政総合センター</t>
  </si>
  <si>
    <t>140131</t>
  </si>
  <si>
    <t>教育局行政部財務課</t>
  </si>
  <si>
    <t>140117</t>
  </si>
  <si>
    <t>140118</t>
  </si>
  <si>
    <t>総務局　財産経営部庁舎管理課</t>
  </si>
  <si>
    <t>140122</t>
  </si>
  <si>
    <t>環境農政局　環境部資源循環推進課</t>
  </si>
  <si>
    <t>140128</t>
  </si>
  <si>
    <t>環境農政局　緑政部水源環境保全課</t>
  </si>
  <si>
    <t>140129</t>
  </si>
  <si>
    <t>環境農政局　農政部水産課</t>
  </si>
  <si>
    <t>140130</t>
  </si>
  <si>
    <t>環境農政局　横浜川崎地区農政事務所</t>
  </si>
  <si>
    <t>140201</t>
  </si>
  <si>
    <t>環境農政局　自然環境保全センター</t>
  </si>
  <si>
    <t>140215</t>
  </si>
  <si>
    <t>環境農政局　東部漁港事務所</t>
  </si>
  <si>
    <t>140205</t>
  </si>
  <si>
    <t>環境農政局　西部漁港事務所</t>
  </si>
  <si>
    <t>140206</t>
  </si>
  <si>
    <t>横須賀土木事務所</t>
  </si>
  <si>
    <t>140301</t>
  </si>
  <si>
    <t>平塚土木事務所</t>
  </si>
  <si>
    <t>140302</t>
  </si>
  <si>
    <t>藤沢土木事務所</t>
  </si>
  <si>
    <t>140303</t>
  </si>
  <si>
    <t>厚木土木事務所</t>
  </si>
  <si>
    <t>140306</t>
  </si>
  <si>
    <t>厚木土木事務所東部センター</t>
  </si>
  <si>
    <t>140316</t>
  </si>
  <si>
    <t>厚木土木事務所津久井治水センター</t>
  </si>
  <si>
    <t>140317</t>
  </si>
  <si>
    <t>県西土木事務所</t>
  </si>
  <si>
    <t>140307</t>
  </si>
  <si>
    <t>県西土木事務所小田原土木センター</t>
  </si>
  <si>
    <t>140304</t>
  </si>
  <si>
    <t>横浜川崎治水事務所</t>
  </si>
  <si>
    <t>140309</t>
  </si>
  <si>
    <t>横浜川崎治水事務所川崎治水センター</t>
  </si>
  <si>
    <t>140310</t>
  </si>
  <si>
    <t>リニア中央新幹線推進事務所</t>
  </si>
  <si>
    <t>140318</t>
  </si>
  <si>
    <t>流域下水道整備事務所</t>
  </si>
  <si>
    <t>140404</t>
  </si>
  <si>
    <t>住宅営繕事務所</t>
  </si>
  <si>
    <t>140405</t>
  </si>
  <si>
    <t>城山ダム管理事務所</t>
  </si>
  <si>
    <t>140314</t>
  </si>
  <si>
    <t>三保ダム管理事務所</t>
  </si>
  <si>
    <t>140313</t>
  </si>
  <si>
    <t>企業庁</t>
  </si>
  <si>
    <t>140700</t>
  </si>
  <si>
    <t>企業庁企業局</t>
  </si>
  <si>
    <t>140701</t>
  </si>
  <si>
    <t>企業庁企業局利水電気部</t>
  </si>
  <si>
    <t>140702</t>
  </si>
  <si>
    <t>相模原水道営業所</t>
  </si>
  <si>
    <t>140704</t>
  </si>
  <si>
    <t>相模原南水道営業所</t>
  </si>
  <si>
    <t>140705</t>
  </si>
  <si>
    <t>津久井水道営業所</t>
  </si>
  <si>
    <t>140706</t>
  </si>
  <si>
    <t>鎌倉水道営業所</t>
  </si>
  <si>
    <t>140708</t>
  </si>
  <si>
    <t>藤沢水道営業所</t>
  </si>
  <si>
    <t>140709</t>
  </si>
  <si>
    <t>茅ケ崎水道営業所</t>
  </si>
  <si>
    <t>140711</t>
  </si>
  <si>
    <t>平塚水道営業所</t>
  </si>
  <si>
    <t>140726</t>
  </si>
  <si>
    <t>厚木水道営業所</t>
  </si>
  <si>
    <t>140715</t>
  </si>
  <si>
    <t>海老名水道営業所</t>
  </si>
  <si>
    <t>140716</t>
  </si>
  <si>
    <t>大和水道営業所</t>
  </si>
  <si>
    <t>140713</t>
  </si>
  <si>
    <t>寒川浄水場</t>
  </si>
  <si>
    <t>140719</t>
  </si>
  <si>
    <t>谷ケ原浄水場</t>
  </si>
  <si>
    <t>140720</t>
  </si>
  <si>
    <t>相模川水系ダム管理事務所</t>
  </si>
  <si>
    <t>140721</t>
  </si>
  <si>
    <t>酒匂川水系ダム管理事務所</t>
  </si>
  <si>
    <t>140722</t>
  </si>
  <si>
    <t>相模川発電管理事務所</t>
  </si>
  <si>
    <t>140723</t>
  </si>
  <si>
    <t>発電総合制御所</t>
  </si>
  <si>
    <t>140728</t>
  </si>
  <si>
    <t>神奈川県住宅供給公社</t>
  </si>
  <si>
    <t>140802</t>
  </si>
  <si>
    <t>神奈川県道路公社</t>
  </si>
  <si>
    <t>140803</t>
  </si>
  <si>
    <t>（公財）神奈川県下水道公社</t>
  </si>
  <si>
    <t>140809</t>
  </si>
  <si>
    <t>（一社）かながわ土地建物保全協会</t>
  </si>
  <si>
    <t>140810</t>
  </si>
  <si>
    <t>140804</t>
  </si>
  <si>
    <t>140805</t>
  </si>
  <si>
    <t>140806</t>
  </si>
  <si>
    <t>140807</t>
  </si>
  <si>
    <t>140808</t>
  </si>
  <si>
    <t>140999</t>
  </si>
  <si>
    <t>190116</t>
  </si>
  <si>
    <t>190101</t>
  </si>
  <si>
    <t>リニア交通局</t>
  </si>
  <si>
    <t>190113</t>
  </si>
  <si>
    <t>190102</t>
  </si>
  <si>
    <t>防災局</t>
  </si>
  <si>
    <t>190117</t>
  </si>
  <si>
    <t>福祉保健部</t>
  </si>
  <si>
    <t>190103</t>
  </si>
  <si>
    <t>エネルギー局</t>
  </si>
  <si>
    <t>190114</t>
  </si>
  <si>
    <t>190112</t>
  </si>
  <si>
    <t>観光部</t>
  </si>
  <si>
    <t>190105</t>
  </si>
  <si>
    <t>190110</t>
  </si>
  <si>
    <t>190111</t>
  </si>
  <si>
    <t>富士山科学研究所</t>
  </si>
  <si>
    <t>190308</t>
  </si>
  <si>
    <t>中北地域県民センター</t>
  </si>
  <si>
    <t>190151</t>
  </si>
  <si>
    <t>峡東地域県民センター</t>
  </si>
  <si>
    <t>190152</t>
  </si>
  <si>
    <t>峡南地域県民センター</t>
  </si>
  <si>
    <t>190153</t>
  </si>
  <si>
    <t>富士・東部地域県民センター</t>
  </si>
  <si>
    <t>190154</t>
  </si>
  <si>
    <t>190106</t>
  </si>
  <si>
    <t>中北農務事務所</t>
  </si>
  <si>
    <t>190301</t>
  </si>
  <si>
    <t>峡東農務事務所</t>
  </si>
  <si>
    <t>190302</t>
  </si>
  <si>
    <t>峡南農務事務所</t>
  </si>
  <si>
    <t>190303</t>
  </si>
  <si>
    <t>富士・東部農務事務所</t>
  </si>
  <si>
    <t>190305</t>
  </si>
  <si>
    <t>森林環境部</t>
  </si>
  <si>
    <t>190107</t>
  </si>
  <si>
    <t>中北林務環境事務所</t>
  </si>
  <si>
    <t>190401</t>
  </si>
  <si>
    <t>峡東林務環境事務所</t>
  </si>
  <si>
    <t>190402</t>
  </si>
  <si>
    <t>峡南林務環境事務所</t>
  </si>
  <si>
    <t>190403</t>
  </si>
  <si>
    <t>富士・東部林務環境事務所</t>
  </si>
  <si>
    <t>190405</t>
  </si>
  <si>
    <t>森林総合研究所</t>
  </si>
  <si>
    <t>190309</t>
  </si>
  <si>
    <t>190108</t>
  </si>
  <si>
    <t>中北建設事務所</t>
  </si>
  <si>
    <t>190501</t>
  </si>
  <si>
    <t>中北建設事務所峡北支所</t>
  </si>
  <si>
    <t>190519</t>
  </si>
  <si>
    <t>峡東建設事務所</t>
  </si>
  <si>
    <t>190502</t>
  </si>
  <si>
    <t>峡南建設事務所</t>
  </si>
  <si>
    <t>190504</t>
  </si>
  <si>
    <t>富士・東部建設事務所</t>
  </si>
  <si>
    <t>190507</t>
  </si>
  <si>
    <t>富士・東部建設事務所吉田支所</t>
  </si>
  <si>
    <t>190520</t>
  </si>
  <si>
    <t>中部横断自動車道推進事務所</t>
  </si>
  <si>
    <t>190510</t>
  </si>
  <si>
    <t>新環状・西関東道路建設事務所</t>
  </si>
  <si>
    <t>190511</t>
  </si>
  <si>
    <t>広瀬・琴川ダム管理事務所</t>
  </si>
  <si>
    <t>190512</t>
  </si>
  <si>
    <t>荒川ダム管理事務所</t>
  </si>
  <si>
    <t>190513</t>
  </si>
  <si>
    <t>大門・塩川ダム管理事務所</t>
  </si>
  <si>
    <t>190514</t>
  </si>
  <si>
    <t>深城ダム管理事務所</t>
  </si>
  <si>
    <t>190515</t>
  </si>
  <si>
    <t>190516</t>
  </si>
  <si>
    <t>190705</t>
  </si>
  <si>
    <t>企業局　電気課</t>
  </si>
  <si>
    <t>190700</t>
  </si>
  <si>
    <t>190706</t>
  </si>
  <si>
    <t>早川水系発電管理事務所</t>
  </si>
  <si>
    <t>190701</t>
  </si>
  <si>
    <t>笛吹川水系発電管理事務所</t>
  </si>
  <si>
    <t>190702</t>
  </si>
  <si>
    <t>石和温泉管理事務所</t>
  </si>
  <si>
    <t>190703</t>
  </si>
  <si>
    <t>山梨県地域整備公社</t>
  </si>
  <si>
    <t>190817</t>
  </si>
  <si>
    <t>（公財）山梨県下水道公社</t>
  </si>
  <si>
    <t>190809</t>
  </si>
  <si>
    <t>（公財）山梨県環境整備事業団</t>
  </si>
  <si>
    <t>190811</t>
  </si>
  <si>
    <t>峡北地域広域水道事業団</t>
  </si>
  <si>
    <t>190813</t>
  </si>
  <si>
    <t>峡東地域広域水道事業団</t>
  </si>
  <si>
    <t>190814</t>
  </si>
  <si>
    <t>東部地域広域水道事業団</t>
  </si>
  <si>
    <t>190815</t>
  </si>
  <si>
    <t>190805</t>
  </si>
  <si>
    <t>190806</t>
  </si>
  <si>
    <t>190807</t>
  </si>
  <si>
    <t>190808</t>
  </si>
  <si>
    <t>190999</t>
  </si>
  <si>
    <t>200114</t>
  </si>
  <si>
    <t>200101</t>
  </si>
  <si>
    <t>200102</t>
  </si>
  <si>
    <t>県民文化部</t>
  </si>
  <si>
    <t>200116</t>
  </si>
  <si>
    <t>200103</t>
  </si>
  <si>
    <t>200107</t>
  </si>
  <si>
    <t>200105</t>
  </si>
  <si>
    <t>200115</t>
  </si>
  <si>
    <t>200108</t>
  </si>
  <si>
    <t>林務部</t>
  </si>
  <si>
    <t>200109</t>
  </si>
  <si>
    <t>200110</t>
  </si>
  <si>
    <t>200106</t>
  </si>
  <si>
    <t>200112</t>
  </si>
  <si>
    <t>200113</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</si>
  <si>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</si>
  <si>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</si>
  <si>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</si>
  <si>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</si>
  <si>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</si>
  <si>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</si>
  <si>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</si>
  <si>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</si>
  <si>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</si>
  <si>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</si>
  <si>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</si>
  <si>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</si>
  <si>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</si>
  <si>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</si>
  <si>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</si>
  <si>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</si>
  <si>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</si>
  <si>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</si>
  <si>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</si>
  <si>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</si>
  <si>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</si>
  <si>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200211</t>
  </si>
  <si>
    <t>千曲川流域下水道事務所</t>
  </si>
  <si>
    <t>200316</t>
  </si>
  <si>
    <t>佐久建設事務所</t>
  </si>
  <si>
    <t>200301</t>
  </si>
  <si>
    <t>佐久建設事務所佐久北部事務所</t>
  </si>
  <si>
    <t>200302</t>
  </si>
  <si>
    <t>上田建設事務所</t>
  </si>
  <si>
    <t>200303</t>
  </si>
  <si>
    <t>諏訪建設事務所</t>
  </si>
  <si>
    <t>200304</t>
  </si>
  <si>
    <t>諏訪湖流域下水道事務所</t>
  </si>
  <si>
    <t>200324</t>
  </si>
  <si>
    <t>伊那建設事務所</t>
  </si>
  <si>
    <t>200305</t>
  </si>
  <si>
    <t>飯田建設事務所</t>
  </si>
  <si>
    <t>200306</t>
  </si>
  <si>
    <t>下伊那南部建設事務所</t>
  </si>
  <si>
    <t>200320</t>
  </si>
  <si>
    <t>松川ダム管理事務所</t>
  </si>
  <si>
    <t>200321</t>
  </si>
  <si>
    <t>リニア整備推進事務所</t>
  </si>
  <si>
    <t>200325</t>
  </si>
  <si>
    <t>木曽建設事務所</t>
  </si>
  <si>
    <t>200307</t>
  </si>
  <si>
    <t>松本建設事務所</t>
  </si>
  <si>
    <t>200308</t>
  </si>
  <si>
    <t>奈良井川改良事務所</t>
  </si>
  <si>
    <t>200407</t>
  </si>
  <si>
    <t>安曇野建設事務所</t>
  </si>
  <si>
    <t>200309</t>
  </si>
  <si>
    <t>犀川安曇野流域下水道事務所</t>
  </si>
  <si>
    <t>200326</t>
  </si>
  <si>
    <t>大町建設事務所</t>
  </si>
  <si>
    <t>200310</t>
  </si>
  <si>
    <t>千曲建設事務所</t>
  </si>
  <si>
    <t>200311</t>
  </si>
  <si>
    <t>須坂建設事務所</t>
  </si>
  <si>
    <t>200312</t>
  </si>
  <si>
    <t>長野建設事務所</t>
  </si>
  <si>
    <t>200314</t>
  </si>
  <si>
    <t>浅川改良事務所</t>
  </si>
  <si>
    <t>200409</t>
  </si>
  <si>
    <t>裾花ダム管理事務所</t>
  </si>
  <si>
    <t>200322</t>
  </si>
  <si>
    <t>北信建設事務所</t>
  </si>
  <si>
    <t>200323</t>
  </si>
  <si>
    <t>北信建設事務所中野事務所</t>
  </si>
  <si>
    <t>200313</t>
  </si>
  <si>
    <t>北信建設事務所飯山事務所</t>
  </si>
  <si>
    <t>200315</t>
  </si>
  <si>
    <t>犀川砂防事務所</t>
  </si>
  <si>
    <t>200317</t>
  </si>
  <si>
    <t>姫川砂防事務所</t>
  </si>
  <si>
    <t>200318</t>
  </si>
  <si>
    <t>土尻川砂防事務所</t>
  </si>
  <si>
    <t>200319</t>
  </si>
  <si>
    <t>200700</t>
  </si>
  <si>
    <t>企業局　南信発電管理事務所</t>
  </si>
  <si>
    <t>200701</t>
  </si>
  <si>
    <t>企業局　北信発電管理事務所</t>
  </si>
  <si>
    <t>200702</t>
  </si>
  <si>
    <t>企業局　上田水道管理事務所</t>
  </si>
  <si>
    <t>200703</t>
  </si>
  <si>
    <t>企業局　川中島水道管理事務所</t>
  </si>
  <si>
    <t>200704</t>
  </si>
  <si>
    <t>企業局　松塩水道用水管理事務所</t>
  </si>
  <si>
    <t>200705</t>
  </si>
  <si>
    <t>長野県土地開発公社</t>
  </si>
  <si>
    <t>200801</t>
  </si>
  <si>
    <t>長野県住宅供給公社</t>
  </si>
  <si>
    <t>200802</t>
  </si>
  <si>
    <t>長野県道路公社</t>
  </si>
  <si>
    <t>200803</t>
  </si>
  <si>
    <t>200804</t>
  </si>
  <si>
    <t>200805</t>
  </si>
  <si>
    <t>200806</t>
  </si>
  <si>
    <t>200807</t>
  </si>
  <si>
    <t>200808</t>
  </si>
  <si>
    <t>（公財）長野県下水道公社</t>
  </si>
  <si>
    <t>200809</t>
  </si>
  <si>
    <t>（公財）長野県建設技術センター</t>
  </si>
  <si>
    <t>200811</t>
  </si>
  <si>
    <t>（公財）長野県農業開発公社</t>
  </si>
  <si>
    <t>200812</t>
  </si>
  <si>
    <t>（公社）長野県林業公社</t>
  </si>
  <si>
    <t>200813</t>
  </si>
  <si>
    <t>長野県土地改良事業団体連合会</t>
  </si>
  <si>
    <t>200814</t>
  </si>
  <si>
    <t>200999</t>
  </si>
  <si>
    <t>知事政策局</t>
  </si>
  <si>
    <t>150101</t>
  </si>
  <si>
    <t>総務管理部</t>
  </si>
  <si>
    <t>150109</t>
  </si>
  <si>
    <t>県民生活・環境部</t>
  </si>
  <si>
    <t>150110</t>
  </si>
  <si>
    <t>150113</t>
  </si>
  <si>
    <t>150111</t>
  </si>
  <si>
    <t>150112</t>
  </si>
  <si>
    <t>150102</t>
  </si>
  <si>
    <t>農地部</t>
  </si>
  <si>
    <t>150103</t>
  </si>
  <si>
    <t>150104</t>
  </si>
  <si>
    <t>交通政策局（港湾整備課以外）</t>
  </si>
  <si>
    <t>150105</t>
  </si>
  <si>
    <t>交通政策局　港湾整備課</t>
  </si>
  <si>
    <t>150108</t>
  </si>
  <si>
    <t>150114</t>
  </si>
  <si>
    <t>150116</t>
  </si>
  <si>
    <t>150106</t>
  </si>
  <si>
    <t>150107</t>
  </si>
  <si>
    <t>村上地域振興局　農林振興部林業</t>
  </si>
  <si>
    <t>150201</t>
  </si>
  <si>
    <t>村上地域振興局　農林振興部農地</t>
  </si>
  <si>
    <t>150301</t>
  </si>
  <si>
    <t>村上地域振興局　地域整備部</t>
  </si>
  <si>
    <t>150401</t>
  </si>
  <si>
    <t>新発田地域振興局　農業振興部</t>
  </si>
  <si>
    <t>150316</t>
  </si>
  <si>
    <t>新発田地域振興局　農村整備部</t>
  </si>
  <si>
    <t>150302</t>
  </si>
  <si>
    <t>新発田地域振興局　地域整備部</t>
  </si>
  <si>
    <t>150402</t>
  </si>
  <si>
    <t>新潟地域振興局　農林振興部</t>
  </si>
  <si>
    <t>150203</t>
  </si>
  <si>
    <t>新潟地域振興局　地域整備部</t>
  </si>
  <si>
    <t>150405</t>
  </si>
  <si>
    <t>新潟地域振興局　巻農業振興部</t>
  </si>
  <si>
    <t>150305</t>
  </si>
  <si>
    <t>新潟地域振興局　新津地域整備部</t>
  </si>
  <si>
    <t>150403</t>
  </si>
  <si>
    <t>新潟地域振興局　津川地区振興事務所林業</t>
  </si>
  <si>
    <t>150202</t>
  </si>
  <si>
    <t>新潟地域振興局　津川地区振興事務所土木</t>
  </si>
  <si>
    <t>150404</t>
  </si>
  <si>
    <t>新潟地域振興局　新潟港湾事務所</t>
  </si>
  <si>
    <t>150501</t>
  </si>
  <si>
    <t>三条地域振興局　農業振興部</t>
  </si>
  <si>
    <t>150306</t>
  </si>
  <si>
    <t>三条地域振興局　地域整備部</t>
  </si>
  <si>
    <t>150407</t>
  </si>
  <si>
    <t>長岡地域振興局　農林振興部林業</t>
  </si>
  <si>
    <t>150204</t>
  </si>
  <si>
    <t>長岡地域振興局　農林振興部農地</t>
  </si>
  <si>
    <t>150307</t>
  </si>
  <si>
    <t>長岡地域振興局　地域整備部</t>
  </si>
  <si>
    <t>150408</t>
  </si>
  <si>
    <t>長岡地域振興局　地域整備部与板維持管理事務所</t>
  </si>
  <si>
    <t>150409</t>
  </si>
  <si>
    <t>長岡地域振興局　地域整備部小千谷維持管理事務所</t>
  </si>
  <si>
    <t>150410</t>
  </si>
  <si>
    <t>魚沼地域振興局　農業振興部</t>
  </si>
  <si>
    <t>150308</t>
  </si>
  <si>
    <t>魚沼地域振興局　地域整備部</t>
  </si>
  <si>
    <t>150425</t>
  </si>
  <si>
    <t>南魚沼地域振興局　農林振興部林業</t>
  </si>
  <si>
    <t>150209</t>
  </si>
  <si>
    <t>南魚沼地域振興局　農林振興部農地</t>
  </si>
  <si>
    <t>150309</t>
  </si>
  <si>
    <t>南魚沼地域振興局　地域整備部</t>
  </si>
  <si>
    <t>150412</t>
  </si>
  <si>
    <t>十日町地域振興局　農業振興部</t>
  </si>
  <si>
    <t>150310</t>
  </si>
  <si>
    <t>十日町地域振興局　地域整備部</t>
  </si>
  <si>
    <t>150411</t>
  </si>
  <si>
    <t>柏崎地域振興局　農業振興部</t>
  </si>
  <si>
    <t>150311</t>
  </si>
  <si>
    <t>柏崎地域振興局　地域整備部</t>
  </si>
  <si>
    <t>150413</t>
  </si>
  <si>
    <t>上越地域振興局　農林振興部林業</t>
  </si>
  <si>
    <t>150206</t>
  </si>
  <si>
    <t>上越地域振興局　農林振興部農地</t>
  </si>
  <si>
    <t>150313</t>
  </si>
  <si>
    <t>上越地域振興局　農林振興部上越東農林事務所林業</t>
  </si>
  <si>
    <t>150210</t>
  </si>
  <si>
    <t>上越地域振興局　農林振興部上越東農林事務所農地</t>
  </si>
  <si>
    <t>150312</t>
  </si>
  <si>
    <t>上越地域振興局　地域整備部</t>
  </si>
  <si>
    <t>150415</t>
  </si>
  <si>
    <t>上越地域振興局　地域整備部上越東維持管理事務所</t>
  </si>
  <si>
    <t>150414</t>
  </si>
  <si>
    <t>上越地域振興局　妙高砂防事務所</t>
  </si>
  <si>
    <t>150418</t>
  </si>
  <si>
    <t>上越地域振興局　直江津港湾事務所</t>
  </si>
  <si>
    <t>150502</t>
  </si>
  <si>
    <t>糸魚川地域振興局　農林振興部林業</t>
  </si>
  <si>
    <t>150207</t>
  </si>
  <si>
    <t>糸魚川地域振興局　農林振興部農地</t>
  </si>
  <si>
    <t>150314</t>
  </si>
  <si>
    <t>糸魚川地域振興局　地域整備部</t>
  </si>
  <si>
    <t>150416</t>
  </si>
  <si>
    <t>佐渡地域振興局　農林水産振興部林業</t>
  </si>
  <si>
    <t>150208</t>
  </si>
  <si>
    <t>佐渡地域振興局　農林水産振興部農地</t>
  </si>
  <si>
    <t>150315</t>
  </si>
  <si>
    <t>佐渡地域振興局　地域整備部</t>
  </si>
  <si>
    <t>150417</t>
  </si>
  <si>
    <t>佐渡地域振興局　地域整備部港湾空港庁舎</t>
  </si>
  <si>
    <t>150503</t>
  </si>
  <si>
    <t>150420</t>
  </si>
  <si>
    <t>150700</t>
  </si>
  <si>
    <t>企業局　発電管理センター</t>
  </si>
  <si>
    <t>150703</t>
  </si>
  <si>
    <t>企業局　新潟工業用水道事務所</t>
  </si>
  <si>
    <t>150701</t>
  </si>
  <si>
    <t>企業局　上越利水事務所</t>
  </si>
  <si>
    <t>150702</t>
  </si>
  <si>
    <t>新潟県住宅供給公社</t>
  </si>
  <si>
    <t>150801</t>
  </si>
  <si>
    <t>（公財）新潟県下水道公社</t>
  </si>
  <si>
    <t>150804</t>
  </si>
  <si>
    <t>150999</t>
  </si>
  <si>
    <t>160110</t>
  </si>
  <si>
    <t>観光・交通・地域振興局</t>
  </si>
  <si>
    <t>160111</t>
  </si>
  <si>
    <t>160101</t>
  </si>
  <si>
    <t>生活環境文化部</t>
  </si>
  <si>
    <t>160103</t>
  </si>
  <si>
    <t>厚生部</t>
  </si>
  <si>
    <t>160104</t>
  </si>
  <si>
    <t>160109</t>
  </si>
  <si>
    <t>160105</t>
  </si>
  <si>
    <t>160106</t>
  </si>
  <si>
    <t>160107</t>
  </si>
  <si>
    <t>160108</t>
  </si>
  <si>
    <t>新川農林振興センター</t>
  </si>
  <si>
    <t>160201</t>
  </si>
  <si>
    <t>富山農林振興センター</t>
  </si>
  <si>
    <t>160202</t>
  </si>
  <si>
    <t>高岡農林振興センター</t>
  </si>
  <si>
    <t>160203</t>
  </si>
  <si>
    <t>砺波農林振興センター</t>
  </si>
  <si>
    <t>160204</t>
  </si>
  <si>
    <t>小矢部川ダム管理事務所</t>
  </si>
  <si>
    <t>160316</t>
  </si>
  <si>
    <t>新川土木センター</t>
  </si>
  <si>
    <t>160304</t>
  </si>
  <si>
    <t>新川土木センター　入善土木事務所</t>
  </si>
  <si>
    <t>160305</t>
  </si>
  <si>
    <t>富山土木センター</t>
  </si>
  <si>
    <t>160301</t>
  </si>
  <si>
    <t>富山土木センター　立山土木事務所</t>
  </si>
  <si>
    <t>160303</t>
  </si>
  <si>
    <t>高岡土木センター</t>
  </si>
  <si>
    <t>160302</t>
  </si>
  <si>
    <t>高岡土木センター　氷見土木事務所</t>
  </si>
  <si>
    <t>160306</t>
  </si>
  <si>
    <t>高岡土木センター　小矢部土木事務所</t>
  </si>
  <si>
    <t>160308</t>
  </si>
  <si>
    <t>砺波土木センター</t>
  </si>
  <si>
    <t>160307</t>
  </si>
  <si>
    <t>室牧ダム管理事務所</t>
  </si>
  <si>
    <t>160309</t>
  </si>
  <si>
    <t>上市川ダム管理事務所</t>
  </si>
  <si>
    <t>160310</t>
  </si>
  <si>
    <t>和田川ダム管理事務所</t>
  </si>
  <si>
    <t>160311</t>
  </si>
  <si>
    <t>利賀川ダム管理事務所</t>
  </si>
  <si>
    <t>160312</t>
  </si>
  <si>
    <t>白岩川ダム管理事務所</t>
  </si>
  <si>
    <t>160313</t>
  </si>
  <si>
    <t>子撫川統合ダム管理事務所</t>
  </si>
  <si>
    <t>160314</t>
  </si>
  <si>
    <t>境川ダム管理事務所</t>
  </si>
  <si>
    <t>160315</t>
  </si>
  <si>
    <t>富山新港管理局</t>
  </si>
  <si>
    <t>160321</t>
  </si>
  <si>
    <t>伏木港事務所</t>
  </si>
  <si>
    <t>160322</t>
  </si>
  <si>
    <t>富山港事務所</t>
  </si>
  <si>
    <t>160323</t>
  </si>
  <si>
    <t>富山空港管理事務所</t>
  </si>
  <si>
    <t>160324</t>
  </si>
  <si>
    <t>160700</t>
  </si>
  <si>
    <t>（公財）富山県民福祉公園</t>
  </si>
  <si>
    <t>160802</t>
  </si>
  <si>
    <t>富山県道路公社</t>
  </si>
  <si>
    <t>160804</t>
  </si>
  <si>
    <t>（公社）富山県農林水産公社</t>
  </si>
  <si>
    <t>160805</t>
  </si>
  <si>
    <t>（公財）富山県下水道公社</t>
  </si>
  <si>
    <t>160807</t>
  </si>
  <si>
    <t>160999</t>
  </si>
  <si>
    <t>170101</t>
  </si>
  <si>
    <t>危機管理監室</t>
  </si>
  <si>
    <t>170114</t>
  </si>
  <si>
    <t>170103</t>
  </si>
  <si>
    <t>新幹線・交通対策監室</t>
  </si>
  <si>
    <t>170115</t>
  </si>
  <si>
    <t>県民文化スポーツ部</t>
  </si>
  <si>
    <t>170116</t>
  </si>
  <si>
    <t>170124</t>
  </si>
  <si>
    <t>少子化対策監室</t>
  </si>
  <si>
    <t>170117</t>
  </si>
  <si>
    <t>170104</t>
  </si>
  <si>
    <t>生活環境部環境政策課</t>
  </si>
  <si>
    <t>170109</t>
  </si>
  <si>
    <t>170113</t>
  </si>
  <si>
    <t>観光戦略推進部</t>
  </si>
  <si>
    <t>170118</t>
  </si>
  <si>
    <t>170105</t>
  </si>
  <si>
    <t>競馬事業局</t>
  </si>
  <si>
    <t>170119</t>
  </si>
  <si>
    <t>170106</t>
  </si>
  <si>
    <t>土木部公園緑地課</t>
  </si>
  <si>
    <t>170110</t>
  </si>
  <si>
    <t>170112</t>
  </si>
  <si>
    <t>170107</t>
  </si>
  <si>
    <t>170108</t>
  </si>
  <si>
    <t>南加賀農林総合事務所</t>
  </si>
  <si>
    <t>170202</t>
  </si>
  <si>
    <t>石川農林総合事務所</t>
  </si>
  <si>
    <t>170203</t>
  </si>
  <si>
    <t>県央農林総合事務所</t>
  </si>
  <si>
    <t>170204</t>
  </si>
  <si>
    <t>中能登農林総合事務所</t>
  </si>
  <si>
    <t>170207</t>
  </si>
  <si>
    <t>奥能登農林総合事務所</t>
  </si>
  <si>
    <t>170208</t>
  </si>
  <si>
    <t>大日川ダム管理事務所</t>
  </si>
  <si>
    <t>170324</t>
  </si>
  <si>
    <t>南加賀土木総合事務所</t>
  </si>
  <si>
    <t>170302</t>
  </si>
  <si>
    <t>大聖寺土木事務所</t>
  </si>
  <si>
    <t>170301</t>
  </si>
  <si>
    <t>石川土木総合事務所</t>
  </si>
  <si>
    <t>170303</t>
  </si>
  <si>
    <t>県央土木総合事務所</t>
  </si>
  <si>
    <t>170304</t>
  </si>
  <si>
    <t>津幡土木事務所</t>
  </si>
  <si>
    <t>170305</t>
  </si>
  <si>
    <t>中能登土木総合事務所</t>
  </si>
  <si>
    <t>170307</t>
  </si>
  <si>
    <t>羽咋土木事務所</t>
  </si>
  <si>
    <t>170306</t>
  </si>
  <si>
    <t>のと里山海道維持管理課</t>
  </si>
  <si>
    <t>170325</t>
  </si>
  <si>
    <t>奥能登土木総合事務所</t>
  </si>
  <si>
    <t>170308</t>
  </si>
  <si>
    <t>珠洲土木事務所</t>
  </si>
  <si>
    <t>170309</t>
  </si>
  <si>
    <t>大聖寺川ダム統合管理事務所</t>
  </si>
  <si>
    <t>170310</t>
  </si>
  <si>
    <t>赤瀬ダム管理事務所</t>
  </si>
  <si>
    <t>170311</t>
  </si>
  <si>
    <t>犀川ダム管理事務所</t>
  </si>
  <si>
    <t>170312</t>
  </si>
  <si>
    <t>内川ダム管理事務所</t>
  </si>
  <si>
    <t>170313</t>
  </si>
  <si>
    <t>安原・高橋川工事事務所</t>
  </si>
  <si>
    <t>170314</t>
  </si>
  <si>
    <t>金沢港湾事務所</t>
  </si>
  <si>
    <t>170318</t>
  </si>
  <si>
    <t>七尾港湾事務所</t>
  </si>
  <si>
    <t>170319</t>
  </si>
  <si>
    <t>金沢城・兼六園管理事務所</t>
  </si>
  <si>
    <t>170322</t>
  </si>
  <si>
    <t>能登空港管理事務所</t>
  </si>
  <si>
    <t>170323</t>
  </si>
  <si>
    <t>手取川水道事務所</t>
  </si>
  <si>
    <t>170701</t>
  </si>
  <si>
    <t>手取川水道事務所　送水管理分室</t>
  </si>
  <si>
    <t>170702</t>
  </si>
  <si>
    <t>（一社）石川県農業開発公社</t>
  </si>
  <si>
    <t>170804</t>
  </si>
  <si>
    <t>（公財）石川県林業公社</t>
  </si>
  <si>
    <t>170805</t>
  </si>
  <si>
    <t>（公財）いしかわまちづくり技術センター</t>
  </si>
  <si>
    <t>170806</t>
  </si>
  <si>
    <t>（公財）石川県下水道公社</t>
  </si>
  <si>
    <t>170807</t>
  </si>
  <si>
    <t>170999</t>
  </si>
  <si>
    <t>210101</t>
  </si>
  <si>
    <t>清流の国推進部</t>
  </si>
  <si>
    <t>210102</t>
  </si>
  <si>
    <t>210114</t>
  </si>
  <si>
    <t>210113</t>
  </si>
  <si>
    <t>210104</t>
  </si>
  <si>
    <t>210105</t>
  </si>
  <si>
    <t>210106</t>
  </si>
  <si>
    <t>林政部</t>
  </si>
  <si>
    <t>210107</t>
  </si>
  <si>
    <t>210108</t>
  </si>
  <si>
    <t>都市建築部</t>
  </si>
  <si>
    <t>210112</t>
  </si>
  <si>
    <t>210110</t>
  </si>
  <si>
    <t>210111</t>
  </si>
  <si>
    <t>西濃県事務所</t>
  </si>
  <si>
    <t>210202</t>
  </si>
  <si>
    <t>揖斐県事務所</t>
  </si>
  <si>
    <t>210203</t>
  </si>
  <si>
    <t>中濃県事務所</t>
  </si>
  <si>
    <t>210206</t>
  </si>
  <si>
    <t>可茂県事務所</t>
  </si>
  <si>
    <t>210208</t>
  </si>
  <si>
    <t>東濃県事務所</t>
  </si>
  <si>
    <t>210209</t>
  </si>
  <si>
    <t>恵那県事務所</t>
  </si>
  <si>
    <t>210210</t>
  </si>
  <si>
    <t>飛騨県事務所</t>
  </si>
  <si>
    <t>210212</t>
  </si>
  <si>
    <t>岐阜農林事務所</t>
  </si>
  <si>
    <t>210301</t>
  </si>
  <si>
    <t>西濃農林事務所</t>
  </si>
  <si>
    <t>210302</t>
  </si>
  <si>
    <t>揖斐農林事務所</t>
  </si>
  <si>
    <t>210304</t>
  </si>
  <si>
    <t>中濃農林事務所</t>
  </si>
  <si>
    <t>210316</t>
  </si>
  <si>
    <t>郡上農林事務所</t>
  </si>
  <si>
    <t>210305</t>
  </si>
  <si>
    <t>可茂農林事務所</t>
  </si>
  <si>
    <t>210306</t>
  </si>
  <si>
    <t>東濃農林事務所</t>
  </si>
  <si>
    <t>210317</t>
  </si>
  <si>
    <t>恵那農林事務所</t>
  </si>
  <si>
    <t>210307</t>
  </si>
  <si>
    <t>下呂農林事務所</t>
  </si>
  <si>
    <t>210314</t>
  </si>
  <si>
    <t>飛騨農林事務所</t>
  </si>
  <si>
    <t>210308</t>
  </si>
  <si>
    <t>岐阜土木事務所</t>
  </si>
  <si>
    <t>210401</t>
  </si>
  <si>
    <t>大垣土木事務所</t>
  </si>
  <si>
    <t>210402</t>
  </si>
  <si>
    <t>揖斐土木事務所</t>
  </si>
  <si>
    <t>210403</t>
  </si>
  <si>
    <t>美濃土木事務所</t>
  </si>
  <si>
    <t>210404</t>
  </si>
  <si>
    <t>郡上土木事務所</t>
  </si>
  <si>
    <t>210405</t>
  </si>
  <si>
    <t>可茂土木事務所</t>
  </si>
  <si>
    <t>210406</t>
  </si>
  <si>
    <t>多治見土木事務所</t>
  </si>
  <si>
    <t>210407</t>
  </si>
  <si>
    <t>恵那土木事務所</t>
  </si>
  <si>
    <t>210408</t>
  </si>
  <si>
    <t>下呂土木事務所</t>
  </si>
  <si>
    <t>210409</t>
  </si>
  <si>
    <t>高山土木事務所</t>
  </si>
  <si>
    <t>210410</t>
  </si>
  <si>
    <t>古川土木事務所</t>
  </si>
  <si>
    <t>210411</t>
  </si>
  <si>
    <t>東海環状自動車道事務所</t>
  </si>
  <si>
    <t>210413</t>
  </si>
  <si>
    <t>犀川管理事務所</t>
  </si>
  <si>
    <t>210414</t>
  </si>
  <si>
    <t>長良川上流河川開発工事事務所</t>
  </si>
  <si>
    <t>210416</t>
  </si>
  <si>
    <t>宮川上流河川開発工事事務所</t>
  </si>
  <si>
    <t>210417</t>
  </si>
  <si>
    <t>リニア推進事務所</t>
  </si>
  <si>
    <t>210425</t>
  </si>
  <si>
    <t>岐阜駅周辺鉄道高架工事事務所</t>
  </si>
  <si>
    <t>210418</t>
  </si>
  <si>
    <t>流域浄水事務所</t>
  </si>
  <si>
    <t>210419</t>
  </si>
  <si>
    <t>東部広域水道事務所</t>
  </si>
  <si>
    <t>210701</t>
  </si>
  <si>
    <t>岐阜・西濃建築事務所</t>
  </si>
  <si>
    <t>210420</t>
  </si>
  <si>
    <t>中濃建築事務所</t>
  </si>
  <si>
    <t>210422</t>
  </si>
  <si>
    <t>東濃建築事務所</t>
  </si>
  <si>
    <t>210423</t>
  </si>
  <si>
    <t>飛騨建築事務所</t>
  </si>
  <si>
    <t>210424</t>
  </si>
  <si>
    <t>岐阜県土地開発公社</t>
  </si>
  <si>
    <t>210801</t>
  </si>
  <si>
    <t>岐阜県住宅供給公社</t>
  </si>
  <si>
    <t>210802</t>
  </si>
  <si>
    <t>210804</t>
  </si>
  <si>
    <t>210805</t>
  </si>
  <si>
    <t>210806</t>
  </si>
  <si>
    <t>210807</t>
  </si>
  <si>
    <t>210808</t>
  </si>
  <si>
    <t>210999</t>
  </si>
  <si>
    <t>220116</t>
  </si>
  <si>
    <t>220101</t>
  </si>
  <si>
    <t>くらし・環境部</t>
  </si>
  <si>
    <t>220103</t>
  </si>
  <si>
    <t>文化・観光部</t>
  </si>
  <si>
    <t>220115</t>
  </si>
  <si>
    <t>文化・観光部空港振興局</t>
  </si>
  <si>
    <t>220112</t>
  </si>
  <si>
    <t>220113</t>
  </si>
  <si>
    <t>220114</t>
  </si>
  <si>
    <t>交通基盤部</t>
  </si>
  <si>
    <t>220106</t>
  </si>
  <si>
    <t>220700</t>
  </si>
  <si>
    <t>220108</t>
  </si>
  <si>
    <t>220109</t>
  </si>
  <si>
    <t>賀茂農林事務所</t>
  </si>
  <si>
    <t>220201</t>
  </si>
  <si>
    <t>東部農林事務所</t>
  </si>
  <si>
    <t>220202</t>
  </si>
  <si>
    <t>富士農林事務所</t>
  </si>
  <si>
    <t>220203</t>
  </si>
  <si>
    <t>中部農林事務所</t>
  </si>
  <si>
    <t>220204</t>
  </si>
  <si>
    <t>志太榛原農林事務所</t>
  </si>
  <si>
    <t>220205</t>
  </si>
  <si>
    <t>中遠農林事務所</t>
  </si>
  <si>
    <t>220206</t>
  </si>
  <si>
    <t>西部農林事務所</t>
  </si>
  <si>
    <t>220208</t>
  </si>
  <si>
    <t>下田土木事務所</t>
  </si>
  <si>
    <t>220401</t>
  </si>
  <si>
    <t>熱海土木事務所</t>
  </si>
  <si>
    <t>220402</t>
  </si>
  <si>
    <t>沼津土木事務所</t>
  </si>
  <si>
    <t>220403</t>
  </si>
  <si>
    <t>富士土木事務所</t>
  </si>
  <si>
    <t>220404</t>
  </si>
  <si>
    <t>静岡土木事務所</t>
  </si>
  <si>
    <t>220405</t>
  </si>
  <si>
    <t>島田土木事務所</t>
  </si>
  <si>
    <t>220407</t>
  </si>
  <si>
    <t>袋井土木事務所</t>
  </si>
  <si>
    <t>220409</t>
  </si>
  <si>
    <t>浜松土木事務所</t>
  </si>
  <si>
    <t>220411</t>
  </si>
  <si>
    <t>田子の浦港管理事務所</t>
  </si>
  <si>
    <t>220413</t>
  </si>
  <si>
    <t>清水港管理局</t>
  </si>
  <si>
    <t>220414</t>
  </si>
  <si>
    <t>焼津漁港管理事務所</t>
  </si>
  <si>
    <t>220301</t>
  </si>
  <si>
    <t>御前崎港管理事務所</t>
  </si>
  <si>
    <t>220417</t>
  </si>
  <si>
    <t>静岡空港管理事務所</t>
  </si>
  <si>
    <t>220418</t>
  </si>
  <si>
    <t>東部事務所</t>
  </si>
  <si>
    <t>220702</t>
  </si>
  <si>
    <t>東部事務所柿田川支所</t>
  </si>
  <si>
    <t>220701</t>
  </si>
  <si>
    <t>西部事務所</t>
  </si>
  <si>
    <t>220703</t>
  </si>
  <si>
    <t>西部事務所西遠支所</t>
  </si>
  <si>
    <t>220705</t>
  </si>
  <si>
    <t>静岡県住宅供給公社</t>
  </si>
  <si>
    <t>220802</t>
  </si>
  <si>
    <t>静岡県道路公社</t>
  </si>
  <si>
    <t>220803</t>
  </si>
  <si>
    <t>静岡県大井川広域水道企業団</t>
  </si>
  <si>
    <t>220805</t>
  </si>
  <si>
    <t>（公財）静岡県下水道公社</t>
  </si>
  <si>
    <t>220806</t>
  </si>
  <si>
    <t>水道企業団（水道組合）</t>
  </si>
  <si>
    <t>220808</t>
  </si>
  <si>
    <t>220807</t>
  </si>
  <si>
    <t>220809</t>
  </si>
  <si>
    <t>220810</t>
  </si>
  <si>
    <t>220999</t>
  </si>
  <si>
    <t>230106</t>
  </si>
  <si>
    <t>230107</t>
  </si>
  <si>
    <t>振興部</t>
  </si>
  <si>
    <t>230104</t>
  </si>
  <si>
    <t>230108</t>
  </si>
  <si>
    <t>230105</t>
  </si>
  <si>
    <t>230109</t>
  </si>
  <si>
    <t>230110</t>
  </si>
  <si>
    <t>230111</t>
  </si>
  <si>
    <t>230101</t>
  </si>
  <si>
    <t>230102</t>
  </si>
  <si>
    <t>病院事業庁</t>
  </si>
  <si>
    <t>230119</t>
  </si>
  <si>
    <t>230120</t>
  </si>
  <si>
    <t>東三河総局</t>
  </si>
  <si>
    <t>230157</t>
  </si>
  <si>
    <t>東三河総局　新城設楽振興事務所</t>
  </si>
  <si>
    <t>230156</t>
  </si>
  <si>
    <t>尾張県民事務所</t>
  </si>
  <si>
    <t>230151</t>
  </si>
  <si>
    <t>尾張県民事務所　海部県民センター</t>
  </si>
  <si>
    <t>230152</t>
  </si>
  <si>
    <t>尾張県民事務所　知多県民センター</t>
  </si>
  <si>
    <t>230153</t>
  </si>
  <si>
    <t>西三河県民事務所</t>
  </si>
  <si>
    <t>230154</t>
  </si>
  <si>
    <t>尾張農林水産事務所</t>
  </si>
  <si>
    <t>230201</t>
  </si>
  <si>
    <t>尾張農林水産事務所一宮支所</t>
  </si>
  <si>
    <t>230202</t>
  </si>
  <si>
    <t>海部農林水産事務所</t>
  </si>
  <si>
    <t>230203</t>
  </si>
  <si>
    <t>知多農林水産事務所</t>
  </si>
  <si>
    <t>230204</t>
  </si>
  <si>
    <t>西三河農林水産事務所</t>
  </si>
  <si>
    <t>230205</t>
  </si>
  <si>
    <t>西三河農林水産事務所幡豆農地整備出張所</t>
  </si>
  <si>
    <t>230206</t>
  </si>
  <si>
    <t>豊田加茂農林水産事務所</t>
  </si>
  <si>
    <t>230207</t>
  </si>
  <si>
    <t>新城設楽農林水産事務所</t>
  </si>
  <si>
    <t>230212</t>
  </si>
  <si>
    <t>東三河農林水産事務所</t>
  </si>
  <si>
    <t>230208</t>
  </si>
  <si>
    <t>230213</t>
  </si>
  <si>
    <t>農業総合試験場</t>
  </si>
  <si>
    <t>230214</t>
  </si>
  <si>
    <t>畜産総合センター</t>
  </si>
  <si>
    <t>230215</t>
  </si>
  <si>
    <t>水産試験場</t>
  </si>
  <si>
    <t>230216</t>
  </si>
  <si>
    <t>森林・林業技術センター</t>
  </si>
  <si>
    <t>230217</t>
  </si>
  <si>
    <t>あいち海上の森センター</t>
  </si>
  <si>
    <t>230218</t>
  </si>
  <si>
    <t>県有林事務所</t>
  </si>
  <si>
    <t>230209</t>
  </si>
  <si>
    <t>県有林事務所足助業務課</t>
  </si>
  <si>
    <t>230210</t>
  </si>
  <si>
    <t>県有林事務所鳳来業務課</t>
  </si>
  <si>
    <t>230211</t>
  </si>
  <si>
    <t>尾張建設事務所</t>
  </si>
  <si>
    <t>230301</t>
  </si>
  <si>
    <t>一宮建設事務所</t>
  </si>
  <si>
    <t>230302</t>
  </si>
  <si>
    <t>海部建設事務所</t>
  </si>
  <si>
    <t>230303</t>
  </si>
  <si>
    <t>知多建設事務所</t>
  </si>
  <si>
    <t>230304</t>
  </si>
  <si>
    <t>西三河建設事務所</t>
  </si>
  <si>
    <t>230305</t>
  </si>
  <si>
    <t>知立建設事務所</t>
  </si>
  <si>
    <t>230306</t>
  </si>
  <si>
    <t>豊田加茂建設事務所</t>
  </si>
  <si>
    <t>230307</t>
  </si>
  <si>
    <t>新城設楽建設事務所</t>
  </si>
  <si>
    <t>230309</t>
  </si>
  <si>
    <t>東三河建設事務所</t>
  </si>
  <si>
    <t>230308</t>
  </si>
  <si>
    <t>衣浦港務所</t>
  </si>
  <si>
    <t>230310</t>
  </si>
  <si>
    <t>三河港務所</t>
  </si>
  <si>
    <t>230311</t>
  </si>
  <si>
    <t>230700</t>
  </si>
  <si>
    <t>愛知用水水道事務所</t>
  </si>
  <si>
    <t>230402</t>
  </si>
  <si>
    <t>愛知用水水道事務所尾張旭出張所</t>
  </si>
  <si>
    <t>230401</t>
  </si>
  <si>
    <t>尾張水道事務所</t>
  </si>
  <si>
    <t>230403</t>
  </si>
  <si>
    <t>西三河水道事務所</t>
  </si>
  <si>
    <t>230404</t>
  </si>
  <si>
    <t>東三河水道事務所</t>
  </si>
  <si>
    <t>230405</t>
  </si>
  <si>
    <t>三河港工事事務所</t>
  </si>
  <si>
    <t>230407</t>
  </si>
  <si>
    <t>豊田工事事務所</t>
  </si>
  <si>
    <t>230412</t>
  </si>
  <si>
    <t>名古屋港管理組合</t>
  </si>
  <si>
    <t>230411</t>
  </si>
  <si>
    <t>愛知県土地開発公社</t>
  </si>
  <si>
    <t>230803</t>
  </si>
  <si>
    <t>愛知県住宅供給公社</t>
  </si>
  <si>
    <t>230804</t>
  </si>
  <si>
    <t>愛知県道路公社</t>
  </si>
  <si>
    <t>230801</t>
  </si>
  <si>
    <t>名古屋高速道路公社</t>
  </si>
  <si>
    <t>230802</t>
  </si>
  <si>
    <t>（公財）愛知県都市整備協会</t>
  </si>
  <si>
    <t>230805</t>
  </si>
  <si>
    <t>北名古屋水道企業団</t>
  </si>
  <si>
    <t>230806</t>
  </si>
  <si>
    <t>海部南部水道企業団</t>
  </si>
  <si>
    <t>230807</t>
  </si>
  <si>
    <t>愛知中部水道企業団</t>
  </si>
  <si>
    <t>230808</t>
  </si>
  <si>
    <t>丹羽広域事務組合水道部</t>
  </si>
  <si>
    <t>230809</t>
  </si>
  <si>
    <t>（公財）愛知臨海環境整備センター</t>
  </si>
  <si>
    <t>230810</t>
  </si>
  <si>
    <t>（公財）愛知水と緑の公社</t>
  </si>
  <si>
    <t>230811</t>
  </si>
  <si>
    <t>230999</t>
  </si>
  <si>
    <t>防災対策部</t>
  </si>
  <si>
    <t>240111</t>
  </si>
  <si>
    <t>戦略企画部</t>
  </si>
  <si>
    <t>240110</t>
  </si>
  <si>
    <t>240101</t>
  </si>
  <si>
    <t>240112</t>
  </si>
  <si>
    <t>240103</t>
  </si>
  <si>
    <t>地域連携部</t>
  </si>
  <si>
    <t>240113</t>
  </si>
  <si>
    <t>240105</t>
  </si>
  <si>
    <t>雇用経済部</t>
  </si>
  <si>
    <t>240114</t>
  </si>
  <si>
    <t>240106</t>
  </si>
  <si>
    <t>240107</t>
  </si>
  <si>
    <t>240108</t>
  </si>
  <si>
    <t>240109</t>
  </si>
  <si>
    <t>桑名地域防災総合事務所</t>
  </si>
  <si>
    <t>240251</t>
  </si>
  <si>
    <t>四日市地域防災総合事務所</t>
  </si>
  <si>
    <t>240252</t>
  </si>
  <si>
    <t>鈴鹿地域防災総合事務所</t>
  </si>
  <si>
    <t>240253</t>
  </si>
  <si>
    <t>津地域防災総合事務所</t>
  </si>
  <si>
    <t>240254</t>
  </si>
  <si>
    <t>松阪地域防災総合事務所</t>
  </si>
  <si>
    <t>240255</t>
  </si>
  <si>
    <t>伊賀地域防災総合事務所</t>
  </si>
  <si>
    <t>240257</t>
  </si>
  <si>
    <t>南勢志摩地域活性化局</t>
  </si>
  <si>
    <t>240256</t>
  </si>
  <si>
    <t>紀北地域活性化局</t>
  </si>
  <si>
    <t>240258</t>
  </si>
  <si>
    <t>紀南地域活性化局</t>
  </si>
  <si>
    <t>240259</t>
  </si>
  <si>
    <t>桑名農政事務所</t>
  </si>
  <si>
    <t>240301</t>
  </si>
  <si>
    <t>四日市農林事務所</t>
  </si>
  <si>
    <t>240201</t>
  </si>
  <si>
    <t>津農林水産事務所</t>
  </si>
  <si>
    <t>240202</t>
  </si>
  <si>
    <t>松阪農林事務所</t>
  </si>
  <si>
    <t>240203</t>
  </si>
  <si>
    <t>伊勢農林水産事務所</t>
  </si>
  <si>
    <t>240204</t>
  </si>
  <si>
    <t>伊賀農林事務所</t>
  </si>
  <si>
    <t>240205</t>
  </si>
  <si>
    <t>尾鷲農林水産事務所</t>
  </si>
  <si>
    <t>240206</t>
  </si>
  <si>
    <t>熊野農林事務所</t>
  </si>
  <si>
    <t>240207</t>
  </si>
  <si>
    <t>桑名建設事務所</t>
  </si>
  <si>
    <t>240401</t>
  </si>
  <si>
    <t>四日市建設事務所</t>
  </si>
  <si>
    <t>240402</t>
  </si>
  <si>
    <t>鈴鹿建設事務所</t>
  </si>
  <si>
    <t>240403</t>
  </si>
  <si>
    <t>津建設事務所</t>
  </si>
  <si>
    <t>240404</t>
  </si>
  <si>
    <t>松阪建設事務所</t>
  </si>
  <si>
    <t>240406</t>
  </si>
  <si>
    <t>伊勢建設事務所</t>
  </si>
  <si>
    <t>240407</t>
  </si>
  <si>
    <t>志摩建設事務所</t>
  </si>
  <si>
    <t>240408</t>
  </si>
  <si>
    <t>伊賀建設事務所</t>
  </si>
  <si>
    <t>240409</t>
  </si>
  <si>
    <t>尾鷲建設事務所</t>
  </si>
  <si>
    <t>240410</t>
  </si>
  <si>
    <t>熊野建設事務所</t>
  </si>
  <si>
    <t>240411</t>
  </si>
  <si>
    <t>北勢流域下水道事務所</t>
  </si>
  <si>
    <t>240412</t>
  </si>
  <si>
    <t>中勢流域下水道事務所</t>
  </si>
  <si>
    <t>240413</t>
  </si>
  <si>
    <t>240700</t>
  </si>
  <si>
    <t>北勢水道事務所</t>
  </si>
  <si>
    <t>240703</t>
  </si>
  <si>
    <t>中勢水道事務所</t>
  </si>
  <si>
    <t>240704</t>
  </si>
  <si>
    <t>南勢水道事務所</t>
  </si>
  <si>
    <t>240705</t>
  </si>
  <si>
    <t>三重県土地開発公社</t>
  </si>
  <si>
    <t>240801</t>
  </si>
  <si>
    <t>三重県道路公社</t>
  </si>
  <si>
    <t>240803</t>
  </si>
  <si>
    <t>（公財）三重県下水道公社</t>
  </si>
  <si>
    <t>240804</t>
  </si>
  <si>
    <t>240805</t>
  </si>
  <si>
    <t>240806</t>
  </si>
  <si>
    <t>240808</t>
  </si>
  <si>
    <t>四日市港管理組合</t>
  </si>
  <si>
    <t>240810</t>
  </si>
  <si>
    <t>240999</t>
  </si>
  <si>
    <t>180101</t>
  </si>
  <si>
    <t>180102</t>
  </si>
  <si>
    <t>安全環境部</t>
  </si>
  <si>
    <t>180112</t>
  </si>
  <si>
    <t>180103</t>
  </si>
  <si>
    <t>180104</t>
  </si>
  <si>
    <t>観光営業部</t>
  </si>
  <si>
    <t>180111</t>
  </si>
  <si>
    <t>180105</t>
  </si>
  <si>
    <t>180106</t>
  </si>
  <si>
    <t>国体推進局</t>
  </si>
  <si>
    <t>180113</t>
  </si>
  <si>
    <t>180107</t>
  </si>
  <si>
    <t>嶺南振興局</t>
  </si>
  <si>
    <t>180108</t>
  </si>
  <si>
    <t>180109</t>
  </si>
  <si>
    <t>180110</t>
  </si>
  <si>
    <t>福井農林総合事務所林業部</t>
  </si>
  <si>
    <t>180201</t>
  </si>
  <si>
    <t>坂井農林総合事務所林業部</t>
  </si>
  <si>
    <t>180202</t>
  </si>
  <si>
    <t>奥越農林総合事務所林業部</t>
  </si>
  <si>
    <t>180203</t>
  </si>
  <si>
    <t>丹南農林総合事務所林業部</t>
  </si>
  <si>
    <t>180204</t>
  </si>
  <si>
    <t>嶺南振興局二州農林部林業水産課</t>
  </si>
  <si>
    <t>180212</t>
  </si>
  <si>
    <t>嶺南振興局林業水産部</t>
  </si>
  <si>
    <t>180213</t>
  </si>
  <si>
    <t>福井農林総合事務所農村整備部</t>
  </si>
  <si>
    <t>180206</t>
  </si>
  <si>
    <t>坂井農林総合事務所農村整備部</t>
  </si>
  <si>
    <t>180207</t>
  </si>
  <si>
    <t>奥越農林総合事務所農村整備部</t>
  </si>
  <si>
    <t>180208</t>
  </si>
  <si>
    <t>丹南農林総合事務所農村整備部</t>
  </si>
  <si>
    <t>180209</t>
  </si>
  <si>
    <t>嶺南振興局二州農林部農村整備課</t>
  </si>
  <si>
    <t>180214</t>
  </si>
  <si>
    <t>嶺南振興局農村整備部</t>
  </si>
  <si>
    <t>180215</t>
  </si>
  <si>
    <t>福井土木事務所</t>
  </si>
  <si>
    <t>180301</t>
  </si>
  <si>
    <t>三国土木事務所</t>
  </si>
  <si>
    <t>180302</t>
  </si>
  <si>
    <t>龍ヶ鼻・永平寺ダム統合管理事務所</t>
  </si>
  <si>
    <t>180312</t>
  </si>
  <si>
    <t>奥越土木事務所</t>
  </si>
  <si>
    <t>180303</t>
  </si>
  <si>
    <t>奥越土木事務所勝山維持管理課</t>
  </si>
  <si>
    <t>180304</t>
  </si>
  <si>
    <t>笹生川・浄土寺川ダム統合管理事務所</t>
  </si>
  <si>
    <t>180313</t>
  </si>
  <si>
    <t>丹南土木事務所</t>
  </si>
  <si>
    <t>180306</t>
  </si>
  <si>
    <t>丹南土木事務所鯖江丹生土木部</t>
  </si>
  <si>
    <t>180308</t>
  </si>
  <si>
    <t>広野・桝谷ダム統合管理事務所</t>
  </si>
  <si>
    <t>180314</t>
  </si>
  <si>
    <t>嶺南振興局敦賀土木事務所</t>
  </si>
  <si>
    <t>180309</t>
  </si>
  <si>
    <t>嶺南振興局小浜土木事務所</t>
  </si>
  <si>
    <t>180310</t>
  </si>
  <si>
    <t>吉野瀬川ダム建設事務所</t>
  </si>
  <si>
    <t>180317</t>
  </si>
  <si>
    <t>嶺南振興局河内川ダム建設事務所</t>
  </si>
  <si>
    <t>180316</t>
  </si>
  <si>
    <t>福井港湾事務所</t>
  </si>
  <si>
    <t>180318</t>
  </si>
  <si>
    <t>嶺南振興局敦賀港湾事務所</t>
  </si>
  <si>
    <t>180319</t>
  </si>
  <si>
    <t>福井空港事務所</t>
  </si>
  <si>
    <t>180320</t>
  </si>
  <si>
    <t>福井駅周辺整備事務所</t>
  </si>
  <si>
    <t>180321</t>
  </si>
  <si>
    <t>越前漁港事務所</t>
  </si>
  <si>
    <t>180323</t>
  </si>
  <si>
    <t>福井臨海工業用水道管理事務所</t>
  </si>
  <si>
    <t>180705</t>
  </si>
  <si>
    <t>日野川地区水道管理事務所</t>
  </si>
  <si>
    <t>180704</t>
  </si>
  <si>
    <t>坂井地区水道管理事務所</t>
  </si>
  <si>
    <t>180706</t>
  </si>
  <si>
    <t>テクノポート福井浄化センター</t>
  </si>
  <si>
    <t>180707</t>
  </si>
  <si>
    <t>福井県道路公社</t>
  </si>
  <si>
    <t>180803</t>
  </si>
  <si>
    <t>（公社）ふくい農林水産支援センター</t>
  </si>
  <si>
    <t>180809</t>
  </si>
  <si>
    <t>福井県工業技術センター</t>
  </si>
  <si>
    <t>180810</t>
  </si>
  <si>
    <t>180804</t>
  </si>
  <si>
    <t>180805</t>
  </si>
  <si>
    <t>180806</t>
  </si>
  <si>
    <t>180807</t>
  </si>
  <si>
    <t>180808</t>
  </si>
  <si>
    <t>180999</t>
  </si>
  <si>
    <t>250102</t>
  </si>
  <si>
    <t>250101</t>
  </si>
  <si>
    <t>250113</t>
  </si>
  <si>
    <t>琵琶湖環境部</t>
  </si>
  <si>
    <t>250103</t>
  </si>
  <si>
    <t>健康医療福祉部</t>
  </si>
  <si>
    <t>250104</t>
  </si>
  <si>
    <t>商工観光労働部</t>
  </si>
  <si>
    <t>250105</t>
  </si>
  <si>
    <t>農政水産部</t>
  </si>
  <si>
    <t>250106</t>
  </si>
  <si>
    <t>土木交通部</t>
  </si>
  <si>
    <t>250107</t>
  </si>
  <si>
    <t>会計管理局</t>
  </si>
  <si>
    <t>250108</t>
  </si>
  <si>
    <t>250109</t>
  </si>
  <si>
    <t>250110</t>
  </si>
  <si>
    <t>250111</t>
  </si>
  <si>
    <t>南部環境事務所</t>
  </si>
  <si>
    <t>250209</t>
  </si>
  <si>
    <t>甲賀環境事務所</t>
  </si>
  <si>
    <t>250208</t>
  </si>
  <si>
    <t>東近江環境事務所</t>
  </si>
  <si>
    <t>250210</t>
  </si>
  <si>
    <t>湖東環境事務所</t>
  </si>
  <si>
    <t>250211</t>
  </si>
  <si>
    <t>湖北環境事務所</t>
  </si>
  <si>
    <t>250212</t>
  </si>
  <si>
    <t>高島環境事務所</t>
  </si>
  <si>
    <t>250213</t>
  </si>
  <si>
    <t>西部・南部森林整備事務所</t>
  </si>
  <si>
    <t>250301</t>
  </si>
  <si>
    <t>西部・南部森林整備事務所高島支所</t>
  </si>
  <si>
    <t>250303</t>
  </si>
  <si>
    <t>甲賀森林整備事務所</t>
  </si>
  <si>
    <t>250304</t>
  </si>
  <si>
    <t>中部森林整備事務所</t>
  </si>
  <si>
    <t>250305</t>
  </si>
  <si>
    <t>湖北森林整備事務所</t>
  </si>
  <si>
    <t>250306</t>
  </si>
  <si>
    <t>大津・南部農業農村振興事務所</t>
  </si>
  <si>
    <t>250201</t>
  </si>
  <si>
    <t>甲賀農業農村振興事務所</t>
  </si>
  <si>
    <t>250202</t>
  </si>
  <si>
    <t>東近江農業農村振興事務所</t>
  </si>
  <si>
    <t>250203</t>
  </si>
  <si>
    <t>湖東農業農村振興事務所</t>
  </si>
  <si>
    <t>250204</t>
  </si>
  <si>
    <t>湖北農業農村振興事務所</t>
  </si>
  <si>
    <t>250205</t>
  </si>
  <si>
    <t>高島農業農村振興事務所</t>
  </si>
  <si>
    <t>250206</t>
  </si>
  <si>
    <t>大津土木事務所</t>
  </si>
  <si>
    <t>250401</t>
  </si>
  <si>
    <t>南部土木事務所</t>
  </si>
  <si>
    <t>250402</t>
  </si>
  <si>
    <t>甲賀土木事務所</t>
  </si>
  <si>
    <t>250403</t>
  </si>
  <si>
    <t>東近江土木事務所</t>
  </si>
  <si>
    <t>250404</t>
  </si>
  <si>
    <t>湖東土木事務所</t>
  </si>
  <si>
    <t>250405</t>
  </si>
  <si>
    <t>長浜土木事務所</t>
  </si>
  <si>
    <t>250406</t>
  </si>
  <si>
    <t>長浜土木事務所木之本支所</t>
  </si>
  <si>
    <t>250407</t>
  </si>
  <si>
    <t>高島土木事務所</t>
  </si>
  <si>
    <t>250408</t>
  </si>
  <si>
    <t>北川水源地域振興事務所</t>
  </si>
  <si>
    <t>250417</t>
  </si>
  <si>
    <t>南部流域下水道事務所</t>
  </si>
  <si>
    <t>250419</t>
  </si>
  <si>
    <t>北部流域下水道事務所</t>
  </si>
  <si>
    <t>250420</t>
  </si>
  <si>
    <t>250700</t>
  </si>
  <si>
    <t>滋賀県土地開発公社</t>
  </si>
  <si>
    <t>250801</t>
  </si>
  <si>
    <t>滋賀県道路公社</t>
  </si>
  <si>
    <t>250803</t>
  </si>
  <si>
    <t>250804</t>
  </si>
  <si>
    <t>250805</t>
  </si>
  <si>
    <t>250807</t>
  </si>
  <si>
    <t>250808</t>
  </si>
  <si>
    <t>250999</t>
  </si>
  <si>
    <t>260101</t>
  </si>
  <si>
    <t>政策企画部</t>
  </si>
  <si>
    <t>260102</t>
  </si>
  <si>
    <t>府民生活部</t>
  </si>
  <si>
    <t>260103</t>
  </si>
  <si>
    <t>260113</t>
  </si>
  <si>
    <t>260114</t>
  </si>
  <si>
    <t>260104</t>
  </si>
  <si>
    <t>260105</t>
  </si>
  <si>
    <t>260106</t>
  </si>
  <si>
    <t>建設交通部</t>
  </si>
  <si>
    <t>260107</t>
  </si>
  <si>
    <t>港湾局港湾企画課</t>
  </si>
  <si>
    <t>260111</t>
  </si>
  <si>
    <t>港湾局港湾施設課</t>
  </si>
  <si>
    <t>260415</t>
  </si>
  <si>
    <t>260109</t>
  </si>
  <si>
    <t>260110</t>
  </si>
  <si>
    <t>山城広域振興局</t>
  </si>
  <si>
    <t>260201</t>
  </si>
  <si>
    <t>南丹広域振興局</t>
  </si>
  <si>
    <t>260205</t>
  </si>
  <si>
    <t>中丹広域振興局</t>
  </si>
  <si>
    <t>260208</t>
  </si>
  <si>
    <t>丹後広域振興局</t>
  </si>
  <si>
    <t>260211</t>
  </si>
  <si>
    <t>山城土地改良事務所</t>
  </si>
  <si>
    <t>260301</t>
  </si>
  <si>
    <t>南丹土地改良事務所</t>
  </si>
  <si>
    <t>260303</t>
  </si>
  <si>
    <t>中丹土地改良事務所</t>
  </si>
  <si>
    <t>260304</t>
  </si>
  <si>
    <t>丹後土地改良事務所</t>
  </si>
  <si>
    <t>260305</t>
  </si>
  <si>
    <t>水産事務所</t>
  </si>
  <si>
    <t>260306</t>
  </si>
  <si>
    <t>京都林務事務所</t>
  </si>
  <si>
    <t>260307</t>
  </si>
  <si>
    <t>京都土木事務所</t>
  </si>
  <si>
    <t>260401</t>
  </si>
  <si>
    <t>乙訓土木事務所</t>
  </si>
  <si>
    <t>260402</t>
  </si>
  <si>
    <t>山城北土木事務所</t>
  </si>
  <si>
    <t>260403</t>
  </si>
  <si>
    <t>山城南土木事務所</t>
  </si>
  <si>
    <t>260405</t>
  </si>
  <si>
    <t>南丹土木事務所</t>
  </si>
  <si>
    <t>260406</t>
  </si>
  <si>
    <t>中丹東土木事務所</t>
  </si>
  <si>
    <t>260409</t>
  </si>
  <si>
    <t>中丹西土木事務所</t>
  </si>
  <si>
    <t>260410</t>
  </si>
  <si>
    <t>丹後土木事務所</t>
  </si>
  <si>
    <t>260412</t>
  </si>
  <si>
    <t>大野ダム総合管理事務所</t>
  </si>
  <si>
    <t>260414</t>
  </si>
  <si>
    <t>260416</t>
  </si>
  <si>
    <t>府営水道事務所</t>
  </si>
  <si>
    <t>260701</t>
  </si>
  <si>
    <t>公営企業管理事務所</t>
  </si>
  <si>
    <t>260702</t>
  </si>
  <si>
    <t>京都府土地開発公社</t>
  </si>
  <si>
    <t>260801</t>
  </si>
  <si>
    <t>京都府住宅供給公社</t>
  </si>
  <si>
    <t>260802</t>
  </si>
  <si>
    <t>京都府道路公社</t>
  </si>
  <si>
    <t>260803</t>
  </si>
  <si>
    <t>260804</t>
  </si>
  <si>
    <t>260805</t>
  </si>
  <si>
    <t>260806</t>
  </si>
  <si>
    <t>260807</t>
  </si>
  <si>
    <t>260808</t>
  </si>
  <si>
    <t>260999</t>
  </si>
  <si>
    <t>副首都推進局</t>
  </si>
  <si>
    <t>270117</t>
  </si>
  <si>
    <t>270102</t>
  </si>
  <si>
    <t>270101</t>
  </si>
  <si>
    <t>270118</t>
  </si>
  <si>
    <t>府民文化部</t>
  </si>
  <si>
    <t>270103</t>
  </si>
  <si>
    <t>ＩＲ推進局</t>
  </si>
  <si>
    <t>270119</t>
  </si>
  <si>
    <t>270104</t>
  </si>
  <si>
    <t>健康医療部</t>
  </si>
  <si>
    <t>270116</t>
  </si>
  <si>
    <t>270106</t>
  </si>
  <si>
    <t>環境農林水産部</t>
  </si>
  <si>
    <t>270107</t>
  </si>
  <si>
    <t>270109</t>
  </si>
  <si>
    <t>住宅まちづくり部</t>
  </si>
  <si>
    <t>270110</t>
  </si>
  <si>
    <t>270112</t>
  </si>
  <si>
    <t>270113</t>
  </si>
  <si>
    <t>府立大学</t>
  </si>
  <si>
    <t>270114</t>
  </si>
  <si>
    <t>日本万国博覧会記念公園事務所</t>
  </si>
  <si>
    <t>270151</t>
  </si>
  <si>
    <t>北部農と緑の総合事務所</t>
  </si>
  <si>
    <t>270201</t>
  </si>
  <si>
    <t>中部農と緑の総合事務所</t>
  </si>
  <si>
    <t>270202</t>
  </si>
  <si>
    <t>南河内農と緑の総合事務所</t>
  </si>
  <si>
    <t>270203</t>
  </si>
  <si>
    <t>泉州農と緑の総合事務所</t>
  </si>
  <si>
    <t>270204</t>
  </si>
  <si>
    <t>都市整備部港湾局</t>
  </si>
  <si>
    <t>270111</t>
  </si>
  <si>
    <t>池田土木事務所</t>
  </si>
  <si>
    <t>270301</t>
  </si>
  <si>
    <t>茨木土木事務所</t>
  </si>
  <si>
    <t>270302</t>
  </si>
  <si>
    <t>枚方土木事務所</t>
  </si>
  <si>
    <t>270303</t>
  </si>
  <si>
    <t>八尾土木事務所</t>
  </si>
  <si>
    <t>270304</t>
  </si>
  <si>
    <t>富田林土木事務所</t>
  </si>
  <si>
    <t>270305</t>
  </si>
  <si>
    <t>鳳土木事務所</t>
  </si>
  <si>
    <t>270306</t>
  </si>
  <si>
    <t>岸和田土木事務所</t>
  </si>
  <si>
    <t>270307</t>
  </si>
  <si>
    <t>西大阪治水事務所</t>
  </si>
  <si>
    <t>270308</t>
  </si>
  <si>
    <t>寝屋川水系改修工営所</t>
  </si>
  <si>
    <t>270309</t>
  </si>
  <si>
    <t>270311</t>
  </si>
  <si>
    <t>東部流域下水道事務所</t>
  </si>
  <si>
    <t>270312</t>
  </si>
  <si>
    <t>270313</t>
  </si>
  <si>
    <t>安威川ダム建設事務所</t>
  </si>
  <si>
    <t>270315</t>
  </si>
  <si>
    <t>箕面整備事務所</t>
  </si>
  <si>
    <t>270703</t>
  </si>
  <si>
    <t>堺泉北港湾事務所</t>
  </si>
  <si>
    <t>270317</t>
  </si>
  <si>
    <t>阪南港湾事務所</t>
  </si>
  <si>
    <t>270318</t>
  </si>
  <si>
    <t>大阪高速鉄道（株）</t>
  </si>
  <si>
    <t>270801</t>
  </si>
  <si>
    <t>大阪外環状鉄道（株）</t>
  </si>
  <si>
    <t>270810</t>
  </si>
  <si>
    <t>大阪府土地開発公社</t>
  </si>
  <si>
    <t>270802</t>
  </si>
  <si>
    <t>大阪府住宅供給公社</t>
  </si>
  <si>
    <t>270803</t>
  </si>
  <si>
    <t>大阪府道路公社</t>
  </si>
  <si>
    <t>270804</t>
  </si>
  <si>
    <t>大阪広域水道企業団</t>
  </si>
  <si>
    <t>270812</t>
  </si>
  <si>
    <t>270805</t>
  </si>
  <si>
    <t>270806</t>
  </si>
  <si>
    <t>270807</t>
  </si>
  <si>
    <t>270808</t>
  </si>
  <si>
    <t>270809</t>
  </si>
  <si>
    <t>270999</t>
  </si>
  <si>
    <t>企画県民部</t>
  </si>
  <si>
    <t>280115</t>
  </si>
  <si>
    <t>280102</t>
  </si>
  <si>
    <t>280105</t>
  </si>
  <si>
    <t>農政環境部</t>
  </si>
  <si>
    <t>280106</t>
  </si>
  <si>
    <t>280107</t>
  </si>
  <si>
    <t>280110</t>
  </si>
  <si>
    <t>280111</t>
  </si>
  <si>
    <t>280116</t>
  </si>
  <si>
    <t>280112</t>
  </si>
  <si>
    <t>280113</t>
  </si>
  <si>
    <t>神戸県民センター</t>
  </si>
  <si>
    <t>280501</t>
  </si>
  <si>
    <t>神戸県民センター　神戸農林振興事務所</t>
  </si>
  <si>
    <t>280202</t>
  </si>
  <si>
    <t>神戸県民センター　神戸土地改良センター</t>
  </si>
  <si>
    <t>280213</t>
  </si>
  <si>
    <t>神戸県民センター　六甲治山事務所</t>
  </si>
  <si>
    <t>280223</t>
  </si>
  <si>
    <t>神戸県民センター　神戸土木事務所</t>
  </si>
  <si>
    <t>280301</t>
  </si>
  <si>
    <t>阪神南県民センター</t>
  </si>
  <si>
    <t>280502</t>
  </si>
  <si>
    <t>阪神南県民センター　西宮土木事務所</t>
  </si>
  <si>
    <t>280302</t>
  </si>
  <si>
    <t>阪神南県民センター　尼崎港管理事務所</t>
  </si>
  <si>
    <t>280318</t>
  </si>
  <si>
    <t>阪神北県民局</t>
  </si>
  <si>
    <t>280503</t>
  </si>
  <si>
    <t>阪神北県民局　阪神農林振興事務所</t>
  </si>
  <si>
    <t>280231</t>
  </si>
  <si>
    <t>阪神北県民局　宝塚土木事務所</t>
  </si>
  <si>
    <t>280319</t>
  </si>
  <si>
    <t>東播磨県民局</t>
  </si>
  <si>
    <t>280504</t>
  </si>
  <si>
    <t>東播磨県民局　加古川農林水産振興事務所</t>
  </si>
  <si>
    <t>280203</t>
  </si>
  <si>
    <t>東播磨県民局　加古川土木事務所</t>
  </si>
  <si>
    <t>280304</t>
  </si>
  <si>
    <t>北播磨県民局</t>
  </si>
  <si>
    <t>280505</t>
  </si>
  <si>
    <t>北播磨県民局　加東農林振興事務所</t>
  </si>
  <si>
    <t>280204</t>
  </si>
  <si>
    <t>北播磨県民局　加古川流域土地改良事務所</t>
  </si>
  <si>
    <t>280215</t>
  </si>
  <si>
    <t>北播磨県民局　加東土木事務所</t>
  </si>
  <si>
    <t>280303</t>
  </si>
  <si>
    <t>中播磨県民センター</t>
  </si>
  <si>
    <t>280506</t>
  </si>
  <si>
    <t>中播磨県民センター　姫路農林水産振興事務所</t>
  </si>
  <si>
    <t>280205</t>
  </si>
  <si>
    <t>中播磨県民センター　姫路土地改良センター</t>
  </si>
  <si>
    <t>280216</t>
  </si>
  <si>
    <t>中播磨県民センター　姫路土木事務所</t>
  </si>
  <si>
    <t>280305</t>
  </si>
  <si>
    <t>中播磨県民センター　姫路港管理事務所</t>
  </si>
  <si>
    <t>280315</t>
  </si>
  <si>
    <t>西播磨県民局</t>
  </si>
  <si>
    <t>280507</t>
  </si>
  <si>
    <t>西播磨県民局　光都農林振興事務所</t>
  </si>
  <si>
    <t>280207</t>
  </si>
  <si>
    <t>西播磨県民局　光都土地改良センター</t>
  </si>
  <si>
    <t>280232</t>
  </si>
  <si>
    <t>西播磨県民局　光都土木事務所</t>
  </si>
  <si>
    <t>280307</t>
  </si>
  <si>
    <t>西播磨県民局　龍野土木事務所</t>
  </si>
  <si>
    <t>280306</t>
  </si>
  <si>
    <t>但馬県民局</t>
  </si>
  <si>
    <t>280508</t>
  </si>
  <si>
    <t>但馬県民局　豊岡農林水産振興事務所</t>
  </si>
  <si>
    <t>280208</t>
  </si>
  <si>
    <t>但馬県民局　朝来農林振興事務所</t>
  </si>
  <si>
    <t>280209</t>
  </si>
  <si>
    <t>但馬県民局　但馬水産事務所</t>
  </si>
  <si>
    <t>280212</t>
  </si>
  <si>
    <t>但馬県民局　豊岡土地改良センター</t>
  </si>
  <si>
    <t>280219</t>
  </si>
  <si>
    <t>但馬県民局　朝来土地改良センター</t>
  </si>
  <si>
    <t>280218</t>
  </si>
  <si>
    <t>但馬県民局　豊岡土木事務所</t>
  </si>
  <si>
    <t>280309</t>
  </si>
  <si>
    <t>但馬県民局　新温泉土木事務所</t>
  </si>
  <si>
    <t>280310</t>
  </si>
  <si>
    <t>但馬県民局　養父土木事務所</t>
  </si>
  <si>
    <t>280308</t>
  </si>
  <si>
    <t>丹波県民局</t>
  </si>
  <si>
    <t>280509</t>
  </si>
  <si>
    <t>丹波県民局　丹波農林振興事務所</t>
  </si>
  <si>
    <t>280210</t>
  </si>
  <si>
    <t>丹波県民局　篠山土地改良事務所</t>
  </si>
  <si>
    <t>280220</t>
  </si>
  <si>
    <t>丹波県民局　丹波土木事務所</t>
  </si>
  <si>
    <t>280311</t>
  </si>
  <si>
    <t>淡路県民局</t>
  </si>
  <si>
    <t>280510</t>
  </si>
  <si>
    <t>淡路県民局　洲本農林水産振興事務所</t>
  </si>
  <si>
    <t>280211</t>
  </si>
  <si>
    <t>淡路県民局　洲本土地改良事務所</t>
  </si>
  <si>
    <t>280221</t>
  </si>
  <si>
    <t>淡路県民局　洲本土木事務所</t>
  </si>
  <si>
    <t>280312</t>
  </si>
  <si>
    <t>猪名川広域水道事務所</t>
  </si>
  <si>
    <t>280703</t>
  </si>
  <si>
    <t>北摂広域水道事務所</t>
  </si>
  <si>
    <t>280705</t>
  </si>
  <si>
    <t>東播磨利水事務所</t>
  </si>
  <si>
    <t>280706</t>
  </si>
  <si>
    <t>姫路利水事務所</t>
  </si>
  <si>
    <t>280707</t>
  </si>
  <si>
    <t>北播磨・臨海建設事務所</t>
  </si>
  <si>
    <t>280708</t>
  </si>
  <si>
    <t>北播磨・臨海建設事務所芦屋事業所</t>
  </si>
  <si>
    <t>280704</t>
  </si>
  <si>
    <t>播磨科学公園都市まちづくり事務所</t>
  </si>
  <si>
    <t>280701</t>
  </si>
  <si>
    <t>兵庫県土地開発公社</t>
  </si>
  <si>
    <t>280801</t>
  </si>
  <si>
    <t>兵庫県住宅供給公社</t>
  </si>
  <si>
    <t>280802</t>
  </si>
  <si>
    <t>兵庫県道路公社</t>
  </si>
  <si>
    <t>280803</t>
  </si>
  <si>
    <t>280805</t>
  </si>
  <si>
    <t>280807</t>
  </si>
  <si>
    <t>280808</t>
  </si>
  <si>
    <t>280999</t>
  </si>
  <si>
    <t>290101</t>
  </si>
  <si>
    <t>地域振興部</t>
  </si>
  <si>
    <t>290110</t>
  </si>
  <si>
    <t>地域振興部観光局</t>
  </si>
  <si>
    <t>290113</t>
  </si>
  <si>
    <t>290109</t>
  </si>
  <si>
    <t>健康福祉部こども・女性局</t>
  </si>
  <si>
    <t>290114</t>
  </si>
  <si>
    <t>医療政策部</t>
  </si>
  <si>
    <t>290112</t>
  </si>
  <si>
    <t>くらし創造部</t>
  </si>
  <si>
    <t>290111</t>
  </si>
  <si>
    <t>くらし創造部景観・環境局</t>
  </si>
  <si>
    <t>290115</t>
  </si>
  <si>
    <t>産業・雇用振興部</t>
  </si>
  <si>
    <t>290104</t>
  </si>
  <si>
    <t>290107</t>
  </si>
  <si>
    <t>290108</t>
  </si>
  <si>
    <t>290105</t>
  </si>
  <si>
    <t>北部農林振興事務所</t>
  </si>
  <si>
    <t>290201</t>
  </si>
  <si>
    <t>中部農林振興事務所</t>
  </si>
  <si>
    <t>290202</t>
  </si>
  <si>
    <t>東部農林振興事務所</t>
  </si>
  <si>
    <t>290204</t>
  </si>
  <si>
    <t>南部農林振興事務所</t>
  </si>
  <si>
    <t>290203</t>
  </si>
  <si>
    <t>農林部　森林整備課</t>
  </si>
  <si>
    <t>290210</t>
  </si>
  <si>
    <t>農林部　その他</t>
  </si>
  <si>
    <t>290299</t>
  </si>
  <si>
    <t>県土マネジメント部</t>
  </si>
  <si>
    <t>290106</t>
  </si>
  <si>
    <t>奈良土木事務所</t>
  </si>
  <si>
    <t>290301</t>
  </si>
  <si>
    <t>郡山土木事務所</t>
  </si>
  <si>
    <t>290302</t>
  </si>
  <si>
    <t>高田土木事務所</t>
  </si>
  <si>
    <t>290303</t>
  </si>
  <si>
    <t>中和土木事務所</t>
  </si>
  <si>
    <t>290304</t>
  </si>
  <si>
    <t>宇陀土木事務所</t>
  </si>
  <si>
    <t>290305</t>
  </si>
  <si>
    <t>吉野土木事務所</t>
  </si>
  <si>
    <t>290306</t>
  </si>
  <si>
    <t>五條土木事務所</t>
  </si>
  <si>
    <t>290307</t>
  </si>
  <si>
    <t>ヘリポート管理事務所</t>
  </si>
  <si>
    <t>290317</t>
  </si>
  <si>
    <t>幹線街路整備事務所</t>
  </si>
  <si>
    <t>290321</t>
  </si>
  <si>
    <t>奈良公園事務所</t>
  </si>
  <si>
    <t>290318</t>
  </si>
  <si>
    <t>流域下水道センター</t>
  </si>
  <si>
    <t>290308</t>
  </si>
  <si>
    <t>奈良県営住宅管理事務所</t>
  </si>
  <si>
    <t>290319</t>
  </si>
  <si>
    <t>県土マネジメント部まちづくり推進局</t>
  </si>
  <si>
    <t>290116</t>
  </si>
  <si>
    <t>県土マネジメント部まちづくり推進局　営繕課</t>
  </si>
  <si>
    <t>290315</t>
  </si>
  <si>
    <t>県土マネジメント部まちづくり推進局　住まいまちづくり課</t>
  </si>
  <si>
    <t>290316</t>
  </si>
  <si>
    <t>県土マネジメント部まちづくり推進局　その他</t>
  </si>
  <si>
    <t>290322</t>
  </si>
  <si>
    <t>県土マネジメント部  その他</t>
  </si>
  <si>
    <t>290399</t>
  </si>
  <si>
    <t>290600</t>
  </si>
  <si>
    <t>広域水道センター</t>
  </si>
  <si>
    <t>290604</t>
  </si>
  <si>
    <t>桜井浄水場</t>
  </si>
  <si>
    <t>290602</t>
  </si>
  <si>
    <t>御所浄水場</t>
  </si>
  <si>
    <t>290603</t>
  </si>
  <si>
    <t>奈良県土地開発公社</t>
  </si>
  <si>
    <t>290801</t>
  </si>
  <si>
    <t>奈良県道路公社</t>
  </si>
  <si>
    <t>290803</t>
  </si>
  <si>
    <t>290805</t>
  </si>
  <si>
    <t>290807</t>
  </si>
  <si>
    <t>290808</t>
  </si>
  <si>
    <t>290999</t>
  </si>
  <si>
    <t>300101</t>
  </si>
  <si>
    <t>300102</t>
  </si>
  <si>
    <t>300103</t>
  </si>
  <si>
    <t>300104</t>
  </si>
  <si>
    <t>300105</t>
  </si>
  <si>
    <t>300106</t>
  </si>
  <si>
    <t>300107</t>
  </si>
  <si>
    <t>300109</t>
  </si>
  <si>
    <t>300110</t>
  </si>
  <si>
    <t>海草振興局（建設部以外）</t>
  </si>
  <si>
    <t>300201</t>
  </si>
  <si>
    <t>那賀振興局（建設部以外）</t>
  </si>
  <si>
    <t>300202</t>
  </si>
  <si>
    <t>伊都振興局（建設部以外）</t>
  </si>
  <si>
    <t>300203</t>
  </si>
  <si>
    <t>有田振興局（建設部以外）</t>
  </si>
  <si>
    <t>300204</t>
  </si>
  <si>
    <t>日高振興局（建設部以外）</t>
  </si>
  <si>
    <t>300205</t>
  </si>
  <si>
    <t>西牟婁振興局（建設部以外）</t>
  </si>
  <si>
    <t>300206</t>
  </si>
  <si>
    <t>東牟婁振興局（建設部以外）</t>
  </si>
  <si>
    <t>300207</t>
  </si>
  <si>
    <t>海草振興局建設部</t>
  </si>
  <si>
    <t>300301</t>
  </si>
  <si>
    <t>海草振興局海南工事事務所</t>
  </si>
  <si>
    <t>300326</t>
  </si>
  <si>
    <t>那賀振興局建設部</t>
  </si>
  <si>
    <t>300302</t>
  </si>
  <si>
    <t>那賀振興局紀の川流域下水道事務所</t>
  </si>
  <si>
    <t>300320</t>
  </si>
  <si>
    <t>伊都振興局建設部</t>
  </si>
  <si>
    <t>300303</t>
  </si>
  <si>
    <t>伊都振興局国道橋本建設事務所</t>
  </si>
  <si>
    <t>300323</t>
  </si>
  <si>
    <t>有田振興局建設部</t>
  </si>
  <si>
    <t>300304</t>
  </si>
  <si>
    <t>有田振興局広川出張所</t>
  </si>
  <si>
    <t>300324</t>
  </si>
  <si>
    <t>有田振興局湯浅御坊高速事務所</t>
  </si>
  <si>
    <t>300327</t>
  </si>
  <si>
    <t>日高振興局建設部</t>
  </si>
  <si>
    <t>300305</t>
  </si>
  <si>
    <t>西牟婁振興局建設部</t>
  </si>
  <si>
    <t>300306</t>
  </si>
  <si>
    <t>東牟婁振興局串本建設部</t>
  </si>
  <si>
    <t>300307</t>
  </si>
  <si>
    <t>東牟婁振興局近畿自動車道紀南高速事務所</t>
  </si>
  <si>
    <t>300329</t>
  </si>
  <si>
    <t>東牟婁振興局新宮建設部</t>
  </si>
  <si>
    <t>300308</t>
  </si>
  <si>
    <t>南紀白浜空港管理事務所</t>
  </si>
  <si>
    <t>300313</t>
  </si>
  <si>
    <t>和歌山下津港湾事務所</t>
  </si>
  <si>
    <t>300312</t>
  </si>
  <si>
    <t>土砂災害啓発センター</t>
  </si>
  <si>
    <t>300328</t>
  </si>
  <si>
    <t>和歌山県土地開発公社</t>
  </si>
  <si>
    <t>300801</t>
  </si>
  <si>
    <t>和歌山県住宅供給公社</t>
  </si>
  <si>
    <t>300802</t>
  </si>
  <si>
    <t>300804</t>
  </si>
  <si>
    <t>300805</t>
  </si>
  <si>
    <t>300806</t>
  </si>
  <si>
    <t>300807</t>
  </si>
  <si>
    <t>300808</t>
  </si>
  <si>
    <t>300999</t>
  </si>
  <si>
    <t>元気づくり総本部</t>
  </si>
  <si>
    <t>310112</t>
  </si>
  <si>
    <t>310101</t>
  </si>
  <si>
    <t>310102</t>
  </si>
  <si>
    <t>310111</t>
  </si>
  <si>
    <t>310109</t>
  </si>
  <si>
    <t>310103</t>
  </si>
  <si>
    <t>310110</t>
  </si>
  <si>
    <t>310104</t>
  </si>
  <si>
    <t>310105</t>
  </si>
  <si>
    <t>310106</t>
  </si>
  <si>
    <t>310107</t>
  </si>
  <si>
    <t>310201</t>
  </si>
  <si>
    <t>東部農林事務所八頭事務所</t>
  </si>
  <si>
    <t>310202</t>
  </si>
  <si>
    <t>鳥取県土整備事務所</t>
  </si>
  <si>
    <t>310301</t>
  </si>
  <si>
    <t>八頭県土整備事務所</t>
  </si>
  <si>
    <t>310302</t>
  </si>
  <si>
    <t>中部総合事務所</t>
  </si>
  <si>
    <t>310503</t>
  </si>
  <si>
    <t>中部総合事務所　農林局</t>
  </si>
  <si>
    <t>310203</t>
  </si>
  <si>
    <t>中部総合事務所　県土整備局</t>
  </si>
  <si>
    <t>310303</t>
  </si>
  <si>
    <t>西部総合事務所</t>
  </si>
  <si>
    <t>310504</t>
  </si>
  <si>
    <t>西部総合事務所　農林局</t>
  </si>
  <si>
    <t>310204</t>
  </si>
  <si>
    <t>西部総合事務所　米子県土整備局</t>
  </si>
  <si>
    <t>310304</t>
  </si>
  <si>
    <t>西部総合事務所日野振興センター</t>
  </si>
  <si>
    <t>310505</t>
  </si>
  <si>
    <t>西部総合事務所日野振興センター　日野振興局</t>
  </si>
  <si>
    <t>310205</t>
  </si>
  <si>
    <t>西部総合事務所日野振興センター　日野県土整備局</t>
  </si>
  <si>
    <t>310305</t>
  </si>
  <si>
    <t>鳥取空港管理事務所</t>
  </si>
  <si>
    <t>310307</t>
  </si>
  <si>
    <t>鳥取港湾事務所</t>
  </si>
  <si>
    <t>310306</t>
  </si>
  <si>
    <t>310700</t>
  </si>
  <si>
    <t>企業局　東部事務所</t>
  </si>
  <si>
    <t>310701</t>
  </si>
  <si>
    <t>企業局　西部事務所</t>
  </si>
  <si>
    <t>310702</t>
  </si>
  <si>
    <t>鳥取県土地開発公社</t>
  </si>
  <si>
    <t>310801</t>
  </si>
  <si>
    <t>鳥取県住宅供給公社</t>
  </si>
  <si>
    <t>310802</t>
  </si>
  <si>
    <t>310803</t>
  </si>
  <si>
    <t>310804</t>
  </si>
  <si>
    <t>310805</t>
  </si>
  <si>
    <t>310806</t>
  </si>
  <si>
    <t>310807</t>
  </si>
  <si>
    <t>境港管理組合</t>
  </si>
  <si>
    <t>310808</t>
  </si>
  <si>
    <t>310999</t>
  </si>
  <si>
    <t>320108</t>
  </si>
  <si>
    <t>320101</t>
  </si>
  <si>
    <t>広報部</t>
  </si>
  <si>
    <t>320113</t>
  </si>
  <si>
    <t>防災部</t>
  </si>
  <si>
    <t>320112</t>
  </si>
  <si>
    <t>320102</t>
  </si>
  <si>
    <t>320103</t>
  </si>
  <si>
    <t>320110</t>
  </si>
  <si>
    <t>320104</t>
  </si>
  <si>
    <t>320111</t>
  </si>
  <si>
    <t>320105</t>
  </si>
  <si>
    <t>320109</t>
  </si>
  <si>
    <t>320106</t>
  </si>
  <si>
    <t>320107</t>
  </si>
  <si>
    <t>隠岐支庁</t>
  </si>
  <si>
    <t>320404</t>
  </si>
  <si>
    <t>東部農林振興センター</t>
  </si>
  <si>
    <t>320204</t>
  </si>
  <si>
    <t>西部農林振興センター</t>
  </si>
  <si>
    <t>320210</t>
  </si>
  <si>
    <t>隠岐支庁農林局</t>
  </si>
  <si>
    <t>320212</t>
  </si>
  <si>
    <t>松江水産事務所</t>
  </si>
  <si>
    <t>320201</t>
  </si>
  <si>
    <t>浜田水産事務所</t>
  </si>
  <si>
    <t>320202</t>
  </si>
  <si>
    <t>隠岐支庁水産局</t>
  </si>
  <si>
    <t>320203</t>
  </si>
  <si>
    <t>松江県土整備事務所</t>
  </si>
  <si>
    <t>320301</t>
  </si>
  <si>
    <t>雲南県土整備事務所</t>
  </si>
  <si>
    <t>320303</t>
  </si>
  <si>
    <t>出雲県土整備事務所</t>
  </si>
  <si>
    <t>320305</t>
  </si>
  <si>
    <t>県央県土整備事務所</t>
  </si>
  <si>
    <t>320307</t>
  </si>
  <si>
    <t>浜田県土整備事務所</t>
  </si>
  <si>
    <t>320308</t>
  </si>
  <si>
    <t>益田県土整備事務所</t>
  </si>
  <si>
    <t>320309</t>
  </si>
  <si>
    <t>隠岐支庁県土整備局</t>
  </si>
  <si>
    <t>320405</t>
  </si>
  <si>
    <t>浜田河川総合開発事務所</t>
  </si>
  <si>
    <t>320312</t>
  </si>
  <si>
    <t>出雲空港管理事務所</t>
  </si>
  <si>
    <t>320315</t>
  </si>
  <si>
    <t>宍道湖流域下水道管理事務所</t>
  </si>
  <si>
    <t>320401</t>
  </si>
  <si>
    <t>浜田港湾振興センター</t>
  </si>
  <si>
    <t>320407</t>
  </si>
  <si>
    <t>320700</t>
  </si>
  <si>
    <t>320701</t>
  </si>
  <si>
    <t>320702</t>
  </si>
  <si>
    <t>島根県土地開発公社</t>
  </si>
  <si>
    <t>320801</t>
  </si>
  <si>
    <t>島根県住宅供給公社</t>
  </si>
  <si>
    <t>320802</t>
  </si>
  <si>
    <t>（公財）島根県建設技術センター</t>
  </si>
  <si>
    <t>320809</t>
  </si>
  <si>
    <t>320805</t>
  </si>
  <si>
    <t>320807</t>
  </si>
  <si>
    <t>320808</t>
  </si>
  <si>
    <t>320999</t>
  </si>
  <si>
    <t>330120</t>
  </si>
  <si>
    <t>330101</t>
  </si>
  <si>
    <t>330102</t>
  </si>
  <si>
    <t>環境文化部</t>
  </si>
  <si>
    <t>330103</t>
  </si>
  <si>
    <t>330118</t>
  </si>
  <si>
    <t>330119</t>
  </si>
  <si>
    <t>330104</t>
  </si>
  <si>
    <t>330105</t>
  </si>
  <si>
    <t>330121</t>
  </si>
  <si>
    <t>330107</t>
  </si>
  <si>
    <t>330108</t>
  </si>
  <si>
    <t>備前県民局</t>
  </si>
  <si>
    <t>330501</t>
  </si>
  <si>
    <t>備前県民局　農林水産事業部</t>
  </si>
  <si>
    <t>330109</t>
  </si>
  <si>
    <t>備前県民局　建設部</t>
  </si>
  <si>
    <t>330201</t>
  </si>
  <si>
    <t>備前県民局　旭川ダム統合管理事務所</t>
  </si>
  <si>
    <t>330204</t>
  </si>
  <si>
    <t>備前県民局　八塔寺川ダム管理事務所</t>
  </si>
  <si>
    <t>330212</t>
  </si>
  <si>
    <t>備前県民局　岡山港管理事務所</t>
  </si>
  <si>
    <t>330305</t>
  </si>
  <si>
    <t>備前県民局　宇野港管理事務所</t>
  </si>
  <si>
    <t>330306</t>
  </si>
  <si>
    <t>備前県民局　東備地域事務所　東備地域森林課</t>
  </si>
  <si>
    <t>330110</t>
  </si>
  <si>
    <t>備前県民局　東備地域事務所　東備地域建設課</t>
  </si>
  <si>
    <t>330211</t>
  </si>
  <si>
    <t>備中県民局</t>
  </si>
  <si>
    <t>330502</t>
  </si>
  <si>
    <t>備中県民局　農林水産事業部</t>
  </si>
  <si>
    <t>330111</t>
  </si>
  <si>
    <t>備中県民局　建設部</t>
  </si>
  <si>
    <t>330221</t>
  </si>
  <si>
    <t>備中県民局　高梁川ダム統合管理事務所</t>
  </si>
  <si>
    <t>330252</t>
  </si>
  <si>
    <t>備中県民局　楢井ダム管理事務所</t>
  </si>
  <si>
    <t>330242</t>
  </si>
  <si>
    <t>備中県民局　水島港湾事務所</t>
  </si>
  <si>
    <t>330222</t>
  </si>
  <si>
    <t>備中県民局　井笠地域事務所　井笠地域森林課</t>
  </si>
  <si>
    <t>330112</t>
  </si>
  <si>
    <t>備中県民局　井笠地域事務所　井笠地域建設課</t>
  </si>
  <si>
    <t>330231</t>
  </si>
  <si>
    <t>備中県民局　高梁地域事務所　高梁地域森林課</t>
  </si>
  <si>
    <t>330113</t>
  </si>
  <si>
    <t>備中県民局　高梁地域事務所　高梁地域建設課</t>
  </si>
  <si>
    <t>330241</t>
  </si>
  <si>
    <t>備中県民局　新見地域事務所　新見地域森林課</t>
  </si>
  <si>
    <t>330114</t>
  </si>
  <si>
    <t>備中県民局　新見地域事務所　新見地域建設課</t>
  </si>
  <si>
    <t>330251</t>
  </si>
  <si>
    <t>美作県民局</t>
  </si>
  <si>
    <t>330503</t>
  </si>
  <si>
    <t>美作県民局　農林水産事業部</t>
  </si>
  <si>
    <t>330116</t>
  </si>
  <si>
    <t>美作県民局　建設部</t>
  </si>
  <si>
    <t>330271</t>
  </si>
  <si>
    <t>美作県民局　津川ダム管理事務所</t>
  </si>
  <si>
    <t>330272</t>
  </si>
  <si>
    <t>美作県民局　湯原ダム管理事務所</t>
  </si>
  <si>
    <t>330262</t>
  </si>
  <si>
    <t>美作県民局　黒木ダム管理事務所</t>
  </si>
  <si>
    <t>330263</t>
  </si>
  <si>
    <t>美作県民局　真庭地域事務所　真庭地域森林課</t>
  </si>
  <si>
    <t>330115</t>
  </si>
  <si>
    <t>美作県民局　真庭地域事務所　真庭地域建設課</t>
  </si>
  <si>
    <t>330261</t>
  </si>
  <si>
    <t>美作県民局　勝英地域事務所　勝英地域森林課</t>
  </si>
  <si>
    <t>330117</t>
  </si>
  <si>
    <t>美作県民局　勝英地域事務所　勝英地域建設課</t>
  </si>
  <si>
    <t>330281</t>
  </si>
  <si>
    <t>岡南飛行場管理事務所</t>
  </si>
  <si>
    <t>330307</t>
  </si>
  <si>
    <t>岡山空港管理事務所</t>
  </si>
  <si>
    <t>330304</t>
  </si>
  <si>
    <t>330700</t>
  </si>
  <si>
    <t>発電総合管理事務所</t>
  </si>
  <si>
    <t>330705</t>
  </si>
  <si>
    <t>工業用水道事務所</t>
  </si>
  <si>
    <t>330701</t>
  </si>
  <si>
    <t>岡山県土地開発公社</t>
  </si>
  <si>
    <t>330801</t>
  </si>
  <si>
    <t>岡山県広域水道企業団</t>
  </si>
  <si>
    <t>330804</t>
  </si>
  <si>
    <t>330999</t>
  </si>
  <si>
    <t>340107</t>
  </si>
  <si>
    <t>地域政策局</t>
  </si>
  <si>
    <t>340109</t>
  </si>
  <si>
    <t>環境県民局</t>
  </si>
  <si>
    <t>340110</t>
  </si>
  <si>
    <t>健康福祉局</t>
  </si>
  <si>
    <t>340112</t>
  </si>
  <si>
    <t>商工労働局</t>
  </si>
  <si>
    <t>340113</t>
  </si>
  <si>
    <t>農林水産局</t>
  </si>
  <si>
    <t>340101</t>
  </si>
  <si>
    <t>土木建築局</t>
  </si>
  <si>
    <t>340102</t>
  </si>
  <si>
    <t>土木建築局　港湾振興課</t>
  </si>
  <si>
    <t>340106</t>
  </si>
  <si>
    <t>病院事業局</t>
  </si>
  <si>
    <t>340115</t>
  </si>
  <si>
    <t>340104</t>
  </si>
  <si>
    <t>340105</t>
  </si>
  <si>
    <t>西部農林水産事務所</t>
  </si>
  <si>
    <t>340201</t>
  </si>
  <si>
    <t>西部農林水産事務所　呉農林事業所</t>
  </si>
  <si>
    <t>340202</t>
  </si>
  <si>
    <t>西部農林水産事務所　東広島農林事業所</t>
  </si>
  <si>
    <t>340204</t>
  </si>
  <si>
    <t>東部農林水産事務所</t>
  </si>
  <si>
    <t>340206</t>
  </si>
  <si>
    <t>東部農林水産事務所　三川ダム管理事務所</t>
  </si>
  <si>
    <t>340209</t>
  </si>
  <si>
    <t>東部農林水産事務所　尾道農林事業所</t>
  </si>
  <si>
    <t>340205</t>
  </si>
  <si>
    <t>北部農林水産事務所</t>
  </si>
  <si>
    <t>340207</t>
  </si>
  <si>
    <t>西部建設事務所</t>
  </si>
  <si>
    <t>340301</t>
  </si>
  <si>
    <t>西部建設事務所　呉支所</t>
  </si>
  <si>
    <t>340302</t>
  </si>
  <si>
    <t>西部建設事務所　廿日市支所</t>
  </si>
  <si>
    <t>340303</t>
  </si>
  <si>
    <t>西部建設事務所　安芸太田支所</t>
  </si>
  <si>
    <t>340309</t>
  </si>
  <si>
    <t>西部建設事務所　東広島支所</t>
  </si>
  <si>
    <t>340304</t>
  </si>
  <si>
    <t>東部建設事務所</t>
  </si>
  <si>
    <t>340306</t>
  </si>
  <si>
    <t>東部建設事務所　三原支所</t>
  </si>
  <si>
    <t>340305</t>
  </si>
  <si>
    <t>北部建設事務所</t>
  </si>
  <si>
    <t>340307</t>
  </si>
  <si>
    <t>北部建設事務所　庄原支所</t>
  </si>
  <si>
    <t>340313</t>
  </si>
  <si>
    <t>広島港湾振興事務所</t>
  </si>
  <si>
    <t>340314</t>
  </si>
  <si>
    <t>340700</t>
  </si>
  <si>
    <t>広島水道事務所</t>
  </si>
  <si>
    <t>340404</t>
  </si>
  <si>
    <t>340407</t>
  </si>
  <si>
    <t>広島県土地開発公社</t>
  </si>
  <si>
    <t>340801</t>
  </si>
  <si>
    <t>広島県住宅供給公社</t>
  </si>
  <si>
    <t>340802</t>
  </si>
  <si>
    <t>広島県道路公社</t>
  </si>
  <si>
    <t>340803</t>
  </si>
  <si>
    <t>広島高速道路公社</t>
  </si>
  <si>
    <t>340804</t>
  </si>
  <si>
    <t>340999</t>
  </si>
  <si>
    <t>350101</t>
  </si>
  <si>
    <t>350109</t>
  </si>
  <si>
    <t>産業戦略部</t>
  </si>
  <si>
    <t>350112</t>
  </si>
  <si>
    <t>350103</t>
  </si>
  <si>
    <t>350110</t>
  </si>
  <si>
    <t>350111</t>
  </si>
  <si>
    <t>観光スポーツ文化部</t>
  </si>
  <si>
    <t>350113</t>
  </si>
  <si>
    <t>350104</t>
  </si>
  <si>
    <t>土木建築部</t>
  </si>
  <si>
    <t>350106</t>
  </si>
  <si>
    <t>350107</t>
  </si>
  <si>
    <t>350108</t>
  </si>
  <si>
    <t>岩国農林事務所</t>
  </si>
  <si>
    <t>350201</t>
  </si>
  <si>
    <t>柳井農林事務所</t>
  </si>
  <si>
    <t>350202</t>
  </si>
  <si>
    <t>周南農林事務所</t>
  </si>
  <si>
    <t>350203</t>
  </si>
  <si>
    <t>山口農林事務所</t>
  </si>
  <si>
    <t>350204</t>
  </si>
  <si>
    <t>美祢農林事務所</t>
  </si>
  <si>
    <t>350207</t>
  </si>
  <si>
    <t>下関農林事務所</t>
  </si>
  <si>
    <t>350208</t>
  </si>
  <si>
    <t>長門農林事務所</t>
  </si>
  <si>
    <t>350209</t>
  </si>
  <si>
    <t>萩農林事務所</t>
  </si>
  <si>
    <t>350205</t>
  </si>
  <si>
    <t>下関水産振興局</t>
  </si>
  <si>
    <t>350210</t>
  </si>
  <si>
    <t>柳井水産事務所</t>
  </si>
  <si>
    <t>350211</t>
  </si>
  <si>
    <t>防府水産事務所</t>
  </si>
  <si>
    <t>350212</t>
  </si>
  <si>
    <t>萩水産事務所</t>
  </si>
  <si>
    <t>350213</t>
  </si>
  <si>
    <t>岩国土木建築事務所</t>
  </si>
  <si>
    <t>350301</t>
  </si>
  <si>
    <t>柳井土木建築事務所</t>
  </si>
  <si>
    <t>350303</t>
  </si>
  <si>
    <t>周南土木建築事務所</t>
  </si>
  <si>
    <t>350305</t>
  </si>
  <si>
    <t>防府土木建築事務所</t>
  </si>
  <si>
    <t>350306</t>
  </si>
  <si>
    <t>防府土木建築事務所山口支所</t>
  </si>
  <si>
    <t>350307</t>
  </si>
  <si>
    <t>宇部土木建築事務所</t>
  </si>
  <si>
    <t>350309</t>
  </si>
  <si>
    <t>宇部土木建築事務所美祢支所</t>
  </si>
  <si>
    <t>350310</t>
  </si>
  <si>
    <t>下関土木建築事務所</t>
  </si>
  <si>
    <t>350311</t>
  </si>
  <si>
    <t>長門土木建築事務所</t>
  </si>
  <si>
    <t>350313</t>
  </si>
  <si>
    <t>萩土木建築事務所</t>
  </si>
  <si>
    <t>350314</t>
  </si>
  <si>
    <t>岩国港湾管理事務所</t>
  </si>
  <si>
    <t>350315</t>
  </si>
  <si>
    <t>周南港湾管理事務所</t>
  </si>
  <si>
    <t>350316</t>
  </si>
  <si>
    <t>宇部港湾管理事務所</t>
  </si>
  <si>
    <t>350317</t>
  </si>
  <si>
    <t>防府港務所</t>
  </si>
  <si>
    <t>350318</t>
  </si>
  <si>
    <t>萩港務所</t>
  </si>
  <si>
    <t>350319</t>
  </si>
  <si>
    <t>錦川総合開発事務所</t>
  </si>
  <si>
    <t>350320</t>
  </si>
  <si>
    <t>土木建築部都市計画課（流域下水道）</t>
  </si>
  <si>
    <t>350322</t>
  </si>
  <si>
    <t>菅野ダム管理事務所</t>
  </si>
  <si>
    <t>350323</t>
  </si>
  <si>
    <t>向道ダム管理事務所</t>
  </si>
  <si>
    <t>350324</t>
  </si>
  <si>
    <t>川上ダム管理事務所</t>
  </si>
  <si>
    <t>350325</t>
  </si>
  <si>
    <t>佐波川ダム管理事務所</t>
  </si>
  <si>
    <t>350326</t>
  </si>
  <si>
    <t>厚東川ダム管理事務所</t>
  </si>
  <si>
    <t>350327</t>
  </si>
  <si>
    <t>木屋川ダム管理事務所</t>
  </si>
  <si>
    <t>350328</t>
  </si>
  <si>
    <t>阿武川ダム管理事務所</t>
  </si>
  <si>
    <t>350329</t>
  </si>
  <si>
    <t>小瀬川ダム管理事務所</t>
  </si>
  <si>
    <t>350330</t>
  </si>
  <si>
    <t>山口宇部空港事務所</t>
  </si>
  <si>
    <t>350331</t>
  </si>
  <si>
    <t>山口きらら博記念公園管理事務所</t>
  </si>
  <si>
    <t>350333</t>
  </si>
  <si>
    <t>350700</t>
  </si>
  <si>
    <t>西部利水事務所</t>
  </si>
  <si>
    <t>350702</t>
  </si>
  <si>
    <t>西部利水事務所　新阿武川発電管理所</t>
  </si>
  <si>
    <t>350709</t>
  </si>
  <si>
    <t>東部発電事務所</t>
  </si>
  <si>
    <t>350708</t>
  </si>
  <si>
    <t>東部発電事務所　水越ダム管理事務所</t>
  </si>
  <si>
    <t>350710</t>
  </si>
  <si>
    <t>小瀬川工業用水道事務所</t>
  </si>
  <si>
    <t>350703</t>
  </si>
  <si>
    <t>小瀬川工業用水道事務所柳井分室</t>
  </si>
  <si>
    <t>350704</t>
  </si>
  <si>
    <t>周南工業用水道事務所</t>
  </si>
  <si>
    <t>350705</t>
  </si>
  <si>
    <t>佐波川工業用水道事務所</t>
  </si>
  <si>
    <t>350701</t>
  </si>
  <si>
    <t>厚東川工業用水道事務所</t>
  </si>
  <si>
    <t>350706</t>
  </si>
  <si>
    <t>350804</t>
  </si>
  <si>
    <t>350805</t>
  </si>
  <si>
    <t>350806</t>
  </si>
  <si>
    <t>350807</t>
  </si>
  <si>
    <t>350808</t>
  </si>
  <si>
    <t>350999</t>
  </si>
  <si>
    <t>危機管理部　消防保安課</t>
  </si>
  <si>
    <t>360109</t>
  </si>
  <si>
    <t>危機管理部　県民暮らし安全局安全衛生課</t>
  </si>
  <si>
    <t>360110</t>
  </si>
  <si>
    <t>政策創造部</t>
  </si>
  <si>
    <t>360112</t>
  </si>
  <si>
    <t>経営戦略部</t>
  </si>
  <si>
    <t>360118</t>
  </si>
  <si>
    <t>県民環境部</t>
  </si>
  <si>
    <t>360113</t>
  </si>
  <si>
    <t>県民環境部　環境指導課</t>
  </si>
  <si>
    <t>360107</t>
  </si>
  <si>
    <t>360114</t>
  </si>
  <si>
    <t>360115</t>
  </si>
  <si>
    <t>360116</t>
  </si>
  <si>
    <t>農林水産部　水産振興課</t>
  </si>
  <si>
    <t>360102</t>
  </si>
  <si>
    <t>360117</t>
  </si>
  <si>
    <t>県土整備部　住宅課</t>
  </si>
  <si>
    <t>360103</t>
  </si>
  <si>
    <t>県土整備部　営繕課</t>
  </si>
  <si>
    <t>360108</t>
  </si>
  <si>
    <t>360105</t>
  </si>
  <si>
    <t>360106</t>
  </si>
  <si>
    <t>東部農林水産局（徳島）</t>
  </si>
  <si>
    <t>360201</t>
  </si>
  <si>
    <t>東部農林水産局（吉野川）</t>
  </si>
  <si>
    <t>360204</t>
  </si>
  <si>
    <t>南部総合県民局　産業交流部（阿南）</t>
  </si>
  <si>
    <t>360202</t>
  </si>
  <si>
    <t>南部総合県民局　産業交流部（美波）</t>
  </si>
  <si>
    <t>360203</t>
  </si>
  <si>
    <t>西部総合県民局　農林水産部（三好）</t>
  </si>
  <si>
    <t>360206</t>
  </si>
  <si>
    <t>西部総合県民局　農林水産部（美馬）</t>
  </si>
  <si>
    <t>360205</t>
  </si>
  <si>
    <t>東部県土整備局（徳島・環状道路）</t>
  </si>
  <si>
    <t>360104</t>
  </si>
  <si>
    <t>東部県土整備局（徳島・港湾開発）</t>
  </si>
  <si>
    <t>360310</t>
  </si>
  <si>
    <t>東部県土整備局（徳島）</t>
  </si>
  <si>
    <t>360301</t>
  </si>
  <si>
    <t>東部県土整備局（鳴門）</t>
  </si>
  <si>
    <t>360302</t>
  </si>
  <si>
    <t>東部県土整備局（吉野川）</t>
  </si>
  <si>
    <t>360306</t>
  </si>
  <si>
    <t>南部総合県民局　津波減災部</t>
  </si>
  <si>
    <t>360311</t>
  </si>
  <si>
    <t>南部総合県民局　県土整備部（阿南）</t>
  </si>
  <si>
    <t>360303</t>
  </si>
  <si>
    <t>南部総合県民局　県土整備部（那賀）</t>
  </si>
  <si>
    <t>360304</t>
  </si>
  <si>
    <t>南部総合県民局　県土整備部（美波）</t>
  </si>
  <si>
    <t>360305</t>
  </si>
  <si>
    <t>西部総合県民局　県土整備部（三好）</t>
  </si>
  <si>
    <t>360308</t>
  </si>
  <si>
    <t>西部総合県民局　県土整備部（美馬）</t>
  </si>
  <si>
    <t>360307</t>
  </si>
  <si>
    <t>360700</t>
  </si>
  <si>
    <t>総合管理事務所</t>
  </si>
  <si>
    <t>360701</t>
  </si>
  <si>
    <t>徳島県土地開発公社</t>
  </si>
  <si>
    <t>360801</t>
  </si>
  <si>
    <t>徳島県住宅供給公社</t>
  </si>
  <si>
    <t>360802</t>
  </si>
  <si>
    <t>360999</t>
  </si>
  <si>
    <t>370106</t>
  </si>
  <si>
    <t>土木部　建築指導課</t>
  </si>
  <si>
    <t>370407</t>
  </si>
  <si>
    <t>土木部　住宅課</t>
  </si>
  <si>
    <t>370408</t>
  </si>
  <si>
    <t>長尾土木事務所</t>
  </si>
  <si>
    <t>370401</t>
  </si>
  <si>
    <t>高松土木事務所</t>
  </si>
  <si>
    <t>370403</t>
  </si>
  <si>
    <t>中讃土木事務所</t>
  </si>
  <si>
    <t>370404</t>
  </si>
  <si>
    <t>西讃土木事務所</t>
  </si>
  <si>
    <t>370406</t>
  </si>
  <si>
    <t>高松港管理事務所</t>
  </si>
  <si>
    <t>370415</t>
  </si>
  <si>
    <t>370105</t>
  </si>
  <si>
    <t>農政水産部　水産課</t>
  </si>
  <si>
    <t>370309</t>
  </si>
  <si>
    <t>東讃土地改良事務所</t>
  </si>
  <si>
    <t>370302</t>
  </si>
  <si>
    <t>中讃土地改良事務所</t>
  </si>
  <si>
    <t>370304</t>
  </si>
  <si>
    <t>西讃土地改良事務所</t>
  </si>
  <si>
    <t>370306</t>
  </si>
  <si>
    <t>370101</t>
  </si>
  <si>
    <t>政策部</t>
  </si>
  <si>
    <t>370102</t>
  </si>
  <si>
    <t>交流推進部</t>
  </si>
  <si>
    <t>370110</t>
  </si>
  <si>
    <t>交流推進部観光振興課</t>
  </si>
  <si>
    <t>370410</t>
  </si>
  <si>
    <t>栗林公園観光事務所</t>
  </si>
  <si>
    <t>370417</t>
  </si>
  <si>
    <t>370103</t>
  </si>
  <si>
    <t>商工労働部産業政策課</t>
  </si>
  <si>
    <t>370413</t>
  </si>
  <si>
    <t>370109</t>
  </si>
  <si>
    <t>370104</t>
  </si>
  <si>
    <t>環境森林部　環境政策課</t>
  </si>
  <si>
    <t>370409</t>
  </si>
  <si>
    <t>環境森林部　みどり整備課</t>
  </si>
  <si>
    <t>370310</t>
  </si>
  <si>
    <t>環境森林部　廃棄物対策課</t>
  </si>
  <si>
    <t>370414</t>
  </si>
  <si>
    <t>東部林業事務所</t>
  </si>
  <si>
    <t>370307</t>
  </si>
  <si>
    <t>西部林業事務所</t>
  </si>
  <si>
    <t>370308</t>
  </si>
  <si>
    <t>小豆総合事務所（保全課・建設課・開発課）</t>
  </si>
  <si>
    <t>370402</t>
  </si>
  <si>
    <t>小豆総合事務所（環境森林課）</t>
  </si>
  <si>
    <t>370311</t>
  </si>
  <si>
    <t>小豆総合事務所（土地改良課）</t>
  </si>
  <si>
    <t>370301</t>
  </si>
  <si>
    <t>370107</t>
  </si>
  <si>
    <t>公安委員会警察本部</t>
  </si>
  <si>
    <t>370108</t>
  </si>
  <si>
    <t>370600</t>
  </si>
  <si>
    <t>（公財）香川県下水道公社</t>
  </si>
  <si>
    <t>370809</t>
  </si>
  <si>
    <t>（公財）香川県児童・青少年健全育成事業団</t>
  </si>
  <si>
    <t>370810</t>
  </si>
  <si>
    <t>370804</t>
  </si>
  <si>
    <t>370805</t>
  </si>
  <si>
    <t>370806</t>
  </si>
  <si>
    <t>370807</t>
  </si>
  <si>
    <t>370808</t>
  </si>
  <si>
    <t>370999</t>
  </si>
  <si>
    <t>380108</t>
  </si>
  <si>
    <t>380109</t>
  </si>
  <si>
    <t>380101</t>
  </si>
  <si>
    <t>380110</t>
  </si>
  <si>
    <t>経済労働部</t>
  </si>
  <si>
    <t>380111</t>
  </si>
  <si>
    <t>380102</t>
  </si>
  <si>
    <t>380112</t>
  </si>
  <si>
    <t>土木部建築住宅課</t>
  </si>
  <si>
    <t>380104</t>
  </si>
  <si>
    <t>えひめ国体推進局</t>
  </si>
  <si>
    <t>380118</t>
  </si>
  <si>
    <t>公営企業管理局</t>
  </si>
  <si>
    <t>380105</t>
  </si>
  <si>
    <t>380106</t>
  </si>
  <si>
    <t>380107</t>
  </si>
  <si>
    <t>東予地方局</t>
  </si>
  <si>
    <t>380151</t>
  </si>
  <si>
    <t>東予地方局　産業経済部</t>
  </si>
  <si>
    <t>380201</t>
  </si>
  <si>
    <t>東予地方局　建設部</t>
  </si>
  <si>
    <t>380202</t>
  </si>
  <si>
    <t>東予地方局　四国中央土木事務所</t>
  </si>
  <si>
    <t>380203</t>
  </si>
  <si>
    <t>東予地方局　鹿森ダム管理事務所</t>
  </si>
  <si>
    <t>380205</t>
  </si>
  <si>
    <t>東予地方局　黒瀬ダム管理事務所</t>
  </si>
  <si>
    <t>380206</t>
  </si>
  <si>
    <t>東予地方局　今治支局</t>
  </si>
  <si>
    <t>380152</t>
  </si>
  <si>
    <t>東予地方局　産業経済部今治支局</t>
  </si>
  <si>
    <t>380301</t>
  </si>
  <si>
    <t>東予地方局　今治土木事務所</t>
  </si>
  <si>
    <t>380302</t>
  </si>
  <si>
    <t>東予地方局　玉川ダム管理事務所</t>
  </si>
  <si>
    <t>380303</t>
  </si>
  <si>
    <t>東予地方局　台ダム管理事務所</t>
  </si>
  <si>
    <t>380304</t>
  </si>
  <si>
    <t>中予地方局</t>
  </si>
  <si>
    <t>380153</t>
  </si>
  <si>
    <t>中予地方局　産業経済部</t>
  </si>
  <si>
    <t>380401</t>
  </si>
  <si>
    <t>中予地方局　建設部</t>
  </si>
  <si>
    <t>380402</t>
  </si>
  <si>
    <t>中予地方局　久万高原土木事務所</t>
  </si>
  <si>
    <t>380403</t>
  </si>
  <si>
    <t>南予地方局</t>
  </si>
  <si>
    <t>380155</t>
  </si>
  <si>
    <t>南予地方局　産業経済部</t>
  </si>
  <si>
    <t>380601</t>
  </si>
  <si>
    <t>南予地方局　建設部</t>
  </si>
  <si>
    <t>380602</t>
  </si>
  <si>
    <t>南予地方局　愛南土木事務所</t>
  </si>
  <si>
    <t>380603</t>
  </si>
  <si>
    <t>南予地方局　須賀川ダム管理事務所</t>
  </si>
  <si>
    <t>380604</t>
  </si>
  <si>
    <t>南予地方局　山財ダム管理事務所</t>
  </si>
  <si>
    <t>380605</t>
  </si>
  <si>
    <t>南予地方局　八幡浜支局</t>
  </si>
  <si>
    <t>380154</t>
  </si>
  <si>
    <t>南予地方局　産業経済部八幡浜支局</t>
  </si>
  <si>
    <t>380501</t>
  </si>
  <si>
    <t>南予地方局　八幡浜土木事務所</t>
  </si>
  <si>
    <t>380502</t>
  </si>
  <si>
    <t>南予地方局　大洲土木事務所</t>
  </si>
  <si>
    <t>380503</t>
  </si>
  <si>
    <t>南予地方局　西予土木事務所</t>
  </si>
  <si>
    <t>380504</t>
  </si>
  <si>
    <t>松山発電工水管理事務所</t>
  </si>
  <si>
    <t>380703</t>
  </si>
  <si>
    <t>今治地区工業用水道管理事務所</t>
  </si>
  <si>
    <t>380704</t>
  </si>
  <si>
    <t>西条地区工業用水道管理事務所</t>
  </si>
  <si>
    <t>380705</t>
  </si>
  <si>
    <t>愛媛県土地開発公社</t>
  </si>
  <si>
    <t>380801</t>
  </si>
  <si>
    <t>380999</t>
  </si>
  <si>
    <t>390101</t>
  </si>
  <si>
    <t>390116</t>
  </si>
  <si>
    <t>健康政策部</t>
  </si>
  <si>
    <t>390115</t>
  </si>
  <si>
    <t>地域福祉部</t>
  </si>
  <si>
    <t>390120</t>
  </si>
  <si>
    <t>文化生活スポーツ部</t>
  </si>
  <si>
    <t>390104</t>
  </si>
  <si>
    <t>産業振興推進部</t>
  </si>
  <si>
    <t>390102</t>
  </si>
  <si>
    <t>中山間振興・交通部</t>
  </si>
  <si>
    <t>390121</t>
  </si>
  <si>
    <t>390103</t>
  </si>
  <si>
    <t>観光振興部</t>
  </si>
  <si>
    <t>390117</t>
  </si>
  <si>
    <t>農業振興部畜産振興課</t>
  </si>
  <si>
    <t>390105</t>
  </si>
  <si>
    <t>林業振興・環境部</t>
  </si>
  <si>
    <t>390106</t>
  </si>
  <si>
    <t>水産振興部</t>
  </si>
  <si>
    <t>390107</t>
  </si>
  <si>
    <t>土木部本課（建築課・住宅課を除く）</t>
  </si>
  <si>
    <t>390109</t>
  </si>
  <si>
    <t>土木部建築課</t>
  </si>
  <si>
    <t>390113</t>
  </si>
  <si>
    <t>土木部住宅課</t>
  </si>
  <si>
    <t>390114</t>
  </si>
  <si>
    <t>390119</t>
  </si>
  <si>
    <t>390110</t>
  </si>
  <si>
    <t>390111</t>
  </si>
  <si>
    <t>安芸農業振興センター</t>
  </si>
  <si>
    <t>390201</t>
  </si>
  <si>
    <t>中央東農業振興センター</t>
  </si>
  <si>
    <t>390202</t>
  </si>
  <si>
    <t>中央西農業振興センター</t>
  </si>
  <si>
    <t>390203</t>
  </si>
  <si>
    <t>須崎農業振興センター</t>
  </si>
  <si>
    <t>390204</t>
  </si>
  <si>
    <t>幡多農業振興センター</t>
  </si>
  <si>
    <t>390205</t>
  </si>
  <si>
    <t>安芸林業事務所</t>
  </si>
  <si>
    <t>390206</t>
  </si>
  <si>
    <t>中央東林業事務所</t>
  </si>
  <si>
    <t>390207</t>
  </si>
  <si>
    <t>中央東林業事務所嶺北林業振興事務所</t>
  </si>
  <si>
    <t>390211</t>
  </si>
  <si>
    <t>中央西林業事務所</t>
  </si>
  <si>
    <t>390208</t>
  </si>
  <si>
    <t>須崎林業事務所</t>
  </si>
  <si>
    <t>390209</t>
  </si>
  <si>
    <t>幡多林業事務所</t>
  </si>
  <si>
    <t>390210</t>
  </si>
  <si>
    <t>安芸土木事務所</t>
  </si>
  <si>
    <t>390302</t>
  </si>
  <si>
    <t>安芸土木事務所　室戸事務所</t>
  </si>
  <si>
    <t>390301</t>
  </si>
  <si>
    <t>安芸土木事務所　和食ダム建設事務所</t>
  </si>
  <si>
    <t>390322</t>
  </si>
  <si>
    <t>中央東土木事務所</t>
  </si>
  <si>
    <t>390303</t>
  </si>
  <si>
    <t>中央東土木事務所　本山事務所</t>
  </si>
  <si>
    <t>390304</t>
  </si>
  <si>
    <t>中央東土木事務所　永瀬ダム管理事務所</t>
  </si>
  <si>
    <t>390316</t>
  </si>
  <si>
    <t>高知土木事務所</t>
  </si>
  <si>
    <t>390305</t>
  </si>
  <si>
    <t>高知土木事務所　鏡ダム管理事務所</t>
  </si>
  <si>
    <t>390317</t>
  </si>
  <si>
    <t>中央西土木事務所</t>
  </si>
  <si>
    <t>390307</t>
  </si>
  <si>
    <t>中央西土木事務所　越知事務所</t>
  </si>
  <si>
    <t>390308</t>
  </si>
  <si>
    <t>須崎土木事務所</t>
  </si>
  <si>
    <t>390310</t>
  </si>
  <si>
    <t>須崎土木事務所　四万十町事務所</t>
  </si>
  <si>
    <t>390311</t>
  </si>
  <si>
    <t>幡多土木事務所</t>
  </si>
  <si>
    <t>390312</t>
  </si>
  <si>
    <t>幡多土木事務所　宿毛事務所</t>
  </si>
  <si>
    <t>390313</t>
  </si>
  <si>
    <t>幡多土木事務所　土佐清水事務所</t>
  </si>
  <si>
    <t>390314</t>
  </si>
  <si>
    <t>公営企業局</t>
  </si>
  <si>
    <t>390700</t>
  </si>
  <si>
    <t>公営企業局　発電管理事務所</t>
  </si>
  <si>
    <t>390701</t>
  </si>
  <si>
    <t>公営企業局　総合制御所</t>
  </si>
  <si>
    <t>390702</t>
  </si>
  <si>
    <t>高知県土地開発公社</t>
  </si>
  <si>
    <t>390801</t>
  </si>
  <si>
    <t>高知県住宅供給公社</t>
  </si>
  <si>
    <t>390802</t>
  </si>
  <si>
    <t>390804</t>
  </si>
  <si>
    <t>390805</t>
  </si>
  <si>
    <t>390806</t>
  </si>
  <si>
    <t>390807</t>
  </si>
  <si>
    <t>390808</t>
  </si>
  <si>
    <t>390999</t>
  </si>
  <si>
    <t>400101</t>
  </si>
  <si>
    <t>企画・地域振興部</t>
  </si>
  <si>
    <t>400102</t>
  </si>
  <si>
    <t>人づくり・県民生活部</t>
  </si>
  <si>
    <t>400111</t>
  </si>
  <si>
    <t>保健医療介護部</t>
  </si>
  <si>
    <t>400110</t>
  </si>
  <si>
    <t>福祉労働部</t>
  </si>
  <si>
    <t>400113</t>
  </si>
  <si>
    <t>400103</t>
  </si>
  <si>
    <t>商工部</t>
  </si>
  <si>
    <t>400112</t>
  </si>
  <si>
    <t>400104</t>
  </si>
  <si>
    <t>400106</t>
  </si>
  <si>
    <t>建築都市部</t>
  </si>
  <si>
    <t>400107</t>
  </si>
  <si>
    <t>400108</t>
  </si>
  <si>
    <t>400109</t>
  </si>
  <si>
    <t>福岡農林事務所</t>
  </si>
  <si>
    <t>400201</t>
  </si>
  <si>
    <t>朝倉農林事務所</t>
  </si>
  <si>
    <t>400202</t>
  </si>
  <si>
    <t>八幡農林事務所</t>
  </si>
  <si>
    <t>400203</t>
  </si>
  <si>
    <t>飯塚農林事務所</t>
  </si>
  <si>
    <t>400204</t>
  </si>
  <si>
    <t>筑後農林事務所</t>
  </si>
  <si>
    <t>400205</t>
  </si>
  <si>
    <t>行橋農林事務所</t>
  </si>
  <si>
    <t>400206</t>
  </si>
  <si>
    <t>筑後川水系農地開発事務所</t>
  </si>
  <si>
    <t>400207</t>
  </si>
  <si>
    <t>福岡県土整備事務所</t>
  </si>
  <si>
    <t>400301</t>
  </si>
  <si>
    <t>久留米県土整備事務所</t>
  </si>
  <si>
    <t>400302</t>
  </si>
  <si>
    <t>南筑後県土整備事務所</t>
  </si>
  <si>
    <t>400303</t>
  </si>
  <si>
    <t>直方県土整備事務所</t>
  </si>
  <si>
    <t>400304</t>
  </si>
  <si>
    <t>京築県土整備事務所</t>
  </si>
  <si>
    <t>400305</t>
  </si>
  <si>
    <t>朝倉県土整備事務所</t>
  </si>
  <si>
    <t>400307</t>
  </si>
  <si>
    <t>八女県土整備事務所</t>
  </si>
  <si>
    <t>400308</t>
  </si>
  <si>
    <t>北九州県土整備事務所</t>
  </si>
  <si>
    <t>400309</t>
  </si>
  <si>
    <t>田川県土整備事務所</t>
  </si>
  <si>
    <t>400310</t>
  </si>
  <si>
    <t>飯塚県土整備事務所</t>
  </si>
  <si>
    <t>400311</t>
  </si>
  <si>
    <t>那珂県土整備事務所</t>
  </si>
  <si>
    <t>400312</t>
  </si>
  <si>
    <t>五ケ山ダム建設事務所</t>
  </si>
  <si>
    <t>400320</t>
  </si>
  <si>
    <t>伊良原ダム建設事務所</t>
  </si>
  <si>
    <t>400322</t>
  </si>
  <si>
    <t>苅田港務所</t>
  </si>
  <si>
    <t>400316</t>
  </si>
  <si>
    <t>400402</t>
  </si>
  <si>
    <t>400700</t>
  </si>
  <si>
    <t>矢部川発電事務所</t>
  </si>
  <si>
    <t>400701</t>
  </si>
  <si>
    <t>苅田事務所</t>
  </si>
  <si>
    <t>400702</t>
  </si>
  <si>
    <t>福岡県住宅供給公社</t>
  </si>
  <si>
    <t>400802</t>
  </si>
  <si>
    <t>福岡県道路公社</t>
  </si>
  <si>
    <t>400803</t>
  </si>
  <si>
    <t>福岡北九州高速道路公社</t>
  </si>
  <si>
    <t>400804</t>
  </si>
  <si>
    <t>400805</t>
  </si>
  <si>
    <t>400806</t>
  </si>
  <si>
    <t>400807</t>
  </si>
  <si>
    <t>400808</t>
  </si>
  <si>
    <t>400809</t>
  </si>
  <si>
    <t>400999</t>
  </si>
  <si>
    <t>410111</t>
  </si>
  <si>
    <t>410112</t>
  </si>
  <si>
    <t>地域交流部</t>
  </si>
  <si>
    <t>410113</t>
  </si>
  <si>
    <t>410114</t>
  </si>
  <si>
    <t>410106</t>
  </si>
  <si>
    <t>410116</t>
  </si>
  <si>
    <t>410117</t>
  </si>
  <si>
    <t>410101</t>
  </si>
  <si>
    <t>410109</t>
  </si>
  <si>
    <t>410110</t>
  </si>
  <si>
    <t>佐賀中部農林事務所</t>
  </si>
  <si>
    <t>410201</t>
  </si>
  <si>
    <t>410202</t>
  </si>
  <si>
    <t>唐津農林事務所</t>
  </si>
  <si>
    <t>410203</t>
  </si>
  <si>
    <t>伊万里農林事務所</t>
  </si>
  <si>
    <t>410204</t>
  </si>
  <si>
    <t>杵藤農林事務所</t>
  </si>
  <si>
    <t>410207</t>
  </si>
  <si>
    <t>佐賀土木事務所</t>
  </si>
  <si>
    <t>410301</t>
  </si>
  <si>
    <t>410313</t>
  </si>
  <si>
    <t>唐津土木事務所</t>
  </si>
  <si>
    <t>410305</t>
  </si>
  <si>
    <t>伊万里土木事務所</t>
  </si>
  <si>
    <t>410306</t>
  </si>
  <si>
    <t>杵藤土木事務所</t>
  </si>
  <si>
    <t>410314</t>
  </si>
  <si>
    <t>ダム管理事務所</t>
  </si>
  <si>
    <t>410310</t>
  </si>
  <si>
    <t>有明海沿岸道路整備事務所</t>
  </si>
  <si>
    <t>410312</t>
  </si>
  <si>
    <t>佐賀空港事務所</t>
  </si>
  <si>
    <t>410311</t>
  </si>
  <si>
    <t>佐賀県土地開発公社</t>
  </si>
  <si>
    <t>410801</t>
  </si>
  <si>
    <t>佐賀県道路公社</t>
  </si>
  <si>
    <t>410803</t>
  </si>
  <si>
    <t>410804</t>
  </si>
  <si>
    <t>410999</t>
  </si>
  <si>
    <t>420107</t>
  </si>
  <si>
    <t>420113</t>
  </si>
  <si>
    <t>文化観光国際部</t>
  </si>
  <si>
    <t>420115</t>
  </si>
  <si>
    <t>420105</t>
  </si>
  <si>
    <t>420111</t>
  </si>
  <si>
    <t>420109</t>
  </si>
  <si>
    <t>420110</t>
  </si>
  <si>
    <t>水産部</t>
  </si>
  <si>
    <t>420103</t>
  </si>
  <si>
    <t>420104</t>
  </si>
  <si>
    <t>420101</t>
  </si>
  <si>
    <t>420102</t>
  </si>
  <si>
    <t>長崎振興局</t>
  </si>
  <si>
    <t>420247</t>
  </si>
  <si>
    <t>長崎振興局　建設部</t>
  </si>
  <si>
    <t>420401</t>
  </si>
  <si>
    <t>長崎振興局　長与都市開発事業所</t>
  </si>
  <si>
    <t>420250</t>
  </si>
  <si>
    <t>長崎振興局　神浦ダム管理事務所</t>
  </si>
  <si>
    <t>420251</t>
  </si>
  <si>
    <t>長崎振興局　長崎港湾漁港事務所</t>
  </si>
  <si>
    <t>420248</t>
  </si>
  <si>
    <t>県央振興局</t>
  </si>
  <si>
    <t>420249</t>
  </si>
  <si>
    <t>県央振興局　建設部</t>
  </si>
  <si>
    <t>420403</t>
  </si>
  <si>
    <t>県央振興局　農林部</t>
  </si>
  <si>
    <t>420302</t>
  </si>
  <si>
    <t>島原振興局</t>
  </si>
  <si>
    <t>420211</t>
  </si>
  <si>
    <t>島原振興局　建設部</t>
  </si>
  <si>
    <t>420212</t>
  </si>
  <si>
    <t>島原振興局　農林水産部</t>
  </si>
  <si>
    <t>420213</t>
  </si>
  <si>
    <t>県北振興局</t>
  </si>
  <si>
    <t>420201</t>
  </si>
  <si>
    <t>県北振興局　建設部</t>
  </si>
  <si>
    <t>420202</t>
  </si>
  <si>
    <t>県北振興局　商工水産部</t>
  </si>
  <si>
    <t>420203</t>
  </si>
  <si>
    <t>県北振興局　農林部</t>
  </si>
  <si>
    <t>420204</t>
  </si>
  <si>
    <t>県北振興局　田平土木維持管理事務所</t>
  </si>
  <si>
    <t>420206</t>
  </si>
  <si>
    <t>県北振興局　大瀬戸土木維持管理事務所</t>
  </si>
  <si>
    <t>420402</t>
  </si>
  <si>
    <t>県北振興局　県北ダム管理事務所</t>
  </si>
  <si>
    <t>420207</t>
  </si>
  <si>
    <t>県北振興局　雪浦ダム管理事務所</t>
  </si>
  <si>
    <t>420215</t>
  </si>
  <si>
    <t>五島振興局</t>
  </si>
  <si>
    <t>420221</t>
  </si>
  <si>
    <t>五島振興局　建設部</t>
  </si>
  <si>
    <t>420222</t>
  </si>
  <si>
    <t>五島振興局　農林水産部</t>
  </si>
  <si>
    <t>420223</t>
  </si>
  <si>
    <t>五島振興局　福江ダム管理事務所</t>
  </si>
  <si>
    <t>420224</t>
  </si>
  <si>
    <t>五島振興局　福江空港管理事務所</t>
  </si>
  <si>
    <t>420225</t>
  </si>
  <si>
    <t>五島振興局　上五島支所</t>
  </si>
  <si>
    <t>420226</t>
  </si>
  <si>
    <t>壱岐振興局</t>
  </si>
  <si>
    <t>420231</t>
  </si>
  <si>
    <t>壱岐振興局　建設部</t>
  </si>
  <si>
    <t>420232</t>
  </si>
  <si>
    <t>壱岐振興局　農林水産部</t>
  </si>
  <si>
    <t>420233</t>
  </si>
  <si>
    <t>壱岐振興局　壱岐空港管理事務所</t>
  </si>
  <si>
    <t>420234</t>
  </si>
  <si>
    <t>対馬振興局</t>
  </si>
  <si>
    <t>420241</t>
  </si>
  <si>
    <t>対馬振興局　建設部</t>
  </si>
  <si>
    <t>420242</t>
  </si>
  <si>
    <t>対馬振興局　農林水産部</t>
  </si>
  <si>
    <t>420243</t>
  </si>
  <si>
    <t>対馬振興局　上県土木出張所</t>
  </si>
  <si>
    <t>420246</t>
  </si>
  <si>
    <t>対馬振興局　対馬空港管理事務所</t>
  </si>
  <si>
    <t>420245</t>
  </si>
  <si>
    <t>新幹線用地事務所</t>
  </si>
  <si>
    <t>420411</t>
  </si>
  <si>
    <t>石木ダム建設事務所</t>
  </si>
  <si>
    <t>420407</t>
  </si>
  <si>
    <t>長崎県土地開発公社</t>
  </si>
  <si>
    <t>420801</t>
  </si>
  <si>
    <t>長崎県住宅供給公社</t>
  </si>
  <si>
    <t>420802</t>
  </si>
  <si>
    <t>長崎県道路公社</t>
  </si>
  <si>
    <t>420803</t>
  </si>
  <si>
    <t>420804</t>
  </si>
  <si>
    <t>420805</t>
  </si>
  <si>
    <t>420806</t>
  </si>
  <si>
    <t>420807</t>
  </si>
  <si>
    <t>420999</t>
  </si>
  <si>
    <t>430101</t>
  </si>
  <si>
    <t>430102</t>
  </si>
  <si>
    <t>430109</t>
  </si>
  <si>
    <t>430103</t>
  </si>
  <si>
    <t>430110</t>
  </si>
  <si>
    <t>430104</t>
  </si>
  <si>
    <t>430106</t>
  </si>
  <si>
    <t>430111</t>
  </si>
  <si>
    <t>430107</t>
  </si>
  <si>
    <t>430108</t>
  </si>
  <si>
    <t>県央広域本部　熊本農政事務所</t>
  </si>
  <si>
    <t>430201</t>
  </si>
  <si>
    <t>県央広域本部　宇城地域振興局農林部</t>
  </si>
  <si>
    <t>430202</t>
  </si>
  <si>
    <t>県央広域本部　上益城地域振興局農林部</t>
  </si>
  <si>
    <t>430207</t>
  </si>
  <si>
    <t>県北広域本部　玉名地域振興局農林部</t>
  </si>
  <si>
    <t>430203</t>
  </si>
  <si>
    <t>県北広域本部　鹿本地域振興局農林部</t>
  </si>
  <si>
    <t>430204</t>
  </si>
  <si>
    <t>県北広域本部　菊池地域振興局農林水産部</t>
  </si>
  <si>
    <t>430205</t>
  </si>
  <si>
    <t>県北広域本部　阿蘇地域振興局農林部</t>
  </si>
  <si>
    <t>430206</t>
  </si>
  <si>
    <t>県南広域本部　八代地域振興局農林水産部</t>
  </si>
  <si>
    <t>430208</t>
  </si>
  <si>
    <t>県南広域本部　芦北地域振興局農林部</t>
  </si>
  <si>
    <t>430209</t>
  </si>
  <si>
    <t>県南広域本部　球磨地域振興局農林部</t>
  </si>
  <si>
    <t>430210</t>
  </si>
  <si>
    <t>天草広域本部　天草地域振興局農林水産部</t>
  </si>
  <si>
    <t>430211</t>
  </si>
  <si>
    <t>県央広域本部　熊本土木事務所</t>
  </si>
  <si>
    <t>430301</t>
  </si>
  <si>
    <t>県央広域本部　宇城地域振興局土木部</t>
  </si>
  <si>
    <t>430302</t>
  </si>
  <si>
    <t>県央広域本部　上益城地域振興局土木部</t>
  </si>
  <si>
    <t>430307</t>
  </si>
  <si>
    <t>県北広域本部　玉名地域振興局土木部</t>
  </si>
  <si>
    <t>430303</t>
  </si>
  <si>
    <t>県北広域本部　鹿本地域振興局土木部</t>
  </si>
  <si>
    <t>430304</t>
  </si>
  <si>
    <t>県北広域本部　菊池地域振興局土木部</t>
  </si>
  <si>
    <t>430305</t>
  </si>
  <si>
    <t>県北広域本部　阿蘇地域振興局土木部</t>
  </si>
  <si>
    <t>430306</t>
  </si>
  <si>
    <t>県南広域本部　八代地域振興局土木部</t>
  </si>
  <si>
    <t>430308</t>
  </si>
  <si>
    <t>県南広域本部　芦北地域振興局土木部</t>
  </si>
  <si>
    <t>430309</t>
  </si>
  <si>
    <t>県南広域本部　球磨地域振興局土木部</t>
  </si>
  <si>
    <t>430310</t>
  </si>
  <si>
    <t>天草広域本部　天草地域振興局土木部</t>
  </si>
  <si>
    <t>430311</t>
  </si>
  <si>
    <t>市房ダム管理所</t>
  </si>
  <si>
    <t>430313</t>
  </si>
  <si>
    <t>氷川ダム管理所</t>
  </si>
  <si>
    <t>430314</t>
  </si>
  <si>
    <t>三角港管理事務所</t>
  </si>
  <si>
    <t>430318</t>
  </si>
  <si>
    <t>八代港管理事務所</t>
  </si>
  <si>
    <t>430319</t>
  </si>
  <si>
    <t>水俣港管理事務所</t>
  </si>
  <si>
    <t>430320</t>
  </si>
  <si>
    <t>熊本港管理事務所</t>
  </si>
  <si>
    <t>430321</t>
  </si>
  <si>
    <t>天草空港管理事務所</t>
  </si>
  <si>
    <t>430325</t>
  </si>
  <si>
    <t>熊本駅周辺整備事務所</t>
  </si>
  <si>
    <t>430326</t>
  </si>
  <si>
    <t>430700</t>
  </si>
  <si>
    <t>企業局　発電総合管理所</t>
  </si>
  <si>
    <t>430701</t>
  </si>
  <si>
    <t>企業局　都呂々ダム管理事務所</t>
  </si>
  <si>
    <t>430702</t>
  </si>
  <si>
    <t>熊本県住宅供給公社</t>
  </si>
  <si>
    <t>430802</t>
  </si>
  <si>
    <t>熊本県道路公社</t>
  </si>
  <si>
    <t>430803</t>
  </si>
  <si>
    <t>430804</t>
  </si>
  <si>
    <t>430805</t>
  </si>
  <si>
    <t>430806</t>
  </si>
  <si>
    <t>430807</t>
  </si>
  <si>
    <t>430808</t>
  </si>
  <si>
    <t>430999</t>
  </si>
  <si>
    <t>440101</t>
  </si>
  <si>
    <t>440108</t>
  </si>
  <si>
    <t>440109</t>
  </si>
  <si>
    <t>440102</t>
  </si>
  <si>
    <t>440110</t>
  </si>
  <si>
    <t>440103</t>
  </si>
  <si>
    <t>440105</t>
  </si>
  <si>
    <t>国民文化祭・障害者芸術文化祭局</t>
  </si>
  <si>
    <t>440112</t>
  </si>
  <si>
    <t>440106</t>
  </si>
  <si>
    <t>440111</t>
  </si>
  <si>
    <t>440107</t>
  </si>
  <si>
    <t>東部振興局</t>
  </si>
  <si>
    <t>440202</t>
  </si>
  <si>
    <t>東部振興局　日出水利耕地事務所</t>
  </si>
  <si>
    <t>440203</t>
  </si>
  <si>
    <t>中部振興局</t>
  </si>
  <si>
    <t>440204</t>
  </si>
  <si>
    <t>南部振興局</t>
  </si>
  <si>
    <t>440206</t>
  </si>
  <si>
    <t>豊肥振興局</t>
  </si>
  <si>
    <t>440208</t>
  </si>
  <si>
    <t>豊肥振興局　豊後大野水利耕地事務所</t>
  </si>
  <si>
    <t>440221</t>
  </si>
  <si>
    <t>豊肥振興局　大野川上流開発事業事務所</t>
  </si>
  <si>
    <t>440215</t>
  </si>
  <si>
    <t>西部振興局</t>
  </si>
  <si>
    <t>440210</t>
  </si>
  <si>
    <t>北部振興局</t>
  </si>
  <si>
    <t>440212</t>
  </si>
  <si>
    <t>豊後高田土木事務所</t>
  </si>
  <si>
    <t>440301</t>
  </si>
  <si>
    <t>国東土木事務所</t>
  </si>
  <si>
    <t>440302</t>
  </si>
  <si>
    <t>別府土木事務所</t>
  </si>
  <si>
    <t>440303</t>
  </si>
  <si>
    <t>大分土木事務所</t>
  </si>
  <si>
    <t>440304</t>
  </si>
  <si>
    <t>臼杵土木事務所</t>
  </si>
  <si>
    <t>440305</t>
  </si>
  <si>
    <t>佐伯土木事務所</t>
  </si>
  <si>
    <t>440306</t>
  </si>
  <si>
    <t>豊後大野土木事務所</t>
  </si>
  <si>
    <t>440307</t>
  </si>
  <si>
    <t>竹田土木事務所</t>
  </si>
  <si>
    <t>440308</t>
  </si>
  <si>
    <t>玖珠土木事務所</t>
  </si>
  <si>
    <t>440309</t>
  </si>
  <si>
    <t>日田土木事務所</t>
  </si>
  <si>
    <t>440310</t>
  </si>
  <si>
    <t>中津土木事務所</t>
  </si>
  <si>
    <t>440311</t>
  </si>
  <si>
    <t>宇佐土木事務所</t>
  </si>
  <si>
    <t>440312</t>
  </si>
  <si>
    <t>玉来ダム建設事務所</t>
  </si>
  <si>
    <t>440313</t>
  </si>
  <si>
    <t>440700</t>
  </si>
  <si>
    <t>企業局　総合管理センター発電管理部</t>
  </si>
  <si>
    <t>440701</t>
  </si>
  <si>
    <t>企業局　総合管理センターダム管理部</t>
  </si>
  <si>
    <t>440317</t>
  </si>
  <si>
    <t>企業局　総合管理センター工業用水道管理部</t>
  </si>
  <si>
    <t>440702</t>
  </si>
  <si>
    <t>大分県土地開発公社</t>
  </si>
  <si>
    <t>440801</t>
  </si>
  <si>
    <t>大分県住宅供給公社</t>
  </si>
  <si>
    <t>440802</t>
  </si>
  <si>
    <t>440804</t>
  </si>
  <si>
    <t>440999</t>
  </si>
  <si>
    <t>450102</t>
  </si>
  <si>
    <t>450101</t>
  </si>
  <si>
    <t>450110</t>
  </si>
  <si>
    <t>450103</t>
  </si>
  <si>
    <t>450111</t>
  </si>
  <si>
    <t>450104</t>
  </si>
  <si>
    <t>450106</t>
  </si>
  <si>
    <t>450112</t>
  </si>
  <si>
    <t>450107</t>
  </si>
  <si>
    <t>450108</t>
  </si>
  <si>
    <t>中部農林振興局</t>
  </si>
  <si>
    <t>450201</t>
  </si>
  <si>
    <t>南那珂農林振興局</t>
  </si>
  <si>
    <t>450202</t>
  </si>
  <si>
    <t>北諸県農林振興局</t>
  </si>
  <si>
    <t>450203</t>
  </si>
  <si>
    <t>西諸県農林振興局</t>
  </si>
  <si>
    <t>450204</t>
  </si>
  <si>
    <t>児湯農林振興局</t>
  </si>
  <si>
    <t>450205</t>
  </si>
  <si>
    <t>東臼杵農林振興局</t>
  </si>
  <si>
    <t>450206</t>
  </si>
  <si>
    <t>宮崎土木事務所</t>
  </si>
  <si>
    <t>450301</t>
  </si>
  <si>
    <t>日南土木事務所</t>
  </si>
  <si>
    <t>450302</t>
  </si>
  <si>
    <t>串間土木事務所</t>
  </si>
  <si>
    <t>450303</t>
  </si>
  <si>
    <t>都城土木事務所</t>
  </si>
  <si>
    <t>450304</t>
  </si>
  <si>
    <t>小林土木事務所</t>
  </si>
  <si>
    <t>450305</t>
  </si>
  <si>
    <t>高岡土木事務所</t>
  </si>
  <si>
    <t>450306</t>
  </si>
  <si>
    <t>西都土木事務所</t>
  </si>
  <si>
    <t>450307</t>
  </si>
  <si>
    <t>高鍋土木事務所</t>
  </si>
  <si>
    <t>450308</t>
  </si>
  <si>
    <t>日向土木事務所</t>
  </si>
  <si>
    <t>450309</t>
  </si>
  <si>
    <t>延岡土木事務所</t>
  </si>
  <si>
    <t>450310</t>
  </si>
  <si>
    <t>西臼杵支庁</t>
  </si>
  <si>
    <t>450311</t>
  </si>
  <si>
    <t>中部港湾事務所</t>
  </si>
  <si>
    <t>450312</t>
  </si>
  <si>
    <t>油津港湾事務所</t>
  </si>
  <si>
    <t>450313</t>
  </si>
  <si>
    <t>北部港湾事務所</t>
  </si>
  <si>
    <t>450314</t>
  </si>
  <si>
    <t>450700</t>
  </si>
  <si>
    <t>企業局　北部管理事務所</t>
  </si>
  <si>
    <t>450701</t>
  </si>
  <si>
    <t>宮崎県住宅供給公社</t>
  </si>
  <si>
    <t>450802</t>
  </si>
  <si>
    <t>宮崎県道路公社</t>
  </si>
  <si>
    <t>450803</t>
  </si>
  <si>
    <t>450804</t>
  </si>
  <si>
    <t>450805</t>
  </si>
  <si>
    <t>450806</t>
  </si>
  <si>
    <t>450807</t>
  </si>
  <si>
    <t>450808</t>
  </si>
  <si>
    <t>450999</t>
  </si>
  <si>
    <t>460101</t>
  </si>
  <si>
    <t>460102</t>
  </si>
  <si>
    <t>ＰＲ・観光戦略部</t>
  </si>
  <si>
    <t>460112</t>
  </si>
  <si>
    <t>環境林務部</t>
  </si>
  <si>
    <t>460103</t>
  </si>
  <si>
    <t>460109</t>
  </si>
  <si>
    <t>商工労働水産部</t>
  </si>
  <si>
    <t>460110</t>
  </si>
  <si>
    <t>460104</t>
  </si>
  <si>
    <t>460106</t>
  </si>
  <si>
    <t>460111</t>
  </si>
  <si>
    <t>460107</t>
  </si>
  <si>
    <t>460108</t>
  </si>
  <si>
    <t>鹿児島地域振興局　農林水産部</t>
  </si>
  <si>
    <t>460204</t>
  </si>
  <si>
    <t>南薩地域振興局　農林水産部</t>
  </si>
  <si>
    <t>460202</t>
  </si>
  <si>
    <t>北薩地域振興局　農林水産部</t>
  </si>
  <si>
    <t>460205</t>
  </si>
  <si>
    <t>姶良・伊佐地域振興局　農林水産部</t>
  </si>
  <si>
    <t>460207</t>
  </si>
  <si>
    <t>大隅地域振興局　農林水産部</t>
  </si>
  <si>
    <t>460209</t>
  </si>
  <si>
    <t>鹿児島地域振興局　建設部</t>
  </si>
  <si>
    <t>460301</t>
  </si>
  <si>
    <t>南薩地域振興局　建設部</t>
  </si>
  <si>
    <t>460302</t>
  </si>
  <si>
    <t>北薩地域振興局　建設部</t>
  </si>
  <si>
    <t>460305</t>
  </si>
  <si>
    <t>北薩地域振興局　甑島支所</t>
  </si>
  <si>
    <t>460306</t>
  </si>
  <si>
    <t>姶良・伊佐地域振興局　建設部</t>
  </si>
  <si>
    <t>460309</t>
  </si>
  <si>
    <t>大隅地域振興局　建設部</t>
  </si>
  <si>
    <t>460312</t>
  </si>
  <si>
    <t>熊毛支庁　農林水産部</t>
  </si>
  <si>
    <t>460408</t>
  </si>
  <si>
    <t>熊毛支庁　建設部</t>
  </si>
  <si>
    <t>460410</t>
  </si>
  <si>
    <t>熊毛支庁　屋久島事務所</t>
  </si>
  <si>
    <t>460412</t>
  </si>
  <si>
    <t>大島支庁　農林水産部</t>
  </si>
  <si>
    <t>460413</t>
  </si>
  <si>
    <t>大島支庁　建設部</t>
  </si>
  <si>
    <t>460415</t>
  </si>
  <si>
    <t>大島支庁　瀬戸内事務所建設課</t>
  </si>
  <si>
    <t>460404</t>
  </si>
  <si>
    <t>大島支庁　喜界事務所</t>
  </si>
  <si>
    <t>460407</t>
  </si>
  <si>
    <t>大島支庁　徳之島事務所建設課</t>
  </si>
  <si>
    <t>460405</t>
  </si>
  <si>
    <t>大島支庁　沖永良部事務所建設課</t>
  </si>
  <si>
    <t>460406</t>
  </si>
  <si>
    <t>鹿児島県市町村土地開発公社</t>
  </si>
  <si>
    <t>460801</t>
  </si>
  <si>
    <t>鹿児島県住宅供給公社</t>
  </si>
  <si>
    <t>460803</t>
  </si>
  <si>
    <t>鹿児島県道路公社</t>
  </si>
  <si>
    <t>460804</t>
  </si>
  <si>
    <t>（公財）鹿児島県地域振興公社</t>
  </si>
  <si>
    <t>460810</t>
  </si>
  <si>
    <t>（公財）鹿児島県環境整備公社</t>
  </si>
  <si>
    <t>460811</t>
  </si>
  <si>
    <t>460805</t>
  </si>
  <si>
    <t>460806</t>
  </si>
  <si>
    <t>460807</t>
  </si>
  <si>
    <t>460808</t>
  </si>
  <si>
    <t>460809</t>
  </si>
  <si>
    <t>460999</t>
  </si>
  <si>
    <t>470101</t>
  </si>
  <si>
    <t>470102</t>
  </si>
  <si>
    <t>470103</t>
  </si>
  <si>
    <t>子ども生活福祉部</t>
  </si>
  <si>
    <t>470113</t>
  </si>
  <si>
    <t>470104</t>
  </si>
  <si>
    <t>470105</t>
  </si>
  <si>
    <t>470111</t>
  </si>
  <si>
    <t>文化観光スポーツ部</t>
  </si>
  <si>
    <t>470112</t>
  </si>
  <si>
    <t>470106</t>
  </si>
  <si>
    <t>土木建築部　施設建築課</t>
  </si>
  <si>
    <t>470107</t>
  </si>
  <si>
    <t>470109</t>
  </si>
  <si>
    <t>470110</t>
  </si>
  <si>
    <t>北部農林水産振興センター</t>
  </si>
  <si>
    <t>470201</t>
  </si>
  <si>
    <t>宮古農林水産振興センター</t>
  </si>
  <si>
    <t>470205</t>
  </si>
  <si>
    <t>八重山農林水産振興センター</t>
  </si>
  <si>
    <t>470207</t>
  </si>
  <si>
    <t>中部農林土木事務所</t>
  </si>
  <si>
    <t>470202</t>
  </si>
  <si>
    <t>南部農林土木事務所</t>
  </si>
  <si>
    <t>470203</t>
  </si>
  <si>
    <t>470209</t>
  </si>
  <si>
    <t>都市モノレール建設事務所</t>
  </si>
  <si>
    <t>470316</t>
  </si>
  <si>
    <t>470301</t>
  </si>
  <si>
    <t>中部土木事務所</t>
  </si>
  <si>
    <t>470302</t>
  </si>
  <si>
    <t>中部土木事務所港湾海岸砂防班</t>
  </si>
  <si>
    <t>470306</t>
  </si>
  <si>
    <t>470303</t>
  </si>
  <si>
    <t>宮古土木事務所</t>
  </si>
  <si>
    <t>470304</t>
  </si>
  <si>
    <t>八重山土木事務所</t>
  </si>
  <si>
    <t>470305</t>
  </si>
  <si>
    <t>下地島空港管理事務所</t>
  </si>
  <si>
    <t>470308</t>
  </si>
  <si>
    <t>下水道事務所</t>
  </si>
  <si>
    <t>470317</t>
  </si>
  <si>
    <t>宮古事務所</t>
  </si>
  <si>
    <t>470401</t>
  </si>
  <si>
    <t>八重山事務所</t>
  </si>
  <si>
    <t>470402</t>
  </si>
  <si>
    <t>470700</t>
  </si>
  <si>
    <t>久志浄水管理事務所</t>
  </si>
  <si>
    <t>470702</t>
  </si>
  <si>
    <t>石川浄水管理事務所</t>
  </si>
  <si>
    <t>470703</t>
  </si>
  <si>
    <t>北谷浄水管理事務所</t>
  </si>
  <si>
    <t>470705</t>
  </si>
  <si>
    <t>西原浄水管理事務所</t>
  </si>
  <si>
    <t>470704</t>
  </si>
  <si>
    <t>水質管理事務所</t>
  </si>
  <si>
    <t>470706</t>
  </si>
  <si>
    <t>沖縄県町村土地開発公社</t>
  </si>
  <si>
    <t>470801</t>
  </si>
  <si>
    <t>沖縄県土地開発公社</t>
  </si>
  <si>
    <t>470802</t>
  </si>
  <si>
    <t>沖縄県住宅供給公社</t>
  </si>
  <si>
    <t>470803</t>
  </si>
  <si>
    <t>470804</t>
  </si>
  <si>
    <t>470805</t>
  </si>
  <si>
    <t>470806</t>
  </si>
  <si>
    <t>470807</t>
  </si>
  <si>
    <t>470808</t>
  </si>
  <si>
    <t>那覇港管理組合</t>
  </si>
  <si>
    <t>470809</t>
  </si>
  <si>
    <t>470999</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</si>
  <si>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</si>
  <si>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</si>
  <si>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</si>
  <si>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</si>
  <si>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</si>
  <si>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</si>
  <si>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</si>
  <si>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</si>
  <si>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</si>
  <si>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</si>
  <si>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</si>
  <si>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</si>
  <si>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</si>
  <si>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</si>
  <si>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</si>
  <si>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</si>
  <si>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</si>
  <si>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</si>
  <si>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</si>
  <si>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</si>
  <si>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</si>
  <si>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</si>
  <si>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</si>
  <si>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</si>
  <si>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</si>
  <si>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</si>
  <si>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</si>
  <si>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</si>
  <si>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</si>
  <si>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</si>
  <si>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</si>
  <si>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</si>
  <si>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</si>
  <si>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</si>
  <si>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</si>
  <si>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</si>
  <si>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</si>
  <si>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</si>
  <si>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</si>
  <si>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</si>
  <si>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</si>
  <si>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</si>
  <si>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</si>
  <si>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</si>
  <si>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</si>
  <si>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</si>
  <si>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</si>
  <si>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</si>
  <si>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</si>
  <si>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</si>
  <si>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</si>
  <si>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</si>
  <si>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</si>
  <si>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</si>
  <si>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</si>
  <si>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子供未来局</t>
  </si>
  <si>
    <t>041022</t>
  </si>
  <si>
    <t>041013</t>
  </si>
  <si>
    <t>経済局</t>
  </si>
  <si>
    <t>041018</t>
  </si>
  <si>
    <t>文化観光局</t>
  </si>
  <si>
    <t>041028</t>
  </si>
  <si>
    <t>041001</t>
  </si>
  <si>
    <t>041002</t>
  </si>
  <si>
    <t>041011</t>
  </si>
  <si>
    <t>041014</t>
  </si>
  <si>
    <t>041016</t>
  </si>
  <si>
    <t>ガス局</t>
  </si>
  <si>
    <t>041015</t>
  </si>
  <si>
    <t>青葉区</t>
  </si>
  <si>
    <t>041004</t>
  </si>
  <si>
    <t>宮城総合支所</t>
  </si>
  <si>
    <t>041005</t>
  </si>
  <si>
    <t>宮城野区</t>
  </si>
  <si>
    <t>041006</t>
  </si>
  <si>
    <t>若林区</t>
  </si>
  <si>
    <t>041007</t>
  </si>
  <si>
    <t>太白区</t>
  </si>
  <si>
    <t>041008</t>
  </si>
  <si>
    <t>秋保総合支所</t>
  </si>
  <si>
    <t>041009</t>
  </si>
  <si>
    <t>泉区</t>
  </si>
  <si>
    <t>041010</t>
  </si>
  <si>
    <t>041012</t>
  </si>
  <si>
    <t>041099</t>
  </si>
  <si>
    <t>111019</t>
  </si>
  <si>
    <t>111011</t>
  </si>
  <si>
    <t>111012</t>
  </si>
  <si>
    <t>スポーツ文化局</t>
  </si>
  <si>
    <t>111024</t>
  </si>
  <si>
    <t>111013</t>
  </si>
  <si>
    <t>111022</t>
  </si>
  <si>
    <t>111014</t>
  </si>
  <si>
    <t>111020</t>
  </si>
  <si>
    <t>111015</t>
  </si>
  <si>
    <t>111016</t>
  </si>
  <si>
    <t>111021</t>
  </si>
  <si>
    <t>111017</t>
  </si>
  <si>
    <t>111023</t>
  </si>
  <si>
    <t>111099</t>
  </si>
  <si>
    <t>121017</t>
  </si>
  <si>
    <t>121018</t>
  </si>
  <si>
    <t>121019</t>
  </si>
  <si>
    <t>121020</t>
  </si>
  <si>
    <t>121021</t>
  </si>
  <si>
    <t>121023</t>
  </si>
  <si>
    <t>121011</t>
  </si>
  <si>
    <t>経済農政局</t>
  </si>
  <si>
    <t>121016</t>
  </si>
  <si>
    <t>121012</t>
  </si>
  <si>
    <t>121013</t>
  </si>
  <si>
    <t>121022</t>
  </si>
  <si>
    <t>121015</t>
  </si>
  <si>
    <t>121024</t>
  </si>
  <si>
    <t>（一財）千葉市都市整備公社</t>
  </si>
  <si>
    <t>121081</t>
  </si>
  <si>
    <t>121099</t>
  </si>
  <si>
    <t>温暖化対策統括本部</t>
  </si>
  <si>
    <t>141035</t>
  </si>
  <si>
    <t>141011</t>
  </si>
  <si>
    <t>141013</t>
  </si>
  <si>
    <t>141012</t>
  </si>
  <si>
    <t>国際局</t>
  </si>
  <si>
    <t>141037</t>
  </si>
  <si>
    <t>141014</t>
  </si>
  <si>
    <t>141036</t>
  </si>
  <si>
    <t>141018</t>
  </si>
  <si>
    <t>こども青少年局</t>
  </si>
  <si>
    <t>141034</t>
  </si>
  <si>
    <t>141030</t>
  </si>
  <si>
    <t>141038</t>
  </si>
  <si>
    <t>医療局病院経営本部</t>
  </si>
  <si>
    <t>141033</t>
  </si>
  <si>
    <t>環境創造局</t>
  </si>
  <si>
    <t>141032</t>
  </si>
  <si>
    <t>資源循環局</t>
  </si>
  <si>
    <t>141017</t>
  </si>
  <si>
    <t>建築局</t>
  </si>
  <si>
    <t>141024</t>
  </si>
  <si>
    <t>141020</t>
  </si>
  <si>
    <t>141021</t>
  </si>
  <si>
    <t>141023</t>
  </si>
  <si>
    <t>141028</t>
  </si>
  <si>
    <t>141025</t>
  </si>
  <si>
    <t>141026</t>
  </si>
  <si>
    <t>141029</t>
  </si>
  <si>
    <t>横浜市住宅供給公社</t>
  </si>
  <si>
    <t>141081</t>
  </si>
  <si>
    <t>（公財）横浜市資源循環公社</t>
  </si>
  <si>
    <t>141083</t>
  </si>
  <si>
    <t>横浜港埠頭（株）</t>
  </si>
  <si>
    <t>141084</t>
  </si>
  <si>
    <t>（公財）横浜企業経営支援財団</t>
  </si>
  <si>
    <t>141085</t>
  </si>
  <si>
    <t>（公財）横浜市建築保全公社</t>
  </si>
  <si>
    <t>141086</t>
  </si>
  <si>
    <t>141099</t>
  </si>
  <si>
    <t>総務企画局</t>
  </si>
  <si>
    <t>141326</t>
  </si>
  <si>
    <t>141314</t>
  </si>
  <si>
    <t>141327</t>
  </si>
  <si>
    <t>経済労働局</t>
  </si>
  <si>
    <t>141316</t>
  </si>
  <si>
    <t>141317</t>
  </si>
  <si>
    <t>141318</t>
  </si>
  <si>
    <t>141328</t>
  </si>
  <si>
    <t>まちづくり局</t>
  </si>
  <si>
    <t>141319</t>
  </si>
  <si>
    <t>建設緑政局</t>
  </si>
  <si>
    <t>141320</t>
  </si>
  <si>
    <t>141321</t>
  </si>
  <si>
    <t>臨海部国際戦略本部</t>
  </si>
  <si>
    <t>141329</t>
  </si>
  <si>
    <t>川崎区役所</t>
  </si>
  <si>
    <t>141351</t>
  </si>
  <si>
    <t>幸区役所</t>
  </si>
  <si>
    <t>141352</t>
  </si>
  <si>
    <t>中原区役所</t>
  </si>
  <si>
    <t>141353</t>
  </si>
  <si>
    <t>高津区役所</t>
  </si>
  <si>
    <t>141354</t>
  </si>
  <si>
    <t>宮前区役所</t>
  </si>
  <si>
    <t>141355</t>
  </si>
  <si>
    <t>多摩区役所</t>
  </si>
  <si>
    <t>141356</t>
  </si>
  <si>
    <t>麻生区役所</t>
  </si>
  <si>
    <t>141357</t>
  </si>
  <si>
    <t>上下水道局</t>
  </si>
  <si>
    <t>141322</t>
  </si>
  <si>
    <t>141323</t>
  </si>
  <si>
    <t>141325</t>
  </si>
  <si>
    <t>141324</t>
  </si>
  <si>
    <t>川崎市住宅供給公社</t>
  </si>
  <si>
    <t>141381</t>
  </si>
  <si>
    <t>川崎市土地開発公社</t>
  </si>
  <si>
    <t>141382</t>
  </si>
  <si>
    <t>（一財）川崎市まちづくり公社</t>
  </si>
  <si>
    <t>141383</t>
  </si>
  <si>
    <t>141399</t>
  </si>
  <si>
    <t>141501</t>
  </si>
  <si>
    <t>企画財政局</t>
  </si>
  <si>
    <t>141502</t>
  </si>
  <si>
    <t>141506</t>
  </si>
  <si>
    <t>141507</t>
  </si>
  <si>
    <t>141503</t>
  </si>
  <si>
    <t>こども・若者未来局</t>
  </si>
  <si>
    <t>141508</t>
  </si>
  <si>
    <t>環境経済局</t>
  </si>
  <si>
    <t>141504</t>
  </si>
  <si>
    <t>都市建設局</t>
  </si>
  <si>
    <t>141505</t>
  </si>
  <si>
    <t>緑区役所</t>
  </si>
  <si>
    <t>141510</t>
  </si>
  <si>
    <t>中央区役所</t>
  </si>
  <si>
    <t>141520</t>
  </si>
  <si>
    <t>南区役所</t>
  </si>
  <si>
    <t>141530</t>
  </si>
  <si>
    <t>（公財）相模原市まち・みどり公社</t>
  </si>
  <si>
    <t>141582</t>
  </si>
  <si>
    <t>相模原市土地開発公社</t>
  </si>
  <si>
    <t>141581</t>
  </si>
  <si>
    <t>141599</t>
  </si>
  <si>
    <t>地域・魅力創造部</t>
  </si>
  <si>
    <t>151001</t>
  </si>
  <si>
    <t>市民生活部</t>
  </si>
  <si>
    <t>151002</t>
  </si>
  <si>
    <t>危機管理防災局</t>
  </si>
  <si>
    <t>151022</t>
  </si>
  <si>
    <t>151003</t>
  </si>
  <si>
    <t>観光・国際交流部</t>
  </si>
  <si>
    <t>151023</t>
  </si>
  <si>
    <t>151004</t>
  </si>
  <si>
    <t>151005</t>
  </si>
  <si>
    <t>151024</t>
  </si>
  <si>
    <t>保健衛生部</t>
  </si>
  <si>
    <t>151021</t>
  </si>
  <si>
    <t>151006</t>
  </si>
  <si>
    <t>151007</t>
  </si>
  <si>
    <t>都市政策部</t>
  </si>
  <si>
    <t>151008</t>
  </si>
  <si>
    <t>建築部</t>
  </si>
  <si>
    <t>151009</t>
  </si>
  <si>
    <t>151011</t>
  </si>
  <si>
    <t>下水道部</t>
  </si>
  <si>
    <t>151012</t>
  </si>
  <si>
    <t>151013</t>
  </si>
  <si>
    <t>151014</t>
  </si>
  <si>
    <t>市民病院</t>
  </si>
  <si>
    <t>151017</t>
  </si>
  <si>
    <t>151019</t>
  </si>
  <si>
    <t>151018</t>
  </si>
  <si>
    <t>151010</t>
  </si>
  <si>
    <t>151020</t>
  </si>
  <si>
    <t>151030</t>
  </si>
  <si>
    <t>江南区</t>
  </si>
  <si>
    <t>151040</t>
  </si>
  <si>
    <t>秋葉区</t>
  </si>
  <si>
    <t>151050</t>
  </si>
  <si>
    <t>151060</t>
  </si>
  <si>
    <t>151070</t>
  </si>
  <si>
    <t>西蒲区</t>
  </si>
  <si>
    <t>151080</t>
  </si>
  <si>
    <t>新潟市土地開発公社</t>
  </si>
  <si>
    <t>151081</t>
  </si>
  <si>
    <t>151083</t>
  </si>
  <si>
    <t>151084</t>
  </si>
  <si>
    <t>151085</t>
  </si>
  <si>
    <t>151999</t>
  </si>
  <si>
    <t>221008</t>
  </si>
  <si>
    <t>企画局</t>
  </si>
  <si>
    <t>221012</t>
  </si>
  <si>
    <t>221009</t>
  </si>
  <si>
    <t>221015</t>
  </si>
  <si>
    <t>観光交流文化局</t>
  </si>
  <si>
    <t>221016</t>
  </si>
  <si>
    <t>221007</t>
  </si>
  <si>
    <t>保健福祉長寿局</t>
  </si>
  <si>
    <t>221010</t>
  </si>
  <si>
    <t>221014</t>
  </si>
  <si>
    <t>221001</t>
  </si>
  <si>
    <t>221002</t>
  </si>
  <si>
    <t>221003</t>
  </si>
  <si>
    <t>221011</t>
  </si>
  <si>
    <t>221004</t>
  </si>
  <si>
    <t>静岡市土地開発公社</t>
  </si>
  <si>
    <t>221081</t>
  </si>
  <si>
    <t>221099</t>
  </si>
  <si>
    <t>221302</t>
  </si>
  <si>
    <t>221301</t>
  </si>
  <si>
    <t>221303</t>
  </si>
  <si>
    <t>市民部</t>
  </si>
  <si>
    <t>221304</t>
  </si>
  <si>
    <t>221305</t>
  </si>
  <si>
    <t>こども家庭部</t>
  </si>
  <si>
    <t>221306</t>
  </si>
  <si>
    <t>221308</t>
  </si>
  <si>
    <t>産業部</t>
  </si>
  <si>
    <t>221309</t>
  </si>
  <si>
    <t>221312</t>
  </si>
  <si>
    <t>221314</t>
  </si>
  <si>
    <t>中区</t>
  </si>
  <si>
    <t>221310</t>
  </si>
  <si>
    <t>221320</t>
  </si>
  <si>
    <t>221330</t>
  </si>
  <si>
    <t>221340</t>
  </si>
  <si>
    <t>221350</t>
  </si>
  <si>
    <t>浜北区</t>
  </si>
  <si>
    <t>221360</t>
  </si>
  <si>
    <t>天竜区</t>
  </si>
  <si>
    <t>221370</t>
  </si>
  <si>
    <t>221383</t>
  </si>
  <si>
    <t>上下水道部</t>
  </si>
  <si>
    <t>221381</t>
  </si>
  <si>
    <t>学校教育部</t>
  </si>
  <si>
    <t>221382</t>
  </si>
  <si>
    <t>221399</t>
  </si>
  <si>
    <t>防災機器管理局</t>
  </si>
  <si>
    <t>231020</t>
  </si>
  <si>
    <t>231011</t>
  </si>
  <si>
    <t>231012</t>
  </si>
  <si>
    <t>市民経済局</t>
  </si>
  <si>
    <t>231013</t>
  </si>
  <si>
    <t>観光文化交流局</t>
  </si>
  <si>
    <t>231019</t>
  </si>
  <si>
    <t>231001</t>
  </si>
  <si>
    <t>231014</t>
  </si>
  <si>
    <t>子ども青少年局</t>
  </si>
  <si>
    <t>231018</t>
  </si>
  <si>
    <t>住宅都市局</t>
  </si>
  <si>
    <t>231003</t>
  </si>
  <si>
    <t>緑政土木局</t>
  </si>
  <si>
    <t>231002</t>
  </si>
  <si>
    <t>監査事務局</t>
  </si>
  <si>
    <t>231015</t>
  </si>
  <si>
    <t>231016</t>
  </si>
  <si>
    <t>231006</t>
  </si>
  <si>
    <t>231008</t>
  </si>
  <si>
    <t>231017</t>
  </si>
  <si>
    <t>名古屋港埠頭（株）</t>
  </si>
  <si>
    <t>231009</t>
  </si>
  <si>
    <t>231099</t>
  </si>
  <si>
    <t>建設局建設企画部</t>
  </si>
  <si>
    <t>261001</t>
  </si>
  <si>
    <t>建設局土木管理部</t>
  </si>
  <si>
    <t>261003</t>
  </si>
  <si>
    <t>建設局道路建設部</t>
  </si>
  <si>
    <t>261004</t>
  </si>
  <si>
    <t>建設局みどり政策推進室</t>
  </si>
  <si>
    <t>261005</t>
  </si>
  <si>
    <t>建設局都市整備部</t>
  </si>
  <si>
    <t>261006</t>
  </si>
  <si>
    <t>総合企画局総合政策室</t>
  </si>
  <si>
    <t>261010</t>
  </si>
  <si>
    <t>総合企画局プロジェクト推進室</t>
  </si>
  <si>
    <t>261011</t>
  </si>
  <si>
    <t>行財政局財政部</t>
  </si>
  <si>
    <t>261015</t>
  </si>
  <si>
    <t>環境政策局適正処理施設部</t>
  </si>
  <si>
    <t>261020</t>
  </si>
  <si>
    <t>文化市民局</t>
  </si>
  <si>
    <t>261025</t>
  </si>
  <si>
    <t>産業観光局農林振興室</t>
  </si>
  <si>
    <t>261030</t>
  </si>
  <si>
    <t>子ども若者はぐくみ局</t>
  </si>
  <si>
    <t>261032</t>
  </si>
  <si>
    <t>都市計画局都市企画部</t>
  </si>
  <si>
    <t>261034</t>
  </si>
  <si>
    <t>都市計画局都市景観部</t>
  </si>
  <si>
    <t>261035</t>
  </si>
  <si>
    <t>都市計画局住宅室</t>
  </si>
  <si>
    <t>261037</t>
  </si>
  <si>
    <t>都市計画局公共建築部</t>
  </si>
  <si>
    <t>261038</t>
  </si>
  <si>
    <t>消防局総務部</t>
  </si>
  <si>
    <t>261050</t>
  </si>
  <si>
    <t>交通局高速鉄道部</t>
  </si>
  <si>
    <t>261055</t>
  </si>
  <si>
    <t>上下水道局総務部</t>
  </si>
  <si>
    <t>261062</t>
  </si>
  <si>
    <t>上下水道局水道部</t>
  </si>
  <si>
    <t>261060</t>
  </si>
  <si>
    <t>上下水道局下水道部</t>
  </si>
  <si>
    <t>261065</t>
  </si>
  <si>
    <t>教育委員会事務局　総務部</t>
  </si>
  <si>
    <t>261070</t>
  </si>
  <si>
    <t>261099</t>
  </si>
  <si>
    <t>271061</t>
  </si>
  <si>
    <t>経済戦略局</t>
  </si>
  <si>
    <t>271060</t>
  </si>
  <si>
    <t>271062</t>
  </si>
  <si>
    <t>271054</t>
  </si>
  <si>
    <t>都市整備局企画部</t>
  </si>
  <si>
    <t>271055</t>
  </si>
  <si>
    <t>都市整備局住宅部</t>
  </si>
  <si>
    <t>271057</t>
  </si>
  <si>
    <t>都市整備局公共建築部</t>
  </si>
  <si>
    <t>271058</t>
  </si>
  <si>
    <t>建設局総務部</t>
  </si>
  <si>
    <t>271018</t>
  </si>
  <si>
    <t>建設局道路部</t>
  </si>
  <si>
    <t>271016</t>
  </si>
  <si>
    <t>建設局下水道河川部</t>
  </si>
  <si>
    <t>271010</t>
  </si>
  <si>
    <t>建設局公園緑化部</t>
  </si>
  <si>
    <t>271005</t>
  </si>
  <si>
    <t>建設局天王寺動物公園事務所</t>
  </si>
  <si>
    <t>271009</t>
  </si>
  <si>
    <t>建設局東部方面管理事務所</t>
  </si>
  <si>
    <t>271011</t>
  </si>
  <si>
    <t>建設局西部方面管理事務所</t>
  </si>
  <si>
    <t>271012</t>
  </si>
  <si>
    <t>建設局南部方面管理事務所</t>
  </si>
  <si>
    <t>271013</t>
  </si>
  <si>
    <t>建設局北部方面管理事務所</t>
  </si>
  <si>
    <t>271014</t>
  </si>
  <si>
    <t>建設局臨港方面管理事務所</t>
  </si>
  <si>
    <t>271017</t>
  </si>
  <si>
    <t>271040</t>
  </si>
  <si>
    <t>交通局鉄道事業本部</t>
  </si>
  <si>
    <t>271023</t>
  </si>
  <si>
    <t>交通局電気部</t>
  </si>
  <si>
    <t>271024</t>
  </si>
  <si>
    <t>交通局工務部</t>
  </si>
  <si>
    <t>271025</t>
  </si>
  <si>
    <t>交通局建築部</t>
  </si>
  <si>
    <t>271020</t>
  </si>
  <si>
    <t>交通局自動車部</t>
  </si>
  <si>
    <t>271022</t>
  </si>
  <si>
    <t>水道局総務部</t>
  </si>
  <si>
    <t>271030</t>
  </si>
  <si>
    <t>水道局工務部</t>
  </si>
  <si>
    <t>271031</t>
  </si>
  <si>
    <t>大阪港埠頭（株）</t>
  </si>
  <si>
    <t>271071</t>
  </si>
  <si>
    <t>271099</t>
  </si>
  <si>
    <t>271415</t>
  </si>
  <si>
    <t>271401</t>
  </si>
  <si>
    <t>271402</t>
  </si>
  <si>
    <t>市民人権局</t>
  </si>
  <si>
    <t>271404</t>
  </si>
  <si>
    <t>271414</t>
  </si>
  <si>
    <t>271405</t>
  </si>
  <si>
    <t>271406</t>
  </si>
  <si>
    <t>271412</t>
  </si>
  <si>
    <t>産業振興局</t>
  </si>
  <si>
    <t>271407</t>
  </si>
  <si>
    <t>建築都市局</t>
  </si>
  <si>
    <t>271408</t>
  </si>
  <si>
    <t>271409</t>
  </si>
  <si>
    <t>271413</t>
  </si>
  <si>
    <t>271411</t>
  </si>
  <si>
    <t>堺区役所</t>
  </si>
  <si>
    <t>271410</t>
  </si>
  <si>
    <t>中区役所</t>
  </si>
  <si>
    <t>271420</t>
  </si>
  <si>
    <t>東区役所</t>
  </si>
  <si>
    <t>271430</t>
  </si>
  <si>
    <t>西区役所</t>
  </si>
  <si>
    <t>271440</t>
  </si>
  <si>
    <t>271450</t>
  </si>
  <si>
    <t>北区役所</t>
  </si>
  <si>
    <t>271460</t>
  </si>
  <si>
    <t>美原区役所</t>
  </si>
  <si>
    <t>271470</t>
  </si>
  <si>
    <t>堺市住宅供給公社</t>
  </si>
  <si>
    <t>271482</t>
  </si>
  <si>
    <t>271499</t>
  </si>
  <si>
    <t>環境局事業部業務課</t>
  </si>
  <si>
    <t>281001</t>
  </si>
  <si>
    <t>281005</t>
  </si>
  <si>
    <t>281010</t>
  </si>
  <si>
    <t>建設局下水道部</t>
  </si>
  <si>
    <t>281011</t>
  </si>
  <si>
    <t>建設局公園部</t>
  </si>
  <si>
    <t>281012</t>
  </si>
  <si>
    <t>建設局東部建設事務所</t>
  </si>
  <si>
    <t>281013</t>
  </si>
  <si>
    <t>建設局中部建設事務所</t>
  </si>
  <si>
    <t>281014</t>
  </si>
  <si>
    <t>建設局西部建設事務所</t>
  </si>
  <si>
    <t>281016</t>
  </si>
  <si>
    <t>建設局北建設事務所</t>
  </si>
  <si>
    <t>281015</t>
  </si>
  <si>
    <t>建設局垂水建設事務所</t>
  </si>
  <si>
    <t>281017</t>
  </si>
  <si>
    <t>建設局西建設事務所</t>
  </si>
  <si>
    <t>281018</t>
  </si>
  <si>
    <t>建設局東水環境センター</t>
  </si>
  <si>
    <t>281020</t>
  </si>
  <si>
    <t>建設局中央水環境センター</t>
  </si>
  <si>
    <t>281021</t>
  </si>
  <si>
    <t>建設局西水環境センター</t>
  </si>
  <si>
    <t>281022</t>
  </si>
  <si>
    <t>住宅都市局計画部</t>
  </si>
  <si>
    <t>281025</t>
  </si>
  <si>
    <t>住宅都市局市街地整備部</t>
  </si>
  <si>
    <t>281028</t>
  </si>
  <si>
    <t>住宅都市局住宅部</t>
  </si>
  <si>
    <t>281030</t>
  </si>
  <si>
    <t>住宅都市局建築技術部</t>
  </si>
  <si>
    <t>281031</t>
  </si>
  <si>
    <t>みなと総局空港事業部</t>
  </si>
  <si>
    <t>281041</t>
  </si>
  <si>
    <t>みなと総局技術部</t>
  </si>
  <si>
    <t>281040</t>
  </si>
  <si>
    <t>水道局事業部</t>
  </si>
  <si>
    <t>281050</t>
  </si>
  <si>
    <t>281055</t>
  </si>
  <si>
    <t>神戸市道路公社</t>
  </si>
  <si>
    <t>281080</t>
  </si>
  <si>
    <t>（一財）神戸すまいまちづくり公社</t>
  </si>
  <si>
    <t>281082</t>
  </si>
  <si>
    <t>（一財）神戸市水道サービス公社</t>
  </si>
  <si>
    <t>281085</t>
  </si>
  <si>
    <t>神戸港埠頭（株）</t>
  </si>
  <si>
    <t>281086</t>
  </si>
  <si>
    <t>281099</t>
  </si>
  <si>
    <t>331017</t>
  </si>
  <si>
    <t>市長公室</t>
  </si>
  <si>
    <t>331022</t>
  </si>
  <si>
    <t>331005</t>
  </si>
  <si>
    <t>政策局行政改革推進室</t>
  </si>
  <si>
    <t>331002</t>
  </si>
  <si>
    <t>331004</t>
  </si>
  <si>
    <t>331006</t>
  </si>
  <si>
    <t>市民生活局</t>
  </si>
  <si>
    <t>331007</t>
  </si>
  <si>
    <t>市民協働局</t>
  </si>
  <si>
    <t>331021</t>
  </si>
  <si>
    <t>331008</t>
  </si>
  <si>
    <t>岡山っ子育成局</t>
  </si>
  <si>
    <t>331019</t>
  </si>
  <si>
    <t>331009</t>
  </si>
  <si>
    <t>産業観光局</t>
  </si>
  <si>
    <t>331011</t>
  </si>
  <si>
    <t>331012</t>
  </si>
  <si>
    <t>331013</t>
  </si>
  <si>
    <t>331016</t>
  </si>
  <si>
    <t>331014</t>
  </si>
  <si>
    <t>331010</t>
  </si>
  <si>
    <t>331020</t>
  </si>
  <si>
    <t>331030</t>
  </si>
  <si>
    <t>331040</t>
  </si>
  <si>
    <t>331099</t>
  </si>
  <si>
    <t>341017</t>
  </si>
  <si>
    <t>企画総務局</t>
  </si>
  <si>
    <t>341011</t>
  </si>
  <si>
    <t>341012</t>
  </si>
  <si>
    <t>341013</t>
  </si>
  <si>
    <t>341014</t>
  </si>
  <si>
    <t>341015</t>
  </si>
  <si>
    <t>341001</t>
  </si>
  <si>
    <t>341002</t>
  </si>
  <si>
    <t>341004</t>
  </si>
  <si>
    <t>道路交通局</t>
  </si>
  <si>
    <t>341005</t>
  </si>
  <si>
    <t>341006</t>
  </si>
  <si>
    <t>341010</t>
  </si>
  <si>
    <t>341020</t>
  </si>
  <si>
    <t>341030</t>
  </si>
  <si>
    <t>341040</t>
  </si>
  <si>
    <t>安佐南区</t>
  </si>
  <si>
    <t>341050</t>
  </si>
  <si>
    <t>安佐北区</t>
  </si>
  <si>
    <t>341060</t>
  </si>
  <si>
    <t>安芸区</t>
  </si>
  <si>
    <t>341070</t>
  </si>
  <si>
    <t>佐伯区</t>
  </si>
  <si>
    <t>341080</t>
  </si>
  <si>
    <t>341016</t>
  </si>
  <si>
    <t>341007</t>
  </si>
  <si>
    <t>（公財）広島市農林水産振興センター</t>
  </si>
  <si>
    <t>341091</t>
  </si>
  <si>
    <t>（一財）広島市都市整備公社</t>
  </si>
  <si>
    <t>341092</t>
  </si>
  <si>
    <t>（公財）広島市みどり生きもの協会</t>
  </si>
  <si>
    <t>341093</t>
  </si>
  <si>
    <t>341099</t>
  </si>
  <si>
    <t>広報室</t>
  </si>
  <si>
    <t>401001</t>
  </si>
  <si>
    <t>技術監理局</t>
  </si>
  <si>
    <t>401023</t>
  </si>
  <si>
    <t>企画調整局</t>
  </si>
  <si>
    <t>401029</t>
  </si>
  <si>
    <t>401031</t>
  </si>
  <si>
    <t>401021</t>
  </si>
  <si>
    <t>市民文化スポーツ局</t>
  </si>
  <si>
    <t>401005</t>
  </si>
  <si>
    <t>401012</t>
  </si>
  <si>
    <t>子ども家庭局</t>
  </si>
  <si>
    <t>401022</t>
  </si>
  <si>
    <t>401004</t>
  </si>
  <si>
    <t>産業経済局</t>
  </si>
  <si>
    <t>401002</t>
  </si>
  <si>
    <t>401006</t>
  </si>
  <si>
    <t>401007</t>
  </si>
  <si>
    <t>港湾空港局</t>
  </si>
  <si>
    <t>401008</t>
  </si>
  <si>
    <t>門司区役所</t>
  </si>
  <si>
    <t>401013</t>
  </si>
  <si>
    <t>小倉北区役所</t>
  </si>
  <si>
    <t>401014</t>
  </si>
  <si>
    <t>小倉南区役所</t>
  </si>
  <si>
    <t>401015</t>
  </si>
  <si>
    <t>若松区役所</t>
  </si>
  <si>
    <t>401016</t>
  </si>
  <si>
    <t>八幡東区役所</t>
  </si>
  <si>
    <t>401017</t>
  </si>
  <si>
    <t>八幡西区役所</t>
  </si>
  <si>
    <t>401018</t>
  </si>
  <si>
    <t>戸畑区役所</t>
  </si>
  <si>
    <t>401019</t>
  </si>
  <si>
    <t>401024</t>
  </si>
  <si>
    <t>401009</t>
  </si>
  <si>
    <t>401025</t>
  </si>
  <si>
    <t>401020</t>
  </si>
  <si>
    <t>401010</t>
  </si>
  <si>
    <t>北九州市住宅供給公社</t>
  </si>
  <si>
    <t>401011</t>
  </si>
  <si>
    <t>北九州市道路公社</t>
  </si>
  <si>
    <t>401027</t>
  </si>
  <si>
    <t>401099</t>
  </si>
  <si>
    <t>401312</t>
  </si>
  <si>
    <t>401313</t>
  </si>
  <si>
    <t>401314</t>
  </si>
  <si>
    <t>401317</t>
  </si>
  <si>
    <t>401315</t>
  </si>
  <si>
    <t>401301</t>
  </si>
  <si>
    <t>経済観光文化局</t>
  </si>
  <si>
    <t>401316</t>
  </si>
  <si>
    <t>401302</t>
  </si>
  <si>
    <t>401303</t>
  </si>
  <si>
    <t>道路下水道局</t>
  </si>
  <si>
    <t>401304</t>
  </si>
  <si>
    <t>401307</t>
  </si>
  <si>
    <t>401318</t>
  </si>
  <si>
    <t>401308</t>
  </si>
  <si>
    <t>401309</t>
  </si>
  <si>
    <t>401311</t>
  </si>
  <si>
    <t>401310</t>
  </si>
  <si>
    <t>博多区役所</t>
  </si>
  <si>
    <t>401320</t>
  </si>
  <si>
    <t>401330</t>
  </si>
  <si>
    <t>401340</t>
  </si>
  <si>
    <t>城南区役所</t>
  </si>
  <si>
    <t>401360</t>
  </si>
  <si>
    <t>早良区役所</t>
  </si>
  <si>
    <t>401370</t>
  </si>
  <si>
    <t>401350</t>
  </si>
  <si>
    <t>福岡市土地開発公社</t>
  </si>
  <si>
    <t>401381</t>
  </si>
  <si>
    <t>（公財）福岡市緑のまちづくり協会</t>
  </si>
  <si>
    <t>401382</t>
  </si>
  <si>
    <t>福岡地区水道企業団</t>
  </si>
  <si>
    <t>401383</t>
  </si>
  <si>
    <t>福岡市住宅供給公社</t>
  </si>
  <si>
    <t>401384</t>
  </si>
  <si>
    <t>401399</t>
  </si>
  <si>
    <t>431026</t>
  </si>
  <si>
    <t>431001</t>
  </si>
  <si>
    <t>431003</t>
  </si>
  <si>
    <t>431002</t>
  </si>
  <si>
    <t>431004</t>
  </si>
  <si>
    <t>431005</t>
  </si>
  <si>
    <t>431008</t>
  </si>
  <si>
    <t>農水局</t>
  </si>
  <si>
    <t>431006</t>
  </si>
  <si>
    <t>農水局　水産振興センター</t>
  </si>
  <si>
    <t>431007</t>
  </si>
  <si>
    <t>431011</t>
  </si>
  <si>
    <t>都市建設局　東部土木センター</t>
  </si>
  <si>
    <t>431012</t>
  </si>
  <si>
    <t>都市建設局　西部土木センター</t>
  </si>
  <si>
    <t>431013</t>
  </si>
  <si>
    <t>都市建設局　北部土木センター</t>
  </si>
  <si>
    <t>431014</t>
  </si>
  <si>
    <t>都市建設局　植木中央土地区画整理事業所</t>
  </si>
  <si>
    <t>431016</t>
  </si>
  <si>
    <t>都市建設局　熊本駅周辺整備事務所</t>
  </si>
  <si>
    <t>431015</t>
  </si>
  <si>
    <t>431021</t>
  </si>
  <si>
    <t>431022</t>
  </si>
  <si>
    <t>431023</t>
  </si>
  <si>
    <t>431024</t>
  </si>
  <si>
    <t>431025</t>
  </si>
  <si>
    <t>431010</t>
  </si>
  <si>
    <t>431020</t>
  </si>
  <si>
    <t>431030</t>
  </si>
  <si>
    <t>431040</t>
  </si>
  <si>
    <t>431050</t>
  </si>
  <si>
    <t>431099</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</si>
  <si>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</si>
  <si>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</si>
  <si>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</si>
  <si>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</si>
  <si>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</si>
  <si>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</si>
  <si>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</si>
  <si>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</si>
  <si>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</si>
  <si>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</si>
  <si>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</si>
  <si>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</si>
  <si>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</si>
  <si>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</si>
  <si>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</si>
  <si>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</si>
  <si>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</si>
  <si>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</si>
  <si>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</si>
  <si>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</si>
  <si>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</si>
  <si>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</si>
  <si>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</si>
  <si>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</si>
  <si>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</si>
  <si>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稚内市建設産業部物流港湾課</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</si>
  <si>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</si>
  <si>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</si>
  <si>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</si>
  <si>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</si>
  <si>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</si>
  <si>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</si>
  <si>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</si>
  <si>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</si>
  <si>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</si>
  <si>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</si>
  <si>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</si>
  <si>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</si>
  <si>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</si>
  <si>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</si>
  <si>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</si>
  <si>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</si>
  <si>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</si>
  <si>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</si>
  <si>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</si>
  <si>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</si>
  <si>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</si>
  <si>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</si>
  <si>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</si>
  <si>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</si>
  <si>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</si>
  <si>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</si>
  <si>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</si>
  <si>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</si>
  <si>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</si>
  <si>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</si>
  <si>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</si>
  <si>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</si>
  <si>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</si>
  <si>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</si>
  <si>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</si>
  <si>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</si>
  <si>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</si>
  <si>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</si>
  <si>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</si>
  <si>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</si>
  <si>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</si>
  <si>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</si>
  <si>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</si>
  <si>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</si>
  <si>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</si>
  <si>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</si>
  <si>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</si>
  <si>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</si>
  <si>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</si>
  <si>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</si>
  <si>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</si>
  <si>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</si>
  <si>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</si>
  <si>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</si>
  <si>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</si>
  <si>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</si>
  <si>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</si>
  <si>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</si>
  <si>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</si>
  <si>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</si>
  <si>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</si>
  <si>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</si>
  <si>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</si>
  <si>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</si>
  <si>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</si>
  <si>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</si>
  <si>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</si>
  <si>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</si>
  <si>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</si>
  <si>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</si>
  <si>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</si>
  <si>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</si>
  <si>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</si>
  <si>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</si>
  <si>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</si>
  <si>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</si>
  <si>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</si>
  <si>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</si>
  <si>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</si>
  <si>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</si>
  <si>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</si>
  <si>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</si>
  <si>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</si>
  <si>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</si>
  <si>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</si>
  <si>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</si>
  <si>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</si>
  <si>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</si>
  <si>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</si>
  <si>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</si>
  <si>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</si>
  <si>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</si>
  <si>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</si>
  <si>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</si>
  <si>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</si>
  <si>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</si>
  <si>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</si>
  <si>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</si>
  <si>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</si>
  <si>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</si>
  <si>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</si>
  <si>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</si>
  <si>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</si>
  <si>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</si>
  <si>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</si>
  <si>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</si>
  <si>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</si>
  <si>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</si>
  <si>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</si>
  <si>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</si>
  <si>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</si>
  <si>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</si>
  <si>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</si>
  <si>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</si>
  <si>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</si>
  <si>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</si>
  <si>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</si>
  <si>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</si>
  <si>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</si>
  <si>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</si>
  <si>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</si>
  <si>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</si>
  <si>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</si>
  <si>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</si>
  <si>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</si>
  <si>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</si>
  <si>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</si>
  <si>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</si>
  <si>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</si>
  <si>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</si>
  <si>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</si>
  <si>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</si>
  <si>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</si>
  <si>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</si>
  <si>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</si>
  <si>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</si>
  <si>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</si>
  <si>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</si>
  <si>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</si>
  <si>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</si>
  <si>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</si>
  <si>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</si>
  <si>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</si>
  <si>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</si>
  <si>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</si>
  <si>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</si>
  <si>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</si>
  <si>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</si>
  <si>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</si>
  <si>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</si>
  <si>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</si>
  <si>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</si>
  <si>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</si>
  <si>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</si>
  <si>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</si>
  <si>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</si>
  <si>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</si>
  <si>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</si>
  <si>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</si>
  <si>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</si>
  <si>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</si>
  <si>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</si>
  <si>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</si>
  <si>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</si>
  <si>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</si>
  <si>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</si>
  <si>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</si>
  <si>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</si>
  <si>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</si>
  <si>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</si>
  <si>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</si>
  <si>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</si>
  <si>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</si>
  <si>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</si>
  <si>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</si>
  <si>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</si>
  <si>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</si>
  <si>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</si>
  <si>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</si>
  <si>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</si>
  <si>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</si>
  <si>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</si>
  <si>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</si>
  <si>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</si>
  <si>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</si>
  <si>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</si>
  <si>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</si>
  <si>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</si>
  <si>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</si>
  <si>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</si>
  <si>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</si>
  <si>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</si>
  <si>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</si>
  <si>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</si>
  <si>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</si>
  <si>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</si>
  <si>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</si>
  <si>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</si>
  <si>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</si>
  <si>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</si>
  <si>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</si>
  <si>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</si>
  <si>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</si>
  <si>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</si>
  <si>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</si>
  <si>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</si>
  <si>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</si>
  <si>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</si>
  <si>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</si>
  <si>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</si>
  <si>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</si>
  <si>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</si>
  <si>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</si>
  <si>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</si>
  <si>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</si>
  <si>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</si>
  <si>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</si>
  <si>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</si>
  <si>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</si>
  <si>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</si>
  <si>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</si>
  <si>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</si>
  <si>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</si>
  <si>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</si>
  <si>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</si>
  <si>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</si>
  <si>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</si>
  <si>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</si>
  <si>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</si>
  <si>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</si>
  <si>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</si>
  <si>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</si>
  <si>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</si>
  <si>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</si>
  <si>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</si>
  <si>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</si>
  <si>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</si>
  <si>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</si>
  <si>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</si>
  <si>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</si>
  <si>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</si>
  <si>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</si>
  <si>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</si>
  <si>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</si>
  <si>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</si>
  <si>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</si>
  <si>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</si>
  <si>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</si>
  <si>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</si>
  <si>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</si>
  <si>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</si>
  <si>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</si>
  <si>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</si>
  <si>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</si>
  <si>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</si>
  <si>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</si>
  <si>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</si>
  <si>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</si>
  <si>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</si>
  <si>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</si>
  <si>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</si>
  <si>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</si>
  <si>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</si>
  <si>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</si>
  <si>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</si>
  <si>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</si>
  <si>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</si>
  <si>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</si>
  <si>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</si>
  <si>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</si>
  <si>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</si>
  <si>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</si>
  <si>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</si>
  <si>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</si>
  <si>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</si>
  <si>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</si>
  <si>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</si>
  <si>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</si>
  <si>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</si>
  <si>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</si>
  <si>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</si>
  <si>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</si>
  <si>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</si>
  <si>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</si>
  <si>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</si>
  <si>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</si>
  <si>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</si>
  <si>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</si>
  <si>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</si>
  <si>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</si>
  <si>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</si>
  <si>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</si>
  <si>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</si>
  <si>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</si>
  <si>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</si>
  <si>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</si>
  <si>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</si>
  <si>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</si>
  <si>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</si>
  <si>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</si>
  <si>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</si>
  <si>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</si>
  <si>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</si>
  <si>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</si>
  <si>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</si>
  <si>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</si>
  <si>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</si>
  <si>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</si>
  <si>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</si>
  <si>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</si>
  <si>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</si>
  <si>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</si>
  <si>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</si>
  <si>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</si>
  <si>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</si>
  <si>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</si>
  <si>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</si>
  <si>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</si>
  <si>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</si>
  <si>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</si>
  <si>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</si>
  <si>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</si>
  <si>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</si>
  <si>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</si>
  <si>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</si>
  <si>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</si>
  <si>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</si>
  <si>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</si>
  <si>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</si>
  <si>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</si>
  <si>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</si>
  <si>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</si>
  <si>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</si>
  <si>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</si>
  <si>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</si>
  <si>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</si>
  <si>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</si>
  <si>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</si>
  <si>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</si>
  <si>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</si>
  <si>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</si>
  <si>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</si>
  <si>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</si>
  <si>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</si>
  <si>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</si>
  <si>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</si>
  <si>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</si>
  <si>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</si>
  <si>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</si>
  <si>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</si>
  <si>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</si>
  <si>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</si>
  <si>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</si>
  <si>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</si>
  <si>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</si>
  <si>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</si>
  <si>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</si>
  <si>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</si>
  <si>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</si>
  <si>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</si>
  <si>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</si>
  <si>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</si>
  <si>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</si>
  <si>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</si>
  <si>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</si>
  <si>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</si>
  <si>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</si>
  <si>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</si>
  <si>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</si>
  <si>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</si>
  <si>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</si>
  <si>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</si>
  <si>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</si>
  <si>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</si>
  <si>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</si>
  <si>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</si>
  <si>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</si>
  <si>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</si>
  <si>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</si>
  <si>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</si>
  <si>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</si>
  <si>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</si>
  <si>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</si>
  <si>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</si>
  <si>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</si>
  <si>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</si>
  <si>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</si>
  <si>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</si>
  <si>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</si>
  <si>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</si>
  <si>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</si>
  <si>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</si>
  <si>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</si>
  <si>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</si>
  <si>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</si>
  <si>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</si>
  <si>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</si>
  <si>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</si>
  <si>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</si>
  <si>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</si>
  <si>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</si>
  <si>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</si>
  <si>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</si>
  <si>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</si>
  <si>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</si>
  <si>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</si>
  <si>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</si>
  <si>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</si>
  <si>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</si>
  <si>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</si>
  <si>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</si>
  <si>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</si>
  <si>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</si>
  <si>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</si>
  <si>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</si>
  <si>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</si>
  <si>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</si>
  <si>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</si>
  <si>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</si>
  <si>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</si>
  <si>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</si>
  <si>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</si>
  <si>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</si>
  <si>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</si>
  <si>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</si>
  <si>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</si>
  <si>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</si>
  <si>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</si>
  <si>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</si>
  <si>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</si>
  <si>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</si>
  <si>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</si>
  <si>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</si>
  <si>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</si>
  <si>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</si>
  <si>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</si>
  <si>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</si>
  <si>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</si>
  <si>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</si>
  <si>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</si>
  <si>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</si>
  <si>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</si>
  <si>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</si>
  <si>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</si>
  <si>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</si>
  <si>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</si>
  <si>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</si>
  <si>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</si>
  <si>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</si>
  <si>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</si>
  <si>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</si>
  <si>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</si>
  <si>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</si>
  <si>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</si>
  <si>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</si>
  <si>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</si>
  <si>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</si>
  <si>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</si>
  <si>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</si>
  <si>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</si>
  <si>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</si>
  <si>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</si>
  <si>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</si>
  <si>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</si>
  <si>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</si>
  <si>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</si>
  <si>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</si>
  <si>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102010</t>
  </si>
  <si>
    <t>102020</t>
  </si>
  <si>
    <t>102030</t>
  </si>
  <si>
    <t>102040</t>
  </si>
  <si>
    <t>102050</t>
  </si>
  <si>
    <t>102060</t>
  </si>
  <si>
    <t>102070</t>
  </si>
  <si>
    <t>102080</t>
  </si>
  <si>
    <t>102090</t>
  </si>
  <si>
    <t>102100</t>
  </si>
  <si>
    <t>102110</t>
  </si>
  <si>
    <t>102120</t>
  </si>
  <si>
    <t>103440</t>
  </si>
  <si>
    <t>103450</t>
  </si>
  <si>
    <t>103660</t>
  </si>
  <si>
    <t>103670</t>
  </si>
  <si>
    <t>103820</t>
  </si>
  <si>
    <t>103830</t>
  </si>
  <si>
    <t>103840</t>
  </si>
  <si>
    <t>104210</t>
  </si>
  <si>
    <t>104240</t>
  </si>
  <si>
    <t>104250</t>
  </si>
  <si>
    <t>104260</t>
  </si>
  <si>
    <t>104280</t>
  </si>
  <si>
    <t>104290</t>
  </si>
  <si>
    <t>104430</t>
  </si>
  <si>
    <t>104440</t>
  </si>
  <si>
    <t>104480</t>
  </si>
  <si>
    <t>104490</t>
  </si>
  <si>
    <t>104640</t>
  </si>
  <si>
    <t>105210</t>
  </si>
  <si>
    <t>105220</t>
  </si>
  <si>
    <t>105230</t>
  </si>
  <si>
    <t>105240</t>
  </si>
  <si>
    <t>105250</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</si>
  <si>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</si>
  <si>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</si>
  <si>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</si>
  <si>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</si>
  <si>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</si>
  <si>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</si>
  <si>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</si>
  <si>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</si>
  <si>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</si>
  <si>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</si>
  <si>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</si>
  <si>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</si>
  <si>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</si>
  <si>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</si>
  <si>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</si>
  <si>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</si>
  <si>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</si>
  <si>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</si>
  <si>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</si>
  <si>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</si>
  <si>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</si>
  <si>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</si>
  <si>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</si>
  <si>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</si>
  <si>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</si>
  <si>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</si>
  <si>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</si>
  <si>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</si>
  <si>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</si>
  <si>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</si>
  <si>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</si>
  <si>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</si>
  <si>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</si>
  <si>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</si>
  <si>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</si>
  <si>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</si>
  <si>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</si>
  <si>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112450</t>
  </si>
  <si>
    <t>112460</t>
  </si>
  <si>
    <t>113010</t>
  </si>
  <si>
    <t>113240</t>
  </si>
  <si>
    <t>113260</t>
  </si>
  <si>
    <t>113270</t>
  </si>
  <si>
    <t>113410</t>
  </si>
  <si>
    <t>113420</t>
  </si>
  <si>
    <t>113430</t>
  </si>
  <si>
    <t>113460</t>
  </si>
  <si>
    <t>113470</t>
  </si>
  <si>
    <t>113480</t>
  </si>
  <si>
    <t>113490</t>
  </si>
  <si>
    <t>113610</t>
  </si>
  <si>
    <t>113620</t>
  </si>
  <si>
    <t>113630</t>
  </si>
  <si>
    <t>113650</t>
  </si>
  <si>
    <t>113690</t>
  </si>
  <si>
    <t>113810</t>
  </si>
  <si>
    <t>113830</t>
  </si>
  <si>
    <t>113850</t>
  </si>
  <si>
    <t>114080</t>
  </si>
  <si>
    <t>114420</t>
  </si>
  <si>
    <t>114640</t>
  </si>
  <si>
    <t>114650</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</si>
  <si>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</si>
  <si>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</si>
  <si>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</si>
  <si>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</si>
  <si>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</si>
  <si>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</si>
  <si>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</si>
  <si>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</si>
  <si>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</si>
  <si>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</si>
  <si>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</si>
  <si>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</si>
  <si>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</si>
  <si>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</si>
  <si>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</si>
  <si>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</si>
  <si>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</si>
  <si>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</si>
  <si>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</si>
  <si>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</si>
  <si>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</si>
  <si>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</si>
  <si>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</si>
  <si>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</si>
  <si>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</si>
  <si>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</si>
  <si>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</si>
  <si>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</si>
  <si>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</si>
  <si>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</si>
  <si>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122340</t>
  </si>
  <si>
    <t>122350</t>
  </si>
  <si>
    <t>122360</t>
  </si>
  <si>
    <t>122370</t>
  </si>
  <si>
    <t>122380</t>
  </si>
  <si>
    <t>122390</t>
  </si>
  <si>
    <t>123220</t>
  </si>
  <si>
    <t>123290</t>
  </si>
  <si>
    <t>123420</t>
  </si>
  <si>
    <t>123470</t>
  </si>
  <si>
    <t>123490</t>
  </si>
  <si>
    <t>124030</t>
  </si>
  <si>
    <t>124090</t>
  </si>
  <si>
    <t>124100</t>
  </si>
  <si>
    <t>124210</t>
  </si>
  <si>
    <t>124220</t>
  </si>
  <si>
    <t>124230</t>
  </si>
  <si>
    <t>124240</t>
  </si>
  <si>
    <t>124260</t>
  </si>
  <si>
    <t>124270</t>
  </si>
  <si>
    <t>124410</t>
  </si>
  <si>
    <t>124430</t>
  </si>
  <si>
    <t>124630</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</si>
  <si>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</si>
  <si>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</si>
  <si>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</si>
  <si>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</si>
  <si>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</si>
  <si>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</si>
  <si>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</si>
  <si>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</si>
  <si>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</si>
  <si>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</si>
  <si>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</si>
  <si>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</si>
  <si>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</si>
  <si>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</si>
  <si>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</si>
  <si>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</si>
  <si>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</si>
  <si>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</si>
  <si>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</si>
  <si>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</si>
  <si>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</si>
  <si>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</si>
  <si>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</si>
  <si>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</si>
  <si>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</si>
  <si>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</si>
  <si>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</si>
  <si>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</si>
  <si>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</si>
  <si>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</si>
  <si>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</si>
  <si>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</si>
  <si>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</si>
  <si>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</si>
  <si>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</si>
  <si>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</si>
  <si>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</si>
  <si>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</si>
  <si>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</si>
  <si>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</si>
  <si>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</si>
  <si>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</si>
  <si>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</si>
  <si>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</si>
  <si>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</si>
  <si>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</si>
  <si>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</si>
  <si>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</si>
  <si>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</si>
  <si>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</si>
  <si>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</si>
  <si>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</si>
  <si>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</si>
  <si>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</si>
  <si>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</si>
  <si>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</si>
  <si>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</si>
  <si>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</si>
  <si>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</si>
  <si>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</si>
  <si>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</si>
  <si>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</si>
  <si>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142010</t>
  </si>
  <si>
    <t>横須賀市港湾部</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</si>
  <si>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</si>
  <si>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</si>
  <si>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</si>
  <si>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</si>
  <si>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</si>
  <si>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</si>
  <si>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</si>
  <si>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</si>
  <si>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</si>
  <si>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</si>
  <si>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</si>
  <si>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</si>
  <si>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</si>
  <si>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</si>
  <si>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</si>
  <si>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</si>
  <si>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</si>
  <si>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</si>
  <si>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</si>
  <si>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</si>
  <si>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</si>
  <si>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</si>
  <si>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</si>
  <si>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</si>
  <si>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</si>
  <si>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</si>
  <si>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</si>
  <si>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</si>
  <si>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</si>
  <si>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</si>
  <si>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192010</t>
  </si>
  <si>
    <t>192020</t>
  </si>
  <si>
    <t>192040</t>
  </si>
  <si>
    <t>192050</t>
  </si>
  <si>
    <t>192060</t>
  </si>
  <si>
    <t>192070</t>
  </si>
  <si>
    <t>192080</t>
  </si>
  <si>
    <t>192090</t>
  </si>
  <si>
    <t>192100</t>
  </si>
  <si>
    <t>192110</t>
  </si>
  <si>
    <t>192120</t>
  </si>
  <si>
    <t>192130</t>
  </si>
  <si>
    <t>192140</t>
  </si>
  <si>
    <t>193460</t>
  </si>
  <si>
    <t>193640</t>
  </si>
  <si>
    <t>193650</t>
  </si>
  <si>
    <t>193660</t>
  </si>
  <si>
    <t>193680</t>
  </si>
  <si>
    <t>193840</t>
  </si>
  <si>
    <t>194220</t>
  </si>
  <si>
    <t>194230</t>
  </si>
  <si>
    <t>194240</t>
  </si>
  <si>
    <t>194250</t>
  </si>
  <si>
    <t>194290</t>
  </si>
  <si>
    <t>194300</t>
  </si>
  <si>
    <t>194420</t>
  </si>
  <si>
    <t>194430</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</si>
  <si>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</si>
  <si>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</si>
  <si>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</si>
  <si>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</si>
  <si>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</si>
  <si>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</si>
  <si>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</si>
  <si>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</si>
  <si>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</si>
  <si>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</si>
  <si>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</si>
  <si>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</si>
  <si>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</si>
  <si>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</si>
  <si>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</si>
  <si>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</si>
  <si>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</si>
  <si>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</si>
  <si>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202200</t>
  </si>
  <si>
    <t>203030</t>
  </si>
  <si>
    <t>203040</t>
  </si>
  <si>
    <t>203050</t>
  </si>
  <si>
    <t>203060</t>
  </si>
  <si>
    <t>203070</t>
  </si>
  <si>
    <t>203090</t>
  </si>
  <si>
    <t>203210</t>
  </si>
  <si>
    <t>203230</t>
  </si>
  <si>
    <t>203240</t>
  </si>
  <si>
    <t>203490</t>
  </si>
  <si>
    <t>203500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</si>
  <si>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</si>
  <si>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</si>
  <si>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</si>
  <si>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</si>
  <si>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</si>
  <si>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</si>
  <si>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</si>
  <si>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</si>
  <si>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</si>
  <si>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</si>
  <si>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</si>
  <si>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</si>
  <si>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</si>
  <si>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</si>
  <si>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</si>
  <si>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</si>
  <si>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</si>
  <si>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</si>
  <si>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</si>
  <si>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</si>
  <si>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</si>
  <si>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</si>
  <si>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</si>
  <si>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</si>
  <si>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</si>
  <si>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</si>
  <si>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</si>
  <si>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204320</t>
  </si>
  <si>
    <t>204460</t>
  </si>
  <si>
    <t>204480</t>
  </si>
  <si>
    <t>204500</t>
  </si>
  <si>
    <t>204510</t>
  </si>
  <si>
    <t>204520</t>
  </si>
  <si>
    <t>204810</t>
  </si>
  <si>
    <t>204820</t>
  </si>
  <si>
    <t>204850</t>
  </si>
  <si>
    <t>204860</t>
  </si>
  <si>
    <t>205210</t>
  </si>
  <si>
    <t>205410</t>
  </si>
  <si>
    <t>205430</t>
  </si>
  <si>
    <t>205610</t>
  </si>
  <si>
    <t>205620</t>
  </si>
  <si>
    <t>205630</t>
  </si>
  <si>
    <t>205830</t>
  </si>
  <si>
    <t>205880</t>
  </si>
  <si>
    <t>205900</t>
  </si>
  <si>
    <t>206020</t>
  </si>
  <si>
    <t>佐久下水道組合</t>
  </si>
  <si>
    <t>209840</t>
  </si>
  <si>
    <t>南佐久環境衛生組合</t>
  </si>
  <si>
    <t>209060</t>
  </si>
  <si>
    <t>川西保健衛生施設組合</t>
  </si>
  <si>
    <t>208130</t>
  </si>
  <si>
    <t>白樺湖下水道組合</t>
  </si>
  <si>
    <t>209950</t>
  </si>
  <si>
    <t>木曽広域連合</t>
  </si>
  <si>
    <t>209270</t>
  </si>
  <si>
    <t>飯綱行政組合</t>
  </si>
  <si>
    <t>209640</t>
  </si>
  <si>
    <t>佐久水道企業団</t>
  </si>
  <si>
    <t>208400</t>
  </si>
  <si>
    <t>浅麓水道企業団</t>
  </si>
  <si>
    <t>208410</t>
  </si>
  <si>
    <t>上伊那広域水道用水企業団</t>
  </si>
  <si>
    <t>209010</t>
  </si>
  <si>
    <t>高瀬広域水道企業団</t>
  </si>
  <si>
    <t>209870</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</si>
  <si>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</si>
  <si>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</si>
  <si>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</si>
  <si>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</si>
  <si>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</si>
  <si>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</si>
  <si>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</si>
  <si>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</si>
  <si>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</si>
  <si>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</si>
  <si>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</si>
  <si>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</si>
  <si>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</si>
  <si>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</si>
  <si>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</si>
  <si>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</si>
  <si>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</si>
  <si>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</si>
  <si>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152270</t>
  </si>
  <si>
    <t>153070</t>
  </si>
  <si>
    <t>153420</t>
  </si>
  <si>
    <t>153610</t>
  </si>
  <si>
    <t>153850</t>
  </si>
  <si>
    <t>154050</t>
  </si>
  <si>
    <t>154610</t>
  </si>
  <si>
    <t>154820</t>
  </si>
  <si>
    <t>155040</t>
  </si>
  <si>
    <t>155810</t>
  </si>
  <si>
    <t>155860</t>
  </si>
  <si>
    <t>162010</t>
  </si>
  <si>
    <t>162020</t>
  </si>
  <si>
    <t>162040</t>
  </si>
  <si>
    <t>162050</t>
  </si>
  <si>
    <t>162060</t>
  </si>
  <si>
    <t>162070</t>
  </si>
  <si>
    <t>162080</t>
  </si>
  <si>
    <t>162090</t>
  </si>
  <si>
    <t>162100</t>
  </si>
  <si>
    <t>162110</t>
  </si>
  <si>
    <t>163210</t>
  </si>
  <si>
    <t>163220</t>
  </si>
  <si>
    <t>163230</t>
  </si>
  <si>
    <t>163420</t>
  </si>
  <si>
    <t>163430</t>
  </si>
  <si>
    <t>172010</t>
  </si>
  <si>
    <t>172020</t>
  </si>
  <si>
    <t>172030</t>
  </si>
  <si>
    <t>172040</t>
  </si>
  <si>
    <t>172050</t>
  </si>
  <si>
    <t>172060</t>
  </si>
  <si>
    <t>172070</t>
  </si>
  <si>
    <t>172090</t>
  </si>
  <si>
    <t>172100</t>
  </si>
  <si>
    <t>172110</t>
  </si>
  <si>
    <t>172120</t>
  </si>
  <si>
    <t>173240</t>
  </si>
  <si>
    <t>173610</t>
  </si>
  <si>
    <t>173650</t>
  </si>
  <si>
    <t>173840</t>
  </si>
  <si>
    <t>173860</t>
  </si>
  <si>
    <t>174070</t>
  </si>
  <si>
    <t>174610</t>
  </si>
  <si>
    <t>174630</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</si>
  <si>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</si>
  <si>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</si>
  <si>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</si>
  <si>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</si>
  <si>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</si>
  <si>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</si>
  <si>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</si>
  <si>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</si>
  <si>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</si>
  <si>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</si>
  <si>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</si>
  <si>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</si>
  <si>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</si>
  <si>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</si>
  <si>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</si>
  <si>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</si>
  <si>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</si>
  <si>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</si>
  <si>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</si>
  <si>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</si>
  <si>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</si>
  <si>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</si>
  <si>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</si>
  <si>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</si>
  <si>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</si>
  <si>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</si>
  <si>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</si>
  <si>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</si>
  <si>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</si>
  <si>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</si>
  <si>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</si>
  <si>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</si>
  <si>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</si>
  <si>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</si>
  <si>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</si>
  <si>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</si>
  <si>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</si>
  <si>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</si>
  <si>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</si>
  <si>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</si>
  <si>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</si>
  <si>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</si>
  <si>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</si>
  <si>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</si>
  <si>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</si>
  <si>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</si>
  <si>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</si>
  <si>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</si>
  <si>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</si>
  <si>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</si>
  <si>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</si>
  <si>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</si>
  <si>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</si>
  <si>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</si>
  <si>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</si>
  <si>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</si>
  <si>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</si>
  <si>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</si>
  <si>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</si>
  <si>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</si>
  <si>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</si>
  <si>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</si>
  <si>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222260</t>
  </si>
  <si>
    <t>223010</t>
  </si>
  <si>
    <t>223020</t>
  </si>
  <si>
    <t>223040</t>
  </si>
  <si>
    <t>223050</t>
  </si>
  <si>
    <t>223060</t>
  </si>
  <si>
    <t>223250</t>
  </si>
  <si>
    <t>223410</t>
  </si>
  <si>
    <t>223420</t>
  </si>
  <si>
    <t>223440</t>
  </si>
  <si>
    <t>224240</t>
  </si>
  <si>
    <t>224290</t>
  </si>
  <si>
    <t>224610</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</si>
  <si>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</si>
  <si>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</si>
  <si>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</si>
  <si>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</si>
  <si>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</si>
  <si>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</si>
  <si>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</si>
  <si>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</si>
  <si>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</si>
  <si>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</si>
  <si>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</si>
  <si>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</si>
  <si>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</si>
  <si>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</si>
  <si>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</si>
  <si>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</si>
  <si>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</si>
  <si>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</si>
  <si>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</si>
  <si>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</si>
  <si>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</si>
  <si>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</si>
  <si>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</si>
  <si>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</si>
  <si>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</si>
  <si>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</si>
  <si>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</si>
  <si>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</si>
  <si>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</si>
  <si>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</si>
  <si>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</si>
  <si>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232330</t>
  </si>
  <si>
    <t>232340</t>
  </si>
  <si>
    <t>232350</t>
  </si>
  <si>
    <t>232360</t>
  </si>
  <si>
    <t>232370</t>
  </si>
  <si>
    <t>232380</t>
  </si>
  <si>
    <t>233020</t>
  </si>
  <si>
    <t>233420</t>
  </si>
  <si>
    <t>233610</t>
  </si>
  <si>
    <t>233620</t>
  </si>
  <si>
    <t>234240</t>
  </si>
  <si>
    <t>234250</t>
  </si>
  <si>
    <t>234270</t>
  </si>
  <si>
    <t>234410</t>
  </si>
  <si>
    <t>234420</t>
  </si>
  <si>
    <t>234450</t>
  </si>
  <si>
    <t>234460</t>
  </si>
  <si>
    <t>234470</t>
  </si>
  <si>
    <t>235010</t>
  </si>
  <si>
    <t>235610</t>
  </si>
  <si>
    <t>235620</t>
  </si>
  <si>
    <t>235630</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</si>
  <si>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</si>
  <si>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</si>
  <si>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</si>
  <si>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</si>
  <si>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</si>
  <si>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</si>
  <si>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</si>
  <si>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</si>
  <si>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</si>
  <si>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</si>
  <si>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</si>
  <si>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</si>
  <si>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</si>
  <si>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</si>
  <si>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</si>
  <si>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</si>
  <si>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</si>
  <si>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</si>
  <si>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</si>
  <si>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</si>
  <si>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</si>
  <si>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</si>
  <si>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</si>
  <si>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</si>
  <si>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</si>
  <si>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244720</t>
  </si>
  <si>
    <t>245430</t>
  </si>
  <si>
    <t>245610</t>
  </si>
  <si>
    <t>245620</t>
  </si>
  <si>
    <t>182010</t>
  </si>
  <si>
    <t>182020</t>
  </si>
  <si>
    <t>182040</t>
  </si>
  <si>
    <t>182050</t>
  </si>
  <si>
    <t>182060</t>
  </si>
  <si>
    <t>182070</t>
  </si>
  <si>
    <t>182080</t>
  </si>
  <si>
    <t>182090</t>
  </si>
  <si>
    <t>182100</t>
  </si>
  <si>
    <t>183220</t>
  </si>
  <si>
    <t>183820</t>
  </si>
  <si>
    <t>184040</t>
  </si>
  <si>
    <t>184230</t>
  </si>
  <si>
    <t>184420</t>
  </si>
  <si>
    <t>184810</t>
  </si>
  <si>
    <t>184830</t>
  </si>
  <si>
    <t>185010</t>
  </si>
  <si>
    <t>252010</t>
  </si>
  <si>
    <t>252020</t>
  </si>
  <si>
    <t>252030</t>
  </si>
  <si>
    <t>252040</t>
  </si>
  <si>
    <t>252060</t>
  </si>
  <si>
    <t>252070</t>
  </si>
  <si>
    <t>252080</t>
  </si>
  <si>
    <t>252090</t>
  </si>
  <si>
    <t>252100</t>
  </si>
  <si>
    <t>252110</t>
  </si>
  <si>
    <t>252120</t>
  </si>
  <si>
    <t>252130</t>
  </si>
  <si>
    <t>252140</t>
  </si>
  <si>
    <t>253830</t>
  </si>
  <si>
    <t>253840</t>
  </si>
  <si>
    <t>254250</t>
  </si>
  <si>
    <t>254410</t>
  </si>
  <si>
    <t>254420</t>
  </si>
  <si>
    <t>254430</t>
  </si>
  <si>
    <t>262010</t>
  </si>
  <si>
    <t>262020</t>
  </si>
  <si>
    <t>262030</t>
  </si>
  <si>
    <t>262040</t>
  </si>
  <si>
    <t>262050</t>
  </si>
  <si>
    <t>262060</t>
  </si>
  <si>
    <t>262070</t>
  </si>
  <si>
    <t>262080</t>
  </si>
  <si>
    <t>262090</t>
  </si>
  <si>
    <t>262100</t>
  </si>
  <si>
    <t>262110</t>
  </si>
  <si>
    <t>262120</t>
  </si>
  <si>
    <t>262130</t>
  </si>
  <si>
    <t>262140</t>
  </si>
  <si>
    <t>263030</t>
  </si>
  <si>
    <t>263220</t>
  </si>
  <si>
    <t>263430</t>
  </si>
  <si>
    <t>263440</t>
  </si>
  <si>
    <t>263640</t>
  </si>
  <si>
    <t>263650</t>
  </si>
  <si>
    <t>263660</t>
  </si>
  <si>
    <t>263670</t>
  </si>
  <si>
    <t>264070</t>
  </si>
  <si>
    <t>264630</t>
  </si>
  <si>
    <t>264650</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</si>
  <si>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</si>
  <si>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</si>
  <si>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</si>
  <si>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</si>
  <si>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</si>
  <si>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</si>
  <si>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</si>
  <si>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</si>
  <si>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</si>
  <si>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</si>
  <si>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</si>
  <si>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</si>
  <si>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</si>
  <si>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</si>
  <si>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</si>
  <si>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</si>
  <si>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</si>
  <si>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</si>
  <si>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</si>
  <si>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</si>
  <si>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</si>
  <si>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</si>
  <si>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</si>
  <si>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</si>
  <si>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</si>
  <si>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</si>
  <si>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</si>
  <si>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</si>
  <si>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</si>
  <si>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</si>
  <si>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</si>
  <si>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</si>
  <si>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</si>
  <si>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</si>
  <si>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</si>
  <si>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</si>
  <si>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</si>
  <si>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</si>
  <si>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</si>
  <si>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</si>
  <si>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</si>
  <si>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</si>
  <si>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</si>
  <si>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</si>
  <si>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</si>
  <si>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</si>
  <si>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</si>
  <si>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</si>
  <si>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</si>
  <si>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</si>
  <si>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</si>
  <si>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</si>
  <si>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</si>
  <si>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</si>
  <si>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</si>
  <si>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</si>
  <si>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</si>
  <si>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</si>
  <si>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</si>
  <si>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</si>
  <si>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</si>
  <si>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</si>
  <si>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</si>
  <si>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</si>
  <si>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</si>
  <si>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</si>
  <si>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</si>
  <si>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282280</t>
  </si>
  <si>
    <t>282290</t>
  </si>
  <si>
    <t>283010</t>
  </si>
  <si>
    <t>283650</t>
  </si>
  <si>
    <t>283810</t>
  </si>
  <si>
    <t>283820</t>
  </si>
  <si>
    <t>284420</t>
  </si>
  <si>
    <t>284430</t>
  </si>
  <si>
    <t>284460</t>
  </si>
  <si>
    <t>284640</t>
  </si>
  <si>
    <t>284810</t>
  </si>
  <si>
    <t>285010</t>
  </si>
  <si>
    <t>285850</t>
  </si>
  <si>
    <t>285860</t>
  </si>
  <si>
    <t>292010</t>
  </si>
  <si>
    <t>292020</t>
  </si>
  <si>
    <t>292030</t>
  </si>
  <si>
    <t>292040</t>
  </si>
  <si>
    <t>292050</t>
  </si>
  <si>
    <t>292060</t>
  </si>
  <si>
    <t>292070</t>
  </si>
  <si>
    <t>292080</t>
  </si>
  <si>
    <t>292090</t>
  </si>
  <si>
    <t>292100</t>
  </si>
  <si>
    <t>292110</t>
  </si>
  <si>
    <t>292120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</si>
  <si>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</si>
  <si>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</si>
  <si>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</si>
  <si>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</si>
  <si>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</si>
  <si>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</si>
  <si>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</si>
  <si>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</si>
  <si>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</si>
  <si>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</si>
  <si>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</si>
  <si>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</si>
  <si>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</si>
  <si>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</si>
  <si>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</si>
  <si>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</si>
  <si>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</si>
  <si>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</si>
  <si>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</si>
  <si>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</si>
  <si>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</si>
  <si>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</si>
  <si>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</si>
  <si>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</si>
  <si>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</si>
  <si>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</si>
  <si>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</si>
  <si>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302010</t>
  </si>
  <si>
    <t>302020</t>
  </si>
  <si>
    <t>302030</t>
  </si>
  <si>
    <t>302040</t>
  </si>
  <si>
    <t>302050</t>
  </si>
  <si>
    <t>302060</t>
  </si>
  <si>
    <t>302070</t>
  </si>
  <si>
    <t>302080</t>
  </si>
  <si>
    <t>302090</t>
  </si>
  <si>
    <t>303040</t>
  </si>
  <si>
    <t>303410</t>
  </si>
  <si>
    <t>303430</t>
  </si>
  <si>
    <t>303440</t>
  </si>
  <si>
    <t>303610</t>
  </si>
  <si>
    <t>303620</t>
  </si>
  <si>
    <t>303660</t>
  </si>
  <si>
    <t>303810</t>
  </si>
  <si>
    <t>303820</t>
  </si>
  <si>
    <t>303830</t>
  </si>
  <si>
    <t>303900</t>
  </si>
  <si>
    <t>303910</t>
  </si>
  <si>
    <t>303920</t>
  </si>
  <si>
    <t>304010</t>
  </si>
  <si>
    <t>304040</t>
  </si>
  <si>
    <t>304060</t>
  </si>
  <si>
    <t>304210</t>
  </si>
  <si>
    <t>304220</t>
  </si>
  <si>
    <t>304240</t>
  </si>
  <si>
    <t>304270</t>
  </si>
  <si>
    <t>304280</t>
  </si>
  <si>
    <t>312010</t>
  </si>
  <si>
    <t>312020</t>
  </si>
  <si>
    <t>312030</t>
  </si>
  <si>
    <t>312040</t>
  </si>
  <si>
    <t>313020</t>
  </si>
  <si>
    <t>313250</t>
  </si>
  <si>
    <t>313280</t>
  </si>
  <si>
    <t>313290</t>
  </si>
  <si>
    <t>313640</t>
  </si>
  <si>
    <t>313700</t>
  </si>
  <si>
    <t>313710</t>
  </si>
  <si>
    <t>313720</t>
  </si>
  <si>
    <t>313840</t>
  </si>
  <si>
    <t>313860</t>
  </si>
  <si>
    <t>313890</t>
  </si>
  <si>
    <t>313900</t>
  </si>
  <si>
    <t>314010</t>
  </si>
  <si>
    <t>314020</t>
  </si>
  <si>
    <t>314030</t>
  </si>
  <si>
    <t>322010</t>
  </si>
  <si>
    <t>322020</t>
  </si>
  <si>
    <t>322030</t>
  </si>
  <si>
    <t>322040</t>
  </si>
  <si>
    <t>322050</t>
  </si>
  <si>
    <t>322060</t>
  </si>
  <si>
    <t>322070</t>
  </si>
  <si>
    <t>322090</t>
  </si>
  <si>
    <t>323430</t>
  </si>
  <si>
    <t>323860</t>
  </si>
  <si>
    <t>324410</t>
  </si>
  <si>
    <t>324480</t>
  </si>
  <si>
    <t>324490</t>
  </si>
  <si>
    <t>325010</t>
  </si>
  <si>
    <t>325050</t>
  </si>
  <si>
    <t>325250</t>
  </si>
  <si>
    <t>325260</t>
  </si>
  <si>
    <t>325270</t>
  </si>
  <si>
    <t>325280</t>
  </si>
  <si>
    <t>332020</t>
  </si>
  <si>
    <t>332030</t>
  </si>
  <si>
    <t>332040</t>
  </si>
  <si>
    <t>332050</t>
  </si>
  <si>
    <t>332070</t>
  </si>
  <si>
    <t>332080</t>
  </si>
  <si>
    <t>332090</t>
  </si>
  <si>
    <t>332100</t>
  </si>
  <si>
    <t>332110</t>
  </si>
  <si>
    <t>332120</t>
  </si>
  <si>
    <t>332130</t>
  </si>
  <si>
    <t>332140</t>
  </si>
  <si>
    <t>332150</t>
  </si>
  <si>
    <t>332160</t>
  </si>
  <si>
    <t>333460</t>
  </si>
  <si>
    <t>334230</t>
  </si>
  <si>
    <t>334450</t>
  </si>
  <si>
    <t>334610</t>
  </si>
  <si>
    <t>335860</t>
  </si>
  <si>
    <t>336060</t>
  </si>
  <si>
    <t>336220</t>
  </si>
  <si>
    <t>336230</t>
  </si>
  <si>
    <t>336430</t>
  </si>
  <si>
    <t>336630</t>
  </si>
  <si>
    <t>336660</t>
  </si>
  <si>
    <t>336810</t>
  </si>
  <si>
    <t>342020</t>
  </si>
  <si>
    <t>呉市産業部港湾漁港課</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</si>
  <si>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</si>
  <si>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</si>
  <si>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</si>
  <si>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</si>
  <si>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</si>
  <si>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</si>
  <si>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</si>
  <si>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</si>
  <si>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</si>
  <si>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</si>
  <si>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</si>
  <si>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</si>
  <si>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</si>
  <si>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</si>
  <si>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</si>
  <si>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</si>
  <si>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</si>
  <si>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</si>
  <si>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</si>
  <si>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</si>
  <si>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</si>
  <si>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</si>
  <si>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352010</t>
  </si>
  <si>
    <t>下関市港湾局</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</si>
  <si>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</si>
  <si>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</si>
  <si>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</si>
  <si>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</si>
  <si>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</si>
  <si>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</si>
  <si>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</si>
  <si>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</si>
  <si>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</si>
  <si>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</si>
  <si>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</si>
  <si>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</si>
  <si>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</si>
  <si>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</si>
  <si>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</si>
  <si>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</si>
  <si>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</si>
  <si>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</si>
  <si>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</si>
  <si>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362010</t>
  </si>
  <si>
    <t>362020</t>
  </si>
  <si>
    <t>362030</t>
  </si>
  <si>
    <t>362040</t>
  </si>
  <si>
    <t>362050</t>
  </si>
  <si>
    <t>362060</t>
  </si>
  <si>
    <t>362070</t>
  </si>
  <si>
    <t>362080</t>
  </si>
  <si>
    <t>363010</t>
  </si>
  <si>
    <t>363020</t>
  </si>
  <si>
    <t>363210</t>
  </si>
  <si>
    <t>363410</t>
  </si>
  <si>
    <t>363420</t>
  </si>
  <si>
    <t>363680</t>
  </si>
  <si>
    <t>363830</t>
  </si>
  <si>
    <t>363870</t>
  </si>
  <si>
    <t>363880</t>
  </si>
  <si>
    <t>364010</t>
  </si>
  <si>
    <t>364020</t>
  </si>
  <si>
    <t>364030</t>
  </si>
  <si>
    <t>364040</t>
  </si>
  <si>
    <t>364050</t>
  </si>
  <si>
    <t>364680</t>
  </si>
  <si>
    <t>364890</t>
  </si>
  <si>
    <t>372010</t>
  </si>
  <si>
    <t>372020</t>
  </si>
  <si>
    <t>372030</t>
  </si>
  <si>
    <t>坂出市建設経済部みなと課</t>
  </si>
  <si>
    <t>372031</t>
  </si>
  <si>
    <t>372040</t>
  </si>
  <si>
    <t>372050</t>
  </si>
  <si>
    <t>372060</t>
  </si>
  <si>
    <t>372070</t>
  </si>
  <si>
    <t>372080</t>
  </si>
  <si>
    <t>373220</t>
  </si>
  <si>
    <t>373240</t>
  </si>
  <si>
    <t>373410</t>
  </si>
  <si>
    <t>373640</t>
  </si>
  <si>
    <t>373860</t>
  </si>
  <si>
    <t>373870</t>
  </si>
  <si>
    <t>374030</t>
  </si>
  <si>
    <t>374040</t>
  </si>
  <si>
    <t>374060</t>
  </si>
  <si>
    <t>382010</t>
  </si>
  <si>
    <t>382020</t>
  </si>
  <si>
    <t>今治市農水港湾部港湾建設課</t>
  </si>
  <si>
    <t>382021</t>
  </si>
  <si>
    <t>382030</t>
  </si>
  <si>
    <t>382040</t>
  </si>
  <si>
    <t>382050</t>
  </si>
  <si>
    <t>新居浜市港務局事務局</t>
  </si>
  <si>
    <t>382051</t>
  </si>
  <si>
    <t>382060</t>
  </si>
  <si>
    <t>382070</t>
  </si>
  <si>
    <t>382100</t>
  </si>
  <si>
    <t>382130</t>
  </si>
  <si>
    <t>382140</t>
  </si>
  <si>
    <t>382150</t>
  </si>
  <si>
    <t>383560</t>
  </si>
  <si>
    <t>383860</t>
  </si>
  <si>
    <t>384010</t>
  </si>
  <si>
    <t>384020</t>
  </si>
  <si>
    <t>384220</t>
  </si>
  <si>
    <t>384420</t>
  </si>
  <si>
    <t>384840</t>
  </si>
  <si>
    <t>384880</t>
  </si>
  <si>
    <t>385060</t>
  </si>
  <si>
    <t>392010</t>
  </si>
  <si>
    <t>392020</t>
  </si>
  <si>
    <t>392030</t>
  </si>
  <si>
    <t>392040</t>
  </si>
  <si>
    <t>392050</t>
  </si>
  <si>
    <t>392060</t>
  </si>
  <si>
    <t>392080</t>
  </si>
  <si>
    <t>392090</t>
  </si>
  <si>
    <t>392100</t>
  </si>
  <si>
    <t>392110</t>
  </si>
  <si>
    <t>392120</t>
  </si>
  <si>
    <t>393010</t>
  </si>
  <si>
    <t>393020</t>
  </si>
  <si>
    <t>393030</t>
  </si>
  <si>
    <t>393040</t>
  </si>
  <si>
    <t>393050</t>
  </si>
  <si>
    <t>393060</t>
  </si>
  <si>
    <t>393070</t>
  </si>
  <si>
    <t>393410</t>
  </si>
  <si>
    <t>393440</t>
  </si>
  <si>
    <t>393630</t>
  </si>
  <si>
    <t>393640</t>
  </si>
  <si>
    <t>393860</t>
  </si>
  <si>
    <t>393870</t>
  </si>
  <si>
    <t>394010</t>
  </si>
  <si>
    <t>394020</t>
  </si>
  <si>
    <t>394030</t>
  </si>
  <si>
    <t>394050</t>
  </si>
  <si>
    <t>394100</t>
  </si>
  <si>
    <t>394110</t>
  </si>
  <si>
    <t>394120</t>
  </si>
  <si>
    <t>394240</t>
  </si>
  <si>
    <t>394270</t>
  </si>
  <si>
    <t>394280</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</si>
  <si>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</si>
  <si>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</si>
  <si>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</si>
  <si>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</si>
  <si>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</si>
  <si>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</si>
  <si>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</si>
  <si>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</si>
  <si>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</si>
  <si>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</si>
  <si>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</si>
  <si>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</si>
  <si>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</si>
  <si>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</si>
  <si>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</si>
  <si>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</si>
  <si>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</si>
  <si>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</si>
  <si>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</si>
  <si>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</si>
  <si>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</si>
  <si>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402260</t>
  </si>
  <si>
    <t>402270</t>
  </si>
  <si>
    <t>402280</t>
  </si>
  <si>
    <t>402290</t>
  </si>
  <si>
    <t>402300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</si>
  <si>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</si>
  <si>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</si>
  <si>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</si>
  <si>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</si>
  <si>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</si>
  <si>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</si>
  <si>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</si>
  <si>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</si>
  <si>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</si>
  <si>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</si>
  <si>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</si>
  <si>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</si>
  <si>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</si>
  <si>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</si>
  <si>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</si>
  <si>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</si>
  <si>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</si>
  <si>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</si>
  <si>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</si>
  <si>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</si>
  <si>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</si>
  <si>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</si>
  <si>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</si>
  <si>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</si>
  <si>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</si>
  <si>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</si>
  <si>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406100</t>
  </si>
  <si>
    <t>406210</t>
  </si>
  <si>
    <t>406250</t>
  </si>
  <si>
    <t>406420</t>
  </si>
  <si>
    <t>406460</t>
  </si>
  <si>
    <t>406470</t>
  </si>
  <si>
    <t>412010</t>
  </si>
  <si>
    <t>412020</t>
  </si>
  <si>
    <t>412030</t>
  </si>
  <si>
    <t>412040</t>
  </si>
  <si>
    <t>412050</t>
  </si>
  <si>
    <t>412060</t>
  </si>
  <si>
    <t>412070</t>
  </si>
  <si>
    <t>412080</t>
  </si>
  <si>
    <t>412090</t>
  </si>
  <si>
    <t>412100</t>
  </si>
  <si>
    <t>413270</t>
  </si>
  <si>
    <t>413410</t>
  </si>
  <si>
    <t>413450</t>
  </si>
  <si>
    <t>413460</t>
  </si>
  <si>
    <t>413870</t>
  </si>
  <si>
    <t>414010</t>
  </si>
  <si>
    <t>414230</t>
  </si>
  <si>
    <t>414240</t>
  </si>
  <si>
    <t>414250</t>
  </si>
  <si>
    <t>414410</t>
  </si>
  <si>
    <t>422010</t>
  </si>
  <si>
    <t>422020</t>
  </si>
  <si>
    <t>佐世保市港湾部</t>
  </si>
  <si>
    <t>422021</t>
  </si>
  <si>
    <t>422030</t>
  </si>
  <si>
    <t>422040</t>
  </si>
  <si>
    <t>422050</t>
  </si>
  <si>
    <t>422070</t>
  </si>
  <si>
    <t>422080</t>
  </si>
  <si>
    <t>422090</t>
  </si>
  <si>
    <t>422100</t>
  </si>
  <si>
    <t>422110</t>
  </si>
  <si>
    <t>422120</t>
  </si>
  <si>
    <t>422130</t>
  </si>
  <si>
    <t>422140</t>
  </si>
  <si>
    <t>423070</t>
  </si>
  <si>
    <t>423080</t>
  </si>
  <si>
    <t>423210</t>
  </si>
  <si>
    <t>423220</t>
  </si>
  <si>
    <t>423230</t>
  </si>
  <si>
    <t>423830</t>
  </si>
  <si>
    <t>423910</t>
  </si>
  <si>
    <t>424110</t>
  </si>
  <si>
    <t>432020</t>
  </si>
  <si>
    <t>432030</t>
  </si>
  <si>
    <t>432040</t>
  </si>
  <si>
    <t>432050</t>
  </si>
  <si>
    <t>432060</t>
  </si>
  <si>
    <t>432080</t>
  </si>
  <si>
    <t>432100</t>
  </si>
  <si>
    <t>432110</t>
  </si>
  <si>
    <t>432120</t>
  </si>
  <si>
    <t>432130</t>
  </si>
  <si>
    <t>432140</t>
  </si>
  <si>
    <t>432150</t>
  </si>
  <si>
    <t>432160</t>
  </si>
  <si>
    <t>433480</t>
  </si>
  <si>
    <t>433640</t>
  </si>
  <si>
    <t>433670</t>
  </si>
  <si>
    <t>433680</t>
  </si>
  <si>
    <t>433690</t>
  </si>
  <si>
    <t>434030</t>
  </si>
  <si>
    <t>434040</t>
  </si>
  <si>
    <t>434230</t>
  </si>
  <si>
    <t>434240</t>
  </si>
  <si>
    <t>434250</t>
  </si>
  <si>
    <t>434280</t>
  </si>
  <si>
    <t>434320</t>
  </si>
  <si>
    <t>434330</t>
  </si>
  <si>
    <t>434410</t>
  </si>
  <si>
    <t>434420</t>
  </si>
  <si>
    <t>434430</t>
  </si>
  <si>
    <t>434440</t>
  </si>
  <si>
    <t>434470</t>
  </si>
  <si>
    <t>434680</t>
  </si>
  <si>
    <t>434820</t>
  </si>
  <si>
    <t>434840</t>
  </si>
  <si>
    <t>435010</t>
  </si>
  <si>
    <t>435050</t>
  </si>
  <si>
    <t>435060</t>
  </si>
  <si>
    <t>435070</t>
  </si>
  <si>
    <t>435100</t>
  </si>
  <si>
    <t>435110</t>
  </si>
  <si>
    <t>435120</t>
  </si>
  <si>
    <t>435130</t>
  </si>
  <si>
    <t>435140</t>
  </si>
  <si>
    <t>435310</t>
  </si>
  <si>
    <t>442010</t>
  </si>
  <si>
    <t>442020</t>
  </si>
  <si>
    <t>442030</t>
  </si>
  <si>
    <t>442040</t>
  </si>
  <si>
    <t>442050</t>
  </si>
  <si>
    <t>442060</t>
  </si>
  <si>
    <t>442070</t>
  </si>
  <si>
    <t>442080</t>
  </si>
  <si>
    <t>442090</t>
  </si>
  <si>
    <t>442100</t>
  </si>
  <si>
    <t>442110</t>
  </si>
  <si>
    <t>442120</t>
  </si>
  <si>
    <t>442130</t>
  </si>
  <si>
    <t>442140</t>
  </si>
  <si>
    <t>443220</t>
  </si>
  <si>
    <t>443410</t>
  </si>
  <si>
    <t>444610</t>
  </si>
  <si>
    <t>444620</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</si>
  <si>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</si>
  <si>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</si>
  <si>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</si>
  <si>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</si>
  <si>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</si>
  <si>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</si>
  <si>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</si>
  <si>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</si>
  <si>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</si>
  <si>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</si>
  <si>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</si>
  <si>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</si>
  <si>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</si>
  <si>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</si>
  <si>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</si>
  <si>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</si>
  <si>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</si>
  <si>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</si>
  <si>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</si>
  <si>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</si>
  <si>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</si>
  <si>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</si>
  <si>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454310</t>
  </si>
  <si>
    <t>454410</t>
  </si>
  <si>
    <t>454420</t>
  </si>
  <si>
    <t>454430</t>
  </si>
  <si>
    <t>462010</t>
  </si>
  <si>
    <t>462030</t>
  </si>
  <si>
    <t>462040</t>
  </si>
  <si>
    <t>462060</t>
  </si>
  <si>
    <t>462080</t>
  </si>
  <si>
    <t>462100</t>
  </si>
  <si>
    <t>462130</t>
  </si>
  <si>
    <t>462140</t>
  </si>
  <si>
    <t>462150</t>
  </si>
  <si>
    <t>462160</t>
  </si>
  <si>
    <t>462170</t>
  </si>
  <si>
    <t>462180</t>
  </si>
  <si>
    <t>462190</t>
  </si>
  <si>
    <t>462200</t>
  </si>
  <si>
    <t>462210</t>
  </si>
  <si>
    <t>462220</t>
  </si>
  <si>
    <t>462230</t>
  </si>
  <si>
    <t>462240</t>
  </si>
  <si>
    <t>462250</t>
  </si>
  <si>
    <t>463030</t>
  </si>
  <si>
    <t>463040</t>
  </si>
  <si>
    <t>463920</t>
  </si>
  <si>
    <t>464040</t>
  </si>
  <si>
    <t>464520</t>
  </si>
  <si>
    <t>464680</t>
  </si>
  <si>
    <t>464820</t>
  </si>
  <si>
    <t>464900</t>
  </si>
  <si>
    <t>464910</t>
  </si>
  <si>
    <t>464920</t>
  </si>
  <si>
    <t>465010</t>
  </si>
  <si>
    <t>465020</t>
  </si>
  <si>
    <t>465050</t>
  </si>
  <si>
    <t>465230</t>
  </si>
  <si>
    <t>465240</t>
  </si>
  <si>
    <t>465250</t>
  </si>
  <si>
    <t>465270</t>
  </si>
  <si>
    <t>465290</t>
  </si>
  <si>
    <t>465300</t>
  </si>
  <si>
    <t>465310</t>
  </si>
  <si>
    <t>465320</t>
  </si>
  <si>
    <t>465330</t>
  </si>
  <si>
    <t>465340</t>
  </si>
  <si>
    <t>465350</t>
  </si>
  <si>
    <t>472010</t>
  </si>
  <si>
    <t>472050</t>
  </si>
  <si>
    <t>472070</t>
  </si>
  <si>
    <t>石垣市建設部港湾課</t>
  </si>
  <si>
    <t>472071</t>
  </si>
  <si>
    <t>472080</t>
  </si>
  <si>
    <t>472090</t>
  </si>
  <si>
    <t>472100</t>
  </si>
  <si>
    <t>472110</t>
  </si>
  <si>
    <t>472120</t>
  </si>
  <si>
    <t>472130</t>
  </si>
  <si>
    <t>472140</t>
  </si>
  <si>
    <t>宮古島市建設部港湾課</t>
  </si>
  <si>
    <t>472141</t>
  </si>
  <si>
    <t>472150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</si>
  <si>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</si>
  <si>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</si>
  <si>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</si>
  <si>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</si>
  <si>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</si>
  <si>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</si>
  <si>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</si>
  <si>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</si>
  <si>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</si>
  <si>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</si>
  <si>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</si>
  <si>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</si>
  <si>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</si>
  <si>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</si>
  <si>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</si>
  <si>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</si>
  <si>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</si>
  <si>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</si>
  <si>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</si>
  <si>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</si>
  <si>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</si>
  <si>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</si>
  <si>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</si>
  <si>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</si>
  <si>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</si>
  <si>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</si>
  <si>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473620</t>
  </si>
  <si>
    <t>473750</t>
  </si>
  <si>
    <t>473810</t>
  </si>
  <si>
    <t>473820</t>
  </si>
  <si>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4"/>
  </si>
  <si>
    <t>県</t>
    <rPh sb="0" eb="1">
      <t>ケン</t>
    </rPh>
    <phoneticPr fontId="4"/>
  </si>
  <si>
    <t>都道府県：</t>
    <rPh sb="0" eb="4">
      <t>トドウフケン</t>
    </rPh>
    <phoneticPr fontId="4"/>
  </si>
  <si>
    <t>市区町村：</t>
    <rPh sb="0" eb="2">
      <t>シク</t>
    </rPh>
    <rPh sb="2" eb="4">
      <t>チョウソン</t>
    </rPh>
    <phoneticPr fontId="4"/>
  </si>
  <si>
    <t>１．工事概要</t>
    <phoneticPr fontId="4"/>
  </si>
  <si>
    <t>発注機関を選択</t>
    <rPh sb="5" eb="7">
      <t>センタク</t>
    </rPh>
    <phoneticPr fontId="5"/>
  </si>
  <si>
    <t>大分類</t>
    <rPh sb="0" eb="3">
      <t>ダイブンルイ</t>
    </rPh>
    <phoneticPr fontId="4"/>
  </si>
  <si>
    <t>中分類</t>
    <rPh sb="0" eb="3">
      <t>チュウブンルイ</t>
    </rPh>
    <phoneticPr fontId="4"/>
  </si>
  <si>
    <t>小分類</t>
    <rPh sb="0" eb="1">
      <t>ショウ</t>
    </rPh>
    <rPh sb="1" eb="3">
      <t>ブンルイ</t>
    </rPh>
    <phoneticPr fontId="4"/>
  </si>
  <si>
    <t>（1万円未満は四捨五入）</t>
    <phoneticPr fontId="4"/>
  </si>
  <si>
    <t>住所コード</t>
    <phoneticPr fontId="5"/>
  </si>
  <si>
    <t>工事種別を選択</t>
    <rPh sb="5" eb="7">
      <t>センタク</t>
    </rPh>
    <phoneticPr fontId="5"/>
  </si>
  <si>
    <t>工事種別コード</t>
    <rPh sb="0" eb="1">
      <t>コウジ</t>
    </rPh>
    <rPh sb="1" eb="3">
      <t>シュベツ</t>
    </rPh>
    <phoneticPr fontId="4"/>
  </si>
  <si>
    <t>構造を選択</t>
    <rPh sb="3" eb="5">
      <t>センタク</t>
    </rPh>
    <phoneticPr fontId="5"/>
  </si>
  <si>
    <t>No</t>
    <phoneticPr fontId="4"/>
  </si>
  <si>
    <t>調査票!</t>
    <rPh sb="0" eb="3">
      <t>チョウサヒョウ</t>
    </rPh>
    <phoneticPr fontId="4"/>
  </si>
  <si>
    <t>工事概要</t>
    <rPh sb="0" eb="2">
      <t>コウジ</t>
    </rPh>
    <rPh sb="2" eb="4">
      <t>ガイヨウ</t>
    </rPh>
    <phoneticPr fontId="4"/>
  </si>
  <si>
    <t>工事ID</t>
    <rPh sb="0" eb="2">
      <t>コウジ</t>
    </rPh>
    <phoneticPr fontId="4"/>
  </si>
  <si>
    <t>発注機関</t>
    <rPh sb="0" eb="2">
      <t>ハッチュウ</t>
    </rPh>
    <rPh sb="2" eb="4">
      <t>キカン</t>
    </rPh>
    <phoneticPr fontId="4"/>
  </si>
  <si>
    <t>機関コード</t>
  </si>
  <si>
    <t>請負会社</t>
    <rPh sb="0" eb="2">
      <t>ウケオイ</t>
    </rPh>
    <rPh sb="2" eb="4">
      <t>カイシャ</t>
    </rPh>
    <phoneticPr fontId="4"/>
  </si>
  <si>
    <t>法人番号</t>
    <rPh sb="0" eb="1">
      <t>ホウ</t>
    </rPh>
    <rPh sb="1" eb="2">
      <t>ヒト</t>
    </rPh>
    <rPh sb="2" eb="3">
      <t>バン</t>
    </rPh>
    <rPh sb="3" eb="4">
      <t>ゴウ</t>
    </rPh>
    <phoneticPr fontId="4"/>
  </si>
  <si>
    <t>請負会社名</t>
  </si>
  <si>
    <t>会社所在地</t>
  </si>
  <si>
    <t>年(西暦下2桁)</t>
    <rPh sb="0" eb="1">
      <t>ネン</t>
    </rPh>
    <rPh sb="2" eb="4">
      <t>セイレキ</t>
    </rPh>
    <rPh sb="4" eb="5">
      <t>シモ</t>
    </rPh>
    <rPh sb="6" eb="7">
      <t>ケタ</t>
    </rPh>
    <phoneticPr fontId="4"/>
  </si>
  <si>
    <t>月</t>
    <rPh sb="0" eb="1">
      <t>ツキ</t>
    </rPh>
    <phoneticPr fontId="4"/>
  </si>
  <si>
    <t>日</t>
    <rPh sb="0" eb="1">
      <t>ニチ</t>
    </rPh>
    <phoneticPr fontId="4"/>
  </si>
  <si>
    <t>着工年(西暦下2桁)</t>
    <rPh sb="0" eb="2">
      <t>チャッコウ</t>
    </rPh>
    <rPh sb="2" eb="3">
      <t>ドシ</t>
    </rPh>
    <rPh sb="4" eb="6">
      <t>セイレキ</t>
    </rPh>
    <rPh sb="6" eb="7">
      <t>シモ</t>
    </rPh>
    <rPh sb="8" eb="9">
      <t>ケタ</t>
    </rPh>
    <phoneticPr fontId="4"/>
  </si>
  <si>
    <t>着工月</t>
    <rPh sb="0" eb="2">
      <t>チャッコウ</t>
    </rPh>
    <rPh sb="2" eb="3">
      <t>ツキ</t>
    </rPh>
    <phoneticPr fontId="4"/>
  </si>
  <si>
    <t>着工日</t>
    <rPh sb="0" eb="2">
      <t>チャッコウ</t>
    </rPh>
    <rPh sb="2" eb="3">
      <t>ビ</t>
    </rPh>
    <phoneticPr fontId="4"/>
  </si>
  <si>
    <t>竣工年(西暦下2桁)</t>
    <rPh sb="0" eb="2">
      <t>シュンコウ</t>
    </rPh>
    <rPh sb="2" eb="3">
      <t>ドシ</t>
    </rPh>
    <phoneticPr fontId="4"/>
  </si>
  <si>
    <t>竣工月</t>
    <rPh sb="0" eb="2">
      <t>シュンコウ</t>
    </rPh>
    <rPh sb="2" eb="3">
      <t>ツキ</t>
    </rPh>
    <phoneticPr fontId="4"/>
  </si>
  <si>
    <t>竣工日</t>
    <rPh sb="0" eb="2">
      <t>シュンコウ</t>
    </rPh>
    <rPh sb="2" eb="3">
      <t>ヒ</t>
    </rPh>
    <phoneticPr fontId="4"/>
  </si>
  <si>
    <t>構造コード</t>
  </si>
  <si>
    <t>建設資材利用実績</t>
    <rPh sb="0" eb="2">
      <t>ケンセツ</t>
    </rPh>
    <rPh sb="2" eb="4">
      <t>シザイ</t>
    </rPh>
    <rPh sb="4" eb="6">
      <t>リヨウ</t>
    </rPh>
    <rPh sb="6" eb="8">
      <t>ジッセキ</t>
    </rPh>
    <phoneticPr fontId="4"/>
  </si>
  <si>
    <t>(1)資材別利用量</t>
    <rPh sb="3" eb="5">
      <t>シザイ</t>
    </rPh>
    <rPh sb="5" eb="6">
      <t>ベツ</t>
    </rPh>
    <rPh sb="6" eb="8">
      <t>リヨウ</t>
    </rPh>
    <rPh sb="8" eb="9">
      <t>リョウ</t>
    </rPh>
    <phoneticPr fontId="4"/>
  </si>
  <si>
    <t>資材種別コード</t>
    <rPh sb="0" eb="2">
      <t>シザイ</t>
    </rPh>
    <rPh sb="2" eb="4">
      <t>シュベツ</t>
    </rPh>
    <phoneticPr fontId="4"/>
  </si>
  <si>
    <t>再生資材利用量</t>
  </si>
  <si>
    <t>土砂</t>
    <rPh sb="0" eb="2">
      <t>ドシャ</t>
    </rPh>
    <phoneticPr fontId="15"/>
  </si>
  <si>
    <t>山砂、山土などの新材</t>
  </si>
  <si>
    <t>土質改良土</t>
  </si>
  <si>
    <t>建設発生土</t>
  </si>
  <si>
    <t>建設汚泥処理土</t>
  </si>
  <si>
    <t>コンクリート</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</si>
  <si>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</si>
  <si>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</si>
  <si>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</si>
  <si>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</si>
  <si>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4"/>
  </si>
  <si>
    <t>他のコンクリート二次製品</t>
    <rPh sb="0" eb="1">
      <t>タ</t>
    </rPh>
    <rPh sb="8" eb="10">
      <t>ニジ</t>
    </rPh>
    <rPh sb="10" eb="12">
      <t>セイヒン</t>
    </rPh>
    <phoneticPr fontId="4"/>
  </si>
  <si>
    <t>木材</t>
  </si>
  <si>
    <t>砕石</t>
  </si>
  <si>
    <t>クラッシャーラン</t>
  </si>
  <si>
    <t>ぐり石、割ぐり石、自然石</t>
  </si>
  <si>
    <t>その他の砕石</t>
  </si>
  <si>
    <t>（11.山砂、山土などの新材は対象外）</t>
    <rPh sb="4" eb="6">
      <t>ヤマズナ</t>
    </rPh>
    <rPh sb="7" eb="8">
      <t>ヤマ</t>
    </rPh>
    <rPh sb="8" eb="9">
      <t>ツチ</t>
    </rPh>
    <rPh sb="12" eb="14">
      <t>シンザイ</t>
    </rPh>
    <rPh sb="15" eb="18">
      <t>タイショウガイ</t>
    </rPh>
    <phoneticPr fontId="4"/>
  </si>
  <si>
    <t>供給元番号</t>
    <rPh sb="0" eb="2">
      <t>キョウキュウ</t>
    </rPh>
    <rPh sb="2" eb="3">
      <t>モト</t>
    </rPh>
    <rPh sb="3" eb="5">
      <t>バンゴウ</t>
    </rPh>
    <phoneticPr fontId="4"/>
  </si>
  <si>
    <t>供給元種類</t>
    <rPh sb="0" eb="2">
      <t>キョウキュウ</t>
    </rPh>
    <rPh sb="2" eb="3">
      <t>モト</t>
    </rPh>
    <rPh sb="3" eb="5">
      <t>シュルイ</t>
    </rPh>
    <phoneticPr fontId="4"/>
  </si>
  <si>
    <t>(1)副産物別発生量</t>
    <rPh sb="3" eb="6">
      <t>フクサンブツ</t>
    </rPh>
    <rPh sb="6" eb="7">
      <t>ベツ</t>
    </rPh>
    <rPh sb="7" eb="9">
      <t>ハッセイ</t>
    </rPh>
    <rPh sb="9" eb="10">
      <t>ヨウリョウ</t>
    </rPh>
    <phoneticPr fontId="4"/>
  </si>
  <si>
    <t>副産物種別コード</t>
    <rPh sb="0" eb="3">
      <t>フクサンブツ</t>
    </rPh>
    <rPh sb="3" eb="5">
      <t>シュベツ</t>
    </rPh>
    <phoneticPr fontId="4"/>
  </si>
  <si>
    <t>発生量</t>
    <rPh sb="0" eb="2">
      <t>ハッセイ</t>
    </rPh>
    <phoneticPr fontId="4"/>
  </si>
  <si>
    <t>減量化量</t>
    <rPh sb="0" eb="2">
      <t>ゲンリョウカ</t>
    </rPh>
    <rPh sb="2" eb="3">
      <t>リョウ</t>
    </rPh>
    <phoneticPr fontId="4"/>
  </si>
  <si>
    <t>場外搬出量</t>
    <rPh sb="0" eb="2">
      <t>ジョウガイ</t>
    </rPh>
    <rPh sb="2" eb="4">
      <t>ハンシュツ</t>
    </rPh>
    <phoneticPr fontId="4"/>
  </si>
  <si>
    <t>廃塩化ビニル管・継手</t>
  </si>
  <si>
    <t>廃石膏ボード</t>
  </si>
  <si>
    <t>その他の分別された廃棄物</t>
  </si>
  <si>
    <t>混合状態の廃棄物</t>
  </si>
  <si>
    <t>(2)搬出先別処分</t>
    <rPh sb="3" eb="5">
      <t>ハンシュツ</t>
    </rPh>
    <rPh sb="5" eb="6">
      <t>デサキ</t>
    </rPh>
    <rPh sb="6" eb="7">
      <t>ベツ</t>
    </rPh>
    <rPh sb="7" eb="9">
      <t>ショブン</t>
    </rPh>
    <phoneticPr fontId="4"/>
  </si>
  <si>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4"/>
  </si>
  <si>
    <t>搬出先番号</t>
    <rPh sb="0" eb="2">
      <t>ハンシュツ</t>
    </rPh>
    <rPh sb="2" eb="3">
      <t>サキ</t>
    </rPh>
    <rPh sb="3" eb="5">
      <t>バンゴウ</t>
    </rPh>
    <phoneticPr fontId="4"/>
  </si>
  <si>
    <t>搬出先別搬出量</t>
    <rPh sb="0" eb="2">
      <t>ハンシュツ</t>
    </rPh>
    <rPh sb="2" eb="3">
      <t>サキ</t>
    </rPh>
    <rPh sb="3" eb="4">
      <t>ベツ</t>
    </rPh>
    <rPh sb="4" eb="6">
      <t>ハンシュツ</t>
    </rPh>
    <rPh sb="6" eb="7">
      <t>リョウ</t>
    </rPh>
    <phoneticPr fontId="4"/>
  </si>
  <si>
    <t>搬出先住所</t>
    <rPh sb="0" eb="2">
      <t>ハンシュツ</t>
    </rPh>
    <rPh sb="2" eb="3">
      <t>サキ</t>
    </rPh>
    <rPh sb="3" eb="5">
      <t>ジュウショ</t>
    </rPh>
    <phoneticPr fontId="4"/>
  </si>
  <si>
    <t>運搬距離</t>
    <rPh sb="0" eb="2">
      <t>ウンパン</t>
    </rPh>
    <rPh sb="2" eb="4">
      <t>キョリ</t>
    </rPh>
    <phoneticPr fontId="4"/>
  </si>
  <si>
    <t>搬出先種類</t>
    <rPh sb="0" eb="2">
      <t>ハンシュツ</t>
    </rPh>
    <rPh sb="2" eb="3">
      <t>サキ</t>
    </rPh>
    <rPh sb="3" eb="5">
      <t>シュルイ</t>
    </rPh>
    <phoneticPr fontId="4"/>
  </si>
  <si>
    <r>
      <t xml:space="preserve">供給元種類コード
</t>
    </r>
    <r>
      <rPr>
        <sz val="8"/>
        <color rgb="FFFF0000"/>
        <rFont val="ＭＳ Ｐゴシック"/>
        <family val="3"/>
        <charset val="128"/>
      </rPr>
      <t>（該当する「供給元種類」に「○」を１つだけ入力して下さい）</t>
    </r>
    <rPh sb="30" eb="32">
      <t>ニュウリョク</t>
    </rPh>
    <phoneticPr fontId="4"/>
  </si>
  <si>
    <r>
      <t>搬出先種類</t>
    </r>
    <r>
      <rPr>
        <sz val="8"/>
        <color rgb="FFFF0000"/>
        <rFont val="ＭＳ Ｐゴシック"/>
        <family val="3"/>
        <charset val="128"/>
      </rPr>
      <t>（該当する「搬出先種類」に「○」を１つだけ選択して下さい）</t>
    </r>
    <phoneticPr fontId="5"/>
  </si>
  <si>
    <r>
      <t>搬出先種類</t>
    </r>
    <r>
      <rPr>
        <sz val="8"/>
        <color rgb="FFFF0000"/>
        <rFont val="ＭＳ Ｐゴシック"/>
        <family val="3"/>
        <charset val="128"/>
      </rPr>
      <t>（該当する「搬出先種類」に「○」を１つだけ入力して下さい）</t>
    </r>
    <rPh sb="26" eb="28">
      <t>ニュウリョク</t>
    </rPh>
    <phoneticPr fontId="5"/>
  </si>
  <si>
    <r>
      <t>搬出先種類</t>
    </r>
    <r>
      <rPr>
        <sz val="8"/>
        <color rgb="FFFF0000"/>
        <rFont val="ＭＳ Ｐゴシック"/>
        <family val="3"/>
        <charset val="128"/>
      </rPr>
      <t>（該当する「搬出先種類」に「○」を１つだけ入力して下さい）</t>
    </r>
    <rPh sb="26" eb="28">
      <t>ニュウリョク</t>
    </rPh>
    <phoneticPr fontId="4"/>
  </si>
  <si>
    <t>浚渫土</t>
    <phoneticPr fontId="4"/>
  </si>
  <si>
    <t>（距離が1km未満のばあいは、１を入力してください）</t>
    <rPh sb="1" eb="3">
      <t>キョリ</t>
    </rPh>
    <rPh sb="7" eb="9">
      <t>ミマン</t>
    </rPh>
    <rPh sb="17" eb="19">
      <t>ニュウリョク</t>
    </rPh>
    <phoneticPr fontId="4"/>
  </si>
  <si>
    <t>（距離が1km未満のばあいは、１を入力してください）</t>
    <phoneticPr fontId="4"/>
  </si>
  <si>
    <t xml:space="preserve">
</t>
    <phoneticPr fontId="4"/>
  </si>
  <si>
    <t>発注機関・工事場所不一致確認（１）</t>
    <rPh sb="12" eb="14">
      <t>カクニン</t>
    </rPh>
    <phoneticPr fontId="4"/>
  </si>
  <si>
    <t>発注機関・工事場所不一致確認（２）</t>
    <rPh sb="12" eb="14">
      <t>カクニン</t>
    </rPh>
    <phoneticPr fontId="4"/>
  </si>
  <si>
    <t>発注機関・工事場所不一致確認（３）</t>
    <rPh sb="12" eb="14">
      <t>カクニン</t>
    </rPh>
    <phoneticPr fontId="4"/>
  </si>
  <si>
    <t>距離確認</t>
    <rPh sb="0" eb="2">
      <t>キョリ</t>
    </rPh>
    <rPh sb="2" eb="4">
      <t>カクニン</t>
    </rPh>
    <phoneticPr fontId="4"/>
  </si>
  <si>
    <t>上限値</t>
    <rPh sb="0" eb="3">
      <t>ジョウゲンチ</t>
    </rPh>
    <phoneticPr fontId="4"/>
  </si>
  <si>
    <t>工事</t>
    <rPh sb="0" eb="2">
      <t>コウジ</t>
    </rPh>
    <phoneticPr fontId="4"/>
  </si>
  <si>
    <t>日付</t>
    <rPh sb="0" eb="2">
      <t>ヒヅケ</t>
    </rPh>
    <phoneticPr fontId="4"/>
  </si>
  <si>
    <t>ST</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</si>
  <si>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</si>
  <si>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</si>
  <si>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</si>
  <si>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</si>
  <si>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</si>
  <si>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</si>
  <si>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</si>
  <si>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</si>
  <si>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</si>
  <si>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</si>
  <si>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</si>
  <si>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</si>
  <si>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</si>
  <si>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MSG1</t>
    <phoneticPr fontId="4"/>
  </si>
  <si>
    <t>Caution</t>
  </si>
  <si>
    <t>J2</t>
    <phoneticPr fontId="4"/>
  </si>
  <si>
    <t>MSG2</t>
    <phoneticPr fontId="4"/>
  </si>
  <si>
    <t>Caution2</t>
    <phoneticPr fontId="4"/>
  </si>
  <si>
    <t>境界値</t>
    <rPh sb="0" eb="2">
      <t>キョウカイ</t>
    </rPh>
    <rPh sb="2" eb="3">
      <t>チ</t>
    </rPh>
    <phoneticPr fontId="4"/>
  </si>
  <si>
    <t>現場</t>
    <rPh sb="0" eb="2">
      <t>ゲンバ</t>
    </rPh>
    <phoneticPr fontId="4"/>
  </si>
  <si>
    <t>関数</t>
    <rPh sb="0" eb="2">
      <t>カンスウ</t>
    </rPh>
    <phoneticPr fontId="4"/>
  </si>
  <si>
    <t>逆算</t>
    <rPh sb="0" eb="2">
      <t>ギャクサン</t>
    </rPh>
    <phoneticPr fontId="4"/>
  </si>
  <si>
    <t>(km)</t>
    <phoneticPr fontId="4"/>
  </si>
  <si>
    <t>発注機関</t>
    <phoneticPr fontId="4"/>
  </si>
  <si>
    <t>住所</t>
    <rPh sb="0" eb="2">
      <t>ジュウショ</t>
    </rPh>
    <phoneticPr fontId="4"/>
  </si>
  <si>
    <t>Check</t>
    <phoneticPr fontId="4"/>
  </si>
  <si>
    <t>Code</t>
    <phoneticPr fontId="4"/>
  </si>
  <si>
    <t>Check</t>
    <phoneticPr fontId="4"/>
  </si>
  <si>
    <t>隣接県</t>
    <rPh sb="0" eb="3">
      <t>リンセツケン</t>
    </rPh>
    <phoneticPr fontId="4"/>
  </si>
  <si>
    <t>min</t>
    <phoneticPr fontId="4"/>
  </si>
  <si>
    <t>max</t>
    <phoneticPr fontId="4"/>
  </si>
  <si>
    <t>AO18</t>
    <phoneticPr fontId="4"/>
  </si>
  <si>
    <t>「発注機関」を選択してください。
大分類のプルダウンリストから選択し、必要に応じて中分類、小分類と順に選択することで、対象の発注機関を指定してください。</t>
    <phoneticPr fontId="4"/>
  </si>
  <si>
    <t>中分類のプルダウンリストから選択してください。</t>
  </si>
  <si>
    <t>小分類のプルダウンリストから選択してください。</t>
    <rPh sb="0" eb="1">
      <t>ショウ</t>
    </rPh>
    <rPh sb="1" eb="3">
      <t>ブンルイ</t>
    </rPh>
    <rPh sb="14" eb="16">
      <t>センタク</t>
    </rPh>
    <phoneticPr fontId="2"/>
  </si>
  <si>
    <t>BH16</t>
    <phoneticPr fontId="4"/>
  </si>
  <si>
    <t>②</t>
    <phoneticPr fontId="4"/>
  </si>
  <si>
    <t>BH21</t>
    <phoneticPr fontId="4"/>
  </si>
  <si>
    <t>CH14</t>
    <phoneticPr fontId="4"/>
  </si>
  <si>
    <t>請負会社の「法人番号」を確認し、あれば入力してください。</t>
    <rPh sb="0" eb="2">
      <t>ウケオイ</t>
    </rPh>
    <rPh sb="2" eb="4">
      <t>カイシャ</t>
    </rPh>
    <rPh sb="12" eb="14">
      <t>カクニン</t>
    </rPh>
    <rPh sb="19" eb="21">
      <t>ニュウリョク</t>
    </rPh>
    <phoneticPr fontId="4"/>
  </si>
  <si>
    <t>CH17</t>
    <phoneticPr fontId="4"/>
  </si>
  <si>
    <t>「請負会社」の</t>
    <rPh sb="1" eb="3">
      <t>ウケオイ</t>
    </rPh>
    <rPh sb="3" eb="5">
      <t>カイシャ</t>
    </rPh>
    <phoneticPr fontId="4"/>
  </si>
  <si>
    <t>CH21</t>
    <phoneticPr fontId="4"/>
  </si>
  <si>
    <t>DO21</t>
    <phoneticPr fontId="4"/>
  </si>
  <si>
    <t>DO23</t>
    <phoneticPr fontId="4"/>
  </si>
  <si>
    <t>を入力してください。</t>
    <rPh sb="1" eb="3">
      <t>ニュウリョク</t>
    </rPh>
    <phoneticPr fontId="4"/>
  </si>
  <si>
    <t>ES17</t>
    <phoneticPr fontId="4"/>
  </si>
  <si>
    <t>「記入年月日」が誤りです。確認し修正してください。</t>
    <phoneticPr fontId="4"/>
  </si>
  <si>
    <t>EY17</t>
    <phoneticPr fontId="4"/>
  </si>
  <si>
    <t>FE17</t>
    <phoneticPr fontId="4"/>
  </si>
  <si>
    <t>EQ19</t>
    <phoneticPr fontId="4"/>
  </si>
  <si>
    <t>EQ22</t>
    <phoneticPr fontId="4"/>
  </si>
  <si>
    <t>L26</t>
    <phoneticPr fontId="4"/>
  </si>
  <si>
    <t>「工事名」を入力してください。</t>
    <rPh sb="1" eb="3">
      <t>コウジ</t>
    </rPh>
    <rPh sb="3" eb="4">
      <t>メイ</t>
    </rPh>
    <rPh sb="6" eb="8">
      <t>ニュウリョク</t>
    </rPh>
    <phoneticPr fontId="4"/>
  </si>
  <si>
    <t>L32</t>
    <phoneticPr fontId="4"/>
  </si>
  <si>
    <t>「住所コード」が誤りです。確認し修正してください。</t>
    <phoneticPr fontId="4"/>
  </si>
  <si>
    <t>AT30</t>
    <phoneticPr fontId="4"/>
  </si>
  <si>
    <t>工事種別プルダウンリストから「工事種別」を選択してください。</t>
    <phoneticPr fontId="4"/>
  </si>
  <si>
    <t>BK26</t>
    <phoneticPr fontId="4"/>
  </si>
  <si>
    <t>「請負金額」を入力してください。千円以下は四捨五入し、万円単位で入力してください。</t>
    <phoneticPr fontId="4"/>
  </si>
  <si>
    <t>BP30</t>
    <phoneticPr fontId="4"/>
  </si>
  <si>
    <t>⑦</t>
    <phoneticPr fontId="4"/>
  </si>
  <si>
    <t>「着工年月日」が誤りです。確認し修正してください。</t>
    <rPh sb="1" eb="3">
      <t>チャッコウ</t>
    </rPh>
    <phoneticPr fontId="4"/>
  </si>
  <si>
    <t>BW30</t>
    <phoneticPr fontId="4"/>
  </si>
  <si>
    <t>CC30</t>
    <phoneticPr fontId="4"/>
  </si>
  <si>
    <t>BP33</t>
    <phoneticPr fontId="4"/>
  </si>
  <si>
    <t>「竣工年月日」が誤りです。確認し修正してください。</t>
    <rPh sb="1" eb="3">
      <t>シュンコウ</t>
    </rPh>
    <phoneticPr fontId="4"/>
  </si>
  <si>
    <t>BW33</t>
    <phoneticPr fontId="4"/>
  </si>
  <si>
    <t>CC33</t>
    <phoneticPr fontId="4"/>
  </si>
  <si>
    <t>BC</t>
    <phoneticPr fontId="4"/>
  </si>
  <si>
    <t>BY</t>
    <phoneticPr fontId="4"/>
  </si>
  <si>
    <t>AG</t>
    <phoneticPr fontId="4"/>
  </si>
  <si>
    <t>BC</t>
    <phoneticPr fontId="4"/>
  </si>
  <si>
    <t>CU</t>
    <phoneticPr fontId="4"/>
  </si>
  <si>
    <t>Flag</t>
    <phoneticPr fontId="4"/>
  </si>
  <si>
    <t>利用量</t>
    <phoneticPr fontId="4"/>
  </si>
  <si>
    <t>搬入利用量</t>
    <phoneticPr fontId="4"/>
  </si>
  <si>
    <t>現場内利用量</t>
    <phoneticPr fontId="4"/>
  </si>
  <si>
    <t>上限値</t>
    <rPh sb="0" eb="2">
      <t>ジョウゲン</t>
    </rPh>
    <rPh sb="2" eb="3">
      <t>アタイ</t>
    </rPh>
    <phoneticPr fontId="4"/>
  </si>
  <si>
    <t>上限</t>
    <rPh sb="0" eb="2">
      <t>ジョウゲン</t>
    </rPh>
    <phoneticPr fontId="4"/>
  </si>
  <si>
    <t>利用量計</t>
    <rPh sb="0" eb="2">
      <t>リヨウ</t>
    </rPh>
    <rPh sb="2" eb="3">
      <t>リョウ</t>
    </rPh>
    <rPh sb="3" eb="4">
      <t>ケイ</t>
    </rPh>
    <phoneticPr fontId="4"/>
  </si>
  <si>
    <t>算出</t>
    <rPh sb="0" eb="2">
      <t>サンシュツ</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</si>
  <si>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</si>
  <si>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</si>
  <si>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</si>
  <si>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</si>
  <si>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</si>
  <si>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</si>
  <si>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</si>
  <si>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</si>
  <si>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</si>
  <si>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</si>
  <si>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</si>
  <si>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</si>
  <si>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</si>
  <si>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</si>
  <si>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原単位</t>
    <rPh sb="0" eb="3">
      <t>ゲンタンイ</t>
    </rPh>
    <phoneticPr fontId="4"/>
  </si>
  <si>
    <t>㎥・ﾄﾝ</t>
    <phoneticPr fontId="4"/>
  </si>
  <si>
    <t>code</t>
    <phoneticPr fontId="4"/>
  </si>
  <si>
    <t>numb</t>
    <phoneticPr fontId="4"/>
  </si>
  <si>
    <t>㎥・ﾄﾝ×千</t>
    <rPh sb="5" eb="6">
      <t>セン</t>
    </rPh>
    <phoneticPr fontId="4"/>
  </si>
  <si>
    <t>３．建設副産物発生・搬出実績の「建設発生土」の現場内利用量欄にも入力してください。</t>
    <phoneticPr fontId="4"/>
  </si>
  <si>
    <t>３．建設副産物発生・搬出実績の「浚渫土」の現場内利用量欄にも入力してください。</t>
    <phoneticPr fontId="4"/>
  </si>
  <si>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</si>
  <si>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</si>
  <si>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</si>
  <si>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</si>
  <si>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</si>
  <si>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</si>
  <si>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</si>
  <si>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</si>
  <si>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DA</t>
    <phoneticPr fontId="4"/>
  </si>
  <si>
    <t>DQ</t>
    <phoneticPr fontId="4"/>
  </si>
  <si>
    <t>EF</t>
    <phoneticPr fontId="4"/>
  </si>
  <si>
    <t>EM</t>
    <phoneticPr fontId="4"/>
  </si>
  <si>
    <t>ET</t>
    <phoneticPr fontId="4"/>
  </si>
  <si>
    <t>FA</t>
    <phoneticPr fontId="4"/>
  </si>
  <si>
    <t>FH</t>
    <phoneticPr fontId="4"/>
  </si>
  <si>
    <t>GF</t>
    <phoneticPr fontId="4"/>
  </si>
  <si>
    <t>GV</t>
    <phoneticPr fontId="4"/>
  </si>
  <si>
    <t>HK</t>
    <phoneticPr fontId="4"/>
  </si>
  <si>
    <t>HR</t>
    <phoneticPr fontId="4"/>
  </si>
  <si>
    <t>HY</t>
    <phoneticPr fontId="4"/>
  </si>
  <si>
    <t>IF</t>
    <phoneticPr fontId="4"/>
  </si>
  <si>
    <t>IM</t>
    <phoneticPr fontId="4"/>
  </si>
  <si>
    <t>(2)供給元別利用状況</t>
    <rPh sb="3" eb="5">
      <t>キョウキュウ</t>
    </rPh>
    <rPh sb="5" eb="6">
      <t>モト</t>
    </rPh>
    <rPh sb="6" eb="7">
      <t>ベツ</t>
    </rPh>
    <rPh sb="7" eb="9">
      <t>リヨウ</t>
    </rPh>
    <rPh sb="9" eb="11">
      <t>ジョウキョウ</t>
    </rPh>
    <phoneticPr fontId="4"/>
  </si>
  <si>
    <t>KH</t>
    <phoneticPr fontId="4"/>
  </si>
  <si>
    <t>KX</t>
    <phoneticPr fontId="4"/>
  </si>
  <si>
    <t>LM</t>
    <phoneticPr fontId="4"/>
  </si>
  <si>
    <t>LT</t>
    <phoneticPr fontId="4"/>
  </si>
  <si>
    <t>MA</t>
    <phoneticPr fontId="4"/>
  </si>
  <si>
    <t>MH</t>
    <phoneticPr fontId="4"/>
  </si>
  <si>
    <t>MO</t>
    <phoneticPr fontId="4"/>
  </si>
  <si>
    <t>OJ</t>
    <phoneticPr fontId="4"/>
  </si>
  <si>
    <t>OZ</t>
    <phoneticPr fontId="4"/>
  </si>
  <si>
    <t>PO</t>
    <phoneticPr fontId="4"/>
  </si>
  <si>
    <t>PV</t>
    <phoneticPr fontId="4"/>
  </si>
  <si>
    <t>QC</t>
    <phoneticPr fontId="4"/>
  </si>
  <si>
    <t>QJ</t>
    <phoneticPr fontId="4"/>
  </si>
  <si>
    <t>QQ</t>
    <phoneticPr fontId="4"/>
  </si>
  <si>
    <t>Flag</t>
    <phoneticPr fontId="4"/>
  </si>
  <si>
    <t>供給元別利用量</t>
    <phoneticPr fontId="4"/>
  </si>
  <si>
    <t>供給元住所</t>
    <phoneticPr fontId="4"/>
  </si>
  <si>
    <t>供給元種類コード</t>
    <phoneticPr fontId="4"/>
  </si>
  <si>
    <t>搬入利用</t>
    <rPh sb="0" eb="2">
      <t>ハンニュウ</t>
    </rPh>
    <rPh sb="2" eb="4">
      <t>リヨウ</t>
    </rPh>
    <phoneticPr fontId="4"/>
  </si>
  <si>
    <t>供給元</t>
    <rPh sb="0" eb="2">
      <t>キョウキュウ</t>
    </rPh>
    <rPh sb="2" eb="3">
      <t>モト</t>
    </rPh>
    <phoneticPr fontId="4"/>
  </si>
  <si>
    <t>データ</t>
    <phoneticPr fontId="4"/>
  </si>
  <si>
    <t>J!</t>
    <phoneticPr fontId="4"/>
  </si>
  <si>
    <t>Error1</t>
    <phoneticPr fontId="4"/>
  </si>
  <si>
    <t>Error2</t>
    <phoneticPr fontId="4"/>
  </si>
  <si>
    <t>合計</t>
    <rPh sb="0" eb="2">
      <t>ゴウケイ</t>
    </rPh>
    <phoneticPr fontId="4"/>
  </si>
  <si>
    <t>種類</t>
    <rPh sb="0" eb="2">
      <t>シュルイ</t>
    </rPh>
    <phoneticPr fontId="4"/>
  </si>
  <si>
    <t>充足</t>
    <rPh sb="0" eb="2">
      <t>ジュウソク</t>
    </rPh>
    <phoneticPr fontId="4"/>
  </si>
  <si>
    <t>選択数</t>
    <rPh sb="0" eb="2">
      <t>センタク</t>
    </rPh>
    <rPh sb="2" eb="3">
      <t>スウ</t>
    </rPh>
    <phoneticPr fontId="4"/>
  </si>
  <si>
    <t>画面上部の都道府県・市区町村プルダウンリストから供給元市町村を選択し、表示された「住所コード」を</t>
    <phoneticPr fontId="4"/>
  </si>
  <si>
    <t>の「供給元住所」に入力してください。</t>
    <phoneticPr fontId="4"/>
  </si>
  <si>
    <t>の「住所コード」が誤りです。確認し修正してください。</t>
    <phoneticPr fontId="4"/>
  </si>
  <si>
    <t>の「供給元別搬入量」に入力漏れがあります。修正してください。</t>
    <phoneticPr fontId="4"/>
  </si>
  <si>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</si>
  <si>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</si>
  <si>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</si>
  <si>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</si>
  <si>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</si>
  <si>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</si>
  <si>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</si>
  <si>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</si>
  <si>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</si>
  <si>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</si>
  <si>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</si>
  <si>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</si>
  <si>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</si>
  <si>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「建設発生土」1箇所目の供給元種類が複数選択されています。確認し一つにしてください。</t>
  </si>
  <si>
    <t>「建設発生土」2箇所目</t>
  </si>
  <si>
    <t>「建設発生土」2箇所目の供給元種類が複数選択されています。確認し一つにしてください。</t>
  </si>
  <si>
    <t>「建設発生土」3箇所目</t>
  </si>
  <si>
    <t>「建設発生土」3箇所目の供給元種類が複数選択されています。確認し一つにしてください。</t>
  </si>
  <si>
    <t>「建設発生土」4箇所目</t>
  </si>
  <si>
    <t>「建設発生土」4箇所目の供給元種類が複数選択されています。確認し一つにしてください。</t>
  </si>
  <si>
    <t>「建設発生土」5箇所目</t>
  </si>
  <si>
    <t>「建設発生土」5箇所目の供給元種類が複数選択されています。確認し一つにしてください。</t>
  </si>
  <si>
    <t>「建設発生土」6箇所目</t>
  </si>
  <si>
    <t>「建設発生土」6箇所目の供給元種類が複数選択されています。確認し一つにしてください。</t>
  </si>
  <si>
    <t>「建設発生土」7箇所目</t>
  </si>
  <si>
    <t>「建設発生土」7箇所目の供給元種類が複数選択されています。確認し一つにしてください。</t>
  </si>
  <si>
    <t>「建設発生土」8箇所目</t>
  </si>
  <si>
    <t>「建設発生土」8箇所目の供給元種類が複数選択されています。確認し一つにしてください。</t>
  </si>
  <si>
    <t>「建設発生土」9箇所目</t>
  </si>
  <si>
    <t>「建設発生土」9箇所目の供給元種類が複数選択されています。確認し一つにしてください。</t>
  </si>
  <si>
    <t>「建設発生土」10箇所目</t>
  </si>
  <si>
    <t>「建設発生土」10箇所目の供給元種類が複数選択されています。確認し一つにしてください。</t>
  </si>
  <si>
    <t>「建設発生土」11箇所目</t>
  </si>
  <si>
    <t>「建設発生土」11箇所目の供給元種類が複数選択されています。確認し一つにしてください。</t>
  </si>
  <si>
    <t>「建設発生土」12箇所目</t>
  </si>
  <si>
    <t>「建設発生土」12箇所目の供給元種類が複数選択されています。確認し一つにしてください。</t>
  </si>
  <si>
    <t>「浚渫土」1箇所目</t>
  </si>
  <si>
    <t>「浚渫土」1箇所目の供給元種類が複数選択されています。確認し一つにしてください。</t>
  </si>
  <si>
    <t>「浚渫土」2箇所目</t>
  </si>
  <si>
    <t>「浚渫土」2箇所目の供給元種類が複数選択されています。確認し一つにしてください。</t>
  </si>
  <si>
    <t>「浚渫土」3箇所目</t>
  </si>
  <si>
    <t>「浚渫土」3箇所目の供給元種類が複数選択されています。確認し一つにしてください。</t>
  </si>
  <si>
    <t>「浚渫土」4箇所目</t>
  </si>
  <si>
    <t>「浚渫土」4箇所目の供給元種類が複数選択されています。確認し一つにしてください。</t>
  </si>
  <si>
    <t>「浚渫土」5箇所目</t>
  </si>
  <si>
    <t>「浚渫土」5箇所目の供給元種類が複数選択されています。確認し一つにしてください。</t>
  </si>
  <si>
    <t>「浚渫土」6箇所目</t>
  </si>
  <si>
    <t>「浚渫土」6箇所目の供給元種類が複数選択されています。確認し一つにしてください。</t>
  </si>
  <si>
    <t>「浚渫土」7箇所目</t>
  </si>
  <si>
    <t>「浚渫土」7箇所目の供給元種類が複数選択されています。確認し一つにしてください。</t>
  </si>
  <si>
    <t>「浚渫土」8箇所目</t>
  </si>
  <si>
    <t>「浚渫土」8箇所目の供給元種類が複数選択されています。確認し一つにしてください。</t>
  </si>
  <si>
    <t>「浚渫土」9箇所目</t>
  </si>
  <si>
    <t>「浚渫土」9箇所目の供給元種類が複数選択されています。確認し一つにしてください。</t>
  </si>
  <si>
    <t>「浚渫土」10箇所目</t>
  </si>
  <si>
    <t>「浚渫土」10箇所目の供給元種類が複数選択されています。確認し一つにしてください。</t>
  </si>
  <si>
    <t>「浚渫土」11箇所目</t>
  </si>
  <si>
    <t>「浚渫土」11箇所目の供給元種類が複数選択されています。確認し一つにしてください。</t>
  </si>
  <si>
    <t>「浚渫土」12箇所目</t>
  </si>
  <si>
    <t>「浚渫土」12箇所目の供給元種類が複数選択されています。確認し一つにしてください。</t>
  </si>
  <si>
    <t>「建設汚泥処理土」1箇所目</t>
  </si>
  <si>
    <t>「建設汚泥処理土」1箇所目の供給元種類が複数選択されています。確認し一つにしてください。</t>
  </si>
  <si>
    <t>「建設汚泥処理土」2箇所目</t>
  </si>
  <si>
    <t>「建設汚泥処理土」2箇所目の供給元種類が複数選択されています。確認し一つにしてください。</t>
  </si>
  <si>
    <t>「建設汚泥処理土」3箇所目</t>
  </si>
  <si>
    <t>「建設汚泥処理土」3箇所目の供給元種類が複数選択されています。確認し一つにしてください。</t>
  </si>
  <si>
    <t>「建設汚泥処理土」4箇所目</t>
  </si>
  <si>
    <t>「建設汚泥処理土」4箇所目の供給元種類が複数選択されています。確認し一つにしてください。</t>
  </si>
  <si>
    <t>「建設汚泥処理土」5箇所目</t>
  </si>
  <si>
    <t>「建設汚泥処理土」5箇所目の供給元種類が複数選択されています。確認し一つにしてください。</t>
  </si>
  <si>
    <t>「建設汚泥処理土」6箇所目</t>
  </si>
  <si>
    <t>「建設汚泥処理土」6箇所目の供給元種類が複数選択されています。確認し一つにしてください。</t>
  </si>
  <si>
    <t>「建設汚泥処理土」7箇所目</t>
  </si>
  <si>
    <t>「建設汚泥処理土」7箇所目の供給元種類が複数選択されています。確認し一つにしてください。</t>
  </si>
  <si>
    <t>「建設汚泥処理土」8箇所目</t>
  </si>
  <si>
    <t>「建設汚泥処理土」8箇所目の供給元種類が複数選択されています。確認し一つにしてください。</t>
  </si>
  <si>
    <t>「建設汚泥処理土」9箇所目</t>
  </si>
  <si>
    <t>「建設汚泥処理土」9箇所目の供給元種類が複数選択されています。確認し一つにしてください。</t>
  </si>
  <si>
    <t>「建設汚泥処理土」10箇所目</t>
  </si>
  <si>
    <t>「建設汚泥処理土」10箇所目の供給元種類が複数選択されています。確認し一つにしてください。</t>
  </si>
  <si>
    <t>「建設汚泥処理土」11箇所目</t>
  </si>
  <si>
    <t>「建設汚泥処理土」11箇所目の供給元種類が複数選択されています。確認し一つにしてください。</t>
  </si>
  <si>
    <t>「建設汚泥処理土」12箇所目</t>
  </si>
  <si>
    <t>「建設汚泥処理土」12箇所目の供給元種類が複数選択されています。確認し一つにしてください。</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</si>
  <si>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</si>
  <si>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</si>
  <si>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</si>
  <si>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</si>
  <si>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</si>
  <si>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</si>
  <si>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</si>
  <si>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</si>
  <si>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</si>
  <si>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</si>
  <si>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</si>
  <si>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</si>
  <si>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建設副産物発生・搬出実績</t>
    <phoneticPr fontId="4"/>
  </si>
  <si>
    <t>AD</t>
    <phoneticPr fontId="4"/>
  </si>
  <si>
    <t>AR</t>
    <phoneticPr fontId="4"/>
  </si>
  <si>
    <t>BF</t>
    <phoneticPr fontId="4"/>
  </si>
  <si>
    <t>AB</t>
    <phoneticPr fontId="4"/>
  </si>
  <si>
    <t>現場内利用量</t>
    <phoneticPr fontId="4"/>
  </si>
  <si>
    <t>発生量</t>
    <rPh sb="0" eb="2">
      <t>ハッセイ</t>
    </rPh>
    <rPh sb="2" eb="3">
      <t>リョウ</t>
    </rPh>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</si>
  <si>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</si>
  <si>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</si>
  <si>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</si>
  <si>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</si>
  <si>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</si>
  <si>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</si>
  <si>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</si>
  <si>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</si>
  <si>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</si>
  <si>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</si>
  <si>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</si>
  <si>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</si>
  <si>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</si>
  <si>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</si>
  <si>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㎥・ﾄﾝ</t>
    <phoneticPr fontId="4"/>
  </si>
  <si>
    <t>の「現場内利用量」が２．建設資材利用実績の「現場内利用量」に入力されていません。確認し修正してください。</t>
    <phoneticPr fontId="4"/>
  </si>
  <si>
    <t>code</t>
    <phoneticPr fontId="4"/>
  </si>
  <si>
    <t>numb</t>
    <phoneticPr fontId="4"/>
  </si>
  <si>
    <t>の「現場内利用量」が、２．建設資材利用実績の「現場内利用量」と矛盾しています。修正してください。</t>
    <phoneticPr fontId="4"/>
  </si>
  <si>
    <t>「コンクリート塊」の現場内利用量が発生量よりも大きいです。修正してください。</t>
  </si>
  <si>
    <t>ｱｽﾌｧﾙﾄ･ｺﾝｸﾘｰﾄ塊</t>
  </si>
  <si>
    <t>「ｱｽﾌｧﾙﾄ･ｺﾝｸﾘｰﾄ塊」の現場内利用量が発生量よりも大きいです。修正してください。</t>
  </si>
  <si>
    <t>「建設汚泥」の現場内利用量＋減量化量が発生量よりも大きいです。修正してください。</t>
  </si>
  <si>
    <t>廃プラスチック類</t>
    <phoneticPr fontId="2"/>
  </si>
  <si>
    <t>CN</t>
    <phoneticPr fontId="4"/>
  </si>
  <si>
    <t>DA</t>
    <phoneticPr fontId="4"/>
  </si>
  <si>
    <t>DP</t>
    <phoneticPr fontId="4"/>
  </si>
  <si>
    <t>EA</t>
    <phoneticPr fontId="4"/>
  </si>
  <si>
    <t>EK</t>
    <phoneticPr fontId="4"/>
  </si>
  <si>
    <t>EP</t>
    <phoneticPr fontId="4"/>
  </si>
  <si>
    <t>EU</t>
    <phoneticPr fontId="4"/>
  </si>
  <si>
    <t>EZ</t>
    <phoneticPr fontId="4"/>
  </si>
  <si>
    <t>FE</t>
    <phoneticPr fontId="4"/>
  </si>
  <si>
    <t>FJ</t>
    <phoneticPr fontId="4"/>
  </si>
  <si>
    <t>GS</t>
    <phoneticPr fontId="4"/>
  </si>
  <si>
    <t>HH</t>
    <phoneticPr fontId="4"/>
  </si>
  <si>
    <t>HS</t>
    <phoneticPr fontId="4"/>
  </si>
  <si>
    <t>HX</t>
    <phoneticPr fontId="4"/>
  </si>
  <si>
    <t>IC</t>
    <phoneticPr fontId="4"/>
  </si>
  <si>
    <t>IH</t>
    <phoneticPr fontId="4"/>
  </si>
  <si>
    <t>IR</t>
    <phoneticPr fontId="4"/>
  </si>
  <si>
    <t>IW</t>
    <phoneticPr fontId="4"/>
  </si>
  <si>
    <t>JB</t>
    <phoneticPr fontId="4"/>
  </si>
  <si>
    <t>KU</t>
    <phoneticPr fontId="4"/>
  </si>
  <si>
    <t>LJ</t>
    <phoneticPr fontId="4"/>
  </si>
  <si>
    <t>LU</t>
    <phoneticPr fontId="4"/>
  </si>
  <si>
    <t>LZ</t>
    <phoneticPr fontId="4"/>
  </si>
  <si>
    <t>ME</t>
    <phoneticPr fontId="4"/>
  </si>
  <si>
    <t>MJ</t>
    <phoneticPr fontId="4"/>
  </si>
  <si>
    <t>MT</t>
    <phoneticPr fontId="4"/>
  </si>
  <si>
    <t>MY</t>
    <phoneticPr fontId="4"/>
  </si>
  <si>
    <t>ND</t>
    <phoneticPr fontId="4"/>
  </si>
  <si>
    <t>OW</t>
    <phoneticPr fontId="4"/>
  </si>
  <si>
    <t>PL</t>
    <phoneticPr fontId="4"/>
  </si>
  <si>
    <t>PW</t>
    <phoneticPr fontId="4"/>
  </si>
  <si>
    <t>QB</t>
    <phoneticPr fontId="4"/>
  </si>
  <si>
    <t>QG</t>
    <phoneticPr fontId="4"/>
  </si>
  <si>
    <t>QL</t>
    <phoneticPr fontId="4"/>
  </si>
  <si>
    <t>QV</t>
    <phoneticPr fontId="4"/>
  </si>
  <si>
    <t>RA</t>
    <phoneticPr fontId="4"/>
  </si>
  <si>
    <t>RF</t>
    <phoneticPr fontId="4"/>
  </si>
  <si>
    <t>CC</t>
    <phoneticPr fontId="4"/>
  </si>
  <si>
    <t>CQ</t>
    <phoneticPr fontId="4"/>
  </si>
  <si>
    <t>DF</t>
    <phoneticPr fontId="4"/>
  </si>
  <si>
    <t>DQ</t>
    <phoneticPr fontId="4"/>
  </si>
  <si>
    <t>DV</t>
    <phoneticPr fontId="4"/>
  </si>
  <si>
    <t>GE</t>
    <phoneticPr fontId="4"/>
  </si>
  <si>
    <t>JG</t>
    <phoneticPr fontId="4"/>
  </si>
  <si>
    <t>JL</t>
    <phoneticPr fontId="4"/>
  </si>
  <si>
    <t>KG</t>
    <phoneticPr fontId="4"/>
  </si>
  <si>
    <t>NI</t>
    <phoneticPr fontId="4"/>
  </si>
  <si>
    <t>NN</t>
    <phoneticPr fontId="4"/>
  </si>
  <si>
    <t>OI</t>
    <phoneticPr fontId="4"/>
  </si>
  <si>
    <t>RK</t>
    <phoneticPr fontId="4"/>
  </si>
  <si>
    <t>RP</t>
    <phoneticPr fontId="4"/>
  </si>
  <si>
    <t>場外搬出</t>
    <rPh sb="0" eb="2">
      <t>ジョウガイ</t>
    </rPh>
    <rPh sb="2" eb="4">
      <t>ハンシュツ</t>
    </rPh>
    <phoneticPr fontId="4"/>
  </si>
  <si>
    <t>搬出先</t>
    <rPh sb="0" eb="2">
      <t>ハンシュツ</t>
    </rPh>
    <rPh sb="2" eb="3">
      <t>サキ</t>
    </rPh>
    <phoneticPr fontId="4"/>
  </si>
  <si>
    <t>データ</t>
    <phoneticPr fontId="4"/>
  </si>
  <si>
    <t>J!</t>
    <phoneticPr fontId="4"/>
  </si>
  <si>
    <t>MSG1</t>
    <phoneticPr fontId="4"/>
  </si>
  <si>
    <t>Error1</t>
    <phoneticPr fontId="4"/>
  </si>
  <si>
    <t>J2</t>
    <phoneticPr fontId="4"/>
  </si>
  <si>
    <t>MSG2</t>
    <phoneticPr fontId="4"/>
  </si>
  <si>
    <t>Error2</t>
    <phoneticPr fontId="4"/>
  </si>
  <si>
    <t>J3</t>
    <phoneticPr fontId="4"/>
  </si>
  <si>
    <t>MSG3</t>
    <phoneticPr fontId="4"/>
  </si>
  <si>
    <t>Error3</t>
    <phoneticPr fontId="4"/>
  </si>
  <si>
    <t>J4</t>
    <phoneticPr fontId="4"/>
  </si>
  <si>
    <t>MSG4</t>
    <phoneticPr fontId="4"/>
  </si>
  <si>
    <t>Error4</t>
    <phoneticPr fontId="4"/>
  </si>
  <si>
    <t>J1</t>
    <phoneticPr fontId="4"/>
  </si>
  <si>
    <t>Caution2</t>
    <phoneticPr fontId="4"/>
  </si>
  <si>
    <t>搬出</t>
    <rPh sb="0" eb="2">
      <t>ハンシュツ</t>
    </rPh>
    <phoneticPr fontId="4"/>
  </si>
  <si>
    <t>関係</t>
    <rPh sb="0" eb="2">
      <t>カンケイ</t>
    </rPh>
    <phoneticPr fontId="4"/>
  </si>
  <si>
    <t>画面上部の都道府県・市区町村プルダウンリストから搬出先市町村を選択し、表示された「住所コード」を</t>
    <rPh sb="24" eb="26">
      <t>ハンシュツ</t>
    </rPh>
    <rPh sb="26" eb="27">
      <t>サキ</t>
    </rPh>
    <phoneticPr fontId="4"/>
  </si>
  <si>
    <t>の「搬出先住所」に入力してください。</t>
    <rPh sb="2" eb="4">
      <t>ハンシュツ</t>
    </rPh>
    <rPh sb="4" eb="5">
      <t>サキ</t>
    </rPh>
    <phoneticPr fontId="4"/>
  </si>
  <si>
    <t>の「住所コード」が誤りです。確認し修正してください。</t>
    <phoneticPr fontId="4"/>
  </si>
  <si>
    <t>「工事施工場所」と</t>
    <phoneticPr fontId="4"/>
  </si>
  <si>
    <t>code</t>
    <phoneticPr fontId="4"/>
  </si>
  <si>
    <t>numb</t>
    <phoneticPr fontId="4"/>
  </si>
  <si>
    <t>の「搬出先別搬出量」に入力漏れがあります。修正してください。</t>
    <phoneticPr fontId="4"/>
  </si>
  <si>
    <t>km</t>
    <phoneticPr fontId="4"/>
  </si>
  <si>
    <t>「コンクリート塊」1箇所目</t>
  </si>
  <si>
    <t>「コンクリート塊」の搬出先別搬出量、搬出先住所、運搬距離、搬出先種類を入力してください。</t>
  </si>
  <si>
    <t>「コンクリート塊」1箇所目の搬出先種類が複数選択されています。確認し一つにしてください。</t>
  </si>
  <si>
    <t>「コンクリート塊」2箇所目</t>
  </si>
  <si>
    <t>「コンクリート塊」の搬出先別搬出量の合計が場外搬出量よりも大きいです。修正してください。</t>
  </si>
  <si>
    <t>「コンクリート塊」2箇所目の搬出先種類が複数選択されています。確認し一つにしてください。</t>
  </si>
  <si>
    <t>「コンクリート塊」3箇所目</t>
  </si>
  <si>
    <t>「コンクリート塊」の場外搬出量が無いが、搬出先別搬出量が入力されています。修正してください。</t>
  </si>
  <si>
    <t>「コンクリート塊」3箇所目の搬出先種類が複数選択されています。確認し一つにしてください。</t>
  </si>
  <si>
    <t>「コンクリート塊」4箇所目</t>
  </si>
  <si>
    <t>「コンクリート塊」4箇所目の搬出先種類が複数選択されています。確認し一つにしてください。</t>
  </si>
  <si>
    <t>「コンクリート塊」5箇所目</t>
  </si>
  <si>
    <t>「コンクリート塊」5箇所目の搬出先種類が複数選択されています。確認し一つにしてください。</t>
  </si>
  <si>
    <t>「コンクリート塊」6箇所目</t>
  </si>
  <si>
    <t>「コンクリート塊」6箇所目の搬出先種類が複数選択されています。確認し一つにしてください。</t>
  </si>
  <si>
    <t>「コンクリート塊」7箇所目</t>
  </si>
  <si>
    <t>「コンクリート塊」7箇所目の搬出先種類が複数選択されています。確認し一つにしてください。</t>
  </si>
  <si>
    <t>「コンクリート塊」8箇所目</t>
  </si>
  <si>
    <t>「コンクリート塊」8箇所目の搬出先種類が複数選択されています。確認し一つにしてください。</t>
  </si>
  <si>
    <t>「コンクリート塊」9箇所目</t>
  </si>
  <si>
    <t>「コンクリート塊」9箇所目の搬出先種類が複数選択されています。確認し一つにしてください。</t>
  </si>
  <si>
    <t>「コンクリート塊」10箇所目</t>
  </si>
  <si>
    <t>「コンクリート塊」10箇所目の搬出先種類が複数選択されています。確認し一つにしてください。</t>
  </si>
  <si>
    <t>「コンクリート塊」11箇所目</t>
  </si>
  <si>
    <t>「コンクリート塊」11箇所目の搬出先種類が複数選択されています。確認し一つにしてください。</t>
  </si>
  <si>
    <t>「コンクリート塊」12箇所目</t>
  </si>
  <si>
    <t>「コンクリート塊」12箇所目の搬出先種類が複数選択されています。確認し一つにしてください。</t>
  </si>
  <si>
    <t>「ｱｽﾌｧﾙﾄ･ｺﾝｸﾘｰﾄ塊」1箇所目</t>
  </si>
  <si>
    <t>「ｱｽﾌｧﾙﾄ･ｺﾝｸﾘｰﾄ塊」の搬出先別搬出量、搬出先住所、運搬距離、搬出先種類を入力してください。</t>
  </si>
  <si>
    <t>「ｱｽﾌｧﾙﾄ･ｺﾝｸﾘｰﾄ塊」1箇所目の搬出先種類が複数選択されています。確認し一つにしてください。</t>
  </si>
  <si>
    <t>「ｱｽﾌｧﾙﾄ･ｺﾝｸﾘｰﾄ塊」2箇所目</t>
  </si>
  <si>
    <t>「ｱｽﾌｧﾙﾄ･ｺﾝｸﾘｰﾄ塊」の搬出先別搬出量の合計が場外搬出量よりも大きいです。修正してください。</t>
  </si>
  <si>
    <t>「ｱｽﾌｧﾙﾄ･ｺﾝｸﾘｰﾄ塊」2箇所目の搬出先種類が複数選択されています。確認し一つにしてください。</t>
  </si>
  <si>
    <t>「ｱｽﾌｧﾙﾄ･ｺﾝｸﾘｰﾄ塊」3箇所目</t>
  </si>
  <si>
    <t>「ｱｽﾌｧﾙﾄ･ｺﾝｸﾘｰﾄ塊」の場外搬出量が無いが、搬出先別搬出量が入力されています。修正してください。</t>
  </si>
  <si>
    <t>「ｱｽﾌｧﾙﾄ･ｺﾝｸﾘｰﾄ塊」3箇所目の搬出先種類が複数選択されています。確認し一つにしてください。</t>
  </si>
  <si>
    <t>「ｱｽﾌｧﾙﾄ･ｺﾝｸﾘｰﾄ塊」4箇所目</t>
  </si>
  <si>
    <t>「ｱｽﾌｧﾙﾄ･ｺﾝｸﾘｰﾄ塊」4箇所目の搬出先種類が複数選択されています。確認し一つにしてください。</t>
  </si>
  <si>
    <t>「ｱｽﾌｧﾙﾄ･ｺﾝｸﾘｰﾄ塊」5箇所目</t>
  </si>
  <si>
    <t>「ｱｽﾌｧﾙﾄ･ｺﾝｸﾘｰﾄ塊」5箇所目の搬出先種類が複数選択されています。確認し一つにしてください。</t>
  </si>
  <si>
    <t>「ｱｽﾌｧﾙﾄ･ｺﾝｸﾘｰﾄ塊」6箇所目</t>
  </si>
  <si>
    <t>「ｱｽﾌｧﾙﾄ･ｺﾝｸﾘｰﾄ塊」6箇所目の搬出先種類が複数選択されています。確認し一つにしてください。</t>
  </si>
  <si>
    <t>「ｱｽﾌｧﾙﾄ･ｺﾝｸﾘｰﾄ塊」7箇所目</t>
  </si>
  <si>
    <t>「ｱｽﾌｧﾙﾄ･ｺﾝｸﾘｰﾄ塊」7箇所目の搬出先種類が複数選択されています。確認し一つにしてください。</t>
  </si>
  <si>
    <t>「ｱｽﾌｧﾙﾄ･ｺﾝｸﾘｰﾄ塊」8箇所目</t>
  </si>
  <si>
    <t>「ｱｽﾌｧﾙﾄ･ｺﾝｸﾘｰﾄ塊」8箇所目の搬出先種類が複数選択されています。確認し一つにしてください。</t>
  </si>
  <si>
    <t>「ｱｽﾌｧﾙﾄ･ｺﾝｸﾘｰﾄ塊」9箇所目</t>
  </si>
  <si>
    <t>「ｱｽﾌｧﾙﾄ･ｺﾝｸﾘｰﾄ塊」9箇所目の搬出先種類が複数選択されています。確認し一つにしてください。</t>
  </si>
  <si>
    <t>「ｱｽﾌｧﾙﾄ･ｺﾝｸﾘｰﾄ塊」10箇所目</t>
  </si>
  <si>
    <t>「ｱｽﾌｧﾙﾄ･ｺﾝｸﾘｰﾄ塊」10箇所目の搬出先種類が複数選択されています。確認し一つにしてください。</t>
  </si>
  <si>
    <t>「ｱｽﾌｧﾙﾄ･ｺﾝｸﾘｰﾄ塊」11箇所目</t>
  </si>
  <si>
    <t>「ｱｽﾌｧﾙﾄ･ｺﾝｸﾘｰﾄ塊」11箇所目の搬出先種類が複数選択されています。確認し一つにしてください。</t>
  </si>
  <si>
    <t>「ｱｽﾌｧﾙﾄ･ｺﾝｸﾘｰﾄ塊」12箇所目</t>
  </si>
  <si>
    <t>「ｱｽﾌｧﾙﾄ･ｺﾝｸﾘｰﾄ塊」12箇所目の搬出先種類が複数選択されています。確認し一つにしてください。</t>
  </si>
  <si>
    <t>「建設汚泥」1箇所目</t>
  </si>
  <si>
    <t>「建設汚泥」の搬出先別搬出量、搬出先住所、運搬距離、搬出先種類を入力してください。</t>
  </si>
  <si>
    <t>「建設汚泥」1箇所目の搬出先種類が複数選択されています。確認し一つにしてください。</t>
  </si>
  <si>
    <t>「建設汚泥」2箇所目</t>
  </si>
  <si>
    <t>「建設汚泥」の搬出先別搬出量の合計が場外搬出量よりも大きいです。修正してください。</t>
  </si>
  <si>
    <t>「建設汚泥」2箇所目の搬出先種類が複数選択されています。確認し一つにしてください。</t>
  </si>
  <si>
    <t>「建設汚泥」3箇所目</t>
  </si>
  <si>
    <t>「建設汚泥」の場外搬出量が無いが、搬出先別搬出量が入力されています。修正してください。</t>
  </si>
  <si>
    <t>「建設汚泥」3箇所目の搬出先種類が複数選択されています。確認し一つにしてください。</t>
  </si>
  <si>
    <t>「建設汚泥」4箇所目</t>
  </si>
  <si>
    <t>「建設汚泥」4箇所目の搬出先種類が複数選択されています。確認し一つにしてください。</t>
  </si>
  <si>
    <t>「建設汚泥」5箇所目</t>
  </si>
  <si>
    <t>「建設汚泥」5箇所目の搬出先種類が複数選択されています。確認し一つにしてください。</t>
  </si>
  <si>
    <t>「建設汚泥」6箇所目</t>
  </si>
  <si>
    <t>「建設汚泥」6箇所目の搬出先種類が複数選択されています。確認し一つにしてください。</t>
  </si>
  <si>
    <t>「建設汚泥」7箇所目</t>
  </si>
  <si>
    <t>「建設汚泥」7箇所目の搬出先種類が複数選択されています。確認し一つにしてください。</t>
  </si>
  <si>
    <t>「建設汚泥」8箇所目</t>
  </si>
  <si>
    <t>「建設汚泥」8箇所目の搬出先種類が複数選択されています。確認し一つにしてください。</t>
  </si>
  <si>
    <t>「建設汚泥」9箇所目</t>
  </si>
  <si>
    <t>「建設汚泥」9箇所目の搬出先種類が複数選択されています。確認し一つにしてください。</t>
  </si>
  <si>
    <t>「建設汚泥」10箇所目</t>
  </si>
  <si>
    <t>「建設汚泥」10箇所目の搬出先種類が複数選択されています。確認し一つにしてください。</t>
  </si>
  <si>
    <t>「建設汚泥」11箇所目</t>
  </si>
  <si>
    <t>「建設汚泥」11箇所目の搬出先種類が複数選択されています。確認し一つにしてください。</t>
  </si>
  <si>
    <t>「建設汚泥」12箇所目</t>
  </si>
  <si>
    <t>「建設汚泥」12箇所目の搬出先種類が複数選択されています。確認し一つにしてください。</t>
  </si>
  <si>
    <t>「金属くず」1箇所目</t>
  </si>
  <si>
    <t>「金属くず」の搬出先別搬出量、搬出先住所、運搬距離、搬出先種類を入力してください。</t>
    <phoneticPr fontId="4"/>
  </si>
  <si>
    <t>「金属くず」1箇所目の搬出先種類が複数選択されています。確認し一つにしてください。</t>
  </si>
  <si>
    <t>「金属くず」2箇所目</t>
  </si>
  <si>
    <t>「金属くず」の搬出先別搬出量の合計が場外搬出量よりも大きいです。修正してください。</t>
  </si>
  <si>
    <t>「金属くず」2箇所目の搬出先種類が複数選択されています。確認し一つにしてください。</t>
  </si>
  <si>
    <t>「金属くず」3箇所目</t>
  </si>
  <si>
    <t>「金属くず」の場外搬出量が無いが、搬出先別搬出量が入力されています。修正してください。</t>
  </si>
  <si>
    <t>「金属くず」3箇所目の搬出先種類が複数選択されています。確認し一つにしてください。</t>
  </si>
  <si>
    <t>「金属くず」4箇所目</t>
  </si>
  <si>
    <t>「金属くず」4箇所目の搬出先種類が複数選択されています。確認し一つにしてください。</t>
  </si>
  <si>
    <t>「金属くず」5箇所目</t>
  </si>
  <si>
    <t>「金属くず」5箇所目の搬出先種類が複数選択されています。確認し一つにしてください。</t>
  </si>
  <si>
    <t>「金属くず」6箇所目</t>
  </si>
  <si>
    <t>「金属くず」6箇所目の搬出先種類が複数選択されています。確認し一つにしてください。</t>
  </si>
  <si>
    <t>「金属くず」7箇所目</t>
  </si>
  <si>
    <t>「金属くず」7箇所目の搬出先種類が複数選択されています。確認し一つにしてください。</t>
  </si>
  <si>
    <t>「金属くず」8箇所目</t>
  </si>
  <si>
    <t>「金属くず」8箇所目の搬出先種類が複数選択されています。確認し一つにしてください。</t>
  </si>
  <si>
    <t>「金属くず」9箇所目</t>
  </si>
  <si>
    <t>「金属くず」9箇所目の搬出先種類が複数選択されています。確認し一つにしてください。</t>
  </si>
  <si>
    <t>「金属くず」10箇所目</t>
  </si>
  <si>
    <t>「金属くず」10箇所目の搬出先種類が複数選択されています。確認し一つにしてください。</t>
  </si>
  <si>
    <t>「金属くず」11箇所目</t>
  </si>
  <si>
    <t>「金属くず」11箇所目の搬出先種類が複数選択されています。確認し一つにしてください。</t>
  </si>
  <si>
    <t>「金属くず」12箇所目</t>
  </si>
  <si>
    <t>「金属くず」12箇所目の搬出先種類が複数選択されています。確認し一つにしてください。</t>
  </si>
  <si>
    <t>「紙くず」1箇所目</t>
  </si>
  <si>
    <t>「紙くず」の搬出先別搬出量、搬出先住所、運搬距離、搬出先種類を入力してください。</t>
  </si>
  <si>
    <t>「紙くず」1箇所目の搬出先種類が複数選択されています。確認し一つにしてください。</t>
  </si>
  <si>
    <t>「紙くず」2箇所目</t>
  </si>
  <si>
    <t>「紙くず」の搬出先別搬出量の合計が場外搬出量よりも大きいです。修正してください。</t>
  </si>
  <si>
    <t>「紙くず」2箇所目の搬出先種類が複数選択されています。確認し一つにしてください。</t>
  </si>
  <si>
    <t>「紙くず」3箇所目</t>
  </si>
  <si>
    <t>「紙くず」の場外搬出量が無いが、搬出先別搬出量が入力されています。修正してください。</t>
  </si>
  <si>
    <t>「紙くず」3箇所目の搬出先種類が複数選択されています。確認し一つにしてください。</t>
  </si>
  <si>
    <t>「紙くず」4箇所目</t>
  </si>
  <si>
    <t>「紙くず」4箇所目の搬出先種類が複数選択されています。確認し一つにしてください。</t>
  </si>
  <si>
    <t>「紙くず」5箇所目</t>
  </si>
  <si>
    <t>「紙くず」5箇所目の搬出先種類が複数選択されています。確認し一つにしてください。</t>
  </si>
  <si>
    <t>「紙くず」6箇所目</t>
  </si>
  <si>
    <t>「紙くず」6箇所目の搬出先種類が複数選択されています。確認し一つにしてください。</t>
  </si>
  <si>
    <t>「紙くず」7箇所目</t>
  </si>
  <si>
    <t>「紙くず」7箇所目の搬出先種類が複数選択されています。確認し一つにしてください。</t>
  </si>
  <si>
    <t>「紙くず」8箇所目</t>
  </si>
  <si>
    <t>「紙くず」8箇所目の搬出先種類が複数選択されています。確認し一つにしてください。</t>
  </si>
  <si>
    <t>「紙くず」9箇所目</t>
  </si>
  <si>
    <t>「紙くず」9箇所目の搬出先種類が複数選択されています。確認し一つにしてください。</t>
  </si>
  <si>
    <t>「紙くず」10箇所目</t>
  </si>
  <si>
    <t>「紙くず」10箇所目の搬出先種類が複数選択されています。確認し一つにしてください。</t>
  </si>
  <si>
    <t>「紙くず」11箇所目</t>
  </si>
  <si>
    <t>「紙くず」11箇所目の搬出先種類が複数選択されています。確認し一つにしてください。</t>
  </si>
  <si>
    <t>「紙くず」12箇所目</t>
  </si>
  <si>
    <t>「紙くず」12箇所目の搬出先種類が複数選択されています。確認し一つにしてください。</t>
  </si>
  <si>
    <t>「廃プラスチック類」1箇所目</t>
  </si>
  <si>
    <t>「廃プラスチック類」の搬出先別搬出量、搬出先住所、運搬距離、搬出先種類を入力してください。</t>
  </si>
  <si>
    <t>「廃プラスチック類」1箇所目の搬出先種類が複数選択されています。確認し一つにしてください。</t>
  </si>
  <si>
    <t>「廃プラスチック類」2箇所目</t>
  </si>
  <si>
    <t>「廃プラスチック類」の搬出先別搬出量の合計が場外搬出量よりも大きいです。修正してください。</t>
  </si>
  <si>
    <t>「廃プラスチック類」2箇所目の搬出先種類が複数選択されています。確認し一つにしてください。</t>
  </si>
  <si>
    <t>「廃プラスチック類」3箇所目</t>
  </si>
  <si>
    <t>「廃プラスチック類」の場外搬出量が無いが、搬出先別搬出量が入力されています。修正してください。</t>
  </si>
  <si>
    <t>「廃プラスチック類」3箇所目の搬出先種類が複数選択されています。確認し一つにしてください。</t>
  </si>
  <si>
    <t>「廃プラスチック類」4箇所目</t>
  </si>
  <si>
    <t>「廃プラスチック類」4箇所目の搬出先種類が複数選択されています。確認し一つにしてください。</t>
  </si>
  <si>
    <t>「廃プラスチック類」5箇所目</t>
  </si>
  <si>
    <t>「廃プラスチック類」5箇所目の搬出先種類が複数選択されています。確認し一つにしてください。</t>
  </si>
  <si>
    <t>「廃プラスチック類」6箇所目</t>
  </si>
  <si>
    <t>「廃プラスチック類」6箇所目の搬出先種類が複数選択されています。確認し一つにしてください。</t>
  </si>
  <si>
    <t>「廃プラスチック類」7箇所目</t>
  </si>
  <si>
    <t>「廃プラスチック類」7箇所目の搬出先種類が複数選択されています。確認し一つにしてください。</t>
  </si>
  <si>
    <t>「廃プラスチック類」8箇所目</t>
  </si>
  <si>
    <t>「廃プラスチック類」8箇所目の搬出先種類が複数選択されています。確認し一つにしてください。</t>
  </si>
  <si>
    <t>「廃プラスチック類」9箇所目</t>
  </si>
  <si>
    <t>「廃プラスチック類」9箇所目の搬出先種類が複数選択されています。確認し一つにしてください。</t>
  </si>
  <si>
    <t>「廃プラスチック類」10箇所目</t>
  </si>
  <si>
    <t>「廃プラスチック類」10箇所目の搬出先種類が複数選択されています。確認し一つにしてください。</t>
  </si>
  <si>
    <t>「廃プラスチック類」11箇所目</t>
  </si>
  <si>
    <t>「廃プラスチック類」11箇所目の搬出先種類が複数選択されています。確認し一つにしてください。</t>
  </si>
  <si>
    <t>「廃プラスチック類」12箇所目</t>
  </si>
  <si>
    <t>「廃プラスチック類」12箇所目の搬出先種類が複数選択されています。確認し一つにしてください。</t>
  </si>
  <si>
    <t>「廃塩化ビニル管・継手」1箇所目</t>
  </si>
  <si>
    <t>「廃塩化ビニル管・継手」の搬出先別搬出量、搬出先住所、運搬距離、搬出先種類を入力してください。</t>
  </si>
  <si>
    <t>「廃塩化ビニル管・継手」1箇所目の搬出先種類が複数選択されています。確認し一つにしてください。</t>
  </si>
  <si>
    <t>「廃塩化ビニル管・継手」2箇所目</t>
  </si>
  <si>
    <t>「廃塩化ビニル管・継手」の搬出先別搬出量の合計が場外搬出量よりも大きいです。修正してください。</t>
  </si>
  <si>
    <t>「廃塩化ビニル管・継手」2箇所目の搬出先種類が複数選択されています。確認し一つにしてください。</t>
  </si>
  <si>
    <t>「廃塩化ビニル管・継手」3箇所目</t>
  </si>
  <si>
    <t>「廃塩化ビニル管・継手」の場外搬出量が無いが、搬出先別搬出量が入力されています。修正してください。</t>
  </si>
  <si>
    <t>「廃塩化ビニル管・継手」3箇所目の搬出先種類が複数選択されています。確認し一つにしてください。</t>
  </si>
  <si>
    <t>「廃塩化ビニル管・継手」4箇所目</t>
  </si>
  <si>
    <t>「廃塩化ビニル管・継手」4箇所目の搬出先種類が複数選択されています。確認し一つにしてください。</t>
  </si>
  <si>
    <t>「廃塩化ビニル管・継手」5箇所目</t>
  </si>
  <si>
    <t>「廃塩化ビニル管・継手」5箇所目の搬出先種類が複数選択されています。確認し一つにしてください。</t>
  </si>
  <si>
    <t>「廃塩化ビニル管・継手」6箇所目</t>
  </si>
  <si>
    <t>「廃塩化ビニル管・継手」6箇所目の搬出先種類が複数選択されています。確認し一つにしてください。</t>
  </si>
  <si>
    <t>「廃塩化ビニル管・継手」7箇所目</t>
  </si>
  <si>
    <t>「廃塩化ビニル管・継手」7箇所目の搬出先種類が複数選択されています。確認し一つにしてください。</t>
  </si>
  <si>
    <t>「廃塩化ビニル管・継手」8箇所目</t>
  </si>
  <si>
    <t>「廃塩化ビニル管・継手」8箇所目の搬出先種類が複数選択されています。確認し一つにしてください。</t>
  </si>
  <si>
    <t>「廃塩化ビニル管・継手」9箇所目</t>
  </si>
  <si>
    <t>「廃塩化ビニル管・継手」9箇所目の搬出先種類が複数選択されています。確認し一つにしてください。</t>
  </si>
  <si>
    <t>「廃塩化ビニル管・継手」10箇所目</t>
  </si>
  <si>
    <t>「廃塩化ビニル管・継手」10箇所目の搬出先種類が複数選択されています。確認し一つにしてください。</t>
  </si>
  <si>
    <t>「廃塩化ビニル管・継手」11箇所目</t>
  </si>
  <si>
    <t>「廃塩化ビニル管・継手」11箇所目の搬出先種類が複数選択されています。確認し一つにしてください。</t>
  </si>
  <si>
    <t>「廃塩化ビニル管・継手」12箇所目</t>
  </si>
  <si>
    <t>「廃塩化ビニル管・継手」12箇所目の搬出先種類が複数選択されています。確認し一つにしてください。</t>
  </si>
  <si>
    <t>「廃石膏ボード」1箇所目</t>
  </si>
  <si>
    <t>「廃石膏ボード」の搬出先別搬出量、搬出先住所、運搬距離、搬出先種類を入力してください。</t>
  </si>
  <si>
    <t>「廃石膏ボード」1箇所目の搬出先種類が複数選択されています。確認し一つにしてください。</t>
  </si>
  <si>
    <t>「廃石膏ボード」2箇所目</t>
  </si>
  <si>
    <t>「廃石膏ボード」の搬出先別搬出量の合計が場外搬出量よりも大きいです。修正してください。</t>
  </si>
  <si>
    <t>「廃石膏ボード」2箇所目の搬出先種類が複数選択されています。確認し一つにしてください。</t>
  </si>
  <si>
    <t>「廃石膏ボード」3箇所目</t>
  </si>
  <si>
    <t>「廃石膏ボード」の場外搬出量が無いが、搬出先別搬出量が入力されています。修正してください。</t>
  </si>
  <si>
    <t>「廃石膏ボード」3箇所目の搬出先種類が複数選択されています。確認し一つにしてください。</t>
  </si>
  <si>
    <t>「廃石膏ボード」4箇所目</t>
  </si>
  <si>
    <t>「廃石膏ボード」4箇所目の搬出先種類が複数選択されています。確認し一つにしてください。</t>
  </si>
  <si>
    <t>「廃石膏ボード」5箇所目</t>
  </si>
  <si>
    <t>「廃石膏ボード」5箇所目の搬出先種類が複数選択されています。確認し一つにしてください。</t>
  </si>
  <si>
    <t>「廃石膏ボード」6箇所目</t>
  </si>
  <si>
    <t>「廃石膏ボード」6箇所目の搬出先種類が複数選択されています。確認し一つにしてください。</t>
  </si>
  <si>
    <t>「廃石膏ボード」7箇所目</t>
  </si>
  <si>
    <t>「廃石膏ボード」7箇所目の搬出先種類が複数選択されています。確認し一つにしてください。</t>
  </si>
  <si>
    <t>「廃石膏ボード」8箇所目</t>
  </si>
  <si>
    <t>「廃石膏ボード」8箇所目の搬出先種類が複数選択されています。確認し一つにしてください。</t>
  </si>
  <si>
    <t>「廃石膏ボード」9箇所目</t>
  </si>
  <si>
    <t>「廃石膏ボード」9箇所目の搬出先種類が複数選択されています。確認し一つにしてください。</t>
  </si>
  <si>
    <t>「廃石膏ボード」10箇所目</t>
  </si>
  <si>
    <t>「廃石膏ボード」10箇所目の搬出先種類が複数選択されています。確認し一つにしてください。</t>
  </si>
  <si>
    <t>「廃石膏ボード」11箇所目</t>
  </si>
  <si>
    <t>「廃石膏ボード」11箇所目の搬出先種類が複数選択されています。確認し一つにしてください。</t>
  </si>
  <si>
    <t>「廃石膏ボード」12箇所目</t>
  </si>
  <si>
    <t>「廃石膏ボード」12箇所目の搬出先種類が複数選択されています。確認し一つにしてください。</t>
  </si>
  <si>
    <t>「その他の分別された廃棄物」1箇所目</t>
  </si>
  <si>
    <t>「その他の分別された廃棄物」の搬出先別搬出量、搬出先住所、運搬距離、搬出先種類を入力してください。</t>
  </si>
  <si>
    <t>「その他の分別された廃棄物」1箇所目の搬出先種類が複数選択されています。確認し一つにしてください。</t>
  </si>
  <si>
    <t>「その他の分別された廃棄物」2箇所目</t>
  </si>
  <si>
    <t>「その他の分別された廃棄物」の搬出先別搬出量の合計が場外搬出量よりも大きいです。修正してください。</t>
  </si>
  <si>
    <t>「その他の分別された廃棄物」2箇所目の搬出先種類が複数選択されています。確認し一つにしてください。</t>
  </si>
  <si>
    <t>「その他の分別された廃棄物」3箇所目</t>
  </si>
  <si>
    <t>「その他の分別された廃棄物」の場外搬出量が無いが、搬出先別搬出量が入力されています。修正してください。</t>
  </si>
  <si>
    <t>「その他の分別された廃棄物」3箇所目の搬出先種類が複数選択されています。確認し一つにしてください。</t>
  </si>
  <si>
    <t>「その他の分別された廃棄物」4箇所目</t>
  </si>
  <si>
    <t>「その他の分別された廃棄物」4箇所目の搬出先種類が複数選択されています。確認し一つにしてください。</t>
  </si>
  <si>
    <t>「その他の分別された廃棄物」5箇所目</t>
  </si>
  <si>
    <t>「その他の分別された廃棄物」5箇所目の搬出先種類が複数選択されています。確認し一つにしてください。</t>
  </si>
  <si>
    <t>「その他の分別された廃棄物」6箇所目</t>
  </si>
  <si>
    <t>「その他の分別された廃棄物」6箇所目の搬出先種類が複数選択されています。確認し一つにしてください。</t>
  </si>
  <si>
    <t>「その他の分別された廃棄物」7箇所目</t>
  </si>
  <si>
    <t>「その他の分別された廃棄物」7箇所目の搬出先種類が複数選択されています。確認し一つにしてください。</t>
  </si>
  <si>
    <t>「その他の分別された廃棄物」8箇所目</t>
  </si>
  <si>
    <t>「その他の分別された廃棄物」8箇所目の搬出先種類が複数選択されています。確認し一つにしてください。</t>
  </si>
  <si>
    <t>「その他の分別された廃棄物」9箇所目</t>
  </si>
  <si>
    <t>「その他の分別された廃棄物」9箇所目の搬出先種類が複数選択されています。確認し一つにしてください。</t>
  </si>
  <si>
    <t>「その他の分別された廃棄物」10箇所目</t>
  </si>
  <si>
    <t>「その他の分別された廃棄物」10箇所目の搬出先種類が複数選択されています。確認し一つにしてください。</t>
  </si>
  <si>
    <t>「その他の分別された廃棄物」11箇所目</t>
  </si>
  <si>
    <t>「その他の分別された廃棄物」11箇所目の搬出先種類が複数選択されています。確認し一つにしてください。</t>
  </si>
  <si>
    <t>「その他の分別された廃棄物」12箇所目</t>
  </si>
  <si>
    <t>「その他の分別された廃棄物」12箇所目の搬出先種類が複数選択されています。確認し一つにしてください。</t>
  </si>
  <si>
    <t>「混合状態の廃棄物」1箇所目</t>
  </si>
  <si>
    <t>「混合状態の廃棄物」の搬出先別搬出量、搬出先住所、運搬距離、搬出先種類を入力してください。</t>
  </si>
  <si>
    <t>「混合状態の廃棄物」1箇所目の搬出先種類が複数選択されています。確認し一つにしてください。</t>
  </si>
  <si>
    <t>「混合状態の廃棄物」2箇所目</t>
  </si>
  <si>
    <t>「混合状態の廃棄物」の搬出先別搬出量の合計が場外搬出量よりも大きいです。修正してください。</t>
  </si>
  <si>
    <t>「混合状態の廃棄物」2箇所目の搬出先種類が複数選択されています。確認し一つにしてください。</t>
  </si>
  <si>
    <t>「混合状態の廃棄物」3箇所目</t>
  </si>
  <si>
    <t>「混合状態の廃棄物」の場外搬出量が無いが、搬出先別搬出量が入力されています。修正してください。</t>
  </si>
  <si>
    <t>「混合状態の廃棄物」3箇所目の搬出先種類が複数選択されています。確認し一つにしてください。</t>
  </si>
  <si>
    <t>「混合状態の廃棄物」4箇所目</t>
  </si>
  <si>
    <t>「混合状態の廃棄物」4箇所目の搬出先種類が複数選択されています。確認し一つにしてください。</t>
  </si>
  <si>
    <t>「混合状態の廃棄物」5箇所目</t>
  </si>
  <si>
    <t>「混合状態の廃棄物」5箇所目の搬出先種類が複数選択されています。確認し一つにしてください。</t>
  </si>
  <si>
    <t>「混合状態の廃棄物」6箇所目</t>
  </si>
  <si>
    <t>「混合状態の廃棄物」6箇所目の搬出先種類が複数選択されています。確認し一つにしてください。</t>
  </si>
  <si>
    <t>「混合状態の廃棄物」7箇所目</t>
  </si>
  <si>
    <t>「混合状態の廃棄物」7箇所目の搬出先種類が複数選択されています。確認し一つにしてください。</t>
  </si>
  <si>
    <t>「混合状態の廃棄物」8箇所目</t>
  </si>
  <si>
    <t>「混合状態の廃棄物」8箇所目の搬出先種類が複数選択されています。確認し一つにしてください。</t>
  </si>
  <si>
    <t>「混合状態の廃棄物」9箇所目</t>
  </si>
  <si>
    <t>「混合状態の廃棄物」9箇所目の搬出先種類が複数選択されています。確認し一つにしてください。</t>
  </si>
  <si>
    <t>「混合状態の廃棄物」10箇所目</t>
  </si>
  <si>
    <t>「混合状態の廃棄物」10箇所目の搬出先種類が複数選択されています。確認し一つにしてください。</t>
  </si>
  <si>
    <t>「混合状態の廃棄物」11箇所目</t>
  </si>
  <si>
    <t>「混合状態の廃棄物」11箇所目の搬出先種類が複数選択されています。確認し一つにしてください。</t>
  </si>
  <si>
    <t>「混合状態の廃棄物」12箇所目</t>
  </si>
  <si>
    <t>「混合状態の廃棄物」12箇所目の搬出先種類が複数選択されています。確認し一つにしてください。</t>
  </si>
  <si>
    <t>「建設発生土」の搬出先別搬出量、搬出先住所、運搬距離、搬出先種類を入力してください。</t>
  </si>
  <si>
    <t>「建設発生土」1箇所目の搬出先種類が複数選択されています。確認し一つにしてください。</t>
  </si>
  <si>
    <t>「建設発生土」の搬出先別搬出量の合計が場外搬出量よりも大きいです。修正してください。</t>
  </si>
  <si>
    <t>「建設発生土」2箇所目の搬出先種類が複数選択されています。確認し一つにしてください。</t>
  </si>
  <si>
    <t>「建設発生土」の場外搬出量が無いが、搬出先別搬出量が入力されています。修正してください。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</si>
  <si>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</si>
  <si>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</si>
  <si>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</si>
  <si>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</si>
  <si>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</si>
  <si>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</si>
  <si>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</si>
  <si>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</si>
  <si>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</si>
  <si>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</si>
  <si>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CX26</t>
    <phoneticPr fontId="4"/>
  </si>
  <si>
    <t>Check!</t>
    <phoneticPr fontId="4"/>
  </si>
  <si>
    <t>[EU_02.CSV]</t>
  </si>
  <si>
    <t>[EU_03.CSV]</t>
  </si>
  <si>
    <t>[EU_04.CSV]</t>
  </si>
  <si>
    <t>[EU_05.CSV]</t>
  </si>
  <si>
    <t>入力データレイアウト</t>
    <rPh sb="0" eb="2">
      <t>ニュウリョク</t>
    </rPh>
    <phoneticPr fontId="4"/>
  </si>
  <si>
    <t>Col1</t>
  </si>
  <si>
    <t>Col2</t>
  </si>
  <si>
    <t>Col6</t>
  </si>
  <si>
    <t>Col7</t>
  </si>
  <si>
    <t>Col8</t>
  </si>
  <si>
    <t>Col51</t>
  </si>
  <si>
    <t>Col29</t>
  </si>
  <si>
    <t>Col39</t>
  </si>
  <si>
    <t>Col43</t>
  </si>
  <si>
    <t>Col44</t>
  </si>
  <si>
    <t>Col3</t>
  </si>
  <si>
    <t>Col4</t>
  </si>
  <si>
    <t>Col5</t>
  </si>
  <si>
    <t>Col41</t>
  </si>
  <si>
    <t>Col42</t>
  </si>
  <si>
    <t>Col9</t>
  </si>
  <si>
    <t>Col10</t>
  </si>
  <si>
    <t>Col18</t>
  </si>
  <si>
    <t>Col21</t>
  </si>
  <si>
    <t>Col12</t>
  </si>
  <si>
    <t>Col13</t>
  </si>
  <si>
    <t>Col14</t>
  </si>
  <si>
    <t>Col15</t>
  </si>
  <si>
    <t>Col16</t>
  </si>
  <si>
    <t>Col17</t>
  </si>
  <si>
    <t>Col46</t>
  </si>
  <si>
    <t>Col49</t>
  </si>
  <si>
    <t>工事ID</t>
  </si>
  <si>
    <t>計画or実施</t>
  </si>
  <si>
    <t>発注機関コード</t>
  </si>
  <si>
    <t>発注担当者</t>
  </si>
  <si>
    <t>発注ＴＥＬ</t>
  </si>
  <si>
    <t>法人番号</t>
  </si>
  <si>
    <t>請負会社所在地</t>
  </si>
  <si>
    <t>請負ＴＥＬ</t>
  </si>
  <si>
    <t>請負ＦＡＸ</t>
  </si>
  <si>
    <t>作成年</t>
  </si>
  <si>
    <t>作成月</t>
  </si>
  <si>
    <t>作成日</t>
  </si>
  <si>
    <t>住所コード</t>
  </si>
  <si>
    <t>工事種別コード</t>
  </si>
  <si>
    <t>工期開始年</t>
  </si>
  <si>
    <t>工期開始月</t>
  </si>
  <si>
    <t>工期開始日</t>
  </si>
  <si>
    <t>工期終了年</t>
  </si>
  <si>
    <t>工期終了月</t>
  </si>
  <si>
    <t>工期終了日</t>
  </si>
  <si>
    <t>構造</t>
  </si>
  <si>
    <t>Integer</t>
  </si>
  <si>
    <t>Byte</t>
  </si>
  <si>
    <t>Char</t>
  </si>
  <si>
    <t>Width</t>
  </si>
  <si>
    <t>6</t>
  </si>
  <si>
    <t>50</t>
  </si>
  <si>
    <t>13</t>
  </si>
  <si>
    <t>125</t>
  </si>
  <si>
    <t>5</t>
  </si>
  <si>
    <t>3</t>
  </si>
  <si>
    <t>E</t>
    <phoneticPr fontId="4"/>
  </si>
  <si>
    <t>F</t>
    <phoneticPr fontId="4"/>
  </si>
  <si>
    <t>建設資材利用実績</t>
    <rPh sb="0" eb="1">
      <t>ケンセツ</t>
    </rPh>
    <rPh sb="1" eb="3">
      <t>シザイ</t>
    </rPh>
    <rPh sb="4" eb="6">
      <t>リヨウ</t>
    </rPh>
    <rPh sb="6" eb="8">
      <t>ジッセキ</t>
    </rPh>
    <phoneticPr fontId="4"/>
  </si>
  <si>
    <t>有無Flag</t>
    <rPh sb="0" eb="2">
      <t>ウム</t>
    </rPh>
    <phoneticPr fontId="4"/>
  </si>
  <si>
    <t>資材コード</t>
  </si>
  <si>
    <t>利用量</t>
  </si>
  <si>
    <t>搬入利用量</t>
    <rPh sb="0" eb="2">
      <t>ハンニュウ</t>
    </rPh>
    <rPh sb="2" eb="4">
      <t>リヨウ</t>
    </rPh>
    <rPh sb="4" eb="5">
      <t>リョウ</t>
    </rPh>
    <phoneticPr fontId="4"/>
  </si>
  <si>
    <t>現場内利用量</t>
    <rPh sb="0" eb="2">
      <t>ゲンバ</t>
    </rPh>
    <rPh sb="2" eb="3">
      <t>ナイ</t>
    </rPh>
    <rPh sb="3" eb="5">
      <t>リヨウ</t>
    </rPh>
    <rPh sb="5" eb="6">
      <t>リョウ</t>
    </rPh>
    <phoneticPr fontId="4"/>
  </si>
  <si>
    <t>Bigint</t>
  </si>
  <si>
    <t>供給元別利用量</t>
    <rPh sb="0" eb="2">
      <t>キョウキュウ</t>
    </rPh>
    <rPh sb="2" eb="3">
      <t>モト</t>
    </rPh>
    <rPh sb="3" eb="4">
      <t>ベツ</t>
    </rPh>
    <rPh sb="4" eb="6">
      <t>リヨウ</t>
    </rPh>
    <rPh sb="6" eb="7">
      <t>リョウ</t>
    </rPh>
    <phoneticPr fontId="4"/>
  </si>
  <si>
    <t>供給元場所住所コード</t>
  </si>
  <si>
    <t>供給元種類コード</t>
  </si>
  <si>
    <t>Col5</t>
    <phoneticPr fontId="4"/>
  </si>
  <si>
    <t>副産物コード</t>
  </si>
  <si>
    <t>減量化量</t>
  </si>
  <si>
    <t>場外搬出量</t>
    <rPh sb="0" eb="2">
      <t>ジョウガイ</t>
    </rPh>
    <rPh sb="2" eb="4">
      <t>ハンシュツ</t>
    </rPh>
    <rPh sb="4" eb="5">
      <t>リョウ</t>
    </rPh>
    <phoneticPr fontId="4"/>
  </si>
  <si>
    <t>Col11</t>
  </si>
  <si>
    <t>搬出量</t>
  </si>
  <si>
    <t>搬出先場所住所コード</t>
  </si>
  <si>
    <t>搬出先種類コード</t>
  </si>
  <si>
    <t>Short</t>
  </si>
  <si>
    <t>建物の「延床面積」を入力してください。小数点以下は四捨五入し、㎡単位で入力してください。</t>
    <phoneticPr fontId="4"/>
  </si>
  <si>
    <t>建物の「構造」をプルダウンリストから選択してください。</t>
    <phoneticPr fontId="4"/>
  </si>
  <si>
    <t>木くず（柱、ボードなど）</t>
    <rPh sb="0" eb="1">
      <t>キ</t>
    </rPh>
    <phoneticPr fontId="4"/>
  </si>
  <si>
    <t>木くず（立木、除根材など）</t>
    <rPh sb="0" eb="1">
      <t>キ</t>
    </rPh>
    <phoneticPr fontId="4"/>
  </si>
  <si>
    <t>「木くず（柱、ボードなど）」の現場内利用量が発生量よりも大きいです。修正してください。</t>
    <phoneticPr fontId="4"/>
  </si>
  <si>
    <t>「木くず（立木、除根材など）」の現場内利用量が発生量よりも大きいです。修正してください。</t>
    <phoneticPr fontId="4"/>
  </si>
  <si>
    <t>「木くず（柱、ボードなど）」1箇所目</t>
  </si>
  <si>
    <t>「木くず（柱、ボードなど）」2箇所目</t>
  </si>
  <si>
    <t>「木くず（柱、ボードなど）」3箇所目</t>
  </si>
  <si>
    <t>「木くず（柱、ボードなど）」4箇所目</t>
  </si>
  <si>
    <t>「木くず（柱、ボードなど）」5箇所目</t>
  </si>
  <si>
    <t>「木くず（柱、ボードなど）」6箇所目</t>
  </si>
  <si>
    <t>「木くず（柱、ボードなど）」7箇所目</t>
  </si>
  <si>
    <t>「木くず（柱、ボードなど）」8箇所目</t>
  </si>
  <si>
    <t>「木くず（柱、ボードなど）」9箇所目</t>
  </si>
  <si>
    <t>「木くず（柱、ボードなど）」10箇所目</t>
  </si>
  <si>
    <t>「木くず（柱、ボードなど）」11箇所目</t>
  </si>
  <si>
    <t>「木くず（柱、ボードなど）」12箇所目</t>
  </si>
  <si>
    <t>「木くず（立木、除根材など）」1箇所目</t>
  </si>
  <si>
    <t>「木くず（立木、除根材など）」2箇所目</t>
  </si>
  <si>
    <t>「木くず（立木、除根材など）」3箇所目</t>
  </si>
  <si>
    <t>「木くず（立木、除根材など）」4箇所目</t>
  </si>
  <si>
    <t>「木くず（立木、除根材など）」5箇所目</t>
  </si>
  <si>
    <t>「木くず（立木、除根材など）」6箇所目</t>
  </si>
  <si>
    <t>「木くず（立木、除根材など）」7箇所目</t>
  </si>
  <si>
    <t>「木くず（立木、除根材など）」8箇所目</t>
  </si>
  <si>
    <t>「木くず（立木、除根材など）」9箇所目</t>
  </si>
  <si>
    <t>「木くず（立木、除根材など）」10箇所目</t>
  </si>
  <si>
    <t>「木くず（立木、除根材など）」11箇所目</t>
  </si>
  <si>
    <t>「木くず（立木、除根材など）」12箇所目</t>
  </si>
  <si>
    <t>「木くず（柱、ボードなど）」1箇所目の搬出先種類が複数選択されています。確認し一つにしてください。</t>
  </si>
  <si>
    <t>「木くず（柱、ボードなど）」2箇所目の搬出先種類が複数選択されています。確認し一つにしてください。</t>
  </si>
  <si>
    <t>「木くず（柱、ボードなど）」3箇所目の搬出先種類が複数選択されています。確認し一つにしてください。</t>
  </si>
  <si>
    <t>「木くず（柱、ボードなど）」4箇所目の搬出先種類が複数選択されています。確認し一つにしてください。</t>
  </si>
  <si>
    <t>「木くず（柱、ボードなど）」5箇所目の搬出先種類が複数選択されています。確認し一つにしてください。</t>
  </si>
  <si>
    <t>「木くず（柱、ボードなど）」6箇所目の搬出先種類が複数選択されています。確認し一つにしてください。</t>
  </si>
  <si>
    <t>「木くず（柱、ボードなど）」7箇所目の搬出先種類が複数選択されています。確認し一つにしてください。</t>
  </si>
  <si>
    <t>「木くず（柱、ボードなど）」8箇所目の搬出先種類が複数選択されています。確認し一つにしてください。</t>
  </si>
  <si>
    <t>「木くず（柱、ボードなど）」9箇所目の搬出先種類が複数選択されています。確認し一つにしてください。</t>
  </si>
  <si>
    <t>「木くず（柱、ボードなど）」10箇所目の搬出先種類が複数選択されています。確認し一つにしてください。</t>
  </si>
  <si>
    <t>「木くず（柱、ボードなど）」11箇所目の搬出先種類が複数選択されています。確認し一つにしてください。</t>
  </si>
  <si>
    <t>「木くず（柱、ボードなど）」12箇所目の搬出先種類が複数選択されています。確認し一つにしてください。</t>
  </si>
  <si>
    <t>「木くず（立木、除根材など）」1箇所目の搬出先種類が複数選択されています。確認し一つにしてください。</t>
  </si>
  <si>
    <t>「木くず（立木、除根材など）」2箇所目の搬出先種類が複数選択されています。確認し一つにしてください。</t>
  </si>
  <si>
    <t>「木くず（立木、除根材など）」3箇所目の搬出先種類が複数選択されています。確認し一つにしてください。</t>
  </si>
  <si>
    <t>「木くず（立木、除根材など）」4箇所目の搬出先種類が複数選択されています。確認し一つにしてください。</t>
  </si>
  <si>
    <t>「木くず（立木、除根材など）」5箇所目の搬出先種類が複数選択されています。確認し一つにしてください。</t>
  </si>
  <si>
    <t>「木くず（立木、除根材など）」6箇所目の搬出先種類が複数選択されています。確認し一つにしてください。</t>
  </si>
  <si>
    <t>「木くず（立木、除根材など）」7箇所目の搬出先種類が複数選択されています。確認し一つにしてください。</t>
  </si>
  <si>
    <t>「木くず（立木、除根材など）」8箇所目の搬出先種類が複数選択されています。確認し一つにしてください。</t>
  </si>
  <si>
    <t>「木くず（立木、除根材など）」9箇所目の搬出先種類が複数選択されています。確認し一つにしてください。</t>
  </si>
  <si>
    <t>「木くず（立木、除根材など）」10箇所目の搬出先種類が複数選択されています。確認し一つにしてください。</t>
  </si>
  <si>
    <t>「木くず（立木、除根材など）」11箇所目の搬出先種類が複数選択されています。確認し一つにしてください。</t>
  </si>
  <si>
    <t>「木くず（立木、除根材など）」12箇所目の搬出先種類が複数選択されています。確認し一つにしてください。</t>
  </si>
  <si>
    <t>「木くず（柱、ボードなど）」の搬出先別搬出量、搬出先住所、運搬距離、搬出先種類を入力してください。</t>
    <phoneticPr fontId="4"/>
  </si>
  <si>
    <t>「木くず（柱、ボードなど）」の搬出先別搬出量の合計が場外搬出量よりも大きいです。修正してください。</t>
    <phoneticPr fontId="4"/>
  </si>
  <si>
    <t>「木くず（柱、ボードなど）」の場外搬出量が無いが、搬出先別搬出量が入力されています。修正してください。</t>
    <phoneticPr fontId="4"/>
  </si>
  <si>
    <t>「木くず（立木、除根材など）」の搬出先別搬出量、搬出先住所、運搬距離、搬出先種類を入力してください。</t>
    <phoneticPr fontId="4"/>
  </si>
  <si>
    <t>「木くず（立木、除根材など）」の搬出先別搬出量の合計が場外搬出量よりも大きいです。修正してください。</t>
    <phoneticPr fontId="4"/>
  </si>
  <si>
    <t>「木くず（立木、除根材など）」の場外搬出量が無いが、搬出先別搬出量が入力されています。修正してください。</t>
    <phoneticPr fontId="4"/>
  </si>
  <si>
    <t>分類</t>
    <rPh sb="0" eb="2">
      <t>ブンルイ</t>
    </rPh>
    <phoneticPr fontId="4"/>
  </si>
  <si>
    <t>「工事種別」と「構造」が矛盾しています。確認し修正してください。</t>
    <phoneticPr fontId="4"/>
  </si>
  <si>
    <t>発注
担当者</t>
    <rPh sb="0" eb="2">
      <t>ハッチュウ</t>
    </rPh>
    <rPh sb="3" eb="6">
      <t>タントウシャ</t>
    </rPh>
    <phoneticPr fontId="4"/>
  </si>
  <si>
    <t>←</t>
    <phoneticPr fontId="4"/>
  </si>
  <si>
    <t>http://www.houjin-bangou.nta.go.jp</t>
    <phoneticPr fontId="4"/>
  </si>
  <si>
    <t>Error4</t>
    <phoneticPr fontId="4"/>
  </si>
  <si>
    <t>③</t>
    <phoneticPr fontId="4"/>
  </si>
  <si>
    <t>調査票の「記入年月日」を入力してください。</t>
    <rPh sb="6" eb="9">
      <t>ネンガッピ</t>
    </rPh>
    <rPh sb="11" eb="13">
      <t>ニュウリョク</t>
    </rPh>
    <phoneticPr fontId="4"/>
  </si>
  <si>
    <t>「工事責任者名」の入力をお願いします。</t>
    <phoneticPr fontId="4"/>
  </si>
  <si>
    <t>調査票の「記入者名」を入力してください。</t>
    <phoneticPr fontId="4"/>
  </si>
  <si>
    <t>画面上部の都道府県プルダウンリストから工事施工場所の都道府県を選択し、市区町村プルダウンリストから工事施工場所の市区町村を選択して表示された「住所コード」を入力してください。</t>
    <phoneticPr fontId="4"/>
  </si>
  <si>
    <t>「発注機関」と「工事場所」を確認してください。正しければそのままで結構です。</t>
    <rPh sb="23" eb="24">
      <t>タダ</t>
    </rPh>
    <rPh sb="33" eb="35">
      <t>ケッコウ</t>
    </rPh>
    <phoneticPr fontId="4"/>
  </si>
  <si>
    <t>「請負金額」が大きいようですが、正しければそのままで結構です。</t>
    <rPh sb="7" eb="8">
      <t>オオ</t>
    </rPh>
    <rPh sb="16" eb="17">
      <t>タダ</t>
    </rPh>
    <rPh sb="26" eb="28">
      <t>ケッコウ</t>
    </rPh>
    <phoneticPr fontId="4"/>
  </si>
  <si>
    <t>竣工年月日が着工年月日の前になっています。確認し修正してください。</t>
    <rPh sb="0" eb="2">
      <t>シュンコウ</t>
    </rPh>
    <rPh sb="2" eb="5">
      <t>ネンガッピ</t>
    </rPh>
    <rPh sb="6" eb="8">
      <t>チャッコウ</t>
    </rPh>
    <rPh sb="12" eb="13">
      <t>マエ</t>
    </rPh>
    <phoneticPr fontId="4"/>
  </si>
  <si>
    <t>竣工年度が調査対象期間外です。「工期」を確認してください。債務負担工事以外は必要に応じて修正してください。</t>
    <phoneticPr fontId="4"/>
  </si>
  <si>
    <t>「延床面積」は1㎡以上を入力してください。1㎡未満の場合は１を入力してください。</t>
    <phoneticPr fontId="4"/>
  </si>
  <si>
    <t>「延床面積」が大きいようですが、正しければそのままで結構です。</t>
    <rPh sb="7" eb="8">
      <t>オオ</t>
    </rPh>
    <rPh sb="16" eb="17">
      <t>タダ</t>
    </rPh>
    <rPh sb="26" eb="28">
      <t>ケッコウ</t>
    </rPh>
    <phoneticPr fontId="4"/>
  </si>
  <si>
    <t>土砂の「利用量」が大きいようですが、正しい場合はそのままで結構です。</t>
    <rPh sb="9" eb="10">
      <t>オオ</t>
    </rPh>
    <rPh sb="18" eb="19">
      <t>タダ</t>
    </rPh>
    <rPh sb="21" eb="23">
      <t>バアイ</t>
    </rPh>
    <rPh sb="29" eb="31">
      <t>ケッコウ</t>
    </rPh>
    <phoneticPr fontId="4"/>
  </si>
  <si>
    <t>コンクリートの「利用量」が大きいようですが、正しい場合はそのままで結構です。</t>
    <phoneticPr fontId="4"/>
  </si>
  <si>
    <t>木材の「利用量」が大きいようですが、正しい場合はそのままで結構です。</t>
    <phoneticPr fontId="4"/>
  </si>
  <si>
    <t>ｱｽﾌｧﾙﾄ･ｺﾝｸﾘｰﾄの「利用量」が大きいようですが、正しい場合はそのままで結構です。</t>
    <phoneticPr fontId="4"/>
  </si>
  <si>
    <t>砕石の「利用量」が大きいようですが、正しい場合はそのままで結構です。</t>
    <phoneticPr fontId="4"/>
  </si>
  <si>
    <t>コンクリート塊の「発生量」が大きいようですが、正しい場合はそのままで結構です。</t>
    <phoneticPr fontId="4"/>
  </si>
  <si>
    <t>ｱｽﾌｧﾙﾄ･ｺﾝｸﾘｰﾄ塊の「発生量」が大きいようですが、正しい場合はそのままで結構です。</t>
    <phoneticPr fontId="4"/>
  </si>
  <si>
    <t>建設汚泥の「発生量」が大きいようですが、正しい場合はそのままで結構です。</t>
    <phoneticPr fontId="4"/>
  </si>
  <si>
    <t>金属くずの「発生量」が大きいようですが、正しい場合はそのままで結構です。</t>
    <phoneticPr fontId="4"/>
  </si>
  <si>
    <t>紙くずの「発生量」が大きいようですが、正しい場合はそのままで結構です。</t>
    <phoneticPr fontId="4"/>
  </si>
  <si>
    <t>廃プラスチック類の「発生量」が大きいようですが、正しい場合はそのままで結構です。</t>
    <phoneticPr fontId="4"/>
  </si>
  <si>
    <t>廃塩化ビニル管・継手の「発生量」が大きいようですが、正しい場合はそのままで結構です。</t>
    <phoneticPr fontId="4"/>
  </si>
  <si>
    <t>廃石膏ボードの「発生量」が大きいようですが、正しい場合はそのままで結構です。</t>
    <phoneticPr fontId="4"/>
  </si>
  <si>
    <t>その他の分別された廃棄物の「発生量」が大きいようですが、正しい場合はそのままで結構です。</t>
    <phoneticPr fontId="4"/>
  </si>
  <si>
    <t>混合状態の廃棄物の「発生量」が大きいようですが、正しい場合はそのままで結構です。</t>
    <phoneticPr fontId="4"/>
  </si>
  <si>
    <t>建設発生土の「発生量」が大きいようですが、正しい場合はそのままで結構です。</t>
    <phoneticPr fontId="4"/>
  </si>
  <si>
    <t>木くず（柱、ボードなど）の「発生量」が大きいようですが、正しい場合はそのままで結構です。</t>
    <phoneticPr fontId="4"/>
  </si>
  <si>
    <t>木くず（立木、除根材など）の「発生量」が大きいようですが、正しい場合はそのままで結構です。</t>
    <phoneticPr fontId="4"/>
  </si>
  <si>
    <t>の「搬出先住所」及び「運搬距離」を確認してください。正しい場合はそのままで結構です。</t>
    <rPh sb="26" eb="27">
      <t>タダ</t>
    </rPh>
    <rPh sb="29" eb="31">
      <t>バアイ</t>
    </rPh>
    <rPh sb="37" eb="39">
      <t>ケッコウ</t>
    </rPh>
    <phoneticPr fontId="4"/>
  </si>
  <si>
    <t>するものです。</t>
    <phoneticPr fontId="5"/>
  </si>
  <si>
    <t>原単位が大きくなっています。土砂の「利用量」と「延床面積」を確認してください。正しい場合はそのままで結構です。</t>
    <rPh sb="24" eb="28">
      <t>ノベユカメンセキ</t>
    </rPh>
    <phoneticPr fontId="4"/>
  </si>
  <si>
    <t>原単位が大きくなっています。コンクリートの「利用量」と「延床面積」を確認してください。正しい場合はそのままで結構です。</t>
    <rPh sb="28" eb="32">
      <t>ノベユカメンセキ</t>
    </rPh>
    <phoneticPr fontId="4"/>
  </si>
  <si>
    <t>原単位が大きくなっています。木材の「利用量」と「延床面積」を確認してください。正しい場合はそのままで結構です。</t>
    <rPh sb="24" eb="28">
      <t>ノベユカメンセキ</t>
    </rPh>
    <phoneticPr fontId="4"/>
  </si>
  <si>
    <t>原単位が大きくなっています。ｱｽﾌｧﾙﾄ･ｺﾝｸﾘｰﾄの「利用量」と「延床面積」を確認してください。正しい場合はそのままで結構です。</t>
    <rPh sb="35" eb="39">
      <t>ノベユカメンセキ</t>
    </rPh>
    <phoneticPr fontId="4"/>
  </si>
  <si>
    <t>原単位が大きくなっています。砕石の「利用量」と「延床面積」を確認してください。正しい場合はそのままで結構です。</t>
    <rPh sb="24" eb="28">
      <t>ノベユカメンセキ</t>
    </rPh>
    <phoneticPr fontId="4"/>
  </si>
  <si>
    <t>原単位が大きくなっています。コンクリート塊の「発生量」と「延床面積」を確認してください。正しい場合はそのままで結構です。</t>
    <rPh sb="29" eb="33">
      <t>ノベユカメンセキ</t>
    </rPh>
    <phoneticPr fontId="4"/>
  </si>
  <si>
    <t>原単位が大きくなっています。ｱｽﾌｧﾙﾄ･ｺﾝｸﾘｰﾄ塊の「発生量」と「延床面積」を確認してください。正しい場合はそのままで結構です。</t>
    <rPh sb="36" eb="40">
      <t>ノベユカメンセキ</t>
    </rPh>
    <phoneticPr fontId="4"/>
  </si>
  <si>
    <t>原単位が大きくなっています。木くず（柱、ボードなど）の「発生量」と「延床面積」を確認してください。正しい場合はそのままで結構です。</t>
    <rPh sb="34" eb="38">
      <t>ノベユカメンセキ</t>
    </rPh>
    <phoneticPr fontId="4"/>
  </si>
  <si>
    <t>原単位が大きくなっています。木くず（立木、除根材など）の「発生量」と「延床面積」を確認してください。正しい場合はそのままで結構です。</t>
    <rPh sb="35" eb="39">
      <t>ノベユカメンセキ</t>
    </rPh>
    <phoneticPr fontId="4"/>
  </si>
  <si>
    <t>原単位が大きくなっています。建設汚泥の「発生量」と「延床面積」を確認してください。正しい場合はそのままで結構です。</t>
    <rPh sb="26" eb="30">
      <t>ノベユカメンセキ</t>
    </rPh>
    <phoneticPr fontId="4"/>
  </si>
  <si>
    <t>原単位が大きくなっています。金属くずの「発生量」と「延床面積」を確認してください。正しい場合はそのままで結構です。</t>
    <rPh sb="26" eb="30">
      <t>ノベユカメンセキ</t>
    </rPh>
    <phoneticPr fontId="4"/>
  </si>
  <si>
    <t>原単位が大きくなっています。紙くずの「発生量」と「延床面積」を確認してください。正しい場合はそのままで結構です。</t>
    <rPh sb="25" eb="29">
      <t>ノベユカメンセキ</t>
    </rPh>
    <phoneticPr fontId="4"/>
  </si>
  <si>
    <t>原単位が大きくなっています。廃プラスチック類の「発生量」と「延床面積」を確認してください。正しい場合はそのままで結構です。</t>
    <rPh sb="30" eb="34">
      <t>ノベユカメンセキ</t>
    </rPh>
    <phoneticPr fontId="4"/>
  </si>
  <si>
    <t>原単位が大きくなっています。廃塩化ビニル管・継手の「発生量」と「延床面積」を確認してください。正しい場合はそのままで結構です。</t>
    <rPh sb="32" eb="36">
      <t>ノベユカメンセキ</t>
    </rPh>
    <phoneticPr fontId="4"/>
  </si>
  <si>
    <t>原単位が大きくなっています。廃石膏ボードの「発生量」と「延床面積」を確認してください。正しい場合はそのままで結構です。</t>
    <rPh sb="28" eb="32">
      <t>ノベユカメンセキ</t>
    </rPh>
    <phoneticPr fontId="4"/>
  </si>
  <si>
    <t>原単位が大きくなっています。その他の分別された廃棄物の「発生量」と「延床面積」を確認してください。正しい場合はそのままで結構です。</t>
    <rPh sb="34" eb="38">
      <t>ノベユカメンセキ</t>
    </rPh>
    <phoneticPr fontId="4"/>
  </si>
  <si>
    <t>原単位が大きくなっています。混合状態の廃棄物の「発生量」と「延床面積」を確認してください。正しい場合はそのままで結構です。</t>
    <rPh sb="30" eb="34">
      <t>ノベユカメンセキ</t>
    </rPh>
    <phoneticPr fontId="4"/>
  </si>
  <si>
    <t>原単位が大きくなっています。建設発生土の「発生量」と「延床面積」を確認してください。正しい場合はそのままで結構です。</t>
    <rPh sb="27" eb="31">
      <t>ノベユカメンセキ</t>
    </rPh>
    <phoneticPr fontId="4"/>
  </si>
  <si>
    <t>小分類</t>
    <rPh sb="0" eb="3">
      <t>ショウブンルイ</t>
    </rPh>
    <phoneticPr fontId="4"/>
  </si>
  <si>
    <t>市区町村</t>
    <rPh sb="0" eb="2">
      <t>シク</t>
    </rPh>
    <rPh sb="2" eb="4">
      <t>チョウソン</t>
    </rPh>
    <phoneticPr fontId="4"/>
  </si>
  <si>
    <t>工事種別</t>
    <rPh sb="0" eb="2">
      <t>コウジ</t>
    </rPh>
    <rPh sb="2" eb="4">
      <t>シュベツ</t>
    </rPh>
    <phoneticPr fontId="4"/>
  </si>
  <si>
    <t>構造</t>
    <rPh sb="0" eb="2">
      <t>コウゾウ</t>
    </rPh>
    <phoneticPr fontId="4"/>
  </si>
  <si>
    <t>P-1</t>
    <phoneticPr fontId="4"/>
  </si>
  <si>
    <t>P-2</t>
    <phoneticPr fontId="4"/>
  </si>
  <si>
    <t>P-3</t>
    <phoneticPr fontId="4"/>
  </si>
  <si>
    <t>P-4</t>
    <phoneticPr fontId="4"/>
  </si>
  <si>
    <t>RX4</t>
    <phoneticPr fontId="4"/>
  </si>
  <si>
    <t>RY4</t>
    <phoneticPr fontId="4"/>
  </si>
  <si>
    <t>RZ4</t>
    <phoneticPr fontId="4"/>
  </si>
  <si>
    <t>面積</t>
    <rPh sb="0" eb="2">
      <t>メンセキ</t>
    </rPh>
    <phoneticPr fontId="4"/>
  </si>
  <si>
    <t>×1000</t>
    <phoneticPr fontId="4"/>
  </si>
  <si>
    <t>×1000</t>
    <phoneticPr fontId="4"/>
  </si>
  <si>
    <t>×1000</t>
    <phoneticPr fontId="4"/>
  </si>
  <si>
    <t>平成３０年度　建設副産物実態調査</t>
  </si>
  <si>
    <t>平成３０年度</t>
    <phoneticPr fontId="4"/>
  </si>
  <si>
    <t>国土交通省</t>
    <phoneticPr fontId="4"/>
  </si>
  <si>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4"/>
  </si>
  <si>
    <t>注記）</t>
    <rPh sb="0" eb="2">
      <t>チュウキ</t>
    </rPh>
    <phoneticPr fontId="4"/>
  </si>
  <si>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4"/>
  </si>
  <si>
    <t>国税庁HP＝</t>
    <rPh sb="0" eb="2">
      <t>コクゼイチョウ</t>
    </rPh>
    <phoneticPr fontId="4"/>
  </si>
  <si>
    <t>平成</t>
    <phoneticPr fontId="4"/>
  </si>
  <si>
    <t>利用量・搬出先調査（建築工事用）</t>
    <rPh sb="0" eb="1">
      <t>リヨウ</t>
    </rPh>
    <rPh sb="1" eb="2">
      <t>リョウ</t>
    </rPh>
    <rPh sb="3" eb="5">
      <t>ハンシュツ</t>
    </rPh>
    <rPh sb="5" eb="6">
      <t>サキ</t>
    </rPh>
    <rPh sb="6" eb="8">
      <t>チョウサ</t>
    </rPh>
    <rPh sb="9" eb="11">
      <t>ケンチク</t>
    </rPh>
    <rPh sb="11" eb="13">
      <t>コウジ</t>
    </rPh>
    <rPh sb="13" eb="15">
      <t>モッコウジ</t>
    </rPh>
    <phoneticPr fontId="4"/>
  </si>
  <si>
    <t>１．住所コード確認機能（画面上部）</t>
    <rPh sb="2" eb="4">
      <t>ジュウショ</t>
    </rPh>
    <rPh sb="7" eb="9">
      <t>カクニン</t>
    </rPh>
    <rPh sb="9" eb="11">
      <t>キノウ</t>
    </rPh>
    <rPh sb="12" eb="14">
      <t>ガメン</t>
    </rPh>
    <rPh sb="14" eb="16">
      <t>ジョウブ</t>
    </rPh>
    <phoneticPr fontId="4"/>
  </si>
  <si>
    <t>　工事施工場所、資材供給元住所、副産物搬出先住所のコードを確認するためのプルダウンメニューです。</t>
    <phoneticPr fontId="4"/>
  </si>
  <si>
    <t>　都道府県の▼をクリックして該当の都道府県を選択してから、市区町村の▼をクリックして該当の市区町村を選択すると、「住所コード」欄に対応する５桁のコードが表示されます。</t>
    <phoneticPr fontId="4"/>
  </si>
  <si>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4"/>
  </si>
  <si>
    <t>２．メッセージ表示機能（画面上部）</t>
    <rPh sb="7" eb="9">
      <t>ヒョウジ</t>
    </rPh>
    <rPh sb="9" eb="11">
      <t>キノウ</t>
    </rPh>
    <rPh sb="12" eb="14">
      <t>ガメン</t>
    </rPh>
    <rPh sb="14" eb="16">
      <t>ジョウブ</t>
    </rPh>
    <phoneticPr fontId="4"/>
  </si>
  <si>
    <t>　赤文字表示の部分は、操作の手順に合わせたメッセージとともに入力された結果に対する正しさについての確認結果（エラーメッセージ）を表示する枠です。手順と異なる入力を行うと、エラーがあっても表示されない場合がありますが、必要な個所を入力することにより、手順に合わせて確認が行われます。</t>
    <phoneticPr fontId="4"/>
  </si>
  <si>
    <t>　青文字の表示部分は、エラーであるか否かは判別できないが、エラーの可能性がある入力項目について、念のために確認のメッセージを表示します。入力内容が正しい場合は、本メッセージを無視して頂いて構いません。</t>
    <phoneticPr fontId="4"/>
  </si>
  <si>
    <t>３．発注機関選択機能</t>
    <rPh sb="2" eb="4">
      <t>ハッチュウ</t>
    </rPh>
    <rPh sb="4" eb="6">
      <t>キカン</t>
    </rPh>
    <rPh sb="6" eb="8">
      <t>センタク</t>
    </rPh>
    <rPh sb="8" eb="10">
      <t>キノウ</t>
    </rPh>
    <phoneticPr fontId="4"/>
  </si>
  <si>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4"/>
  </si>
  <si>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4"/>
  </si>
  <si>
    <t>４．会社番号照会機能</t>
    <rPh sb="2" eb="4">
      <t>カイシャ</t>
    </rPh>
    <rPh sb="4" eb="6">
      <t>バンゴウ</t>
    </rPh>
    <rPh sb="6" eb="8">
      <t>ショウカイ</t>
    </rPh>
    <rPh sb="8" eb="10">
      <t>キノウ</t>
    </rPh>
    <phoneticPr fontId="4"/>
  </si>
  <si>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4"/>
  </si>
  <si>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4"/>
  </si>
  <si>
    <t>http://www.houjin-bangou.nta.go.jp</t>
    <phoneticPr fontId="4"/>
  </si>
  <si>
    <t>　平成30年度建設副産物実態調査のうちの利用量・出先調査票（建築工事用）の「調査票」シートに付与している機能について説明します。</t>
    <rPh sb="1" eb="3">
      <t>ヘイセイ</t>
    </rPh>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ケンチク</t>
    </rPh>
    <rPh sb="32" eb="34">
      <t>コウジ</t>
    </rPh>
    <rPh sb="34" eb="36">
      <t>モッコウジ</t>
    </rPh>
    <rPh sb="38" eb="41">
      <t>チョウサヒョウ</t>
    </rPh>
    <rPh sb="46" eb="48">
      <t>フヨ</t>
    </rPh>
    <rPh sb="52" eb="54">
      <t>キノウ</t>
    </rPh>
    <rPh sb="58" eb="60">
      <t>セツメイ</t>
    </rPh>
    <phoneticPr fontId="4"/>
  </si>
  <si>
    <t>　土木工事、解体工事の場合は、別の調査票ファイルを使用してください。</t>
    <rPh sb="1" eb="3">
      <t>ドボク</t>
    </rPh>
    <rPh sb="3" eb="5">
      <t>コウジ</t>
    </rPh>
    <rPh sb="5" eb="7">
      <t>モッコウジ</t>
    </rPh>
    <rPh sb="6" eb="8">
      <t>カイタイ</t>
    </rPh>
    <rPh sb="8" eb="10">
      <t>コウジ</t>
    </rPh>
    <rPh sb="11" eb="13">
      <t>バアイ</t>
    </rPh>
    <rPh sb="15" eb="16">
      <t>ベツ</t>
    </rPh>
    <rPh sb="17" eb="20">
      <t>チョウサヒョウ</t>
    </rPh>
    <rPh sb="25" eb="27">
      <t>シヨウ</t>
    </rPh>
    <phoneticPr fontId="4"/>
  </si>
  <si>
    <t>利用量・搬出先調査票（建築工事用）</t>
    <rPh sb="0" eb="2">
      <t>リヨウ</t>
    </rPh>
    <rPh sb="2" eb="3">
      <t>リョウ</t>
    </rPh>
    <rPh sb="4" eb="6">
      <t>ハンシュツ</t>
    </rPh>
    <rPh sb="6" eb="7">
      <t>サキ</t>
    </rPh>
    <rPh sb="7" eb="10">
      <t>チョウサヒョウ</t>
    </rPh>
    <rPh sb="11" eb="13">
      <t>ケンチク</t>
    </rPh>
    <rPh sb="13" eb="16">
      <t>コウジヨウ</t>
    </rPh>
    <phoneticPr fontId="4"/>
  </si>
  <si>
    <t>SD4</t>
    <phoneticPr fontId="4"/>
  </si>
  <si>
    <t>５．選択項目欄誤記入拒否機能</t>
    <rPh sb="2" eb="4">
      <t>センタク</t>
    </rPh>
    <rPh sb="4" eb="6">
      <t>コウモク</t>
    </rPh>
    <rPh sb="6" eb="7">
      <t>ラン</t>
    </rPh>
    <rPh sb="7" eb="8">
      <t>ゴ</t>
    </rPh>
    <rPh sb="8" eb="10">
      <t>キニュウ</t>
    </rPh>
    <rPh sb="10" eb="12">
      <t>キョヒ</t>
    </rPh>
    <rPh sb="12" eb="14">
      <t>キノウ</t>
    </rPh>
    <phoneticPr fontId="4"/>
  </si>
  <si>
    <t>　土砂の「供給元種類」、建設廃棄物の「搬出先種類」、建設発生土の「搬出先種類」の選択項目欄は▼をクリックして〇印を選択入力してください。〇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4"/>
  </si>
  <si>
    <t>※</t>
    <phoneticPr fontId="4"/>
  </si>
  <si>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4"/>
  </si>
  <si>
    <t>（場外搬出量（合計)は自動計算されますので、確認してください）</t>
    <rPh sb="1" eb="3">
      <t>ジョウガイ</t>
    </rPh>
    <rPh sb="3" eb="5">
      <t>ハンシュツ</t>
    </rPh>
    <rPh sb="5" eb="6">
      <t>リョウ</t>
    </rPh>
    <rPh sb="7" eb="9">
      <t>ゴウケイ</t>
    </rPh>
    <rPh sb="11" eb="13">
      <t>ジドウ</t>
    </rPh>
    <rPh sb="13" eb="15">
      <t>ケイサン</t>
    </rPh>
    <rPh sb="22" eb="24">
      <t>カクニン</t>
    </rPh>
    <phoneticPr fontId="4"/>
  </si>
  <si>
    <t>（場外搬出量（合計)は自動計算されますので、確認してください）</t>
    <rPh sb="11" eb="13">
      <t>ジドウ</t>
    </rPh>
    <rPh sb="13" eb="15">
      <t>ケイサン</t>
    </rPh>
    <rPh sb="22" eb="24">
      <t>カクニン</t>
    </rPh>
    <phoneticPr fontId="4"/>
  </si>
  <si>
    <t>搬出先住所</t>
    <phoneticPr fontId="5"/>
  </si>
  <si>
    <t>(上のプルダウンリストで都道府県、市区町村を選択し、表示された住所コードを入力して下さい)</t>
    <phoneticPr fontId="4"/>
  </si>
  <si>
    <t>搬出先住所</t>
    <phoneticPr fontId="5"/>
  </si>
  <si>
    <t>搬出先住所</t>
    <phoneticPr fontId="5"/>
  </si>
  <si>
    <t>(上のプルダウンリストで都道府県、市区町村を選択し、表示された住所コードを入力して下さい)</t>
    <phoneticPr fontId="4"/>
  </si>
  <si>
    <t>供給元住所</t>
    <phoneticPr fontId="4"/>
  </si>
  <si>
    <t>解体工事と建築工事が一体となっている工事は、解体分と建築分に分け、本調査票には、建築分の内容を入力してください。解体分は、「解体工事用」の調査票に入力してください。</t>
    <phoneticPr fontId="4"/>
  </si>
  <si>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4"/>
  </si>
  <si>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4"/>
  </si>
  <si>
    <t>20180927修正（エラーチェック不要）</t>
    <rPh sb="8" eb="10">
      <t>シュウセイ</t>
    </rPh>
    <rPh sb="18" eb="20">
      <t>フヨウ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</si>
</sst>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g/&quot;標&quot;&quot;準&quot;"/>
    <numFmt numFmtId="177" formatCode="0_);[Red]\(0\)"/>
    <numFmt numFmtId="178" formatCode="0_ "/>
    <numFmt numFmtId="179" formatCode="0&quot;桁&quot;"/>
    <numFmt numFmtId="180" formatCode="00000"/>
    <numFmt numFmtId="181" formatCode="#,##0.###"/>
  </numFmts>
  <fonts count="61">
    <font>
      <sz val="11"/>
      <color theme="1"/>
      <name val="ＭＳ ゴシック"/>
      <family val="2"/>
      <charset val="128"/>
    </font>
    <font>
      <sz val="11"/>
      <color theme="1"/>
      <name val="ＭＳ ゴシック"/>
      <family val="2"/>
      <charset val="128"/>
    </font>
    <font>
      <b/>
      <sz val="11"/>
      <color theme="1"/>
      <name val="ＭＳ ゴシック"/>
      <family val="2"/>
      <charset val="128"/>
    </font>
    <font>
      <sz val="18"/>
      <name val="ＭＳ Ｐゴシック"/>
      <family val="3"/>
      <charset val="128"/>
    </font>
    <font>
      <sz val="6"/>
      <name val="ＭＳ ゴシック"/>
      <family val="2"/>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5"/>
      <name val="ＭＳ Ｐゴシック"/>
      <family val="3"/>
      <charset val="128"/>
    </font>
    <font>
      <sz val="8"/>
      <color theme="1"/>
      <name val="ＭＳ Ｐゴシック"/>
      <family val="3"/>
      <charset val="128"/>
    </font>
    <font>
      <sz val="14"/>
      <name val="ＭＳ Ｐゴシック"/>
      <family val="3"/>
      <charset val="128"/>
    </font>
    <font>
      <sz val="8"/>
      <color rgb="FFFF0000"/>
      <name val="ＭＳ ゴシック"/>
      <family val="2"/>
      <charset val="128"/>
    </font>
    <font>
      <sz val="8"/>
      <color rgb="FFFF0000"/>
      <name val="ＭＳ Ｐゴシック"/>
      <family val="3"/>
      <charset val="128"/>
    </font>
    <font>
      <sz val="8"/>
      <color theme="1"/>
      <name val="ＭＳ ゴシック"/>
      <family val="3"/>
      <charset val="128"/>
    </font>
    <font>
      <b/>
      <sz val="14"/>
      <color rgb="FF3333FF"/>
      <name val="ＭＳ Ｐ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4"/>
      <color theme="1"/>
      <name val="ＭＳ ゴシック"/>
      <family val="2"/>
      <charset val="128"/>
    </font>
    <font>
      <sz val="16"/>
      <color theme="1"/>
      <name val="ＭＳ ゴシック"/>
      <family val="2"/>
      <charset val="128"/>
    </font>
    <font>
      <sz val="11"/>
      <color rgb="FF3333FF"/>
      <name val="ＭＳ ゴシック"/>
      <family val="2"/>
      <charset val="128"/>
    </font>
    <font>
      <sz val="11"/>
      <color rgb="FF3333FF"/>
      <name val="ＭＳ ゴシック"/>
      <family val="3"/>
      <charset val="128"/>
    </font>
    <font>
      <sz val="10"/>
      <color rgb="FF3333FF"/>
      <name val="ＭＳ ゴシック"/>
      <family val="2"/>
      <charset val="128"/>
    </font>
    <font>
      <sz val="10"/>
      <color rgb="FFFF0000"/>
      <name val="ＭＳ ゴシック"/>
      <family val="2"/>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10"/>
      <name val="ＭＳ Ｐゴシック"/>
      <family val="3"/>
      <charset val="128"/>
    </font>
    <font>
      <sz val="9"/>
      <color rgb="FF3333FF"/>
      <name val="ＭＳ ゴシック"/>
      <family val="2"/>
      <charset val="128"/>
    </font>
    <font>
      <sz val="9"/>
      <color rgb="FF3333FF"/>
      <name val="ＭＳ ゴシック"/>
      <family val="3"/>
      <charset val="128"/>
    </font>
    <font>
      <sz val="10"/>
      <color rgb="FFFF0000"/>
      <name val="ＭＳ ゴシック"/>
      <family val="3"/>
      <charset val="128"/>
    </font>
    <font>
      <sz val="11"/>
      <color theme="0"/>
      <name val="ＭＳ ゴシック"/>
      <family val="2"/>
      <charset val="128"/>
    </font>
    <font>
      <b/>
      <sz val="9"/>
      <color rgb="FF3333FF"/>
      <name val="ＭＳ Ｐゴシック"/>
      <family val="3"/>
      <charset val="128"/>
    </font>
    <font>
      <b/>
      <sz val="18"/>
      <name val="ＭＳ Ｐゴシック"/>
      <family val="3"/>
      <charset val="128"/>
    </font>
    <font>
      <sz val="12"/>
      <color theme="1"/>
      <name val="ＭＳ ゴシック"/>
      <family val="2"/>
      <charset val="128"/>
    </font>
    <font>
      <sz val="12"/>
      <color theme="1"/>
      <name val="ＭＳ ゴシック"/>
      <family val="3"/>
      <charset val="128"/>
    </font>
    <font>
      <sz val="9"/>
      <name val="ＭＳ ゴシック"/>
      <family val="3"/>
      <charset val="128"/>
    </font>
    <font>
      <sz val="12"/>
      <name val="ＭＳ ゴシック"/>
      <family val="3"/>
      <charset val="128"/>
    </font>
    <font>
      <b/>
      <sz val="14"/>
      <color theme="1"/>
      <name val="ＭＳ ゴシック"/>
      <family val="3"/>
      <charset val="128"/>
    </font>
    <font>
      <u/>
      <sz val="11"/>
      <color theme="10"/>
      <name val="ＭＳ ゴシック"/>
      <family val="2"/>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b/>
      <sz val="10"/>
      <color rgb="FF3333FF"/>
      <name val="ＭＳ ゴシック"/>
      <family val="3"/>
      <charset val="128"/>
    </font>
    <font>
      <sz val="11"/>
      <name val="ＭＳ ゴシック"/>
      <family val="3"/>
      <charset val="128"/>
    </font>
    <font>
      <sz val="11"/>
      <name val="ＭＳ 明朝"/>
      <family val="1"/>
      <charset val="128"/>
    </font>
    <font>
      <b/>
      <sz val="11"/>
      <color rgb="FFFF0000"/>
      <name val="ＭＳ 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92D050"/>
        <bgColor indexed="64"/>
      </patternFill>
    </fill>
    <fill>
      <patternFill patternType="solid">
        <fgColor rgb="FFFFFF00"/>
        <bgColor indexed="64"/>
      </patternFill>
    </fill>
    <fill>
      <patternFill patternType="solid">
        <fgColor rgb="FFCCFFFF"/>
        <bgColor indexed="64"/>
      </patternFill>
    </fill>
    <fill>
      <patternFill patternType="solid">
        <fgColor theme="0" tint="-0.249977111117893"/>
        <bgColor indexed="64"/>
      </patternFill>
    </fill>
    <fill>
      <patternFill patternType="solid">
        <fgColor rgb="FFFFFFCC"/>
        <bgColor indexed="64"/>
      </patternFill>
    </fill>
    <fill>
      <patternFill patternType="solid">
        <fgColor rgb="FF66FFFF"/>
        <bgColor indexed="64"/>
      </patternFill>
    </fill>
    <fill>
      <patternFill patternType="solid">
        <fgColor rgb="FFFFCCCC"/>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CCFF"/>
        <bgColor indexed="64"/>
      </patternFill>
    </fill>
    <fill>
      <patternFill patternType="solid">
        <fgColor rgb="FFCCCCFF"/>
        <bgColor indexed="64"/>
      </patternFill>
    </fill>
    <fill>
      <patternFill patternType="solid">
        <fgColor theme="5" tint="0.59999389629810485"/>
        <bgColor indexed="64"/>
      </patternFill>
    </fill>
    <fill>
      <patternFill patternType="solid">
        <fgColor rgb="FFCC99FF"/>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s>
  <cellStyleXfs count="4">
    <xf numFmtId="0" fontId="0" fillId="0" borderId="0">
      <alignment vertical="center"/>
    </xf>
    <xf numFmtId="0" fontId="7" fillId="0" borderId="0"/>
    <xf numFmtId="38" fontId="1" fillId="0" borderId="0" applyFont="0" applyFill="0" applyBorder="0" applyAlignment="0" applyProtection="0">
      <alignment vertical="center"/>
    </xf>
    <xf numFmtId="0" fontId="48" fillId="0" borderId="0" applyNumberFormat="0" applyFill="0" applyBorder="0" applyAlignment="0" applyProtection="0">
      <alignment vertical="center"/>
    </xf>
  </cellStyleXfs>
  <cellXfs count="1191">
    <xf numFmtId="0" fontId="0" fillId="0" borderId="0" xfId="0">
      <alignment vertical="center"/>
    </xf>
    <xf numFmtId="0" fontId="3" fillId="0" borderId="0" xfId="0" applyNumberFormat="1" applyFont="1" applyAlignment="1">
      <alignment horizontal="left" vertical="top"/>
    </xf>
    <xf numFmtId="0" fontId="0" fillId="0" borderId="0" xfId="0" applyAlignment="1"/>
    <xf numFmtId="0" fontId="7" fillId="0" borderId="0" xfId="0" applyNumberFormat="1" applyFont="1" applyBorder="1" applyAlignment="1"/>
    <xf numFmtId="0" fontId="8" fillId="0" borderId="0" xfId="0" applyNumberFormat="1" applyFont="1" applyBorder="1" applyAlignment="1">
      <alignment vertical="center"/>
    </xf>
    <xf numFmtId="0" fontId="0" fillId="0" borderId="0" xfId="0" applyBorder="1" applyAlignment="1"/>
    <xf numFmtId="0" fontId="3" fillId="0" borderId="0" xfId="0" applyFont="1" applyBorder="1" applyAlignment="1"/>
    <xf numFmtId="0" fontId="5" fillId="0" borderId="0" xfId="0" applyNumberFormat="1" applyFont="1" applyBorder="1" applyAlignment="1">
      <alignment horizontal="left" vertical="center"/>
    </xf>
    <xf numFmtId="0" fontId="11" fillId="0" borderId="0" xfId="0" applyNumberFormat="1" applyFont="1" applyBorder="1" applyAlignment="1">
      <alignment horizontal="center" vertical="center"/>
    </xf>
    <xf numFmtId="0" fontId="14" fillId="0" borderId="0" xfId="0" applyNumberFormat="1" applyFont="1" applyAlignment="1">
      <alignment vertical="center"/>
    </xf>
    <xf numFmtId="0" fontId="13" fillId="0" borderId="0" xfId="0" applyNumberFormat="1" applyFont="1" applyAlignment="1">
      <alignment vertical="center"/>
    </xf>
    <xf numFmtId="0" fontId="0" fillId="0" borderId="0" xfId="0" applyBorder="1">
      <alignment vertical="center"/>
    </xf>
    <xf numFmtId="0" fontId="3" fillId="0" borderId="0" xfId="0" applyNumberFormat="1" applyFont="1" applyAlignment="1">
      <alignment horizontal="left" vertical="top" wrapText="1"/>
    </xf>
    <xf numFmtId="0" fontId="19" fillId="0" borderId="0" xfId="0" quotePrefix="1" applyFont="1" applyAlignment="1">
      <alignment horizontal="left" vertical="center"/>
    </xf>
    <xf numFmtId="0" fontId="13" fillId="0" borderId="0" xfId="0" applyFont="1" applyBorder="1" applyAlignment="1">
      <alignment vertical="center"/>
    </xf>
    <xf numFmtId="0" fontId="7" fillId="0" borderId="0" xfId="0" applyNumberFormat="1" applyFont="1" applyBorder="1" applyAlignment="1">
      <alignment vertical="center"/>
    </xf>
    <xf numFmtId="0" fontId="12" fillId="0" borderId="0" xfId="0" applyNumberFormat="1" applyFont="1" applyBorder="1" applyAlignment="1"/>
    <xf numFmtId="0" fontId="0" fillId="0" borderId="0" xfId="0" applyAlignment="1"/>
    <xf numFmtId="0" fontId="0" fillId="0" borderId="0" xfId="0" applyAlignment="1"/>
    <xf numFmtId="0" fontId="3" fillId="0" borderId="0" xfId="0" applyNumberFormat="1" applyFont="1" applyAlignment="1">
      <alignment horizontal="left" vertical="top" wrapText="1"/>
    </xf>
    <xf numFmtId="0" fontId="7" fillId="0" borderId="0" xfId="0" applyNumberFormat="1" applyFont="1" applyBorder="1" applyAlignment="1">
      <alignment vertical="center"/>
    </xf>
    <xf numFmtId="0" fontId="3" fillId="0" borderId="0" xfId="0" applyNumberFormat="1" applyFont="1" applyAlignment="1">
      <alignment horizontal="left" vertical="top" wrapText="1"/>
    </xf>
    <xf numFmtId="0" fontId="7" fillId="0" borderId="0" xfId="0" applyNumberFormat="1" applyFont="1" applyBorder="1" applyAlignment="1">
      <alignment vertical="center"/>
    </xf>
    <xf numFmtId="0" fontId="0" fillId="0" borderId="0" xfId="0" applyBorder="1">
      <alignment vertical="center"/>
    </xf>
    <xf numFmtId="0" fontId="0" fillId="0" borderId="12" xfId="0" applyBorder="1">
      <alignment vertical="center"/>
    </xf>
    <xf numFmtId="0" fontId="0" fillId="0" borderId="2" xfId="0" applyBorder="1" applyAlignment="1"/>
    <xf numFmtId="0" fontId="0" fillId="0" borderId="0" xfId="0" applyBorder="1" applyAlignment="1"/>
    <xf numFmtId="0" fontId="0" fillId="0" borderId="8" xfId="0" applyBorder="1" applyAlignment="1"/>
    <xf numFmtId="0" fontId="0" fillId="0" borderId="0" xfId="0" applyAlignment="1">
      <alignment horizontal="center" vertical="center"/>
    </xf>
    <xf numFmtId="0" fontId="0" fillId="6" borderId="56" xfId="0" applyFill="1" applyBorder="1" applyAlignment="1">
      <alignment horizontal="center" vertical="center"/>
    </xf>
    <xf numFmtId="0" fontId="0" fillId="6" borderId="56" xfId="0" applyFill="1" applyBorder="1">
      <alignment vertical="center"/>
    </xf>
    <xf numFmtId="0" fontId="0" fillId="0" borderId="0" xfId="0" quotePrefix="1" applyAlignment="1">
      <alignment horizontal="left" vertical="center"/>
    </xf>
    <xf numFmtId="0" fontId="0" fillId="0" borderId="0" xfId="0" quotePrefix="1" applyAlignment="1">
      <alignment horizontal="right" vertical="center"/>
    </xf>
    <xf numFmtId="0" fontId="0" fillId="8" borderId="56" xfId="0" applyFill="1" applyBorder="1" applyAlignment="1">
      <alignment horizontal="center" vertical="center"/>
    </xf>
    <xf numFmtId="0" fontId="0" fillId="8" borderId="56" xfId="0" quotePrefix="1" applyFill="1" applyBorder="1" applyAlignment="1">
      <alignment horizontal="center" vertical="center"/>
    </xf>
    <xf numFmtId="0" fontId="0" fillId="8" borderId="20" xfId="0" applyFill="1" applyBorder="1" applyAlignment="1">
      <alignment horizontal="center"/>
    </xf>
    <xf numFmtId="0" fontId="0" fillId="9" borderId="56" xfId="0" applyFill="1" applyBorder="1">
      <alignment vertical="center"/>
    </xf>
    <xf numFmtId="0" fontId="0" fillId="0" borderId="56" xfId="0" applyBorder="1">
      <alignment vertical="center"/>
    </xf>
    <xf numFmtId="0" fontId="0" fillId="10" borderId="56" xfId="0" applyFill="1" applyBorder="1">
      <alignment vertical="center"/>
    </xf>
    <xf numFmtId="0" fontId="0" fillId="0" borderId="56" xfId="0" applyBorder="1" applyAlignment="1">
      <alignment horizontal="center" vertical="center"/>
    </xf>
    <xf numFmtId="0" fontId="23" fillId="0" borderId="56" xfId="0" applyFont="1" applyBorder="1">
      <alignment vertical="center"/>
    </xf>
    <xf numFmtId="0" fontId="0" fillId="11" borderId="56" xfId="0" applyFill="1" applyBorder="1">
      <alignment vertical="center"/>
    </xf>
    <xf numFmtId="0" fontId="24" fillId="0" borderId="56" xfId="0" applyFont="1" applyBorder="1">
      <alignment vertical="center"/>
    </xf>
    <xf numFmtId="0" fontId="0" fillId="0" borderId="56" xfId="0" quotePrefix="1" applyBorder="1" applyAlignment="1">
      <alignment horizontal="center" vertical="center"/>
    </xf>
    <xf numFmtId="0" fontId="0" fillId="0" borderId="63" xfId="0" applyBorder="1" applyAlignment="1">
      <alignment horizontal="center" vertical="center"/>
    </xf>
    <xf numFmtId="0" fontId="25" fillId="0" borderId="56" xfId="0" applyFont="1" applyFill="1" applyBorder="1">
      <alignment vertical="center"/>
    </xf>
    <xf numFmtId="0" fontId="0" fillId="0" borderId="0" xfId="0">
      <alignment vertical="center"/>
    </xf>
    <xf numFmtId="0" fontId="29" fillId="0" borderId="0" xfId="0" applyFont="1">
      <alignment vertical="center"/>
    </xf>
    <xf numFmtId="0" fontId="30" fillId="0" borderId="0" xfId="0" applyFont="1">
      <alignment vertical="center"/>
    </xf>
    <xf numFmtId="0" fontId="7" fillId="0" borderId="2" xfId="0" applyNumberFormat="1" applyFont="1" applyBorder="1" applyAlignment="1"/>
    <xf numFmtId="0" fontId="7" fillId="0" borderId="3" xfId="0" applyNumberFormat="1" applyFont="1" applyBorder="1" applyAlignment="1"/>
    <xf numFmtId="0" fontId="15" fillId="0" borderId="0" xfId="0" applyFont="1" applyBorder="1">
      <alignment vertical="center"/>
    </xf>
    <xf numFmtId="0" fontId="15" fillId="0" borderId="8" xfId="0" applyFont="1" applyBorder="1">
      <alignment vertical="center"/>
    </xf>
    <xf numFmtId="0" fontId="7" fillId="0" borderId="13" xfId="0" applyNumberFormat="1" applyFont="1" applyBorder="1" applyAlignment="1"/>
    <xf numFmtId="0" fontId="12" fillId="0" borderId="2" xfId="0" quotePrefix="1" applyNumberFormat="1" applyFont="1" applyBorder="1" applyAlignment="1">
      <alignment horizontal="left" vertical="center"/>
    </xf>
    <xf numFmtId="0" fontId="12" fillId="0" borderId="0" xfId="0" quotePrefix="1" applyNumberFormat="1" applyFont="1" applyBorder="1" applyAlignment="1">
      <alignment horizontal="left" vertical="center"/>
    </xf>
    <xf numFmtId="0" fontId="37" fillId="0" borderId="0" xfId="0" applyFont="1">
      <alignment vertical="center"/>
    </xf>
    <xf numFmtId="0" fontId="0" fillId="11" borderId="20" xfId="0" applyFill="1" applyBorder="1">
      <alignment vertical="center"/>
    </xf>
    <xf numFmtId="0" fontId="0" fillId="11" borderId="22" xfId="0" applyFill="1" applyBorder="1">
      <alignment vertical="center"/>
    </xf>
    <xf numFmtId="0" fontId="37" fillId="0" borderId="56" xfId="0" applyFont="1" applyBorder="1" applyAlignment="1">
      <alignment horizontal="center" vertical="center"/>
    </xf>
    <xf numFmtId="0" fontId="0" fillId="0" borderId="64" xfId="0" applyBorder="1">
      <alignment vertical="center"/>
    </xf>
    <xf numFmtId="0" fontId="38" fillId="0" borderId="56" xfId="0" quotePrefix="1" applyFont="1" applyBorder="1" applyAlignment="1">
      <alignment horizontal="center" vertical="center"/>
    </xf>
    <xf numFmtId="0" fontId="0" fillId="0" borderId="63" xfId="0" applyBorder="1">
      <alignment vertical="center"/>
    </xf>
    <xf numFmtId="0" fontId="0" fillId="0" borderId="20" xfId="0" applyBorder="1">
      <alignment vertical="center"/>
    </xf>
    <xf numFmtId="0" fontId="0" fillId="0" borderId="22" xfId="0" applyBorder="1">
      <alignment vertical="center"/>
    </xf>
    <xf numFmtId="0" fontId="23" fillId="0" borderId="20" xfId="0" applyFont="1" applyBorder="1">
      <alignment vertical="center"/>
    </xf>
    <xf numFmtId="0" fontId="23" fillId="0" borderId="56" xfId="0" quotePrefix="1" applyFont="1" applyBorder="1" applyAlignment="1">
      <alignment horizontal="left" vertical="center"/>
    </xf>
    <xf numFmtId="0" fontId="24" fillId="0" borderId="56" xfId="0" quotePrefix="1" applyFont="1" applyBorder="1" applyAlignment="1">
      <alignment horizontal="left" vertical="center"/>
    </xf>
    <xf numFmtId="0" fontId="38" fillId="0" borderId="56" xfId="0" applyFont="1" applyBorder="1" applyAlignment="1">
      <alignment horizontal="center" vertical="center"/>
    </xf>
    <xf numFmtId="0" fontId="24" fillId="0" borderId="22" xfId="0" quotePrefix="1" applyFont="1" applyBorder="1" applyAlignment="1">
      <alignment horizontal="center" vertical="top" wrapText="1"/>
    </xf>
    <xf numFmtId="179" fontId="0" fillId="0" borderId="56" xfId="0" quotePrefix="1" applyNumberFormat="1" applyBorder="1" applyAlignment="1">
      <alignment horizontal="center" vertical="center" wrapText="1"/>
    </xf>
    <xf numFmtId="0" fontId="0" fillId="0" borderId="56" xfId="0" quotePrefix="1" applyBorder="1" applyAlignment="1">
      <alignment horizontal="right" vertical="center"/>
    </xf>
    <xf numFmtId="0" fontId="23" fillId="0" borderId="56" xfId="0" applyFont="1" applyFill="1" applyBorder="1">
      <alignment vertical="center"/>
    </xf>
    <xf numFmtId="0" fontId="0" fillId="13" borderId="56" xfId="0" applyFill="1" applyBorder="1">
      <alignment vertical="center"/>
    </xf>
    <xf numFmtId="0" fontId="23" fillId="0" borderId="56" xfId="0" applyFont="1" applyFill="1" applyBorder="1" applyAlignment="1">
      <alignment vertical="center"/>
    </xf>
    <xf numFmtId="0" fontId="0" fillId="0" borderId="0" xfId="0" quotePrefix="1" applyAlignment="1">
      <alignment vertical="center"/>
    </xf>
    <xf numFmtId="0" fontId="24" fillId="0" borderId="20" xfId="0" applyFont="1" applyBorder="1">
      <alignment vertical="center"/>
    </xf>
    <xf numFmtId="0" fontId="24" fillId="0" borderId="21" xfId="0" applyFont="1" applyBorder="1">
      <alignment vertical="center"/>
    </xf>
    <xf numFmtId="0" fontId="24" fillId="0" borderId="22" xfId="0" applyFont="1" applyBorder="1">
      <alignment vertical="center"/>
    </xf>
    <xf numFmtId="0" fontId="24" fillId="0" borderId="64" xfId="0" applyFont="1" applyBorder="1">
      <alignment vertical="center"/>
    </xf>
    <xf numFmtId="0" fontId="24" fillId="0" borderId="64" xfId="0" applyFont="1" applyBorder="1" applyAlignment="1">
      <alignment horizontal="center" vertical="center"/>
    </xf>
    <xf numFmtId="0" fontId="24" fillId="0" borderId="63" xfId="0" applyFont="1" applyBorder="1">
      <alignment vertical="center"/>
    </xf>
    <xf numFmtId="0" fontId="24" fillId="0" borderId="63" xfId="0" applyFont="1" applyBorder="1" applyAlignment="1">
      <alignment horizontal="center" vertical="center"/>
    </xf>
    <xf numFmtId="0" fontId="38" fillId="0" borderId="56" xfId="0" applyFont="1" applyFill="1" applyBorder="1" applyAlignment="1">
      <alignment horizontal="center" vertical="center"/>
    </xf>
    <xf numFmtId="0" fontId="0" fillId="11" borderId="63" xfId="0" applyFill="1" applyBorder="1">
      <alignment vertical="center"/>
    </xf>
    <xf numFmtId="0" fontId="0" fillId="0" borderId="56" xfId="0" applyFill="1" applyBorder="1">
      <alignment vertical="center"/>
    </xf>
    <xf numFmtId="0" fontId="12" fillId="12" borderId="7" xfId="0" applyNumberFormat="1" applyFont="1" applyFill="1" applyBorder="1" applyAlignment="1"/>
    <xf numFmtId="0" fontId="0" fillId="0" borderId="0" xfId="0" applyAlignment="1">
      <alignment horizontal="center" vertical="center"/>
    </xf>
    <xf numFmtId="0" fontId="0" fillId="0" borderId="0" xfId="0" applyBorder="1">
      <alignment vertical="center"/>
    </xf>
    <xf numFmtId="0" fontId="0" fillId="0" borderId="48" xfId="0" applyBorder="1" applyAlignment="1">
      <alignment horizontal="center" vertical="center"/>
    </xf>
    <xf numFmtId="0" fontId="0" fillId="0" borderId="48" xfId="0" applyBorder="1">
      <alignment vertical="center"/>
    </xf>
    <xf numFmtId="0" fontId="0" fillId="0" borderId="0" xfId="0">
      <alignment vertical="center"/>
    </xf>
    <xf numFmtId="0" fontId="0" fillId="0" borderId="48" xfId="0" applyBorder="1">
      <alignment vertical="center"/>
    </xf>
    <xf numFmtId="0" fontId="0" fillId="0" borderId="0" xfId="0" applyAlignment="1">
      <alignment horizontal="center" vertical="center"/>
    </xf>
    <xf numFmtId="0" fontId="0" fillId="0" borderId="48" xfId="0" applyBorder="1" applyAlignment="1">
      <alignment horizontal="center" vertical="center"/>
    </xf>
    <xf numFmtId="0" fontId="0" fillId="15" borderId="0" xfId="0" quotePrefix="1" applyFill="1" applyAlignment="1">
      <alignment horizontal="left" vertical="center" wrapText="1"/>
    </xf>
    <xf numFmtId="0" fontId="0" fillId="0" borderId="64" xfId="0" applyBorder="1" applyAlignment="1">
      <alignment horizontal="center" vertical="center"/>
    </xf>
    <xf numFmtId="0" fontId="23" fillId="16" borderId="22" xfId="0" applyFont="1" applyFill="1" applyBorder="1" applyAlignment="1">
      <alignment horizontal="center" vertical="center"/>
    </xf>
    <xf numFmtId="0" fontId="0" fillId="17" borderId="22" xfId="0" applyFill="1" applyBorder="1" applyAlignment="1">
      <alignment horizontal="center" vertical="center"/>
    </xf>
    <xf numFmtId="0" fontId="0" fillId="17" borderId="56" xfId="0" applyFill="1" applyBorder="1" applyAlignment="1">
      <alignment horizontal="center" vertical="center"/>
    </xf>
    <xf numFmtId="0" fontId="0" fillId="17" borderId="56" xfId="0" quotePrefix="1" applyFill="1" applyBorder="1" applyAlignment="1">
      <alignment horizontal="center" vertical="center"/>
    </xf>
    <xf numFmtId="0" fontId="0" fillId="0" borderId="48" xfId="0" quotePrefix="1" applyBorder="1" applyAlignment="1">
      <alignment horizontal="center" vertical="center"/>
    </xf>
    <xf numFmtId="0" fontId="0" fillId="18" borderId="56" xfId="0" applyFill="1" applyBorder="1">
      <alignment vertical="center"/>
    </xf>
    <xf numFmtId="0" fontId="0" fillId="19" borderId="56" xfId="0" applyFill="1" applyBorder="1">
      <alignment vertical="center"/>
    </xf>
    <xf numFmtId="0" fontId="0" fillId="13" borderId="56" xfId="0" applyFill="1" applyBorder="1" applyAlignment="1">
      <alignment horizontal="center" vertical="center"/>
    </xf>
    <xf numFmtId="0" fontId="0" fillId="17" borderId="64" xfId="0" applyFill="1" applyBorder="1" applyAlignment="1">
      <alignment horizontal="center" vertical="center"/>
    </xf>
    <xf numFmtId="0" fontId="23" fillId="16" borderId="56" xfId="0" applyFont="1" applyFill="1" applyBorder="1" applyAlignment="1">
      <alignment horizontal="center" vertical="center"/>
    </xf>
    <xf numFmtId="0" fontId="0" fillId="20" borderId="56" xfId="0" applyFill="1" applyBorder="1">
      <alignment vertical="center"/>
    </xf>
    <xf numFmtId="0" fontId="0" fillId="9" borderId="0" xfId="0" applyFill="1">
      <alignment vertical="center"/>
    </xf>
    <xf numFmtId="0" fontId="0" fillId="20" borderId="64" xfId="0" applyFill="1" applyBorder="1">
      <alignment vertical="center"/>
    </xf>
    <xf numFmtId="0" fontId="0" fillId="10" borderId="0" xfId="0" quotePrefix="1" applyFill="1" applyAlignment="1">
      <alignment horizontal="left" vertical="center"/>
    </xf>
    <xf numFmtId="0" fontId="0" fillId="20" borderId="63" xfId="0" applyFill="1" applyBorder="1">
      <alignment vertical="center"/>
    </xf>
    <xf numFmtId="0" fontId="0" fillId="9" borderId="0" xfId="0" quotePrefix="1" applyFill="1" applyAlignment="1">
      <alignment horizontal="left" vertical="center"/>
    </xf>
    <xf numFmtId="0" fontId="0" fillId="20" borderId="3" xfId="0" applyFill="1" applyBorder="1">
      <alignment vertical="center"/>
    </xf>
    <xf numFmtId="0" fontId="0" fillId="20" borderId="8" xfId="0" applyFill="1" applyBorder="1">
      <alignment vertical="center"/>
    </xf>
    <xf numFmtId="0" fontId="0" fillId="10" borderId="0" xfId="0" applyFill="1">
      <alignment vertical="center"/>
    </xf>
    <xf numFmtId="0" fontId="0" fillId="20" borderId="13" xfId="0" applyFill="1" applyBorder="1">
      <alignment vertical="center"/>
    </xf>
    <xf numFmtId="0" fontId="0" fillId="0" borderId="21" xfId="0" applyBorder="1">
      <alignment vertical="center"/>
    </xf>
    <xf numFmtId="0" fontId="0" fillId="0" borderId="56" xfId="0" applyFill="1" applyBorder="1" applyAlignment="1">
      <alignment horizontal="center" vertical="center"/>
    </xf>
    <xf numFmtId="0" fontId="0" fillId="18" borderId="22" xfId="0" applyFill="1" applyBorder="1">
      <alignment vertical="center"/>
    </xf>
    <xf numFmtId="0" fontId="0" fillId="20" borderId="22" xfId="0" applyFill="1" applyBorder="1">
      <alignment vertical="center"/>
    </xf>
    <xf numFmtId="0" fontId="40" fillId="21" borderId="56" xfId="0" applyFont="1" applyFill="1" applyBorder="1">
      <alignment vertical="center"/>
    </xf>
    <xf numFmtId="38" fontId="0" fillId="9" borderId="56" xfId="2" applyFont="1" applyFill="1" applyBorder="1">
      <alignment vertical="center"/>
    </xf>
    <xf numFmtId="0" fontId="0" fillId="9" borderId="56" xfId="0" applyFill="1" applyBorder="1" applyAlignment="1">
      <alignment vertical="center"/>
    </xf>
    <xf numFmtId="0" fontId="0" fillId="11" borderId="56" xfId="0" applyFill="1" applyBorder="1" applyAlignment="1">
      <alignment horizontal="center" vertical="center"/>
    </xf>
    <xf numFmtId="0" fontId="0" fillId="0" borderId="64" xfId="0" quotePrefix="1" applyBorder="1" applyAlignment="1">
      <alignment horizontal="center" vertical="center"/>
    </xf>
    <xf numFmtId="0" fontId="0" fillId="0" borderId="63" xfId="0" quotePrefix="1" applyBorder="1" applyAlignment="1">
      <alignment horizontal="right" vertical="center"/>
    </xf>
    <xf numFmtId="0" fontId="0" fillId="0" borderId="63" xfId="0" applyBorder="1" applyAlignment="1">
      <alignment vertical="center" shrinkToFit="1"/>
    </xf>
    <xf numFmtId="0" fontId="29" fillId="9" borderId="0" xfId="0" quotePrefix="1" applyFont="1" applyFill="1" applyAlignment="1">
      <alignment horizontal="left" vertical="center"/>
    </xf>
    <xf numFmtId="0" fontId="30" fillId="9" borderId="0" xfId="0" quotePrefix="1" applyFont="1" applyFill="1" applyAlignment="1">
      <alignment horizontal="left" vertical="center"/>
    </xf>
    <xf numFmtId="0" fontId="0" fillId="0" borderId="22" xfId="0" applyFill="1" applyBorder="1">
      <alignment vertical="center"/>
    </xf>
    <xf numFmtId="0" fontId="23" fillId="0" borderId="20" xfId="0" applyFont="1" applyFill="1" applyBorder="1">
      <alignment vertical="center"/>
    </xf>
    <xf numFmtId="0" fontId="24" fillId="0" borderId="20" xfId="0" applyFont="1" applyFill="1" applyBorder="1">
      <alignment vertical="center"/>
    </xf>
    <xf numFmtId="0" fontId="37" fillId="0" borderId="56" xfId="0" quotePrefix="1" applyFont="1" applyBorder="1" applyAlignment="1">
      <alignment horizontal="center" vertical="center"/>
    </xf>
    <xf numFmtId="0" fontId="0" fillId="13" borderId="56" xfId="0" applyFill="1" applyBorder="1" applyAlignment="1">
      <alignment horizontal="center" vertical="center" wrapText="1"/>
    </xf>
    <xf numFmtId="0" fontId="0" fillId="11" borderId="56" xfId="0" applyFill="1" applyBorder="1" applyAlignment="1">
      <alignment horizontal="center" vertical="center" wrapText="1"/>
    </xf>
    <xf numFmtId="0" fontId="0" fillId="9" borderId="56" xfId="0" applyFill="1" applyBorder="1" applyAlignment="1">
      <alignment horizontal="center" vertical="center" wrapText="1"/>
    </xf>
    <xf numFmtId="0" fontId="0" fillId="9" borderId="56" xfId="0" applyFill="1" applyBorder="1" applyAlignment="1">
      <alignment horizontal="center" vertical="center"/>
    </xf>
    <xf numFmtId="0" fontId="0" fillId="13" borderId="56" xfId="0" quotePrefix="1" applyFill="1" applyBorder="1" applyAlignment="1">
      <alignment horizontal="center" vertical="center" wrapText="1"/>
    </xf>
    <xf numFmtId="0" fontId="0" fillId="13" borderId="56" xfId="0" quotePrefix="1" applyFill="1" applyBorder="1" applyAlignment="1">
      <alignment horizontal="left" vertical="center"/>
    </xf>
    <xf numFmtId="0" fontId="25" fillId="11" borderId="56" xfId="0" applyFont="1" applyFill="1" applyBorder="1">
      <alignment vertical="center"/>
    </xf>
    <xf numFmtId="0" fontId="23" fillId="11" borderId="56" xfId="0" applyFont="1" applyFill="1" applyBorder="1">
      <alignment vertical="center"/>
    </xf>
    <xf numFmtId="0" fontId="40" fillId="11" borderId="56" xfId="0" applyFont="1" applyFill="1" applyBorder="1">
      <alignment vertical="center"/>
    </xf>
    <xf numFmtId="0" fontId="0" fillId="0" borderId="0" xfId="0">
      <alignment vertical="center"/>
    </xf>
    <xf numFmtId="0" fontId="0" fillId="0" borderId="0" xfId="0" applyAlignment="1">
      <alignment horizontal="center" vertical="center"/>
    </xf>
    <xf numFmtId="0" fontId="0" fillId="0" borderId="20" xfId="0" applyFill="1" applyBorder="1">
      <alignment vertical="center"/>
    </xf>
    <xf numFmtId="0" fontId="0" fillId="0" borderId="22" xfId="0" applyFill="1" applyBorder="1" applyAlignment="1">
      <alignment horizontal="right" vertical="center"/>
    </xf>
    <xf numFmtId="0" fontId="40" fillId="21" borderId="20" xfId="0" applyFont="1" applyFill="1" applyBorder="1">
      <alignment vertical="center"/>
    </xf>
    <xf numFmtId="0" fontId="40" fillId="21" borderId="22" xfId="0" applyFont="1" applyFill="1" applyBorder="1">
      <alignment vertical="center"/>
    </xf>
    <xf numFmtId="0" fontId="23" fillId="6" borderId="56" xfId="0" applyFont="1" applyFill="1" applyBorder="1">
      <alignment vertical="center"/>
    </xf>
    <xf numFmtId="0" fontId="23" fillId="6" borderId="56" xfId="0" applyFont="1" applyFill="1" applyBorder="1" applyAlignment="1">
      <alignment vertical="center"/>
    </xf>
    <xf numFmtId="0" fontId="0" fillId="0" borderId="56" xfId="0" applyNumberFormat="1" applyFill="1" applyBorder="1">
      <alignment vertical="center"/>
    </xf>
    <xf numFmtId="0" fontId="0" fillId="0" borderId="63" xfId="0" applyFill="1" applyBorder="1">
      <alignment vertical="center"/>
    </xf>
    <xf numFmtId="0" fontId="7" fillId="0" borderId="0" xfId="0" applyNumberFormat="1" applyFont="1" applyBorder="1" applyAlignment="1"/>
    <xf numFmtId="0" fontId="0" fillId="0" borderId="0" xfId="0">
      <alignment vertical="center"/>
    </xf>
    <xf numFmtId="0" fontId="0" fillId="0" borderId="8" xfId="0" applyBorder="1">
      <alignment vertical="center"/>
    </xf>
    <xf numFmtId="0" fontId="0" fillId="0" borderId="7" xfId="0" applyBorder="1">
      <alignment vertical="center"/>
    </xf>
    <xf numFmtId="0" fontId="0" fillId="0" borderId="0" xfId="0" applyBorder="1">
      <alignment vertical="center"/>
    </xf>
    <xf numFmtId="0" fontId="0" fillId="0" borderId="0" xfId="0">
      <alignment vertical="center"/>
    </xf>
    <xf numFmtId="0" fontId="49" fillId="0" borderId="0" xfId="0" applyFont="1">
      <alignment vertical="center"/>
    </xf>
    <xf numFmtId="0" fontId="50" fillId="0" borderId="0" xfId="0" applyFont="1" applyAlignment="1">
      <alignment horizontal="centerContinuous" vertical="center"/>
    </xf>
    <xf numFmtId="0" fontId="49" fillId="0" borderId="0" xfId="0" applyFont="1" applyAlignment="1">
      <alignment horizontal="centerContinuous" vertical="center"/>
    </xf>
    <xf numFmtId="0" fontId="51" fillId="0" borderId="0" xfId="0" quotePrefix="1" applyFont="1" applyAlignment="1">
      <alignment horizontal="centerContinuous" vertical="center"/>
    </xf>
    <xf numFmtId="0" fontId="49" fillId="0" borderId="0" xfId="0" quotePrefix="1" applyFont="1" applyAlignment="1">
      <alignment horizontal="right" vertical="center"/>
    </xf>
    <xf numFmtId="0" fontId="49" fillId="0" borderId="0" xfId="0" quotePrefix="1" applyFont="1" applyAlignment="1">
      <alignment horizontal="left" vertical="top" wrapText="1"/>
    </xf>
    <xf numFmtId="0" fontId="0" fillId="0" borderId="0" xfId="0">
      <alignment vertical="center"/>
    </xf>
    <xf numFmtId="0" fontId="52" fillId="0" borderId="0" xfId="0" quotePrefix="1" applyFont="1" applyAlignment="1">
      <alignment horizontal="left" vertical="top"/>
    </xf>
    <xf numFmtId="0" fontId="49" fillId="0" borderId="0" xfId="0" applyFont="1" applyAlignment="1">
      <alignment vertical="top"/>
    </xf>
    <xf numFmtId="0" fontId="53" fillId="0" borderId="0" xfId="0" quotePrefix="1" applyFont="1" applyAlignment="1">
      <alignment horizontal="left" vertical="top"/>
    </xf>
    <xf numFmtId="0" fontId="49" fillId="0" borderId="0" xfId="0" quotePrefix="1" applyFont="1" applyAlignment="1">
      <alignment horizontal="left" vertical="top"/>
    </xf>
    <xf numFmtId="0" fontId="52" fillId="0" borderId="0" xfId="0" applyFont="1" applyAlignment="1">
      <alignment horizontal="right" vertical="top"/>
    </xf>
    <xf numFmtId="0" fontId="52" fillId="0" borderId="0" xfId="0" applyFont="1" applyAlignment="1">
      <alignment vertical="top"/>
    </xf>
    <xf numFmtId="0" fontId="48" fillId="0" borderId="0" xfId="3" quotePrefix="1" applyAlignment="1">
      <alignment horizontal="left" vertical="top"/>
    </xf>
    <xf numFmtId="0" fontId="32" fillId="22" borderId="0" xfId="0" applyFont="1" applyFill="1" applyAlignment="1">
      <alignment vertical="center" wrapText="1"/>
    </xf>
    <xf numFmtId="0" fontId="0" fillId="22" borderId="0" xfId="0" applyFill="1">
      <alignment vertical="center"/>
    </xf>
    <xf numFmtId="0" fontId="0" fillId="22" borderId="56" xfId="0" applyFill="1" applyBorder="1" applyAlignment="1">
      <alignment horizontal="center" vertical="center"/>
    </xf>
    <xf numFmtId="0" fontId="0" fillId="22" borderId="56" xfId="0" applyFill="1" applyBorder="1" applyProtection="1">
      <alignment vertical="center"/>
      <protection locked="0"/>
    </xf>
    <xf numFmtId="0" fontId="29" fillId="0" borderId="56" xfId="0" applyFont="1" applyBorder="1" applyAlignment="1">
      <alignment vertical="center"/>
    </xf>
    <xf numFmtId="0" fontId="25" fillId="0" borderId="56" xfId="0" applyFont="1" applyFill="1" applyBorder="1" applyAlignment="1">
      <alignment vertical="center"/>
    </xf>
    <xf numFmtId="0" fontId="37" fillId="13" borderId="56" xfId="0" applyFont="1" applyFill="1" applyBorder="1" applyAlignment="1">
      <alignment horizontal="center" vertical="center"/>
    </xf>
    <xf numFmtId="0" fontId="58" fillId="0" borderId="0" xfId="0" quotePrefix="1" applyFont="1" applyAlignment="1">
      <alignment horizontal="left" vertical="top"/>
    </xf>
    <xf numFmtId="0" fontId="59" fillId="0" borderId="0" xfId="0" applyFont="1" applyAlignment="1">
      <alignment vertical="top"/>
    </xf>
    <xf numFmtId="0" fontId="59" fillId="0" borderId="0" xfId="0" quotePrefix="1" applyFont="1" applyAlignment="1">
      <alignment horizontal="left" vertical="top"/>
    </xf>
    <xf numFmtId="0" fontId="0" fillId="0" borderId="0" xfId="0">
      <alignment vertical="center"/>
    </xf>
    <xf numFmtId="0" fontId="0" fillId="0" borderId="0" xfId="0">
      <alignment vertical="center"/>
    </xf>
    <xf numFmtId="0" fontId="23" fillId="4" borderId="56" xfId="0" quotePrefix="1" applyFont="1" applyFill="1" applyBorder="1" applyAlignment="1">
      <alignment horizontal="right" vertical="center"/>
    </xf>
    <xf numFmtId="0" fontId="23" fillId="4" borderId="56" xfId="0" applyFont="1" applyFill="1" applyBorder="1">
      <alignment vertical="center"/>
    </xf>
    <xf numFmtId="0" fontId="23" fillId="20" borderId="56" xfId="0" applyFont="1" applyFill="1" applyBorder="1">
      <alignment vertical="center"/>
    </xf>
    <xf numFmtId="0" fontId="23" fillId="0" borderId="0" xfId="0" quotePrefix="1" applyFont="1" applyAlignment="1">
      <alignment horizontal="left" vertical="center"/>
    </xf>
    <xf numFmtId="0" fontId="0" fillId="25" borderId="56" xfId="0" applyFill="1" applyBorder="1">
      <alignment vertical="center"/>
    </xf>
    <xf numFmtId="0" fontId="0" fillId="25" borderId="0" xfId="0" quotePrefix="1" applyFill="1" applyAlignment="1">
      <alignment horizontal="left" vertical="center"/>
    </xf>
    <xf numFmtId="0" fontId="0" fillId="25" borderId="0" xfId="0" applyFill="1">
      <alignment vertical="center"/>
    </xf>
    <xf numFmtId="0" fontId="29" fillId="25" borderId="0" xfId="0" quotePrefix="1" applyFont="1" applyFill="1" applyAlignment="1">
      <alignment horizontal="left" vertical="center"/>
    </xf>
    <xf numFmtId="0" fontId="30" fillId="25" borderId="0" xfId="0" quotePrefix="1" applyFont="1" applyFill="1" applyAlignment="1">
      <alignment horizontal="left" vertical="center"/>
    </xf>
    <xf numFmtId="0" fontId="49" fillId="0" borderId="0" xfId="0" quotePrefix="1" applyFont="1" applyAlignment="1">
      <alignment horizontal="left" vertical="top" wrapText="1"/>
    </xf>
    <xf numFmtId="0" fontId="49" fillId="0" borderId="0" xfId="0" quotePrefix="1" applyFont="1" applyAlignment="1">
      <alignment horizontal="right" vertical="top" wrapText="1"/>
    </xf>
    <xf numFmtId="0" fontId="48" fillId="0" borderId="0" xfId="3" quotePrefix="1" applyAlignment="1">
      <alignment horizontal="left" vertical="top"/>
    </xf>
    <xf numFmtId="0" fontId="59" fillId="0" borderId="0" xfId="0" quotePrefix="1" applyFont="1" applyAlignment="1">
      <alignment horizontal="left" vertical="top" wrapText="1"/>
    </xf>
    <xf numFmtId="0" fontId="52" fillId="0" borderId="0" xfId="0" quotePrefix="1" applyFont="1" applyAlignment="1">
      <alignment horizontal="left" vertical="top" wrapText="1"/>
    </xf>
    <xf numFmtId="0" fontId="49" fillId="0" borderId="0" xfId="0" applyFont="1" applyAlignment="1">
      <alignment vertical="top" wrapText="1"/>
    </xf>
    <xf numFmtId="0" fontId="55" fillId="22" borderId="0" xfId="0" applyFont="1" applyFill="1" applyAlignment="1">
      <alignment horizontal="right" vertical="center"/>
    </xf>
    <xf numFmtId="0" fontId="0" fillId="22" borderId="0" xfId="0" applyFill="1">
      <alignment vertical="center"/>
    </xf>
    <xf numFmtId="0" fontId="0" fillId="22" borderId="8" xfId="0" applyFill="1" applyBorder="1">
      <alignment vertical="center"/>
    </xf>
    <xf numFmtId="0" fontId="0" fillId="0" borderId="0" xfId="0" applyBorder="1">
      <alignment vertical="center"/>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0" fontId="12" fillId="12" borderId="53" xfId="0" applyNumberFormat="1" applyFont="1" applyFill="1" applyBorder="1" applyAlignment="1">
      <alignment horizontal="right" vertical="center"/>
    </xf>
    <xf numFmtId="0" fontId="12" fillId="12" borderId="54" xfId="0" applyNumberFormat="1" applyFont="1" applyFill="1" applyBorder="1" applyAlignment="1">
      <alignment horizontal="right" vertical="center"/>
    </xf>
    <xf numFmtId="0" fontId="12" fillId="12" borderId="12" xfId="0" applyNumberFormat="1" applyFont="1" applyFill="1" applyBorder="1" applyAlignment="1">
      <alignment horizontal="right" vertical="center"/>
    </xf>
    <xf numFmtId="0" fontId="12" fillId="12" borderId="13" xfId="0" applyNumberFormat="1" applyFont="1" applyFill="1" applyBorder="1" applyAlignment="1">
      <alignment horizontal="right" vertical="center"/>
    </xf>
    <xf numFmtId="0" fontId="23" fillId="0" borderId="0" xfId="0" quotePrefix="1" applyFont="1" applyAlignment="1">
      <alignment horizontal="left" vertical="center"/>
    </xf>
    <xf numFmtId="0" fontId="0" fillId="0" borderId="0" xfId="0">
      <alignment vertical="center"/>
    </xf>
    <xf numFmtId="0" fontId="0" fillId="0" borderId="0" xfId="0" applyAlignment="1">
      <alignment horizontal="center" vertical="center"/>
    </xf>
    <xf numFmtId="0" fontId="0" fillId="0" borderId="0" xfId="0" applyAlignment="1"/>
    <xf numFmtId="0" fontId="12" fillId="12" borderId="2" xfId="0" quotePrefix="1" applyNumberFormat="1" applyFont="1" applyFill="1" applyBorder="1" applyAlignment="1">
      <alignment horizontal="center" vertical="center"/>
    </xf>
    <xf numFmtId="0" fontId="12" fillId="12" borderId="2" xfId="0" applyNumberFormat="1" applyFont="1" applyFill="1" applyBorder="1" applyAlignment="1">
      <alignment horizontal="center" vertical="center"/>
    </xf>
    <xf numFmtId="0" fontId="12" fillId="12" borderId="50" xfId="0" applyNumberFormat="1" applyFont="1" applyFill="1" applyBorder="1" applyAlignment="1">
      <alignment horizontal="center" vertical="center"/>
    </xf>
    <xf numFmtId="181" fontId="14" fillId="0" borderId="2" xfId="2" applyNumberFormat="1" applyFont="1" applyBorder="1" applyAlignment="1" applyProtection="1">
      <alignment horizontal="right" vertical="center" shrinkToFit="1"/>
      <protection locked="0"/>
    </xf>
    <xf numFmtId="181" fontId="14" fillId="0" borderId="0" xfId="2" applyNumberFormat="1" applyFont="1" applyBorder="1" applyAlignment="1" applyProtection="1">
      <alignment horizontal="right" vertical="center" shrinkToFit="1"/>
      <protection locked="0"/>
    </xf>
    <xf numFmtId="0" fontId="60" fillId="0" borderId="0" xfId="0" quotePrefix="1" applyFont="1" applyAlignment="1">
      <alignment horizontal="left" vertical="top" wrapText="1"/>
    </xf>
    <xf numFmtId="0" fontId="60" fillId="0" borderId="0" xfId="0" applyFont="1" applyAlignment="1">
      <alignment horizontal="left" vertical="top" wrapText="1"/>
    </xf>
    <xf numFmtId="0" fontId="12" fillId="12" borderId="1" xfId="0" applyNumberFormat="1" applyFont="1" applyFill="1" applyBorder="1" applyAlignment="1">
      <alignment vertical="top"/>
    </xf>
    <xf numFmtId="0" fontId="12" fillId="12" borderId="2" xfId="0" applyNumberFormat="1" applyFont="1" applyFill="1" applyBorder="1" applyAlignment="1">
      <alignment vertical="top"/>
    </xf>
    <xf numFmtId="0" fontId="12" fillId="12" borderId="3" xfId="0" applyNumberFormat="1" applyFont="1" applyFill="1" applyBorder="1" applyAlignment="1">
      <alignment vertical="top"/>
    </xf>
    <xf numFmtId="0" fontId="12" fillId="12" borderId="7" xfId="0" applyNumberFormat="1" applyFont="1" applyFill="1" applyBorder="1" applyAlignment="1">
      <alignment vertical="top"/>
    </xf>
    <xf numFmtId="0" fontId="12" fillId="12" borderId="0" xfId="0" applyNumberFormat="1" applyFont="1" applyFill="1" applyBorder="1" applyAlignment="1">
      <alignment vertical="top"/>
    </xf>
    <xf numFmtId="0" fontId="12" fillId="12" borderId="8" xfId="0" applyNumberFormat="1" applyFont="1" applyFill="1" applyBorder="1" applyAlignment="1">
      <alignment vertical="top"/>
    </xf>
    <xf numFmtId="0" fontId="20" fillId="12" borderId="7" xfId="0" quotePrefix="1" applyNumberFormat="1" applyFont="1" applyFill="1" applyBorder="1" applyAlignment="1">
      <alignment horizontal="left" vertical="top" wrapText="1"/>
    </xf>
    <xf numFmtId="0" fontId="20" fillId="12" borderId="0" xfId="0" applyNumberFormat="1" applyFont="1" applyFill="1" applyBorder="1" applyAlignment="1">
      <alignment vertical="top" wrapText="1"/>
    </xf>
    <xf numFmtId="0" fontId="20" fillId="12" borderId="8" xfId="0" applyNumberFormat="1" applyFont="1" applyFill="1" applyBorder="1" applyAlignment="1">
      <alignment vertical="top" wrapText="1"/>
    </xf>
    <xf numFmtId="0" fontId="20" fillId="12" borderId="7" xfId="0" applyNumberFormat="1" applyFont="1" applyFill="1" applyBorder="1" applyAlignment="1">
      <alignment vertical="top" wrapText="1"/>
    </xf>
    <xf numFmtId="0" fontId="20" fillId="12" borderId="44" xfId="0" applyNumberFormat="1" applyFont="1" applyFill="1" applyBorder="1" applyAlignment="1">
      <alignment vertical="top" wrapText="1"/>
    </xf>
    <xf numFmtId="0" fontId="20" fillId="12" borderId="15" xfId="0" applyNumberFormat="1" applyFont="1" applyFill="1" applyBorder="1" applyAlignment="1">
      <alignment vertical="top" wrapText="1"/>
    </xf>
    <xf numFmtId="0" fontId="20" fillId="12" borderId="45" xfId="0" applyNumberFormat="1" applyFont="1" applyFill="1" applyBorder="1" applyAlignment="1">
      <alignment vertical="top" wrapText="1"/>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0" fontId="12" fillId="12" borderId="1" xfId="0" applyNumberFormat="1" applyFont="1" applyFill="1" applyBorder="1" applyAlignment="1">
      <alignment horizontal="center" vertical="top" wrapText="1"/>
    </xf>
    <xf numFmtId="0" fontId="12" fillId="12" borderId="2" xfId="0" applyNumberFormat="1" applyFont="1" applyFill="1" applyBorder="1" applyAlignment="1">
      <alignment horizontal="center" vertical="top" wrapText="1"/>
    </xf>
    <xf numFmtId="0" fontId="12" fillId="12" borderId="2" xfId="0" applyFont="1" applyFill="1" applyBorder="1" applyAlignment="1">
      <alignment horizontal="center" wrapText="1"/>
    </xf>
    <xf numFmtId="0" fontId="12" fillId="12" borderId="3" xfId="0" applyFont="1" applyFill="1" applyBorder="1" applyAlignment="1">
      <alignment horizontal="center" wrapText="1"/>
    </xf>
    <xf numFmtId="0" fontId="12" fillId="12" borderId="7" xfId="0" applyNumberFormat="1" applyFont="1" applyFill="1" applyBorder="1" applyAlignment="1">
      <alignment horizontal="center" vertical="top" wrapText="1"/>
    </xf>
    <xf numFmtId="0" fontId="12" fillId="12" borderId="0" xfId="0" applyNumberFormat="1" applyFont="1" applyFill="1" applyBorder="1" applyAlignment="1">
      <alignment horizontal="center" vertical="top" wrapText="1"/>
    </xf>
    <xf numFmtId="0" fontId="12" fillId="12" borderId="0" xfId="0" applyFont="1" applyFill="1" applyBorder="1" applyAlignment="1">
      <alignment horizontal="center" wrapText="1"/>
    </xf>
    <xf numFmtId="0" fontId="12" fillId="12" borderId="8" xfId="0" applyFont="1" applyFill="1" applyBorder="1" applyAlignment="1">
      <alignment horizontal="center" wrapText="1"/>
    </xf>
    <xf numFmtId="0" fontId="12" fillId="12" borderId="44" xfId="0" applyFont="1" applyFill="1" applyBorder="1" applyAlignment="1">
      <alignment horizontal="center" wrapText="1"/>
    </xf>
    <xf numFmtId="0" fontId="12" fillId="12" borderId="15" xfId="0" applyFont="1" applyFill="1" applyBorder="1" applyAlignment="1">
      <alignment horizontal="center" wrapText="1"/>
    </xf>
    <xf numFmtId="0" fontId="12" fillId="12" borderId="45" xfId="0" applyFont="1" applyFill="1" applyBorder="1" applyAlignment="1">
      <alignment horizontal="center" wrapText="1"/>
    </xf>
    <xf numFmtId="0" fontId="0" fillId="0" borderId="7" xfId="0" applyBorder="1">
      <alignment vertical="center"/>
    </xf>
    <xf numFmtId="0" fontId="32" fillId="0" borderId="0" xfId="0" applyFont="1" applyBorder="1" applyAlignment="1">
      <alignment horizontal="center" vertical="center" wrapText="1"/>
    </xf>
    <xf numFmtId="0" fontId="39" fillId="0" borderId="0" xfId="0" applyFont="1" applyBorder="1" applyAlignment="1">
      <alignment horizontal="center" vertical="center"/>
    </xf>
    <xf numFmtId="38" fontId="14" fillId="0" borderId="52" xfId="2" applyFont="1" applyBorder="1" applyAlignment="1" applyProtection="1">
      <alignment horizontal="right" vertical="center" shrinkToFit="1"/>
      <protection locked="0"/>
    </xf>
    <xf numFmtId="38" fontId="14" fillId="0" borderId="53" xfId="2" applyFont="1" applyBorder="1" applyAlignment="1" applyProtection="1">
      <alignment horizontal="right" vertical="center" shrinkToFit="1"/>
      <protection locked="0"/>
    </xf>
    <xf numFmtId="38" fontId="14" fillId="0" borderId="11" xfId="2" applyFont="1" applyBorder="1" applyAlignment="1" applyProtection="1">
      <alignment horizontal="right" vertical="center" shrinkToFit="1"/>
      <protection locked="0"/>
    </xf>
    <xf numFmtId="38" fontId="14" fillId="0" borderId="12" xfId="2" applyFont="1" applyBorder="1" applyAlignment="1" applyProtection="1">
      <alignment horizontal="right" vertical="center" shrinkToFit="1"/>
      <protection locked="0"/>
    </xf>
    <xf numFmtId="0" fontId="12" fillId="12" borderId="53" xfId="0" applyNumberFormat="1" applyFont="1" applyFill="1" applyBorder="1" applyAlignment="1">
      <alignment horizontal="center" vertical="center"/>
    </xf>
    <xf numFmtId="0" fontId="12" fillId="12" borderId="54" xfId="0" applyNumberFormat="1" applyFont="1" applyFill="1" applyBorder="1" applyAlignment="1">
      <alignment horizontal="center" vertical="center"/>
    </xf>
    <xf numFmtId="0" fontId="12" fillId="12" borderId="12" xfId="0" applyNumberFormat="1" applyFont="1" applyFill="1" applyBorder="1" applyAlignment="1">
      <alignment horizontal="center" vertical="center"/>
    </xf>
    <xf numFmtId="0" fontId="12" fillId="12" borderId="13" xfId="0" applyNumberFormat="1" applyFont="1" applyFill="1" applyBorder="1" applyAlignment="1">
      <alignment horizontal="center" vertical="center"/>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2" fillId="12" borderId="1" xfId="0" applyNumberFormat="1" applyFont="1" applyFill="1" applyBorder="1" applyAlignment="1">
      <alignment horizontal="center" vertical="top"/>
    </xf>
    <xf numFmtId="0" fontId="12" fillId="12" borderId="2" xfId="0" applyNumberFormat="1" applyFont="1" applyFill="1" applyBorder="1" applyAlignment="1">
      <alignment horizontal="center" vertical="top"/>
    </xf>
    <xf numFmtId="0" fontId="12" fillId="12" borderId="3" xfId="0" applyNumberFormat="1" applyFont="1" applyFill="1" applyBorder="1" applyAlignment="1">
      <alignment horizontal="center" vertical="top"/>
    </xf>
    <xf numFmtId="0" fontId="12" fillId="12" borderId="7" xfId="0" applyNumberFormat="1" applyFont="1" applyFill="1" applyBorder="1" applyAlignment="1">
      <alignment horizontal="center" vertical="top"/>
    </xf>
    <xf numFmtId="0" fontId="12" fillId="12" borderId="0" xfId="0" applyNumberFormat="1" applyFont="1" applyFill="1" applyBorder="1" applyAlignment="1">
      <alignment horizontal="center" vertical="top"/>
    </xf>
    <xf numFmtId="0" fontId="12" fillId="12" borderId="8" xfId="0" applyNumberFormat="1" applyFont="1" applyFill="1" applyBorder="1" applyAlignment="1">
      <alignment horizontal="center" vertical="top"/>
    </xf>
    <xf numFmtId="0" fontId="12" fillId="12" borderId="44" xfId="0" applyNumberFormat="1" applyFont="1" applyFill="1" applyBorder="1" applyAlignment="1">
      <alignment horizontal="center" vertical="top"/>
    </xf>
    <xf numFmtId="0" fontId="12" fillId="12" borderId="15" xfId="0" applyNumberFormat="1" applyFont="1" applyFill="1" applyBorder="1" applyAlignment="1">
      <alignment horizontal="center" vertical="top"/>
    </xf>
    <xf numFmtId="0" fontId="12" fillId="12" borderId="45" xfId="0" applyNumberFormat="1" applyFont="1" applyFill="1" applyBorder="1" applyAlignment="1">
      <alignment horizontal="center" vertical="top"/>
    </xf>
    <xf numFmtId="0" fontId="47" fillId="22" borderId="0" xfId="0" applyFont="1" applyFill="1" applyAlignment="1">
      <alignment horizontal="center" vertical="center"/>
    </xf>
    <xf numFmtId="0" fontId="7" fillId="0" borderId="0" xfId="0" applyNumberFormat="1" applyFont="1" applyBorder="1" applyAlignment="1">
      <alignment vertical="top"/>
    </xf>
    <xf numFmtId="0" fontId="42" fillId="0" borderId="0" xfId="0" applyNumberFormat="1" applyFont="1" applyAlignment="1">
      <alignment horizontal="center" vertical="top"/>
    </xf>
    <xf numFmtId="0" fontId="3" fillId="0" borderId="0" xfId="0" quotePrefix="1" applyNumberFormat="1" applyFont="1" applyAlignment="1">
      <alignment horizontal="left" vertical="top" wrapText="1"/>
    </xf>
    <xf numFmtId="0" fontId="0" fillId="0" borderId="0" xfId="0" applyAlignment="1">
      <alignment horizontal="center"/>
    </xf>
    <xf numFmtId="0" fontId="12" fillId="12" borderId="43" xfId="0" quotePrefix="1" applyNumberFormat="1" applyFont="1" applyFill="1" applyBorder="1" applyAlignment="1">
      <alignment horizontal="center" vertical="top" wrapText="1"/>
    </xf>
    <xf numFmtId="0" fontId="12" fillId="12" borderId="43" xfId="0" applyNumberFormat="1" applyFont="1" applyFill="1" applyBorder="1" applyAlignment="1">
      <alignment horizontal="center" vertical="top" wrapText="1"/>
    </xf>
    <xf numFmtId="0" fontId="12" fillId="12" borderId="1" xfId="0" applyNumberFormat="1" applyFont="1" applyFill="1" applyBorder="1" applyAlignment="1">
      <alignment horizontal="center" vertical="center"/>
    </xf>
    <xf numFmtId="0" fontId="12" fillId="12" borderId="3" xfId="0" applyNumberFormat="1" applyFont="1" applyFill="1" applyBorder="1" applyAlignment="1">
      <alignment horizontal="center" vertical="center"/>
    </xf>
    <xf numFmtId="0" fontId="12" fillId="12" borderId="11" xfId="0" applyNumberFormat="1" applyFont="1" applyFill="1" applyBorder="1" applyAlignment="1">
      <alignment horizontal="center" vertical="center"/>
    </xf>
    <xf numFmtId="0" fontId="12" fillId="12" borderId="7" xfId="0" applyFont="1" applyFill="1" applyBorder="1" applyAlignment="1">
      <alignment horizontal="center" wrapText="1"/>
    </xf>
    <xf numFmtId="0" fontId="12" fillId="12" borderId="1" xfId="0" quotePrefix="1" applyNumberFormat="1" applyFont="1" applyFill="1" applyBorder="1" applyAlignment="1">
      <alignment horizontal="center" vertical="top" wrapText="1"/>
    </xf>
    <xf numFmtId="0" fontId="15" fillId="12" borderId="2" xfId="0" applyFont="1" applyFill="1" applyBorder="1" applyAlignment="1">
      <alignment horizontal="center" vertical="top" wrapText="1"/>
    </xf>
    <xf numFmtId="0" fontId="15" fillId="12" borderId="3" xfId="0" applyFont="1" applyFill="1" applyBorder="1" applyAlignment="1">
      <alignment horizontal="center" vertical="top" wrapText="1"/>
    </xf>
    <xf numFmtId="0" fontId="15" fillId="12" borderId="0" xfId="0" applyFont="1" applyFill="1" applyBorder="1" applyAlignment="1">
      <alignment horizontal="center" vertical="top" wrapText="1"/>
    </xf>
    <xf numFmtId="0" fontId="15" fillId="12" borderId="8" xfId="0" applyFont="1" applyFill="1" applyBorder="1" applyAlignment="1">
      <alignment horizontal="center" vertical="top" wrapText="1"/>
    </xf>
    <xf numFmtId="0" fontId="15" fillId="12" borderId="7" xfId="0" applyFont="1" applyFill="1" applyBorder="1" applyAlignment="1">
      <alignment horizontal="center" vertical="top" wrapText="1"/>
    </xf>
    <xf numFmtId="0" fontId="15" fillId="12" borderId="44" xfId="0" applyFont="1" applyFill="1" applyBorder="1" applyAlignment="1">
      <alignment horizontal="center" vertical="top" wrapText="1"/>
    </xf>
    <xf numFmtId="0" fontId="15" fillId="12" borderId="15" xfId="0" applyFont="1" applyFill="1" applyBorder="1" applyAlignment="1">
      <alignment horizontal="center" vertical="top" wrapText="1"/>
    </xf>
    <xf numFmtId="0" fontId="15" fillId="12" borderId="45" xfId="0" applyFont="1" applyFill="1" applyBorder="1" applyAlignment="1">
      <alignment horizontal="center" vertical="top" wrapText="1"/>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0" fontId="12" fillId="12" borderId="53" xfId="0" quotePrefix="1" applyNumberFormat="1" applyFont="1" applyFill="1" applyBorder="1" applyAlignment="1">
      <alignment horizontal="center" vertical="center"/>
    </xf>
    <xf numFmtId="0" fontId="0" fillId="0" borderId="2" xfId="0" applyBorder="1" applyAlignment="1">
      <alignment horizontal="center" vertical="center"/>
    </xf>
    <xf numFmtId="0" fontId="32" fillId="0" borderId="7" xfId="0" applyFont="1" applyBorder="1" applyAlignment="1">
      <alignment horizontal="center" vertical="center" wrapText="1"/>
    </xf>
    <xf numFmtId="0" fontId="39" fillId="0" borderId="7" xfId="0" applyFont="1" applyBorder="1" applyAlignment="1">
      <alignment horizontal="center" vertical="center"/>
    </xf>
    <xf numFmtId="0" fontId="19" fillId="0" borderId="0" xfId="0" quotePrefix="1" applyFont="1" applyAlignment="1">
      <alignment horizontal="center" vertical="top" textRotation="255" wrapText="1"/>
    </xf>
    <xf numFmtId="0" fontId="19" fillId="0" borderId="12" xfId="0" quotePrefix="1" applyFont="1" applyBorder="1" applyAlignment="1">
      <alignment horizontal="center" vertical="top" textRotation="255" wrapText="1"/>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38" fontId="14" fillId="0" borderId="49" xfId="2" applyFont="1" applyBorder="1" applyAlignment="1" applyProtection="1">
      <alignment horizontal="right" vertical="center" shrinkToFit="1"/>
      <protection locked="0"/>
    </xf>
    <xf numFmtId="38" fontId="14" fillId="0" borderId="50" xfId="2" applyFont="1" applyBorder="1" applyAlignment="1" applyProtection="1">
      <alignment horizontal="right" vertical="center" shrinkToFit="1"/>
      <protection locked="0"/>
    </xf>
    <xf numFmtId="0" fontId="12" fillId="12" borderId="51" xfId="0" applyNumberFormat="1" applyFont="1" applyFill="1" applyBorder="1" applyAlignment="1">
      <alignment horizontal="center" vertical="center"/>
    </xf>
    <xf numFmtId="49" fontId="14" fillId="0" borderId="74" xfId="0" applyNumberFormat="1" applyFont="1" applyBorder="1" applyAlignment="1" applyProtection="1">
      <alignment horizontal="center" vertical="center"/>
      <protection locked="0"/>
    </xf>
    <xf numFmtId="49" fontId="14" fillId="0" borderId="75" xfId="0" applyNumberFormat="1" applyFont="1" applyBorder="1" applyAlignment="1" applyProtection="1">
      <alignment horizontal="center" vertical="center"/>
      <protection locked="0"/>
    </xf>
    <xf numFmtId="49" fontId="14" fillId="0" borderId="76" xfId="0" applyNumberFormat="1" applyFont="1" applyBorder="1" applyAlignment="1" applyProtection="1">
      <alignment horizontal="center" vertical="center"/>
      <protection locked="0"/>
    </xf>
    <xf numFmtId="0" fontId="12" fillId="12" borderId="52" xfId="0" applyNumberFormat="1" applyFont="1" applyFill="1" applyBorder="1" applyAlignment="1">
      <alignment horizontal="right" vertical="center"/>
    </xf>
    <xf numFmtId="0" fontId="12" fillId="12" borderId="49" xfId="0" applyNumberFormat="1" applyFont="1" applyFill="1" applyBorder="1" applyAlignment="1">
      <alignment horizontal="right" vertical="center"/>
    </xf>
    <xf numFmtId="0" fontId="12" fillId="12" borderId="50" xfId="0" applyNumberFormat="1" applyFont="1" applyFill="1" applyBorder="1" applyAlignment="1">
      <alignment horizontal="right" vertical="center"/>
    </xf>
    <xf numFmtId="181" fontId="14" fillId="0" borderId="69" xfId="0" applyNumberFormat="1" applyFont="1" applyBorder="1" applyAlignment="1" applyProtection="1">
      <alignment horizontal="right" vertical="center" shrinkToFit="1"/>
      <protection locked="0"/>
    </xf>
    <xf numFmtId="0" fontId="14" fillId="5" borderId="65" xfId="0" applyNumberFormat="1" applyFont="1" applyFill="1" applyBorder="1" applyAlignment="1">
      <alignment horizontal="center" vertical="center"/>
    </xf>
    <xf numFmtId="0" fontId="14" fillId="5" borderId="66" xfId="0" applyNumberFormat="1" applyFont="1" applyFill="1" applyBorder="1" applyAlignment="1">
      <alignment horizontal="center" vertical="center"/>
    </xf>
    <xf numFmtId="0" fontId="14" fillId="5" borderId="67" xfId="0" applyNumberFormat="1" applyFont="1" applyFill="1" applyBorder="1" applyAlignment="1">
      <alignment horizontal="center" vertical="center"/>
    </xf>
    <xf numFmtId="0" fontId="14" fillId="5" borderId="68" xfId="0" applyNumberFormat="1" applyFont="1" applyFill="1" applyBorder="1" applyAlignment="1">
      <alignment horizontal="center" vertical="center"/>
    </xf>
    <xf numFmtId="0" fontId="14" fillId="5" borderId="69" xfId="0" applyNumberFormat="1" applyFont="1" applyFill="1" applyBorder="1" applyAlignment="1">
      <alignment horizontal="center" vertical="center"/>
    </xf>
    <xf numFmtId="0" fontId="14" fillId="5" borderId="70" xfId="0" applyNumberFormat="1" applyFont="1" applyFill="1" applyBorder="1" applyAlignment="1">
      <alignment horizontal="center" vertical="center"/>
    </xf>
    <xf numFmtId="0" fontId="12" fillId="12" borderId="1" xfId="0" quotePrefix="1" applyNumberFormat="1" applyFont="1" applyFill="1" applyBorder="1" applyAlignment="1">
      <alignment horizontal="left" vertical="top" wrapText="1"/>
    </xf>
    <xf numFmtId="0" fontId="12" fillId="12" borderId="2" xfId="0" quotePrefix="1" applyNumberFormat="1" applyFont="1" applyFill="1" applyBorder="1" applyAlignment="1">
      <alignment horizontal="left" vertical="top" wrapText="1"/>
    </xf>
    <xf numFmtId="0" fontId="12" fillId="12" borderId="17" xfId="0" quotePrefix="1" applyNumberFormat="1" applyFont="1" applyFill="1" applyBorder="1" applyAlignment="1">
      <alignment horizontal="left" vertical="top" wrapText="1"/>
    </xf>
    <xf numFmtId="0" fontId="12" fillId="12" borderId="7" xfId="0" quotePrefix="1" applyNumberFormat="1" applyFont="1" applyFill="1" applyBorder="1" applyAlignment="1">
      <alignment horizontal="left" vertical="top" wrapText="1"/>
    </xf>
    <xf numFmtId="0" fontId="12" fillId="12" borderId="0" xfId="0" quotePrefix="1" applyNumberFormat="1" applyFont="1" applyFill="1" applyBorder="1" applyAlignment="1">
      <alignment horizontal="left" vertical="top" wrapText="1"/>
    </xf>
    <xf numFmtId="0" fontId="12" fillId="12" borderId="10" xfId="0" quotePrefix="1" applyNumberFormat="1" applyFont="1" applyFill="1" applyBorder="1" applyAlignment="1">
      <alignment horizontal="left" vertical="top" wrapText="1"/>
    </xf>
    <xf numFmtId="0" fontId="12" fillId="12" borderId="11" xfId="0" quotePrefix="1" applyNumberFormat="1" applyFont="1" applyFill="1" applyBorder="1" applyAlignment="1">
      <alignment horizontal="left" vertical="top" wrapText="1"/>
    </xf>
    <xf numFmtId="0" fontId="12" fillId="12" borderId="12" xfId="0" quotePrefix="1" applyNumberFormat="1" applyFont="1" applyFill="1" applyBorder="1" applyAlignment="1">
      <alignment horizontal="left" vertical="top" wrapText="1"/>
    </xf>
    <xf numFmtId="0" fontId="12" fillId="12" borderId="18" xfId="0" quotePrefix="1" applyNumberFormat="1" applyFont="1" applyFill="1" applyBorder="1" applyAlignment="1">
      <alignment horizontal="left" vertical="top" wrapText="1"/>
    </xf>
    <xf numFmtId="181" fontId="14" fillId="0" borderId="66" xfId="0" applyNumberFormat="1" applyFont="1" applyBorder="1" applyAlignment="1" applyProtection="1">
      <alignment horizontal="right" vertical="center" shrinkToFit="1"/>
      <protection locked="0"/>
    </xf>
    <xf numFmtId="0" fontId="12" fillId="12" borderId="2" xfId="0" applyNumberFormat="1" applyFont="1" applyFill="1" applyBorder="1" applyAlignment="1">
      <alignment horizontal="right" vertical="center"/>
    </xf>
    <xf numFmtId="0" fontId="12" fillId="12" borderId="3" xfId="0" applyNumberFormat="1" applyFont="1" applyFill="1" applyBorder="1" applyAlignment="1">
      <alignment horizontal="right" vertical="center"/>
    </xf>
    <xf numFmtId="0" fontId="12" fillId="12" borderId="51" xfId="0" applyNumberFormat="1" applyFont="1" applyFill="1" applyBorder="1" applyAlignment="1">
      <alignment horizontal="right" vertical="center"/>
    </xf>
    <xf numFmtId="0" fontId="12" fillId="12" borderId="1" xfId="0" applyNumberFormat="1" applyFont="1" applyFill="1" applyBorder="1" applyAlignment="1">
      <alignment vertical="top" wrapText="1"/>
    </xf>
    <xf numFmtId="0" fontId="12" fillId="12" borderId="2" xfId="0" applyNumberFormat="1" applyFont="1" applyFill="1" applyBorder="1" applyAlignment="1">
      <alignment vertical="top" wrapText="1"/>
    </xf>
    <xf numFmtId="0" fontId="12" fillId="12" borderId="17" xfId="0" applyNumberFormat="1" applyFont="1" applyFill="1" applyBorder="1" applyAlignment="1">
      <alignment vertical="top" wrapText="1"/>
    </xf>
    <xf numFmtId="0" fontId="12" fillId="12" borderId="7" xfId="0" applyNumberFormat="1" applyFont="1" applyFill="1" applyBorder="1" applyAlignment="1">
      <alignment vertical="top" wrapText="1"/>
    </xf>
    <xf numFmtId="0" fontId="12" fillId="12" borderId="0" xfId="0" applyNumberFormat="1" applyFont="1" applyFill="1" applyBorder="1" applyAlignment="1">
      <alignment vertical="top" wrapText="1"/>
    </xf>
    <xf numFmtId="0" fontId="12" fillId="12" borderId="10" xfId="0" applyNumberFormat="1" applyFont="1" applyFill="1" applyBorder="1" applyAlignment="1">
      <alignment vertical="top" wrapText="1"/>
    </xf>
    <xf numFmtId="0" fontId="12" fillId="12" borderId="11" xfId="0" applyNumberFormat="1" applyFont="1" applyFill="1" applyBorder="1" applyAlignment="1">
      <alignment vertical="top" wrapText="1"/>
    </xf>
    <xf numFmtId="0" fontId="12" fillId="12" borderId="12" xfId="0" applyNumberFormat="1" applyFont="1" applyFill="1" applyBorder="1" applyAlignment="1">
      <alignment vertical="top" wrapText="1"/>
    </xf>
    <xf numFmtId="0" fontId="12" fillId="12" borderId="18" xfId="0" applyNumberFormat="1" applyFont="1" applyFill="1" applyBorder="1" applyAlignment="1">
      <alignment vertical="top" wrapText="1"/>
    </xf>
    <xf numFmtId="181" fontId="14" fillId="0" borderId="72" xfId="0" applyNumberFormat="1" applyFont="1" applyBorder="1" applyAlignment="1" applyProtection="1">
      <alignment horizontal="right" vertical="center" shrinkToFit="1"/>
      <protection locked="0"/>
    </xf>
    <xf numFmtId="38" fontId="14" fillId="0" borderId="1" xfId="2" applyFont="1" applyBorder="1" applyAlignment="1" applyProtection="1">
      <alignment horizontal="right" vertical="center" shrinkToFit="1"/>
      <protection locked="0"/>
    </xf>
    <xf numFmtId="38" fontId="14" fillId="0" borderId="2" xfId="2" applyFont="1" applyBorder="1" applyAlignment="1" applyProtection="1">
      <alignment horizontal="right" vertical="center" shrinkToFit="1"/>
      <protection locked="0"/>
    </xf>
    <xf numFmtId="0" fontId="14" fillId="5" borderId="71" xfId="0" applyNumberFormat="1" applyFont="1" applyFill="1" applyBorder="1" applyAlignment="1">
      <alignment horizontal="center" vertical="center"/>
    </xf>
    <xf numFmtId="0" fontId="14" fillId="5" borderId="72" xfId="0" applyNumberFormat="1" applyFont="1" applyFill="1" applyBorder="1" applyAlignment="1">
      <alignment horizontal="center" vertical="center"/>
    </xf>
    <xf numFmtId="0" fontId="14" fillId="5" borderId="73" xfId="0" applyNumberFormat="1" applyFont="1" applyFill="1" applyBorder="1" applyAlignment="1">
      <alignment horizontal="center" vertical="center"/>
    </xf>
    <xf numFmtId="0" fontId="0" fillId="0" borderId="12" xfId="0" applyBorder="1" applyAlignment="1">
      <alignment horizontal="center" vertical="center"/>
    </xf>
    <xf numFmtId="0" fontId="12" fillId="12" borderId="17" xfId="0" applyNumberFormat="1" applyFont="1" applyFill="1" applyBorder="1" applyAlignment="1">
      <alignment vertical="top"/>
    </xf>
    <xf numFmtId="0" fontId="12" fillId="12" borderId="10" xfId="0" applyNumberFormat="1" applyFont="1" applyFill="1" applyBorder="1" applyAlignment="1">
      <alignment vertical="top"/>
    </xf>
    <xf numFmtId="0" fontId="12" fillId="12" borderId="44" xfId="0" applyNumberFormat="1" applyFont="1" applyFill="1" applyBorder="1" applyAlignment="1">
      <alignment vertical="top"/>
    </xf>
    <xf numFmtId="0" fontId="12" fillId="12" borderId="15" xfId="0" applyNumberFormat="1" applyFont="1" applyFill="1" applyBorder="1" applyAlignment="1">
      <alignment vertical="top"/>
    </xf>
    <xf numFmtId="0" fontId="12" fillId="12" borderId="16" xfId="0" applyNumberFormat="1" applyFont="1" applyFill="1" applyBorder="1" applyAlignment="1">
      <alignment vertical="top"/>
    </xf>
    <xf numFmtId="38" fontId="14" fillId="0" borderId="46" xfId="2" applyFont="1" applyBorder="1" applyAlignment="1" applyProtection="1">
      <alignment horizontal="right" vertical="center" shrinkToFit="1"/>
      <protection locked="0"/>
    </xf>
    <xf numFmtId="38" fontId="14" fillId="0" borderId="5" xfId="2" applyFont="1" applyBorder="1" applyAlignment="1" applyProtection="1">
      <alignment horizontal="right" vertical="center" shrinkToFit="1"/>
      <protection locked="0"/>
    </xf>
    <xf numFmtId="38" fontId="14" fillId="0" borderId="7" xfId="2" applyFont="1" applyBorder="1" applyAlignment="1" applyProtection="1">
      <alignment horizontal="right" vertical="center" shrinkToFit="1"/>
      <protection locked="0"/>
    </xf>
    <xf numFmtId="38" fontId="14" fillId="0" borderId="0" xfId="2" applyFont="1" applyBorder="1" applyAlignment="1" applyProtection="1">
      <alignment horizontal="right" vertical="center" shrinkToFit="1"/>
      <protection locked="0"/>
    </xf>
    <xf numFmtId="0" fontId="12" fillId="12" borderId="5" xfId="0" applyNumberFormat="1" applyFont="1" applyFill="1" applyBorder="1" applyAlignment="1">
      <alignment horizontal="center" vertical="center"/>
    </xf>
    <xf numFmtId="0" fontId="12" fillId="12" borderId="47" xfId="0" applyNumberFormat="1" applyFont="1" applyFill="1" applyBorder="1" applyAlignment="1">
      <alignment horizontal="center" vertical="center"/>
    </xf>
    <xf numFmtId="0" fontId="12" fillId="12" borderId="0" xfId="0" applyNumberFormat="1" applyFont="1" applyFill="1" applyBorder="1" applyAlignment="1">
      <alignment horizontal="center" vertical="center"/>
    </xf>
    <xf numFmtId="0" fontId="12" fillId="12" borderId="8" xfId="0" applyNumberFormat="1" applyFont="1" applyFill="1" applyBorder="1" applyAlignment="1">
      <alignment horizontal="center" vertical="center"/>
    </xf>
    <xf numFmtId="0" fontId="22" fillId="4" borderId="1" xfId="0" quotePrefix="1" applyFont="1" applyFill="1" applyBorder="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3" xfId="0" applyFont="1" applyFill="1" applyBorder="1" applyAlignment="1">
      <alignment horizontal="center" vertical="center"/>
    </xf>
    <xf numFmtId="0" fontId="7" fillId="0" borderId="0" xfId="0" quotePrefix="1" applyNumberFormat="1" applyFont="1" applyBorder="1" applyAlignment="1">
      <alignment horizontal="left" vertical="center"/>
    </xf>
    <xf numFmtId="0" fontId="7" fillId="0" borderId="7" xfId="0" applyNumberFormat="1" applyFont="1" applyBorder="1" applyAlignment="1">
      <alignment vertical="top"/>
    </xf>
    <xf numFmtId="0" fontId="12" fillId="5" borderId="1" xfId="0" applyNumberFormat="1" applyFont="1" applyFill="1" applyBorder="1" applyAlignment="1"/>
    <xf numFmtId="0" fontId="12" fillId="5" borderId="2" xfId="0" applyNumberFormat="1" applyFont="1" applyFill="1" applyBorder="1" applyAlignment="1"/>
    <xf numFmtId="0" fontId="12" fillId="5" borderId="3" xfId="0" applyNumberFormat="1" applyFont="1" applyFill="1" applyBorder="1" applyAlignment="1"/>
    <xf numFmtId="0" fontId="12" fillId="5" borderId="7" xfId="0" applyNumberFormat="1" applyFont="1" applyFill="1" applyBorder="1" applyAlignment="1"/>
    <xf numFmtId="0" fontId="12" fillId="5" borderId="0" xfId="0" applyNumberFormat="1" applyFont="1" applyFill="1" applyBorder="1" applyAlignment="1"/>
    <xf numFmtId="0" fontId="12" fillId="5" borderId="8" xfId="0" applyNumberFormat="1" applyFont="1" applyFill="1" applyBorder="1" applyAlignment="1"/>
    <xf numFmtId="0" fontId="15" fillId="0" borderId="7" xfId="0" applyFont="1" applyBorder="1" applyAlignment="1"/>
    <xf numFmtId="0" fontId="15" fillId="0" borderId="0" xfId="0" applyFont="1" applyBorder="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5" fillId="0" borderId="2" xfId="0" applyFont="1" applyBorder="1" applyAlignment="1"/>
    <xf numFmtId="0" fontId="15" fillId="0" borderId="3" xfId="0" applyFont="1" applyBorder="1" applyAlignment="1"/>
    <xf numFmtId="0" fontId="12" fillId="12" borderId="54" xfId="0" quotePrefix="1" applyNumberFormat="1" applyFont="1" applyFill="1" applyBorder="1" applyAlignment="1">
      <alignment horizontal="center" vertical="center"/>
    </xf>
    <xf numFmtId="0" fontId="12" fillId="12" borderId="12" xfId="0" quotePrefix="1" applyNumberFormat="1" applyFont="1" applyFill="1" applyBorder="1" applyAlignment="1">
      <alignment horizontal="center" vertical="center"/>
    </xf>
    <xf numFmtId="0" fontId="12" fillId="12" borderId="13" xfId="0" quotePrefix="1" applyNumberFormat="1" applyFont="1" applyFill="1" applyBorder="1" applyAlignment="1">
      <alignment horizontal="center" vertical="center"/>
    </xf>
    <xf numFmtId="0" fontId="12" fillId="12" borderId="3" xfId="0" quotePrefix="1" applyNumberFormat="1" applyFont="1" applyFill="1" applyBorder="1" applyAlignment="1">
      <alignment horizontal="center" vertical="center"/>
    </xf>
    <xf numFmtId="0" fontId="12" fillId="12" borderId="50" xfId="0" quotePrefix="1" applyNumberFormat="1" applyFont="1" applyFill="1" applyBorder="1" applyAlignment="1">
      <alignment horizontal="center" vertical="center"/>
    </xf>
    <xf numFmtId="0" fontId="12" fillId="12" borderId="51" xfId="0" quotePrefix="1" applyNumberFormat="1" applyFont="1" applyFill="1" applyBorder="1" applyAlignment="1">
      <alignment horizontal="center" vertical="center"/>
    </xf>
    <xf numFmtId="181" fontId="14" fillId="0" borderId="53" xfId="2" applyNumberFormat="1" applyFont="1" applyBorder="1" applyAlignment="1" applyProtection="1">
      <alignment horizontal="right" vertical="center" shrinkToFit="1"/>
      <protection locked="0"/>
    </xf>
    <xf numFmtId="181" fontId="14" fillId="0" borderId="50" xfId="2" applyNumberFormat="1" applyFont="1" applyBorder="1" applyAlignment="1" applyProtection="1">
      <alignment horizontal="right" vertical="center" shrinkToFit="1"/>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181" fontId="14" fillId="0" borderId="12" xfId="2" applyNumberFormat="1" applyFont="1" applyBorder="1" applyAlignment="1" applyProtection="1">
      <alignment horizontal="right" vertical="center" shrinkToFit="1"/>
      <protection locked="0"/>
    </xf>
    <xf numFmtId="0" fontId="0" fillId="0" borderId="0" xfId="0" applyBorder="1" applyAlignment="1"/>
    <xf numFmtId="0" fontId="14" fillId="5" borderId="74" xfId="0" applyNumberFormat="1" applyFont="1" applyFill="1" applyBorder="1" applyAlignment="1">
      <alignment horizontal="center" vertical="center"/>
    </xf>
    <xf numFmtId="0" fontId="14" fillId="5" borderId="75" xfId="0" applyNumberFormat="1" applyFont="1" applyFill="1" applyBorder="1" applyAlignment="1">
      <alignment horizontal="center" vertical="center"/>
    </xf>
    <xf numFmtId="0" fontId="14" fillId="5" borderId="76" xfId="0" applyNumberFormat="1" applyFont="1" applyFill="1" applyBorder="1" applyAlignment="1">
      <alignment horizontal="center" vertical="center"/>
    </xf>
    <xf numFmtId="0" fontId="32" fillId="23" borderId="0" xfId="0" applyFont="1" applyFill="1" applyAlignment="1">
      <alignment vertical="top" wrapText="1"/>
    </xf>
    <xf numFmtId="0" fontId="56" fillId="22" borderId="20" xfId="0" applyFont="1" applyFill="1" applyBorder="1" applyAlignment="1">
      <alignment horizontal="center" vertical="center"/>
    </xf>
    <xf numFmtId="0" fontId="56" fillId="22" borderId="21" xfId="0" applyFont="1" applyFill="1" applyBorder="1" applyAlignment="1">
      <alignment horizontal="center" vertical="center"/>
    </xf>
    <xf numFmtId="0" fontId="56" fillId="22" borderId="22"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22"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54" fillId="22" borderId="0" xfId="0" quotePrefix="1" applyFont="1" applyFill="1" applyAlignment="1">
      <alignment horizontal="left" vertical="center" wrapText="1"/>
    </xf>
    <xf numFmtId="0" fontId="54" fillId="22" borderId="0" xfId="0" applyFont="1" applyFill="1" applyAlignment="1">
      <alignment vertical="center" wrapText="1"/>
    </xf>
    <xf numFmtId="0" fontId="57" fillId="22" borderId="0" xfId="0" quotePrefix="1" applyFont="1" applyFill="1" applyAlignment="1">
      <alignment horizontal="left" vertical="center" wrapText="1"/>
    </xf>
    <xf numFmtId="0" fontId="57" fillId="22" borderId="0" xfId="0" applyFont="1" applyFill="1" applyAlignment="1">
      <alignment vertical="center" wrapText="1"/>
    </xf>
    <xf numFmtId="181" fontId="18" fillId="6" borderId="1" xfId="0" applyNumberFormat="1" applyFont="1" applyFill="1" applyBorder="1" applyAlignment="1" applyProtection="1">
      <alignment horizontal="right" shrinkToFit="1"/>
    </xf>
    <xf numFmtId="181" fontId="18" fillId="6" borderId="2" xfId="0" applyNumberFormat="1" applyFont="1" applyFill="1" applyBorder="1" applyAlignment="1" applyProtection="1">
      <alignment horizontal="right" shrinkToFit="1"/>
    </xf>
    <xf numFmtId="181" fontId="18" fillId="6" borderId="7" xfId="0" applyNumberFormat="1" applyFont="1" applyFill="1" applyBorder="1" applyAlignment="1" applyProtection="1">
      <alignment horizontal="right" shrinkToFit="1"/>
    </xf>
    <xf numFmtId="181" fontId="18" fillId="6" borderId="0" xfId="0" applyNumberFormat="1" applyFont="1" applyFill="1" applyBorder="1" applyAlignment="1" applyProtection="1">
      <alignment horizontal="right" shrinkToFit="1"/>
    </xf>
    <xf numFmtId="181" fontId="18" fillId="6" borderId="11" xfId="0" applyNumberFormat="1" applyFont="1" applyFill="1" applyBorder="1" applyAlignment="1" applyProtection="1">
      <alignment horizontal="right" shrinkToFit="1"/>
    </xf>
    <xf numFmtId="181" fontId="18" fillId="6" borderId="12" xfId="0" applyNumberFormat="1" applyFont="1" applyFill="1" applyBorder="1" applyAlignment="1" applyProtection="1">
      <alignment horizontal="right" shrinkToFit="1"/>
    </xf>
    <xf numFmtId="0" fontId="12" fillId="12" borderId="2" xfId="0" applyNumberFormat="1" applyFont="1" applyFill="1" applyBorder="1" applyAlignment="1">
      <alignment horizontal="right"/>
    </xf>
    <xf numFmtId="0" fontId="12" fillId="12" borderId="3" xfId="0" applyNumberFormat="1" applyFont="1" applyFill="1" applyBorder="1" applyAlignment="1">
      <alignment horizontal="right"/>
    </xf>
    <xf numFmtId="0" fontId="12" fillId="12" borderId="0" xfId="0" applyNumberFormat="1" applyFont="1" applyFill="1" applyBorder="1" applyAlignment="1">
      <alignment horizontal="right"/>
    </xf>
    <xf numFmtId="0" fontId="12" fillId="12" borderId="8" xfId="0" applyNumberFormat="1" applyFont="1" applyFill="1" applyBorder="1" applyAlignment="1">
      <alignment horizontal="right"/>
    </xf>
    <xf numFmtId="0" fontId="12" fillId="12" borderId="12" xfId="0" applyNumberFormat="1" applyFont="1" applyFill="1" applyBorder="1" applyAlignment="1">
      <alignment horizontal="right"/>
    </xf>
    <xf numFmtId="0" fontId="12" fillId="12" borderId="13" xfId="0" applyNumberFormat="1" applyFont="1" applyFill="1" applyBorder="1" applyAlignment="1">
      <alignment horizontal="right"/>
    </xf>
    <xf numFmtId="0" fontId="12" fillId="12" borderId="49" xfId="0" applyNumberFormat="1" applyFont="1" applyFill="1" applyBorder="1" applyAlignment="1">
      <alignment horizontal="center" vertical="center"/>
    </xf>
    <xf numFmtId="0" fontId="12" fillId="12" borderId="52" xfId="0" applyNumberFormat="1" applyFont="1" applyFill="1" applyBorder="1" applyAlignment="1">
      <alignment horizontal="center" vertical="center"/>
    </xf>
    <xf numFmtId="0" fontId="12" fillId="12" borderId="11" xfId="0" applyNumberFormat="1" applyFont="1" applyFill="1" applyBorder="1" applyAlignment="1">
      <alignment horizontal="center" vertical="top"/>
    </xf>
    <xf numFmtId="0" fontId="12" fillId="12" borderId="12" xfId="0" applyNumberFormat="1" applyFont="1" applyFill="1" applyBorder="1" applyAlignment="1">
      <alignment horizontal="center" vertical="top"/>
    </xf>
    <xf numFmtId="0" fontId="12" fillId="12" borderId="13" xfId="0" applyNumberFormat="1" applyFont="1" applyFill="1" applyBorder="1" applyAlignment="1">
      <alignment horizontal="center" vertical="top"/>
    </xf>
    <xf numFmtId="0" fontId="12" fillId="12" borderId="2" xfId="0" quotePrefix="1" applyNumberFormat="1" applyFont="1" applyFill="1" applyBorder="1" applyAlignment="1">
      <alignment horizontal="center" vertical="top" wrapText="1"/>
    </xf>
    <xf numFmtId="0" fontId="12" fillId="12" borderId="3" xfId="0" quotePrefix="1" applyNumberFormat="1" applyFont="1" applyFill="1" applyBorder="1" applyAlignment="1">
      <alignment horizontal="center" vertical="top" wrapText="1"/>
    </xf>
    <xf numFmtId="0" fontId="12" fillId="12" borderId="7" xfId="0" quotePrefix="1" applyNumberFormat="1" applyFont="1" applyFill="1" applyBorder="1" applyAlignment="1">
      <alignment horizontal="center" vertical="top" wrapText="1"/>
    </xf>
    <xf numFmtId="0" fontId="12" fillId="12" borderId="0" xfId="0" quotePrefix="1" applyNumberFormat="1" applyFont="1" applyFill="1" applyBorder="1" applyAlignment="1">
      <alignment horizontal="center" vertical="top" wrapText="1"/>
    </xf>
    <xf numFmtId="0" fontId="12" fillId="12" borderId="8" xfId="0" quotePrefix="1" applyNumberFormat="1" applyFont="1" applyFill="1" applyBorder="1" applyAlignment="1">
      <alignment horizontal="center" vertical="top" wrapText="1"/>
    </xf>
    <xf numFmtId="0" fontId="12" fillId="12" borderId="44" xfId="0" quotePrefix="1" applyNumberFormat="1" applyFont="1" applyFill="1" applyBorder="1" applyAlignment="1">
      <alignment horizontal="center" vertical="top" wrapText="1"/>
    </xf>
    <xf numFmtId="0" fontId="12" fillId="12" borderId="15" xfId="0" quotePrefix="1" applyNumberFormat="1" applyFont="1" applyFill="1" applyBorder="1" applyAlignment="1">
      <alignment horizontal="center" vertical="top" wrapText="1"/>
    </xf>
    <xf numFmtId="0" fontId="12" fillId="12" borderId="45" xfId="0" quotePrefix="1" applyNumberFormat="1" applyFont="1" applyFill="1" applyBorder="1" applyAlignment="1">
      <alignment horizontal="center" vertical="top" wrapText="1"/>
    </xf>
    <xf numFmtId="0" fontId="12" fillId="12" borderId="11" xfId="0" applyNumberFormat="1" applyFont="1" applyFill="1" applyBorder="1" applyAlignment="1">
      <alignment horizontal="right" vertical="center"/>
    </xf>
    <xf numFmtId="181" fontId="14" fillId="0" borderId="53" xfId="0" applyNumberFormat="1" applyFont="1" applyBorder="1" applyAlignment="1" applyProtection="1">
      <alignment horizontal="right" vertical="center" shrinkToFit="1"/>
      <protection locked="0"/>
    </xf>
    <xf numFmtId="181" fontId="18" fillId="6" borderId="4" xfId="0" applyNumberFormat="1" applyFont="1" applyFill="1" applyBorder="1" applyAlignment="1" applyProtection="1">
      <alignment horizontal="right" shrinkToFit="1"/>
    </xf>
    <xf numFmtId="181" fontId="18" fillId="6" borderId="5" xfId="0" applyNumberFormat="1" applyFont="1" applyFill="1" applyBorder="1" applyAlignment="1" applyProtection="1">
      <alignment horizontal="right" shrinkToFit="1"/>
    </xf>
    <xf numFmtId="181" fontId="18" fillId="6" borderId="9" xfId="0" applyNumberFormat="1" applyFont="1" applyFill="1" applyBorder="1" applyAlignment="1" applyProtection="1">
      <alignment horizontal="right" shrinkToFit="1"/>
    </xf>
    <xf numFmtId="181" fontId="18" fillId="6" borderId="25" xfId="0" applyNumberFormat="1" applyFont="1" applyFill="1" applyBorder="1" applyAlignment="1" applyProtection="1">
      <alignment horizontal="right" shrinkToFit="1"/>
    </xf>
    <xf numFmtId="0" fontId="12" fillId="12" borderId="5" xfId="0" applyNumberFormat="1" applyFont="1" applyFill="1" applyBorder="1" applyAlignment="1">
      <alignment horizontal="center"/>
    </xf>
    <xf numFmtId="0" fontId="12" fillId="12" borderId="47" xfId="0" applyNumberFormat="1" applyFont="1" applyFill="1" applyBorder="1" applyAlignment="1">
      <alignment horizontal="center"/>
    </xf>
    <xf numFmtId="0" fontId="12" fillId="12" borderId="0" xfId="0" applyNumberFormat="1" applyFont="1" applyFill="1" applyBorder="1" applyAlignment="1">
      <alignment horizontal="center"/>
    </xf>
    <xf numFmtId="0" fontId="12" fillId="12" borderId="8" xfId="0" applyNumberFormat="1" applyFont="1" applyFill="1" applyBorder="1" applyAlignment="1">
      <alignment horizontal="center"/>
    </xf>
    <xf numFmtId="0" fontId="12" fillId="12" borderId="12" xfId="0" applyNumberFormat="1" applyFont="1" applyFill="1" applyBorder="1" applyAlignment="1">
      <alignment horizontal="center"/>
    </xf>
    <xf numFmtId="0" fontId="12" fillId="12" borderId="13" xfId="0" applyNumberFormat="1" applyFont="1" applyFill="1" applyBorder="1" applyAlignment="1">
      <alignment horizontal="center"/>
    </xf>
    <xf numFmtId="181" fontId="18" fillId="0" borderId="46" xfId="0" applyNumberFormat="1" applyFont="1" applyBorder="1" applyAlignment="1" applyProtection="1">
      <alignment horizontal="right" shrinkToFit="1"/>
      <protection locked="0"/>
    </xf>
    <xf numFmtId="181" fontId="18" fillId="0" borderId="5" xfId="0" applyNumberFormat="1" applyFont="1" applyBorder="1" applyAlignment="1" applyProtection="1">
      <alignment horizontal="right" shrinkToFit="1"/>
      <protection locked="0"/>
    </xf>
    <xf numFmtId="181" fontId="18" fillId="0" borderId="7" xfId="0" applyNumberFormat="1" applyFont="1" applyBorder="1" applyAlignment="1" applyProtection="1">
      <alignment horizontal="right" shrinkToFit="1"/>
      <protection locked="0"/>
    </xf>
    <xf numFmtId="181" fontId="18" fillId="0" borderId="0" xfId="0" applyNumberFormat="1" applyFont="1" applyBorder="1" applyAlignment="1" applyProtection="1">
      <alignment horizontal="right" shrinkToFit="1"/>
      <protection locked="0"/>
    </xf>
    <xf numFmtId="181" fontId="18" fillId="0" borderId="11" xfId="0" applyNumberFormat="1" applyFont="1" applyBorder="1" applyAlignment="1" applyProtection="1">
      <alignment horizontal="right" shrinkToFit="1"/>
      <protection locked="0"/>
    </xf>
    <xf numFmtId="181" fontId="18" fillId="0" borderId="12" xfId="0" applyNumberFormat="1" applyFont="1" applyBorder="1" applyAlignment="1" applyProtection="1">
      <alignment horizontal="right" shrinkToFit="1"/>
      <protection locked="0"/>
    </xf>
    <xf numFmtId="181" fontId="18" fillId="6" borderId="46" xfId="0" applyNumberFormat="1" applyFont="1" applyFill="1" applyBorder="1" applyAlignment="1">
      <alignment horizontal="right" shrinkToFit="1"/>
    </xf>
    <xf numFmtId="181" fontId="18" fillId="6" borderId="5" xfId="0" applyNumberFormat="1" applyFont="1" applyFill="1" applyBorder="1" applyAlignment="1">
      <alignment horizontal="right" shrinkToFit="1"/>
    </xf>
    <xf numFmtId="181" fontId="18" fillId="6" borderId="7" xfId="0" applyNumberFormat="1" applyFont="1" applyFill="1" applyBorder="1" applyAlignment="1">
      <alignment horizontal="right" shrinkToFit="1"/>
    </xf>
    <xf numFmtId="181" fontId="18" fillId="6" borderId="0" xfId="0" applyNumberFormat="1" applyFont="1" applyFill="1" applyBorder="1" applyAlignment="1">
      <alignment horizontal="right" shrinkToFit="1"/>
    </xf>
    <xf numFmtId="181" fontId="18" fillId="6" borderId="11" xfId="0" applyNumberFormat="1" applyFont="1" applyFill="1" applyBorder="1" applyAlignment="1">
      <alignment horizontal="right" shrinkToFit="1"/>
    </xf>
    <xf numFmtId="181" fontId="18" fillId="6" borderId="12" xfId="0" applyNumberFormat="1" applyFont="1" applyFill="1" applyBorder="1" applyAlignment="1">
      <alignment horizontal="right" shrinkToFit="1"/>
    </xf>
    <xf numFmtId="0" fontId="12" fillId="12" borderId="46" xfId="0" applyNumberFormat="1" applyFont="1" applyFill="1" applyBorder="1" applyAlignment="1">
      <alignment horizontal="right" vertical="center"/>
    </xf>
    <xf numFmtId="0" fontId="12" fillId="12" borderId="5" xfId="0" applyNumberFormat="1" applyFont="1" applyFill="1" applyBorder="1" applyAlignment="1">
      <alignment horizontal="right" vertical="center"/>
    </xf>
    <xf numFmtId="181" fontId="14" fillId="0" borderId="75" xfId="0" applyNumberFormat="1" applyFont="1" applyBorder="1" applyAlignment="1" applyProtection="1">
      <alignment horizontal="right" vertical="center" shrinkToFit="1"/>
      <protection locked="0"/>
    </xf>
    <xf numFmtId="0" fontId="14" fillId="12" borderId="1" xfId="0" quotePrefix="1" applyNumberFormat="1" applyFont="1" applyFill="1" applyBorder="1" applyAlignment="1">
      <alignment horizontal="center" vertical="top" textRotation="255"/>
    </xf>
    <xf numFmtId="0" fontId="14" fillId="12" borderId="2" xfId="0" applyNumberFormat="1" applyFont="1" applyFill="1" applyBorder="1" applyAlignment="1">
      <alignment horizontal="center" vertical="top" textRotation="255"/>
    </xf>
    <xf numFmtId="0" fontId="14" fillId="12" borderId="3" xfId="0" applyNumberFormat="1" applyFont="1" applyFill="1" applyBorder="1" applyAlignment="1">
      <alignment horizontal="center" vertical="top" textRotation="255"/>
    </xf>
    <xf numFmtId="0" fontId="14" fillId="12" borderId="7" xfId="0" applyNumberFormat="1" applyFont="1" applyFill="1" applyBorder="1" applyAlignment="1">
      <alignment horizontal="center" vertical="top" textRotation="255"/>
    </xf>
    <xf numFmtId="0" fontId="14" fillId="12" borderId="0" xfId="0" applyNumberFormat="1" applyFont="1" applyFill="1" applyBorder="1" applyAlignment="1">
      <alignment horizontal="center" vertical="top" textRotation="255"/>
    </xf>
    <xf numFmtId="0" fontId="14" fillId="12" borderId="8" xfId="0" applyNumberFormat="1" applyFont="1" applyFill="1" applyBorder="1" applyAlignment="1">
      <alignment horizontal="center" vertical="top" textRotation="255"/>
    </xf>
    <xf numFmtId="0" fontId="14" fillId="12" borderId="11" xfId="0" applyNumberFormat="1" applyFont="1" applyFill="1" applyBorder="1" applyAlignment="1">
      <alignment horizontal="center" vertical="top" textRotation="255"/>
    </xf>
    <xf numFmtId="0" fontId="14" fillId="12" borderId="12" xfId="0" applyNumberFormat="1" applyFont="1" applyFill="1" applyBorder="1" applyAlignment="1">
      <alignment horizontal="center" vertical="top" textRotation="255"/>
    </xf>
    <xf numFmtId="0" fontId="14" fillId="12" borderId="13" xfId="0" applyNumberFormat="1" applyFont="1" applyFill="1" applyBorder="1" applyAlignment="1">
      <alignment horizontal="center" vertical="top" textRotation="255"/>
    </xf>
    <xf numFmtId="0" fontId="13" fillId="12" borderId="46" xfId="0" applyNumberFormat="1" applyFont="1" applyFill="1" applyBorder="1" applyAlignment="1">
      <alignment horizontal="center" vertical="top" textRotation="255"/>
    </xf>
    <xf numFmtId="0" fontId="13" fillId="12" borderId="5" xfId="0" applyNumberFormat="1" applyFont="1" applyFill="1" applyBorder="1" applyAlignment="1">
      <alignment horizontal="center" vertical="top" textRotation="255"/>
    </xf>
    <xf numFmtId="0" fontId="13" fillId="12" borderId="47" xfId="0" applyNumberFormat="1" applyFont="1" applyFill="1" applyBorder="1" applyAlignment="1">
      <alignment horizontal="center" vertical="top" textRotation="255"/>
    </xf>
    <xf numFmtId="0" fontId="13" fillId="12" borderId="7" xfId="0" applyNumberFormat="1" applyFont="1" applyFill="1" applyBorder="1" applyAlignment="1">
      <alignment horizontal="center" vertical="top" textRotation="255"/>
    </xf>
    <xf numFmtId="0" fontId="13" fillId="12" borderId="0" xfId="0" applyNumberFormat="1" applyFont="1" applyFill="1" applyBorder="1" applyAlignment="1">
      <alignment horizontal="center" vertical="top" textRotation="255"/>
    </xf>
    <xf numFmtId="0" fontId="13" fillId="12" borderId="8" xfId="0" applyNumberFormat="1" applyFont="1" applyFill="1" applyBorder="1" applyAlignment="1">
      <alignment horizontal="center" vertical="top" textRotation="255"/>
    </xf>
    <xf numFmtId="0" fontId="13" fillId="12" borderId="11" xfId="0" applyNumberFormat="1" applyFont="1" applyFill="1" applyBorder="1" applyAlignment="1">
      <alignment horizontal="center" vertical="top" textRotation="255"/>
    </xf>
    <xf numFmtId="0" fontId="13" fillId="12" borderId="12" xfId="0" applyNumberFormat="1" applyFont="1" applyFill="1" applyBorder="1" applyAlignment="1">
      <alignment horizontal="center" vertical="top" textRotation="255"/>
    </xf>
    <xf numFmtId="0" fontId="13" fillId="12" borderId="13" xfId="0" applyNumberFormat="1" applyFont="1" applyFill="1" applyBorder="1" applyAlignment="1">
      <alignment horizontal="center" vertical="top" textRotation="255"/>
    </xf>
    <xf numFmtId="0" fontId="12" fillId="12" borderId="46" xfId="0" applyNumberFormat="1" applyFont="1" applyFill="1" applyBorder="1" applyAlignment="1">
      <alignment horizontal="left" vertical="top"/>
    </xf>
    <xf numFmtId="0" fontId="12" fillId="12" borderId="5" xfId="0" applyNumberFormat="1" applyFont="1" applyFill="1" applyBorder="1" applyAlignment="1">
      <alignment horizontal="left" vertical="top"/>
    </xf>
    <xf numFmtId="0" fontId="12" fillId="12" borderId="6" xfId="0" applyNumberFormat="1" applyFont="1" applyFill="1" applyBorder="1" applyAlignment="1">
      <alignment horizontal="left" vertical="top"/>
    </xf>
    <xf numFmtId="0" fontId="12" fillId="12" borderId="7" xfId="0" applyNumberFormat="1" applyFont="1" applyFill="1" applyBorder="1" applyAlignment="1">
      <alignment horizontal="left" vertical="top"/>
    </xf>
    <xf numFmtId="0" fontId="12" fillId="12" borderId="0" xfId="0" applyNumberFormat="1" applyFont="1" applyFill="1" applyBorder="1" applyAlignment="1">
      <alignment horizontal="left" vertical="top"/>
    </xf>
    <xf numFmtId="0" fontId="12" fillId="12" borderId="10" xfId="0" applyNumberFormat="1" applyFont="1" applyFill="1" applyBorder="1" applyAlignment="1">
      <alignment horizontal="left" vertical="top"/>
    </xf>
    <xf numFmtId="0" fontId="12" fillId="12" borderId="11" xfId="0" applyNumberFormat="1" applyFont="1" applyFill="1" applyBorder="1" applyAlignment="1">
      <alignment horizontal="left" vertical="top"/>
    </xf>
    <xf numFmtId="0" fontId="12" fillId="12" borderId="12" xfId="0" applyNumberFormat="1" applyFont="1" applyFill="1" applyBorder="1" applyAlignment="1">
      <alignment horizontal="left" vertical="top"/>
    </xf>
    <xf numFmtId="0" fontId="12" fillId="12" borderId="18" xfId="0" applyNumberFormat="1" applyFont="1" applyFill="1" applyBorder="1" applyAlignment="1">
      <alignment horizontal="left" vertical="top"/>
    </xf>
    <xf numFmtId="0" fontId="12" fillId="12" borderId="1" xfId="0" applyNumberFormat="1" applyFont="1" applyFill="1" applyBorder="1" applyAlignment="1">
      <alignment horizontal="left" vertical="top" wrapText="1"/>
    </xf>
    <xf numFmtId="0" fontId="12" fillId="12" borderId="2" xfId="0" applyNumberFormat="1" applyFont="1" applyFill="1" applyBorder="1" applyAlignment="1">
      <alignment horizontal="left" vertical="top" wrapText="1"/>
    </xf>
    <xf numFmtId="0" fontId="12" fillId="12" borderId="17" xfId="0" applyNumberFormat="1" applyFont="1" applyFill="1" applyBorder="1" applyAlignment="1">
      <alignment horizontal="left" vertical="top" wrapText="1"/>
    </xf>
    <xf numFmtId="0" fontId="12" fillId="12" borderId="7" xfId="0" applyNumberFormat="1" applyFont="1" applyFill="1" applyBorder="1" applyAlignment="1">
      <alignment horizontal="left" vertical="top" wrapText="1"/>
    </xf>
    <xf numFmtId="0" fontId="12" fillId="12" borderId="0" xfId="0" applyNumberFormat="1" applyFont="1" applyFill="1" applyBorder="1" applyAlignment="1">
      <alignment horizontal="left" vertical="top" wrapText="1"/>
    </xf>
    <xf numFmtId="0" fontId="12" fillId="12" borderId="10" xfId="0" applyNumberFormat="1" applyFont="1" applyFill="1" applyBorder="1" applyAlignment="1">
      <alignment horizontal="left" vertical="top" wrapText="1"/>
    </xf>
    <xf numFmtId="0" fontId="12" fillId="12" borderId="11" xfId="0" applyNumberFormat="1" applyFont="1" applyFill="1" applyBorder="1" applyAlignment="1">
      <alignment horizontal="left" vertical="top" wrapText="1"/>
    </xf>
    <xf numFmtId="0" fontId="12" fillId="12" borderId="12" xfId="0" applyNumberFormat="1" applyFont="1" applyFill="1" applyBorder="1" applyAlignment="1">
      <alignment horizontal="left" vertical="top" wrapText="1"/>
    </xf>
    <xf numFmtId="0" fontId="12" fillId="12" borderId="18" xfId="0" applyNumberFormat="1" applyFont="1" applyFill="1" applyBorder="1" applyAlignment="1">
      <alignment horizontal="left" vertical="top" wrapText="1"/>
    </xf>
    <xf numFmtId="0" fontId="12" fillId="12" borderId="1" xfId="0" applyNumberFormat="1" applyFont="1" applyFill="1" applyBorder="1" applyAlignment="1">
      <alignment horizontal="left" vertical="top"/>
    </xf>
    <xf numFmtId="0" fontId="12" fillId="12" borderId="2" xfId="0" applyNumberFormat="1" applyFont="1" applyFill="1" applyBorder="1" applyAlignment="1">
      <alignment horizontal="left" vertical="top"/>
    </xf>
    <xf numFmtId="0" fontId="12" fillId="12" borderId="17" xfId="0" applyNumberFormat="1" applyFont="1" applyFill="1" applyBorder="1" applyAlignment="1">
      <alignment horizontal="left" vertical="top"/>
    </xf>
    <xf numFmtId="0" fontId="17" fillId="12" borderId="2" xfId="0" quotePrefix="1" applyNumberFormat="1" applyFont="1" applyFill="1" applyBorder="1" applyAlignment="1">
      <alignment horizontal="center"/>
    </xf>
    <xf numFmtId="0" fontId="17" fillId="12" borderId="2" xfId="0" applyFont="1" applyFill="1" applyBorder="1" applyAlignment="1">
      <alignment horizontal="center"/>
    </xf>
    <xf numFmtId="0" fontId="17" fillId="12" borderId="3" xfId="0" applyFont="1" applyFill="1" applyBorder="1" applyAlignment="1">
      <alignment horizontal="center"/>
    </xf>
    <xf numFmtId="0" fontId="17" fillId="12" borderId="0" xfId="0" quotePrefix="1" applyNumberFormat="1" applyFont="1" applyFill="1" applyBorder="1" applyAlignment="1">
      <alignment horizontal="center"/>
    </xf>
    <xf numFmtId="0" fontId="17" fillId="12" borderId="0" xfId="0" applyFont="1" applyFill="1" applyBorder="1" applyAlignment="1">
      <alignment horizontal="center"/>
    </xf>
    <xf numFmtId="0" fontId="17" fillId="12" borderId="8" xfId="0" applyFont="1" applyFill="1" applyBorder="1" applyAlignment="1">
      <alignment horizontal="center"/>
    </xf>
    <xf numFmtId="0" fontId="17" fillId="12" borderId="12" xfId="0" applyFont="1" applyFill="1" applyBorder="1" applyAlignment="1">
      <alignment horizontal="center"/>
    </xf>
    <xf numFmtId="0" fontId="17" fillId="12" borderId="13" xfId="0" applyFont="1" applyFill="1" applyBorder="1" applyAlignment="1">
      <alignment horizontal="center"/>
    </xf>
    <xf numFmtId="0" fontId="12" fillId="12" borderId="28" xfId="0" quotePrefix="1" applyNumberFormat="1" applyFont="1" applyFill="1" applyBorder="1" applyAlignment="1">
      <alignment horizontal="left" vertical="top"/>
    </xf>
    <xf numFmtId="0" fontId="12" fillId="12" borderId="29" xfId="0" applyNumberFormat="1" applyFont="1" applyFill="1" applyBorder="1" applyAlignment="1">
      <alignment vertical="top"/>
    </xf>
    <xf numFmtId="0" fontId="12" fillId="12" borderId="28" xfId="0" applyNumberFormat="1" applyFont="1" applyFill="1" applyBorder="1" applyAlignment="1">
      <alignment vertical="top"/>
    </xf>
    <xf numFmtId="181" fontId="18" fillId="6" borderId="19" xfId="0" applyNumberFormat="1" applyFont="1" applyFill="1" applyBorder="1" applyAlignment="1" applyProtection="1">
      <alignment horizontal="right" shrinkToFit="1"/>
    </xf>
    <xf numFmtId="0" fontId="12" fillId="12" borderId="2" xfId="0" applyNumberFormat="1" applyFont="1" applyFill="1" applyBorder="1" applyAlignment="1">
      <alignment horizontal="center"/>
    </xf>
    <xf numFmtId="0" fontId="12" fillId="12" borderId="3" xfId="0" applyNumberFormat="1" applyFont="1" applyFill="1" applyBorder="1" applyAlignment="1">
      <alignment horizontal="center"/>
    </xf>
    <xf numFmtId="181" fontId="18" fillId="0" borderId="1" xfId="0" applyNumberFormat="1" applyFont="1" applyBorder="1" applyAlignment="1" applyProtection="1">
      <alignment horizontal="right" shrinkToFit="1"/>
      <protection locked="0"/>
    </xf>
    <xf numFmtId="181" fontId="18" fillId="0" borderId="2" xfId="0" applyNumberFormat="1" applyFont="1" applyBorder="1" applyAlignment="1" applyProtection="1">
      <alignment horizontal="right" shrinkToFit="1"/>
      <protection locked="0"/>
    </xf>
    <xf numFmtId="0" fontId="15" fillId="12" borderId="2" xfId="0" applyFont="1" applyFill="1" applyBorder="1" applyAlignment="1">
      <alignment horizontal="center"/>
    </xf>
    <xf numFmtId="0" fontId="15" fillId="12" borderId="3" xfId="0" applyFont="1" applyFill="1" applyBorder="1" applyAlignment="1">
      <alignment horizontal="center"/>
    </xf>
    <xf numFmtId="0" fontId="15" fillId="12" borderId="0" xfId="0" applyFont="1" applyFill="1" applyBorder="1" applyAlignment="1">
      <alignment horizontal="center"/>
    </xf>
    <xf numFmtId="0" fontId="15" fillId="12" borderId="8" xfId="0" applyFont="1" applyFill="1" applyBorder="1" applyAlignment="1">
      <alignment horizontal="center"/>
    </xf>
    <xf numFmtId="0" fontId="15" fillId="12" borderId="12" xfId="0" applyFont="1" applyFill="1" applyBorder="1" applyAlignment="1">
      <alignment horizontal="center"/>
    </xf>
    <xf numFmtId="0" fontId="15" fillId="12" borderId="13" xfId="0" applyFont="1" applyFill="1" applyBorder="1" applyAlignment="1">
      <alignment horizontal="center"/>
    </xf>
    <xf numFmtId="0" fontId="10" fillId="3" borderId="4" xfId="0" applyNumberFormat="1" applyFont="1" applyFill="1" applyBorder="1" applyAlignment="1">
      <alignment horizontal="center" vertical="center"/>
    </xf>
    <xf numFmtId="0" fontId="2" fillId="3" borderId="5" xfId="0" applyFont="1" applyFill="1" applyBorder="1" applyAlignment="1"/>
    <xf numFmtId="0" fontId="2" fillId="3" borderId="6" xfId="0" applyFont="1" applyFill="1" applyBorder="1" applyAlignment="1"/>
    <xf numFmtId="0" fontId="10" fillId="3" borderId="9" xfId="0" applyNumberFormat="1" applyFont="1" applyFill="1" applyBorder="1" applyAlignment="1">
      <alignment horizontal="center" vertical="center"/>
    </xf>
    <xf numFmtId="0" fontId="2" fillId="3" borderId="0" xfId="0" applyFont="1" applyFill="1" applyBorder="1" applyAlignment="1"/>
    <xf numFmtId="0" fontId="2" fillId="3" borderId="10" xfId="0" applyFont="1" applyFill="1" applyBorder="1" applyAlignment="1"/>
    <xf numFmtId="0" fontId="2" fillId="3" borderId="9" xfId="0" applyFont="1" applyFill="1" applyBorder="1" applyAlignment="1"/>
    <xf numFmtId="0" fontId="2" fillId="3" borderId="0" xfId="0" applyFont="1" applyFill="1" applyAlignment="1"/>
    <xf numFmtId="0" fontId="2" fillId="3" borderId="14" xfId="0" applyFont="1" applyFill="1" applyBorder="1" applyAlignment="1"/>
    <xf numFmtId="0" fontId="2" fillId="3" borderId="15" xfId="0" applyFont="1" applyFill="1" applyBorder="1" applyAlignment="1"/>
    <xf numFmtId="0" fontId="2" fillId="3" borderId="16" xfId="0" applyFont="1" applyFill="1" applyBorder="1" applyAlignment="1"/>
    <xf numFmtId="0" fontId="20" fillId="12" borderId="28" xfId="0" applyNumberFormat="1" applyFont="1" applyFill="1" applyBorder="1" applyAlignment="1">
      <alignment horizontal="center" vertical="center"/>
    </xf>
    <xf numFmtId="0" fontId="20" fillId="12" borderId="29" xfId="0" applyNumberFormat="1" applyFont="1" applyFill="1" applyBorder="1" applyAlignment="1">
      <alignment horizontal="center" vertical="center"/>
    </xf>
    <xf numFmtId="0" fontId="20" fillId="12" borderId="26" xfId="0" applyNumberFormat="1" applyFont="1" applyFill="1" applyBorder="1" applyAlignment="1">
      <alignment horizontal="center" vertical="center"/>
    </xf>
    <xf numFmtId="0" fontId="20" fillId="12" borderId="27" xfId="0" applyNumberFormat="1" applyFont="1" applyFill="1" applyBorder="1" applyAlignment="1">
      <alignment horizontal="center" vertical="center"/>
    </xf>
    <xf numFmtId="178" fontId="26" fillId="0" borderId="33" xfId="0" applyNumberFormat="1" applyFont="1" applyBorder="1" applyAlignment="1" applyProtection="1">
      <alignment vertical="center"/>
      <protection locked="0"/>
    </xf>
    <xf numFmtId="178" fontId="26" fillId="0" borderId="21" xfId="0" applyNumberFormat="1" applyFont="1" applyBorder="1" applyAlignment="1" applyProtection="1">
      <alignment vertical="center"/>
      <protection locked="0"/>
    </xf>
    <xf numFmtId="0" fontId="12" fillId="12" borderId="30" xfId="0" applyNumberFormat="1" applyFont="1" applyFill="1" applyBorder="1" applyAlignment="1">
      <alignment horizontal="center" vertical="center"/>
    </xf>
    <xf numFmtId="178" fontId="26" fillId="0" borderId="2" xfId="0" applyNumberFormat="1" applyFont="1" applyBorder="1" applyAlignment="1" applyProtection="1">
      <alignment vertical="center"/>
      <protection locked="0"/>
    </xf>
    <xf numFmtId="178" fontId="43" fillId="0" borderId="2" xfId="0" applyNumberFormat="1" applyFont="1" applyBorder="1" applyAlignment="1" applyProtection="1">
      <alignment vertical="center"/>
      <protection locked="0"/>
    </xf>
    <xf numFmtId="178" fontId="26" fillId="0" borderId="0" xfId="0" applyNumberFormat="1" applyFont="1" applyBorder="1" applyAlignment="1" applyProtection="1">
      <alignment vertical="center"/>
      <protection locked="0"/>
    </xf>
    <xf numFmtId="178" fontId="43" fillId="0" borderId="0" xfId="0" applyNumberFormat="1" applyFont="1" applyBorder="1" applyAlignment="1" applyProtection="1">
      <alignment vertical="center"/>
      <protection locked="0"/>
    </xf>
    <xf numFmtId="178" fontId="43" fillId="0" borderId="12" xfId="0" applyNumberFormat="1" applyFont="1" applyBorder="1" applyAlignment="1" applyProtection="1">
      <alignment vertical="center"/>
      <protection locked="0"/>
    </xf>
    <xf numFmtId="0" fontId="12" fillId="12" borderId="21" xfId="0" applyNumberFormat="1" applyFont="1" applyFill="1" applyBorder="1" applyAlignment="1">
      <alignment horizontal="center" vertical="center"/>
    </xf>
    <xf numFmtId="0" fontId="16" fillId="12" borderId="2" xfId="1" applyNumberFormat="1" applyFont="1" applyFill="1" applyBorder="1" applyAlignment="1">
      <alignment horizontal="center" vertical="center"/>
    </xf>
    <xf numFmtId="0" fontId="16" fillId="12" borderId="3" xfId="1" applyNumberFormat="1" applyFont="1" applyFill="1" applyBorder="1" applyAlignment="1">
      <alignment horizontal="center" vertical="center"/>
    </xf>
    <xf numFmtId="0" fontId="16" fillId="12" borderId="0" xfId="1" applyNumberFormat="1" applyFont="1" applyFill="1" applyBorder="1" applyAlignment="1">
      <alignment horizontal="center" vertical="center"/>
    </xf>
    <xf numFmtId="0" fontId="16" fillId="12" borderId="8" xfId="1" applyNumberFormat="1" applyFont="1" applyFill="1" applyBorder="1" applyAlignment="1">
      <alignment horizontal="center" vertical="center"/>
    </xf>
    <xf numFmtId="0" fontId="18" fillId="0" borderId="19" xfId="0" applyNumberFormat="1" applyFont="1" applyBorder="1" applyAlignment="1" applyProtection="1">
      <alignment vertical="center" shrinkToFit="1"/>
      <protection locked="0"/>
    </xf>
    <xf numFmtId="0" fontId="18" fillId="0" borderId="2" xfId="0" applyNumberFormat="1" applyFont="1" applyBorder="1" applyAlignment="1" applyProtection="1">
      <alignment vertical="center" shrinkToFit="1"/>
      <protection locked="0"/>
    </xf>
    <xf numFmtId="0" fontId="18" fillId="0" borderId="9" xfId="0" applyNumberFormat="1" applyFont="1" applyBorder="1" applyAlignment="1" applyProtection="1">
      <alignment vertical="center" shrinkToFit="1"/>
      <protection locked="0"/>
    </xf>
    <xf numFmtId="0" fontId="18" fillId="0" borderId="0" xfId="0" applyNumberFormat="1" applyFont="1" applyBorder="1" applyAlignment="1" applyProtection="1">
      <alignment vertical="center" shrinkToFit="1"/>
      <protection locked="0"/>
    </xf>
    <xf numFmtId="0" fontId="18" fillId="0" borderId="25" xfId="0" applyNumberFormat="1" applyFont="1" applyBorder="1" applyAlignment="1" applyProtection="1">
      <alignment vertical="center" shrinkToFit="1"/>
      <protection locked="0"/>
    </xf>
    <xf numFmtId="0" fontId="18" fillId="0" borderId="12" xfId="0" applyNumberFormat="1" applyFont="1" applyBorder="1" applyAlignment="1" applyProtection="1">
      <alignment vertical="center" shrinkToFit="1"/>
      <protection locked="0"/>
    </xf>
    <xf numFmtId="0" fontId="5" fillId="12" borderId="2" xfId="0" quotePrefix="1" applyNumberFormat="1" applyFont="1" applyFill="1" applyBorder="1" applyAlignment="1">
      <alignment horizontal="center" vertical="center"/>
    </xf>
    <xf numFmtId="0" fontId="5" fillId="12" borderId="2" xfId="0" applyNumberFormat="1" applyFont="1" applyFill="1" applyBorder="1" applyAlignment="1">
      <alignment horizontal="center" vertical="center"/>
    </xf>
    <xf numFmtId="0" fontId="5" fillId="12" borderId="3" xfId="0" applyNumberFormat="1" applyFont="1" applyFill="1" applyBorder="1" applyAlignment="1">
      <alignment horizontal="center" vertical="center"/>
    </xf>
    <xf numFmtId="0" fontId="5" fillId="12" borderId="0" xfId="0" applyNumberFormat="1" applyFont="1" applyFill="1" applyBorder="1" applyAlignment="1">
      <alignment horizontal="center" vertical="center"/>
    </xf>
    <xf numFmtId="0" fontId="5" fillId="12" borderId="8" xfId="0" applyNumberFormat="1" applyFont="1" applyFill="1" applyBorder="1" applyAlignment="1">
      <alignment horizontal="center" vertical="center"/>
    </xf>
    <xf numFmtId="0" fontId="12" fillId="12" borderId="0" xfId="0" applyFont="1" applyFill="1" applyBorder="1" applyAlignment="1"/>
    <xf numFmtId="0" fontId="12" fillId="12" borderId="12" xfId="0" applyFont="1" applyFill="1" applyBorder="1" applyAlignment="1"/>
    <xf numFmtId="0" fontId="12" fillId="12" borderId="0" xfId="0" applyNumberFormat="1" applyFont="1" applyFill="1" applyBorder="1" applyAlignment="1">
      <alignment vertical="center"/>
    </xf>
    <xf numFmtId="0" fontId="12" fillId="12" borderId="8" xfId="0" applyNumberFormat="1" applyFont="1" applyFill="1" applyBorder="1" applyAlignment="1">
      <alignment vertical="center"/>
    </xf>
    <xf numFmtId="0" fontId="12" fillId="12" borderId="12" xfId="0" applyNumberFormat="1" applyFont="1" applyFill="1" applyBorder="1" applyAlignment="1">
      <alignment vertical="center"/>
    </xf>
    <xf numFmtId="0" fontId="12" fillId="12" borderId="13" xfId="0" applyNumberFormat="1" applyFont="1" applyFill="1" applyBorder="1" applyAlignment="1">
      <alignment vertical="center"/>
    </xf>
    <xf numFmtId="0" fontId="3" fillId="3" borderId="1" xfId="0" quotePrefix="1" applyNumberFormat="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3" fillId="3" borderId="7" xfId="0" quotePrefix="1" applyNumberFormat="1" applyFont="1" applyFill="1" applyBorder="1" applyAlignment="1">
      <alignment horizontal="center" vertical="center"/>
    </xf>
    <xf numFmtId="0" fontId="0" fillId="3" borderId="0" xfId="0" applyFill="1" applyBorder="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9" fillId="4" borderId="1" xfId="0" applyNumberFormat="1" applyFont="1" applyFill="1" applyBorder="1" applyAlignment="1">
      <alignment wrapText="1"/>
    </xf>
    <xf numFmtId="0" fontId="9" fillId="4" borderId="7" xfId="0" applyNumberFormat="1"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20" fillId="12" borderId="20" xfId="0" applyNumberFormat="1" applyFont="1" applyFill="1" applyBorder="1" applyAlignment="1">
      <alignment horizontal="center" vertical="center"/>
    </xf>
    <xf numFmtId="0" fontId="19" fillId="12" borderId="21" xfId="0" applyFont="1" applyFill="1" applyBorder="1" applyAlignment="1">
      <alignment vertical="center"/>
    </xf>
    <xf numFmtId="0" fontId="19" fillId="12" borderId="22" xfId="0" applyFont="1" applyFill="1" applyBorder="1" applyAlignment="1">
      <alignment vertical="center"/>
    </xf>
    <xf numFmtId="0" fontId="19" fillId="12" borderId="20" xfId="0" applyFont="1" applyFill="1" applyBorder="1" applyAlignment="1">
      <alignment vertical="center"/>
    </xf>
    <xf numFmtId="178" fontId="14" fillId="0" borderId="2" xfId="0" applyNumberFormat="1" applyFont="1" applyBorder="1" applyAlignment="1" applyProtection="1">
      <alignment vertical="center"/>
      <protection locked="0"/>
    </xf>
    <xf numFmtId="178" fontId="14" fillId="0" borderId="12" xfId="0" applyNumberFormat="1" applyFont="1" applyBorder="1" applyAlignment="1" applyProtection="1">
      <alignment vertical="center"/>
      <protection locked="0"/>
    </xf>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49" fontId="46" fillId="0" borderId="1" xfId="0" quotePrefix="1" applyNumberFormat="1" applyFont="1" applyBorder="1" applyAlignment="1" applyProtection="1">
      <alignment horizontal="center" vertical="center" shrinkToFit="1"/>
      <protection locked="0"/>
    </xf>
    <xf numFmtId="49" fontId="46" fillId="0" borderId="2" xfId="0" applyNumberFormat="1" applyFont="1" applyBorder="1" applyAlignment="1" applyProtection="1">
      <alignment horizontal="center" vertical="center" shrinkToFit="1"/>
      <protection locked="0"/>
    </xf>
    <xf numFmtId="49" fontId="46" fillId="0" borderId="3" xfId="0" applyNumberFormat="1" applyFont="1" applyBorder="1" applyAlignment="1" applyProtection="1">
      <alignment horizontal="center" vertical="center" shrinkToFit="1"/>
      <protection locked="0"/>
    </xf>
    <xf numFmtId="49" fontId="46" fillId="0" borderId="7" xfId="0" applyNumberFormat="1" applyFont="1" applyBorder="1" applyAlignment="1" applyProtection="1">
      <alignment horizontal="center" vertical="center" shrinkToFit="1"/>
      <protection locked="0"/>
    </xf>
    <xf numFmtId="49" fontId="46" fillId="0" borderId="0" xfId="0" applyNumberFormat="1" applyFont="1" applyBorder="1" applyAlignment="1" applyProtection="1">
      <alignment horizontal="center" vertical="center" shrinkToFit="1"/>
      <protection locked="0"/>
    </xf>
    <xf numFmtId="49" fontId="46" fillId="0" borderId="8" xfId="0" applyNumberFormat="1" applyFont="1" applyBorder="1" applyAlignment="1" applyProtection="1">
      <alignment horizontal="center" vertical="center" shrinkToFit="1"/>
      <protection locked="0"/>
    </xf>
    <xf numFmtId="49" fontId="46" fillId="0" borderId="11" xfId="0" applyNumberFormat="1" applyFont="1" applyBorder="1" applyAlignment="1" applyProtection="1">
      <alignment horizontal="center" vertical="center" shrinkToFit="1"/>
      <protection locked="0"/>
    </xf>
    <xf numFmtId="49" fontId="46" fillId="0" borderId="12" xfId="0" applyNumberFormat="1" applyFont="1" applyBorder="1" applyAlignment="1" applyProtection="1">
      <alignment horizontal="center" vertical="center" shrinkToFit="1"/>
      <protection locked="0"/>
    </xf>
    <xf numFmtId="49" fontId="46" fillId="0" borderId="13" xfId="0" applyNumberFormat="1" applyFont="1" applyBorder="1" applyAlignment="1" applyProtection="1">
      <alignment horizontal="center" vertical="center" shrinkToFit="1"/>
      <protection locked="0"/>
    </xf>
    <xf numFmtId="0" fontId="17" fillId="0" borderId="1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Border="1" applyAlignment="1">
      <alignment horizontal="center" vertical="center"/>
    </xf>
    <xf numFmtId="0" fontId="17" fillId="0" borderId="8" xfId="0" applyFont="1" applyBorder="1" applyAlignment="1">
      <alignment horizontal="center" vertical="center"/>
    </xf>
    <xf numFmtId="0" fontId="17" fillId="0" borderId="25"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20" fillId="12" borderId="2" xfId="0" quotePrefix="1" applyNumberFormat="1" applyFont="1" applyFill="1" applyBorder="1" applyAlignment="1">
      <alignment horizontal="center" vertical="center"/>
    </xf>
    <xf numFmtId="0" fontId="20" fillId="12" borderId="12" xfId="0" quotePrefix="1" applyNumberFormat="1" applyFont="1" applyFill="1" applyBorder="1" applyAlignment="1">
      <alignment horizontal="center" vertical="center"/>
    </xf>
    <xf numFmtId="0" fontId="15" fillId="0" borderId="2" xfId="0" applyFont="1" applyBorder="1" applyAlignment="1">
      <alignment vertical="center"/>
    </xf>
    <xf numFmtId="0" fontId="15" fillId="0" borderId="0" xfId="0" applyFont="1" applyBorder="1" applyAlignment="1">
      <alignment vertical="center"/>
    </xf>
    <xf numFmtId="0" fontId="15" fillId="0" borderId="12" xfId="0" applyFont="1" applyBorder="1" applyAlignment="1">
      <alignment vertical="center"/>
    </xf>
    <xf numFmtId="0" fontId="20" fillId="12" borderId="2" xfId="0" quotePrefix="1" applyNumberFormat="1" applyFont="1" applyFill="1" applyBorder="1" applyAlignment="1">
      <alignment horizontal="left" vertical="center"/>
    </xf>
    <xf numFmtId="0" fontId="20" fillId="12" borderId="0" xfId="0" quotePrefix="1" applyNumberFormat="1" applyFont="1" applyFill="1" applyBorder="1" applyAlignment="1">
      <alignment horizontal="left" vertical="center"/>
    </xf>
    <xf numFmtId="0" fontId="12" fillId="0" borderId="2" xfId="0" quotePrefix="1" applyNumberFormat="1" applyFont="1" applyBorder="1" applyAlignment="1">
      <alignment horizontal="right" vertical="center"/>
    </xf>
    <xf numFmtId="0" fontId="12" fillId="0" borderId="3" xfId="0" quotePrefix="1" applyNumberFormat="1" applyFont="1" applyBorder="1" applyAlignment="1">
      <alignment horizontal="right" vertical="center"/>
    </xf>
    <xf numFmtId="0" fontId="12" fillId="0" borderId="0" xfId="0" quotePrefix="1" applyNumberFormat="1" applyFont="1" applyBorder="1" applyAlignment="1">
      <alignment horizontal="right" vertical="center"/>
    </xf>
    <xf numFmtId="0" fontId="12" fillId="0" borderId="8" xfId="0" quotePrefix="1" applyNumberFormat="1" applyFont="1" applyBorder="1" applyAlignment="1">
      <alignment horizontal="right" vertical="center"/>
    </xf>
    <xf numFmtId="0" fontId="44" fillId="6" borderId="1" xfId="0" applyFont="1" applyFill="1" applyBorder="1" applyAlignment="1">
      <alignment horizontal="center" vertical="center"/>
    </xf>
    <xf numFmtId="0" fontId="44" fillId="6" borderId="2"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7"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 xfId="0" applyFont="1" applyFill="1" applyBorder="1" applyAlignment="1">
      <alignment horizontal="center" vertical="center"/>
    </xf>
    <xf numFmtId="0" fontId="44" fillId="6" borderId="11" xfId="0" applyFont="1" applyFill="1" applyBorder="1" applyAlignment="1">
      <alignment horizontal="center" vertical="center"/>
    </xf>
    <xf numFmtId="0" fontId="44" fillId="6" borderId="12" xfId="0" applyFont="1" applyFill="1" applyBorder="1" applyAlignment="1">
      <alignment horizontal="center" vertical="center"/>
    </xf>
    <xf numFmtId="0" fontId="44" fillId="6" borderId="13" xfId="0" applyFont="1" applyFill="1" applyBorder="1" applyAlignment="1">
      <alignment horizontal="center" vertical="center"/>
    </xf>
    <xf numFmtId="180" fontId="18" fillId="0" borderId="2" xfId="0" applyNumberFormat="1" applyFont="1" applyBorder="1" applyAlignment="1" applyProtection="1">
      <alignment horizontal="center" vertical="center" shrinkToFit="1"/>
      <protection locked="0"/>
    </xf>
    <xf numFmtId="180" fontId="18" fillId="0" borderId="3" xfId="0" applyNumberFormat="1" applyFont="1" applyBorder="1" applyAlignment="1" applyProtection="1">
      <alignment horizontal="center" vertical="center" shrinkToFit="1"/>
      <protection locked="0"/>
    </xf>
    <xf numFmtId="180" fontId="18" fillId="0" borderId="0" xfId="0" applyNumberFormat="1" applyFont="1" applyBorder="1" applyAlignment="1" applyProtection="1">
      <alignment horizontal="center" vertical="center" shrinkToFit="1"/>
      <protection locked="0"/>
    </xf>
    <xf numFmtId="180" fontId="18" fillId="0" borderId="8" xfId="0" applyNumberFormat="1" applyFont="1" applyBorder="1" applyAlignment="1" applyProtection="1">
      <alignment horizontal="center" vertical="center" shrinkToFit="1"/>
      <protection locked="0"/>
    </xf>
    <xf numFmtId="180" fontId="18" fillId="0" borderId="12" xfId="0" applyNumberFormat="1" applyFont="1" applyBorder="1" applyAlignment="1" applyProtection="1">
      <alignment horizontal="center" vertical="center" shrinkToFit="1"/>
      <protection locked="0"/>
    </xf>
    <xf numFmtId="180" fontId="18" fillId="0" borderId="13" xfId="0" applyNumberFormat="1" applyFont="1" applyBorder="1" applyAlignment="1" applyProtection="1">
      <alignment horizontal="center" vertical="center" shrinkToFit="1"/>
      <protection locked="0"/>
    </xf>
    <xf numFmtId="0" fontId="12" fillId="12" borderId="33" xfId="0" applyNumberFormat="1" applyFont="1" applyFill="1" applyBorder="1" applyAlignment="1">
      <alignment horizontal="center" vertical="center"/>
    </xf>
    <xf numFmtId="0" fontId="12" fillId="12" borderId="34" xfId="0" applyNumberFormat="1" applyFont="1" applyFill="1" applyBorder="1" applyAlignment="1">
      <alignment vertical="center"/>
    </xf>
    <xf numFmtId="0" fontId="12" fillId="12" borderId="35" xfId="0" applyNumberFormat="1" applyFont="1" applyFill="1" applyBorder="1" applyAlignment="1">
      <alignment vertical="center"/>
    </xf>
    <xf numFmtId="0" fontId="12" fillId="12" borderId="31" xfId="0" applyNumberFormat="1" applyFont="1" applyFill="1" applyBorder="1" applyAlignment="1">
      <alignment vertical="center"/>
    </xf>
    <xf numFmtId="0" fontId="12" fillId="12" borderId="22" xfId="0" applyNumberFormat="1" applyFont="1" applyFill="1" applyBorder="1" applyAlignment="1">
      <alignment vertical="center"/>
    </xf>
    <xf numFmtId="0" fontId="12" fillId="12" borderId="32" xfId="0" applyNumberFormat="1" applyFont="1" applyFill="1" applyBorder="1" applyAlignment="1">
      <alignment horizontal="center" vertical="center"/>
    </xf>
    <xf numFmtId="0" fontId="20" fillId="12" borderId="7" xfId="1" quotePrefix="1" applyNumberFormat="1" applyFont="1" applyFill="1" applyBorder="1" applyAlignment="1">
      <alignment horizontal="center" vertical="center" wrapText="1"/>
    </xf>
    <xf numFmtId="0" fontId="20" fillId="12" borderId="0" xfId="1" applyFont="1" applyFill="1" applyBorder="1" applyAlignment="1"/>
    <xf numFmtId="0" fontId="20" fillId="12" borderId="10" xfId="1" applyFont="1" applyFill="1" applyBorder="1" applyAlignment="1"/>
    <xf numFmtId="0" fontId="20" fillId="12" borderId="7" xfId="1" applyNumberFormat="1" applyFont="1" applyFill="1" applyBorder="1" applyAlignment="1">
      <alignment horizontal="center" vertical="center" wrapText="1"/>
    </xf>
    <xf numFmtId="0" fontId="20" fillId="12" borderId="7" xfId="1" applyFont="1" applyFill="1" applyBorder="1" applyAlignment="1"/>
    <xf numFmtId="0" fontId="20" fillId="12" borderId="11" xfId="1" applyFont="1" applyFill="1" applyBorder="1" applyAlignment="1"/>
    <xf numFmtId="0" fontId="20" fillId="12" borderId="12" xfId="1" applyFont="1" applyFill="1" applyBorder="1" applyAlignment="1"/>
    <xf numFmtId="0" fontId="20" fillId="12" borderId="18" xfId="1" applyFont="1" applyFill="1" applyBorder="1" applyAlignment="1"/>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181" fontId="11" fillId="6" borderId="7" xfId="0" applyNumberFormat="1" applyFont="1" applyFill="1" applyBorder="1" applyAlignment="1" applyProtection="1">
      <alignment horizontal="right" shrinkToFit="1"/>
    </xf>
    <xf numFmtId="181" fontId="28" fillId="6" borderId="0" xfId="0" applyNumberFormat="1" applyFont="1" applyFill="1" applyBorder="1" applyAlignment="1" applyProtection="1">
      <alignment horizontal="right" shrinkToFit="1"/>
    </xf>
    <xf numFmtId="181" fontId="28" fillId="6" borderId="7" xfId="0" applyNumberFormat="1" applyFont="1" applyFill="1" applyBorder="1" applyAlignment="1" applyProtection="1">
      <alignment horizontal="right" shrinkToFit="1"/>
    </xf>
    <xf numFmtId="181" fontId="28" fillId="6" borderId="11" xfId="0" applyNumberFormat="1" applyFont="1" applyFill="1" applyBorder="1" applyAlignment="1" applyProtection="1">
      <alignment horizontal="right" shrinkToFit="1"/>
    </xf>
    <xf numFmtId="181" fontId="28" fillId="6" borderId="12" xfId="0" applyNumberFormat="1" applyFont="1" applyFill="1" applyBorder="1" applyAlignment="1" applyProtection="1">
      <alignment horizontal="right" shrinkToFit="1"/>
    </xf>
    <xf numFmtId="181" fontId="11" fillId="0" borderId="7" xfId="0" applyNumberFormat="1" applyFont="1" applyBorder="1" applyAlignment="1" applyProtection="1">
      <alignment horizontal="right" shrinkToFit="1"/>
      <protection locked="0"/>
    </xf>
    <xf numFmtId="181" fontId="28" fillId="0" borderId="0" xfId="0" applyNumberFormat="1" applyFont="1" applyBorder="1" applyAlignment="1" applyProtection="1">
      <alignment horizontal="right" shrinkToFit="1"/>
      <protection locked="0"/>
    </xf>
    <xf numFmtId="181" fontId="28" fillId="0" borderId="7" xfId="0" applyNumberFormat="1" applyFont="1" applyBorder="1" applyAlignment="1" applyProtection="1">
      <alignment horizontal="right" shrinkToFit="1"/>
      <protection locked="0"/>
    </xf>
    <xf numFmtId="181" fontId="28" fillId="0" borderId="11" xfId="0" applyNumberFormat="1" applyFont="1" applyBorder="1" applyAlignment="1" applyProtection="1">
      <alignment horizontal="right" shrinkToFit="1"/>
      <protection locked="0"/>
    </xf>
    <xf numFmtId="181" fontId="28" fillId="0" borderId="12" xfId="0" applyNumberFormat="1" applyFont="1" applyBorder="1" applyAlignment="1" applyProtection="1">
      <alignment horizontal="right" shrinkToFit="1"/>
      <protection locked="0"/>
    </xf>
    <xf numFmtId="0" fontId="12" fillId="12" borderId="1" xfId="0" applyNumberFormat="1" applyFont="1" applyFill="1" applyBorder="1" applyAlignment="1">
      <alignment horizontal="center" vertical="center" wrapText="1"/>
    </xf>
    <xf numFmtId="0" fontId="12" fillId="12" borderId="2" xfId="0" applyNumberFormat="1" applyFont="1" applyFill="1" applyBorder="1" applyAlignment="1">
      <alignment horizontal="center" vertical="center" wrapText="1"/>
    </xf>
    <xf numFmtId="0" fontId="12" fillId="12" borderId="3" xfId="0" applyNumberFormat="1" applyFont="1" applyFill="1" applyBorder="1" applyAlignment="1">
      <alignment horizontal="center" vertical="center" wrapText="1"/>
    </xf>
    <xf numFmtId="0" fontId="12" fillId="12" borderId="7" xfId="0" applyNumberFormat="1" applyFont="1" applyFill="1" applyBorder="1" applyAlignment="1">
      <alignment horizontal="center" vertical="center" wrapText="1"/>
    </xf>
    <xf numFmtId="0" fontId="12" fillId="12" borderId="0" xfId="0" applyNumberFormat="1" applyFont="1" applyFill="1" applyBorder="1" applyAlignment="1">
      <alignment horizontal="center" vertical="center" wrapText="1"/>
    </xf>
    <xf numFmtId="0" fontId="12" fillId="12" borderId="8" xfId="0" applyNumberFormat="1" applyFont="1" applyFill="1" applyBorder="1" applyAlignment="1">
      <alignment horizontal="center" vertical="center" wrapText="1"/>
    </xf>
    <xf numFmtId="0" fontId="12" fillId="12" borderId="11" xfId="0" applyNumberFormat="1" applyFont="1" applyFill="1" applyBorder="1" applyAlignment="1">
      <alignment horizontal="center" vertical="center" wrapText="1"/>
    </xf>
    <xf numFmtId="0" fontId="12" fillId="12" borderId="12" xfId="0" applyNumberFormat="1" applyFont="1" applyFill="1" applyBorder="1" applyAlignment="1">
      <alignment horizontal="center" vertical="center" wrapText="1"/>
    </xf>
    <xf numFmtId="0" fontId="12" fillId="12" borderId="13" xfId="0" applyNumberFormat="1" applyFont="1" applyFill="1" applyBorder="1" applyAlignment="1">
      <alignment horizontal="center" vertical="center" wrapText="1"/>
    </xf>
    <xf numFmtId="176" fontId="12" fillId="12" borderId="2" xfId="0" applyNumberFormat="1" applyFont="1" applyFill="1" applyBorder="1" applyAlignment="1">
      <alignment horizontal="center" vertical="center"/>
    </xf>
    <xf numFmtId="176" fontId="12" fillId="12" borderId="12" xfId="0" applyNumberFormat="1" applyFont="1" applyFill="1" applyBorder="1" applyAlignment="1">
      <alignment horizontal="center" vertical="center"/>
    </xf>
    <xf numFmtId="0" fontId="12" fillId="12" borderId="2" xfId="0" applyFont="1" applyFill="1" applyBorder="1" applyAlignment="1">
      <alignment horizontal="center" vertical="center"/>
    </xf>
    <xf numFmtId="0" fontId="12" fillId="12" borderId="12" xfId="0" applyFont="1" applyFill="1" applyBorder="1" applyAlignment="1">
      <alignment horizontal="center" vertical="center"/>
    </xf>
    <xf numFmtId="0" fontId="12" fillId="12" borderId="3" xfId="0" applyFont="1" applyFill="1" applyBorder="1" applyAlignment="1">
      <alignment horizontal="center" vertical="center"/>
    </xf>
    <xf numFmtId="0" fontId="12" fillId="12" borderId="13" xfId="0" applyFont="1" applyFill="1" applyBorder="1" applyAlignment="1">
      <alignment horizontal="center" vertical="center"/>
    </xf>
    <xf numFmtId="0" fontId="12" fillId="5" borderId="11" xfId="0" applyNumberFormat="1" applyFont="1" applyFill="1" applyBorder="1" applyAlignment="1"/>
    <xf numFmtId="0" fontId="12" fillId="5" borderId="12" xfId="0" applyNumberFormat="1" applyFont="1" applyFill="1" applyBorder="1" applyAlignment="1"/>
    <xf numFmtId="0" fontId="12" fillId="5" borderId="13" xfId="0" applyNumberFormat="1" applyFont="1" applyFill="1" applyBorder="1" applyAlignment="1"/>
    <xf numFmtId="0" fontId="12" fillId="12" borderId="2" xfId="0" applyFont="1" applyFill="1" applyBorder="1" applyAlignment="1">
      <alignment horizontal="center" vertical="top" wrapText="1"/>
    </xf>
    <xf numFmtId="0" fontId="12" fillId="12" borderId="3" xfId="0" applyFont="1" applyFill="1" applyBorder="1" applyAlignment="1">
      <alignment horizontal="center" vertical="top" wrapText="1"/>
    </xf>
    <xf numFmtId="0" fontId="12" fillId="12" borderId="0" xfId="0" applyFont="1" applyFill="1" applyBorder="1" applyAlignment="1">
      <alignment horizontal="center" vertical="top" wrapText="1"/>
    </xf>
    <xf numFmtId="0" fontId="12" fillId="12" borderId="8" xfId="0" applyFont="1" applyFill="1" applyBorder="1" applyAlignment="1">
      <alignment horizontal="center" vertical="top" wrapText="1"/>
    </xf>
    <xf numFmtId="0" fontId="12" fillId="12" borderId="44" xfId="0" applyFont="1" applyFill="1" applyBorder="1" applyAlignment="1">
      <alignment horizontal="center" vertical="top" wrapText="1"/>
    </xf>
    <xf numFmtId="0" fontId="12" fillId="12" borderId="15" xfId="0" applyFont="1" applyFill="1" applyBorder="1" applyAlignment="1">
      <alignment horizontal="center" vertical="top" wrapText="1"/>
    </xf>
    <xf numFmtId="0" fontId="12" fillId="12" borderId="45" xfId="0" applyFont="1" applyFill="1" applyBorder="1" applyAlignment="1">
      <alignment horizontal="center" vertical="top" wrapText="1"/>
    </xf>
    <xf numFmtId="0" fontId="12" fillId="12" borderId="2" xfId="0" applyFont="1" applyFill="1" applyBorder="1" applyAlignment="1">
      <alignment vertical="top" wrapText="1"/>
    </xf>
    <xf numFmtId="0" fontId="12" fillId="12" borderId="3" xfId="0" applyFont="1" applyFill="1" applyBorder="1" applyAlignment="1">
      <alignment vertical="top" wrapText="1"/>
    </xf>
    <xf numFmtId="0" fontId="12" fillId="12" borderId="0" xfId="0" applyFont="1" applyFill="1" applyBorder="1" applyAlignment="1">
      <alignment vertical="top" wrapText="1"/>
    </xf>
    <xf numFmtId="0" fontId="12" fillId="12" borderId="8" xfId="0" applyFont="1" applyFill="1" applyBorder="1" applyAlignment="1">
      <alignment vertical="top" wrapText="1"/>
    </xf>
    <xf numFmtId="0" fontId="12" fillId="12" borderId="7" xfId="0" applyFont="1" applyFill="1" applyBorder="1" applyAlignment="1">
      <alignment vertical="top" wrapText="1"/>
    </xf>
    <xf numFmtId="0" fontId="12" fillId="12" borderId="44" xfId="0" applyFont="1" applyFill="1" applyBorder="1" applyAlignment="1">
      <alignment vertical="top" wrapText="1"/>
    </xf>
    <xf numFmtId="0" fontId="12" fillId="12" borderId="15" xfId="0" applyFont="1" applyFill="1" applyBorder="1" applyAlignment="1">
      <alignment vertical="top" wrapText="1"/>
    </xf>
    <xf numFmtId="0" fontId="12" fillId="12" borderId="45" xfId="0" applyFont="1" applyFill="1" applyBorder="1" applyAlignment="1">
      <alignment vertical="top" wrapText="1"/>
    </xf>
    <xf numFmtId="0" fontId="12" fillId="12" borderId="2" xfId="0" applyFont="1" applyFill="1" applyBorder="1" applyAlignment="1">
      <alignment vertical="top"/>
    </xf>
    <xf numFmtId="0" fontId="12" fillId="12" borderId="3" xfId="0" applyFont="1" applyFill="1" applyBorder="1" applyAlignment="1">
      <alignment vertical="top"/>
    </xf>
    <xf numFmtId="0" fontId="12" fillId="12" borderId="0" xfId="0" applyFont="1" applyFill="1" applyBorder="1" applyAlignment="1">
      <alignment vertical="top"/>
    </xf>
    <xf numFmtId="0" fontId="12" fillId="12" borderId="8" xfId="0" applyFont="1" applyFill="1" applyBorder="1" applyAlignment="1">
      <alignment vertical="top"/>
    </xf>
    <xf numFmtId="0" fontId="12" fillId="12" borderId="7" xfId="0" applyFont="1" applyFill="1" applyBorder="1" applyAlignment="1">
      <alignment vertical="top"/>
    </xf>
    <xf numFmtId="0" fontId="12" fillId="12" borderId="44" xfId="0" applyFont="1" applyFill="1" applyBorder="1" applyAlignment="1">
      <alignment vertical="top"/>
    </xf>
    <xf numFmtId="0" fontId="12" fillId="12" borderId="15" xfId="0" applyFont="1" applyFill="1" applyBorder="1" applyAlignment="1">
      <alignment vertical="top"/>
    </xf>
    <xf numFmtId="0" fontId="12" fillId="12" borderId="45" xfId="0" applyFont="1" applyFill="1" applyBorder="1" applyAlignment="1">
      <alignment vertical="top"/>
    </xf>
    <xf numFmtId="181" fontId="11" fillId="6" borderId="9" xfId="0" applyNumberFormat="1" applyFont="1" applyFill="1" applyBorder="1" applyAlignment="1" applyProtection="1">
      <alignment horizontal="right" shrinkToFit="1"/>
    </xf>
    <xf numFmtId="181" fontId="28" fillId="6" borderId="9" xfId="0" applyNumberFormat="1" applyFont="1" applyFill="1" applyBorder="1" applyAlignment="1" applyProtection="1">
      <alignment horizontal="right" shrinkToFit="1"/>
    </xf>
    <xf numFmtId="181" fontId="28" fillId="6" borderId="25" xfId="0" applyNumberFormat="1" applyFont="1" applyFill="1" applyBorder="1" applyAlignment="1" applyProtection="1">
      <alignment horizontal="right" shrinkToFit="1"/>
    </xf>
    <xf numFmtId="0" fontId="5" fillId="0" borderId="3" xfId="0" applyNumberFormat="1" applyFont="1" applyBorder="1" applyAlignment="1">
      <alignment vertical="center"/>
    </xf>
    <xf numFmtId="0" fontId="5" fillId="0" borderId="8" xfId="0" applyNumberFormat="1" applyFont="1" applyBorder="1" applyAlignment="1">
      <alignment vertical="center"/>
    </xf>
    <xf numFmtId="0" fontId="0" fillId="0" borderId="8" xfId="0" applyBorder="1" applyAlignment="1">
      <alignment vertical="center"/>
    </xf>
    <xf numFmtId="0" fontId="0" fillId="0" borderId="13" xfId="0" applyBorder="1" applyAlignment="1">
      <alignment vertical="center"/>
    </xf>
    <xf numFmtId="0" fontId="20" fillId="12" borderId="23" xfId="0" applyNumberFormat="1" applyFont="1" applyFill="1" applyBorder="1" applyAlignment="1">
      <alignment horizontal="center" vertical="center"/>
    </xf>
    <xf numFmtId="0" fontId="20" fillId="12" borderId="24" xfId="0" applyNumberFormat="1" applyFont="1" applyFill="1" applyBorder="1" applyAlignment="1">
      <alignment horizontal="center" vertical="center"/>
    </xf>
    <xf numFmtId="0" fontId="20" fillId="12" borderId="1" xfId="1" applyNumberFormat="1" applyFont="1" applyFill="1" applyBorder="1" applyAlignment="1">
      <alignment horizontal="center" vertical="center"/>
    </xf>
    <xf numFmtId="0" fontId="20" fillId="12" borderId="2" xfId="1" applyNumberFormat="1" applyFont="1" applyFill="1" applyBorder="1" applyAlignment="1">
      <alignment horizontal="center" vertical="center"/>
    </xf>
    <xf numFmtId="0" fontId="20" fillId="12" borderId="17" xfId="1" applyNumberFormat="1" applyFont="1" applyFill="1" applyBorder="1" applyAlignment="1">
      <alignment horizontal="center" vertical="center"/>
    </xf>
    <xf numFmtId="0" fontId="20" fillId="12" borderId="7" xfId="1" applyNumberFormat="1" applyFont="1" applyFill="1" applyBorder="1" applyAlignment="1">
      <alignment horizontal="center" vertical="center"/>
    </xf>
    <xf numFmtId="0" fontId="20" fillId="12" borderId="0" xfId="1" applyNumberFormat="1" applyFont="1" applyFill="1" applyBorder="1" applyAlignment="1">
      <alignment horizontal="center" vertical="center"/>
    </xf>
    <xf numFmtId="0" fontId="20" fillId="12" borderId="10" xfId="1" applyNumberFormat="1" applyFont="1" applyFill="1" applyBorder="1" applyAlignment="1">
      <alignment horizontal="center" vertical="center"/>
    </xf>
    <xf numFmtId="0" fontId="20" fillId="12" borderId="11" xfId="1" applyNumberFormat="1" applyFont="1" applyFill="1" applyBorder="1" applyAlignment="1">
      <alignment horizontal="center" vertical="center"/>
    </xf>
    <xf numFmtId="0" fontId="20" fillId="12" borderId="12" xfId="1" applyNumberFormat="1" applyFont="1" applyFill="1" applyBorder="1" applyAlignment="1">
      <alignment horizontal="center" vertical="center"/>
    </xf>
    <xf numFmtId="0" fontId="20" fillId="12" borderId="18" xfId="1" applyNumberFormat="1" applyFont="1" applyFill="1" applyBorder="1" applyAlignment="1">
      <alignment horizontal="center" vertical="center"/>
    </xf>
    <xf numFmtId="0" fontId="18" fillId="0" borderId="19" xfId="1" applyNumberFormat="1" applyFont="1" applyFill="1" applyBorder="1" applyAlignment="1" applyProtection="1">
      <alignment vertical="center" shrinkToFit="1"/>
      <protection locked="0"/>
    </xf>
    <xf numFmtId="0" fontId="18" fillId="0" borderId="2" xfId="1" applyNumberFormat="1" applyFont="1" applyFill="1" applyBorder="1" applyAlignment="1" applyProtection="1">
      <alignment vertical="center" shrinkToFit="1"/>
      <protection locked="0"/>
    </xf>
    <xf numFmtId="0" fontId="18" fillId="0" borderId="9" xfId="1" applyNumberFormat="1" applyFont="1" applyFill="1" applyBorder="1" applyAlignment="1" applyProtection="1">
      <alignment vertical="center" shrinkToFit="1"/>
      <protection locked="0"/>
    </xf>
    <xf numFmtId="0" fontId="18" fillId="0" borderId="0" xfId="1" applyNumberFormat="1" applyFont="1" applyFill="1" applyBorder="1" applyAlignment="1" applyProtection="1">
      <alignment vertical="center" shrinkToFit="1"/>
      <protection locked="0"/>
    </xf>
    <xf numFmtId="0" fontId="18" fillId="0" borderId="25" xfId="1" applyNumberFormat="1" applyFont="1" applyFill="1" applyBorder="1" applyAlignment="1" applyProtection="1">
      <alignment vertical="center" shrinkToFit="1"/>
      <protection locked="0"/>
    </xf>
    <xf numFmtId="0" fontId="18" fillId="0" borderId="12" xfId="1" applyNumberFormat="1" applyFont="1" applyFill="1" applyBorder="1" applyAlignment="1" applyProtection="1">
      <alignment vertical="center" shrinkToFit="1"/>
      <protection locked="0"/>
    </xf>
    <xf numFmtId="181" fontId="11" fillId="6" borderId="19" xfId="0" applyNumberFormat="1" applyFont="1" applyFill="1" applyBorder="1" applyAlignment="1" applyProtection="1">
      <alignment horizontal="right" shrinkToFit="1"/>
    </xf>
    <xf numFmtId="181" fontId="28" fillId="6" borderId="2" xfId="0" applyNumberFormat="1" applyFont="1" applyFill="1" applyBorder="1" applyAlignment="1" applyProtection="1">
      <alignment horizontal="right" shrinkToFit="1"/>
    </xf>
    <xf numFmtId="0" fontId="7" fillId="0" borderId="0" xfId="0" applyNumberFormat="1" applyFont="1" applyBorder="1" applyAlignment="1">
      <alignment vertical="center"/>
    </xf>
    <xf numFmtId="0" fontId="7" fillId="0" borderId="12" xfId="0" applyNumberFormat="1" applyFont="1" applyBorder="1" applyAlignment="1">
      <alignment vertical="center"/>
    </xf>
    <xf numFmtId="0" fontId="12" fillId="12" borderId="36" xfId="0" applyNumberFormat="1" applyFont="1" applyFill="1" applyBorder="1" applyAlignment="1">
      <alignment vertical="top"/>
    </xf>
    <xf numFmtId="0" fontId="12" fillId="12" borderId="37" xfId="0" applyNumberFormat="1" applyFont="1" applyFill="1" applyBorder="1" applyAlignment="1">
      <alignment vertical="top"/>
    </xf>
    <xf numFmtId="0" fontId="12" fillId="12" borderId="38" xfId="0" applyNumberFormat="1" applyFont="1" applyFill="1" applyBorder="1" applyAlignment="1">
      <alignment vertical="top"/>
    </xf>
    <xf numFmtId="0" fontId="12" fillId="12" borderId="39" xfId="0" applyNumberFormat="1" applyFont="1" applyFill="1" applyBorder="1" applyAlignment="1">
      <alignment vertical="top"/>
    </xf>
    <xf numFmtId="0" fontId="12" fillId="12" borderId="40" xfId="0" applyNumberFormat="1" applyFont="1" applyFill="1" applyBorder="1" applyAlignment="1">
      <alignment vertical="top"/>
    </xf>
    <xf numFmtId="0" fontId="12" fillId="12" borderId="41" xfId="0" applyNumberFormat="1" applyFont="1" applyFill="1" applyBorder="1" applyAlignment="1">
      <alignment vertical="top"/>
    </xf>
    <xf numFmtId="0" fontId="12" fillId="12" borderId="19" xfId="0" applyNumberFormat="1" applyFont="1" applyFill="1" applyBorder="1" applyAlignment="1">
      <alignment vertical="center"/>
    </xf>
    <xf numFmtId="0" fontId="12" fillId="12" borderId="2" xfId="0" applyNumberFormat="1" applyFont="1" applyFill="1" applyBorder="1" applyAlignment="1">
      <alignment vertical="center"/>
    </xf>
    <xf numFmtId="0" fontId="12" fillId="12" borderId="3" xfId="0" applyNumberFormat="1" applyFont="1" applyFill="1" applyBorder="1" applyAlignment="1">
      <alignment vertical="center"/>
    </xf>
    <xf numFmtId="0" fontId="12" fillId="12" borderId="9" xfId="0" applyNumberFormat="1" applyFont="1" applyFill="1" applyBorder="1" applyAlignment="1">
      <alignment vertical="center"/>
    </xf>
    <xf numFmtId="0" fontId="12" fillId="12" borderId="1" xfId="0" applyNumberFormat="1" applyFont="1" applyFill="1" applyBorder="1" applyAlignment="1">
      <alignment horizontal="left" vertical="center"/>
    </xf>
    <xf numFmtId="0" fontId="12" fillId="12" borderId="2" xfId="0" applyNumberFormat="1" applyFont="1" applyFill="1" applyBorder="1" applyAlignment="1">
      <alignment horizontal="left" vertical="center"/>
    </xf>
    <xf numFmtId="0" fontId="12" fillId="12" borderId="3" xfId="0" applyNumberFormat="1" applyFont="1" applyFill="1" applyBorder="1" applyAlignment="1">
      <alignment horizontal="left" vertical="center"/>
    </xf>
    <xf numFmtId="0" fontId="12" fillId="12" borderId="11" xfId="0" applyNumberFormat="1" applyFont="1" applyFill="1" applyBorder="1" applyAlignment="1">
      <alignment horizontal="left" vertical="center"/>
    </xf>
    <xf numFmtId="0" fontId="12" fillId="12" borderId="12" xfId="0" applyNumberFormat="1" applyFont="1" applyFill="1" applyBorder="1" applyAlignment="1">
      <alignment horizontal="left" vertical="center"/>
    </xf>
    <xf numFmtId="0" fontId="12" fillId="12" borderId="13" xfId="0" applyNumberFormat="1" applyFont="1" applyFill="1" applyBorder="1" applyAlignment="1">
      <alignment horizontal="left" vertical="center"/>
    </xf>
    <xf numFmtId="0" fontId="12" fillId="12" borderId="42" xfId="0" applyNumberFormat="1" applyFont="1" applyFill="1" applyBorder="1" applyAlignment="1">
      <alignment vertical="center"/>
    </xf>
    <xf numFmtId="0" fontId="12" fillId="12" borderId="43" xfId="0" applyNumberFormat="1" applyFont="1" applyFill="1" applyBorder="1" applyAlignment="1">
      <alignment vertical="top"/>
    </xf>
    <xf numFmtId="0" fontId="12" fillId="12" borderId="3" xfId="0" applyNumberFormat="1" applyFont="1" applyFill="1" applyBorder="1" applyAlignment="1">
      <alignment vertical="top" wrapText="1"/>
    </xf>
    <xf numFmtId="0" fontId="12" fillId="12" borderId="8" xfId="0" applyNumberFormat="1" applyFont="1" applyFill="1" applyBorder="1" applyAlignment="1">
      <alignment vertical="top" wrapText="1"/>
    </xf>
    <xf numFmtId="0" fontId="12" fillId="12" borderId="11" xfId="0" applyFont="1" applyFill="1" applyBorder="1" applyAlignment="1">
      <alignment vertical="top" wrapText="1"/>
    </xf>
    <xf numFmtId="0" fontId="12" fillId="12" borderId="12" xfId="0" applyFont="1" applyFill="1" applyBorder="1" applyAlignment="1">
      <alignment vertical="top" wrapText="1"/>
    </xf>
    <xf numFmtId="0" fontId="12" fillId="12" borderId="13" xfId="0" applyFont="1" applyFill="1" applyBorder="1" applyAlignment="1">
      <alignment vertical="top" wrapText="1"/>
    </xf>
    <xf numFmtId="0" fontId="7" fillId="0" borderId="0" xfId="0" applyNumberFormat="1" applyFont="1" applyBorder="1" applyAlignment="1"/>
    <xf numFmtId="0" fontId="7" fillId="0" borderId="12" xfId="0" applyNumberFormat="1" applyFont="1" applyBorder="1" applyAlignment="1"/>
    <xf numFmtId="0" fontId="13" fillId="0" borderId="0" xfId="0" applyFont="1" applyAlignment="1">
      <alignment vertical="center"/>
    </xf>
    <xf numFmtId="0" fontId="12" fillId="5" borderId="57" xfId="0" applyNumberFormat="1" applyFont="1" applyFill="1" applyBorder="1" applyAlignment="1">
      <alignment vertical="top"/>
    </xf>
    <xf numFmtId="0" fontId="12" fillId="5" borderId="56" xfId="0" applyNumberFormat="1" applyFont="1" applyFill="1" applyBorder="1" applyAlignment="1">
      <alignment vertical="top"/>
    </xf>
    <xf numFmtId="181" fontId="18" fillId="0" borderId="9" xfId="0" applyNumberFormat="1" applyFont="1" applyBorder="1" applyAlignment="1" applyProtection="1">
      <alignment horizontal="right" shrinkToFit="1"/>
      <protection locked="0"/>
    </xf>
    <xf numFmtId="181" fontId="18" fillId="0" borderId="25" xfId="0" applyNumberFormat="1" applyFont="1" applyBorder="1" applyAlignment="1" applyProtection="1">
      <alignment horizontal="right" shrinkToFit="1"/>
      <protection locked="0"/>
    </xf>
    <xf numFmtId="0" fontId="12" fillId="12" borderId="42" xfId="0" applyNumberFormat="1" applyFont="1" applyFill="1" applyBorder="1" applyAlignment="1">
      <alignment vertical="top"/>
    </xf>
    <xf numFmtId="0" fontId="15" fillId="12" borderId="2" xfId="0" applyFont="1" applyFill="1" applyBorder="1" applyAlignment="1">
      <alignment vertical="top"/>
    </xf>
    <xf numFmtId="0" fontId="15" fillId="12" borderId="7" xfId="0" applyFont="1" applyFill="1" applyBorder="1" applyAlignment="1">
      <alignment vertical="top"/>
    </xf>
    <xf numFmtId="0" fontId="15" fillId="12" borderId="0" xfId="0" applyFont="1" applyFill="1" applyBorder="1" applyAlignment="1">
      <alignment vertical="top"/>
    </xf>
    <xf numFmtId="0" fontId="15" fillId="12" borderId="8" xfId="0" applyFont="1" applyFill="1" applyBorder="1" applyAlignment="1">
      <alignment vertical="top"/>
    </xf>
    <xf numFmtId="0" fontId="15" fillId="12" borderId="44" xfId="0" applyFont="1" applyFill="1" applyBorder="1" applyAlignment="1">
      <alignment vertical="top"/>
    </xf>
    <xf numFmtId="0" fontId="15" fillId="12" borderId="15" xfId="0" applyFont="1" applyFill="1" applyBorder="1" applyAlignment="1">
      <alignment vertical="top"/>
    </xf>
    <xf numFmtId="0" fontId="15" fillId="12" borderId="45" xfId="0" applyFont="1" applyFill="1" applyBorder="1" applyAlignment="1">
      <alignment vertical="top"/>
    </xf>
    <xf numFmtId="0" fontId="12" fillId="12" borderId="21" xfId="0" applyNumberFormat="1" applyFont="1" applyFill="1" applyBorder="1" applyAlignment="1">
      <alignment vertical="center"/>
    </xf>
    <xf numFmtId="0" fontId="12" fillId="12" borderId="55" xfId="0" applyNumberFormat="1" applyFont="1" applyFill="1" applyBorder="1" applyAlignment="1">
      <alignment vertical="top"/>
    </xf>
    <xf numFmtId="0" fontId="12" fillId="12" borderId="21" xfId="0" applyNumberFormat="1" applyFont="1" applyFill="1" applyBorder="1" applyAlignment="1">
      <alignment horizontal="center"/>
    </xf>
    <xf numFmtId="0" fontId="12" fillId="12" borderId="21" xfId="0" applyFont="1" applyFill="1" applyBorder="1" applyAlignment="1">
      <alignment horizontal="center"/>
    </xf>
    <xf numFmtId="0" fontId="12" fillId="12" borderId="22" xfId="0" applyFont="1" applyFill="1" applyBorder="1" applyAlignment="1">
      <alignment horizontal="center"/>
    </xf>
    <xf numFmtId="0" fontId="41" fillId="4" borderId="2" xfId="0" quotePrefix="1" applyNumberFormat="1" applyFont="1" applyFill="1" applyBorder="1" applyAlignment="1">
      <alignment horizontal="left" vertical="center" wrapText="1"/>
    </xf>
    <xf numFmtId="0" fontId="41" fillId="4" borderId="0" xfId="0" quotePrefix="1" applyNumberFormat="1" applyFont="1" applyFill="1" applyBorder="1" applyAlignment="1">
      <alignment horizontal="left" vertical="center" wrapText="1"/>
    </xf>
    <xf numFmtId="0" fontId="41" fillId="4" borderId="12" xfId="0" quotePrefix="1" applyNumberFormat="1" applyFont="1" applyFill="1" applyBorder="1" applyAlignment="1">
      <alignment horizontal="left" vertical="center" wrapText="1"/>
    </xf>
    <xf numFmtId="0" fontId="14" fillId="12" borderId="1" xfId="0" applyNumberFormat="1" applyFont="1" applyFill="1" applyBorder="1" applyAlignment="1">
      <alignment horizontal="center" vertical="top" textRotation="255"/>
    </xf>
    <xf numFmtId="0" fontId="12" fillId="12" borderId="11" xfId="0" applyNumberFormat="1" applyFont="1" applyFill="1" applyBorder="1" applyAlignment="1">
      <alignment vertical="top"/>
    </xf>
    <xf numFmtId="0" fontId="12" fillId="12" borderId="12" xfId="0" applyNumberFormat="1" applyFont="1" applyFill="1" applyBorder="1" applyAlignment="1">
      <alignment vertical="top"/>
    </xf>
    <xf numFmtId="0" fontId="12" fillId="12" borderId="18" xfId="0" applyNumberFormat="1" applyFont="1" applyFill="1" applyBorder="1" applyAlignment="1">
      <alignment vertical="top"/>
    </xf>
    <xf numFmtId="0" fontId="12" fillId="12" borderId="1" xfId="0" quotePrefix="1" applyNumberFormat="1" applyFont="1" applyFill="1" applyBorder="1" applyAlignment="1">
      <alignment horizontal="left" vertical="top"/>
    </xf>
    <xf numFmtId="0" fontId="12" fillId="12" borderId="2" xfId="0" quotePrefix="1" applyNumberFormat="1" applyFont="1" applyFill="1" applyBorder="1" applyAlignment="1">
      <alignment horizontal="left" vertical="top"/>
    </xf>
    <xf numFmtId="0" fontId="12" fillId="12" borderId="17" xfId="0" quotePrefix="1" applyNumberFormat="1" applyFont="1" applyFill="1" applyBorder="1" applyAlignment="1">
      <alignment horizontal="left" vertical="top"/>
    </xf>
    <xf numFmtId="0" fontId="12" fillId="12" borderId="7" xfId="0" quotePrefix="1" applyNumberFormat="1" applyFont="1" applyFill="1" applyBorder="1" applyAlignment="1">
      <alignment horizontal="left" vertical="top"/>
    </xf>
    <xf numFmtId="0" fontId="12" fillId="12" borderId="0" xfId="0" quotePrefix="1" applyNumberFormat="1" applyFont="1" applyFill="1" applyBorder="1" applyAlignment="1">
      <alignment horizontal="left" vertical="top"/>
    </xf>
    <xf numFmtId="0" fontId="12" fillId="12" borderId="10" xfId="0" quotePrefix="1" applyNumberFormat="1" applyFont="1" applyFill="1" applyBorder="1" applyAlignment="1">
      <alignment horizontal="left" vertical="top"/>
    </xf>
    <xf numFmtId="0" fontId="12" fillId="12" borderId="11" xfId="0" quotePrefix="1" applyNumberFormat="1" applyFont="1" applyFill="1" applyBorder="1" applyAlignment="1">
      <alignment horizontal="left" vertical="top"/>
    </xf>
    <xf numFmtId="0" fontId="12" fillId="12" borderId="12" xfId="0" quotePrefix="1" applyNumberFormat="1" applyFont="1" applyFill="1" applyBorder="1" applyAlignment="1">
      <alignment horizontal="left" vertical="top"/>
    </xf>
    <xf numFmtId="0" fontId="12" fillId="12" borderId="18" xfId="0" quotePrefix="1" applyNumberFormat="1" applyFont="1" applyFill="1" applyBorder="1" applyAlignment="1">
      <alignment horizontal="left" vertical="top"/>
    </xf>
    <xf numFmtId="0" fontId="12" fillId="5" borderId="63" xfId="0" applyNumberFormat="1" applyFont="1" applyFill="1" applyBorder="1" applyAlignment="1">
      <alignment horizontal="right"/>
    </xf>
    <xf numFmtId="0" fontId="12" fillId="5" borderId="56" xfId="0" applyNumberFormat="1" applyFont="1" applyFill="1" applyBorder="1" applyAlignment="1">
      <alignment horizontal="right"/>
    </xf>
    <xf numFmtId="0" fontId="14" fillId="12" borderId="7" xfId="0" quotePrefix="1" applyNumberFormat="1" applyFont="1" applyFill="1" applyBorder="1" applyAlignment="1">
      <alignment horizontal="center" vertical="top" textRotation="255"/>
    </xf>
    <xf numFmtId="0" fontId="14" fillId="12" borderId="0" xfId="0" quotePrefix="1" applyNumberFormat="1" applyFont="1" applyFill="1" applyBorder="1" applyAlignment="1">
      <alignment horizontal="center" vertical="top" textRotation="255"/>
    </xf>
    <xf numFmtId="0" fontId="14" fillId="12" borderId="8" xfId="0" quotePrefix="1" applyNumberFormat="1" applyFont="1" applyFill="1" applyBorder="1" applyAlignment="1">
      <alignment horizontal="center" vertical="top" textRotation="255"/>
    </xf>
    <xf numFmtId="0" fontId="14" fillId="12" borderId="11" xfId="0" quotePrefix="1" applyNumberFormat="1" applyFont="1" applyFill="1" applyBorder="1" applyAlignment="1">
      <alignment horizontal="center" vertical="top" textRotation="255"/>
    </xf>
    <xf numFmtId="0" fontId="14" fillId="12" borderId="12" xfId="0" quotePrefix="1" applyNumberFormat="1" applyFont="1" applyFill="1" applyBorder="1" applyAlignment="1">
      <alignment horizontal="center" vertical="top" textRotation="255"/>
    </xf>
    <xf numFmtId="0" fontId="14" fillId="12" borderId="13" xfId="0" quotePrefix="1" applyNumberFormat="1" applyFont="1" applyFill="1" applyBorder="1" applyAlignment="1">
      <alignment horizontal="center" vertical="top" textRotation="255"/>
    </xf>
    <xf numFmtId="0" fontId="10" fillId="6" borderId="4" xfId="0" quotePrefix="1" applyNumberFormat="1" applyFont="1" applyFill="1" applyBorder="1" applyAlignment="1">
      <alignment horizontal="center" vertical="center"/>
    </xf>
    <xf numFmtId="0" fontId="2" fillId="6" borderId="5" xfId="0" applyFont="1" applyFill="1" applyBorder="1" applyAlignment="1"/>
    <xf numFmtId="0" fontId="2" fillId="6" borderId="6" xfId="0" applyFont="1" applyFill="1" applyBorder="1" applyAlignment="1"/>
    <xf numFmtId="0" fontId="10" fillId="6" borderId="9" xfId="0" applyNumberFormat="1" applyFont="1" applyFill="1" applyBorder="1" applyAlignment="1">
      <alignment horizontal="center" vertical="center"/>
    </xf>
    <xf numFmtId="0" fontId="2" fillId="6" borderId="0" xfId="0" applyFont="1" applyFill="1" applyBorder="1" applyAlignment="1"/>
    <xf numFmtId="0" fontId="2" fillId="6" borderId="10" xfId="0" applyFont="1" applyFill="1" applyBorder="1" applyAlignment="1"/>
    <xf numFmtId="0" fontId="2" fillId="6" borderId="9" xfId="0" applyFont="1" applyFill="1" applyBorder="1" applyAlignment="1"/>
    <xf numFmtId="0" fontId="2" fillId="6" borderId="0" xfId="0" applyFont="1" applyFill="1" applyAlignment="1"/>
    <xf numFmtId="0" fontId="2" fillId="6" borderId="14" xfId="0" applyFont="1" applyFill="1" applyBorder="1" applyAlignment="1"/>
    <xf numFmtId="0" fontId="2" fillId="6" borderId="15" xfId="0" applyFont="1" applyFill="1" applyBorder="1" applyAlignment="1"/>
    <xf numFmtId="0" fontId="2" fillId="6" borderId="16" xfId="0" applyFont="1" applyFill="1" applyBorder="1" applyAlignment="1"/>
    <xf numFmtId="0" fontId="7" fillId="0" borderId="12" xfId="0" quotePrefix="1" applyNumberFormat="1" applyFont="1" applyBorder="1" applyAlignment="1">
      <alignment horizontal="left" vertical="center"/>
    </xf>
    <xf numFmtId="0" fontId="6" fillId="2" borderId="0" xfId="0" quotePrefix="1" applyNumberFormat="1" applyFont="1" applyFill="1" applyBorder="1" applyAlignment="1">
      <alignment horizontal="left" vertical="center"/>
    </xf>
    <xf numFmtId="0" fontId="6" fillId="2" borderId="0" xfId="0" applyFont="1" applyFill="1" applyAlignment="1">
      <alignment vertical="center"/>
    </xf>
    <xf numFmtId="0" fontId="6" fillId="2" borderId="0" xfId="0" applyFont="1" applyFill="1" applyAlignment="1"/>
    <xf numFmtId="0" fontId="6" fillId="2" borderId="0" xfId="0" applyFont="1" applyFill="1" applyBorder="1" applyAlignment="1">
      <alignment vertical="center"/>
    </xf>
    <xf numFmtId="0" fontId="3" fillId="6" borderId="1" xfId="0" quotePrefix="1" applyNumberFormat="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3" fillId="6" borderId="7" xfId="0" quotePrefix="1" applyNumberFormat="1" applyFont="1" applyFill="1" applyBorder="1" applyAlignment="1">
      <alignment horizontal="center" vertical="center"/>
    </xf>
    <xf numFmtId="0" fontId="0" fillId="6" borderId="0" xfId="0" applyFill="1" applyBorder="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2" fillId="5" borderId="62" xfId="0" applyNumberFormat="1" applyFont="1" applyFill="1" applyBorder="1" applyAlignment="1">
      <alignment horizontal="right"/>
    </xf>
    <xf numFmtId="0" fontId="12" fillId="5" borderId="57" xfId="0" applyNumberFormat="1" applyFont="1" applyFill="1" applyBorder="1" applyAlignment="1">
      <alignment horizontal="right"/>
    </xf>
    <xf numFmtId="0" fontId="20" fillId="12" borderId="7" xfId="0" applyNumberFormat="1" applyFont="1" applyFill="1" applyBorder="1" applyAlignment="1">
      <alignment horizontal="center" vertical="center"/>
    </xf>
    <xf numFmtId="0" fontId="20" fillId="12" borderId="0" xfId="0" applyNumberFormat="1" applyFont="1" applyFill="1" applyBorder="1" applyAlignment="1">
      <alignment horizontal="center" vertical="center"/>
    </xf>
    <xf numFmtId="0" fontId="20" fillId="12" borderId="10" xfId="0" applyNumberFormat="1" applyFont="1" applyFill="1" applyBorder="1" applyAlignment="1">
      <alignment horizontal="center" vertical="center"/>
    </xf>
    <xf numFmtId="0" fontId="20" fillId="12" borderId="44" xfId="0" applyNumberFormat="1" applyFont="1" applyFill="1" applyBorder="1" applyAlignment="1">
      <alignment horizontal="center" vertical="center"/>
    </xf>
    <xf numFmtId="0" fontId="20" fillId="12" borderId="15" xfId="0" applyNumberFormat="1" applyFont="1" applyFill="1" applyBorder="1" applyAlignment="1">
      <alignment horizontal="center" vertical="center"/>
    </xf>
    <xf numFmtId="0" fontId="20" fillId="12" borderId="16" xfId="0" applyNumberFormat="1" applyFont="1" applyFill="1" applyBorder="1" applyAlignment="1">
      <alignment horizontal="center" vertical="center"/>
    </xf>
    <xf numFmtId="0" fontId="12" fillId="12" borderId="61" xfId="0" applyNumberFormat="1" applyFont="1" applyFill="1" applyBorder="1" applyAlignment="1"/>
    <xf numFmtId="0" fontId="12" fillId="12" borderId="48" xfId="0" applyNumberFormat="1" applyFont="1" applyFill="1" applyBorder="1" applyAlignment="1"/>
    <xf numFmtId="0" fontId="12" fillId="12" borderId="7" xfId="0" applyNumberFormat="1" applyFont="1" applyFill="1" applyBorder="1" applyAlignment="1"/>
    <xf numFmtId="0" fontId="15" fillId="12" borderId="46" xfId="0" applyFont="1" applyFill="1" applyBorder="1" applyAlignment="1">
      <alignment horizontal="center" vertical="top" textRotation="255"/>
    </xf>
    <xf numFmtId="0" fontId="21" fillId="12" borderId="5" xfId="0" applyFont="1" applyFill="1" applyBorder="1" applyAlignment="1">
      <alignment horizontal="center" vertical="top" textRotation="255"/>
    </xf>
    <xf numFmtId="0" fontId="21" fillId="12" borderId="47" xfId="0" applyFont="1" applyFill="1" applyBorder="1" applyAlignment="1">
      <alignment horizontal="center" vertical="top" textRotation="255"/>
    </xf>
    <xf numFmtId="0" fontId="21" fillId="12" borderId="7" xfId="0" applyFont="1" applyFill="1" applyBorder="1" applyAlignment="1">
      <alignment horizontal="center" vertical="top" textRotation="255"/>
    </xf>
    <xf numFmtId="0" fontId="21" fillId="12" borderId="0" xfId="0" applyFont="1" applyFill="1" applyAlignment="1">
      <alignment horizontal="center" vertical="top" textRotation="255"/>
    </xf>
    <xf numFmtId="0" fontId="21" fillId="12" borderId="8" xfId="0" applyFont="1" applyFill="1" applyBorder="1" applyAlignment="1">
      <alignment horizontal="center" vertical="top" textRotation="255"/>
    </xf>
    <xf numFmtId="0" fontId="21" fillId="12" borderId="11" xfId="0" applyFont="1" applyFill="1" applyBorder="1" applyAlignment="1">
      <alignment horizontal="center" vertical="top" textRotation="255"/>
    </xf>
    <xf numFmtId="0" fontId="21" fillId="12" borderId="12" xfId="0" applyFont="1" applyFill="1" applyBorder="1" applyAlignment="1">
      <alignment horizontal="center" vertical="top" textRotation="255"/>
    </xf>
    <xf numFmtId="0" fontId="21" fillId="12" borderId="13" xfId="0" applyFont="1" applyFill="1" applyBorder="1" applyAlignment="1">
      <alignment horizontal="center" vertical="top" textRotation="255"/>
    </xf>
    <xf numFmtId="0" fontId="12" fillId="12" borderId="46" xfId="0" applyNumberFormat="1" applyFont="1" applyFill="1" applyBorder="1" applyAlignment="1">
      <alignment vertical="top"/>
    </xf>
    <xf numFmtId="0" fontId="12" fillId="12" borderId="5" xfId="0" applyNumberFormat="1" applyFont="1" applyFill="1" applyBorder="1" applyAlignment="1">
      <alignment vertical="top"/>
    </xf>
    <xf numFmtId="0" fontId="12" fillId="12" borderId="6" xfId="0" applyNumberFormat="1" applyFont="1" applyFill="1" applyBorder="1" applyAlignment="1">
      <alignment vertical="top"/>
    </xf>
    <xf numFmtId="0" fontId="12" fillId="12" borderId="5" xfId="0" applyNumberFormat="1" applyFont="1" applyFill="1" applyBorder="1" applyAlignment="1">
      <alignment horizontal="right"/>
    </xf>
    <xf numFmtId="0" fontId="12" fillId="12" borderId="47" xfId="0" applyNumberFormat="1" applyFont="1" applyFill="1" applyBorder="1" applyAlignment="1">
      <alignment horizontal="right"/>
    </xf>
    <xf numFmtId="0" fontId="12" fillId="12" borderId="1" xfId="0" quotePrefix="1" applyNumberFormat="1" applyFont="1" applyFill="1" applyBorder="1" applyAlignment="1">
      <alignment horizontal="left" vertical="center"/>
    </xf>
    <xf numFmtId="0" fontId="12" fillId="12" borderId="11" xfId="0" applyNumberFormat="1" applyFont="1" applyFill="1" applyBorder="1" applyAlignment="1">
      <alignment vertical="center"/>
    </xf>
    <xf numFmtId="0" fontId="12" fillId="12" borderId="58" xfId="0" applyNumberFormat="1" applyFont="1" applyFill="1" applyBorder="1" applyAlignment="1">
      <alignment vertical="top"/>
    </xf>
    <xf numFmtId="0" fontId="12" fillId="12" borderId="59" xfId="0" applyNumberFormat="1" applyFont="1" applyFill="1" applyBorder="1" applyAlignment="1">
      <alignment vertical="top"/>
    </xf>
    <xf numFmtId="0" fontId="12" fillId="12" borderId="60" xfId="0" applyNumberFormat="1" applyFont="1" applyFill="1" applyBorder="1" applyAlignment="1">
      <alignment vertical="top"/>
    </xf>
    <xf numFmtId="0" fontId="12" fillId="12" borderId="21" xfId="0" applyNumberFormat="1" applyFont="1" applyFill="1" applyBorder="1" applyAlignment="1">
      <alignment vertical="top"/>
    </xf>
    <xf numFmtId="0" fontId="12" fillId="12" borderId="22" xfId="0" applyNumberFormat="1" applyFont="1" applyFill="1" applyBorder="1" applyAlignment="1">
      <alignment vertical="top"/>
    </xf>
    <xf numFmtId="0" fontId="12" fillId="12" borderId="1" xfId="0" applyNumberFormat="1" applyFont="1" applyFill="1" applyBorder="1" applyAlignment="1">
      <alignment vertical="center"/>
    </xf>
    <xf numFmtId="0" fontId="12" fillId="5" borderId="46" xfId="0" applyNumberFormat="1" applyFont="1" applyFill="1" applyBorder="1" applyAlignment="1"/>
    <xf numFmtId="0" fontId="12" fillId="5" borderId="5" xfId="0" applyNumberFormat="1" applyFont="1" applyFill="1" applyBorder="1" applyAlignment="1"/>
    <xf numFmtId="0" fontId="12" fillId="5" borderId="47" xfId="0" applyNumberFormat="1" applyFont="1" applyFill="1" applyBorder="1" applyAlignment="1"/>
    <xf numFmtId="181" fontId="18" fillId="6" borderId="46" xfId="0" applyNumberFormat="1" applyFont="1" applyFill="1" applyBorder="1" applyAlignment="1" applyProtection="1">
      <alignment horizontal="right" shrinkToFit="1"/>
    </xf>
    <xf numFmtId="0" fontId="12" fillId="12" borderId="46" xfId="0" applyNumberFormat="1" applyFont="1" applyFill="1" applyBorder="1" applyAlignment="1">
      <alignment horizontal="center" vertical="center"/>
    </xf>
    <xf numFmtId="0" fontId="12" fillId="12" borderId="7" xfId="0" applyNumberFormat="1" applyFont="1" applyFill="1" applyBorder="1" applyAlignment="1">
      <alignment horizontal="center" vertical="center"/>
    </xf>
    <xf numFmtId="181" fontId="14" fillId="0" borderId="5" xfId="0" applyNumberFormat="1" applyFont="1" applyBorder="1" applyAlignment="1" applyProtection="1">
      <alignment horizontal="right" vertical="center" shrinkToFit="1"/>
      <protection locked="0"/>
    </xf>
    <xf numFmtId="181" fontId="14" fillId="0" borderId="0" xfId="0" applyNumberFormat="1" applyFont="1" applyBorder="1" applyAlignment="1" applyProtection="1">
      <alignment horizontal="right" vertical="center" shrinkToFit="1"/>
      <protection locked="0"/>
    </xf>
    <xf numFmtId="0" fontId="12" fillId="12" borderId="47" xfId="0" applyNumberFormat="1" applyFont="1" applyFill="1" applyBorder="1" applyAlignment="1">
      <alignment horizontal="right" vertical="center"/>
    </xf>
    <xf numFmtId="0" fontId="12" fillId="12" borderId="0" xfId="0" applyNumberFormat="1" applyFont="1" applyFill="1" applyBorder="1" applyAlignment="1">
      <alignment horizontal="right" vertical="center"/>
    </xf>
    <xf numFmtId="0" fontId="12" fillId="12" borderId="8" xfId="0" applyNumberFormat="1" applyFont="1" applyFill="1" applyBorder="1" applyAlignment="1">
      <alignment horizontal="right" vertical="center"/>
    </xf>
    <xf numFmtId="181" fontId="14" fillId="0" borderId="12" xfId="0" applyNumberFormat="1" applyFont="1" applyBorder="1" applyAlignment="1" applyProtection="1">
      <alignment horizontal="right" vertical="center" shrinkToFit="1"/>
      <protection locked="0"/>
    </xf>
    <xf numFmtId="181" fontId="14" fillId="0" borderId="50" xfId="0" applyNumberFormat="1" applyFont="1" applyBorder="1" applyAlignment="1" applyProtection="1">
      <alignment horizontal="right" vertical="center" shrinkToFit="1"/>
      <protection locked="0"/>
    </xf>
    <xf numFmtId="181" fontId="14" fillId="0" borderId="2" xfId="0" applyNumberFormat="1" applyFont="1" applyBorder="1" applyAlignment="1" applyProtection="1">
      <alignment horizontal="right" vertical="center" shrinkToFit="1"/>
      <protection locked="0"/>
    </xf>
    <xf numFmtId="0" fontId="14" fillId="5" borderId="52" xfId="0" applyNumberFormat="1" applyFont="1" applyFill="1" applyBorder="1" applyAlignment="1">
      <alignment horizontal="center" vertical="center"/>
    </xf>
    <xf numFmtId="0" fontId="14" fillId="5" borderId="53" xfId="0" applyNumberFormat="1" applyFont="1" applyFill="1" applyBorder="1" applyAlignment="1">
      <alignment horizontal="center" vertical="center"/>
    </xf>
    <xf numFmtId="0" fontId="14" fillId="5" borderId="54" xfId="0" applyNumberFormat="1" applyFont="1" applyFill="1" applyBorder="1" applyAlignment="1">
      <alignment horizontal="center" vertical="center"/>
    </xf>
    <xf numFmtId="0" fontId="21" fillId="12" borderId="1" xfId="0" applyFont="1" applyFill="1" applyBorder="1" applyAlignment="1">
      <alignment horizontal="center" vertical="top" textRotation="255"/>
    </xf>
    <xf numFmtId="0" fontId="21" fillId="12" borderId="2" xfId="0" applyFont="1" applyFill="1" applyBorder="1" applyAlignment="1">
      <alignment horizontal="center" vertical="top" textRotation="255"/>
    </xf>
    <xf numFmtId="0" fontId="21" fillId="12" borderId="3" xfId="0" applyFont="1" applyFill="1" applyBorder="1" applyAlignment="1">
      <alignment horizontal="center" vertical="top" textRotation="255"/>
    </xf>
    <xf numFmtId="0" fontId="21" fillId="12" borderId="0" xfId="0" applyFont="1" applyFill="1" applyBorder="1" applyAlignment="1">
      <alignment horizontal="center" vertical="top" textRotation="255"/>
    </xf>
    <xf numFmtId="0" fontId="9" fillId="4" borderId="3" xfId="0" applyNumberFormat="1" applyFont="1" applyFill="1" applyBorder="1" applyAlignment="1"/>
    <xf numFmtId="0" fontId="9" fillId="4" borderId="8" xfId="0" applyNumberFormat="1" applyFont="1" applyFill="1" applyBorder="1" applyAlignment="1"/>
    <xf numFmtId="0" fontId="9" fillId="4" borderId="13" xfId="0" applyNumberFormat="1" applyFont="1" applyFill="1" applyBorder="1" applyAlignment="1"/>
    <xf numFmtId="0" fontId="12" fillId="12" borderId="3" xfId="0" applyNumberFormat="1" applyFont="1" applyFill="1" applyBorder="1" applyAlignment="1" applyProtection="1">
      <alignment horizontal="right"/>
    </xf>
    <xf numFmtId="0" fontId="12" fillId="12" borderId="64" xfId="0" applyFont="1" applyFill="1" applyBorder="1" applyAlignment="1" applyProtection="1"/>
    <xf numFmtId="0" fontId="12" fillId="12" borderId="8" xfId="0" applyNumberFormat="1" applyFont="1" applyFill="1" applyBorder="1" applyAlignment="1" applyProtection="1">
      <alignment horizontal="right"/>
    </xf>
    <xf numFmtId="0" fontId="12" fillId="12" borderId="48" xfId="0" applyFont="1" applyFill="1" applyBorder="1" applyAlignment="1" applyProtection="1"/>
    <xf numFmtId="0" fontId="12" fillId="12" borderId="13" xfId="0" applyFont="1" applyFill="1" applyBorder="1" applyAlignment="1" applyProtection="1"/>
    <xf numFmtId="0" fontId="12" fillId="12" borderId="63" xfId="0" applyFont="1" applyFill="1" applyBorder="1" applyAlignment="1" applyProtection="1"/>
    <xf numFmtId="181" fontId="18" fillId="6" borderId="64" xfId="0" applyNumberFormat="1" applyFont="1" applyFill="1" applyBorder="1" applyAlignment="1" applyProtection="1">
      <alignment horizontal="right" shrinkToFit="1"/>
    </xf>
    <xf numFmtId="181" fontId="18" fillId="6" borderId="48" xfId="0" applyNumberFormat="1" applyFont="1" applyFill="1" applyBorder="1" applyAlignment="1" applyProtection="1">
      <alignment horizontal="right" shrinkToFit="1"/>
    </xf>
    <xf numFmtId="181" fontId="18" fillId="6" borderId="63" xfId="0" applyNumberFormat="1" applyFont="1" applyFill="1" applyBorder="1" applyAlignment="1" applyProtection="1">
      <alignment horizontal="right" shrinkToFit="1"/>
    </xf>
    <xf numFmtId="0" fontId="12" fillId="12" borderId="2" xfId="0" applyNumberFormat="1" applyFont="1" applyFill="1" applyBorder="1" applyAlignment="1" applyProtection="1">
      <alignment horizontal="right"/>
    </xf>
    <xf numFmtId="0" fontId="12" fillId="12" borderId="2" xfId="0" applyFont="1" applyFill="1" applyBorder="1" applyAlignment="1" applyProtection="1"/>
    <xf numFmtId="0" fontId="12" fillId="12" borderId="3" xfId="0" applyFont="1" applyFill="1" applyBorder="1" applyAlignment="1" applyProtection="1"/>
    <xf numFmtId="0" fontId="12" fillId="12" borderId="0" xfId="0" applyNumberFormat="1" applyFont="1" applyFill="1" applyBorder="1" applyAlignment="1" applyProtection="1">
      <alignment horizontal="right"/>
    </xf>
    <xf numFmtId="0" fontId="12" fillId="12" borderId="0" xfId="0" applyFont="1" applyFill="1" applyBorder="1" applyAlignment="1" applyProtection="1"/>
    <xf numFmtId="0" fontId="12" fillId="12" borderId="8" xfId="0" applyFont="1" applyFill="1" applyBorder="1" applyAlignment="1" applyProtection="1"/>
    <xf numFmtId="0" fontId="12" fillId="12" borderId="12" xfId="0" applyFont="1" applyFill="1" applyBorder="1" applyAlignment="1" applyProtection="1"/>
    <xf numFmtId="0" fontId="12" fillId="12" borderId="1" xfId="0" quotePrefix="1" applyNumberFormat="1" applyFont="1" applyFill="1" applyBorder="1" applyAlignment="1">
      <alignment horizontal="center" vertical="top" wrapText="1" shrinkToFit="1"/>
    </xf>
    <xf numFmtId="0" fontId="12" fillId="12" borderId="2" xfId="0" quotePrefix="1" applyNumberFormat="1" applyFont="1" applyFill="1" applyBorder="1" applyAlignment="1">
      <alignment horizontal="center" vertical="top" wrapText="1" shrinkToFit="1"/>
    </xf>
    <xf numFmtId="0" fontId="12" fillId="12" borderId="3" xfId="0" quotePrefix="1" applyNumberFormat="1" applyFont="1" applyFill="1" applyBorder="1" applyAlignment="1">
      <alignment horizontal="center" vertical="top" wrapText="1" shrinkToFit="1"/>
    </xf>
    <xf numFmtId="0" fontId="12" fillId="12" borderId="7" xfId="0" quotePrefix="1" applyNumberFormat="1" applyFont="1" applyFill="1" applyBorder="1" applyAlignment="1">
      <alignment horizontal="center" vertical="top" wrapText="1" shrinkToFit="1"/>
    </xf>
    <xf numFmtId="0" fontId="12" fillId="12" borderId="0" xfId="0" quotePrefix="1" applyNumberFormat="1" applyFont="1" applyFill="1" applyBorder="1" applyAlignment="1">
      <alignment horizontal="center" vertical="top" wrapText="1" shrinkToFit="1"/>
    </xf>
    <xf numFmtId="0" fontId="12" fillId="12" borderId="8" xfId="0" quotePrefix="1" applyNumberFormat="1" applyFont="1" applyFill="1" applyBorder="1" applyAlignment="1">
      <alignment horizontal="center" vertical="top" wrapText="1" shrinkToFit="1"/>
    </xf>
    <xf numFmtId="0" fontId="12" fillId="12" borderId="11" xfId="0" quotePrefix="1" applyNumberFormat="1" applyFont="1" applyFill="1" applyBorder="1" applyAlignment="1">
      <alignment horizontal="center" vertical="top" wrapText="1" shrinkToFit="1"/>
    </xf>
    <xf numFmtId="0" fontId="12" fillId="12" borderId="12" xfId="0" quotePrefix="1" applyNumberFormat="1" applyFont="1" applyFill="1" applyBorder="1" applyAlignment="1">
      <alignment horizontal="center" vertical="top" wrapText="1" shrinkToFit="1"/>
    </xf>
    <xf numFmtId="0" fontId="12" fillId="12" borderId="13" xfId="0" quotePrefix="1" applyNumberFormat="1" applyFont="1" applyFill="1" applyBorder="1" applyAlignment="1">
      <alignment horizontal="center" vertical="top" wrapText="1" shrinkToFit="1"/>
    </xf>
    <xf numFmtId="0" fontId="12" fillId="12" borderId="46" xfId="0" quotePrefix="1" applyNumberFormat="1" applyFont="1" applyFill="1" applyBorder="1" applyAlignment="1">
      <alignment horizontal="left" vertical="top" wrapText="1"/>
    </xf>
    <xf numFmtId="0" fontId="12" fillId="12" borderId="5" xfId="0" quotePrefix="1" applyNumberFormat="1" applyFont="1" applyFill="1" applyBorder="1" applyAlignment="1">
      <alignment horizontal="left" vertical="top" wrapText="1"/>
    </xf>
    <xf numFmtId="0" fontId="12" fillId="12" borderId="6" xfId="0" quotePrefix="1" applyNumberFormat="1" applyFont="1" applyFill="1" applyBorder="1" applyAlignment="1">
      <alignment horizontal="left" vertical="top" wrapText="1"/>
    </xf>
    <xf numFmtId="0" fontId="12" fillId="12" borderId="19" xfId="0" applyNumberFormat="1" applyFont="1" applyFill="1" applyBorder="1" applyAlignment="1">
      <alignment vertical="top"/>
    </xf>
    <xf numFmtId="0" fontId="12" fillId="12" borderId="9" xfId="0" applyNumberFormat="1" applyFont="1" applyFill="1" applyBorder="1" applyAlignment="1">
      <alignment vertical="top"/>
    </xf>
    <xf numFmtId="0" fontId="12" fillId="12" borderId="14" xfId="0" applyNumberFormat="1" applyFont="1" applyFill="1" applyBorder="1" applyAlignment="1">
      <alignment vertical="top"/>
    </xf>
    <xf numFmtId="0" fontId="12" fillId="12" borderId="45" xfId="0" applyNumberFormat="1" applyFont="1" applyFill="1" applyBorder="1" applyAlignment="1">
      <alignment vertical="top"/>
    </xf>
    <xf numFmtId="0" fontId="12" fillId="12" borderId="2" xfId="0" applyFont="1" applyFill="1" applyBorder="1" applyAlignment="1">
      <alignment horizontal="right"/>
    </xf>
    <xf numFmtId="0" fontId="12" fillId="12" borderId="3" xfId="0" applyFont="1" applyFill="1" applyBorder="1" applyAlignment="1">
      <alignment horizontal="right"/>
    </xf>
    <xf numFmtId="0" fontId="12" fillId="12" borderId="0" xfId="0" applyFont="1" applyFill="1" applyBorder="1" applyAlignment="1">
      <alignment horizontal="right"/>
    </xf>
    <xf numFmtId="0" fontId="12" fillId="12" borderId="8" xfId="0" applyFont="1" applyFill="1" applyBorder="1" applyAlignment="1">
      <alignment horizontal="right"/>
    </xf>
    <xf numFmtId="0" fontId="12" fillId="12" borderId="12" xfId="0" applyFont="1" applyFill="1" applyBorder="1" applyAlignment="1">
      <alignment horizontal="right"/>
    </xf>
    <xf numFmtId="0" fontId="12" fillId="12" borderId="13" xfId="0" applyFont="1" applyFill="1" applyBorder="1" applyAlignment="1">
      <alignment horizontal="right"/>
    </xf>
    <xf numFmtId="0" fontId="20" fillId="12" borderId="7" xfId="0" quotePrefix="1" applyNumberFormat="1" applyFont="1" applyFill="1" applyBorder="1" applyAlignment="1">
      <alignment horizontal="center" vertical="center" wrapText="1"/>
    </xf>
    <xf numFmtId="0" fontId="20" fillId="12" borderId="0" xfId="0" quotePrefix="1" applyNumberFormat="1" applyFont="1" applyFill="1" applyBorder="1" applyAlignment="1">
      <alignment horizontal="center" vertical="center" wrapText="1"/>
    </xf>
    <xf numFmtId="0" fontId="20" fillId="12" borderId="10" xfId="0" quotePrefix="1" applyNumberFormat="1" applyFont="1" applyFill="1" applyBorder="1" applyAlignment="1">
      <alignment horizontal="center" vertical="center" wrapText="1"/>
    </xf>
    <xf numFmtId="0" fontId="20" fillId="12" borderId="44" xfId="0" quotePrefix="1" applyNumberFormat="1" applyFont="1" applyFill="1" applyBorder="1" applyAlignment="1">
      <alignment horizontal="center" vertical="center" wrapText="1"/>
    </xf>
    <xf numFmtId="0" fontId="20" fillId="12" borderId="15" xfId="0" quotePrefix="1" applyNumberFormat="1" applyFont="1" applyFill="1" applyBorder="1" applyAlignment="1">
      <alignment horizontal="center" vertical="center" wrapText="1"/>
    </xf>
    <xf numFmtId="0" fontId="20" fillId="12" borderId="16" xfId="0" quotePrefix="1" applyNumberFormat="1" applyFont="1" applyFill="1" applyBorder="1" applyAlignment="1">
      <alignment horizontal="center" vertical="center" wrapText="1"/>
    </xf>
    <xf numFmtId="0" fontId="12" fillId="12" borderId="3" xfId="0" applyNumberFormat="1" applyFont="1" applyFill="1" applyBorder="1" applyAlignment="1">
      <alignment horizontal="center" vertical="top" wrapText="1"/>
    </xf>
    <xf numFmtId="0" fontId="12" fillId="12" borderId="8" xfId="0" applyNumberFormat="1" applyFont="1" applyFill="1" applyBorder="1" applyAlignment="1">
      <alignment horizontal="center" vertical="top" wrapText="1"/>
    </xf>
    <xf numFmtId="0" fontId="12" fillId="12" borderId="44" xfId="0" applyNumberFormat="1" applyFont="1" applyFill="1" applyBorder="1" applyAlignment="1">
      <alignment horizontal="center" vertical="top" wrapText="1"/>
    </xf>
    <xf numFmtId="0" fontId="12" fillId="12" borderId="15" xfId="0" applyNumberFormat="1" applyFont="1" applyFill="1" applyBorder="1" applyAlignment="1">
      <alignment horizontal="center" vertical="top" wrapText="1"/>
    </xf>
    <xf numFmtId="0" fontId="12" fillId="12" borderId="45" xfId="0" applyNumberFormat="1" applyFont="1" applyFill="1" applyBorder="1" applyAlignment="1">
      <alignment horizontal="center" vertical="top" wrapText="1"/>
    </xf>
    <xf numFmtId="0" fontId="15" fillId="12" borderId="2" xfId="0" applyFont="1" applyFill="1" applyBorder="1" applyAlignment="1">
      <alignment vertical="center"/>
    </xf>
    <xf numFmtId="0" fontId="15" fillId="12" borderId="3" xfId="0" applyFont="1" applyFill="1" applyBorder="1" applyAlignment="1">
      <alignment vertical="center"/>
    </xf>
    <xf numFmtId="0" fontId="15" fillId="12" borderId="44" xfId="0" applyFont="1" applyFill="1" applyBorder="1" applyAlignment="1">
      <alignment vertical="center"/>
    </xf>
    <xf numFmtId="0" fontId="15" fillId="12" borderId="15" xfId="0" applyFont="1" applyFill="1" applyBorder="1" applyAlignment="1">
      <alignment vertical="center"/>
    </xf>
    <xf numFmtId="0" fontId="15" fillId="12" borderId="45" xfId="0" applyFont="1" applyFill="1" applyBorder="1" applyAlignment="1">
      <alignment vertical="center"/>
    </xf>
    <xf numFmtId="0" fontId="12" fillId="5" borderId="62" xfId="0" applyNumberFormat="1" applyFont="1" applyFill="1" applyBorder="1" applyAlignment="1">
      <alignment vertical="top"/>
    </xf>
    <xf numFmtId="0" fontId="12" fillId="5" borderId="63" xfId="0" applyNumberFormat="1" applyFont="1" applyFill="1" applyBorder="1" applyAlignment="1">
      <alignment vertical="top"/>
    </xf>
    <xf numFmtId="0" fontId="12" fillId="7" borderId="4" xfId="0" quotePrefix="1" applyNumberFormat="1" applyFont="1" applyFill="1" applyBorder="1" applyAlignment="1">
      <alignment horizontal="center" vertical="center"/>
    </xf>
    <xf numFmtId="0" fontId="12" fillId="7" borderId="5" xfId="0" quotePrefix="1" applyNumberFormat="1" applyFont="1" applyFill="1" applyBorder="1" applyAlignment="1">
      <alignment horizontal="center" vertical="center"/>
    </xf>
    <xf numFmtId="0" fontId="12" fillId="7" borderId="47" xfId="0" quotePrefix="1" applyNumberFormat="1" applyFont="1" applyFill="1" applyBorder="1" applyAlignment="1">
      <alignment horizontal="center" vertical="center"/>
    </xf>
    <xf numFmtId="0" fontId="12" fillId="7" borderId="9" xfId="0" quotePrefix="1" applyNumberFormat="1" applyFont="1" applyFill="1" applyBorder="1" applyAlignment="1">
      <alignment horizontal="center" vertical="center"/>
    </xf>
    <xf numFmtId="0" fontId="12" fillId="7" borderId="0" xfId="0" quotePrefix="1" applyNumberFormat="1" applyFont="1" applyFill="1" applyBorder="1" applyAlignment="1">
      <alignment horizontal="center" vertical="center"/>
    </xf>
    <xf numFmtId="0" fontId="12" fillId="7" borderId="8" xfId="0" quotePrefix="1" applyNumberFormat="1" applyFont="1" applyFill="1" applyBorder="1" applyAlignment="1">
      <alignment horizontal="center" vertical="center"/>
    </xf>
    <xf numFmtId="0" fontId="12" fillId="7" borderId="25" xfId="0" quotePrefix="1" applyNumberFormat="1" applyFont="1" applyFill="1" applyBorder="1" applyAlignment="1">
      <alignment horizontal="center" vertical="center"/>
    </xf>
    <xf numFmtId="0" fontId="12" fillId="7" borderId="12" xfId="0" quotePrefix="1" applyNumberFormat="1" applyFont="1" applyFill="1" applyBorder="1" applyAlignment="1">
      <alignment horizontal="center" vertical="center"/>
    </xf>
    <xf numFmtId="0" fontId="12" fillId="7" borderId="13" xfId="0" quotePrefix="1" applyNumberFormat="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Border="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12" fillId="12" borderId="5" xfId="0" quotePrefix="1" applyNumberFormat="1" applyFont="1" applyFill="1" applyBorder="1" applyAlignment="1">
      <alignment horizontal="center" vertical="center"/>
    </xf>
    <xf numFmtId="0" fontId="12" fillId="12" borderId="46" xfId="0" applyNumberFormat="1" applyFont="1" applyFill="1" applyBorder="1" applyAlignment="1">
      <alignment horizontal="center" vertical="top" textRotation="255"/>
    </xf>
    <xf numFmtId="0" fontId="12" fillId="12" borderId="47" xfId="0" applyNumberFormat="1" applyFont="1" applyFill="1" applyBorder="1" applyAlignment="1">
      <alignment horizontal="center" vertical="top" textRotation="255"/>
    </xf>
    <xf numFmtId="0" fontId="12" fillId="12" borderId="7" xfId="0" applyNumberFormat="1" applyFont="1" applyFill="1" applyBorder="1" applyAlignment="1">
      <alignment horizontal="center" vertical="top" textRotation="255"/>
    </xf>
    <xf numFmtId="0" fontId="12" fillId="12" borderId="8" xfId="0" applyNumberFormat="1" applyFont="1" applyFill="1" applyBorder="1" applyAlignment="1">
      <alignment horizontal="center" vertical="top" textRotation="255"/>
    </xf>
    <xf numFmtId="0" fontId="12" fillId="12" borderId="11" xfId="0" applyNumberFormat="1" applyFont="1" applyFill="1" applyBorder="1" applyAlignment="1">
      <alignment horizontal="center" vertical="top" textRotation="255"/>
    </xf>
    <xf numFmtId="0" fontId="12" fillId="12" borderId="13" xfId="0" applyNumberFormat="1" applyFont="1" applyFill="1" applyBorder="1" applyAlignment="1">
      <alignment horizontal="center" vertical="top" textRotation="255"/>
    </xf>
    <xf numFmtId="0" fontId="12" fillId="12" borderId="0" xfId="0" quotePrefix="1" applyNumberFormat="1" applyFont="1" applyFill="1" applyBorder="1" applyAlignment="1">
      <alignment horizontal="center" vertical="center"/>
    </xf>
    <xf numFmtId="0" fontId="17" fillId="12" borderId="1" xfId="0" applyFont="1" applyFill="1" applyBorder="1" applyAlignment="1">
      <alignment vertical="top"/>
    </xf>
    <xf numFmtId="0" fontId="17" fillId="12" borderId="2" xfId="0" applyFont="1" applyFill="1" applyBorder="1" applyAlignment="1">
      <alignment vertical="top"/>
    </xf>
    <xf numFmtId="0" fontId="17" fillId="12" borderId="17" xfId="0" applyFont="1" applyFill="1" applyBorder="1" applyAlignment="1">
      <alignment vertical="top"/>
    </xf>
    <xf numFmtId="0" fontId="17" fillId="12" borderId="7" xfId="0" applyFont="1" applyFill="1" applyBorder="1" applyAlignment="1">
      <alignment vertical="top"/>
    </xf>
    <xf numFmtId="0" fontId="17" fillId="12" borderId="0" xfId="0" applyFont="1" applyFill="1" applyBorder="1" applyAlignment="1">
      <alignment vertical="top"/>
    </xf>
    <xf numFmtId="0" fontId="17" fillId="12" borderId="10" xfId="0" applyFont="1" applyFill="1" applyBorder="1" applyAlignment="1">
      <alignment vertical="top"/>
    </xf>
    <xf numFmtId="0" fontId="17" fillId="12" borderId="11" xfId="0" applyFont="1" applyFill="1" applyBorder="1" applyAlignment="1">
      <alignment vertical="top"/>
    </xf>
    <xf numFmtId="0" fontId="17" fillId="12" borderId="12" xfId="0" applyFont="1" applyFill="1" applyBorder="1" applyAlignment="1">
      <alignment vertical="top"/>
    </xf>
    <xf numFmtId="0" fontId="17" fillId="12" borderId="18" xfId="0" applyFont="1" applyFill="1" applyBorder="1" applyAlignment="1">
      <alignment vertical="top"/>
    </xf>
    <xf numFmtId="0" fontId="15" fillId="12" borderId="1" xfId="0" applyFont="1" applyFill="1" applyBorder="1" applyAlignment="1">
      <alignment horizontal="center" vertical="top" textRotation="255"/>
    </xf>
    <xf numFmtId="0" fontId="12" fillId="12" borderId="5" xfId="0" applyNumberFormat="1" applyFont="1" applyFill="1" applyBorder="1" applyAlignment="1">
      <alignment vertical="top" wrapText="1"/>
    </xf>
    <xf numFmtId="0" fontId="12" fillId="12" borderId="6" xfId="0" applyNumberFormat="1" applyFont="1" applyFill="1" applyBorder="1" applyAlignment="1">
      <alignment vertical="top" wrapText="1"/>
    </xf>
    <xf numFmtId="0" fontId="12" fillId="12" borderId="46" xfId="0" quotePrefix="1" applyNumberFormat="1" applyFont="1" applyFill="1" applyBorder="1" applyAlignment="1">
      <alignment horizontal="right" vertical="center"/>
    </xf>
    <xf numFmtId="0" fontId="12" fillId="12" borderId="1" xfId="0" quotePrefix="1" applyNumberFormat="1" applyFont="1" applyFill="1" applyBorder="1" applyAlignment="1">
      <alignment horizontal="center" vertical="top" textRotation="255" wrapText="1"/>
    </xf>
    <xf numFmtId="0" fontId="12" fillId="12" borderId="3" xfId="0" quotePrefix="1" applyNumberFormat="1" applyFont="1" applyFill="1" applyBorder="1" applyAlignment="1">
      <alignment horizontal="center" vertical="top" textRotation="255" wrapText="1"/>
    </xf>
    <xf numFmtId="0" fontId="12" fillId="12" borderId="7" xfId="0" quotePrefix="1" applyNumberFormat="1" applyFont="1" applyFill="1" applyBorder="1" applyAlignment="1">
      <alignment horizontal="center" vertical="top" textRotation="255" wrapText="1"/>
    </xf>
    <xf numFmtId="0" fontId="12" fillId="12" borderId="8" xfId="0" quotePrefix="1" applyNumberFormat="1" applyFont="1" applyFill="1" applyBorder="1" applyAlignment="1">
      <alignment horizontal="center" vertical="top" textRotation="255" wrapText="1"/>
    </xf>
    <xf numFmtId="0" fontId="12" fillId="12" borderId="11" xfId="0" quotePrefix="1" applyNumberFormat="1" applyFont="1" applyFill="1" applyBorder="1" applyAlignment="1">
      <alignment horizontal="center" vertical="top" textRotation="255" wrapText="1"/>
    </xf>
    <xf numFmtId="0" fontId="12" fillId="12" borderId="13" xfId="0" quotePrefix="1" applyNumberFormat="1" applyFont="1" applyFill="1" applyBorder="1" applyAlignment="1">
      <alignment horizontal="center" vertical="top" textRotation="255" wrapText="1"/>
    </xf>
    <xf numFmtId="0" fontId="12" fillId="12" borderId="52" xfId="0" quotePrefix="1" applyNumberFormat="1" applyFont="1" applyFill="1" applyBorder="1" applyAlignment="1">
      <alignment horizontal="right" vertical="center"/>
    </xf>
    <xf numFmtId="0" fontId="14" fillId="5" borderId="65" xfId="0" applyNumberFormat="1" applyFont="1" applyFill="1" applyBorder="1" applyAlignment="1"/>
    <xf numFmtId="0" fontId="14" fillId="5" borderId="66" xfId="0" applyNumberFormat="1" applyFont="1" applyFill="1" applyBorder="1" applyAlignment="1"/>
    <xf numFmtId="0" fontId="14" fillId="5" borderId="67" xfId="0" applyNumberFormat="1" applyFont="1" applyFill="1" applyBorder="1" applyAlignment="1"/>
    <xf numFmtId="0" fontId="14" fillId="5" borderId="68" xfId="0" applyNumberFormat="1" applyFont="1" applyFill="1" applyBorder="1" applyAlignment="1"/>
    <xf numFmtId="0" fontId="14" fillId="5" borderId="69" xfId="0" applyNumberFormat="1" applyFont="1" applyFill="1" applyBorder="1" applyAlignment="1"/>
    <xf numFmtId="0" fontId="14" fillId="5" borderId="70" xfId="0" applyNumberFormat="1" applyFont="1" applyFill="1" applyBorder="1" applyAlignment="1"/>
    <xf numFmtId="0" fontId="14" fillId="5" borderId="71" xfId="0" applyNumberFormat="1" applyFont="1" applyFill="1" applyBorder="1" applyAlignment="1"/>
    <xf numFmtId="0" fontId="14" fillId="5" borderId="72" xfId="0" applyNumberFormat="1" applyFont="1" applyFill="1" applyBorder="1" applyAlignment="1"/>
    <xf numFmtId="0" fontId="14" fillId="5" borderId="73" xfId="0" applyNumberFormat="1" applyFont="1" applyFill="1" applyBorder="1" applyAlignment="1"/>
    <xf numFmtId="0" fontId="0" fillId="0" borderId="7" xfId="0" applyBorder="1" applyAlignment="1">
      <alignment horizontal="center" vertical="center"/>
    </xf>
    <xf numFmtId="0" fontId="0" fillId="0" borderId="0" xfId="0" applyBorder="1" applyAlignment="1">
      <alignment horizontal="center" vertical="center"/>
    </xf>
    <xf numFmtId="0" fontId="0" fillId="0" borderId="7" xfId="0" applyBorder="1" applyAlignment="1"/>
    <xf numFmtId="0" fontId="12" fillId="12" borderId="46" xfId="0" quotePrefix="1" applyNumberFormat="1" applyFont="1" applyFill="1" applyBorder="1" applyAlignment="1">
      <alignment horizontal="right" vertical="center" shrinkToFit="1"/>
    </xf>
    <xf numFmtId="0" fontId="12" fillId="12" borderId="5" xfId="0" applyNumberFormat="1" applyFont="1" applyFill="1" applyBorder="1" applyAlignment="1">
      <alignment horizontal="right" vertical="center" shrinkToFit="1"/>
    </xf>
    <xf numFmtId="0" fontId="12" fillId="12" borderId="49" xfId="0" applyNumberFormat="1" applyFont="1" applyFill="1" applyBorder="1" applyAlignment="1">
      <alignment horizontal="right" vertical="center" shrinkToFit="1"/>
    </xf>
    <xf numFmtId="0" fontId="12" fillId="12" borderId="50" xfId="0" applyNumberFormat="1" applyFont="1" applyFill="1" applyBorder="1" applyAlignment="1">
      <alignment horizontal="right" vertical="center" shrinkToFit="1"/>
    </xf>
    <xf numFmtId="0" fontId="12" fillId="12" borderId="52" xfId="0" quotePrefix="1" applyNumberFormat="1" applyFont="1" applyFill="1" applyBorder="1" applyAlignment="1">
      <alignment horizontal="right" vertical="center" shrinkToFit="1"/>
    </xf>
    <xf numFmtId="0" fontId="12" fillId="12" borderId="53" xfId="0" applyNumberFormat="1" applyFont="1" applyFill="1" applyBorder="1" applyAlignment="1">
      <alignment horizontal="right" vertical="center" shrinkToFit="1"/>
    </xf>
    <xf numFmtId="0" fontId="12" fillId="12" borderId="11" xfId="0" applyNumberFormat="1" applyFont="1" applyFill="1" applyBorder="1" applyAlignment="1">
      <alignment horizontal="right" vertical="center" shrinkToFit="1"/>
    </xf>
    <xf numFmtId="0" fontId="12" fillId="12" borderId="12" xfId="0" applyNumberFormat="1" applyFont="1" applyFill="1" applyBorder="1" applyAlignment="1">
      <alignment horizontal="right" vertical="center" shrinkToFit="1"/>
    </xf>
    <xf numFmtId="0" fontId="7" fillId="0" borderId="0" xfId="0" quotePrefix="1" applyNumberFormat="1" applyFont="1" applyAlignment="1">
      <alignment horizontal="left" vertical="center"/>
    </xf>
    <xf numFmtId="0" fontId="7" fillId="0" borderId="0" xfId="0" applyNumberFormat="1" applyFont="1" applyAlignment="1">
      <alignment vertical="center"/>
    </xf>
    <xf numFmtId="0" fontId="20" fillId="12" borderId="1" xfId="0" quotePrefix="1" applyNumberFormat="1" applyFont="1" applyFill="1" applyBorder="1" applyAlignment="1">
      <alignment horizontal="center" vertical="center"/>
    </xf>
    <xf numFmtId="0" fontId="20" fillId="12" borderId="17" xfId="0" quotePrefix="1" applyNumberFormat="1" applyFont="1" applyFill="1" applyBorder="1" applyAlignment="1">
      <alignment horizontal="center" vertical="center"/>
    </xf>
    <xf numFmtId="0" fontId="20" fillId="12" borderId="7" xfId="0" quotePrefix="1" applyNumberFormat="1" applyFont="1" applyFill="1" applyBorder="1" applyAlignment="1">
      <alignment horizontal="center" vertical="center"/>
    </xf>
    <xf numFmtId="0" fontId="20" fillId="12" borderId="0" xfId="0" quotePrefix="1" applyNumberFormat="1" applyFont="1" applyFill="1" applyBorder="1" applyAlignment="1">
      <alignment horizontal="center" vertical="center"/>
    </xf>
    <xf numFmtId="0" fontId="20" fillId="12" borderId="10" xfId="0" quotePrefix="1" applyNumberFormat="1" applyFont="1" applyFill="1" applyBorder="1" applyAlignment="1">
      <alignment horizontal="center" vertical="center"/>
    </xf>
    <xf numFmtId="0" fontId="20" fillId="12" borderId="11" xfId="0" quotePrefix="1" applyNumberFormat="1" applyFont="1" applyFill="1" applyBorder="1" applyAlignment="1">
      <alignment horizontal="center" vertical="center"/>
    </xf>
    <xf numFmtId="0" fontId="20" fillId="12" borderId="18" xfId="0" quotePrefix="1" applyNumberFormat="1" applyFont="1" applyFill="1" applyBorder="1" applyAlignment="1">
      <alignment horizontal="center" vertical="center"/>
    </xf>
    <xf numFmtId="49" fontId="18" fillId="0" borderId="19" xfId="0" applyNumberFormat="1" applyFont="1" applyFill="1" applyBorder="1" applyAlignment="1" applyProtection="1">
      <alignment horizontal="center" vertical="center" shrinkToFit="1"/>
      <protection locked="0"/>
    </xf>
    <xf numFmtId="49" fontId="18" fillId="0" borderId="2" xfId="0" applyNumberFormat="1" applyFont="1" applyFill="1" applyBorder="1" applyAlignment="1" applyProtection="1">
      <alignment horizontal="center" vertical="center" shrinkToFit="1"/>
      <protection locked="0"/>
    </xf>
    <xf numFmtId="49" fontId="18" fillId="0" borderId="3" xfId="0" applyNumberFormat="1" applyFont="1" applyFill="1" applyBorder="1" applyAlignment="1" applyProtection="1">
      <alignment horizontal="center" vertical="center" shrinkToFit="1"/>
      <protection locked="0"/>
    </xf>
    <xf numFmtId="49" fontId="18" fillId="0" borderId="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18" fillId="0" borderId="8" xfId="0" applyNumberFormat="1" applyFont="1" applyFill="1" applyBorder="1" applyAlignment="1" applyProtection="1">
      <alignment horizontal="center" vertical="center" shrinkToFit="1"/>
      <protection locked="0"/>
    </xf>
    <xf numFmtId="49" fontId="18" fillId="0" borderId="25" xfId="0" applyNumberFormat="1" applyFont="1" applyFill="1" applyBorder="1" applyAlignment="1" applyProtection="1">
      <alignment horizontal="center" vertical="center" shrinkToFit="1"/>
      <protection locked="0"/>
    </xf>
    <xf numFmtId="49" fontId="18" fillId="0" borderId="12" xfId="0" applyNumberFormat="1" applyFont="1" applyFill="1" applyBorder="1" applyAlignment="1" applyProtection="1">
      <alignment horizontal="center" vertical="center" shrinkToFit="1"/>
      <protection locked="0"/>
    </xf>
    <xf numFmtId="49" fontId="18" fillId="0" borderId="13" xfId="0" applyNumberFormat="1" applyFont="1" applyFill="1" applyBorder="1" applyAlignment="1" applyProtection="1">
      <alignment horizontal="center" vertical="center" shrinkToFit="1"/>
      <protection locked="0"/>
    </xf>
    <xf numFmtId="0" fontId="20" fillId="12" borderId="1" xfId="0" applyFont="1" applyFill="1" applyBorder="1" applyAlignment="1">
      <alignment vertical="center" wrapText="1"/>
    </xf>
    <xf numFmtId="0" fontId="20" fillId="12" borderId="2" xfId="0" applyFont="1" applyFill="1" applyBorder="1" applyAlignment="1">
      <alignment vertical="center" wrapText="1"/>
    </xf>
    <xf numFmtId="0" fontId="20" fillId="12" borderId="3" xfId="0" applyFont="1" applyFill="1" applyBorder="1" applyAlignment="1">
      <alignment vertical="center" wrapText="1"/>
    </xf>
    <xf numFmtId="0" fontId="20" fillId="12" borderId="7" xfId="0" applyFont="1" applyFill="1" applyBorder="1" applyAlignment="1">
      <alignment vertical="center" wrapText="1"/>
    </xf>
    <xf numFmtId="0" fontId="20" fillId="12" borderId="0" xfId="0" applyFont="1" applyFill="1" applyBorder="1" applyAlignment="1">
      <alignment vertical="center" wrapText="1"/>
    </xf>
    <xf numFmtId="0" fontId="20" fillId="12" borderId="8" xfId="0" applyFont="1" applyFill="1" applyBorder="1" applyAlignment="1">
      <alignment vertical="center" wrapText="1"/>
    </xf>
    <xf numFmtId="0" fontId="20" fillId="12" borderId="11" xfId="0" applyFont="1" applyFill="1" applyBorder="1" applyAlignment="1">
      <alignment vertical="center" wrapText="1"/>
    </xf>
    <xf numFmtId="0" fontId="20" fillId="12" borderId="12" xfId="0" applyFont="1" applyFill="1" applyBorder="1" applyAlignment="1">
      <alignment vertical="center" wrapText="1"/>
    </xf>
    <xf numFmtId="0" fontId="20" fillId="12" borderId="13" xfId="0" applyFont="1" applyFill="1" applyBorder="1" applyAlignment="1">
      <alignment vertical="center" wrapText="1"/>
    </xf>
    <xf numFmtId="0" fontId="20" fillId="12" borderId="1" xfId="0" applyFont="1" applyFill="1" applyBorder="1" applyAlignment="1">
      <alignment vertical="center" shrinkToFit="1"/>
    </xf>
    <xf numFmtId="0" fontId="20" fillId="12" borderId="2" xfId="0" applyFont="1" applyFill="1" applyBorder="1" applyAlignment="1">
      <alignment vertical="center" shrinkToFit="1"/>
    </xf>
    <xf numFmtId="0" fontId="20" fillId="12" borderId="3" xfId="0" applyFont="1" applyFill="1" applyBorder="1" applyAlignment="1">
      <alignment vertical="center" shrinkToFit="1"/>
    </xf>
    <xf numFmtId="0" fontId="20" fillId="12" borderId="7" xfId="0" applyFont="1" applyFill="1" applyBorder="1" applyAlignment="1">
      <alignment vertical="center" shrinkToFit="1"/>
    </xf>
    <xf numFmtId="0" fontId="20" fillId="12" borderId="0" xfId="0" applyFont="1" applyFill="1" applyBorder="1" applyAlignment="1">
      <alignment vertical="center" shrinkToFit="1"/>
    </xf>
    <xf numFmtId="0" fontId="20" fillId="12" borderId="8" xfId="0" applyFont="1" applyFill="1" applyBorder="1" applyAlignment="1">
      <alignment vertical="center" shrinkToFit="1"/>
    </xf>
    <xf numFmtId="0" fontId="20" fillId="12" borderId="11" xfId="0" applyFont="1" applyFill="1" applyBorder="1" applyAlignment="1">
      <alignment vertical="center" shrinkToFit="1"/>
    </xf>
    <xf numFmtId="0" fontId="20" fillId="12" borderId="12" xfId="0" applyFont="1" applyFill="1" applyBorder="1" applyAlignment="1">
      <alignment vertical="center" shrinkToFit="1"/>
    </xf>
    <xf numFmtId="0" fontId="20" fillId="12" borderId="13" xfId="0" applyFont="1" applyFill="1" applyBorder="1" applyAlignment="1">
      <alignment vertical="center" shrinkToFit="1"/>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2" borderId="1" xfId="0" quotePrefix="1" applyNumberFormat="1" applyFont="1" applyFill="1" applyBorder="1" applyAlignment="1">
      <alignment horizontal="center" vertical="center" wrapText="1"/>
    </xf>
    <xf numFmtId="0" fontId="12" fillId="12" borderId="17" xfId="0" applyNumberFormat="1" applyFont="1" applyFill="1" applyBorder="1" applyAlignment="1">
      <alignment horizontal="center" vertical="center"/>
    </xf>
    <xf numFmtId="0" fontId="12" fillId="12" borderId="10" xfId="0" applyNumberFormat="1" applyFont="1" applyFill="1" applyBorder="1" applyAlignment="1">
      <alignment horizontal="center" vertical="center"/>
    </xf>
    <xf numFmtId="0" fontId="12" fillId="12" borderId="18" xfId="0" applyNumberFormat="1" applyFont="1" applyFill="1" applyBorder="1" applyAlignment="1">
      <alignment horizontal="center" vertical="center"/>
    </xf>
    <xf numFmtId="49" fontId="18" fillId="0" borderId="19" xfId="0" applyNumberFormat="1" applyFont="1" applyBorder="1" applyAlignment="1" applyProtection="1">
      <alignment horizontal="center" vertical="center" shrinkToFit="1"/>
      <protection locked="0"/>
    </xf>
    <xf numFmtId="49" fontId="18" fillId="0" borderId="2" xfId="0" applyNumberFormat="1" applyFont="1" applyBorder="1" applyAlignment="1" applyProtection="1">
      <alignment horizontal="center" vertical="center" shrinkToFit="1"/>
      <protection locked="0"/>
    </xf>
    <xf numFmtId="49" fontId="18" fillId="0" borderId="3" xfId="0" applyNumberFormat="1" applyFont="1" applyBorder="1" applyAlignment="1" applyProtection="1">
      <alignment horizontal="center" vertical="center" shrinkToFit="1"/>
      <protection locked="0"/>
    </xf>
    <xf numFmtId="49" fontId="18" fillId="0" borderId="9" xfId="0" applyNumberFormat="1" applyFont="1" applyBorder="1" applyAlignment="1" applyProtection="1">
      <alignment horizontal="center" vertical="center" shrinkToFit="1"/>
      <protection locked="0"/>
    </xf>
    <xf numFmtId="49" fontId="18" fillId="0" borderId="0" xfId="0" applyNumberFormat="1" applyFont="1" applyBorder="1" applyAlignment="1" applyProtection="1">
      <alignment horizontal="center" vertical="center" shrinkToFit="1"/>
      <protection locked="0"/>
    </xf>
    <xf numFmtId="49" fontId="18" fillId="0" borderId="8" xfId="0" applyNumberFormat="1" applyFont="1" applyBorder="1" applyAlignment="1" applyProtection="1">
      <alignment horizontal="center" vertical="center" shrinkToFit="1"/>
      <protection locked="0"/>
    </xf>
    <xf numFmtId="49" fontId="18" fillId="0" borderId="25" xfId="0" applyNumberFormat="1" applyFont="1" applyBorder="1" applyAlignment="1" applyProtection="1">
      <alignment horizontal="center" vertical="center" shrinkToFit="1"/>
      <protection locked="0"/>
    </xf>
    <xf numFmtId="49" fontId="18" fillId="0" borderId="12" xfId="0" applyNumberFormat="1" applyFont="1" applyBorder="1" applyAlignment="1" applyProtection="1">
      <alignment horizontal="center" vertical="center" shrinkToFit="1"/>
      <protection locked="0"/>
    </xf>
    <xf numFmtId="49" fontId="18" fillId="0" borderId="13" xfId="0" applyNumberFormat="1" applyFont="1" applyBorder="1" applyAlignment="1" applyProtection="1">
      <alignment horizontal="center" vertical="center" shrinkToFit="1"/>
      <protection locked="0"/>
    </xf>
    <xf numFmtId="0" fontId="20" fillId="12" borderId="1" xfId="0" applyNumberFormat="1" applyFont="1" applyFill="1" applyBorder="1" applyAlignment="1">
      <alignment horizontal="center" vertical="center"/>
    </xf>
    <xf numFmtId="0" fontId="20" fillId="12" borderId="2" xfId="0" applyNumberFormat="1" applyFont="1" applyFill="1" applyBorder="1" applyAlignment="1">
      <alignment horizontal="center" vertical="center"/>
    </xf>
    <xf numFmtId="0" fontId="20" fillId="12" borderId="17" xfId="0" applyNumberFormat="1" applyFont="1" applyFill="1" applyBorder="1" applyAlignment="1">
      <alignment horizontal="center" vertical="center"/>
    </xf>
    <xf numFmtId="0" fontId="20" fillId="12" borderId="11" xfId="0" applyNumberFormat="1" applyFont="1" applyFill="1" applyBorder="1" applyAlignment="1">
      <alignment horizontal="center" vertical="center"/>
    </xf>
    <xf numFmtId="0" fontId="20" fillId="12" borderId="12" xfId="0" applyNumberFormat="1" applyFont="1" applyFill="1" applyBorder="1" applyAlignment="1">
      <alignment horizontal="center" vertical="center"/>
    </xf>
    <xf numFmtId="0" fontId="20" fillId="12" borderId="18" xfId="0" applyNumberFormat="1" applyFont="1" applyFill="1" applyBorder="1" applyAlignment="1">
      <alignment horizontal="center" vertical="center"/>
    </xf>
    <xf numFmtId="49" fontId="18" fillId="0" borderId="19" xfId="0" applyNumberFormat="1" applyFont="1" applyBorder="1" applyAlignment="1" applyProtection="1">
      <alignment horizontal="left" vertical="center" shrinkToFit="1"/>
      <protection locked="0"/>
    </xf>
    <xf numFmtId="49" fontId="18" fillId="0" borderId="2" xfId="0" applyNumberFormat="1" applyFont="1" applyBorder="1" applyAlignment="1" applyProtection="1">
      <alignment horizontal="left" vertical="center" shrinkToFit="1"/>
      <protection locked="0"/>
    </xf>
    <xf numFmtId="49" fontId="18" fillId="0" borderId="3" xfId="0" applyNumberFormat="1" applyFont="1" applyBorder="1" applyAlignment="1" applyProtection="1">
      <alignment horizontal="left" vertical="center" shrinkToFit="1"/>
      <protection locked="0"/>
    </xf>
    <xf numFmtId="49" fontId="18" fillId="0" borderId="9" xfId="0" applyNumberFormat="1" applyFont="1" applyBorder="1" applyAlignment="1" applyProtection="1">
      <alignment horizontal="left" vertical="center" shrinkToFit="1"/>
      <protection locked="0"/>
    </xf>
    <xf numFmtId="49" fontId="18" fillId="0" borderId="0" xfId="0" applyNumberFormat="1" applyFont="1" applyBorder="1" applyAlignment="1" applyProtection="1">
      <alignment horizontal="left" vertical="center" shrinkToFit="1"/>
      <protection locked="0"/>
    </xf>
    <xf numFmtId="49" fontId="18" fillId="0" borderId="8" xfId="0" applyNumberFormat="1" applyFont="1" applyBorder="1" applyAlignment="1" applyProtection="1">
      <alignment horizontal="left" vertical="center" shrinkToFit="1"/>
      <protection locked="0"/>
    </xf>
    <xf numFmtId="49" fontId="18" fillId="0" borderId="25" xfId="0" applyNumberFormat="1" applyFont="1" applyBorder="1" applyAlignment="1" applyProtection="1">
      <alignment horizontal="left" vertical="center" shrinkToFit="1"/>
      <protection locked="0"/>
    </xf>
    <xf numFmtId="49" fontId="18" fillId="0" borderId="12" xfId="0" applyNumberFormat="1" applyFont="1" applyBorder="1" applyAlignment="1" applyProtection="1">
      <alignment horizontal="left" vertical="center" shrinkToFit="1"/>
      <protection locked="0"/>
    </xf>
    <xf numFmtId="49" fontId="18" fillId="0" borderId="13" xfId="0" applyNumberFormat="1" applyFont="1" applyBorder="1" applyAlignment="1" applyProtection="1">
      <alignment horizontal="left" vertical="center" shrinkToFit="1"/>
      <protection locked="0"/>
    </xf>
    <xf numFmtId="0" fontId="43" fillId="6" borderId="1" xfId="0" applyFont="1" applyFill="1" applyBorder="1" applyAlignment="1">
      <alignment horizontal="center" vertical="center"/>
    </xf>
    <xf numFmtId="0" fontId="43" fillId="6" borderId="2" xfId="0" applyFont="1" applyFill="1" applyBorder="1" applyAlignment="1">
      <alignment horizontal="center" vertical="center"/>
    </xf>
    <xf numFmtId="0" fontId="43" fillId="6" borderId="3" xfId="0" applyFont="1" applyFill="1" applyBorder="1" applyAlignment="1">
      <alignment horizontal="center" vertical="center"/>
    </xf>
    <xf numFmtId="0" fontId="43" fillId="6" borderId="7" xfId="0" applyFont="1" applyFill="1" applyBorder="1" applyAlignment="1">
      <alignment horizontal="center" vertical="center"/>
    </xf>
    <xf numFmtId="0" fontId="43" fillId="6" borderId="0" xfId="0" applyFont="1" applyFill="1" applyBorder="1" applyAlignment="1">
      <alignment horizontal="center" vertical="center"/>
    </xf>
    <xf numFmtId="0" fontId="43" fillId="6" borderId="8" xfId="0" applyFont="1" applyFill="1" applyBorder="1" applyAlignment="1">
      <alignment horizontal="center" vertical="center"/>
    </xf>
    <xf numFmtId="0" fontId="43" fillId="6" borderId="11"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13" xfId="0" applyFont="1" applyFill="1" applyBorder="1" applyAlignment="1">
      <alignment horizontal="center" vertical="center"/>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7" xfId="0" applyFont="1" applyFill="1" applyBorder="1" applyAlignment="1">
      <alignment horizontal="center" vertical="center"/>
    </xf>
    <xf numFmtId="0" fontId="17" fillId="12" borderId="7" xfId="0" applyFont="1" applyFill="1" applyBorder="1" applyAlignment="1">
      <alignment horizontal="center" vertical="center"/>
    </xf>
    <xf numFmtId="0" fontId="17" fillId="12" borderId="0" xfId="0"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1" xfId="0" applyFont="1" applyFill="1" applyBorder="1" applyAlignment="1">
      <alignment horizontal="center" vertical="center"/>
    </xf>
    <xf numFmtId="0" fontId="17" fillId="12" borderId="12" xfId="0" applyFont="1" applyFill="1" applyBorder="1" applyAlignment="1">
      <alignment horizontal="center" vertical="center"/>
    </xf>
    <xf numFmtId="0" fontId="17" fillId="12"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20" fillId="12" borderId="3" xfId="0" applyNumberFormat="1" applyFont="1" applyFill="1" applyBorder="1" applyAlignment="1">
      <alignment horizontal="center" vertical="center"/>
    </xf>
    <xf numFmtId="0" fontId="20" fillId="12" borderId="13" xfId="0" applyNumberFormat="1" applyFont="1" applyFill="1" applyBorder="1" applyAlignment="1">
      <alignment horizontal="center" vertical="center"/>
    </xf>
    <xf numFmtId="0" fontId="19" fillId="12" borderId="21" xfId="0" applyFont="1" applyFill="1" applyBorder="1" applyAlignment="1"/>
    <xf numFmtId="0" fontId="19" fillId="12" borderId="22" xfId="0" applyFont="1" applyFill="1" applyBorder="1" applyAlignment="1"/>
    <xf numFmtId="0" fontId="19" fillId="12" borderId="20" xfId="0" applyFont="1" applyFill="1" applyBorder="1" applyAlignment="1"/>
    <xf numFmtId="0" fontId="31" fillId="24" borderId="0" xfId="0" applyFont="1" applyFill="1" applyAlignment="1">
      <alignment vertical="top" wrapText="1"/>
    </xf>
    <xf numFmtId="0" fontId="12" fillId="12" borderId="0" xfId="1" applyNumberFormat="1" applyFont="1" applyFill="1" applyBorder="1" applyAlignment="1">
      <alignment horizontal="center"/>
    </xf>
    <xf numFmtId="0" fontId="12" fillId="12" borderId="8" xfId="1" applyNumberFormat="1" applyFont="1" applyFill="1" applyBorder="1" applyAlignment="1">
      <alignment horizontal="center"/>
    </xf>
    <xf numFmtId="0" fontId="12" fillId="12" borderId="12" xfId="1" applyNumberFormat="1" applyFont="1" applyFill="1" applyBorder="1" applyAlignment="1">
      <alignment horizontal="center"/>
    </xf>
    <xf numFmtId="0" fontId="12" fillId="12" borderId="13" xfId="1" applyNumberFormat="1" applyFont="1" applyFill="1" applyBorder="1" applyAlignment="1">
      <alignment horizontal="center"/>
    </xf>
    <xf numFmtId="49" fontId="27" fillId="0" borderId="3" xfId="0" applyNumberFormat="1" applyFont="1" applyBorder="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0" fontId="14" fillId="0" borderId="0" xfId="0" applyNumberFormat="1" applyFont="1" applyBorder="1" applyAlignment="1"/>
    <xf numFmtId="0" fontId="14" fillId="0" borderId="12" xfId="0" applyNumberFormat="1" applyFont="1" applyBorder="1" applyAlignment="1"/>
    <xf numFmtId="0" fontId="0" fillId="0" borderId="1" xfId="0" applyBorder="1" applyAlignment="1"/>
    <xf numFmtId="0" fontId="0" fillId="0" borderId="2" xfId="0" applyBorder="1" applyAlignment="1"/>
    <xf numFmtId="0" fontId="15" fillId="0" borderId="7" xfId="0" applyFont="1" applyBorder="1">
      <alignment vertical="center"/>
    </xf>
    <xf numFmtId="0" fontId="15" fillId="0" borderId="0" xfId="0" applyFont="1" applyBorder="1">
      <alignment vertical="center"/>
    </xf>
    <xf numFmtId="0" fontId="7" fillId="0" borderId="7" xfId="0" applyNumberFormat="1" applyFont="1" applyBorder="1" applyAlignment="1"/>
    <xf numFmtId="0" fontId="7" fillId="0" borderId="11" xfId="0" applyNumberFormat="1" applyFont="1" applyBorder="1" applyAlignment="1"/>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48" fillId="0" borderId="0" xfId="3" applyAlignment="1">
      <alignment horizontal="left" vertical="center"/>
    </xf>
    <xf numFmtId="0" fontId="48" fillId="0" borderId="12" xfId="3" applyBorder="1" applyAlignment="1">
      <alignment horizontal="left" vertical="center"/>
    </xf>
    <xf numFmtId="0" fontId="12" fillId="12" borderId="19" xfId="0" applyNumberFormat="1" applyFont="1" applyFill="1" applyBorder="1" applyAlignment="1">
      <alignment vertical="top" wrapText="1"/>
    </xf>
    <xf numFmtId="0" fontId="12" fillId="12" borderId="9" xfId="0" applyNumberFormat="1" applyFont="1" applyFill="1" applyBorder="1" applyAlignment="1">
      <alignment vertical="top" wrapText="1"/>
    </xf>
    <xf numFmtId="0" fontId="0" fillId="0" borderId="7" xfId="0" applyBorder="1" applyAlignment="1">
      <alignment horizontal="center"/>
    </xf>
    <xf numFmtId="0" fontId="0" fillId="0" borderId="0" xfId="0" applyBorder="1" applyAlignment="1">
      <alignment horizontal="center"/>
    </xf>
    <xf numFmtId="0" fontId="20" fillId="12" borderId="7" xfId="0" quotePrefix="1" applyFont="1" applyFill="1" applyBorder="1" applyAlignment="1">
      <alignment horizontal="left" vertical="top" wrapText="1"/>
    </xf>
    <xf numFmtId="0" fontId="20" fillId="12" borderId="0" xfId="0" applyFont="1" applyFill="1" applyBorder="1" applyAlignment="1">
      <alignment vertical="top" wrapText="1"/>
    </xf>
    <xf numFmtId="0" fontId="20" fillId="12" borderId="8" xfId="0" applyFont="1" applyFill="1" applyBorder="1" applyAlignment="1">
      <alignment vertical="top" wrapText="1"/>
    </xf>
    <xf numFmtId="0" fontId="20" fillId="12" borderId="7" xfId="0" applyFont="1" applyFill="1" applyBorder="1" applyAlignment="1">
      <alignment vertical="top" wrapText="1"/>
    </xf>
    <xf numFmtId="0" fontId="20" fillId="12" borderId="44" xfId="0" applyFont="1" applyFill="1" applyBorder="1" applyAlignment="1">
      <alignment vertical="top" wrapText="1"/>
    </xf>
    <xf numFmtId="0" fontId="20" fillId="12" borderId="15" xfId="0" applyFont="1" applyFill="1" applyBorder="1" applyAlignment="1">
      <alignment vertical="top" wrapText="1"/>
    </xf>
    <xf numFmtId="0" fontId="20" fillId="12" borderId="45" xfId="0" applyFont="1" applyFill="1" applyBorder="1" applyAlignment="1">
      <alignment vertical="top" wrapText="1"/>
    </xf>
    <xf numFmtId="0" fontId="0" fillId="0" borderId="12" xfId="0" applyBorder="1" applyAlignment="1">
      <alignment horizontal="center"/>
    </xf>
    <xf numFmtId="0" fontId="12" fillId="12" borderId="3" xfId="0" quotePrefix="1" applyNumberFormat="1" applyFont="1" applyFill="1" applyBorder="1" applyAlignment="1">
      <alignment horizontal="left" vertical="top" wrapText="1"/>
    </xf>
    <xf numFmtId="0" fontId="12" fillId="12" borderId="8" xfId="0" quotePrefix="1" applyNumberFormat="1" applyFont="1" applyFill="1" applyBorder="1" applyAlignment="1">
      <alignment horizontal="left" vertical="top" wrapText="1"/>
    </xf>
    <xf numFmtId="0" fontId="0" fillId="8" borderId="20" xfId="0" applyFill="1" applyBorder="1" applyAlignment="1">
      <alignment horizontal="center" vertical="center"/>
    </xf>
    <xf numFmtId="0" fontId="0" fillId="8" borderId="22" xfId="0" applyFill="1" applyBorder="1" applyAlignment="1">
      <alignment horizontal="center" vertical="center"/>
    </xf>
    <xf numFmtId="0" fontId="0" fillId="14" borderId="64" xfId="0" applyFill="1" applyBorder="1" applyAlignment="1">
      <alignment horizontal="center" vertical="top" wrapText="1"/>
    </xf>
    <xf numFmtId="0" fontId="0" fillId="14" borderId="48" xfId="0" applyFill="1" applyBorder="1" applyAlignment="1">
      <alignment horizontal="center" vertical="top" wrapText="1"/>
    </xf>
    <xf numFmtId="0" fontId="0" fillId="14" borderId="63" xfId="0" applyFill="1" applyBorder="1" applyAlignment="1">
      <alignment horizontal="center" vertical="top" wrapText="1"/>
    </xf>
    <xf numFmtId="0" fontId="23" fillId="0" borderId="64"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63" xfId="0" applyFont="1" applyBorder="1" applyAlignment="1">
      <alignment horizontal="center" vertical="top" wrapText="1"/>
    </xf>
    <xf numFmtId="0" fontId="0" fillId="14" borderId="64" xfId="0" quotePrefix="1" applyFill="1" applyBorder="1" applyAlignment="1">
      <alignment horizontal="center" vertical="top" wrapText="1"/>
    </xf>
    <xf numFmtId="0" fontId="24" fillId="0" borderId="64" xfId="0" quotePrefix="1" applyFont="1" applyBorder="1" applyAlignment="1">
      <alignment horizontal="center" vertical="top" wrapText="1"/>
    </xf>
    <xf numFmtId="0" fontId="24" fillId="0" borderId="48" xfId="0" quotePrefix="1" applyFont="1" applyBorder="1" applyAlignment="1">
      <alignment horizontal="center" vertical="top" wrapText="1"/>
    </xf>
    <xf numFmtId="0" fontId="24" fillId="0" borderId="63" xfId="0" quotePrefix="1" applyFont="1" applyBorder="1" applyAlignment="1">
      <alignment horizontal="center" vertical="top" wrapText="1"/>
    </xf>
    <xf numFmtId="0" fontId="23" fillId="0" borderId="64" xfId="0" applyFont="1" applyBorder="1" applyAlignment="1">
      <alignment horizontal="center" vertical="top" wrapText="1"/>
    </xf>
    <xf numFmtId="0" fontId="23" fillId="4" borderId="64" xfId="0" quotePrefix="1" applyFont="1" applyFill="1" applyBorder="1" applyAlignment="1">
      <alignment horizontal="left" vertical="center" wrapText="1"/>
    </xf>
    <xf numFmtId="0" fontId="24" fillId="4" borderId="48" xfId="0" applyFont="1" applyFill="1" applyBorder="1" applyAlignment="1">
      <alignment vertical="center" wrapText="1"/>
    </xf>
    <xf numFmtId="0" fontId="24" fillId="4" borderId="63" xfId="0" applyFont="1" applyFill="1" applyBorder="1" applyAlignment="1">
      <alignment vertical="center" wrapText="1"/>
    </xf>
    <xf numFmtId="0" fontId="0" fillId="0" borderId="64" xfId="0" applyBorder="1" applyAlignment="1">
      <alignment horizontal="center" vertical="top"/>
    </xf>
    <xf numFmtId="0" fontId="0" fillId="0" borderId="48" xfId="0" applyBorder="1" applyAlignment="1">
      <alignment horizontal="center" vertical="top"/>
    </xf>
    <xf numFmtId="0" fontId="0" fillId="0" borderId="63" xfId="0" applyBorder="1" applyAlignment="1">
      <alignment horizontal="center" vertical="top"/>
    </xf>
    <xf numFmtId="0" fontId="29" fillId="0" borderId="64" xfId="0" quotePrefix="1" applyFont="1" applyBorder="1" applyAlignment="1">
      <alignment horizontal="center" vertical="top" wrapText="1"/>
    </xf>
    <xf numFmtId="0" fontId="30" fillId="0" borderId="48" xfId="0" quotePrefix="1" applyFont="1" applyBorder="1" applyAlignment="1">
      <alignment horizontal="center" vertical="top" wrapText="1"/>
    </xf>
    <xf numFmtId="0" fontId="30" fillId="0" borderId="63" xfId="0" quotePrefix="1" applyFont="1" applyBorder="1" applyAlignment="1">
      <alignment horizontal="center" vertical="top" wrapText="1"/>
    </xf>
    <xf numFmtId="0" fontId="23" fillId="0" borderId="1" xfId="0" quotePrefix="1" applyFont="1" applyBorder="1" applyAlignment="1">
      <alignment horizontal="center" vertical="top" wrapText="1"/>
    </xf>
    <xf numFmtId="0" fontId="24" fillId="0" borderId="7" xfId="0" quotePrefix="1" applyFont="1" applyBorder="1" applyAlignment="1">
      <alignment horizontal="center" vertical="top" wrapText="1"/>
    </xf>
    <xf numFmtId="0" fontId="24" fillId="0" borderId="11" xfId="0" quotePrefix="1" applyFont="1" applyBorder="1" applyAlignment="1">
      <alignment horizontal="center" vertical="top" wrapText="1"/>
    </xf>
    <xf numFmtId="0" fontId="0" fillId="0" borderId="64" xfId="0" applyBorder="1" applyAlignment="1">
      <alignment horizontal="center" vertical="top" wrapText="1"/>
    </xf>
    <xf numFmtId="0" fontId="0" fillId="0" borderId="48" xfId="0" applyBorder="1" applyAlignment="1">
      <alignment horizontal="center" vertical="top" wrapText="1"/>
    </xf>
    <xf numFmtId="0" fontId="0" fillId="0" borderId="63" xfId="0" applyBorder="1" applyAlignment="1">
      <alignment horizontal="center" vertical="top" wrapText="1"/>
    </xf>
    <xf numFmtId="0" fontId="0" fillId="0" borderId="64" xfId="0" quotePrefix="1" applyBorder="1" applyAlignment="1">
      <alignment horizontal="center" vertical="top" wrapText="1"/>
    </xf>
  </cellXfs>
  <cellStyles count="4">
    <cellStyle name="ハイパーリンク" xfId="3" builtinId="8"/>
    <cellStyle name="桁区切り" xfId="2" builtinId="6"/>
    <cellStyle name="標準" xfId="0" builtinId="0"/>
    <cellStyle name="標準 2" xfId="1"/>
  </cellStyles>
  <dxfs count="188">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99"/>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
      <font>
        <color rgb="FFC00000"/>
      </font>
      <fill>
        <patternFill>
          <bgColor rgb="FFFFCC66"/>
        </patternFill>
      </fill>
    </dxf>
  </dxfs>
  <tableStyles count="0" defaultTableStyle="TableStyleMedium2" defaultPivotStyle="PivotStyleLight16"/>
  <colors>
    <mruColors>
      <color rgb="FFCCFFCC"/>
      <color rgb="FFFFE5FF"/>
      <color rgb="FF3333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5" dropStyle="combo" dx="16" fmlaLink="$SA$4" fmlaRange="Code!$X$11:$X$57" noThreeD="1" sel="0" val="0"/>
</file>

<file path=xl/ctrlProps/ctrlProp10.xml><?xml version="1.0" encoding="utf-8"?>
<formControlPr xmlns="http://schemas.microsoft.com/office/spreadsheetml/2009/9/main" objectType="Drop" dropLines="15" dropStyle="combo" dx="16" fmlaLink="$RY$4" fmlaRange="Code!$K$11:$K$57" noThreeD="1" sel="0" val="0"/>
</file>

<file path=xl/ctrlProps/ctrlProp11.xml><?xml version="1.0" encoding="utf-8"?>
<formControlPr xmlns="http://schemas.microsoft.com/office/spreadsheetml/2009/9/main" objectType="Drop" dropLines="15" dropStyle="combo" dx="16" fmlaLink="$RZ$4" fmlaRange="Code!$T$11:$T$198" noThreeD="1" sel="0" val="30"/>
</file>

<file path=xl/ctrlProps/ctrlProp12.xml><?xml version="1.0" encoding="utf-8"?>
<formControlPr xmlns="http://schemas.microsoft.com/office/spreadsheetml/2009/9/main" objectType="Drop" dropLines="15" dropStyle="combo" dx="16" fmlaLink="$SC$4" fmlaRange="Code!$AY$11:$AY$17" noThreeD="1" sel="0" val="0"/>
</file>

<file path=xl/ctrlProps/ctrlProp13.xml><?xml version="1.0" encoding="utf-8"?>
<formControlPr xmlns="http://schemas.microsoft.com/office/spreadsheetml/2009/9/main" objectType="Drop" dropStyle="combo" dx="16" fmlaLink="$SD$4" fmlaRange="Code!$BF$11:$BF$16" noThreeD="1" sel="0" val="0"/>
</file>

<file path=xl/ctrlProps/ctrlProp2.xml><?xml version="1.0" encoding="utf-8"?>
<formControlPr xmlns="http://schemas.microsoft.com/office/spreadsheetml/2009/9/main" objectType="Drop" dropLines="15" dropStyle="combo" dx="16" fmlaLink="$SB$4" fmlaRange="Code!$AE$11:$AE$199" noThreeD="1" sel="0" val="0"/>
</file>

<file path=xl/ctrlProps/ctrlProp3.xml><?xml version="1.0" encoding="utf-8"?>
<formControlPr xmlns="http://schemas.microsoft.com/office/spreadsheetml/2009/9/main" objectType="Drop" dropLines="15" dropStyle="combo" dx="16" fmlaLink="$SF$4" fmlaRange="Code!$X$11:$X$57" noThreeD="1" sel="0" val="22"/>
</file>

<file path=xl/ctrlProps/ctrlProp4.xml><?xml version="1.0" encoding="utf-8"?>
<formControlPr xmlns="http://schemas.microsoft.com/office/spreadsheetml/2009/9/main" objectType="Drop" dropLines="15" dropStyle="combo" dx="16" fmlaLink="$SG$4" fmlaRange="Code!$AJ$11:$AJ$199" noThreeD="1" sel="0" val="0"/>
</file>

<file path=xl/ctrlProps/ctrlProp5.xml><?xml version="1.0" encoding="utf-8"?>
<formControlPr xmlns="http://schemas.microsoft.com/office/spreadsheetml/2009/9/main" objectType="Drop" dropLines="15" dropStyle="combo" dx="16" fmlaLink="$SI$4" fmlaRange="Code!$X$11:$X$57" noThreeD="1" sel="0" val="4"/>
</file>

<file path=xl/ctrlProps/ctrlProp6.xml><?xml version="1.0" encoding="utf-8"?>
<formControlPr xmlns="http://schemas.microsoft.com/office/spreadsheetml/2009/9/main" objectType="Drop" dropLines="15" dropStyle="combo" dx="16" fmlaLink="$SJ$4" fmlaRange="Code!$AO$11:$AO$199" noThreeD="1" sel="0" val="13"/>
</file>

<file path=xl/ctrlProps/ctrlProp7.xml><?xml version="1.0" encoding="utf-8"?>
<formControlPr xmlns="http://schemas.microsoft.com/office/spreadsheetml/2009/9/main" objectType="Drop" dropLines="15" dropStyle="combo" dx="16" fmlaLink="$SL$4" fmlaRange="Code!$X$11:$X$57" noThreeD="1" sel="0" val="30"/>
</file>

<file path=xl/ctrlProps/ctrlProp8.xml><?xml version="1.0" encoding="utf-8"?>
<formControlPr xmlns="http://schemas.microsoft.com/office/spreadsheetml/2009/9/main" objectType="Drop" dropLines="15" dropStyle="combo" dx="16" fmlaLink="$SM$4" fmlaRange="Code!$AT$11:$AT$199" noThreeD="1" sel="0" val="0"/>
</file>

<file path=xl/ctrlProps/ctrlProp9.xml><?xml version="1.0" encoding="utf-8"?>
<formControlPr xmlns="http://schemas.microsoft.com/office/spreadsheetml/2009/9/main" objectType="Drop" dropLines="14" dropStyle="combo" dx="16" fmlaLink="$RX$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57150</xdr:colOff>
      <xdr:row>11</xdr:row>
      <xdr:rowOff>0</xdr:rowOff>
    </xdr:from>
    <xdr:to>
      <xdr:col>24</xdr:col>
      <xdr:colOff>0</xdr:colOff>
      <xdr:row>16</xdr:row>
      <xdr:rowOff>85725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2066925"/>
          <a:ext cx="3924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24</xdr:row>
      <xdr:rowOff>0</xdr:rowOff>
    </xdr:from>
    <xdr:to>
      <xdr:col>24</xdr:col>
      <xdr:colOff>0</xdr:colOff>
      <xdr:row>29</xdr:row>
      <xdr:rowOff>0</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4667250"/>
          <a:ext cx="40386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219075</xdr:colOff>
      <xdr:row>35</xdr:row>
      <xdr:rowOff>0</xdr:rowOff>
    </xdr:from>
    <xdr:to>
      <xdr:col>24</xdr:col>
      <xdr:colOff>0</xdr:colOff>
      <xdr:row>38</xdr:row>
      <xdr:rowOff>180975</xdr:rowOff>
    </xdr:to>
    <xdr:pic>
      <xdr:nvPicPr>
        <xdr:cNvPr id="7" name="図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48050" y="6867525"/>
          <a:ext cx="48482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22</xdr:col>
      <xdr:colOff>28575</xdr:colOff>
      <xdr:row>42</xdr:row>
      <xdr:rowOff>66675</xdr:rowOff>
    </xdr:to>
    <xdr:pic>
      <xdr:nvPicPr>
        <xdr:cNvPr id="8" name="図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8067675"/>
          <a:ext cx="69056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86589</xdr:colOff>
      <xdr:row>157</xdr:row>
      <xdr:rowOff>0</xdr:rowOff>
    </xdr:from>
    <xdr:to>
      <xdr:col>23</xdr:col>
      <xdr:colOff>86590</xdr:colOff>
      <xdr:row>160</xdr:row>
      <xdr:rowOff>0</xdr:rowOff>
    </xdr:to>
    <xdr:sp macro="" textlink="">
      <xdr:nvSpPr>
        <xdr:cNvPr id="4" name="大かっこ 1">
          <a:extLst>
            <a:ext uri="{FF2B5EF4-FFF2-40B4-BE49-F238E27FC236}">
              <a16:creationId xmlns:a16="http://schemas.microsoft.com/office/drawing/2014/main" xmlns="" id="{00000000-0008-0000-00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244</xdr:row>
      <xdr:rowOff>86590</xdr:rowOff>
    </xdr:from>
    <xdr:to>
      <xdr:col>23</xdr:col>
      <xdr:colOff>86590</xdr:colOff>
      <xdr:row>249</xdr:row>
      <xdr:rowOff>86590</xdr:rowOff>
    </xdr:to>
    <xdr:sp macro="" textlink="">
      <xdr:nvSpPr>
        <xdr:cNvPr id="5" name="大かっこ 3">
          <a:extLst>
            <a:ext uri="{FF2B5EF4-FFF2-40B4-BE49-F238E27FC236}">
              <a16:creationId xmlns:a16="http://schemas.microsoft.com/office/drawing/2014/main" xmlns="" id="{00000000-0008-0000-00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6" name="Drop Down 12"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7" name="Drop Down 13"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19" name="右矢印 18">
          <a:extLst>
            <a:ext uri="{FF2B5EF4-FFF2-40B4-BE49-F238E27FC236}">
              <a16:creationId xmlns:a16="http://schemas.microsoft.com/office/drawing/2014/main" xmlns="" id="{00000000-0008-0000-0000-000013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8" name="Drop Down 14"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9" name="Drop Down 15" hidden="1">
              <a:extLst>
                <a:ext uri="{63B3BB69-23CF-44E3-9099-C40C66FF867C}">
                  <a14:compatExt spid="_x0000_s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22" name="右矢印 21">
          <a:extLst>
            <a:ext uri="{FF2B5EF4-FFF2-40B4-BE49-F238E27FC236}">
              <a16:creationId xmlns:a16="http://schemas.microsoft.com/office/drawing/2014/main" xmlns="" id="{00000000-0008-0000-0000-000016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297</xdr:col>
          <xdr:colOff>0</xdr:colOff>
          <xdr:row>2</xdr:row>
          <xdr:rowOff>0</xdr:rowOff>
        </xdr:from>
        <xdr:to>
          <xdr:col>311</xdr:col>
          <xdr:colOff>57150</xdr:colOff>
          <xdr:row>3</xdr:row>
          <xdr:rowOff>0</xdr:rowOff>
        </xdr:to>
        <xdr:sp macro="" textlink="">
          <xdr:nvSpPr>
            <xdr:cNvPr id="1040" name="Drop Down 16"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297</xdr:col>
          <xdr:colOff>0</xdr:colOff>
          <xdr:row>3</xdr:row>
          <xdr:rowOff>9525</xdr:rowOff>
        </xdr:from>
        <xdr:to>
          <xdr:col>318</xdr:col>
          <xdr:colOff>9525</xdr:colOff>
          <xdr:row>4</xdr:row>
          <xdr:rowOff>9525</xdr:rowOff>
        </xdr:to>
        <xdr:sp macro="" textlink="">
          <xdr:nvSpPr>
            <xdr:cNvPr id="1041" name="Drop Down 17"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319</xdr:col>
      <xdr:colOff>47625</xdr:colOff>
      <xdr:row>2</xdr:row>
      <xdr:rowOff>0</xdr:rowOff>
    </xdr:from>
    <xdr:to>
      <xdr:col>321</xdr:col>
      <xdr:colOff>47625</xdr:colOff>
      <xdr:row>4</xdr:row>
      <xdr:rowOff>0</xdr:rowOff>
    </xdr:to>
    <xdr:sp macro="" textlink="">
      <xdr:nvSpPr>
        <xdr:cNvPr id="25" name="右矢印 24">
          <a:extLst>
            <a:ext uri="{FF2B5EF4-FFF2-40B4-BE49-F238E27FC236}">
              <a16:creationId xmlns:a16="http://schemas.microsoft.com/office/drawing/2014/main" xmlns="" id="{00000000-0008-0000-0000-000019000000}"/>
            </a:ext>
          </a:extLst>
        </xdr:cNvPr>
        <xdr:cNvSpPr/>
      </xdr:nvSpPr>
      <xdr:spPr>
        <a:xfrm>
          <a:off x="2884170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403</xdr:col>
          <xdr:colOff>0</xdr:colOff>
          <xdr:row>2</xdr:row>
          <xdr:rowOff>0</xdr:rowOff>
        </xdr:from>
        <xdr:to>
          <xdr:col>417</xdr:col>
          <xdr:colOff>57150</xdr:colOff>
          <xdr:row>3</xdr:row>
          <xdr:rowOff>0</xdr:rowOff>
        </xdr:to>
        <xdr:sp macro="" textlink="">
          <xdr:nvSpPr>
            <xdr:cNvPr id="1042" name="Drop Down 18"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403</xdr:col>
          <xdr:colOff>0</xdr:colOff>
          <xdr:row>3</xdr:row>
          <xdr:rowOff>9525</xdr:rowOff>
        </xdr:from>
        <xdr:to>
          <xdr:col>424</xdr:col>
          <xdr:colOff>9525</xdr:colOff>
          <xdr:row>4</xdr:row>
          <xdr:rowOff>9525</xdr:rowOff>
        </xdr:to>
        <xdr:sp macro="" textlink="">
          <xdr:nvSpPr>
            <xdr:cNvPr id="1043" name="Drop Down 19" hidden="1">
              <a:extLst>
                <a:ext uri="{63B3BB69-23CF-44E3-9099-C40C66FF867C}">
                  <a14:compatExt spid="_x0000_s1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425</xdr:col>
      <xdr:colOff>47625</xdr:colOff>
      <xdr:row>2</xdr:row>
      <xdr:rowOff>0</xdr:rowOff>
    </xdr:from>
    <xdr:to>
      <xdr:col>427</xdr:col>
      <xdr:colOff>47625</xdr:colOff>
      <xdr:row>4</xdr:row>
      <xdr:rowOff>0</xdr:rowOff>
    </xdr:to>
    <xdr:sp macro="" textlink="">
      <xdr:nvSpPr>
        <xdr:cNvPr id="28" name="右矢印 27">
          <a:extLst>
            <a:ext uri="{FF2B5EF4-FFF2-40B4-BE49-F238E27FC236}">
              <a16:creationId xmlns:a16="http://schemas.microsoft.com/office/drawing/2014/main" xmlns="" id="{00000000-0008-0000-0000-00001C000000}"/>
            </a:ext>
          </a:extLst>
        </xdr:cNvPr>
        <xdr:cNvSpPr/>
      </xdr:nvSpPr>
      <xdr:spPr>
        <a:xfrm>
          <a:off x="386524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30</xdr:col>
          <xdr:colOff>9525</xdr:colOff>
          <xdr:row>17</xdr:row>
          <xdr:rowOff>76200</xdr:rowOff>
        </xdr:to>
        <xdr:sp macro="" textlink="">
          <xdr:nvSpPr>
            <xdr:cNvPr id="1044" name="Drop Down 20" hidden="1">
              <a:extLst>
                <a:ext uri="{63B3BB69-23CF-44E3-9099-C40C66FF867C}">
                  <a14:compatExt spid="_x0000_s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35</xdr:col>
          <xdr:colOff>66675</xdr:colOff>
          <xdr:row>20</xdr:row>
          <xdr:rowOff>76200</xdr:rowOff>
        </xdr:to>
        <xdr:sp macro="" textlink="">
          <xdr:nvSpPr>
            <xdr:cNvPr id="1045" name="Drop Down 21" hidden="1">
              <a:extLst>
                <a:ext uri="{63B3BB69-23CF-44E3-9099-C40C66FF867C}">
                  <a14:compatExt spid="_x0000_s1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50</xdr:col>
          <xdr:colOff>66675</xdr:colOff>
          <xdr:row>23</xdr:row>
          <xdr:rowOff>76200</xdr:rowOff>
        </xdr:to>
        <xdr:sp macro="" textlink="">
          <xdr:nvSpPr>
            <xdr:cNvPr id="1046" name="Drop Down 22" hidden="1">
              <a:extLst>
                <a:ext uri="{63B3BB69-23CF-44E3-9099-C40C66FF867C}">
                  <a14:compatExt spid="_x0000_s1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53</xdr:col>
          <xdr:colOff>0</xdr:colOff>
          <xdr:row>35</xdr:row>
          <xdr:rowOff>0</xdr:rowOff>
        </xdr:to>
        <xdr:sp macro="" textlink="">
          <xdr:nvSpPr>
            <xdr:cNvPr id="1054" name="Drop Down 30" hidden="1">
              <a:extLst>
                <a:ext uri="{63B3BB69-23CF-44E3-9099-C40C66FF867C}">
                  <a14:compatExt spid="_x0000_s1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19050</xdr:colOff>
          <xdr:row>30</xdr:row>
          <xdr:rowOff>57150</xdr:rowOff>
        </xdr:from>
        <xdr:to>
          <xdr:col>124</xdr:col>
          <xdr:colOff>47625</xdr:colOff>
          <xdr:row>34</xdr:row>
          <xdr:rowOff>0</xdr:rowOff>
        </xdr:to>
        <xdr:sp macro="" textlink="">
          <xdr:nvSpPr>
            <xdr:cNvPr id="1063" name="Drop Down 39" hidden="1">
              <a:extLst>
                <a:ext uri="{63B3BB69-23CF-44E3-9099-C40C66FF867C}">
                  <a14:compatExt spid="_x0000_s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0</xdr:colOff>
          <xdr:row>86</xdr:row>
          <xdr:rowOff>0</xdr:rowOff>
        </xdr:from>
        <xdr:to>
          <xdr:col>168</xdr:col>
          <xdr:colOff>66675</xdr:colOff>
          <xdr:row>110</xdr:row>
          <xdr:rowOff>0</xdr:rowOff>
        </xdr:to>
        <xdr:sp macro="" textlink="">
          <xdr:nvSpPr>
            <xdr:cNvPr id="1198" name="Object 1" hidden="1">
              <a:extLst>
                <a:ext uri="{63B3BB69-23CF-44E3-9099-C40C66FF867C}">
                  <a14:compatExt spid="_x0000_s119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205" name="TextBox1" hidden="1">
              <a:extLst>
                <a:ext uri="{63B3BB69-23CF-44E3-9099-C40C66FF867C}">
                  <a14:compatExt spid="_x0000_s1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trlProp" Target="../ctrlProps/ctrlProp13.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www.houjin-bangou.nta.go.jp/" TargetMode="External"/><Relationship Id="rId6" Type="http://schemas.openxmlformats.org/officeDocument/2006/relationships/image" Target="../media/image5.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D940"/>
  <sheetViews>
    <sheetView showGridLines="0" tabSelected="1" zoomScaleNormal="100" workbookViewId="0"/>
  </sheetViews>
  <sheetFormatPr defaultColWidth="0" defaultRowHeight="0" customHeight="1" zeroHeight="1"/>
  <cols>
    <col min="1" max="1" width="1.625" style="159" customWidth="1"/>
    <col min="2" max="2" width="2.75" style="159" customWidth="1"/>
    <col min="3" max="24" width="4.75" style="159" customWidth="1"/>
    <col min="25" max="25" width="1.625" style="159" customWidth="1"/>
    <col min="26" max="26" width="1.625" style="159" hidden="1" customWidth="1"/>
    <col min="27" max="27" width="9" style="158" hidden="1" customWidth="1"/>
    <col min="28" max="83" width="9" style="159" hidden="1" customWidth="1"/>
    <col min="84" max="16384" width="9" style="159" hidden="1"/>
  </cols>
  <sheetData>
    <row r="1" spans="1:82" ht="8.1" customHeight="1"/>
    <row r="2" spans="1:82" ht="17.25">
      <c r="B2" s="160" t="s">
        <v>14724</v>
      </c>
      <c r="C2" s="161"/>
      <c r="D2" s="161"/>
      <c r="E2" s="161"/>
      <c r="F2" s="161"/>
      <c r="G2" s="161"/>
      <c r="H2" s="161"/>
      <c r="I2" s="161"/>
      <c r="J2" s="161"/>
      <c r="K2" s="161"/>
      <c r="L2" s="161"/>
      <c r="M2" s="161"/>
      <c r="N2" s="161"/>
      <c r="O2" s="161"/>
      <c r="P2" s="161"/>
      <c r="Q2" s="161"/>
      <c r="R2" s="161"/>
      <c r="S2" s="161"/>
      <c r="T2" s="161"/>
      <c r="U2" s="161"/>
      <c r="V2" s="161"/>
      <c r="W2" s="161"/>
      <c r="X2" s="161"/>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row>
    <row r="3" spans="1:82" ht="18.75">
      <c r="B3" s="162" t="s">
        <v>14732</v>
      </c>
      <c r="C3" s="161"/>
      <c r="D3" s="161"/>
      <c r="E3" s="161"/>
      <c r="F3" s="161"/>
      <c r="G3" s="161"/>
      <c r="H3" s="161"/>
      <c r="I3" s="161"/>
      <c r="J3" s="161"/>
      <c r="K3" s="161"/>
      <c r="L3" s="161"/>
      <c r="M3" s="161"/>
      <c r="N3" s="161"/>
      <c r="O3" s="161"/>
      <c r="P3" s="161"/>
      <c r="Q3" s="161"/>
      <c r="R3" s="161"/>
      <c r="S3" s="161"/>
      <c r="T3" s="161"/>
      <c r="U3" s="161"/>
      <c r="V3" s="161"/>
      <c r="W3" s="161"/>
      <c r="X3" s="161"/>
    </row>
    <row r="4" spans="1:82" ht="13.5">
      <c r="X4" s="163" t="s">
        <v>14725</v>
      </c>
    </row>
    <row r="5" spans="1:82" ht="13.5">
      <c r="X5" s="163" t="s">
        <v>14726</v>
      </c>
    </row>
    <row r="6" spans="1:82" ht="13.5"/>
    <row r="7" spans="1:82" s="165" customFormat="1" ht="16.149999999999999" customHeight="1">
      <c r="A7" s="159"/>
      <c r="B7" s="194" t="s">
        <v>14747</v>
      </c>
      <c r="C7" s="194"/>
      <c r="D7" s="194"/>
      <c r="E7" s="194"/>
      <c r="F7" s="194"/>
      <c r="G7" s="194"/>
      <c r="H7" s="194"/>
      <c r="I7" s="194"/>
      <c r="J7" s="194"/>
      <c r="K7" s="194"/>
      <c r="L7" s="194"/>
      <c r="M7" s="194"/>
      <c r="N7" s="194"/>
      <c r="O7" s="194"/>
      <c r="P7" s="194"/>
      <c r="Q7" s="194"/>
      <c r="R7" s="194"/>
      <c r="S7" s="194"/>
      <c r="T7" s="194"/>
      <c r="U7" s="194"/>
      <c r="V7" s="194"/>
      <c r="W7" s="194"/>
      <c r="X7" s="194"/>
      <c r="Y7" s="159"/>
    </row>
    <row r="8" spans="1:82" s="165" customFormat="1" ht="16.149999999999999" customHeight="1">
      <c r="A8" s="159"/>
      <c r="B8" s="194"/>
      <c r="C8" s="194"/>
      <c r="D8" s="194"/>
      <c r="E8" s="194"/>
      <c r="F8" s="194"/>
      <c r="G8" s="194"/>
      <c r="H8" s="194"/>
      <c r="I8" s="194"/>
      <c r="J8" s="194"/>
      <c r="K8" s="194"/>
      <c r="L8" s="194"/>
      <c r="M8" s="194"/>
      <c r="N8" s="194"/>
      <c r="O8" s="194"/>
      <c r="P8" s="194"/>
      <c r="Q8" s="194"/>
      <c r="R8" s="194"/>
      <c r="S8" s="194"/>
      <c r="T8" s="194"/>
      <c r="U8" s="194"/>
      <c r="V8" s="194"/>
      <c r="W8" s="194"/>
      <c r="X8" s="194"/>
      <c r="Y8" s="159"/>
    </row>
    <row r="9" spans="1:82" s="165" customFormat="1" ht="16.149999999999999" customHeight="1">
      <c r="A9" s="159"/>
      <c r="B9" s="166" t="s">
        <v>14748</v>
      </c>
      <c r="C9" s="164"/>
      <c r="D9" s="164"/>
      <c r="E9" s="164"/>
      <c r="F9" s="164"/>
      <c r="G9" s="164"/>
      <c r="H9" s="164"/>
      <c r="I9" s="164"/>
      <c r="J9" s="164"/>
      <c r="K9" s="164"/>
      <c r="L9" s="164"/>
      <c r="M9" s="164"/>
      <c r="N9" s="164"/>
      <c r="O9" s="164"/>
      <c r="P9" s="164"/>
      <c r="Q9" s="164"/>
      <c r="R9" s="164"/>
      <c r="S9" s="164"/>
      <c r="T9" s="164"/>
      <c r="U9" s="164"/>
      <c r="V9" s="164"/>
      <c r="W9" s="164"/>
      <c r="X9" s="164"/>
      <c r="Y9" s="159"/>
    </row>
    <row r="10" spans="1:82" s="165" customFormat="1" ht="16.149999999999999" customHeight="1">
      <c r="A10" s="159"/>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59"/>
    </row>
    <row r="11" spans="1:82" s="165" customFormat="1" ht="16.149999999999999" customHeight="1">
      <c r="A11" s="159"/>
      <c r="B11" s="168" t="s">
        <v>14733</v>
      </c>
      <c r="C11" s="167"/>
      <c r="D11" s="167"/>
      <c r="E11" s="167"/>
      <c r="F11" s="167"/>
      <c r="G11" s="167"/>
      <c r="H11" s="167"/>
      <c r="I11" s="167"/>
      <c r="J11" s="167"/>
      <c r="K11" s="167"/>
      <c r="L11" s="167"/>
      <c r="M11" s="167"/>
      <c r="N11" s="167"/>
      <c r="O11" s="167"/>
      <c r="P11" s="167"/>
      <c r="Q11" s="167"/>
      <c r="R11" s="167"/>
      <c r="S11" s="167"/>
      <c r="T11" s="167"/>
      <c r="U11" s="167"/>
      <c r="V11" s="167"/>
      <c r="W11" s="167"/>
      <c r="X11" s="167"/>
      <c r="Y11" s="159"/>
    </row>
    <row r="12" spans="1:82" s="165" customFormat="1" ht="16.149999999999999" customHeight="1">
      <c r="A12" s="159"/>
      <c r="B12" s="167"/>
      <c r="C12" s="194" t="s">
        <v>14734</v>
      </c>
      <c r="D12" s="194"/>
      <c r="E12" s="194"/>
      <c r="F12" s="194"/>
      <c r="G12" s="194"/>
      <c r="H12" s="194"/>
      <c r="I12" s="194"/>
      <c r="J12" s="194"/>
      <c r="K12" s="194"/>
      <c r="L12" s="194"/>
      <c r="M12" s="194"/>
      <c r="N12" s="164"/>
      <c r="O12" s="164"/>
      <c r="P12" s="164"/>
      <c r="Q12" s="164"/>
      <c r="R12" s="164"/>
      <c r="S12" s="164"/>
      <c r="T12" s="164"/>
      <c r="U12" s="164"/>
      <c r="V12" s="164"/>
      <c r="W12" s="167"/>
      <c r="X12" s="167"/>
      <c r="Y12" s="159"/>
    </row>
    <row r="13" spans="1:82" s="165" customFormat="1" ht="16.149999999999999" customHeight="1">
      <c r="A13" s="159"/>
      <c r="B13" s="167"/>
      <c r="C13" s="194"/>
      <c r="D13" s="194"/>
      <c r="E13" s="194"/>
      <c r="F13" s="194"/>
      <c r="G13" s="194"/>
      <c r="H13" s="194"/>
      <c r="I13" s="194"/>
      <c r="J13" s="194"/>
      <c r="K13" s="194"/>
      <c r="L13" s="194"/>
      <c r="M13" s="194"/>
      <c r="N13" s="164"/>
      <c r="O13" s="164"/>
      <c r="P13" s="164"/>
      <c r="Q13" s="164"/>
      <c r="R13" s="164"/>
      <c r="S13" s="164"/>
      <c r="T13" s="164"/>
      <c r="U13" s="164"/>
      <c r="V13" s="164"/>
      <c r="W13" s="167"/>
      <c r="X13" s="167"/>
      <c r="Y13" s="159"/>
    </row>
    <row r="14" spans="1:82" s="165" customFormat="1" ht="16.149999999999999" customHeight="1">
      <c r="A14" s="159"/>
      <c r="B14" s="167"/>
      <c r="C14" s="194" t="s">
        <v>14735</v>
      </c>
      <c r="D14" s="194"/>
      <c r="E14" s="194"/>
      <c r="F14" s="194"/>
      <c r="G14" s="194"/>
      <c r="H14" s="194"/>
      <c r="I14" s="194"/>
      <c r="J14" s="194"/>
      <c r="K14" s="194"/>
      <c r="L14" s="194"/>
      <c r="M14" s="194"/>
      <c r="N14" s="164"/>
      <c r="O14" s="164"/>
      <c r="P14" s="164"/>
      <c r="Q14" s="164"/>
      <c r="R14" s="164"/>
      <c r="S14" s="164"/>
      <c r="T14" s="164"/>
      <c r="U14" s="164"/>
      <c r="V14" s="164"/>
      <c r="W14" s="167"/>
      <c r="X14" s="167"/>
      <c r="Y14" s="159"/>
    </row>
    <row r="15" spans="1:82" s="165" customFormat="1" ht="16.149999999999999" customHeight="1">
      <c r="A15" s="159"/>
      <c r="B15" s="167"/>
      <c r="C15" s="194"/>
      <c r="D15" s="194"/>
      <c r="E15" s="194"/>
      <c r="F15" s="194"/>
      <c r="G15" s="194"/>
      <c r="H15" s="194"/>
      <c r="I15" s="194"/>
      <c r="J15" s="194"/>
      <c r="K15" s="194"/>
      <c r="L15" s="194"/>
      <c r="M15" s="194"/>
      <c r="N15" s="164"/>
      <c r="O15" s="164"/>
      <c r="P15" s="164"/>
      <c r="Q15" s="164"/>
      <c r="R15" s="164"/>
      <c r="S15" s="164"/>
      <c r="T15" s="164"/>
      <c r="U15" s="164"/>
      <c r="V15" s="164"/>
      <c r="W15" s="167"/>
      <c r="X15" s="167"/>
      <c r="Y15" s="159"/>
    </row>
    <row r="16" spans="1:82" s="165" customFormat="1" ht="16.149999999999999" customHeight="1">
      <c r="A16" s="159"/>
      <c r="B16" s="167"/>
      <c r="C16" s="194"/>
      <c r="D16" s="194"/>
      <c r="E16" s="194"/>
      <c r="F16" s="194"/>
      <c r="G16" s="194"/>
      <c r="H16" s="194"/>
      <c r="I16" s="194"/>
      <c r="J16" s="194"/>
      <c r="K16" s="194"/>
      <c r="L16" s="194"/>
      <c r="M16" s="194"/>
      <c r="N16" s="164"/>
      <c r="O16" s="164"/>
      <c r="P16" s="164"/>
      <c r="Q16" s="164"/>
      <c r="R16" s="164"/>
      <c r="S16" s="164"/>
      <c r="T16" s="164"/>
      <c r="U16" s="164"/>
      <c r="V16" s="164"/>
      <c r="W16" s="167"/>
      <c r="X16" s="167"/>
      <c r="Y16" s="159"/>
    </row>
    <row r="17" spans="1:25" s="165" customFormat="1" ht="16.149999999999999" customHeight="1">
      <c r="A17" s="159"/>
      <c r="B17" s="167"/>
      <c r="C17" s="194"/>
      <c r="D17" s="194"/>
      <c r="E17" s="194"/>
      <c r="F17" s="194"/>
      <c r="G17" s="194"/>
      <c r="H17" s="194"/>
      <c r="I17" s="194"/>
      <c r="J17" s="194"/>
      <c r="K17" s="194"/>
      <c r="L17" s="194"/>
      <c r="M17" s="194"/>
      <c r="N17" s="164"/>
      <c r="O17" s="164"/>
      <c r="P17" s="164"/>
      <c r="Q17" s="164"/>
      <c r="R17" s="164"/>
      <c r="S17" s="164"/>
      <c r="T17" s="164"/>
      <c r="U17" s="164"/>
      <c r="V17" s="164"/>
      <c r="W17" s="167"/>
      <c r="X17" s="167"/>
      <c r="Y17" s="159"/>
    </row>
    <row r="18" spans="1:25" s="165" customFormat="1" ht="16.149999999999999" customHeight="1">
      <c r="A18" s="159"/>
      <c r="B18" s="167"/>
      <c r="C18" s="169" t="s">
        <v>14736</v>
      </c>
      <c r="D18" s="164"/>
      <c r="E18" s="164"/>
      <c r="F18" s="164"/>
      <c r="G18" s="164"/>
      <c r="H18" s="164"/>
      <c r="I18" s="164"/>
      <c r="J18" s="164"/>
      <c r="K18" s="164"/>
      <c r="L18" s="164"/>
      <c r="M18" s="164"/>
      <c r="N18" s="164"/>
      <c r="O18" s="164"/>
      <c r="P18" s="164"/>
      <c r="Q18" s="164"/>
      <c r="R18" s="164"/>
      <c r="S18" s="164"/>
      <c r="T18" s="164"/>
      <c r="U18" s="164"/>
      <c r="V18" s="164"/>
      <c r="W18" s="167"/>
      <c r="X18" s="167"/>
      <c r="Y18" s="159"/>
    </row>
    <row r="19" spans="1:25" s="165" customFormat="1" ht="16.149999999999999" customHeight="1">
      <c r="A19" s="159"/>
      <c r="B19" s="167"/>
      <c r="C19" s="167"/>
      <c r="D19" s="170" t="s">
        <v>14728</v>
      </c>
      <c r="E19" s="198" t="s">
        <v>14729</v>
      </c>
      <c r="F19" s="198"/>
      <c r="G19" s="198"/>
      <c r="H19" s="198"/>
      <c r="I19" s="198"/>
      <c r="J19" s="198"/>
      <c r="K19" s="198"/>
      <c r="L19" s="198"/>
      <c r="M19" s="198"/>
      <c r="N19" s="198"/>
      <c r="O19" s="198"/>
      <c r="P19" s="198"/>
      <c r="Q19" s="198"/>
      <c r="R19" s="198"/>
      <c r="S19" s="198"/>
      <c r="T19" s="198"/>
      <c r="U19" s="198"/>
      <c r="V19" s="198"/>
      <c r="W19" s="198"/>
      <c r="X19" s="198"/>
      <c r="Y19" s="159"/>
    </row>
    <row r="20" spans="1:25" s="165" customFormat="1" ht="16.149999999999999" customHeight="1">
      <c r="A20" s="159"/>
      <c r="B20" s="167"/>
      <c r="C20" s="167"/>
      <c r="D20" s="171"/>
      <c r="E20" s="198"/>
      <c r="F20" s="198"/>
      <c r="G20" s="198"/>
      <c r="H20" s="198"/>
      <c r="I20" s="198"/>
      <c r="J20" s="198"/>
      <c r="K20" s="198"/>
      <c r="L20" s="198"/>
      <c r="M20" s="198"/>
      <c r="N20" s="198"/>
      <c r="O20" s="198"/>
      <c r="P20" s="198"/>
      <c r="Q20" s="198"/>
      <c r="R20" s="198"/>
      <c r="S20" s="198"/>
      <c r="T20" s="198"/>
      <c r="U20" s="198"/>
      <c r="V20" s="198"/>
      <c r="W20" s="198"/>
      <c r="X20" s="198"/>
      <c r="Y20" s="159"/>
    </row>
    <row r="21" spans="1:25" s="165" customFormat="1" ht="16.149999999999999" customHeight="1">
      <c r="A21" s="159"/>
      <c r="B21" s="167"/>
      <c r="C21" s="194" t="s">
        <v>14727</v>
      </c>
      <c r="D21" s="199"/>
      <c r="E21" s="199"/>
      <c r="F21" s="199"/>
      <c r="G21" s="199"/>
      <c r="H21" s="199"/>
      <c r="I21" s="199"/>
      <c r="J21" s="199"/>
      <c r="K21" s="199"/>
      <c r="L21" s="199"/>
      <c r="M21" s="199"/>
      <c r="N21" s="199"/>
      <c r="O21" s="199"/>
      <c r="P21" s="199"/>
      <c r="Q21" s="199"/>
      <c r="R21" s="199"/>
      <c r="S21" s="199"/>
      <c r="T21" s="199"/>
      <c r="U21" s="199"/>
      <c r="V21" s="199"/>
      <c r="W21" s="199"/>
      <c r="X21" s="199"/>
      <c r="Y21" s="159"/>
    </row>
    <row r="22" spans="1:25" s="165" customFormat="1" ht="16.149999999999999" customHeight="1">
      <c r="A22" s="159"/>
      <c r="B22" s="167"/>
      <c r="C22" s="199"/>
      <c r="D22" s="199"/>
      <c r="E22" s="199"/>
      <c r="F22" s="199"/>
      <c r="G22" s="199"/>
      <c r="H22" s="199"/>
      <c r="I22" s="199"/>
      <c r="J22" s="199"/>
      <c r="K22" s="199"/>
      <c r="L22" s="199"/>
      <c r="M22" s="199"/>
      <c r="N22" s="199"/>
      <c r="O22" s="199"/>
      <c r="P22" s="199"/>
      <c r="Q22" s="199"/>
      <c r="R22" s="199"/>
      <c r="S22" s="199"/>
      <c r="T22" s="199"/>
      <c r="U22" s="199"/>
      <c r="V22" s="199"/>
      <c r="W22" s="199"/>
      <c r="X22" s="199"/>
      <c r="Y22" s="159"/>
    </row>
    <row r="23" spans="1:25" s="165" customFormat="1" ht="16.149999999999999" customHeight="1">
      <c r="A23" s="159"/>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59"/>
    </row>
    <row r="24" spans="1:25" s="165" customFormat="1" ht="16.149999999999999" customHeight="1">
      <c r="A24" s="159"/>
      <c r="B24" s="168" t="s">
        <v>14737</v>
      </c>
      <c r="C24" s="167"/>
      <c r="D24" s="167"/>
      <c r="E24" s="167"/>
      <c r="F24" s="167"/>
      <c r="G24" s="167"/>
      <c r="H24" s="167"/>
      <c r="I24" s="167"/>
      <c r="J24" s="167"/>
      <c r="K24" s="167"/>
      <c r="L24" s="167"/>
      <c r="M24" s="167"/>
      <c r="N24" s="167"/>
      <c r="O24" s="167"/>
      <c r="P24" s="167"/>
      <c r="Q24" s="167"/>
      <c r="R24" s="167"/>
      <c r="S24" s="167"/>
      <c r="T24" s="167"/>
      <c r="U24" s="167"/>
      <c r="V24" s="167"/>
      <c r="W24" s="167"/>
      <c r="X24" s="167"/>
      <c r="Y24" s="159"/>
    </row>
    <row r="25" spans="1:25" s="165" customFormat="1" ht="16.149999999999999" customHeight="1">
      <c r="A25" s="159"/>
      <c r="B25" s="167"/>
      <c r="C25" s="194" t="s">
        <v>14738</v>
      </c>
      <c r="D25" s="194"/>
      <c r="E25" s="194"/>
      <c r="F25" s="194"/>
      <c r="G25" s="194"/>
      <c r="H25" s="194"/>
      <c r="I25" s="194"/>
      <c r="J25" s="194"/>
      <c r="K25" s="194"/>
      <c r="L25" s="194"/>
      <c r="M25" s="194"/>
      <c r="N25" s="167"/>
      <c r="O25" s="167"/>
      <c r="P25" s="167"/>
      <c r="Q25" s="167"/>
      <c r="R25" s="167"/>
      <c r="S25" s="167"/>
      <c r="T25" s="167"/>
      <c r="U25" s="167"/>
      <c r="V25" s="167"/>
      <c r="W25" s="167"/>
      <c r="X25" s="167"/>
      <c r="Y25" s="159"/>
    </row>
    <row r="26" spans="1:25" s="165" customFormat="1" ht="16.149999999999999" customHeight="1">
      <c r="A26" s="159"/>
      <c r="B26" s="167"/>
      <c r="C26" s="194"/>
      <c r="D26" s="194"/>
      <c r="E26" s="194"/>
      <c r="F26" s="194"/>
      <c r="G26" s="194"/>
      <c r="H26" s="194"/>
      <c r="I26" s="194"/>
      <c r="J26" s="194"/>
      <c r="K26" s="194"/>
      <c r="L26" s="194"/>
      <c r="M26" s="194"/>
      <c r="N26" s="167"/>
      <c r="O26" s="167"/>
      <c r="P26" s="167"/>
      <c r="Q26" s="167"/>
      <c r="R26" s="167"/>
      <c r="S26" s="167"/>
      <c r="T26" s="167"/>
      <c r="U26" s="167"/>
      <c r="V26" s="167"/>
      <c r="W26" s="167"/>
      <c r="X26" s="167"/>
      <c r="Y26" s="159"/>
    </row>
    <row r="27" spans="1:25" s="165" customFormat="1" ht="16.149999999999999" customHeight="1">
      <c r="A27" s="159"/>
      <c r="B27" s="167"/>
      <c r="C27" s="194"/>
      <c r="D27" s="194"/>
      <c r="E27" s="194"/>
      <c r="F27" s="194"/>
      <c r="G27" s="194"/>
      <c r="H27" s="194"/>
      <c r="I27" s="194"/>
      <c r="J27" s="194"/>
      <c r="K27" s="194"/>
      <c r="L27" s="194"/>
      <c r="M27" s="194"/>
      <c r="N27" s="167"/>
      <c r="O27" s="167"/>
      <c r="P27" s="167"/>
      <c r="Q27" s="167"/>
      <c r="R27" s="167"/>
      <c r="S27" s="167"/>
      <c r="T27" s="167"/>
      <c r="U27" s="167"/>
      <c r="V27" s="167"/>
      <c r="W27" s="167"/>
      <c r="X27" s="167"/>
      <c r="Y27" s="159"/>
    </row>
    <row r="28" spans="1:25" s="165" customFormat="1" ht="16.149999999999999" customHeight="1">
      <c r="A28" s="159"/>
      <c r="B28" s="167"/>
      <c r="C28" s="194"/>
      <c r="D28" s="194"/>
      <c r="E28" s="194"/>
      <c r="F28" s="194"/>
      <c r="G28" s="194"/>
      <c r="H28" s="194"/>
      <c r="I28" s="194"/>
      <c r="J28" s="194"/>
      <c r="K28" s="194"/>
      <c r="L28" s="194"/>
      <c r="M28" s="194"/>
      <c r="N28" s="167"/>
      <c r="O28" s="167"/>
      <c r="P28" s="167"/>
      <c r="Q28" s="167"/>
      <c r="R28" s="167"/>
      <c r="S28" s="167"/>
      <c r="T28" s="167"/>
      <c r="U28" s="167"/>
      <c r="V28" s="167"/>
      <c r="W28" s="167"/>
      <c r="X28" s="167"/>
      <c r="Y28" s="159"/>
    </row>
    <row r="29" spans="1:25" s="165" customFormat="1" ht="16.149999999999999" customHeight="1">
      <c r="A29" s="159"/>
      <c r="B29" s="167"/>
      <c r="C29" s="194"/>
      <c r="D29" s="194"/>
      <c r="E29" s="194"/>
      <c r="F29" s="194"/>
      <c r="G29" s="194"/>
      <c r="H29" s="194"/>
      <c r="I29" s="194"/>
      <c r="J29" s="194"/>
      <c r="K29" s="194"/>
      <c r="L29" s="194"/>
      <c r="M29" s="194"/>
      <c r="N29" s="167"/>
      <c r="O29" s="167"/>
      <c r="P29" s="167"/>
      <c r="Q29" s="167"/>
      <c r="R29" s="167"/>
      <c r="S29" s="167"/>
      <c r="T29" s="167"/>
      <c r="U29" s="167"/>
      <c r="V29" s="167"/>
      <c r="W29" s="167"/>
      <c r="X29" s="167"/>
      <c r="Y29" s="159"/>
    </row>
    <row r="30" spans="1:25" s="165" customFormat="1" ht="16.149999999999999" customHeight="1">
      <c r="A30" s="159"/>
      <c r="B30" s="167"/>
      <c r="C30" s="194"/>
      <c r="D30" s="194"/>
      <c r="E30" s="194"/>
      <c r="F30" s="194"/>
      <c r="G30" s="194"/>
      <c r="H30" s="194"/>
      <c r="I30" s="194"/>
      <c r="J30" s="194"/>
      <c r="K30" s="194"/>
      <c r="L30" s="194"/>
      <c r="M30" s="194"/>
      <c r="N30" s="167"/>
      <c r="O30" s="167"/>
      <c r="P30" s="167"/>
      <c r="Q30" s="167"/>
      <c r="R30" s="167"/>
      <c r="S30" s="167"/>
      <c r="T30" s="167"/>
      <c r="U30" s="167"/>
      <c r="V30" s="167"/>
      <c r="W30" s="167"/>
      <c r="X30" s="167"/>
      <c r="Y30" s="159"/>
    </row>
    <row r="31" spans="1:25" s="165" customFormat="1" ht="16.149999999999999" customHeight="1">
      <c r="A31" s="159"/>
      <c r="B31" s="167"/>
      <c r="C31" s="194" t="s">
        <v>14739</v>
      </c>
      <c r="D31" s="194"/>
      <c r="E31" s="194"/>
      <c r="F31" s="194"/>
      <c r="G31" s="194"/>
      <c r="H31" s="194"/>
      <c r="I31" s="194"/>
      <c r="J31" s="194"/>
      <c r="K31" s="194"/>
      <c r="L31" s="194"/>
      <c r="M31" s="194"/>
      <c r="N31" s="194"/>
      <c r="O31" s="194"/>
      <c r="P31" s="194"/>
      <c r="Q31" s="194"/>
      <c r="R31" s="194"/>
      <c r="S31" s="194"/>
      <c r="T31" s="194"/>
      <c r="U31" s="194"/>
      <c r="V31" s="194"/>
      <c r="W31" s="194"/>
      <c r="X31" s="194"/>
      <c r="Y31" s="159"/>
    </row>
    <row r="32" spans="1:25" s="165" customFormat="1" ht="16.149999999999999" customHeight="1">
      <c r="A32" s="159"/>
      <c r="B32" s="167"/>
      <c r="C32" s="194"/>
      <c r="D32" s="194"/>
      <c r="E32" s="194"/>
      <c r="F32" s="194"/>
      <c r="G32" s="194"/>
      <c r="H32" s="194"/>
      <c r="I32" s="194"/>
      <c r="J32" s="194"/>
      <c r="K32" s="194"/>
      <c r="L32" s="194"/>
      <c r="M32" s="194"/>
      <c r="N32" s="194"/>
      <c r="O32" s="194"/>
      <c r="P32" s="194"/>
      <c r="Q32" s="194"/>
      <c r="R32" s="194"/>
      <c r="S32" s="194"/>
      <c r="T32" s="194"/>
      <c r="U32" s="194"/>
      <c r="V32" s="194"/>
      <c r="W32" s="194"/>
      <c r="X32" s="194"/>
      <c r="Y32" s="159"/>
    </row>
    <row r="33" spans="1:25" s="165" customFormat="1" ht="16.149999999999999" customHeight="1">
      <c r="A33" s="159"/>
      <c r="B33" s="167"/>
      <c r="C33" s="164"/>
      <c r="D33" s="164"/>
      <c r="E33" s="164"/>
      <c r="F33" s="164"/>
      <c r="G33" s="164"/>
      <c r="H33" s="164"/>
      <c r="I33" s="164"/>
      <c r="J33" s="164"/>
      <c r="K33" s="164"/>
      <c r="L33" s="164"/>
      <c r="M33" s="164"/>
      <c r="N33" s="164"/>
      <c r="O33" s="164"/>
      <c r="P33" s="164"/>
      <c r="Q33" s="164"/>
      <c r="R33" s="164"/>
      <c r="S33" s="164"/>
      <c r="T33" s="164"/>
      <c r="U33" s="164"/>
      <c r="V33" s="164"/>
      <c r="W33" s="164"/>
      <c r="X33" s="164"/>
      <c r="Y33" s="159"/>
    </row>
    <row r="34" spans="1:25" s="165" customFormat="1" ht="16.149999999999999" customHeight="1">
      <c r="A34" s="159"/>
      <c r="B34" s="168" t="s">
        <v>14740</v>
      </c>
      <c r="C34" s="167"/>
      <c r="D34" s="167"/>
      <c r="E34" s="167"/>
      <c r="F34" s="167"/>
      <c r="G34" s="167"/>
      <c r="H34" s="167"/>
      <c r="I34" s="167"/>
      <c r="J34" s="167"/>
      <c r="K34" s="167"/>
      <c r="L34" s="167"/>
      <c r="M34" s="167"/>
      <c r="N34" s="167"/>
      <c r="O34" s="167"/>
      <c r="P34" s="167"/>
      <c r="Q34" s="167"/>
      <c r="R34" s="167"/>
      <c r="S34" s="167"/>
      <c r="T34" s="167"/>
      <c r="U34" s="167"/>
      <c r="V34" s="167"/>
      <c r="W34" s="167"/>
      <c r="X34" s="167"/>
      <c r="Y34" s="159"/>
    </row>
    <row r="35" spans="1:25" s="165" customFormat="1" ht="16.149999999999999" customHeight="1">
      <c r="A35" s="159"/>
      <c r="B35" s="167"/>
      <c r="C35" s="169" t="s">
        <v>14741</v>
      </c>
      <c r="D35" s="167"/>
      <c r="E35" s="167"/>
      <c r="F35" s="167"/>
      <c r="G35" s="167"/>
      <c r="H35" s="167"/>
      <c r="I35" s="167"/>
      <c r="J35" s="167"/>
      <c r="K35" s="167"/>
      <c r="L35" s="167"/>
      <c r="M35" s="167"/>
      <c r="N35" s="167"/>
      <c r="O35" s="167"/>
      <c r="P35" s="167"/>
      <c r="Q35" s="167"/>
      <c r="R35" s="167"/>
      <c r="S35" s="167"/>
      <c r="T35" s="167"/>
      <c r="U35" s="167"/>
      <c r="V35" s="167"/>
      <c r="W35" s="167"/>
      <c r="X35" s="167"/>
      <c r="Y35" s="159"/>
    </row>
    <row r="36" spans="1:25" s="165" customFormat="1" ht="16.149999999999999" customHeight="1">
      <c r="A36" s="159"/>
      <c r="B36" s="167"/>
      <c r="C36" s="194" t="s">
        <v>14742</v>
      </c>
      <c r="D36" s="194"/>
      <c r="E36" s="194"/>
      <c r="F36" s="194"/>
      <c r="G36" s="194"/>
      <c r="H36" s="194"/>
      <c r="I36" s="194"/>
      <c r="J36" s="194"/>
      <c r="K36" s="167"/>
      <c r="L36" s="167"/>
      <c r="M36" s="167"/>
      <c r="N36" s="167"/>
      <c r="O36" s="167"/>
      <c r="P36" s="167"/>
      <c r="Q36" s="167"/>
      <c r="R36" s="167"/>
      <c r="S36" s="167"/>
      <c r="T36" s="167"/>
      <c r="U36" s="167"/>
      <c r="V36" s="167"/>
      <c r="W36" s="167"/>
      <c r="X36" s="167"/>
      <c r="Y36" s="159"/>
    </row>
    <row r="37" spans="1:25" s="165" customFormat="1" ht="16.149999999999999" customHeight="1">
      <c r="A37" s="159"/>
      <c r="B37" s="167"/>
      <c r="C37" s="194"/>
      <c r="D37" s="194"/>
      <c r="E37" s="194"/>
      <c r="F37" s="194"/>
      <c r="G37" s="194"/>
      <c r="H37" s="194"/>
      <c r="I37" s="194"/>
      <c r="J37" s="194"/>
      <c r="K37" s="167"/>
      <c r="L37" s="167"/>
      <c r="M37" s="167"/>
      <c r="N37" s="167"/>
      <c r="O37" s="167"/>
      <c r="P37" s="167"/>
      <c r="Q37" s="167"/>
      <c r="R37" s="167"/>
      <c r="S37" s="167"/>
      <c r="T37" s="167"/>
      <c r="U37" s="167"/>
      <c r="V37" s="167"/>
      <c r="W37" s="167"/>
      <c r="X37" s="167"/>
      <c r="Y37" s="159"/>
    </row>
    <row r="38" spans="1:25" s="165" customFormat="1" ht="16.149999999999999" customHeight="1">
      <c r="A38" s="159"/>
      <c r="B38" s="167"/>
      <c r="C38" s="194"/>
      <c r="D38" s="194"/>
      <c r="E38" s="194"/>
      <c r="F38" s="194"/>
      <c r="G38" s="194"/>
      <c r="H38" s="194"/>
      <c r="I38" s="194"/>
      <c r="J38" s="194"/>
      <c r="K38" s="167"/>
      <c r="L38" s="167"/>
      <c r="M38" s="167"/>
      <c r="N38" s="167"/>
      <c r="O38" s="167"/>
      <c r="P38" s="167"/>
      <c r="Q38" s="167"/>
      <c r="R38" s="167"/>
      <c r="S38" s="167"/>
      <c r="T38" s="167"/>
      <c r="U38" s="167"/>
      <c r="V38" s="167"/>
      <c r="W38" s="167"/>
      <c r="X38" s="167"/>
      <c r="Y38" s="159"/>
    </row>
    <row r="39" spans="1:25" s="165" customFormat="1" ht="16.149999999999999" customHeight="1">
      <c r="A39" s="159"/>
      <c r="B39" s="167"/>
      <c r="C39" s="194"/>
      <c r="D39" s="194"/>
      <c r="E39" s="194"/>
      <c r="F39" s="194"/>
      <c r="G39" s="194"/>
      <c r="H39" s="194"/>
      <c r="I39" s="194"/>
      <c r="J39" s="194"/>
      <c r="K39" s="167"/>
      <c r="L39" s="167"/>
      <c r="M39" s="167"/>
      <c r="N39" s="167"/>
      <c r="O39" s="167"/>
      <c r="P39" s="167"/>
      <c r="Q39" s="167"/>
      <c r="R39" s="167"/>
      <c r="S39" s="167"/>
      <c r="T39" s="167"/>
      <c r="U39" s="167"/>
      <c r="V39" s="167"/>
      <c r="W39" s="167"/>
      <c r="X39" s="167"/>
      <c r="Y39" s="159"/>
    </row>
    <row r="40" spans="1:25" s="165" customFormat="1" ht="16.149999999999999" customHeight="1">
      <c r="A40" s="159"/>
      <c r="B40" s="167"/>
      <c r="C40" s="164"/>
      <c r="D40" s="164"/>
      <c r="E40" s="164"/>
      <c r="F40" s="164"/>
      <c r="G40" s="164"/>
      <c r="H40" s="164"/>
      <c r="I40" s="164"/>
      <c r="J40" s="164"/>
      <c r="K40" s="164"/>
      <c r="L40" s="164"/>
      <c r="M40" s="164"/>
      <c r="N40" s="164"/>
      <c r="O40" s="164"/>
      <c r="P40" s="164"/>
      <c r="Q40" s="164"/>
      <c r="R40" s="164"/>
      <c r="S40" s="164"/>
      <c r="T40" s="164"/>
      <c r="U40" s="164"/>
      <c r="V40" s="164"/>
      <c r="W40" s="164"/>
      <c r="X40" s="164"/>
      <c r="Y40" s="159"/>
    </row>
    <row r="41" spans="1:25" s="165" customFormat="1" ht="16.149999999999999" customHeight="1">
      <c r="A41" s="159"/>
      <c r="B41" s="168" t="s">
        <v>14743</v>
      </c>
      <c r="C41" s="167"/>
      <c r="D41" s="167"/>
      <c r="E41" s="167"/>
      <c r="F41" s="167"/>
      <c r="G41" s="167"/>
      <c r="H41" s="167"/>
      <c r="I41" s="167"/>
      <c r="J41" s="167"/>
      <c r="K41" s="167"/>
      <c r="L41" s="167"/>
      <c r="M41" s="167"/>
      <c r="N41" s="167"/>
      <c r="O41" s="167"/>
      <c r="P41" s="167"/>
      <c r="Q41" s="167"/>
      <c r="R41" s="167"/>
      <c r="S41" s="167"/>
      <c r="T41" s="167"/>
      <c r="U41" s="167"/>
      <c r="V41" s="167"/>
      <c r="W41" s="167"/>
      <c r="X41" s="167"/>
      <c r="Y41" s="159"/>
    </row>
    <row r="42" spans="1:25" s="165" customFormat="1" ht="16.149999999999999" customHeight="1">
      <c r="A42" s="159"/>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59"/>
    </row>
    <row r="43" spans="1:25" s="165" customFormat="1" ht="16.149999999999999" customHeight="1">
      <c r="A43" s="159"/>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59"/>
    </row>
    <row r="44" spans="1:25" s="165" customFormat="1" ht="16.149999999999999" customHeight="1">
      <c r="A44" s="159"/>
      <c r="B44" s="167"/>
      <c r="C44" s="169" t="s">
        <v>14744</v>
      </c>
      <c r="D44" s="167"/>
      <c r="E44" s="167"/>
      <c r="F44" s="167"/>
      <c r="G44" s="167"/>
      <c r="H44" s="167"/>
      <c r="I44" s="167"/>
      <c r="J44" s="167"/>
      <c r="K44" s="167"/>
      <c r="L44" s="167"/>
      <c r="M44" s="167"/>
      <c r="N44" s="167"/>
      <c r="O44" s="167"/>
      <c r="P44" s="167"/>
      <c r="Q44" s="167"/>
      <c r="R44" s="167"/>
      <c r="S44" s="167"/>
      <c r="T44" s="167"/>
      <c r="U44" s="167"/>
      <c r="V44" s="167"/>
      <c r="W44" s="167"/>
      <c r="X44" s="167"/>
      <c r="Y44" s="159"/>
    </row>
    <row r="45" spans="1:25" s="165" customFormat="1" ht="16.149999999999999" customHeight="1">
      <c r="A45" s="159"/>
      <c r="B45" s="167"/>
      <c r="C45" s="194" t="s">
        <v>14745</v>
      </c>
      <c r="D45" s="194"/>
      <c r="E45" s="194"/>
      <c r="F45" s="194"/>
      <c r="G45" s="194"/>
      <c r="H45" s="194"/>
      <c r="I45" s="194"/>
      <c r="J45" s="194"/>
      <c r="K45" s="194"/>
      <c r="L45" s="194"/>
      <c r="M45" s="194"/>
      <c r="N45" s="194"/>
      <c r="O45" s="194"/>
      <c r="P45" s="194"/>
      <c r="Q45" s="194"/>
      <c r="R45" s="194"/>
      <c r="S45" s="194"/>
      <c r="T45" s="194"/>
      <c r="U45" s="194"/>
      <c r="V45" s="194"/>
      <c r="W45" s="194"/>
      <c r="X45" s="194"/>
      <c r="Y45" s="159"/>
    </row>
    <row r="46" spans="1:25" s="165" customFormat="1" ht="16.149999999999999" customHeight="1">
      <c r="A46" s="159"/>
      <c r="B46" s="167"/>
      <c r="C46" s="194"/>
      <c r="D46" s="194"/>
      <c r="E46" s="194"/>
      <c r="F46" s="194"/>
      <c r="G46" s="194"/>
      <c r="H46" s="194"/>
      <c r="I46" s="194"/>
      <c r="J46" s="194"/>
      <c r="K46" s="194"/>
      <c r="L46" s="194"/>
      <c r="M46" s="194"/>
      <c r="N46" s="194"/>
      <c r="O46" s="194"/>
      <c r="P46" s="194"/>
      <c r="Q46" s="194"/>
      <c r="R46" s="194"/>
      <c r="S46" s="194"/>
      <c r="T46" s="194"/>
      <c r="U46" s="194"/>
      <c r="V46" s="194"/>
      <c r="W46" s="194"/>
      <c r="X46" s="194"/>
      <c r="Y46" s="159"/>
    </row>
    <row r="47" spans="1:25" s="165" customFormat="1" ht="16.149999999999999" customHeight="1">
      <c r="A47" s="159"/>
      <c r="B47" s="167"/>
      <c r="C47" s="164"/>
      <c r="D47" s="195" t="s">
        <v>14730</v>
      </c>
      <c r="E47" s="195"/>
      <c r="F47" s="195"/>
      <c r="G47" s="196" t="s">
        <v>14746</v>
      </c>
      <c r="H47" s="196"/>
      <c r="I47" s="196"/>
      <c r="J47" s="196"/>
      <c r="K47" s="196"/>
      <c r="L47" s="196"/>
      <c r="M47" s="196"/>
      <c r="N47" s="196"/>
      <c r="O47" s="196"/>
      <c r="P47" s="196"/>
      <c r="Q47" s="164"/>
      <c r="R47" s="164"/>
      <c r="S47" s="164"/>
      <c r="T47" s="164"/>
      <c r="U47" s="164"/>
      <c r="V47" s="164"/>
      <c r="W47" s="164"/>
      <c r="X47" s="164"/>
      <c r="Y47" s="159"/>
    </row>
    <row r="48" spans="1:25" s="165" customFormat="1" ht="16.149999999999999" customHeight="1">
      <c r="A48" s="159"/>
      <c r="B48" s="167"/>
      <c r="C48" s="169"/>
      <c r="D48" s="164"/>
      <c r="E48" s="164"/>
      <c r="F48" s="164"/>
      <c r="G48" s="164"/>
      <c r="H48" s="164"/>
      <c r="I48" s="164"/>
      <c r="J48" s="164"/>
      <c r="K48" s="164"/>
      <c r="L48" s="164"/>
      <c r="M48" s="164"/>
      <c r="N48" s="164"/>
      <c r="O48" s="164"/>
      <c r="P48" s="172"/>
      <c r="Q48" s="164"/>
      <c r="R48" s="164"/>
      <c r="S48" s="164"/>
      <c r="T48" s="164"/>
      <c r="U48" s="164"/>
      <c r="V48" s="164"/>
      <c r="W48" s="164"/>
      <c r="X48" s="164"/>
      <c r="Y48" s="159"/>
    </row>
    <row r="49" spans="1:25" s="165" customFormat="1" ht="16.149999999999999" customHeight="1">
      <c r="A49" s="159"/>
      <c r="B49" s="180" t="s">
        <v>14751</v>
      </c>
      <c r="C49" s="181"/>
      <c r="D49" s="181"/>
      <c r="E49" s="181"/>
      <c r="F49" s="181"/>
      <c r="G49" s="181"/>
      <c r="H49" s="181"/>
      <c r="I49" s="181"/>
      <c r="J49" s="181"/>
      <c r="K49" s="181"/>
      <c r="L49" s="181"/>
      <c r="M49" s="181"/>
      <c r="N49" s="181"/>
      <c r="O49" s="181"/>
      <c r="P49" s="181"/>
      <c r="Q49" s="181"/>
      <c r="R49" s="181"/>
      <c r="S49" s="181"/>
      <c r="T49" s="181"/>
      <c r="U49" s="181"/>
      <c r="V49" s="181"/>
      <c r="W49" s="181"/>
      <c r="X49" s="181"/>
      <c r="Y49" s="159"/>
    </row>
    <row r="50" spans="1:25" s="165" customFormat="1" ht="16.149999999999999" customHeight="1">
      <c r="A50" s="159"/>
      <c r="B50" s="182"/>
      <c r="C50" s="197" t="s">
        <v>14752</v>
      </c>
      <c r="D50" s="197"/>
      <c r="E50" s="197"/>
      <c r="F50" s="197"/>
      <c r="G50" s="197"/>
      <c r="H50" s="197"/>
      <c r="I50" s="197"/>
      <c r="J50" s="197"/>
      <c r="K50" s="197"/>
      <c r="L50" s="197"/>
      <c r="M50" s="197"/>
      <c r="N50" s="197"/>
      <c r="O50" s="197"/>
      <c r="P50" s="197"/>
      <c r="Q50" s="197"/>
      <c r="R50" s="197"/>
      <c r="S50" s="197"/>
      <c r="T50" s="197"/>
      <c r="U50" s="197"/>
      <c r="V50" s="197"/>
      <c r="W50" s="197"/>
      <c r="X50" s="197"/>
      <c r="Y50" s="159"/>
    </row>
    <row r="51" spans="1:25" s="165" customFormat="1" ht="16.149999999999999" customHeight="1">
      <c r="A51" s="159"/>
      <c r="B51" s="181"/>
      <c r="C51" s="197"/>
      <c r="D51" s="197"/>
      <c r="E51" s="197"/>
      <c r="F51" s="197"/>
      <c r="G51" s="197"/>
      <c r="H51" s="197"/>
      <c r="I51" s="197"/>
      <c r="J51" s="197"/>
      <c r="K51" s="197"/>
      <c r="L51" s="197"/>
      <c r="M51" s="197"/>
      <c r="N51" s="197"/>
      <c r="O51" s="197"/>
      <c r="P51" s="197"/>
      <c r="Q51" s="197"/>
      <c r="R51" s="197"/>
      <c r="S51" s="197"/>
      <c r="T51" s="197"/>
      <c r="U51" s="197"/>
      <c r="V51" s="197"/>
      <c r="W51" s="197"/>
      <c r="X51" s="197"/>
      <c r="Y51" s="159"/>
    </row>
    <row r="52" spans="1:25" s="165" customFormat="1" ht="16.149999999999999" customHeight="1">
      <c r="A52" s="159"/>
      <c r="B52" s="181"/>
      <c r="C52" s="197"/>
      <c r="D52" s="197"/>
      <c r="E52" s="197"/>
      <c r="F52" s="197"/>
      <c r="G52" s="197"/>
      <c r="H52" s="197"/>
      <c r="I52" s="197"/>
      <c r="J52" s="197"/>
      <c r="K52" s="197"/>
      <c r="L52" s="197"/>
      <c r="M52" s="197"/>
      <c r="N52" s="197"/>
      <c r="O52" s="197"/>
      <c r="P52" s="197"/>
      <c r="Q52" s="197"/>
      <c r="R52" s="197"/>
      <c r="S52" s="197"/>
      <c r="T52" s="197"/>
      <c r="U52" s="197"/>
      <c r="V52" s="197"/>
      <c r="W52" s="197"/>
      <c r="X52" s="197"/>
      <c r="Y52" s="159"/>
    </row>
    <row r="53" spans="1:25" ht="13.5"/>
    <row r="54" spans="1:25" ht="13.5" hidden="1"/>
    <row r="55" spans="1:25" ht="13.5" hidden="1"/>
    <row r="56" spans="1:25" ht="13.5" hidden="1"/>
    <row r="57" spans="1:25" ht="13.5" hidden="1"/>
    <row r="58" spans="1:25" ht="13.5" hidden="1"/>
    <row r="59" spans="1:25" ht="13.5" hidden="1"/>
    <row r="60" spans="1:25" ht="13.5" hidden="1"/>
    <row r="61" spans="1:25" ht="13.5" hidden="1"/>
    <row r="62" spans="1:25" ht="13.5" hidden="1"/>
    <row r="63" spans="1:25" ht="13.5" hidden="1"/>
    <row r="64" spans="1:25"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3.5" hidden="1"/>
    <row r="272" ht="13.5" hidden="1"/>
    <row r="273" ht="13.5" hidden="1"/>
    <row r="274" ht="13.5" hidden="1"/>
    <row r="275" ht="13.5" hidden="1"/>
    <row r="276" ht="13.5" hidden="1"/>
    <row r="277" ht="13.5" hidden="1"/>
    <row r="278" ht="13.5" hidden="1"/>
    <row r="279" ht="13.5" hidden="1"/>
    <row r="280" ht="13.5" hidden="1"/>
    <row r="281" ht="13.5" hidden="1"/>
    <row r="282" ht="13.5" hidden="1"/>
    <row r="283" ht="13.5" hidden="1"/>
    <row r="284" ht="13.5" hidden="1"/>
    <row r="285" ht="13.5" hidden="1"/>
    <row r="286" ht="13.5" hidden="1"/>
    <row r="287" ht="13.5" hidden="1"/>
    <row r="288" ht="13.5" hidden="1"/>
    <row r="289" ht="13.5" hidden="1"/>
    <row r="290" ht="13.5" hidden="1"/>
    <row r="291" ht="13.5" hidden="1"/>
    <row r="292" ht="13.5" hidden="1"/>
    <row r="293" ht="13.5" hidden="1"/>
    <row r="294" ht="13.5" hidden="1"/>
    <row r="295" ht="13.5" hidden="1"/>
    <row r="296" ht="13.5" hidden="1"/>
    <row r="297" ht="13.5" hidden="1"/>
    <row r="298" ht="13.5" hidden="1"/>
    <row r="299" ht="13.5" hidden="1"/>
    <row r="300" ht="13.5" hidden="1"/>
    <row r="301" ht="13.5" hidden="1"/>
    <row r="302" ht="13.5" hidden="1"/>
    <row r="303" ht="13.5" hidden="1"/>
    <row r="304" ht="13.5" hidden="1"/>
    <row r="305" ht="13.5" hidden="1"/>
    <row r="306" ht="13.5" hidden="1"/>
    <row r="307" ht="13.5" hidden="1"/>
    <row r="308" ht="13.5" hidden="1"/>
    <row r="309" ht="13.5" hidden="1"/>
    <row r="310" ht="13.5" hidden="1"/>
    <row r="311" ht="13.5" hidden="1"/>
    <row r="312" ht="13.5" hidden="1"/>
    <row r="313" ht="13.5" hidden="1"/>
    <row r="314" ht="13.5" hidden="1"/>
    <row r="315" ht="13.5" hidden="1"/>
    <row r="316" ht="13.5" hidden="1"/>
    <row r="317" ht="13.5" hidden="1"/>
    <row r="318" ht="13.5" hidden="1"/>
    <row r="319" ht="13.5" hidden="1"/>
    <row r="320" ht="13.5" hidden="1"/>
    <row r="321" ht="13.5" hidden="1"/>
    <row r="322" ht="13.5" hidden="1"/>
    <row r="323" ht="13.5" hidden="1"/>
    <row r="324" ht="13.5" hidden="1"/>
    <row r="325" ht="13.5" hidden="1"/>
    <row r="326" ht="13.5" hidden="1"/>
    <row r="327" ht="13.5" hidden="1"/>
    <row r="328" ht="13.5" hidden="1"/>
    <row r="329" ht="13.5" hidden="1"/>
    <row r="330" ht="13.5" hidden="1"/>
    <row r="331" ht="13.5" hidden="1"/>
    <row r="332" ht="13.5" hidden="1"/>
    <row r="333" ht="13.5" hidden="1"/>
    <row r="334" ht="13.5" hidden="1"/>
    <row r="335" ht="13.5" hidden="1"/>
    <row r="336" ht="13.5" hidden="1"/>
    <row r="337" ht="13.5" hidden="1"/>
    <row r="338" ht="13.5" hidden="1"/>
    <row r="339" ht="13.5" hidden="1"/>
    <row r="340" ht="13.5" hidden="1"/>
    <row r="341" ht="13.5" hidden="1"/>
    <row r="342" ht="13.5" hidden="1"/>
    <row r="343" ht="13.5" hidden="1"/>
    <row r="344" ht="13.5" hidden="1"/>
    <row r="345" ht="13.5" hidden="1"/>
    <row r="346" ht="13.5" hidden="1"/>
    <row r="347" ht="13.5" hidden="1"/>
    <row r="348" ht="13.5" hidden="1"/>
    <row r="349" ht="13.5" hidden="1"/>
    <row r="350" ht="13.5" hidden="1"/>
    <row r="351" ht="13.5" hidden="1"/>
    <row r="352" ht="13.5" hidden="1"/>
    <row r="353" ht="13.5" hidden="1"/>
    <row r="354" ht="13.5" hidden="1"/>
    <row r="355" ht="13.5" hidden="1"/>
    <row r="356" ht="13.5" hidden="1"/>
    <row r="357" ht="13.5" hidden="1"/>
    <row r="358" ht="13.5" hidden="1"/>
    <row r="359" ht="13.5" hidden="1"/>
    <row r="360" ht="13.5" hidden="1"/>
    <row r="361" ht="13.5" hidden="1"/>
    <row r="362" ht="13.5" hidden="1"/>
    <row r="363" ht="13.5" hidden="1"/>
    <row r="364" ht="13.5" hidden="1"/>
    <row r="365" ht="13.5" hidden="1"/>
    <row r="366" ht="13.5" hidden="1"/>
    <row r="367" ht="13.5" hidden="1"/>
    <row r="368" ht="13.5" hidden="1"/>
    <row r="369" ht="13.5" hidden="1"/>
    <row r="370" ht="13.5" hidden="1"/>
    <row r="371" ht="13.5" hidden="1"/>
    <row r="372" ht="13.5" hidden="1"/>
    <row r="373" ht="13.5" hidden="1"/>
    <row r="374" ht="13.5" hidden="1"/>
    <row r="375" ht="13.5" hidden="1"/>
    <row r="376" ht="13.5" hidden="1"/>
    <row r="377" ht="13.5" hidden="1"/>
    <row r="378" ht="13.5" hidden="1"/>
    <row r="379" ht="13.5" hidden="1"/>
    <row r="380" ht="13.5" hidden="1"/>
    <row r="381" ht="13.5" hidden="1"/>
    <row r="382" ht="13.5" hidden="1"/>
    <row r="383" ht="13.5" hidden="1"/>
    <row r="384" ht="13.5" hidden="1"/>
    <row r="385" ht="13.5" hidden="1"/>
    <row r="386" ht="13.5" hidden="1"/>
    <row r="387" ht="13.5" hidden="1"/>
    <row r="388" ht="13.5" hidden="1"/>
    <row r="389" ht="13.5" hidden="1"/>
    <row r="390" ht="13.5" hidden="1"/>
    <row r="391" ht="13.5" hidden="1"/>
    <row r="392" ht="13.5" hidden="1"/>
    <row r="393" ht="13.5" hidden="1"/>
    <row r="394" ht="13.5" hidden="1"/>
    <row r="395" ht="13.5" hidden="1"/>
    <row r="396" ht="13.5" hidden="1"/>
    <row r="397" ht="13.5" hidden="1"/>
    <row r="398" ht="13.5" hidden="1"/>
    <row r="399" ht="13.5" hidden="1"/>
    <row r="400" ht="13.5" hidden="1"/>
    <row r="401" ht="13.5" hidden="1"/>
    <row r="402" ht="13.5" hidden="1"/>
    <row r="403" ht="13.5" hidden="1"/>
    <row r="404" ht="13.5" hidden="1"/>
    <row r="405" ht="13.5" hidden="1"/>
    <row r="406" ht="13.5" hidden="1"/>
    <row r="407" ht="13.5" hidden="1"/>
    <row r="408" ht="13.5" hidden="1"/>
    <row r="409" ht="13.5" hidden="1"/>
    <row r="410" ht="13.5" hidden="1"/>
    <row r="411" ht="13.5" hidden="1"/>
    <row r="412" ht="13.5" hidden="1"/>
    <row r="413" ht="13.5" hidden="1"/>
    <row r="414" ht="13.5" hidden="1"/>
    <row r="415" ht="13.5" hidden="1"/>
    <row r="416" ht="13.5" hidden="1"/>
    <row r="417" ht="13.5" hidden="1"/>
    <row r="418" ht="13.5" hidden="1"/>
    <row r="419" ht="13.5" hidden="1"/>
    <row r="420" ht="13.5" hidden="1"/>
    <row r="421" ht="13.5" hidden="1"/>
    <row r="422" ht="13.5" hidden="1"/>
    <row r="423" ht="13.5" hidden="1"/>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customHeight="1"/>
    <row r="507" ht="13.5" hidden="1" customHeight="1"/>
    <row r="508" ht="13.5" hidden="1" customHeight="1"/>
    <row r="509" ht="13.5" hidden="1" customHeight="1"/>
    <row r="510" ht="13.5" hidden="1" customHeight="1"/>
    <row r="511" ht="13.5" hidden="1" customHeight="1"/>
    <row r="512" ht="13.5" hidden="1" customHeight="1"/>
    <row r="513" ht="13.5" hidden="1" customHeight="1"/>
    <row r="514" ht="13.5" hidden="1" customHeight="1"/>
    <row r="515" ht="13.5" hidden="1" customHeight="1"/>
    <row r="516" ht="13.5" hidden="1" customHeight="1"/>
    <row r="517" ht="13.5" hidden="1" customHeight="1"/>
    <row r="518" ht="13.5" hidden="1" customHeight="1"/>
    <row r="519" ht="13.5" hidden="1" customHeight="1"/>
    <row r="520" ht="13.5" hidden="1" customHeight="1"/>
    <row r="521" ht="13.5" hidden="1" customHeight="1"/>
    <row r="522" ht="13.5" hidden="1" customHeight="1"/>
    <row r="523" ht="13.5" hidden="1" customHeight="1"/>
    <row r="524" ht="13.5" hidden="1" customHeight="1"/>
    <row r="525" ht="13.5" hidden="1" customHeight="1"/>
    <row r="526" ht="13.5" hidden="1" customHeight="1"/>
    <row r="527" ht="13.5" hidden="1" customHeight="1"/>
    <row r="528" ht="13.5" hidden="1" customHeight="1"/>
    <row r="529" ht="13.5" hidden="1" customHeight="1"/>
    <row r="530" ht="13.5" hidden="1" customHeight="1"/>
    <row r="531" ht="13.5" hidden="1" customHeight="1"/>
    <row r="532" ht="13.5" hidden="1" customHeight="1"/>
    <row r="533" ht="13.5" hidden="1" customHeight="1"/>
    <row r="534" ht="13.5" hidden="1" customHeight="1"/>
    <row r="535" ht="13.5" hidden="1" customHeight="1"/>
    <row r="536" ht="13.5" hidden="1" customHeight="1"/>
    <row r="537" ht="13.5" hidden="1" customHeight="1"/>
    <row r="538" ht="13.5" hidden="1" customHeight="1"/>
    <row r="539" ht="13.5" hidden="1" customHeight="1"/>
    <row r="540" ht="13.5" hidden="1" customHeight="1"/>
    <row r="541" ht="13.5" hidden="1" customHeight="1"/>
    <row r="542" ht="13.5" hidden="1" customHeight="1"/>
    <row r="543" ht="13.5" hidden="1" customHeight="1"/>
    <row r="544" ht="13.5" hidden="1" customHeight="1"/>
    <row r="545" ht="13.5" hidden="1" customHeight="1"/>
    <row r="546" ht="13.5" hidden="1" customHeight="1"/>
    <row r="547" ht="13.5" hidden="1" customHeight="1"/>
    <row r="548" ht="13.5" hidden="1" customHeight="1"/>
    <row r="549" ht="13.5" hidden="1" customHeight="1"/>
    <row r="550" ht="13.5" hidden="1" customHeight="1"/>
    <row r="551" ht="13.5" hidden="1" customHeight="1"/>
    <row r="552" ht="13.5" hidden="1" customHeight="1"/>
    <row r="553" ht="13.5" hidden="1" customHeight="1"/>
    <row r="554" ht="13.5" hidden="1" customHeight="1"/>
    <row r="555" ht="13.5" hidden="1" customHeight="1"/>
    <row r="556" ht="13.5" hidden="1" customHeight="1"/>
    <row r="557" ht="13.5" hidden="1" customHeight="1"/>
    <row r="558" ht="13.5" hidden="1" customHeight="1"/>
    <row r="559" ht="13.5" hidden="1" customHeight="1"/>
    <row r="560" ht="13.5" hidden="1" customHeight="1"/>
    <row r="561" ht="13.5" hidden="1" customHeight="1"/>
    <row r="562" ht="13.5" hidden="1" customHeight="1"/>
    <row r="563" ht="13.5" hidden="1" customHeight="1"/>
    <row r="564" ht="13.5" hidden="1" customHeight="1"/>
    <row r="565" ht="13.5" hidden="1" customHeight="1"/>
    <row r="566" ht="13.5" hidden="1" customHeight="1"/>
    <row r="567" ht="13.5" hidden="1" customHeight="1"/>
    <row r="568" ht="13.5" hidden="1" customHeight="1"/>
    <row r="569" ht="13.5" hidden="1" customHeight="1"/>
    <row r="570" ht="13.5" hidden="1" customHeight="1"/>
    <row r="571" ht="13.5" hidden="1" customHeight="1"/>
    <row r="572" ht="13.5" hidden="1" customHeight="1"/>
    <row r="573" ht="13.5" hidden="1" customHeight="1"/>
    <row r="574" ht="13.5" hidden="1" customHeight="1"/>
    <row r="575" ht="13.5" hidden="1" customHeight="1"/>
    <row r="576" ht="13.5" hidden="1" customHeight="1"/>
    <row r="577" ht="13.5" hidden="1" customHeight="1"/>
    <row r="578" ht="13.5" hidden="1" customHeight="1"/>
    <row r="579" ht="13.5" hidden="1" customHeight="1"/>
    <row r="580" ht="13.5" hidden="1" customHeight="1"/>
    <row r="581" ht="13.5" hidden="1" customHeight="1"/>
    <row r="582" ht="13.5" hidden="1" customHeight="1"/>
    <row r="583" ht="13.5" hidden="1" customHeight="1"/>
    <row r="584" ht="13.5" hidden="1" customHeight="1"/>
    <row r="585" ht="13.5" hidden="1" customHeight="1"/>
    <row r="586" ht="13.5" hidden="1" customHeight="1"/>
    <row r="587" ht="13.5" hidden="1" customHeight="1"/>
    <row r="588" ht="13.5" hidden="1" customHeight="1"/>
    <row r="589" ht="13.5" hidden="1" customHeight="1"/>
    <row r="590" ht="13.5" hidden="1" customHeight="1"/>
    <row r="591" ht="13.5" hidden="1" customHeight="1"/>
    <row r="592" ht="13.5" hidden="1" customHeight="1"/>
    <row r="593" ht="13.5" hidden="1" customHeight="1"/>
    <row r="594" ht="13.5" hidden="1" customHeight="1"/>
    <row r="595" ht="13.5" hidden="1" customHeight="1"/>
    <row r="596" ht="13.5" hidden="1" customHeight="1"/>
    <row r="597" ht="13.5" hidden="1" customHeight="1"/>
    <row r="598" ht="13.5" hidden="1" customHeight="1"/>
    <row r="599" ht="13.5" hidden="1" customHeight="1"/>
    <row r="600" ht="13.5" hidden="1" customHeight="1"/>
    <row r="601" ht="13.5" hidden="1" customHeight="1"/>
    <row r="602" ht="13.5" hidden="1" customHeight="1"/>
    <row r="603" ht="13.5" hidden="1" customHeight="1"/>
    <row r="604" ht="13.5" hidden="1" customHeight="1"/>
    <row r="605" ht="13.5" hidden="1" customHeight="1"/>
    <row r="606" ht="13.5" hidden="1" customHeight="1"/>
    <row r="607" ht="13.5" hidden="1" customHeight="1"/>
    <row r="608" ht="13.5" hidden="1" customHeight="1"/>
    <row r="609" ht="13.5" hidden="1" customHeight="1"/>
    <row r="610" ht="13.5" hidden="1" customHeight="1"/>
    <row r="611" ht="13.5" hidden="1" customHeight="1"/>
    <row r="612" ht="13.5" hidden="1" customHeight="1"/>
    <row r="613" ht="13.5" hidden="1" customHeight="1"/>
    <row r="614" ht="13.5" hidden="1" customHeight="1"/>
    <row r="615" ht="13.5" hidden="1" customHeight="1"/>
    <row r="616" ht="13.5" hidden="1" customHeight="1"/>
    <row r="617" ht="13.5" hidden="1" customHeight="1"/>
    <row r="618" ht="13.5" hidden="1" customHeight="1"/>
    <row r="619" ht="13.5" hidden="1" customHeight="1"/>
    <row r="620" ht="13.5" hidden="1" customHeight="1"/>
    <row r="621" ht="13.5" hidden="1" customHeight="1"/>
    <row r="622" ht="13.5" hidden="1" customHeight="1"/>
    <row r="623" ht="13.5" hidden="1" customHeight="1"/>
    <row r="624" ht="13.5" hidden="1" customHeight="1"/>
    <row r="625" ht="13.5" hidden="1" customHeight="1"/>
    <row r="626" ht="13.5" hidden="1" customHeight="1"/>
    <row r="627" ht="13.5" hidden="1" customHeight="1"/>
    <row r="628" ht="13.5" hidden="1" customHeight="1"/>
    <row r="629" ht="13.5" hidden="1" customHeight="1"/>
    <row r="630" ht="13.5" hidden="1" customHeight="1"/>
    <row r="631" ht="13.5" hidden="1" customHeight="1"/>
    <row r="632" ht="13.5" hidden="1" customHeight="1"/>
    <row r="633" ht="13.5" hidden="1" customHeight="1"/>
    <row r="634" ht="13.5" hidden="1" customHeight="1"/>
    <row r="635" ht="13.5" hidden="1" customHeight="1"/>
    <row r="636" ht="13.5" hidden="1" customHeight="1"/>
    <row r="637" ht="13.5" hidden="1" customHeight="1"/>
    <row r="638" ht="13.5" hidden="1" customHeight="1"/>
    <row r="639" ht="13.5" hidden="1" customHeight="1"/>
    <row r="640" ht="13.5" hidden="1" customHeight="1"/>
    <row r="641" ht="13.5" hidden="1" customHeight="1"/>
    <row r="642" ht="13.5" hidden="1" customHeight="1"/>
    <row r="643" ht="13.5" hidden="1" customHeight="1"/>
    <row r="644" ht="13.5" hidden="1" customHeight="1"/>
    <row r="645" ht="13.5" hidden="1" customHeight="1"/>
    <row r="646" ht="13.5" hidden="1" customHeight="1"/>
    <row r="647" ht="13.5" hidden="1" customHeight="1"/>
    <row r="648" ht="13.5" hidden="1" customHeight="1"/>
    <row r="649" ht="13.5" hidden="1" customHeight="1"/>
    <row r="650" ht="13.5" hidden="1" customHeight="1"/>
    <row r="651" ht="13.5" hidden="1" customHeight="1"/>
    <row r="652" ht="13.5" hidden="1" customHeight="1"/>
    <row r="653" ht="13.5" hidden="1" customHeight="1"/>
    <row r="654" ht="13.5" hidden="1" customHeight="1"/>
    <row r="655" ht="13.5" hidden="1" customHeight="1"/>
    <row r="656" ht="13.5" hidden="1" customHeight="1"/>
    <row r="657" ht="13.5" hidden="1" customHeight="1"/>
    <row r="658" ht="13.5" hidden="1" customHeight="1"/>
    <row r="659" ht="13.5" hidden="1" customHeight="1"/>
    <row r="660" ht="13.5" hidden="1" customHeight="1"/>
    <row r="661" ht="13.5" hidden="1" customHeight="1"/>
    <row r="662" ht="13.5" hidden="1" customHeight="1"/>
    <row r="663" ht="13.5" hidden="1" customHeight="1"/>
    <row r="664" ht="13.5" hidden="1" customHeight="1"/>
    <row r="665" ht="13.5" hidden="1" customHeight="1"/>
    <row r="666" ht="13.5" hidden="1" customHeight="1"/>
    <row r="667" ht="13.5" hidden="1" customHeight="1"/>
    <row r="668" ht="13.5" hidden="1" customHeight="1"/>
    <row r="669" ht="13.5" hidden="1" customHeight="1"/>
    <row r="670" ht="13.5" hidden="1" customHeight="1"/>
    <row r="671" ht="13.5" hidden="1" customHeight="1"/>
    <row r="672" ht="13.5" hidden="1" customHeight="1"/>
    <row r="673" ht="13.5" hidden="1" customHeight="1"/>
    <row r="674" ht="13.5" hidden="1" customHeight="1"/>
    <row r="675" ht="13.5" hidden="1" customHeight="1"/>
    <row r="676" ht="13.5" hidden="1" customHeight="1"/>
    <row r="677" ht="13.5" hidden="1" customHeight="1"/>
    <row r="678" ht="13.5" hidden="1" customHeight="1"/>
    <row r="679" ht="13.5" hidden="1" customHeight="1"/>
    <row r="680" ht="13.5" hidden="1" customHeight="1"/>
    <row r="681" ht="13.5" hidden="1" customHeight="1"/>
    <row r="682" ht="13.5" hidden="1" customHeight="1"/>
    <row r="683" ht="13.5" hidden="1" customHeight="1"/>
    <row r="684" ht="13.5" hidden="1" customHeight="1"/>
    <row r="685" ht="13.5" hidden="1" customHeight="1"/>
    <row r="686" ht="13.5" hidden="1" customHeight="1"/>
    <row r="687" ht="13.5" hidden="1" customHeight="1"/>
    <row r="688" ht="13.5" hidden="1" customHeight="1"/>
    <row r="689" ht="13.5" hidden="1" customHeight="1"/>
    <row r="690" ht="13.5" hidden="1" customHeight="1"/>
    <row r="691" ht="13.5" hidden="1" customHeight="1"/>
    <row r="692" ht="13.5" hidden="1" customHeight="1"/>
    <row r="693" ht="13.5" hidden="1" customHeight="1"/>
    <row r="694" ht="13.5" hidden="1" customHeight="1"/>
    <row r="695" ht="13.5" hidden="1" customHeight="1"/>
    <row r="696" ht="13.5" hidden="1" customHeight="1"/>
    <row r="697" ht="13.5" hidden="1" customHeight="1"/>
    <row r="698" ht="13.5" hidden="1" customHeight="1"/>
    <row r="699" ht="13.5" hidden="1" customHeight="1"/>
    <row r="700" ht="13.5" hidden="1" customHeight="1"/>
    <row r="701" ht="13.5" hidden="1" customHeight="1"/>
    <row r="702" ht="13.5" hidden="1" customHeight="1"/>
    <row r="703" ht="13.5" hidden="1" customHeight="1"/>
    <row r="704" ht="13.5" hidden="1" customHeight="1"/>
    <row r="705" ht="13.5" hidden="1" customHeight="1"/>
    <row r="706" ht="13.5" hidden="1" customHeight="1"/>
    <row r="707" ht="13.5" hidden="1" customHeight="1"/>
    <row r="708" ht="13.5" hidden="1" customHeight="1"/>
    <row r="709" ht="13.5" hidden="1" customHeight="1"/>
    <row r="710" ht="13.5" hidden="1" customHeight="1"/>
    <row r="711" ht="13.5" hidden="1" customHeight="1"/>
    <row r="712" ht="13.5" hidden="1" customHeight="1"/>
    <row r="713" ht="13.5" hidden="1" customHeight="1"/>
    <row r="714" ht="13.5" hidden="1" customHeight="1"/>
    <row r="715" ht="13.5" hidden="1" customHeight="1"/>
    <row r="716" ht="13.5" hidden="1" customHeight="1"/>
    <row r="717" ht="13.5" hidden="1" customHeight="1"/>
    <row r="718" ht="13.5" hidden="1" customHeight="1"/>
    <row r="719" ht="13.5" hidden="1" customHeight="1"/>
    <row r="720" ht="13.5" hidden="1" customHeight="1"/>
    <row r="721" ht="13.5" hidden="1" customHeight="1"/>
    <row r="722" ht="13.5" hidden="1" customHeight="1"/>
    <row r="723" ht="13.5" hidden="1" customHeight="1"/>
    <row r="724" ht="13.5" hidden="1" customHeight="1"/>
    <row r="725" ht="13.5" hidden="1" customHeight="1"/>
    <row r="726" ht="13.5" hidden="1" customHeight="1"/>
    <row r="727" ht="13.5" hidden="1" customHeight="1"/>
    <row r="728" ht="13.5" hidden="1" customHeight="1"/>
    <row r="729" ht="13.5" hidden="1" customHeight="1"/>
    <row r="730" ht="13.5" hidden="1" customHeight="1"/>
    <row r="731" ht="13.5" hidden="1" customHeight="1"/>
    <row r="732" ht="13.5" hidden="1" customHeight="1"/>
    <row r="733" ht="13.5" hidden="1" customHeight="1"/>
    <row r="734" ht="13.5" hidden="1" customHeight="1"/>
    <row r="735" ht="13.5" hidden="1" customHeight="1"/>
    <row r="736" ht="13.5" hidden="1" customHeight="1"/>
    <row r="737" ht="13.5" hidden="1" customHeight="1"/>
    <row r="738" ht="13.5" hidden="1" customHeight="1"/>
    <row r="739" ht="13.5" hidden="1" customHeight="1"/>
    <row r="740" ht="13.5" hidden="1" customHeight="1"/>
    <row r="741" ht="13.5" hidden="1" customHeight="1"/>
    <row r="742" ht="13.5" hidden="1" customHeight="1"/>
    <row r="743" ht="13.5" hidden="1" customHeight="1"/>
    <row r="744" ht="13.5" hidden="1" customHeight="1"/>
    <row r="745" ht="13.5" hidden="1" customHeight="1"/>
    <row r="746" ht="13.5" hidden="1" customHeight="1"/>
    <row r="747" ht="13.5" hidden="1" customHeight="1"/>
    <row r="748" ht="13.5" hidden="1" customHeight="1"/>
    <row r="749" ht="13.5" hidden="1" customHeight="1"/>
    <row r="750" ht="13.5" hidden="1" customHeight="1"/>
    <row r="751" ht="13.5" hidden="1" customHeight="1"/>
    <row r="752" ht="13.5" hidden="1" customHeight="1"/>
    <row r="753" ht="13.5" hidden="1" customHeight="1"/>
    <row r="754" ht="13.5" hidden="1" customHeight="1"/>
    <row r="755" ht="13.5" hidden="1" customHeight="1"/>
    <row r="756" ht="13.5" hidden="1" customHeight="1"/>
    <row r="757" ht="13.5" hidden="1" customHeight="1"/>
    <row r="758" ht="13.5" hidden="1" customHeight="1"/>
    <row r="759" ht="13.5" hidden="1" customHeight="1"/>
    <row r="760" ht="13.5" hidden="1" customHeight="1"/>
    <row r="761" ht="13.5" hidden="1" customHeight="1"/>
    <row r="762" ht="13.5" hidden="1" customHeight="1"/>
    <row r="763" ht="13.5" hidden="1" customHeight="1"/>
    <row r="764" ht="13.5" hidden="1" customHeight="1"/>
    <row r="765" ht="13.5" hidden="1" customHeight="1"/>
    <row r="766" ht="13.5" hidden="1" customHeight="1"/>
    <row r="767" ht="13.5" hidden="1" customHeight="1"/>
    <row r="768" ht="13.5" hidden="1" customHeight="1"/>
    <row r="769" ht="13.5" hidden="1" customHeight="1"/>
    <row r="770" ht="13.5" hidden="1" customHeight="1"/>
    <row r="771" ht="13.5" hidden="1" customHeight="1"/>
    <row r="772" ht="13.5" hidden="1" customHeight="1"/>
    <row r="773" ht="13.5" hidden="1" customHeight="1"/>
    <row r="774" ht="13.5" hidden="1" customHeight="1"/>
    <row r="775" ht="13.5" hidden="1" customHeight="1"/>
    <row r="776" ht="13.5" hidden="1" customHeight="1"/>
    <row r="777" ht="13.5" hidden="1" customHeight="1"/>
    <row r="778" ht="13.5" hidden="1" customHeight="1"/>
    <row r="779" ht="13.5" hidden="1" customHeight="1"/>
    <row r="780" ht="13.5" hidden="1" customHeight="1"/>
    <row r="781" ht="13.5" hidden="1" customHeight="1"/>
    <row r="782" ht="13.5" hidden="1" customHeight="1"/>
    <row r="783" ht="13.5" hidden="1" customHeight="1"/>
    <row r="784" ht="13.5" hidden="1" customHeight="1"/>
    <row r="785" ht="13.5" hidden="1" customHeight="1"/>
    <row r="786" ht="13.5" hidden="1" customHeight="1"/>
    <row r="787" ht="13.5" hidden="1" customHeight="1"/>
    <row r="788" ht="13.5" hidden="1" customHeight="1"/>
    <row r="789" ht="13.5" hidden="1" customHeight="1"/>
    <row r="790" ht="13.5" hidden="1" customHeight="1"/>
    <row r="791" ht="13.5" hidden="1" customHeight="1"/>
    <row r="792" ht="13.5" hidden="1" customHeight="1"/>
    <row r="793" ht="13.5" hidden="1" customHeight="1"/>
    <row r="794" ht="13.5" hidden="1" customHeight="1"/>
    <row r="795" ht="13.5" hidden="1" customHeight="1"/>
    <row r="796" ht="13.5" hidden="1" customHeight="1"/>
    <row r="797" ht="13.5" hidden="1" customHeight="1"/>
    <row r="798" ht="13.5" hidden="1" customHeight="1"/>
    <row r="799" ht="13.5" hidden="1" customHeight="1"/>
    <row r="800" ht="13.5" hidden="1" customHeight="1"/>
    <row r="801" ht="13.5" hidden="1" customHeight="1"/>
    <row r="802" ht="13.5" hidden="1" customHeight="1"/>
    <row r="803" ht="13.5" hidden="1" customHeight="1"/>
    <row r="804" ht="13.5" hidden="1" customHeight="1"/>
    <row r="805" ht="13.5" hidden="1" customHeight="1"/>
    <row r="806" ht="13.5" hidden="1" customHeight="1"/>
    <row r="807" ht="13.5" hidden="1" customHeight="1"/>
    <row r="808" ht="13.5" hidden="1" customHeight="1"/>
    <row r="809" ht="13.5" hidden="1" customHeight="1"/>
    <row r="810" ht="13.5" hidden="1" customHeight="1"/>
    <row r="811" ht="13.5" hidden="1" customHeight="1"/>
    <row r="812" ht="13.5" hidden="1" customHeight="1"/>
    <row r="813" ht="13.5" hidden="1" customHeight="1"/>
    <row r="814" ht="13.5" hidden="1" customHeight="1"/>
    <row r="815" ht="13.5" hidden="1" customHeight="1"/>
    <row r="816" ht="13.5" hidden="1" customHeight="1"/>
    <row r="817" ht="13.5" hidden="1" customHeight="1"/>
    <row r="818" ht="13.5" hidden="1" customHeight="1"/>
    <row r="819" ht="13.5" hidden="1" customHeight="1"/>
    <row r="820" ht="13.5" hidden="1" customHeight="1"/>
    <row r="821" ht="13.5" hidden="1" customHeight="1"/>
    <row r="822" ht="13.5" hidden="1" customHeight="1"/>
    <row r="823" ht="13.5" hidden="1" customHeight="1"/>
    <row r="824" ht="13.5" hidden="1" customHeight="1"/>
    <row r="825" ht="13.5" hidden="1" customHeight="1"/>
    <row r="826" ht="13.5" hidden="1" customHeight="1"/>
    <row r="827" ht="13.5" hidden="1" customHeight="1"/>
    <row r="828" ht="13.5" hidden="1" customHeight="1"/>
    <row r="829" ht="13.5" hidden="1" customHeight="1"/>
    <row r="830" ht="13.5" hidden="1" customHeight="1"/>
    <row r="831" ht="13.5" hidden="1" customHeight="1"/>
    <row r="832" ht="13.5" hidden="1" customHeight="1"/>
    <row r="833" ht="13.5" hidden="1" customHeight="1"/>
    <row r="834" ht="13.5" hidden="1" customHeight="1"/>
    <row r="835" ht="13.5" hidden="1" customHeight="1"/>
    <row r="836" ht="13.5" hidden="1" customHeight="1"/>
    <row r="837" ht="13.5" hidden="1" customHeight="1"/>
    <row r="838" ht="13.5" hidden="1" customHeight="1"/>
    <row r="839" ht="13.5" hidden="1" customHeight="1"/>
    <row r="840" ht="13.5" hidden="1" customHeight="1"/>
    <row r="841" ht="13.5" hidden="1" customHeight="1"/>
    <row r="842" ht="13.5" hidden="1" customHeight="1"/>
    <row r="843" ht="13.5" hidden="1" customHeight="1"/>
    <row r="844" ht="13.5" hidden="1" customHeight="1"/>
    <row r="845" ht="13.5" hidden="1" customHeight="1"/>
    <row r="846" ht="13.5" hidden="1" customHeight="1"/>
    <row r="847" ht="13.5" hidden="1" customHeight="1"/>
    <row r="848" ht="13.5" hidden="1" customHeight="1"/>
    <row r="849" ht="13.5" hidden="1" customHeight="1"/>
    <row r="850" ht="13.5" hidden="1" customHeight="1"/>
    <row r="851" ht="13.5" hidden="1" customHeight="1"/>
    <row r="852" ht="13.5" hidden="1" customHeight="1"/>
    <row r="853" ht="13.5" hidden="1" customHeight="1"/>
    <row r="854" ht="13.5" hidden="1" customHeight="1"/>
    <row r="855" ht="13.5" hidden="1" customHeight="1"/>
    <row r="856" ht="13.5" hidden="1" customHeight="1"/>
    <row r="857" ht="13.5" hidden="1" customHeight="1"/>
    <row r="858" ht="13.5" hidden="1" customHeight="1"/>
    <row r="859" ht="13.5" hidden="1" customHeight="1"/>
    <row r="860" ht="13.5" hidden="1" customHeight="1"/>
    <row r="861" ht="13.5" hidden="1" customHeight="1"/>
    <row r="862" ht="13.5" hidden="1" customHeight="1"/>
    <row r="863" ht="13.5" hidden="1" customHeight="1"/>
    <row r="864" ht="13.5" hidden="1" customHeight="1"/>
    <row r="865" ht="13.5" hidden="1" customHeight="1"/>
    <row r="866" ht="13.5" hidden="1" customHeight="1"/>
    <row r="867" ht="13.5" hidden="1" customHeight="1"/>
    <row r="868" ht="13.5" hidden="1" customHeight="1"/>
    <row r="869" ht="13.5" hidden="1" customHeight="1"/>
    <row r="870" ht="13.5" hidden="1" customHeight="1"/>
    <row r="871" ht="13.5" hidden="1" customHeight="1"/>
    <row r="872" ht="13.5" hidden="1" customHeight="1"/>
    <row r="873" ht="13.5" hidden="1" customHeight="1"/>
    <row r="874" ht="13.5" hidden="1" customHeight="1"/>
    <row r="875" ht="13.5" hidden="1" customHeight="1"/>
    <row r="876" ht="13.5" hidden="1" customHeight="1"/>
    <row r="877" ht="13.5" hidden="1" customHeight="1"/>
    <row r="878" ht="13.5" hidden="1" customHeight="1"/>
    <row r="879" ht="13.5" hidden="1" customHeight="1"/>
    <row r="880" ht="13.5" hidden="1" customHeight="1"/>
    <row r="881" ht="13.5" hidden="1" customHeight="1"/>
    <row r="882" ht="13.5" hidden="1" customHeight="1"/>
    <row r="883" ht="13.5" hidden="1" customHeight="1"/>
    <row r="884" ht="13.5" hidden="1" customHeight="1"/>
    <row r="885" ht="13.5" hidden="1" customHeight="1"/>
    <row r="886" ht="13.5" hidden="1" customHeight="1"/>
    <row r="887" ht="13.5" hidden="1" customHeight="1"/>
    <row r="888" ht="13.5" hidden="1" customHeight="1"/>
    <row r="889" ht="13.5" hidden="1" customHeight="1"/>
    <row r="890" ht="13.5" hidden="1" customHeight="1"/>
    <row r="891" ht="13.5" hidden="1" customHeight="1"/>
    <row r="892" ht="13.5" hidden="1" customHeight="1"/>
    <row r="893" ht="13.5" hidden="1" customHeight="1"/>
    <row r="894" ht="13.5" hidden="1" customHeight="1"/>
    <row r="895" ht="13.5" hidden="1" customHeight="1"/>
    <row r="896" ht="13.5" hidden="1" customHeight="1"/>
    <row r="897" ht="13.5" hidden="1" customHeight="1"/>
    <row r="898" ht="13.5" hidden="1" customHeight="1"/>
    <row r="899" ht="13.5" hidden="1" customHeight="1"/>
    <row r="900" ht="13.5" hidden="1" customHeight="1"/>
    <row r="901" ht="13.5" hidden="1" customHeight="1"/>
    <row r="902" ht="13.5" hidden="1" customHeight="1"/>
    <row r="903" ht="13.5" hidden="1" customHeight="1"/>
    <row r="904" ht="13.5" hidden="1" customHeight="1"/>
    <row r="905" ht="13.5" hidden="1" customHeight="1"/>
    <row r="906" ht="13.5" hidden="1" customHeight="1"/>
    <row r="907" ht="13.5" hidden="1" customHeight="1"/>
    <row r="908" ht="13.5" hidden="1" customHeight="1"/>
    <row r="909" ht="13.5" hidden="1" customHeight="1"/>
    <row r="910" ht="13.5" hidden="1" customHeight="1"/>
    <row r="911" ht="13.5" hidden="1" customHeight="1"/>
    <row r="912" ht="13.5" hidden="1" customHeight="1"/>
    <row r="913" ht="13.5" hidden="1" customHeight="1"/>
    <row r="914" ht="13.5" hidden="1" customHeight="1"/>
    <row r="915" ht="13.5" hidden="1" customHeight="1"/>
    <row r="916" ht="13.5" hidden="1" customHeight="1"/>
    <row r="917" ht="13.5" hidden="1" customHeight="1"/>
    <row r="918" ht="13.5" hidden="1" customHeight="1"/>
    <row r="919" ht="13.5" hidden="1" customHeight="1"/>
    <row r="920" ht="13.5" hidden="1" customHeight="1"/>
    <row r="921" ht="13.5" hidden="1" customHeight="1"/>
    <row r="922" ht="13.5" hidden="1" customHeight="1"/>
    <row r="923" ht="13.5" hidden="1" customHeight="1"/>
    <row r="924" ht="13.5" hidden="1" customHeight="1"/>
    <row r="925" ht="13.5" hidden="1" customHeight="1"/>
    <row r="926" ht="13.5" hidden="1" customHeight="1"/>
    <row r="927" ht="13.5" hidden="1" customHeight="1"/>
    <row r="928" ht="13.5" hidden="1" customHeight="1"/>
    <row r="929" ht="13.5" hidden="1" customHeight="1"/>
    <row r="930" ht="13.5" hidden="1" customHeight="1"/>
    <row r="931" ht="13.5" hidden="1" customHeight="1"/>
    <row r="932" ht="13.5" hidden="1" customHeight="1"/>
    <row r="933" ht="13.5" hidden="1" customHeight="1"/>
    <row r="934" ht="13.5" hidden="1" customHeight="1"/>
    <row r="935" ht="13.5" hidden="1" customHeight="1"/>
    <row r="936" ht="13.5" hidden="1" customHeight="1"/>
    <row r="937" ht="13.5" hidden="1" customHeight="1"/>
    <row r="938" ht="13.5" hidden="1" customHeight="1"/>
    <row r="939" ht="13.5" hidden="1" customHeight="1"/>
    <row r="940" ht="13.5" hidden="1" customHeight="1"/>
  </sheetData>
  <sheetProtection password="E1E1" sheet="1" objects="1" scenarios="1"/>
  <mergeCells count="12">
    <mergeCell ref="C25:M30"/>
    <mergeCell ref="C31:X32"/>
    <mergeCell ref="B7:X8"/>
    <mergeCell ref="C12:M13"/>
    <mergeCell ref="C14:M17"/>
    <mergeCell ref="E19:X20"/>
    <mergeCell ref="C21:X22"/>
    <mergeCell ref="C36:J39"/>
    <mergeCell ref="C45:X46"/>
    <mergeCell ref="D47:F47"/>
    <mergeCell ref="G47:P47"/>
    <mergeCell ref="C50:X52"/>
  </mergeCells>
  <phoneticPr fontId="4"/>
  <hyperlinks>
    <hyperlink ref="G47" r:id="rId1"/>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N341"/>
  <sheetViews>
    <sheetView showGridLines="0" zoomScaleNormal="100" workbookViewId="0">
      <pane ySplit="5" topLeftCell="A6" activePane="bottomLeft" state="frozen"/>
      <selection pane="bottomLeft" activeCell="A6" sqref="A6"/>
    </sheetView>
  </sheetViews>
  <sheetFormatPr defaultColWidth="0" defaultRowHeight="13.5" zeroHeight="1"/>
  <cols>
    <col min="1" max="1" width="1.125" customWidth="1"/>
    <col min="2" max="32" width="1.25" customWidth="1"/>
    <col min="33" max="120" width="1.125" customWidth="1"/>
    <col min="121" max="170" width="1.25" customWidth="1"/>
    <col min="171" max="171" width="10.625" customWidth="1"/>
    <col min="172" max="203" width="1.125" customWidth="1"/>
    <col min="204" max="276" width="1.25" customWidth="1"/>
    <col min="277" max="277" width="10.625" customWidth="1"/>
    <col min="278" max="309" width="1.125" customWidth="1"/>
    <col min="310" max="382" width="1.25" customWidth="1"/>
    <col min="383" max="383" width="10.625" customWidth="1"/>
    <col min="384" max="415" width="1.125" customWidth="1"/>
    <col min="416" max="488" width="1.25" customWidth="1"/>
    <col min="489" max="489" width="10.625" style="154" customWidth="1"/>
    <col min="490" max="490" width="1.625" customWidth="1"/>
    <col min="491" max="491" width="2.625" hidden="1" customWidth="1"/>
    <col min="492" max="494" width="7.5" hidden="1" customWidth="1"/>
    <col min="495" max="495" width="9.25" hidden="1" customWidth="1"/>
    <col min="496" max="497" width="9.5" hidden="1" customWidth="1"/>
    <col min="498" max="498" width="5.5" hidden="1" customWidth="1"/>
    <col min="499" max="499" width="2.625" hidden="1" customWidth="1"/>
    <col min="500" max="501" width="8.875" hidden="1" customWidth="1"/>
    <col min="502" max="502" width="2.625" hidden="1" customWidth="1"/>
    <col min="503" max="504" width="8.875" hidden="1" customWidth="1"/>
    <col min="505" max="505" width="2.625" hidden="1" customWidth="1"/>
    <col min="506" max="507" width="8.875" hidden="1" customWidth="1"/>
    <col min="508" max="508" width="2.625" hidden="1" customWidth="1"/>
    <col min="509" max="509" width="8.875" hidden="1" customWidth="1"/>
    <col min="510" max="16384" width="8.875" hidden="1"/>
  </cols>
  <sheetData>
    <row r="1" spans="2:507" s="174" customFormat="1" ht="20.100000000000001" customHeight="1">
      <c r="B1" s="284">
        <v>1</v>
      </c>
      <c r="C1" s="284"/>
      <c r="D1" s="284"/>
      <c r="E1" s="201"/>
      <c r="F1" s="201"/>
      <c r="G1" s="201"/>
      <c r="H1" s="201"/>
      <c r="I1" s="201"/>
      <c r="J1" s="201"/>
      <c r="K1" s="201"/>
      <c r="L1" s="201"/>
      <c r="M1" s="201"/>
      <c r="N1" s="201"/>
      <c r="O1" s="201"/>
      <c r="P1" s="201"/>
      <c r="Q1" s="201"/>
      <c r="R1" s="201"/>
      <c r="S1" s="201"/>
      <c r="T1" s="201"/>
      <c r="U1" s="201"/>
      <c r="V1" s="201"/>
      <c r="W1" s="201"/>
      <c r="X1" s="201"/>
      <c r="Y1" s="201"/>
      <c r="Z1" s="201"/>
      <c r="AA1" s="425" t="s">
        <v>13770</v>
      </c>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173"/>
      <c r="BU1" s="173"/>
      <c r="BV1" s="415" t="str">
        <f ca="1">Check!AF4</f>
        <v xml:space="preserve">「発注機関」を選択してください。
大分類のプルダウンリストから選択し、必要に応じて中分類、小分類と順に選択することで、対象の発注機関を指定してください。
</v>
      </c>
      <c r="BW1" s="415"/>
      <c r="BX1" s="415"/>
      <c r="BY1" s="415"/>
      <c r="BZ1" s="415"/>
      <c r="CA1" s="415"/>
      <c r="CB1" s="415"/>
      <c r="CC1" s="415"/>
      <c r="CD1" s="415"/>
      <c r="CE1" s="415"/>
      <c r="CF1" s="415"/>
      <c r="CG1" s="415"/>
      <c r="CH1" s="415"/>
      <c r="CI1" s="415"/>
      <c r="CJ1" s="415"/>
      <c r="CK1" s="415"/>
      <c r="CL1" s="415"/>
      <c r="CM1" s="415"/>
      <c r="CN1" s="415"/>
      <c r="CO1" s="415"/>
      <c r="CP1" s="415"/>
      <c r="CQ1" s="415"/>
      <c r="CR1" s="415"/>
      <c r="CS1" s="415"/>
      <c r="CT1" s="415"/>
      <c r="CU1" s="415"/>
      <c r="CV1" s="415"/>
      <c r="CW1" s="415"/>
      <c r="CX1" s="415"/>
      <c r="CY1" s="415"/>
      <c r="CZ1" s="415"/>
      <c r="DA1" s="415"/>
      <c r="DB1" s="415"/>
      <c r="DC1" s="415"/>
      <c r="DD1" s="415"/>
      <c r="DE1" s="415"/>
      <c r="DF1" s="415"/>
      <c r="DG1" s="415"/>
      <c r="DH1" s="415"/>
      <c r="DI1" s="415"/>
      <c r="DJ1" s="415"/>
      <c r="DK1" s="415"/>
      <c r="DL1" s="415"/>
      <c r="DM1" s="415"/>
      <c r="DN1" s="415"/>
      <c r="DO1" s="415"/>
      <c r="DP1" s="415"/>
      <c r="DQ1" s="1126" t="str">
        <f ca="1">Check!AR4</f>
        <v/>
      </c>
      <c r="DR1" s="1126"/>
      <c r="DS1" s="1126"/>
      <c r="DT1" s="1126"/>
      <c r="DU1" s="1126"/>
      <c r="DV1" s="1126"/>
      <c r="DW1" s="1126"/>
      <c r="DX1" s="1126"/>
      <c r="DY1" s="1126"/>
      <c r="DZ1" s="1126"/>
      <c r="EA1" s="1126"/>
      <c r="EB1" s="1126"/>
      <c r="EC1" s="1126"/>
      <c r="ED1" s="1126"/>
      <c r="EE1" s="1126"/>
      <c r="EF1" s="1126"/>
      <c r="EG1" s="1126"/>
      <c r="EH1" s="1126"/>
      <c r="EI1" s="1126"/>
      <c r="EJ1" s="1126"/>
      <c r="EK1" s="1126"/>
      <c r="EL1" s="1126"/>
      <c r="EM1" s="1126"/>
      <c r="EN1" s="1126"/>
      <c r="EO1" s="1126"/>
      <c r="EP1" s="1126"/>
      <c r="EQ1" s="1126"/>
      <c r="ER1" s="1126"/>
      <c r="ES1" s="1126"/>
      <c r="ET1" s="1126"/>
      <c r="EU1" s="1126"/>
      <c r="EV1" s="1126"/>
      <c r="EW1" s="1126"/>
      <c r="EX1" s="1126"/>
      <c r="EY1" s="1126"/>
      <c r="EZ1" s="1126"/>
      <c r="FA1" s="1126"/>
      <c r="FB1" s="1126"/>
      <c r="FC1" s="1126"/>
      <c r="FD1" s="1126"/>
      <c r="FE1" s="1126"/>
      <c r="FF1" s="1126"/>
      <c r="FG1" s="1126"/>
      <c r="FH1" s="1126"/>
      <c r="FI1" s="1126"/>
      <c r="FJ1" s="1126"/>
      <c r="FK1" s="1126"/>
      <c r="FL1" s="1126"/>
      <c r="FM1" s="1126"/>
      <c r="FN1" s="1126"/>
      <c r="FP1" s="284">
        <v>2</v>
      </c>
      <c r="FQ1" s="284"/>
      <c r="FR1" s="284"/>
      <c r="FS1" s="201"/>
      <c r="FT1" s="201"/>
      <c r="FU1" s="201"/>
      <c r="FV1" s="201"/>
      <c r="FW1" s="201"/>
      <c r="FX1" s="201"/>
      <c r="FY1" s="201"/>
      <c r="FZ1" s="425" t="s">
        <v>13770</v>
      </c>
      <c r="GA1" s="426"/>
      <c r="GB1" s="426"/>
      <c r="GC1" s="426"/>
      <c r="GD1" s="426"/>
      <c r="GE1" s="426"/>
      <c r="GF1" s="426"/>
      <c r="GG1" s="426"/>
      <c r="GH1" s="426"/>
      <c r="GI1" s="426"/>
      <c r="GJ1" s="426"/>
      <c r="GK1" s="426"/>
      <c r="GL1" s="426"/>
      <c r="GM1" s="426"/>
      <c r="GN1" s="426"/>
      <c r="GO1" s="426"/>
      <c r="GP1" s="426"/>
      <c r="GQ1" s="426"/>
      <c r="GR1" s="426"/>
      <c r="GS1" s="426"/>
      <c r="GT1" s="426"/>
      <c r="GU1" s="426"/>
      <c r="GV1" s="426"/>
      <c r="GW1" s="426"/>
      <c r="GX1" s="426"/>
      <c r="GY1" s="426"/>
      <c r="GZ1" s="426"/>
      <c r="HA1" s="426"/>
      <c r="HB1" s="426"/>
      <c r="HC1" s="426"/>
      <c r="HD1" s="426"/>
      <c r="HE1" s="426"/>
      <c r="HF1" s="426"/>
      <c r="HG1" s="426"/>
      <c r="HH1" s="426"/>
      <c r="HI1" s="426"/>
      <c r="HJ1" s="426"/>
      <c r="HK1" s="426"/>
      <c r="HL1" s="426"/>
      <c r="HM1" s="426"/>
      <c r="HN1" s="426"/>
      <c r="HO1" s="426"/>
      <c r="HP1" s="426"/>
      <c r="HQ1" s="426"/>
      <c r="HR1" s="426"/>
      <c r="HT1" s="415" t="str">
        <f ca="1">Check!AI4</f>
        <v/>
      </c>
      <c r="HU1" s="415"/>
      <c r="HV1" s="415"/>
      <c r="HW1" s="415"/>
      <c r="HX1" s="415"/>
      <c r="HY1" s="415"/>
      <c r="HZ1" s="415"/>
      <c r="IA1" s="415"/>
      <c r="IB1" s="415"/>
      <c r="IC1" s="415"/>
      <c r="ID1" s="415"/>
      <c r="IE1" s="415"/>
      <c r="IF1" s="415"/>
      <c r="IG1" s="415"/>
      <c r="IH1" s="415"/>
      <c r="II1" s="415"/>
      <c r="IJ1" s="415"/>
      <c r="IK1" s="415"/>
      <c r="IL1" s="415"/>
      <c r="IM1" s="415"/>
      <c r="IN1" s="415"/>
      <c r="IO1" s="415"/>
      <c r="IP1" s="415"/>
      <c r="IQ1" s="415"/>
      <c r="IR1" s="415"/>
      <c r="IS1" s="415"/>
      <c r="IT1" s="415"/>
      <c r="IU1" s="415"/>
      <c r="IV1" s="415"/>
      <c r="IW1" s="415"/>
      <c r="IX1" s="415"/>
      <c r="IY1" s="415"/>
      <c r="IZ1" s="415"/>
      <c r="JA1" s="415"/>
      <c r="JB1" s="415"/>
      <c r="JC1" s="415"/>
      <c r="JD1" s="415"/>
      <c r="JE1" s="415"/>
      <c r="JF1" s="415"/>
      <c r="JG1" s="415"/>
      <c r="JH1" s="415"/>
      <c r="JI1" s="415"/>
      <c r="JJ1" s="415"/>
      <c r="JK1" s="415"/>
      <c r="JL1" s="415"/>
      <c r="JM1" s="415"/>
      <c r="JN1" s="415"/>
      <c r="JO1" s="415"/>
      <c r="JP1" s="415"/>
      <c r="JR1" s="284">
        <v>3</v>
      </c>
      <c r="JS1" s="284"/>
      <c r="JT1" s="284"/>
      <c r="JU1" s="201"/>
      <c r="JV1" s="201"/>
      <c r="JW1" s="201"/>
      <c r="JX1" s="201"/>
      <c r="JY1" s="201"/>
      <c r="JZ1" s="201"/>
      <c r="KA1" s="201"/>
      <c r="KB1" s="427" t="s">
        <v>13770</v>
      </c>
      <c r="KC1" s="428"/>
      <c r="KD1" s="428"/>
      <c r="KE1" s="428"/>
      <c r="KF1" s="428"/>
      <c r="KG1" s="428"/>
      <c r="KH1" s="428"/>
      <c r="KI1" s="428"/>
      <c r="KJ1" s="428"/>
      <c r="KK1" s="428"/>
      <c r="KL1" s="428"/>
      <c r="KM1" s="428"/>
      <c r="KN1" s="428"/>
      <c r="KO1" s="428"/>
      <c r="KP1" s="428"/>
      <c r="KQ1" s="428"/>
      <c r="KR1" s="428"/>
      <c r="KS1" s="428"/>
      <c r="KT1" s="428"/>
      <c r="KU1" s="428"/>
      <c r="KV1" s="428"/>
      <c r="KW1" s="428"/>
      <c r="KX1" s="428"/>
      <c r="KY1" s="428"/>
      <c r="KZ1" s="428"/>
      <c r="LA1" s="428"/>
      <c r="LB1" s="428"/>
      <c r="LC1" s="428"/>
      <c r="LD1" s="428"/>
      <c r="LE1" s="428"/>
      <c r="LF1" s="428"/>
      <c r="LG1" s="428"/>
      <c r="LH1" s="428"/>
      <c r="LI1" s="428"/>
      <c r="LJ1" s="428"/>
      <c r="LK1" s="428"/>
      <c r="LL1" s="428"/>
      <c r="LM1" s="428"/>
      <c r="LN1" s="428"/>
      <c r="LO1" s="428"/>
      <c r="LP1" s="428"/>
      <c r="LQ1" s="428"/>
      <c r="LR1" s="428"/>
      <c r="LS1" s="428"/>
      <c r="LT1" s="428"/>
      <c r="LV1" s="415" t="str">
        <f ca="1">Check!AL4</f>
        <v/>
      </c>
      <c r="LW1" s="415"/>
      <c r="LX1" s="415"/>
      <c r="LY1" s="415"/>
      <c r="LZ1" s="415"/>
      <c r="MA1" s="415"/>
      <c r="MB1" s="415"/>
      <c r="MC1" s="415"/>
      <c r="MD1" s="415"/>
      <c r="ME1" s="415"/>
      <c r="MF1" s="415"/>
      <c r="MG1" s="415"/>
      <c r="MH1" s="415"/>
      <c r="MI1" s="415"/>
      <c r="MJ1" s="415"/>
      <c r="MK1" s="415"/>
      <c r="ML1" s="415"/>
      <c r="MM1" s="415"/>
      <c r="MN1" s="415"/>
      <c r="MO1" s="415"/>
      <c r="MP1" s="415"/>
      <c r="MQ1" s="415"/>
      <c r="MR1" s="415"/>
      <c r="MS1" s="415"/>
      <c r="MT1" s="415"/>
      <c r="MU1" s="415"/>
      <c r="MV1" s="415"/>
      <c r="MW1" s="415"/>
      <c r="MX1" s="415"/>
      <c r="MY1" s="415"/>
      <c r="MZ1" s="415"/>
      <c r="NA1" s="415"/>
      <c r="NB1" s="415"/>
      <c r="NC1" s="415"/>
      <c r="ND1" s="415"/>
      <c r="NE1" s="415"/>
      <c r="NF1" s="415"/>
      <c r="NG1" s="415"/>
      <c r="NH1" s="415"/>
      <c r="NI1" s="415"/>
      <c r="NJ1" s="415"/>
      <c r="NK1" s="415"/>
      <c r="NL1" s="415"/>
      <c r="NM1" s="415"/>
      <c r="NN1" s="415"/>
      <c r="NO1" s="415"/>
      <c r="NP1" s="415"/>
      <c r="NQ1" s="415"/>
      <c r="NR1" s="415"/>
      <c r="NT1" s="284">
        <v>4</v>
      </c>
      <c r="NU1" s="284"/>
      <c r="NV1" s="284"/>
      <c r="NW1" s="201"/>
      <c r="NX1" s="201"/>
      <c r="NY1" s="201"/>
      <c r="NZ1" s="201"/>
      <c r="OA1" s="201"/>
      <c r="OB1" s="201"/>
      <c r="OC1" s="201"/>
      <c r="OD1" s="427" t="s">
        <v>13770</v>
      </c>
      <c r="OE1" s="428"/>
      <c r="OF1" s="428"/>
      <c r="OG1" s="428"/>
      <c r="OH1" s="428"/>
      <c r="OI1" s="428"/>
      <c r="OJ1" s="428"/>
      <c r="OK1" s="428"/>
      <c r="OL1" s="428"/>
      <c r="OM1" s="428"/>
      <c r="ON1" s="428"/>
      <c r="OO1" s="428"/>
      <c r="OP1" s="428"/>
      <c r="OQ1" s="428"/>
      <c r="OR1" s="428"/>
      <c r="OS1" s="428"/>
      <c r="OT1" s="428"/>
      <c r="OU1" s="428"/>
      <c r="OV1" s="428"/>
      <c r="OW1" s="428"/>
      <c r="OX1" s="428"/>
      <c r="OY1" s="428"/>
      <c r="OZ1" s="428"/>
      <c r="PA1" s="428"/>
      <c r="PB1" s="428"/>
      <c r="PC1" s="428"/>
      <c r="PD1" s="428"/>
      <c r="PE1" s="428"/>
      <c r="PF1" s="428"/>
      <c r="PG1" s="428"/>
      <c r="PH1" s="428"/>
      <c r="PI1" s="428"/>
      <c r="PJ1" s="428"/>
      <c r="PK1" s="428"/>
      <c r="PL1" s="428"/>
      <c r="PM1" s="428"/>
      <c r="PN1" s="428"/>
      <c r="PO1" s="428"/>
      <c r="PP1" s="428"/>
      <c r="PQ1" s="428"/>
      <c r="PR1" s="428"/>
      <c r="PS1" s="428"/>
      <c r="PT1" s="428"/>
      <c r="PU1" s="428"/>
      <c r="PV1" s="428"/>
      <c r="PX1" s="415" t="str">
        <f ca="1">Check!AO4</f>
        <v/>
      </c>
      <c r="PY1" s="415"/>
      <c r="PZ1" s="415"/>
      <c r="QA1" s="415"/>
      <c r="QB1" s="415"/>
      <c r="QC1" s="415"/>
      <c r="QD1" s="415"/>
      <c r="QE1" s="415"/>
      <c r="QF1" s="415"/>
      <c r="QG1" s="415"/>
      <c r="QH1" s="415"/>
      <c r="QI1" s="415"/>
      <c r="QJ1" s="415"/>
      <c r="QK1" s="415"/>
      <c r="QL1" s="415"/>
      <c r="QM1" s="415"/>
      <c r="QN1" s="415"/>
      <c r="QO1" s="415"/>
      <c r="QP1" s="415"/>
      <c r="QQ1" s="415"/>
      <c r="QR1" s="415"/>
      <c r="QS1" s="415"/>
      <c r="QT1" s="415"/>
      <c r="QU1" s="415"/>
      <c r="QV1" s="415"/>
      <c r="QW1" s="415"/>
      <c r="QX1" s="415"/>
      <c r="QY1" s="415"/>
      <c r="QZ1" s="415"/>
      <c r="RA1" s="415"/>
      <c r="RB1" s="415"/>
      <c r="RC1" s="415"/>
      <c r="RD1" s="415"/>
      <c r="RE1" s="415"/>
      <c r="RF1" s="415"/>
      <c r="RG1" s="415"/>
      <c r="RH1" s="415"/>
      <c r="RI1" s="415"/>
      <c r="RJ1" s="415"/>
      <c r="RK1" s="415"/>
      <c r="RL1" s="415"/>
      <c r="RM1" s="415"/>
      <c r="RN1" s="415"/>
      <c r="RO1" s="415"/>
      <c r="RP1" s="415"/>
      <c r="RQ1" s="415"/>
      <c r="RR1" s="415"/>
      <c r="RS1" s="415"/>
      <c r="RT1" s="415"/>
      <c r="RX1" s="174" t="s">
        <v>14713</v>
      </c>
      <c r="SF1" s="174" t="s">
        <v>14714</v>
      </c>
      <c r="SI1" s="174" t="s">
        <v>14715</v>
      </c>
      <c r="SL1" s="174" t="s">
        <v>14716</v>
      </c>
    </row>
    <row r="2" spans="2:507" s="174" customFormat="1" ht="20.100000000000001" customHeight="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173"/>
      <c r="BU2" s="173"/>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1126"/>
      <c r="DR2" s="1126"/>
      <c r="DS2" s="1126"/>
      <c r="DT2" s="1126"/>
      <c r="DU2" s="1126"/>
      <c r="DV2" s="1126"/>
      <c r="DW2" s="1126"/>
      <c r="DX2" s="1126"/>
      <c r="DY2" s="1126"/>
      <c r="DZ2" s="1126"/>
      <c r="EA2" s="1126"/>
      <c r="EB2" s="1126"/>
      <c r="EC2" s="1126"/>
      <c r="ED2" s="1126"/>
      <c r="EE2" s="1126"/>
      <c r="EF2" s="1126"/>
      <c r="EG2" s="1126"/>
      <c r="EH2" s="1126"/>
      <c r="EI2" s="1126"/>
      <c r="EJ2" s="1126"/>
      <c r="EK2" s="1126"/>
      <c r="EL2" s="1126"/>
      <c r="EM2" s="1126"/>
      <c r="EN2" s="1126"/>
      <c r="EO2" s="1126"/>
      <c r="EP2" s="1126"/>
      <c r="EQ2" s="1126"/>
      <c r="ER2" s="1126"/>
      <c r="ES2" s="1126"/>
      <c r="ET2" s="1126"/>
      <c r="EU2" s="1126"/>
      <c r="EV2" s="1126"/>
      <c r="EW2" s="1126"/>
      <c r="EX2" s="1126"/>
      <c r="EY2" s="1126"/>
      <c r="EZ2" s="1126"/>
      <c r="FA2" s="1126"/>
      <c r="FB2" s="1126"/>
      <c r="FC2" s="1126"/>
      <c r="FD2" s="1126"/>
      <c r="FE2" s="1126"/>
      <c r="FF2" s="1126"/>
      <c r="FG2" s="1126"/>
      <c r="FH2" s="1126"/>
      <c r="FI2" s="1126"/>
      <c r="FJ2" s="1126"/>
      <c r="FK2" s="1126"/>
      <c r="FL2" s="1126"/>
      <c r="FM2" s="1126"/>
      <c r="FN2" s="1126"/>
      <c r="FP2" s="201"/>
      <c r="FQ2" s="201"/>
      <c r="FR2" s="201"/>
      <c r="FS2" s="201"/>
      <c r="FT2" s="201"/>
      <c r="FU2" s="201"/>
      <c r="FV2" s="201"/>
      <c r="FW2" s="201"/>
      <c r="FX2" s="201"/>
      <c r="FY2" s="201"/>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c r="IX2" s="415"/>
      <c r="IY2" s="415"/>
      <c r="IZ2" s="415"/>
      <c r="JA2" s="415"/>
      <c r="JB2" s="415"/>
      <c r="JC2" s="415"/>
      <c r="JD2" s="415"/>
      <c r="JE2" s="415"/>
      <c r="JF2" s="415"/>
      <c r="JG2" s="415"/>
      <c r="JH2" s="415"/>
      <c r="JI2" s="415"/>
      <c r="JJ2" s="415"/>
      <c r="JK2" s="415"/>
      <c r="JL2" s="415"/>
      <c r="JM2" s="415"/>
      <c r="JN2" s="415"/>
      <c r="JO2" s="415"/>
      <c r="JP2" s="415"/>
      <c r="JR2" s="201"/>
      <c r="JS2" s="201"/>
      <c r="JT2" s="201"/>
      <c r="JU2" s="201"/>
      <c r="JV2" s="201"/>
      <c r="JW2" s="201"/>
      <c r="JX2" s="201"/>
      <c r="JY2" s="201"/>
      <c r="JZ2" s="201"/>
      <c r="KA2" s="201"/>
      <c r="KB2" s="428"/>
      <c r="KC2" s="428"/>
      <c r="KD2" s="428"/>
      <c r="KE2" s="428"/>
      <c r="KF2" s="428"/>
      <c r="KG2" s="428"/>
      <c r="KH2" s="428"/>
      <c r="KI2" s="428"/>
      <c r="KJ2" s="428"/>
      <c r="KK2" s="428"/>
      <c r="KL2" s="428"/>
      <c r="KM2" s="428"/>
      <c r="KN2" s="428"/>
      <c r="KO2" s="428"/>
      <c r="KP2" s="428"/>
      <c r="KQ2" s="428"/>
      <c r="KR2" s="428"/>
      <c r="KS2" s="428"/>
      <c r="KT2" s="428"/>
      <c r="KU2" s="428"/>
      <c r="KV2" s="428"/>
      <c r="KW2" s="428"/>
      <c r="KX2" s="428"/>
      <c r="KY2" s="428"/>
      <c r="KZ2" s="428"/>
      <c r="LA2" s="428"/>
      <c r="LB2" s="428"/>
      <c r="LC2" s="428"/>
      <c r="LD2" s="428"/>
      <c r="LE2" s="428"/>
      <c r="LF2" s="428"/>
      <c r="LG2" s="428"/>
      <c r="LH2" s="428"/>
      <c r="LI2" s="428"/>
      <c r="LJ2" s="428"/>
      <c r="LK2" s="428"/>
      <c r="LL2" s="428"/>
      <c r="LM2" s="428"/>
      <c r="LN2" s="428"/>
      <c r="LO2" s="428"/>
      <c r="LP2" s="428"/>
      <c r="LQ2" s="428"/>
      <c r="LR2" s="428"/>
      <c r="LS2" s="428"/>
      <c r="LT2" s="428"/>
      <c r="LV2" s="415"/>
      <c r="LW2" s="415"/>
      <c r="LX2" s="415"/>
      <c r="LY2" s="415"/>
      <c r="LZ2" s="415"/>
      <c r="MA2" s="415"/>
      <c r="MB2" s="415"/>
      <c r="MC2" s="415"/>
      <c r="MD2" s="415"/>
      <c r="ME2" s="415"/>
      <c r="MF2" s="415"/>
      <c r="MG2" s="415"/>
      <c r="MH2" s="415"/>
      <c r="MI2" s="415"/>
      <c r="MJ2" s="415"/>
      <c r="MK2" s="415"/>
      <c r="ML2" s="415"/>
      <c r="MM2" s="415"/>
      <c r="MN2" s="415"/>
      <c r="MO2" s="415"/>
      <c r="MP2" s="415"/>
      <c r="MQ2" s="415"/>
      <c r="MR2" s="415"/>
      <c r="MS2" s="415"/>
      <c r="MT2" s="415"/>
      <c r="MU2" s="415"/>
      <c r="MV2" s="415"/>
      <c r="MW2" s="415"/>
      <c r="MX2" s="415"/>
      <c r="MY2" s="415"/>
      <c r="MZ2" s="415"/>
      <c r="NA2" s="415"/>
      <c r="NB2" s="415"/>
      <c r="NC2" s="415"/>
      <c r="ND2" s="415"/>
      <c r="NE2" s="415"/>
      <c r="NF2" s="415"/>
      <c r="NG2" s="415"/>
      <c r="NH2" s="415"/>
      <c r="NI2" s="415"/>
      <c r="NJ2" s="415"/>
      <c r="NK2" s="415"/>
      <c r="NL2" s="415"/>
      <c r="NM2" s="415"/>
      <c r="NN2" s="415"/>
      <c r="NO2" s="415"/>
      <c r="NP2" s="415"/>
      <c r="NQ2" s="415"/>
      <c r="NR2" s="415"/>
      <c r="NT2" s="201"/>
      <c r="NU2" s="201"/>
      <c r="NV2" s="201"/>
      <c r="NW2" s="201"/>
      <c r="NX2" s="201"/>
      <c r="NY2" s="201"/>
      <c r="NZ2" s="201"/>
      <c r="OA2" s="201"/>
      <c r="OB2" s="201"/>
      <c r="OC2" s="201"/>
      <c r="OD2" s="428"/>
      <c r="OE2" s="428"/>
      <c r="OF2" s="428"/>
      <c r="OG2" s="428"/>
      <c r="OH2" s="428"/>
      <c r="OI2" s="428"/>
      <c r="OJ2" s="428"/>
      <c r="OK2" s="428"/>
      <c r="OL2" s="428"/>
      <c r="OM2" s="428"/>
      <c r="ON2" s="428"/>
      <c r="OO2" s="428"/>
      <c r="OP2" s="428"/>
      <c r="OQ2" s="428"/>
      <c r="OR2" s="428"/>
      <c r="OS2" s="428"/>
      <c r="OT2" s="428"/>
      <c r="OU2" s="428"/>
      <c r="OV2" s="428"/>
      <c r="OW2" s="428"/>
      <c r="OX2" s="428"/>
      <c r="OY2" s="428"/>
      <c r="OZ2" s="428"/>
      <c r="PA2" s="428"/>
      <c r="PB2" s="428"/>
      <c r="PC2" s="428"/>
      <c r="PD2" s="428"/>
      <c r="PE2" s="428"/>
      <c r="PF2" s="428"/>
      <c r="PG2" s="428"/>
      <c r="PH2" s="428"/>
      <c r="PI2" s="428"/>
      <c r="PJ2" s="428"/>
      <c r="PK2" s="428"/>
      <c r="PL2" s="428"/>
      <c r="PM2" s="428"/>
      <c r="PN2" s="428"/>
      <c r="PO2" s="428"/>
      <c r="PP2" s="428"/>
      <c r="PQ2" s="428"/>
      <c r="PR2" s="428"/>
      <c r="PS2" s="428"/>
      <c r="PT2" s="428"/>
      <c r="PU2" s="428"/>
      <c r="PV2" s="428"/>
      <c r="PX2" s="415"/>
      <c r="PY2" s="415"/>
      <c r="PZ2" s="415"/>
      <c r="QA2" s="415"/>
      <c r="QB2" s="415"/>
      <c r="QC2" s="415"/>
      <c r="QD2" s="415"/>
      <c r="QE2" s="415"/>
      <c r="QF2" s="415"/>
      <c r="QG2" s="415"/>
      <c r="QH2" s="415"/>
      <c r="QI2" s="415"/>
      <c r="QJ2" s="415"/>
      <c r="QK2" s="415"/>
      <c r="QL2" s="415"/>
      <c r="QM2" s="415"/>
      <c r="QN2" s="415"/>
      <c r="QO2" s="415"/>
      <c r="QP2" s="415"/>
      <c r="QQ2" s="415"/>
      <c r="QR2" s="415"/>
      <c r="QS2" s="415"/>
      <c r="QT2" s="415"/>
      <c r="QU2" s="415"/>
      <c r="QV2" s="415"/>
      <c r="QW2" s="415"/>
      <c r="QX2" s="415"/>
      <c r="QY2" s="415"/>
      <c r="QZ2" s="415"/>
      <c r="RA2" s="415"/>
      <c r="RB2" s="415"/>
      <c r="RC2" s="415"/>
      <c r="RD2" s="415"/>
      <c r="RE2" s="415"/>
      <c r="RF2" s="415"/>
      <c r="RG2" s="415"/>
      <c r="RH2" s="415"/>
      <c r="RI2" s="415"/>
      <c r="RJ2" s="415"/>
      <c r="RK2" s="415"/>
      <c r="RL2" s="415"/>
      <c r="RM2" s="415"/>
      <c r="RN2" s="415"/>
      <c r="RO2" s="415"/>
      <c r="RP2" s="415"/>
      <c r="RQ2" s="415"/>
      <c r="RR2" s="415"/>
      <c r="RS2" s="415"/>
      <c r="RT2" s="415"/>
    </row>
    <row r="3" spans="2:507" s="174" customFormat="1" ht="20.100000000000001" customHeight="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0" t="s">
        <v>13772</v>
      </c>
      <c r="AB3" s="200"/>
      <c r="AC3" s="200"/>
      <c r="AD3" s="200"/>
      <c r="AE3" s="200"/>
      <c r="AF3" s="200"/>
      <c r="AG3" s="200"/>
      <c r="AH3" s="200"/>
      <c r="AI3" s="200"/>
      <c r="AJ3" s="200"/>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2"/>
      <c r="BJ3" s="416" t="s">
        <v>189</v>
      </c>
      <c r="BK3" s="417"/>
      <c r="BL3" s="417"/>
      <c r="BM3" s="417"/>
      <c r="BN3" s="417"/>
      <c r="BO3" s="417"/>
      <c r="BP3" s="417"/>
      <c r="BQ3" s="417"/>
      <c r="BR3" s="417"/>
      <c r="BS3" s="418"/>
      <c r="BV3" s="415"/>
      <c r="BW3" s="415"/>
      <c r="BX3" s="415"/>
      <c r="BY3" s="415"/>
      <c r="BZ3" s="415"/>
      <c r="CA3" s="415"/>
      <c r="CB3" s="415"/>
      <c r="CC3" s="415"/>
      <c r="CD3" s="415"/>
      <c r="CE3" s="415"/>
      <c r="CF3" s="415"/>
      <c r="CG3" s="415"/>
      <c r="CH3" s="415"/>
      <c r="CI3" s="415"/>
      <c r="CJ3" s="415"/>
      <c r="CK3" s="415"/>
      <c r="CL3" s="415"/>
      <c r="CM3" s="415"/>
      <c r="CN3" s="415"/>
      <c r="CO3" s="415"/>
      <c r="CP3" s="415"/>
      <c r="CQ3" s="415"/>
      <c r="CR3" s="415"/>
      <c r="CS3" s="415"/>
      <c r="CT3" s="415"/>
      <c r="CU3" s="415"/>
      <c r="CV3" s="415"/>
      <c r="CW3" s="415"/>
      <c r="CX3" s="415"/>
      <c r="CY3" s="415"/>
      <c r="CZ3" s="415"/>
      <c r="DA3" s="415"/>
      <c r="DB3" s="415"/>
      <c r="DC3" s="415"/>
      <c r="DD3" s="415"/>
      <c r="DE3" s="415"/>
      <c r="DF3" s="415"/>
      <c r="DG3" s="415"/>
      <c r="DH3" s="415"/>
      <c r="DI3" s="415"/>
      <c r="DJ3" s="415"/>
      <c r="DK3" s="415"/>
      <c r="DL3" s="415"/>
      <c r="DM3" s="415"/>
      <c r="DN3" s="415"/>
      <c r="DO3" s="415"/>
      <c r="DP3" s="415"/>
      <c r="DQ3" s="1126"/>
      <c r="DR3" s="1126"/>
      <c r="DS3" s="1126"/>
      <c r="DT3" s="1126"/>
      <c r="DU3" s="1126"/>
      <c r="DV3" s="1126"/>
      <c r="DW3" s="1126"/>
      <c r="DX3" s="1126"/>
      <c r="DY3" s="1126"/>
      <c r="DZ3" s="1126"/>
      <c r="EA3" s="1126"/>
      <c r="EB3" s="1126"/>
      <c r="EC3" s="1126"/>
      <c r="ED3" s="1126"/>
      <c r="EE3" s="1126"/>
      <c r="EF3" s="1126"/>
      <c r="EG3" s="1126"/>
      <c r="EH3" s="1126"/>
      <c r="EI3" s="1126"/>
      <c r="EJ3" s="1126"/>
      <c r="EK3" s="1126"/>
      <c r="EL3" s="1126"/>
      <c r="EM3" s="1126"/>
      <c r="EN3" s="1126"/>
      <c r="EO3" s="1126"/>
      <c r="EP3" s="1126"/>
      <c r="EQ3" s="1126"/>
      <c r="ER3" s="1126"/>
      <c r="ES3" s="1126"/>
      <c r="ET3" s="1126"/>
      <c r="EU3" s="1126"/>
      <c r="EV3" s="1126"/>
      <c r="EW3" s="1126"/>
      <c r="EX3" s="1126"/>
      <c r="EY3" s="1126"/>
      <c r="EZ3" s="1126"/>
      <c r="FA3" s="1126"/>
      <c r="FB3" s="1126"/>
      <c r="FC3" s="1126"/>
      <c r="FD3" s="1126"/>
      <c r="FE3" s="1126"/>
      <c r="FF3" s="1126"/>
      <c r="FG3" s="1126"/>
      <c r="FH3" s="1126"/>
      <c r="FI3" s="1126"/>
      <c r="FJ3" s="1126"/>
      <c r="FK3" s="1126"/>
      <c r="FL3" s="1126"/>
      <c r="FM3" s="1126"/>
      <c r="FN3" s="1126"/>
      <c r="FP3" s="201"/>
      <c r="FQ3" s="201"/>
      <c r="FR3" s="201"/>
      <c r="FS3" s="201"/>
      <c r="FT3" s="201"/>
      <c r="FU3" s="201"/>
      <c r="FV3" s="201"/>
      <c r="FW3" s="201"/>
      <c r="FX3" s="201"/>
      <c r="FY3" s="201"/>
      <c r="FZ3" s="200" t="s">
        <v>13772</v>
      </c>
      <c r="GA3" s="200"/>
      <c r="GB3" s="200"/>
      <c r="GC3" s="200"/>
      <c r="GD3" s="200"/>
      <c r="GE3" s="200"/>
      <c r="GF3" s="200"/>
      <c r="GG3" s="200"/>
      <c r="GH3" s="200"/>
      <c r="GI3" s="200"/>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2"/>
      <c r="HI3" s="416" t="s">
        <v>189</v>
      </c>
      <c r="HJ3" s="417"/>
      <c r="HK3" s="417"/>
      <c r="HL3" s="417"/>
      <c r="HM3" s="417"/>
      <c r="HN3" s="417"/>
      <c r="HO3" s="417"/>
      <c r="HP3" s="417"/>
      <c r="HQ3" s="417"/>
      <c r="HR3" s="418"/>
      <c r="HT3" s="415"/>
      <c r="HU3" s="415"/>
      <c r="HV3" s="415"/>
      <c r="HW3" s="415"/>
      <c r="HX3" s="415"/>
      <c r="HY3" s="415"/>
      <c r="HZ3" s="415"/>
      <c r="IA3" s="415"/>
      <c r="IB3" s="415"/>
      <c r="IC3" s="415"/>
      <c r="ID3" s="415"/>
      <c r="IE3" s="415"/>
      <c r="IF3" s="415"/>
      <c r="IG3" s="415"/>
      <c r="IH3" s="415"/>
      <c r="II3" s="415"/>
      <c r="IJ3" s="415"/>
      <c r="IK3" s="415"/>
      <c r="IL3" s="415"/>
      <c r="IM3" s="415"/>
      <c r="IN3" s="415"/>
      <c r="IO3" s="415"/>
      <c r="IP3" s="415"/>
      <c r="IQ3" s="415"/>
      <c r="IR3" s="415"/>
      <c r="IS3" s="415"/>
      <c r="IT3" s="415"/>
      <c r="IU3" s="415"/>
      <c r="IV3" s="415"/>
      <c r="IW3" s="415"/>
      <c r="IX3" s="415"/>
      <c r="IY3" s="415"/>
      <c r="IZ3" s="415"/>
      <c r="JA3" s="415"/>
      <c r="JB3" s="415"/>
      <c r="JC3" s="415"/>
      <c r="JD3" s="415"/>
      <c r="JE3" s="415"/>
      <c r="JF3" s="415"/>
      <c r="JG3" s="415"/>
      <c r="JH3" s="415"/>
      <c r="JI3" s="415"/>
      <c r="JJ3" s="415"/>
      <c r="JK3" s="415"/>
      <c r="JL3" s="415"/>
      <c r="JM3" s="415"/>
      <c r="JN3" s="415"/>
      <c r="JO3" s="415"/>
      <c r="JP3" s="415"/>
      <c r="JR3" s="201"/>
      <c r="JS3" s="201"/>
      <c r="JT3" s="201"/>
      <c r="JU3" s="201"/>
      <c r="JV3" s="201"/>
      <c r="JW3" s="201"/>
      <c r="JX3" s="201"/>
      <c r="JY3" s="201"/>
      <c r="JZ3" s="201"/>
      <c r="KA3" s="201"/>
      <c r="KB3" s="200" t="s">
        <v>13772</v>
      </c>
      <c r="KC3" s="200"/>
      <c r="KD3" s="200"/>
      <c r="KE3" s="200"/>
      <c r="KF3" s="200"/>
      <c r="KG3" s="200"/>
      <c r="KH3" s="200"/>
      <c r="KI3" s="200"/>
      <c r="KJ3" s="200"/>
      <c r="KK3" s="200"/>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2"/>
      <c r="LK3" s="416" t="s">
        <v>189</v>
      </c>
      <c r="LL3" s="417"/>
      <c r="LM3" s="417"/>
      <c r="LN3" s="417"/>
      <c r="LO3" s="417"/>
      <c r="LP3" s="417"/>
      <c r="LQ3" s="417"/>
      <c r="LR3" s="417"/>
      <c r="LS3" s="417"/>
      <c r="LT3" s="418"/>
      <c r="LV3" s="415"/>
      <c r="LW3" s="415"/>
      <c r="LX3" s="415"/>
      <c r="LY3" s="415"/>
      <c r="LZ3" s="415"/>
      <c r="MA3" s="415"/>
      <c r="MB3" s="415"/>
      <c r="MC3" s="415"/>
      <c r="MD3" s="415"/>
      <c r="ME3" s="415"/>
      <c r="MF3" s="415"/>
      <c r="MG3" s="415"/>
      <c r="MH3" s="415"/>
      <c r="MI3" s="415"/>
      <c r="MJ3" s="415"/>
      <c r="MK3" s="415"/>
      <c r="ML3" s="415"/>
      <c r="MM3" s="415"/>
      <c r="MN3" s="415"/>
      <c r="MO3" s="415"/>
      <c r="MP3" s="415"/>
      <c r="MQ3" s="415"/>
      <c r="MR3" s="415"/>
      <c r="MS3" s="415"/>
      <c r="MT3" s="415"/>
      <c r="MU3" s="415"/>
      <c r="MV3" s="415"/>
      <c r="MW3" s="415"/>
      <c r="MX3" s="415"/>
      <c r="MY3" s="415"/>
      <c r="MZ3" s="415"/>
      <c r="NA3" s="415"/>
      <c r="NB3" s="415"/>
      <c r="NC3" s="415"/>
      <c r="ND3" s="415"/>
      <c r="NE3" s="415"/>
      <c r="NF3" s="415"/>
      <c r="NG3" s="415"/>
      <c r="NH3" s="415"/>
      <c r="NI3" s="415"/>
      <c r="NJ3" s="415"/>
      <c r="NK3" s="415"/>
      <c r="NL3" s="415"/>
      <c r="NM3" s="415"/>
      <c r="NN3" s="415"/>
      <c r="NO3" s="415"/>
      <c r="NP3" s="415"/>
      <c r="NQ3" s="415"/>
      <c r="NR3" s="415"/>
      <c r="NT3" s="201"/>
      <c r="NU3" s="201"/>
      <c r="NV3" s="201"/>
      <c r="NW3" s="201"/>
      <c r="NX3" s="201"/>
      <c r="NY3" s="201"/>
      <c r="NZ3" s="201"/>
      <c r="OA3" s="201"/>
      <c r="OB3" s="201"/>
      <c r="OC3" s="201"/>
      <c r="OD3" s="200" t="s">
        <v>13772</v>
      </c>
      <c r="OE3" s="200"/>
      <c r="OF3" s="200"/>
      <c r="OG3" s="200"/>
      <c r="OH3" s="200"/>
      <c r="OI3" s="200"/>
      <c r="OJ3" s="200"/>
      <c r="OK3" s="200"/>
      <c r="OL3" s="200"/>
      <c r="OM3" s="200"/>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2"/>
      <c r="PM3" s="416" t="s">
        <v>189</v>
      </c>
      <c r="PN3" s="417"/>
      <c r="PO3" s="417"/>
      <c r="PP3" s="417"/>
      <c r="PQ3" s="417"/>
      <c r="PR3" s="417"/>
      <c r="PS3" s="417"/>
      <c r="PT3" s="417"/>
      <c r="PU3" s="417"/>
      <c r="PV3" s="418"/>
      <c r="PX3" s="415"/>
      <c r="PY3" s="415"/>
      <c r="PZ3" s="415"/>
      <c r="QA3" s="415"/>
      <c r="QB3" s="415"/>
      <c r="QC3" s="415"/>
      <c r="QD3" s="415"/>
      <c r="QE3" s="415"/>
      <c r="QF3" s="415"/>
      <c r="QG3" s="415"/>
      <c r="QH3" s="415"/>
      <c r="QI3" s="415"/>
      <c r="QJ3" s="415"/>
      <c r="QK3" s="415"/>
      <c r="QL3" s="415"/>
      <c r="QM3" s="415"/>
      <c r="QN3" s="415"/>
      <c r="QO3" s="415"/>
      <c r="QP3" s="415"/>
      <c r="QQ3" s="415"/>
      <c r="QR3" s="415"/>
      <c r="QS3" s="415"/>
      <c r="QT3" s="415"/>
      <c r="QU3" s="415"/>
      <c r="QV3" s="415"/>
      <c r="QW3" s="415"/>
      <c r="QX3" s="415"/>
      <c r="QY3" s="415"/>
      <c r="QZ3" s="415"/>
      <c r="RA3" s="415"/>
      <c r="RB3" s="415"/>
      <c r="RC3" s="415"/>
      <c r="RD3" s="415"/>
      <c r="RE3" s="415"/>
      <c r="RF3" s="415"/>
      <c r="RG3" s="415"/>
      <c r="RH3" s="415"/>
      <c r="RI3" s="415"/>
      <c r="RJ3" s="415"/>
      <c r="RK3" s="415"/>
      <c r="RL3" s="415"/>
      <c r="RM3" s="415"/>
      <c r="RN3" s="415"/>
      <c r="RO3" s="415"/>
      <c r="RP3" s="415"/>
      <c r="RQ3" s="415"/>
      <c r="RR3" s="415"/>
      <c r="RS3" s="415"/>
      <c r="RT3" s="415"/>
      <c r="RX3" s="175" t="s">
        <v>13776</v>
      </c>
      <c r="RY3" s="175" t="s">
        <v>13777</v>
      </c>
      <c r="RZ3" s="175" t="s">
        <v>14709</v>
      </c>
      <c r="SA3" s="175" t="s">
        <v>212</v>
      </c>
      <c r="SB3" s="175" t="s">
        <v>14710</v>
      </c>
      <c r="SC3" s="175" t="s">
        <v>14711</v>
      </c>
      <c r="SD3" s="175" t="s">
        <v>14712</v>
      </c>
      <c r="SF3" s="175" t="s">
        <v>212</v>
      </c>
      <c r="SG3" s="175" t="s">
        <v>14710</v>
      </c>
      <c r="SI3" s="175" t="s">
        <v>212</v>
      </c>
      <c r="SJ3" s="175" t="s">
        <v>14710</v>
      </c>
      <c r="SL3" s="175" t="s">
        <v>212</v>
      </c>
      <c r="SM3" s="175" t="s">
        <v>14710</v>
      </c>
    </row>
    <row r="4" spans="2:507" s="174" customFormat="1" ht="20.100000000000001" customHeight="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0" t="s">
        <v>13773</v>
      </c>
      <c r="AB4" s="200"/>
      <c r="AC4" s="200"/>
      <c r="AD4" s="200"/>
      <c r="AE4" s="200"/>
      <c r="AF4" s="200"/>
      <c r="AG4" s="200"/>
      <c r="AH4" s="200"/>
      <c r="AI4" s="200"/>
      <c r="AJ4" s="200"/>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2"/>
      <c r="BJ4" s="419" t="str">
        <f>Code!AF3</f>
        <v/>
      </c>
      <c r="BK4" s="420"/>
      <c r="BL4" s="420"/>
      <c r="BM4" s="420"/>
      <c r="BN4" s="420"/>
      <c r="BO4" s="420"/>
      <c r="BP4" s="420"/>
      <c r="BQ4" s="420"/>
      <c r="BR4" s="420"/>
      <c r="BS4" s="421"/>
      <c r="BV4" s="415"/>
      <c r="BW4" s="415"/>
      <c r="BX4" s="415"/>
      <c r="BY4" s="415"/>
      <c r="BZ4" s="415"/>
      <c r="CA4" s="415"/>
      <c r="CB4" s="415"/>
      <c r="CC4" s="415"/>
      <c r="CD4" s="415"/>
      <c r="CE4" s="415"/>
      <c r="CF4" s="415"/>
      <c r="CG4" s="415"/>
      <c r="CH4" s="415"/>
      <c r="CI4" s="415"/>
      <c r="CJ4" s="415"/>
      <c r="CK4" s="415"/>
      <c r="CL4" s="415"/>
      <c r="CM4" s="415"/>
      <c r="CN4" s="415"/>
      <c r="CO4" s="415"/>
      <c r="CP4" s="415"/>
      <c r="CQ4" s="415"/>
      <c r="CR4" s="415"/>
      <c r="CS4" s="415"/>
      <c r="CT4" s="415"/>
      <c r="CU4" s="415"/>
      <c r="CV4" s="415"/>
      <c r="CW4" s="415"/>
      <c r="CX4" s="415"/>
      <c r="CY4" s="415"/>
      <c r="CZ4" s="415"/>
      <c r="DA4" s="415"/>
      <c r="DB4" s="415"/>
      <c r="DC4" s="415"/>
      <c r="DD4" s="415"/>
      <c r="DE4" s="415"/>
      <c r="DF4" s="415"/>
      <c r="DG4" s="415"/>
      <c r="DH4" s="415"/>
      <c r="DI4" s="415"/>
      <c r="DJ4" s="415"/>
      <c r="DK4" s="415"/>
      <c r="DL4" s="415"/>
      <c r="DM4" s="415"/>
      <c r="DN4" s="415"/>
      <c r="DO4" s="415"/>
      <c r="DP4" s="415"/>
      <c r="DQ4" s="1126"/>
      <c r="DR4" s="1126"/>
      <c r="DS4" s="1126"/>
      <c r="DT4" s="1126"/>
      <c r="DU4" s="1126"/>
      <c r="DV4" s="1126"/>
      <c r="DW4" s="1126"/>
      <c r="DX4" s="1126"/>
      <c r="DY4" s="1126"/>
      <c r="DZ4" s="1126"/>
      <c r="EA4" s="1126"/>
      <c r="EB4" s="1126"/>
      <c r="EC4" s="1126"/>
      <c r="ED4" s="1126"/>
      <c r="EE4" s="1126"/>
      <c r="EF4" s="1126"/>
      <c r="EG4" s="1126"/>
      <c r="EH4" s="1126"/>
      <c r="EI4" s="1126"/>
      <c r="EJ4" s="1126"/>
      <c r="EK4" s="1126"/>
      <c r="EL4" s="1126"/>
      <c r="EM4" s="1126"/>
      <c r="EN4" s="1126"/>
      <c r="EO4" s="1126"/>
      <c r="EP4" s="1126"/>
      <c r="EQ4" s="1126"/>
      <c r="ER4" s="1126"/>
      <c r="ES4" s="1126"/>
      <c r="ET4" s="1126"/>
      <c r="EU4" s="1126"/>
      <c r="EV4" s="1126"/>
      <c r="EW4" s="1126"/>
      <c r="EX4" s="1126"/>
      <c r="EY4" s="1126"/>
      <c r="EZ4" s="1126"/>
      <c r="FA4" s="1126"/>
      <c r="FB4" s="1126"/>
      <c r="FC4" s="1126"/>
      <c r="FD4" s="1126"/>
      <c r="FE4" s="1126"/>
      <c r="FF4" s="1126"/>
      <c r="FG4" s="1126"/>
      <c r="FH4" s="1126"/>
      <c r="FI4" s="1126"/>
      <c r="FJ4" s="1126"/>
      <c r="FK4" s="1126"/>
      <c r="FL4" s="1126"/>
      <c r="FM4" s="1126"/>
      <c r="FN4" s="1126"/>
      <c r="FP4" s="201"/>
      <c r="FQ4" s="201"/>
      <c r="FR4" s="201"/>
      <c r="FS4" s="201"/>
      <c r="FT4" s="201"/>
      <c r="FU4" s="201"/>
      <c r="FV4" s="201"/>
      <c r="FW4" s="201"/>
      <c r="FX4" s="201"/>
      <c r="FY4" s="201"/>
      <c r="FZ4" s="200" t="s">
        <v>13773</v>
      </c>
      <c r="GA4" s="200"/>
      <c r="GB4" s="200"/>
      <c r="GC4" s="200"/>
      <c r="GD4" s="200"/>
      <c r="GE4" s="200"/>
      <c r="GF4" s="200"/>
      <c r="GG4" s="200"/>
      <c r="GH4" s="200"/>
      <c r="GI4" s="200"/>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2"/>
      <c r="HI4" s="419" t="str">
        <f>Code!AK4</f>
        <v/>
      </c>
      <c r="HJ4" s="420"/>
      <c r="HK4" s="420"/>
      <c r="HL4" s="420"/>
      <c r="HM4" s="420"/>
      <c r="HN4" s="420"/>
      <c r="HO4" s="420"/>
      <c r="HP4" s="420"/>
      <c r="HQ4" s="420"/>
      <c r="HR4" s="421"/>
      <c r="HT4" s="415"/>
      <c r="HU4" s="415"/>
      <c r="HV4" s="415"/>
      <c r="HW4" s="415"/>
      <c r="HX4" s="415"/>
      <c r="HY4" s="415"/>
      <c r="HZ4" s="415"/>
      <c r="IA4" s="415"/>
      <c r="IB4" s="415"/>
      <c r="IC4" s="415"/>
      <c r="ID4" s="415"/>
      <c r="IE4" s="415"/>
      <c r="IF4" s="415"/>
      <c r="IG4" s="415"/>
      <c r="IH4" s="415"/>
      <c r="II4" s="415"/>
      <c r="IJ4" s="415"/>
      <c r="IK4" s="415"/>
      <c r="IL4" s="415"/>
      <c r="IM4" s="415"/>
      <c r="IN4" s="415"/>
      <c r="IO4" s="415"/>
      <c r="IP4" s="415"/>
      <c r="IQ4" s="415"/>
      <c r="IR4" s="415"/>
      <c r="IS4" s="415"/>
      <c r="IT4" s="415"/>
      <c r="IU4" s="415"/>
      <c r="IV4" s="415"/>
      <c r="IW4" s="415"/>
      <c r="IX4" s="415"/>
      <c r="IY4" s="415"/>
      <c r="IZ4" s="415"/>
      <c r="JA4" s="415"/>
      <c r="JB4" s="415"/>
      <c r="JC4" s="415"/>
      <c r="JD4" s="415"/>
      <c r="JE4" s="415"/>
      <c r="JF4" s="415"/>
      <c r="JG4" s="415"/>
      <c r="JH4" s="415"/>
      <c r="JI4" s="415"/>
      <c r="JJ4" s="415"/>
      <c r="JK4" s="415"/>
      <c r="JL4" s="415"/>
      <c r="JM4" s="415"/>
      <c r="JN4" s="415"/>
      <c r="JO4" s="415"/>
      <c r="JP4" s="415"/>
      <c r="JR4" s="201"/>
      <c r="JS4" s="201"/>
      <c r="JT4" s="201"/>
      <c r="JU4" s="201"/>
      <c r="JV4" s="201"/>
      <c r="JW4" s="201"/>
      <c r="JX4" s="201"/>
      <c r="JY4" s="201"/>
      <c r="JZ4" s="201"/>
      <c r="KA4" s="201"/>
      <c r="KB4" s="200" t="s">
        <v>13773</v>
      </c>
      <c r="KC4" s="200"/>
      <c r="KD4" s="200"/>
      <c r="KE4" s="200"/>
      <c r="KF4" s="200"/>
      <c r="KG4" s="200"/>
      <c r="KH4" s="200"/>
      <c r="KI4" s="200"/>
      <c r="KJ4" s="200"/>
      <c r="KK4" s="200"/>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2"/>
      <c r="LK4" s="422" t="str">
        <f>Code!AP5</f>
        <v/>
      </c>
      <c r="LL4" s="423"/>
      <c r="LM4" s="423"/>
      <c r="LN4" s="423"/>
      <c r="LO4" s="423"/>
      <c r="LP4" s="423"/>
      <c r="LQ4" s="423"/>
      <c r="LR4" s="423"/>
      <c r="LS4" s="423"/>
      <c r="LT4" s="424"/>
      <c r="LV4" s="415"/>
      <c r="LW4" s="415"/>
      <c r="LX4" s="415"/>
      <c r="LY4" s="415"/>
      <c r="LZ4" s="415"/>
      <c r="MA4" s="415"/>
      <c r="MB4" s="415"/>
      <c r="MC4" s="415"/>
      <c r="MD4" s="415"/>
      <c r="ME4" s="415"/>
      <c r="MF4" s="415"/>
      <c r="MG4" s="415"/>
      <c r="MH4" s="415"/>
      <c r="MI4" s="415"/>
      <c r="MJ4" s="415"/>
      <c r="MK4" s="415"/>
      <c r="ML4" s="415"/>
      <c r="MM4" s="415"/>
      <c r="MN4" s="415"/>
      <c r="MO4" s="415"/>
      <c r="MP4" s="415"/>
      <c r="MQ4" s="415"/>
      <c r="MR4" s="415"/>
      <c r="MS4" s="415"/>
      <c r="MT4" s="415"/>
      <c r="MU4" s="415"/>
      <c r="MV4" s="415"/>
      <c r="MW4" s="415"/>
      <c r="MX4" s="415"/>
      <c r="MY4" s="415"/>
      <c r="MZ4" s="415"/>
      <c r="NA4" s="415"/>
      <c r="NB4" s="415"/>
      <c r="NC4" s="415"/>
      <c r="ND4" s="415"/>
      <c r="NE4" s="415"/>
      <c r="NF4" s="415"/>
      <c r="NG4" s="415"/>
      <c r="NH4" s="415"/>
      <c r="NI4" s="415"/>
      <c r="NJ4" s="415"/>
      <c r="NK4" s="415"/>
      <c r="NL4" s="415"/>
      <c r="NM4" s="415"/>
      <c r="NN4" s="415"/>
      <c r="NO4" s="415"/>
      <c r="NP4" s="415"/>
      <c r="NQ4" s="415"/>
      <c r="NR4" s="415"/>
      <c r="NT4" s="201"/>
      <c r="NU4" s="201"/>
      <c r="NV4" s="201"/>
      <c r="NW4" s="201"/>
      <c r="NX4" s="201"/>
      <c r="NY4" s="201"/>
      <c r="NZ4" s="201"/>
      <c r="OA4" s="201"/>
      <c r="OB4" s="201"/>
      <c r="OC4" s="201"/>
      <c r="OD4" s="200" t="s">
        <v>13773</v>
      </c>
      <c r="OE4" s="200"/>
      <c r="OF4" s="200"/>
      <c r="OG4" s="200"/>
      <c r="OH4" s="200"/>
      <c r="OI4" s="200"/>
      <c r="OJ4" s="200"/>
      <c r="OK4" s="200"/>
      <c r="OL4" s="200"/>
      <c r="OM4" s="200"/>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2"/>
      <c r="PM4" s="422" t="str">
        <f>Code!AU6</f>
        <v/>
      </c>
      <c r="PN4" s="423"/>
      <c r="PO4" s="423"/>
      <c r="PP4" s="423"/>
      <c r="PQ4" s="423"/>
      <c r="PR4" s="423"/>
      <c r="PS4" s="423"/>
      <c r="PT4" s="423"/>
      <c r="PU4" s="423"/>
      <c r="PV4" s="424"/>
      <c r="PX4" s="415"/>
      <c r="PY4" s="415"/>
      <c r="PZ4" s="415"/>
      <c r="QA4" s="415"/>
      <c r="QB4" s="415"/>
      <c r="QC4" s="415"/>
      <c r="QD4" s="415"/>
      <c r="QE4" s="415"/>
      <c r="QF4" s="415"/>
      <c r="QG4" s="415"/>
      <c r="QH4" s="415"/>
      <c r="QI4" s="415"/>
      <c r="QJ4" s="415"/>
      <c r="QK4" s="415"/>
      <c r="QL4" s="415"/>
      <c r="QM4" s="415"/>
      <c r="QN4" s="415"/>
      <c r="QO4" s="415"/>
      <c r="QP4" s="415"/>
      <c r="QQ4" s="415"/>
      <c r="QR4" s="415"/>
      <c r="QS4" s="415"/>
      <c r="QT4" s="415"/>
      <c r="QU4" s="415"/>
      <c r="QV4" s="415"/>
      <c r="QW4" s="415"/>
      <c r="QX4" s="415"/>
      <c r="QY4" s="415"/>
      <c r="QZ4" s="415"/>
      <c r="RA4" s="415"/>
      <c r="RB4" s="415"/>
      <c r="RC4" s="415"/>
      <c r="RD4" s="415"/>
      <c r="RE4" s="415"/>
      <c r="RF4" s="415"/>
      <c r="RG4" s="415"/>
      <c r="RH4" s="415"/>
      <c r="RI4" s="415"/>
      <c r="RJ4" s="415"/>
      <c r="RK4" s="415"/>
      <c r="RL4" s="415"/>
      <c r="RM4" s="415"/>
      <c r="RN4" s="415"/>
      <c r="RO4" s="415"/>
      <c r="RP4" s="415"/>
      <c r="RQ4" s="415"/>
      <c r="RR4" s="415"/>
      <c r="RS4" s="415"/>
      <c r="RT4" s="415"/>
      <c r="RX4" s="176"/>
      <c r="RY4" s="176"/>
      <c r="RZ4" s="176"/>
      <c r="SA4" s="176"/>
      <c r="SB4" s="176"/>
      <c r="SC4" s="176"/>
      <c r="SD4" s="176"/>
      <c r="SF4" s="176"/>
      <c r="SG4" s="176"/>
      <c r="SI4" s="176"/>
      <c r="SJ4" s="176"/>
      <c r="SL4" s="176"/>
      <c r="SM4" s="176"/>
    </row>
    <row r="5" spans="2:507" s="174" customFormat="1" ht="6.95" customHeight="1"/>
    <row r="6" spans="2:507" ht="6.95" customHeight="1"/>
    <row r="7" spans="2:507" s="2" customFormat="1" ht="6.95" customHeight="1">
      <c r="B7" s="287" t="s">
        <v>109</v>
      </c>
      <c r="C7" s="287"/>
      <c r="D7" s="287"/>
      <c r="E7" s="287"/>
      <c r="F7" s="287"/>
      <c r="G7" s="287"/>
      <c r="H7" s="287"/>
      <c r="I7" s="287"/>
      <c r="J7" s="287"/>
      <c r="K7" s="287"/>
      <c r="L7" s="287"/>
      <c r="M7" s="287"/>
      <c r="N7" s="287"/>
      <c r="O7" s="287"/>
      <c r="S7" s="835" t="s">
        <v>0</v>
      </c>
      <c r="T7" s="836"/>
      <c r="U7" s="836"/>
      <c r="V7" s="836"/>
      <c r="W7" s="836"/>
      <c r="X7" s="836"/>
      <c r="Y7" s="836"/>
      <c r="Z7" s="836"/>
      <c r="AA7" s="836"/>
      <c r="AB7" s="836"/>
      <c r="AC7" s="836"/>
      <c r="AD7" s="836"/>
      <c r="AE7" s="836"/>
      <c r="AF7" s="836"/>
      <c r="AG7" s="836"/>
      <c r="AH7" s="836"/>
      <c r="AI7" s="836"/>
      <c r="AJ7" s="836"/>
      <c r="AK7" s="837"/>
      <c r="AL7" s="837"/>
      <c r="AM7" s="837"/>
      <c r="AN7" s="837"/>
      <c r="AO7" s="837"/>
      <c r="AP7" s="837"/>
      <c r="AQ7" s="837"/>
      <c r="AR7" s="837"/>
      <c r="AS7" s="837"/>
      <c r="AT7" s="837"/>
      <c r="FO7" s="223"/>
      <c r="FP7" s="287" t="s">
        <v>159</v>
      </c>
      <c r="FQ7" s="287"/>
      <c r="FR7" s="287"/>
      <c r="FS7" s="287"/>
      <c r="FT7" s="287"/>
      <c r="FU7" s="287"/>
      <c r="FV7" s="287"/>
      <c r="FW7" s="287"/>
      <c r="FX7" s="287"/>
      <c r="FY7" s="287"/>
      <c r="FZ7" s="287"/>
      <c r="GA7" s="287"/>
      <c r="GB7" s="287"/>
      <c r="GC7" s="287"/>
      <c r="GD7" s="286">
        <v>2</v>
      </c>
      <c r="GE7" s="286"/>
      <c r="GF7" s="286"/>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223"/>
      <c r="JR7" s="287" t="s">
        <v>159</v>
      </c>
      <c r="JS7" s="287"/>
      <c r="JT7" s="287"/>
      <c r="JU7" s="287"/>
      <c r="JV7" s="287"/>
      <c r="JW7" s="287"/>
      <c r="JX7" s="287"/>
      <c r="JY7" s="287"/>
      <c r="JZ7" s="287"/>
      <c r="KA7" s="287"/>
      <c r="KB7" s="287"/>
      <c r="KC7" s="287"/>
      <c r="KD7" s="287"/>
      <c r="KE7" s="287"/>
      <c r="KF7" s="286">
        <v>3</v>
      </c>
      <c r="KG7" s="286"/>
      <c r="KH7" s="286"/>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223"/>
      <c r="NT7" s="287" t="s">
        <v>159</v>
      </c>
      <c r="NU7" s="287"/>
      <c r="NV7" s="287"/>
      <c r="NW7" s="287"/>
      <c r="NX7" s="287"/>
      <c r="NY7" s="287"/>
      <c r="NZ7" s="287"/>
      <c r="OA7" s="287"/>
      <c r="OB7" s="287"/>
      <c r="OC7" s="287"/>
      <c r="OD7" s="287"/>
      <c r="OE7" s="287"/>
      <c r="OF7" s="287"/>
      <c r="OG7" s="287"/>
      <c r="OH7" s="286">
        <v>4</v>
      </c>
      <c r="OI7" s="286"/>
      <c r="OJ7" s="286"/>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223"/>
    </row>
    <row r="8" spans="2:507" s="2" customFormat="1" ht="6.95" customHeight="1" thickBot="1">
      <c r="B8" s="287"/>
      <c r="C8" s="287"/>
      <c r="D8" s="287"/>
      <c r="E8" s="287"/>
      <c r="F8" s="287"/>
      <c r="G8" s="287"/>
      <c r="H8" s="287"/>
      <c r="I8" s="287"/>
      <c r="J8" s="287"/>
      <c r="K8" s="287"/>
      <c r="L8" s="287"/>
      <c r="M8" s="287"/>
      <c r="N8" s="287"/>
      <c r="O8" s="287"/>
      <c r="S8" s="838"/>
      <c r="T8" s="838"/>
      <c r="U8" s="838"/>
      <c r="V8" s="838"/>
      <c r="W8" s="838"/>
      <c r="X8" s="838"/>
      <c r="Y8" s="838"/>
      <c r="Z8" s="838"/>
      <c r="AA8" s="838"/>
      <c r="AB8" s="838"/>
      <c r="AC8" s="838"/>
      <c r="AD8" s="838"/>
      <c r="AE8" s="838"/>
      <c r="AF8" s="838"/>
      <c r="AG8" s="838"/>
      <c r="AH8" s="838"/>
      <c r="AI8" s="838"/>
      <c r="AJ8" s="838"/>
      <c r="AK8" s="837"/>
      <c r="AL8" s="837"/>
      <c r="AM8" s="837"/>
      <c r="AN8" s="837"/>
      <c r="AO8" s="837"/>
      <c r="AP8" s="837"/>
      <c r="AQ8" s="837"/>
      <c r="AR8" s="837"/>
      <c r="AS8" s="837"/>
      <c r="AT8" s="837"/>
      <c r="AU8" s="3" t="s">
        <v>1</v>
      </c>
      <c r="AV8" s="3" t="s">
        <v>1</v>
      </c>
      <c r="AW8" s="3" t="s">
        <v>1</v>
      </c>
      <c r="AX8" s="3" t="s">
        <v>1</v>
      </c>
      <c r="AY8" s="3" t="s">
        <v>1</v>
      </c>
      <c r="AZ8" s="3"/>
      <c r="BA8" s="3"/>
      <c r="BB8" s="3"/>
      <c r="BC8" s="3" t="s">
        <v>1</v>
      </c>
      <c r="BD8" s="3" t="s">
        <v>1</v>
      </c>
      <c r="BE8" s="3" t="s">
        <v>1</v>
      </c>
      <c r="BF8" s="3"/>
      <c r="BG8" s="3" t="s">
        <v>1</v>
      </c>
      <c r="BH8" s="3" t="s">
        <v>1</v>
      </c>
      <c r="BI8" s="3" t="s">
        <v>1</v>
      </c>
      <c r="BJ8" s="3"/>
      <c r="BK8" s="3"/>
      <c r="BL8" s="3" t="s">
        <v>1</v>
      </c>
      <c r="BM8" s="3"/>
      <c r="BN8" s="3" t="s">
        <v>1</v>
      </c>
      <c r="BO8" s="3"/>
      <c r="BP8" s="3" t="s">
        <v>1</v>
      </c>
      <c r="BQ8" s="3"/>
      <c r="BR8" s="3"/>
      <c r="BS8" s="3" t="s">
        <v>1</v>
      </c>
      <c r="BT8" s="3"/>
      <c r="BU8" s="3" t="s">
        <v>1</v>
      </c>
      <c r="BV8" s="3"/>
      <c r="BW8" s="3" t="s">
        <v>1</v>
      </c>
      <c r="BX8" s="3" t="s">
        <v>1</v>
      </c>
      <c r="BY8" s="3" t="s">
        <v>1</v>
      </c>
      <c r="BZ8" s="3" t="s">
        <v>1</v>
      </c>
      <c r="CA8" s="3" t="s">
        <v>1</v>
      </c>
      <c r="CB8" s="3" t="s">
        <v>1</v>
      </c>
      <c r="CC8" s="3"/>
      <c r="CD8" s="3" t="s">
        <v>1</v>
      </c>
      <c r="CE8" s="3" t="s">
        <v>1</v>
      </c>
      <c r="CF8" s="3" t="s">
        <v>1</v>
      </c>
      <c r="CG8" s="3"/>
      <c r="CH8" s="3" t="s">
        <v>1</v>
      </c>
      <c r="DQ8" s="4"/>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3" t="s">
        <v>1</v>
      </c>
      <c r="EW8" s="3"/>
      <c r="EX8" s="3"/>
      <c r="FO8" s="223"/>
      <c r="FP8" s="287"/>
      <c r="FQ8" s="287"/>
      <c r="FR8" s="287"/>
      <c r="FS8" s="287"/>
      <c r="FT8" s="287"/>
      <c r="FU8" s="287"/>
      <c r="FV8" s="287"/>
      <c r="FW8" s="287"/>
      <c r="FX8" s="287"/>
      <c r="FY8" s="287"/>
      <c r="FZ8" s="287"/>
      <c r="GA8" s="287"/>
      <c r="GB8" s="287"/>
      <c r="GC8" s="287"/>
      <c r="GD8" s="286"/>
      <c r="GE8" s="286"/>
      <c r="GF8" s="286"/>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223"/>
      <c r="JR8" s="287"/>
      <c r="JS8" s="287"/>
      <c r="JT8" s="287"/>
      <c r="JU8" s="287"/>
      <c r="JV8" s="287"/>
      <c r="JW8" s="287"/>
      <c r="JX8" s="287"/>
      <c r="JY8" s="287"/>
      <c r="JZ8" s="287"/>
      <c r="KA8" s="287"/>
      <c r="KB8" s="287"/>
      <c r="KC8" s="287"/>
      <c r="KD8" s="287"/>
      <c r="KE8" s="287"/>
      <c r="KF8" s="286"/>
      <c r="KG8" s="286"/>
      <c r="KH8" s="286"/>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223"/>
      <c r="NT8" s="287"/>
      <c r="NU8" s="287"/>
      <c r="NV8" s="287"/>
      <c r="NW8" s="287"/>
      <c r="NX8" s="287"/>
      <c r="NY8" s="287"/>
      <c r="NZ8" s="287"/>
      <c r="OA8" s="287"/>
      <c r="OB8" s="287"/>
      <c r="OC8" s="287"/>
      <c r="OD8" s="287"/>
      <c r="OE8" s="287"/>
      <c r="OF8" s="287"/>
      <c r="OG8" s="287"/>
      <c r="OH8" s="286"/>
      <c r="OI8" s="286"/>
      <c r="OJ8" s="286"/>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223"/>
    </row>
    <row r="9" spans="2:507" s="2" customFormat="1" ht="6.95" customHeight="1" thickTop="1">
      <c r="B9" s="287"/>
      <c r="C9" s="287"/>
      <c r="D9" s="287"/>
      <c r="E9" s="287"/>
      <c r="F9" s="287"/>
      <c r="G9" s="287"/>
      <c r="H9" s="287"/>
      <c r="I9" s="287"/>
      <c r="J9" s="287"/>
      <c r="K9" s="287"/>
      <c r="L9" s="287"/>
      <c r="M9" s="287"/>
      <c r="N9" s="287"/>
      <c r="O9" s="287"/>
      <c r="S9" s="587" t="s">
        <v>2</v>
      </c>
      <c r="T9" s="588"/>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8"/>
      <c r="AY9" s="588"/>
      <c r="AZ9" s="588"/>
      <c r="BA9" s="588"/>
      <c r="BB9" s="588"/>
      <c r="BC9" s="588"/>
      <c r="BD9" s="588"/>
      <c r="BE9" s="588"/>
      <c r="BF9" s="588"/>
      <c r="BG9" s="588"/>
      <c r="BH9" s="588"/>
      <c r="BI9" s="588"/>
      <c r="BJ9" s="588"/>
      <c r="BK9" s="588"/>
      <c r="BL9" s="588"/>
      <c r="BM9" s="588"/>
      <c r="BN9" s="588"/>
      <c r="BO9" s="588"/>
      <c r="BP9" s="588"/>
      <c r="BQ9" s="588"/>
      <c r="BR9" s="588"/>
      <c r="BS9" s="588"/>
      <c r="BT9" s="588"/>
      <c r="BU9" s="588"/>
      <c r="BV9" s="588"/>
      <c r="BW9" s="588"/>
      <c r="BX9" s="588"/>
      <c r="BY9" s="588"/>
      <c r="BZ9" s="588"/>
      <c r="CA9" s="589"/>
      <c r="CB9" s="6"/>
      <c r="CD9" s="374" t="s">
        <v>3</v>
      </c>
      <c r="CE9" s="375"/>
      <c r="CF9" s="375"/>
      <c r="CG9" s="375"/>
      <c r="CH9" s="375"/>
      <c r="CI9" s="375"/>
      <c r="CJ9" s="375"/>
      <c r="CK9" s="375"/>
      <c r="CL9" s="375"/>
      <c r="CM9" s="375"/>
      <c r="CN9" s="375"/>
      <c r="CO9" s="375"/>
      <c r="CP9" s="375"/>
      <c r="CQ9" s="375"/>
      <c r="CR9" s="375"/>
      <c r="CS9" s="375"/>
      <c r="CT9" s="375"/>
      <c r="CU9" s="376"/>
      <c r="CV9" s="597"/>
      <c r="CW9" s="799" t="s">
        <v>130</v>
      </c>
      <c r="CX9" s="799"/>
      <c r="CY9" s="799"/>
      <c r="CZ9" s="799"/>
      <c r="DA9" s="799"/>
      <c r="DB9" s="799"/>
      <c r="DC9" s="799"/>
      <c r="DD9" s="799"/>
      <c r="DE9" s="799"/>
      <c r="DF9" s="799"/>
      <c r="DG9" s="799"/>
      <c r="DH9" s="799"/>
      <c r="DI9" s="799"/>
      <c r="DJ9" s="799"/>
      <c r="DK9" s="799"/>
      <c r="DL9" s="799"/>
      <c r="DM9" s="799"/>
      <c r="DN9" s="799"/>
      <c r="DO9" s="799"/>
      <c r="DP9" s="799"/>
      <c r="DQ9" s="799"/>
      <c r="DR9" s="799"/>
      <c r="DS9" s="799"/>
      <c r="DT9" s="799"/>
      <c r="DU9" s="799"/>
      <c r="DV9" s="799"/>
      <c r="DW9" s="799"/>
      <c r="DX9" s="799"/>
      <c r="DY9" s="799"/>
      <c r="DZ9" s="799"/>
      <c r="EA9" s="799"/>
      <c r="EB9" s="799"/>
      <c r="EC9" s="799"/>
      <c r="ED9" s="799"/>
      <c r="EE9" s="799"/>
      <c r="EF9" s="799"/>
      <c r="EG9" s="799"/>
      <c r="EH9" s="799"/>
      <c r="EI9" s="799"/>
      <c r="EJ9" s="903" t="s">
        <v>1</v>
      </c>
      <c r="EK9" s="17"/>
      <c r="EW9" s="17"/>
      <c r="EX9" s="17"/>
      <c r="EY9" s="17"/>
      <c r="EZ9" s="17"/>
      <c r="FA9" s="17"/>
      <c r="FB9" s="17"/>
      <c r="FC9" s="17"/>
      <c r="FD9" s="542" t="s">
        <v>4</v>
      </c>
      <c r="FE9" s="543"/>
      <c r="FF9" s="543"/>
      <c r="FG9" s="543"/>
      <c r="FH9" s="543"/>
      <c r="FI9" s="543"/>
      <c r="FJ9" s="543"/>
      <c r="FK9" s="543"/>
      <c r="FL9" s="543"/>
      <c r="FM9" s="543"/>
      <c r="FN9" s="544"/>
      <c r="FO9" s="223"/>
      <c r="FP9" s="287"/>
      <c r="FQ9" s="287"/>
      <c r="FR9" s="287"/>
      <c r="FS9" s="287"/>
      <c r="FT9" s="287"/>
      <c r="FU9" s="287"/>
      <c r="FV9" s="287"/>
      <c r="FW9" s="287"/>
      <c r="FX9" s="287"/>
      <c r="FY9" s="287"/>
      <c r="FZ9" s="287"/>
      <c r="GA9" s="287"/>
      <c r="GB9" s="287"/>
      <c r="GC9" s="287"/>
      <c r="GD9" s="286"/>
      <c r="GE9" s="286"/>
      <c r="GF9" s="286"/>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s="18"/>
      <c r="IQ9" s="18"/>
      <c r="IR9" s="374" t="s">
        <v>158</v>
      </c>
      <c r="IS9" s="375"/>
      <c r="IT9" s="375"/>
      <c r="IU9" s="375"/>
      <c r="IV9" s="375"/>
      <c r="IW9" s="375"/>
      <c r="IX9" s="375"/>
      <c r="IY9" s="375"/>
      <c r="IZ9" s="375"/>
      <c r="JA9" s="375"/>
      <c r="JB9" s="375"/>
      <c r="JC9" s="375"/>
      <c r="JD9" s="375"/>
      <c r="JE9" s="375"/>
      <c r="JF9" s="375"/>
      <c r="JG9" s="375"/>
      <c r="JH9" s="375"/>
      <c r="JI9" s="376"/>
      <c r="JJ9" s="18"/>
      <c r="JK9" s="18"/>
      <c r="JL9" s="18"/>
      <c r="JM9" s="18"/>
      <c r="JN9" s="18"/>
      <c r="JO9" s="18"/>
      <c r="JP9" s="18"/>
      <c r="JQ9" s="223"/>
      <c r="JR9" s="287"/>
      <c r="JS9" s="287"/>
      <c r="JT9" s="287"/>
      <c r="JU9" s="287"/>
      <c r="JV9" s="287"/>
      <c r="JW9" s="287"/>
      <c r="JX9" s="287"/>
      <c r="JY9" s="287"/>
      <c r="JZ9" s="287"/>
      <c r="KA9" s="287"/>
      <c r="KB9" s="287"/>
      <c r="KC9" s="287"/>
      <c r="KD9" s="287"/>
      <c r="KE9" s="287"/>
      <c r="KF9" s="286"/>
      <c r="KG9" s="286"/>
      <c r="KH9" s="286"/>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s="18"/>
      <c r="MS9" s="18"/>
      <c r="MT9" s="374" t="s">
        <v>3</v>
      </c>
      <c r="MU9" s="375"/>
      <c r="MV9" s="375"/>
      <c r="MW9" s="375"/>
      <c r="MX9" s="375"/>
      <c r="MY9" s="375"/>
      <c r="MZ9" s="375"/>
      <c r="NA9" s="375"/>
      <c r="NB9" s="375"/>
      <c r="NC9" s="375"/>
      <c r="ND9" s="375"/>
      <c r="NE9" s="375"/>
      <c r="NF9" s="375"/>
      <c r="NG9" s="375"/>
      <c r="NH9" s="375"/>
      <c r="NI9" s="375"/>
      <c r="NJ9" s="375"/>
      <c r="NK9" s="376"/>
      <c r="NL9" s="18"/>
      <c r="NM9" s="18"/>
      <c r="NN9" s="18"/>
      <c r="NO9" s="18"/>
      <c r="NP9" s="18"/>
      <c r="NQ9" s="18"/>
      <c r="NR9" s="18"/>
      <c r="NS9" s="223"/>
      <c r="NT9" s="287"/>
      <c r="NU9" s="287"/>
      <c r="NV9" s="287"/>
      <c r="NW9" s="287"/>
      <c r="NX9" s="287"/>
      <c r="NY9" s="287"/>
      <c r="NZ9" s="287"/>
      <c r="OA9" s="287"/>
      <c r="OB9" s="287"/>
      <c r="OC9" s="287"/>
      <c r="OD9" s="287"/>
      <c r="OE9" s="287"/>
      <c r="OF9" s="287"/>
      <c r="OG9" s="287"/>
      <c r="OH9" s="286"/>
      <c r="OI9" s="286"/>
      <c r="OJ9" s="286"/>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s="18"/>
      <c r="QU9" s="18"/>
      <c r="QV9" s="374" t="s">
        <v>3</v>
      </c>
      <c r="QW9" s="375"/>
      <c r="QX9" s="375"/>
      <c r="QY9" s="375"/>
      <c r="QZ9" s="375"/>
      <c r="RA9" s="375"/>
      <c r="RB9" s="375"/>
      <c r="RC9" s="375"/>
      <c r="RD9" s="375"/>
      <c r="RE9" s="375"/>
      <c r="RF9" s="375"/>
      <c r="RG9" s="375"/>
      <c r="RH9" s="375"/>
      <c r="RI9" s="375"/>
      <c r="RJ9" s="375"/>
      <c r="RK9" s="375"/>
      <c r="RL9" s="375"/>
      <c r="RM9" s="376"/>
      <c r="RN9" s="18"/>
      <c r="RO9" s="18"/>
      <c r="RP9" s="18"/>
      <c r="RQ9" s="18"/>
      <c r="RR9" s="18"/>
      <c r="RS9" s="18"/>
      <c r="RT9" s="18"/>
      <c r="RU9" s="223"/>
    </row>
    <row r="10" spans="2:507" s="2" customFormat="1" ht="6.95" customHeight="1">
      <c r="B10" s="287"/>
      <c r="C10" s="287"/>
      <c r="D10" s="287"/>
      <c r="E10" s="287"/>
      <c r="F10" s="287"/>
      <c r="G10" s="287"/>
      <c r="H10" s="287"/>
      <c r="I10" s="287"/>
      <c r="J10" s="287"/>
      <c r="K10" s="287"/>
      <c r="L10" s="287"/>
      <c r="M10" s="287"/>
      <c r="N10" s="287"/>
      <c r="O10" s="287"/>
      <c r="S10" s="590"/>
      <c r="T10" s="591"/>
      <c r="U10" s="591"/>
      <c r="V10" s="591"/>
      <c r="W10" s="591"/>
      <c r="X10" s="591"/>
      <c r="Y10" s="591"/>
      <c r="Z10" s="591"/>
      <c r="AA10" s="591"/>
      <c r="AB10" s="591"/>
      <c r="AC10" s="591"/>
      <c r="AD10" s="591"/>
      <c r="AE10" s="591"/>
      <c r="AF10" s="591"/>
      <c r="AG10" s="591"/>
      <c r="AH10" s="591"/>
      <c r="AI10" s="591"/>
      <c r="AJ10" s="591"/>
      <c r="AK10" s="591"/>
      <c r="AL10" s="591"/>
      <c r="AM10" s="591"/>
      <c r="AN10" s="591"/>
      <c r="AO10" s="591"/>
      <c r="AP10" s="591"/>
      <c r="AQ10" s="591"/>
      <c r="AR10" s="591"/>
      <c r="AS10" s="591"/>
      <c r="AT10" s="591"/>
      <c r="AU10" s="591"/>
      <c r="AV10" s="591"/>
      <c r="AW10" s="591"/>
      <c r="AX10" s="591"/>
      <c r="AY10" s="591"/>
      <c r="AZ10" s="591"/>
      <c r="BA10" s="591"/>
      <c r="BB10" s="591"/>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1"/>
      <c r="BZ10" s="591"/>
      <c r="CA10" s="592"/>
      <c r="CB10" s="6"/>
      <c r="CD10" s="377"/>
      <c r="CE10" s="378"/>
      <c r="CF10" s="378"/>
      <c r="CG10" s="378"/>
      <c r="CH10" s="378"/>
      <c r="CI10" s="378"/>
      <c r="CJ10" s="378"/>
      <c r="CK10" s="378"/>
      <c r="CL10" s="378"/>
      <c r="CM10" s="378"/>
      <c r="CN10" s="378"/>
      <c r="CO10" s="378"/>
      <c r="CP10" s="378"/>
      <c r="CQ10" s="378"/>
      <c r="CR10" s="378"/>
      <c r="CS10" s="378"/>
      <c r="CT10" s="378"/>
      <c r="CU10" s="379"/>
      <c r="CV10" s="598"/>
      <c r="CW10" s="800"/>
      <c r="CX10" s="800"/>
      <c r="CY10" s="800"/>
      <c r="CZ10" s="800"/>
      <c r="DA10" s="800"/>
      <c r="DB10" s="800"/>
      <c r="DC10" s="800"/>
      <c r="DD10" s="800"/>
      <c r="DE10" s="800"/>
      <c r="DF10" s="800"/>
      <c r="DG10" s="800"/>
      <c r="DH10" s="800"/>
      <c r="DI10" s="800"/>
      <c r="DJ10" s="800"/>
      <c r="DK10" s="800"/>
      <c r="DL10" s="800"/>
      <c r="DM10" s="800"/>
      <c r="DN10" s="800"/>
      <c r="DO10" s="800"/>
      <c r="DP10" s="800"/>
      <c r="DQ10" s="800"/>
      <c r="DR10" s="800"/>
      <c r="DS10" s="800"/>
      <c r="DT10" s="800"/>
      <c r="DU10" s="800"/>
      <c r="DV10" s="800"/>
      <c r="DW10" s="800"/>
      <c r="DX10" s="800"/>
      <c r="DY10" s="800"/>
      <c r="DZ10" s="800"/>
      <c r="EA10" s="800"/>
      <c r="EB10" s="800"/>
      <c r="EC10" s="800"/>
      <c r="ED10" s="800"/>
      <c r="EE10" s="800"/>
      <c r="EF10" s="800"/>
      <c r="EG10" s="800"/>
      <c r="EH10" s="800"/>
      <c r="EI10" s="800"/>
      <c r="EJ10" s="904"/>
      <c r="EK10" s="17"/>
      <c r="EW10" s="17"/>
      <c r="EX10" s="17"/>
      <c r="EY10" s="17"/>
      <c r="EZ10" s="17"/>
      <c r="FA10" s="17"/>
      <c r="FB10" s="17"/>
      <c r="FC10" s="17"/>
      <c r="FD10" s="545"/>
      <c r="FE10" s="546"/>
      <c r="FF10" s="546"/>
      <c r="FG10" s="546"/>
      <c r="FH10" s="546"/>
      <c r="FI10" s="546"/>
      <c r="FJ10" s="546"/>
      <c r="FK10" s="546"/>
      <c r="FL10" s="546"/>
      <c r="FM10" s="546"/>
      <c r="FN10" s="547"/>
      <c r="FO10" s="223"/>
      <c r="FP10" s="287"/>
      <c r="FQ10" s="287"/>
      <c r="FR10" s="287"/>
      <c r="FS10" s="287"/>
      <c r="FT10" s="287"/>
      <c r="FU10" s="287"/>
      <c r="FV10" s="287"/>
      <c r="FW10" s="287"/>
      <c r="FX10" s="287"/>
      <c r="FY10" s="287"/>
      <c r="FZ10" s="287"/>
      <c r="GA10" s="287"/>
      <c r="GB10" s="287"/>
      <c r="GC10" s="287"/>
      <c r="GD10" s="286"/>
      <c r="GE10" s="286"/>
      <c r="GF10" s="286"/>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s="18"/>
      <c r="IQ10" s="18"/>
      <c r="IR10" s="377"/>
      <c r="IS10" s="378"/>
      <c r="IT10" s="378"/>
      <c r="IU10" s="378"/>
      <c r="IV10" s="378"/>
      <c r="IW10" s="378"/>
      <c r="IX10" s="378"/>
      <c r="IY10" s="378"/>
      <c r="IZ10" s="378"/>
      <c r="JA10" s="378"/>
      <c r="JB10" s="378"/>
      <c r="JC10" s="378"/>
      <c r="JD10" s="378"/>
      <c r="JE10" s="378"/>
      <c r="JF10" s="378"/>
      <c r="JG10" s="378"/>
      <c r="JH10" s="378"/>
      <c r="JI10" s="379"/>
      <c r="JJ10" s="18"/>
      <c r="JK10" s="18"/>
      <c r="JL10" s="18"/>
      <c r="JM10" s="18"/>
      <c r="JN10" s="18"/>
      <c r="JO10" s="18"/>
      <c r="JP10" s="18"/>
      <c r="JQ10" s="223"/>
      <c r="JR10" s="287"/>
      <c r="JS10" s="287"/>
      <c r="JT10" s="287"/>
      <c r="JU10" s="287"/>
      <c r="JV10" s="287"/>
      <c r="JW10" s="287"/>
      <c r="JX10" s="287"/>
      <c r="JY10" s="287"/>
      <c r="JZ10" s="287"/>
      <c r="KA10" s="287"/>
      <c r="KB10" s="287"/>
      <c r="KC10" s="287"/>
      <c r="KD10" s="287"/>
      <c r="KE10" s="287"/>
      <c r="KF10" s="286"/>
      <c r="KG10" s="286"/>
      <c r="KH10" s="286"/>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s="18"/>
      <c r="MS10" s="18"/>
      <c r="MT10" s="377"/>
      <c r="MU10" s="378"/>
      <c r="MV10" s="378"/>
      <c r="MW10" s="378"/>
      <c r="MX10" s="378"/>
      <c r="MY10" s="378"/>
      <c r="MZ10" s="378"/>
      <c r="NA10" s="378"/>
      <c r="NB10" s="378"/>
      <c r="NC10" s="378"/>
      <c r="ND10" s="378"/>
      <c r="NE10" s="378"/>
      <c r="NF10" s="378"/>
      <c r="NG10" s="378"/>
      <c r="NH10" s="378"/>
      <c r="NI10" s="378"/>
      <c r="NJ10" s="378"/>
      <c r="NK10" s="379"/>
      <c r="NL10" s="18"/>
      <c r="NM10" s="18"/>
      <c r="NN10" s="18"/>
      <c r="NO10" s="18"/>
      <c r="NP10" s="18"/>
      <c r="NQ10" s="18"/>
      <c r="NR10" s="18"/>
      <c r="NS10" s="223"/>
      <c r="NT10" s="287"/>
      <c r="NU10" s="287"/>
      <c r="NV10" s="287"/>
      <c r="NW10" s="287"/>
      <c r="NX10" s="287"/>
      <c r="NY10" s="287"/>
      <c r="NZ10" s="287"/>
      <c r="OA10" s="287"/>
      <c r="OB10" s="287"/>
      <c r="OC10" s="287"/>
      <c r="OD10" s="287"/>
      <c r="OE10" s="287"/>
      <c r="OF10" s="287"/>
      <c r="OG10" s="287"/>
      <c r="OH10" s="286"/>
      <c r="OI10" s="286"/>
      <c r="OJ10" s="286"/>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s="18"/>
      <c r="QU10" s="18"/>
      <c r="QV10" s="377"/>
      <c r="QW10" s="378"/>
      <c r="QX10" s="378"/>
      <c r="QY10" s="378"/>
      <c r="QZ10" s="378"/>
      <c r="RA10" s="378"/>
      <c r="RB10" s="378"/>
      <c r="RC10" s="378"/>
      <c r="RD10" s="378"/>
      <c r="RE10" s="378"/>
      <c r="RF10" s="378"/>
      <c r="RG10" s="378"/>
      <c r="RH10" s="378"/>
      <c r="RI10" s="378"/>
      <c r="RJ10" s="378"/>
      <c r="RK10" s="378"/>
      <c r="RL10" s="378"/>
      <c r="RM10" s="379"/>
      <c r="RN10" s="18"/>
      <c r="RO10" s="18"/>
      <c r="RP10" s="18"/>
      <c r="RQ10" s="18"/>
      <c r="RR10" s="18"/>
      <c r="RS10" s="18"/>
      <c r="RT10" s="18"/>
      <c r="RU10" s="223"/>
    </row>
    <row r="11" spans="2:507" s="2" customFormat="1" ht="6.95" customHeight="1">
      <c r="B11" s="1"/>
      <c r="C11" s="1"/>
      <c r="D11" s="1"/>
      <c r="E11" s="1"/>
      <c r="F11" s="1"/>
      <c r="G11" s="1"/>
      <c r="H11" s="1"/>
      <c r="I11" s="1"/>
      <c r="J11" s="1"/>
      <c r="K11" s="1"/>
      <c r="L11" s="1"/>
      <c r="S11" s="593"/>
      <c r="T11" s="591"/>
      <c r="U11" s="591"/>
      <c r="V11" s="591"/>
      <c r="W11" s="591"/>
      <c r="X11" s="591"/>
      <c r="Y11" s="591"/>
      <c r="Z11" s="591"/>
      <c r="AA11" s="591"/>
      <c r="AB11" s="591"/>
      <c r="AC11" s="591"/>
      <c r="AD11" s="591"/>
      <c r="AE11" s="591"/>
      <c r="AF11" s="591"/>
      <c r="AG11" s="591"/>
      <c r="AH11" s="591"/>
      <c r="AI11" s="591"/>
      <c r="AJ11" s="591"/>
      <c r="AK11" s="591"/>
      <c r="AL11" s="591"/>
      <c r="AM11" s="591"/>
      <c r="AN11" s="591"/>
      <c r="AO11" s="591"/>
      <c r="AP11" s="591"/>
      <c r="AQ11" s="591"/>
      <c r="AR11" s="591"/>
      <c r="AS11" s="591"/>
      <c r="AT11" s="591"/>
      <c r="AU11" s="591"/>
      <c r="AV11" s="591"/>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2"/>
      <c r="CB11" s="6"/>
      <c r="CD11" s="377"/>
      <c r="CE11" s="378"/>
      <c r="CF11" s="378"/>
      <c r="CG11" s="378"/>
      <c r="CH11" s="378"/>
      <c r="CI11" s="378"/>
      <c r="CJ11" s="378"/>
      <c r="CK11" s="378"/>
      <c r="CL11" s="378"/>
      <c r="CM11" s="378"/>
      <c r="CN11" s="378"/>
      <c r="CO11" s="378"/>
      <c r="CP11" s="378"/>
      <c r="CQ11" s="378"/>
      <c r="CR11" s="378"/>
      <c r="CS11" s="378"/>
      <c r="CT11" s="378"/>
      <c r="CU11" s="379"/>
      <c r="CV11" s="599"/>
      <c r="CW11" s="800"/>
      <c r="CX11" s="800"/>
      <c r="CY11" s="800"/>
      <c r="CZ11" s="800"/>
      <c r="DA11" s="800"/>
      <c r="DB11" s="800"/>
      <c r="DC11" s="800"/>
      <c r="DD11" s="800"/>
      <c r="DE11" s="800"/>
      <c r="DF11" s="800"/>
      <c r="DG11" s="800"/>
      <c r="DH11" s="800"/>
      <c r="DI11" s="800"/>
      <c r="DJ11" s="800"/>
      <c r="DK11" s="800"/>
      <c r="DL11" s="800"/>
      <c r="DM11" s="800"/>
      <c r="DN11" s="800"/>
      <c r="DO11" s="800"/>
      <c r="DP11" s="800"/>
      <c r="DQ11" s="800"/>
      <c r="DR11" s="800"/>
      <c r="DS11" s="800"/>
      <c r="DT11" s="800"/>
      <c r="DU11" s="800"/>
      <c r="DV11" s="800"/>
      <c r="DW11" s="800"/>
      <c r="DX11" s="800"/>
      <c r="DY11" s="800"/>
      <c r="DZ11" s="800"/>
      <c r="EA11" s="800"/>
      <c r="EB11" s="800"/>
      <c r="EC11" s="800"/>
      <c r="ED11" s="800"/>
      <c r="EE11" s="800"/>
      <c r="EF11" s="800"/>
      <c r="EG11" s="800"/>
      <c r="EH11" s="800"/>
      <c r="EI11" s="800"/>
      <c r="EJ11" s="904"/>
      <c r="EK11" s="17"/>
      <c r="EW11" s="17"/>
      <c r="EX11" s="17"/>
      <c r="EY11" s="17"/>
      <c r="EZ11" s="17"/>
      <c r="FA11" s="17"/>
      <c r="FB11" s="17"/>
      <c r="FC11" s="17"/>
      <c r="FD11" s="548"/>
      <c r="FE11" s="549"/>
      <c r="FF11" s="549"/>
      <c r="FG11" s="549"/>
      <c r="FH11" s="549"/>
      <c r="FI11" s="549"/>
      <c r="FJ11" s="549"/>
      <c r="FK11" s="549"/>
      <c r="FL11" s="549"/>
      <c r="FM11" s="549"/>
      <c r="FN11" s="547"/>
      <c r="FO11" s="223"/>
      <c r="FP11" s="19"/>
      <c r="FQ11" s="19"/>
      <c r="FR11" s="19"/>
      <c r="FS11" s="19"/>
      <c r="FT11" s="19"/>
      <c r="FU11" s="19"/>
      <c r="FV11" s="19"/>
      <c r="FW11" s="19"/>
      <c r="FX11" s="19"/>
      <c r="FY11" s="18"/>
      <c r="FZ11" s="18"/>
      <c r="GA11" s="18"/>
      <c r="GB11" s="18"/>
      <c r="GC11" s="18"/>
      <c r="GD11" s="18"/>
      <c r="GE11" s="18"/>
      <c r="GF11" s="18"/>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s="18"/>
      <c r="IQ11" s="18"/>
      <c r="IR11" s="377"/>
      <c r="IS11" s="378"/>
      <c r="IT11" s="378"/>
      <c r="IU11" s="378"/>
      <c r="IV11" s="378"/>
      <c r="IW11" s="378"/>
      <c r="IX11" s="378"/>
      <c r="IY11" s="378"/>
      <c r="IZ11" s="378"/>
      <c r="JA11" s="378"/>
      <c r="JB11" s="378"/>
      <c r="JC11" s="378"/>
      <c r="JD11" s="378"/>
      <c r="JE11" s="378"/>
      <c r="JF11" s="378"/>
      <c r="JG11" s="378"/>
      <c r="JH11" s="378"/>
      <c r="JI11" s="379"/>
      <c r="JJ11" s="18"/>
      <c r="JK11" s="18"/>
      <c r="JL11" s="18"/>
      <c r="JM11" s="18"/>
      <c r="JN11" s="18"/>
      <c r="JO11" s="18"/>
      <c r="JP11" s="18"/>
      <c r="JQ11" s="223"/>
      <c r="JR11" s="21"/>
      <c r="JS11" s="21"/>
      <c r="JT11" s="21"/>
      <c r="JU11" s="21"/>
      <c r="JV11" s="21"/>
      <c r="JW11" s="21"/>
      <c r="JX11" s="21"/>
      <c r="JY11" s="21"/>
      <c r="JZ11" s="21"/>
      <c r="KA11" s="18"/>
      <c r="KB11" s="18"/>
      <c r="KC11" s="18"/>
      <c r="KD11" s="18"/>
      <c r="KE11" s="18"/>
      <c r="KF11" s="18"/>
      <c r="KG11" s="18"/>
      <c r="KH11" s="18"/>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s="18"/>
      <c r="MS11" s="18"/>
      <c r="MT11" s="377"/>
      <c r="MU11" s="378"/>
      <c r="MV11" s="378"/>
      <c r="MW11" s="378"/>
      <c r="MX11" s="378"/>
      <c r="MY11" s="378"/>
      <c r="MZ11" s="378"/>
      <c r="NA11" s="378"/>
      <c r="NB11" s="378"/>
      <c r="NC11" s="378"/>
      <c r="ND11" s="378"/>
      <c r="NE11" s="378"/>
      <c r="NF11" s="378"/>
      <c r="NG11" s="378"/>
      <c r="NH11" s="378"/>
      <c r="NI11" s="378"/>
      <c r="NJ11" s="378"/>
      <c r="NK11" s="379"/>
      <c r="NL11" s="18"/>
      <c r="NM11" s="18"/>
      <c r="NN11" s="18"/>
      <c r="NO11" s="18"/>
      <c r="NP11" s="18"/>
      <c r="NQ11" s="18"/>
      <c r="NR11" s="18"/>
      <c r="NS11" s="223"/>
      <c r="NT11" s="21"/>
      <c r="NU11" s="21"/>
      <c r="NV11" s="21"/>
      <c r="NW11" s="21"/>
      <c r="NX11" s="21"/>
      <c r="NY11" s="21"/>
      <c r="NZ11" s="21"/>
      <c r="OA11" s="21"/>
      <c r="OB11" s="21"/>
      <c r="OC11" s="18"/>
      <c r="OD11" s="18"/>
      <c r="OE11" s="18"/>
      <c r="OF11" s="18"/>
      <c r="OG11" s="18"/>
      <c r="OH11" s="18"/>
      <c r="OI11" s="18"/>
      <c r="OJ11" s="18"/>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s="18"/>
      <c r="QU11" s="18"/>
      <c r="QV11" s="377"/>
      <c r="QW11" s="378"/>
      <c r="QX11" s="378"/>
      <c r="QY11" s="378"/>
      <c r="QZ11" s="378"/>
      <c r="RA11" s="378"/>
      <c r="RB11" s="378"/>
      <c r="RC11" s="378"/>
      <c r="RD11" s="378"/>
      <c r="RE11" s="378"/>
      <c r="RF11" s="378"/>
      <c r="RG11" s="378"/>
      <c r="RH11" s="378"/>
      <c r="RI11" s="378"/>
      <c r="RJ11" s="378"/>
      <c r="RK11" s="378"/>
      <c r="RL11" s="378"/>
      <c r="RM11" s="379"/>
      <c r="RN11" s="18"/>
      <c r="RO11" s="18"/>
      <c r="RP11" s="18"/>
      <c r="RQ11" s="18"/>
      <c r="RR11" s="18"/>
      <c r="RS11" s="18"/>
      <c r="RT11" s="18"/>
      <c r="RU11" s="223"/>
    </row>
    <row r="12" spans="2:507" s="2" customFormat="1" ht="6.95" customHeight="1" thickBot="1">
      <c r="S12" s="594"/>
      <c r="T12" s="595"/>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595"/>
      <c r="BW12" s="595"/>
      <c r="BX12" s="595"/>
      <c r="BY12" s="595"/>
      <c r="BZ12" s="595"/>
      <c r="CA12" s="596"/>
      <c r="CB12" s="6"/>
      <c r="CD12" s="380"/>
      <c r="CE12" s="381"/>
      <c r="CF12" s="381"/>
      <c r="CG12" s="381"/>
      <c r="CH12" s="381"/>
      <c r="CI12" s="381"/>
      <c r="CJ12" s="381"/>
      <c r="CK12" s="381"/>
      <c r="CL12" s="381"/>
      <c r="CM12" s="381"/>
      <c r="CN12" s="381"/>
      <c r="CO12" s="381"/>
      <c r="CP12" s="381"/>
      <c r="CQ12" s="381"/>
      <c r="CR12" s="381"/>
      <c r="CS12" s="381"/>
      <c r="CT12" s="381"/>
      <c r="CU12" s="382"/>
      <c r="CV12" s="600"/>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905"/>
      <c r="EK12" s="17"/>
      <c r="EW12" s="17"/>
      <c r="EX12" s="17"/>
      <c r="EY12" s="17"/>
      <c r="EZ12" s="17"/>
      <c r="FA12" s="17"/>
      <c r="FB12" s="17"/>
      <c r="FC12" s="17"/>
      <c r="FD12" s="550"/>
      <c r="FE12" s="551"/>
      <c r="FF12" s="551"/>
      <c r="FG12" s="551"/>
      <c r="FH12" s="551"/>
      <c r="FI12" s="551"/>
      <c r="FJ12" s="551"/>
      <c r="FK12" s="551"/>
      <c r="FL12" s="551"/>
      <c r="FM12" s="551"/>
      <c r="FN12" s="552"/>
      <c r="FO12" s="223"/>
      <c r="FP12" s="3" t="s">
        <v>1</v>
      </c>
      <c r="FQ12" s="3" t="s">
        <v>1</v>
      </c>
      <c r="FR12" s="18"/>
      <c r="FS12" s="18"/>
      <c r="FT12" s="18"/>
      <c r="FU12" s="18"/>
      <c r="FV12" s="18"/>
      <c r="FW12" s="18"/>
      <c r="FX12" s="18"/>
      <c r="FY12" s="18"/>
      <c r="FZ12" s="18"/>
      <c r="GA12" s="18"/>
      <c r="GB12" s="18"/>
      <c r="GC12" s="18"/>
      <c r="GD12" s="18"/>
      <c r="GE12" s="18"/>
      <c r="GF12" s="18"/>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s="18"/>
      <c r="IQ12" s="18"/>
      <c r="IR12" s="380"/>
      <c r="IS12" s="381"/>
      <c r="IT12" s="381"/>
      <c r="IU12" s="381"/>
      <c r="IV12" s="381"/>
      <c r="IW12" s="381"/>
      <c r="IX12" s="381"/>
      <c r="IY12" s="381"/>
      <c r="IZ12" s="381"/>
      <c r="JA12" s="381"/>
      <c r="JB12" s="381"/>
      <c r="JC12" s="381"/>
      <c r="JD12" s="381"/>
      <c r="JE12" s="381"/>
      <c r="JF12" s="381"/>
      <c r="JG12" s="381"/>
      <c r="JH12" s="381"/>
      <c r="JI12" s="382"/>
      <c r="JJ12" s="18"/>
      <c r="JK12" s="18"/>
      <c r="JL12" s="18"/>
      <c r="JM12" s="18"/>
      <c r="JN12" s="18"/>
      <c r="JO12" s="18"/>
      <c r="JP12" s="18"/>
      <c r="JQ12" s="223"/>
      <c r="JR12" s="3" t="s">
        <v>1</v>
      </c>
      <c r="JS12" s="3" t="s">
        <v>1</v>
      </c>
      <c r="JT12" s="18"/>
      <c r="JU12" s="18"/>
      <c r="JV12" s="18"/>
      <c r="JW12" s="18"/>
      <c r="JX12" s="18"/>
      <c r="JY12" s="18"/>
      <c r="JZ12" s="18"/>
      <c r="KA12" s="18"/>
      <c r="KB12" s="18"/>
      <c r="KC12" s="18"/>
      <c r="KD12" s="18"/>
      <c r="KE12" s="18"/>
      <c r="KF12" s="18"/>
      <c r="KG12" s="18"/>
      <c r="KH12" s="18"/>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s="18"/>
      <c r="MS12" s="18"/>
      <c r="MT12" s="380"/>
      <c r="MU12" s="381"/>
      <c r="MV12" s="381"/>
      <c r="MW12" s="381"/>
      <c r="MX12" s="381"/>
      <c r="MY12" s="381"/>
      <c r="MZ12" s="381"/>
      <c r="NA12" s="381"/>
      <c r="NB12" s="381"/>
      <c r="NC12" s="381"/>
      <c r="ND12" s="381"/>
      <c r="NE12" s="381"/>
      <c r="NF12" s="381"/>
      <c r="NG12" s="381"/>
      <c r="NH12" s="381"/>
      <c r="NI12" s="381"/>
      <c r="NJ12" s="381"/>
      <c r="NK12" s="382"/>
      <c r="NL12" s="18"/>
      <c r="NM12" s="18"/>
      <c r="NN12" s="18"/>
      <c r="NO12" s="18"/>
      <c r="NP12" s="18"/>
      <c r="NQ12" s="18"/>
      <c r="NR12" s="18"/>
      <c r="NS12" s="223"/>
      <c r="NT12" s="3" t="s">
        <v>1</v>
      </c>
      <c r="NU12" s="3" t="s">
        <v>1</v>
      </c>
      <c r="NV12" s="18"/>
      <c r="NW12" s="18"/>
      <c r="NX12" s="18"/>
      <c r="NY12" s="18"/>
      <c r="NZ12" s="18"/>
      <c r="OA12" s="18"/>
      <c r="OB12" s="18"/>
      <c r="OC12" s="18"/>
      <c r="OD12" s="18"/>
      <c r="OE12" s="18"/>
      <c r="OF12" s="18"/>
      <c r="OG12" s="18"/>
      <c r="OH12" s="18"/>
      <c r="OI12" s="18"/>
      <c r="OJ12" s="18"/>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s="18"/>
      <c r="QU12" s="18"/>
      <c r="QV12" s="380"/>
      <c r="QW12" s="381"/>
      <c r="QX12" s="381"/>
      <c r="QY12" s="381"/>
      <c r="QZ12" s="381"/>
      <c r="RA12" s="381"/>
      <c r="RB12" s="381"/>
      <c r="RC12" s="381"/>
      <c r="RD12" s="381"/>
      <c r="RE12" s="381"/>
      <c r="RF12" s="381"/>
      <c r="RG12" s="381"/>
      <c r="RH12" s="381"/>
      <c r="RI12" s="381"/>
      <c r="RJ12" s="381"/>
      <c r="RK12" s="381"/>
      <c r="RL12" s="381"/>
      <c r="RM12" s="382"/>
      <c r="RN12" s="18"/>
      <c r="RO12" s="18"/>
      <c r="RP12" s="18"/>
      <c r="RQ12" s="18"/>
      <c r="RR12" s="18"/>
      <c r="RS12" s="18"/>
      <c r="RT12" s="18"/>
      <c r="RU12" s="223"/>
    </row>
    <row r="13" spans="2:507" s="2" customFormat="1" ht="6.95" customHeight="1" thickTop="1">
      <c r="B13" s="1028" t="s">
        <v>13774</v>
      </c>
      <c r="C13" s="1029"/>
      <c r="D13" s="1029"/>
      <c r="E13" s="1029"/>
      <c r="F13" s="1029"/>
      <c r="G13" s="1029"/>
      <c r="H13" s="1029"/>
      <c r="I13" s="1029"/>
      <c r="J13" s="1029"/>
      <c r="K13" s="1029"/>
      <c r="L13" s="1029"/>
      <c r="M13" s="1029"/>
      <c r="N13" s="1029"/>
      <c r="O13" s="1029"/>
      <c r="P13" s="1029"/>
      <c r="Q13" s="18"/>
      <c r="R13" s="18"/>
      <c r="S13" s="18"/>
      <c r="T13" s="18"/>
      <c r="U13" s="18"/>
      <c r="V13" s="18"/>
      <c r="W13" s="18"/>
      <c r="X13" s="18"/>
      <c r="Y13" s="18"/>
      <c r="Z13" s="18"/>
      <c r="AA13" s="18"/>
      <c r="AB13" s="18"/>
      <c r="AC13" s="18"/>
      <c r="AD13" s="18"/>
      <c r="AE13" s="18"/>
      <c r="AF13" s="7"/>
      <c r="AG13" s="7"/>
      <c r="AH13" s="7"/>
      <c r="AI13" s="7"/>
      <c r="AJ13" s="7"/>
      <c r="AK13" s="7"/>
      <c r="AL13" s="7"/>
      <c r="AM13" s="7"/>
      <c r="AN13" s="7"/>
      <c r="AO13" s="7"/>
      <c r="AP13" s="7"/>
      <c r="AQ13" s="7"/>
      <c r="AR13" s="7"/>
      <c r="AS13" s="7"/>
      <c r="AT13" s="8" t="s">
        <v>1</v>
      </c>
      <c r="AU13" s="8" t="s">
        <v>1</v>
      </c>
      <c r="AV13" s="8" t="s">
        <v>1</v>
      </c>
      <c r="AW13" s="8" t="s">
        <v>1</v>
      </c>
      <c r="AX13" s="8" t="s">
        <v>1</v>
      </c>
      <c r="AY13" s="8" t="s">
        <v>1</v>
      </c>
      <c r="AZ13" s="8" t="s">
        <v>1</v>
      </c>
      <c r="BA13" s="8" t="s">
        <v>1</v>
      </c>
      <c r="BB13" s="8" t="s">
        <v>1</v>
      </c>
      <c r="BC13" s="8" t="s">
        <v>1</v>
      </c>
      <c r="BD13" s="8" t="s">
        <v>1</v>
      </c>
      <c r="BE13" s="8"/>
      <c r="BF13" s="8" t="s">
        <v>1</v>
      </c>
      <c r="BG13" s="8" t="s">
        <v>1</v>
      </c>
      <c r="BH13" s="8" t="s">
        <v>1</v>
      </c>
      <c r="BI13" s="8" t="s">
        <v>1</v>
      </c>
      <c r="BJ13" s="8" t="s">
        <v>1</v>
      </c>
      <c r="BK13" s="8"/>
      <c r="BL13" s="8"/>
      <c r="BM13" s="8"/>
      <c r="BN13" s="8" t="s">
        <v>1</v>
      </c>
      <c r="BO13" s="8" t="s">
        <v>1</v>
      </c>
      <c r="BP13" s="8" t="s">
        <v>1</v>
      </c>
      <c r="BQ13" s="8"/>
      <c r="BR13" s="8" t="s">
        <v>1</v>
      </c>
      <c r="BS13" s="8" t="s">
        <v>1</v>
      </c>
      <c r="BT13" s="8" t="s">
        <v>1</v>
      </c>
      <c r="BU13" s="8"/>
      <c r="BV13" s="8"/>
      <c r="BW13" s="8" t="s">
        <v>1</v>
      </c>
      <c r="BX13" s="8"/>
      <c r="BY13" s="8" t="s">
        <v>1</v>
      </c>
      <c r="BZ13" s="8"/>
      <c r="CA13" s="8" t="s">
        <v>1</v>
      </c>
      <c r="CB13" s="8"/>
      <c r="CC13" s="8"/>
      <c r="CD13" s="8" t="s">
        <v>1</v>
      </c>
      <c r="CE13" s="8"/>
      <c r="CF13" s="8" t="s">
        <v>1</v>
      </c>
      <c r="CG13" s="8"/>
      <c r="CH13" s="8" t="s">
        <v>1</v>
      </c>
      <c r="CI13" s="8" t="s">
        <v>1</v>
      </c>
      <c r="CJ13" s="8" t="s">
        <v>1</v>
      </c>
      <c r="CK13" s="8" t="s">
        <v>1</v>
      </c>
      <c r="CL13" s="8" t="s">
        <v>1</v>
      </c>
      <c r="CM13" s="8" t="s">
        <v>1</v>
      </c>
      <c r="CN13" s="8"/>
      <c r="CO13" s="3" t="s">
        <v>1</v>
      </c>
      <c r="CP13" s="3" t="s">
        <v>1</v>
      </c>
      <c r="CQ13" s="3" t="s">
        <v>1</v>
      </c>
      <c r="CR13" s="3"/>
      <c r="CS13" s="3" t="s">
        <v>1</v>
      </c>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223"/>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c r="HV13" s="288"/>
      <c r="HW13" s="288"/>
      <c r="HX13" s="288"/>
      <c r="HY13" s="288"/>
      <c r="HZ13" s="288"/>
      <c r="IA13" s="288"/>
      <c r="IB13" s="288"/>
      <c r="IC13" s="288"/>
      <c r="ID13" s="288"/>
      <c r="IE13" s="288"/>
      <c r="IF13" s="288"/>
      <c r="IG13" s="288"/>
      <c r="IH13" s="288"/>
      <c r="II13" s="288"/>
      <c r="IJ13" s="288"/>
      <c r="IK13" s="288"/>
      <c r="IL13" s="288"/>
      <c r="IM13" s="288"/>
      <c r="IN13" s="288"/>
      <c r="IO13" s="288"/>
      <c r="IP13" s="288"/>
      <c r="IQ13" s="288"/>
      <c r="IR13" s="288"/>
      <c r="IS13" s="288"/>
      <c r="IT13" s="288"/>
      <c r="IU13" s="288"/>
      <c r="IV13" s="288"/>
      <c r="IW13" s="288"/>
      <c r="IX13" s="288"/>
      <c r="IY13" s="288"/>
      <c r="IZ13" s="288"/>
      <c r="JA13" s="288"/>
      <c r="JB13" s="288"/>
      <c r="JC13" s="288"/>
      <c r="JD13" s="288"/>
      <c r="JE13" s="288"/>
      <c r="JF13" s="288"/>
      <c r="JG13" s="288"/>
      <c r="JH13" s="288"/>
      <c r="JI13" s="288"/>
      <c r="JJ13" s="288"/>
      <c r="JK13" s="288"/>
      <c r="JL13" s="288"/>
      <c r="JM13" s="288"/>
      <c r="JN13" s="288"/>
      <c r="JO13" s="288"/>
      <c r="JP13" s="288"/>
      <c r="JQ13" s="223"/>
      <c r="JR13" s="288"/>
      <c r="JS13" s="288"/>
      <c r="JT13" s="288"/>
      <c r="JU13" s="288"/>
      <c r="JV13" s="288"/>
      <c r="JW13" s="288"/>
      <c r="JX13" s="288"/>
      <c r="JY13" s="288"/>
      <c r="JZ13" s="288"/>
      <c r="KA13" s="288"/>
      <c r="KB13" s="288"/>
      <c r="KC13" s="288"/>
      <c r="KD13" s="288"/>
      <c r="KE13" s="288"/>
      <c r="KF13" s="288"/>
      <c r="KG13" s="288"/>
      <c r="KH13" s="288"/>
      <c r="KI13" s="288"/>
      <c r="KJ13" s="288"/>
      <c r="KK13" s="288"/>
      <c r="KL13" s="288"/>
      <c r="KM13" s="288"/>
      <c r="KN13" s="288"/>
      <c r="KO13" s="288"/>
      <c r="KP13" s="288"/>
      <c r="KQ13" s="288"/>
      <c r="KR13" s="288"/>
      <c r="KS13" s="288"/>
      <c r="KT13" s="288"/>
      <c r="KU13" s="288"/>
      <c r="KV13" s="288"/>
      <c r="KW13" s="288"/>
      <c r="KX13" s="288"/>
      <c r="KY13" s="288"/>
      <c r="KZ13" s="288"/>
      <c r="LA13" s="288"/>
      <c r="LB13" s="288"/>
      <c r="LC13" s="288"/>
      <c r="LD13" s="288"/>
      <c r="LE13" s="288"/>
      <c r="LF13" s="288"/>
      <c r="LG13" s="288"/>
      <c r="LH13" s="288"/>
      <c r="LI13" s="288"/>
      <c r="LJ13" s="288"/>
      <c r="LK13" s="288"/>
      <c r="LL13" s="288"/>
      <c r="LM13" s="288"/>
      <c r="LN13" s="288"/>
      <c r="LO13" s="288"/>
      <c r="LP13" s="288"/>
      <c r="LQ13" s="288"/>
      <c r="LR13" s="288"/>
      <c r="LS13" s="288"/>
      <c r="LT13" s="288"/>
      <c r="LU13" s="288"/>
      <c r="LV13" s="288"/>
      <c r="LW13" s="288"/>
      <c r="LX13" s="288"/>
      <c r="LY13" s="288"/>
      <c r="LZ13" s="288"/>
      <c r="MA13" s="288"/>
      <c r="MB13" s="288"/>
      <c r="MC13" s="288"/>
      <c r="MD13" s="288"/>
      <c r="ME13" s="288"/>
      <c r="MF13" s="288"/>
      <c r="MG13" s="288"/>
      <c r="MH13" s="288"/>
      <c r="MI13" s="288"/>
      <c r="MJ13" s="288"/>
      <c r="MK13" s="288"/>
      <c r="ML13" s="288"/>
      <c r="MM13" s="288"/>
      <c r="MN13" s="288"/>
      <c r="MO13" s="288"/>
      <c r="MP13" s="288"/>
      <c r="MQ13" s="288"/>
      <c r="MR13" s="288"/>
      <c r="MS13" s="288"/>
      <c r="MT13" s="288"/>
      <c r="MU13" s="288"/>
      <c r="MV13" s="288"/>
      <c r="MW13" s="288"/>
      <c r="MX13" s="288"/>
      <c r="MY13" s="288"/>
      <c r="MZ13" s="288"/>
      <c r="NA13" s="288"/>
      <c r="NB13" s="288"/>
      <c r="NC13" s="288"/>
      <c r="ND13" s="288"/>
      <c r="NE13" s="288"/>
      <c r="NF13" s="288"/>
      <c r="NG13" s="288"/>
      <c r="NH13" s="288"/>
      <c r="NI13" s="288"/>
      <c r="NJ13" s="288"/>
      <c r="NK13" s="288"/>
      <c r="NL13" s="288"/>
      <c r="NM13" s="288"/>
      <c r="NN13" s="288"/>
      <c r="NO13" s="288"/>
      <c r="NP13" s="288"/>
      <c r="NQ13" s="288"/>
      <c r="NR13" s="288"/>
      <c r="NS13" s="223"/>
      <c r="NT13" s="288"/>
      <c r="NU13" s="288"/>
      <c r="NV13" s="288"/>
      <c r="NW13" s="288"/>
      <c r="NX13" s="288"/>
      <c r="NY13" s="288"/>
      <c r="NZ13" s="288"/>
      <c r="OA13" s="288"/>
      <c r="OB13" s="288"/>
      <c r="OC13" s="288"/>
      <c r="OD13" s="288"/>
      <c r="OE13" s="288"/>
      <c r="OF13" s="288"/>
      <c r="OG13" s="288"/>
      <c r="OH13" s="288"/>
      <c r="OI13" s="288"/>
      <c r="OJ13" s="288"/>
      <c r="OK13" s="288"/>
      <c r="OL13" s="288"/>
      <c r="OM13" s="288"/>
      <c r="ON13" s="288"/>
      <c r="OO13" s="288"/>
      <c r="OP13" s="288"/>
      <c r="OQ13" s="288"/>
      <c r="OR13" s="288"/>
      <c r="OS13" s="288"/>
      <c r="OT13" s="288"/>
      <c r="OU13" s="288"/>
      <c r="OV13" s="288"/>
      <c r="OW13" s="288"/>
      <c r="OX13" s="288"/>
      <c r="OY13" s="288"/>
      <c r="OZ13" s="288"/>
      <c r="PA13" s="288"/>
      <c r="PB13" s="288"/>
      <c r="PC13" s="288"/>
      <c r="PD13" s="288"/>
      <c r="PE13" s="288"/>
      <c r="PF13" s="288"/>
      <c r="PG13" s="288"/>
      <c r="PH13" s="288"/>
      <c r="PI13" s="288"/>
      <c r="PJ13" s="288"/>
      <c r="PK13" s="288"/>
      <c r="PL13" s="288"/>
      <c r="PM13" s="288"/>
      <c r="PN13" s="288"/>
      <c r="PO13" s="288"/>
      <c r="PP13" s="288"/>
      <c r="PQ13" s="288"/>
      <c r="PR13" s="288"/>
      <c r="PS13" s="288"/>
      <c r="PT13" s="288"/>
      <c r="PU13" s="288"/>
      <c r="PV13" s="288"/>
      <c r="PW13" s="288"/>
      <c r="PX13" s="288"/>
      <c r="PY13" s="288"/>
      <c r="PZ13" s="288"/>
      <c r="QA13" s="288"/>
      <c r="QB13" s="288"/>
      <c r="QC13" s="288"/>
      <c r="QD13" s="288"/>
      <c r="QE13" s="288"/>
      <c r="QF13" s="288"/>
      <c r="QG13" s="288"/>
      <c r="QH13" s="288"/>
      <c r="QI13" s="288"/>
      <c r="QJ13" s="288"/>
      <c r="QK13" s="288"/>
      <c r="QL13" s="288"/>
      <c r="QM13" s="288"/>
      <c r="QN13" s="288"/>
      <c r="QO13" s="288"/>
      <c r="QP13" s="288"/>
      <c r="QQ13" s="288"/>
      <c r="QR13" s="288"/>
      <c r="QS13" s="288"/>
      <c r="QT13" s="288"/>
      <c r="QU13" s="288"/>
      <c r="QV13" s="288"/>
      <c r="QW13" s="288"/>
      <c r="QX13" s="288"/>
      <c r="QY13" s="288"/>
      <c r="QZ13" s="288"/>
      <c r="RA13" s="288"/>
      <c r="RB13" s="288"/>
      <c r="RC13" s="288"/>
      <c r="RD13" s="288"/>
      <c r="RE13" s="288"/>
      <c r="RF13" s="288"/>
      <c r="RG13" s="288"/>
      <c r="RH13" s="288"/>
      <c r="RI13" s="288"/>
      <c r="RJ13" s="288"/>
      <c r="RK13" s="288"/>
      <c r="RL13" s="288"/>
      <c r="RM13" s="288"/>
      <c r="RN13" s="288"/>
      <c r="RO13" s="288"/>
      <c r="RP13" s="288"/>
      <c r="RQ13" s="288"/>
      <c r="RR13" s="288"/>
      <c r="RS13" s="288"/>
      <c r="RT13" s="288"/>
      <c r="RU13" s="223"/>
    </row>
    <row r="14" spans="2:507" s="2" customFormat="1" ht="6.95" customHeight="1">
      <c r="B14" s="1029"/>
      <c r="C14" s="1029"/>
      <c r="D14" s="1029"/>
      <c r="E14" s="1029"/>
      <c r="F14" s="1029"/>
      <c r="G14" s="1029"/>
      <c r="H14" s="1029"/>
      <c r="I14" s="1029"/>
      <c r="J14" s="1029"/>
      <c r="K14" s="1029"/>
      <c r="L14" s="1029"/>
      <c r="M14" s="1029"/>
      <c r="N14" s="1029"/>
      <c r="O14" s="1029"/>
      <c r="P14" s="1029"/>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030" t="s">
        <v>163</v>
      </c>
      <c r="BX14" s="631"/>
      <c r="BY14" s="631"/>
      <c r="BZ14" s="631"/>
      <c r="CA14" s="631"/>
      <c r="CB14" s="631"/>
      <c r="CC14" s="631"/>
      <c r="CD14" s="631"/>
      <c r="CE14" s="631"/>
      <c r="CF14" s="631"/>
      <c r="CG14" s="1031"/>
      <c r="CH14" s="1037"/>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9"/>
      <c r="DK14" s="1142" t="s">
        <v>14657</v>
      </c>
      <c r="DL14" s="1143"/>
      <c r="DM14" s="1146" t="s">
        <v>14658</v>
      </c>
      <c r="DN14" s="1146"/>
      <c r="DO14" s="1146"/>
      <c r="DP14" s="1146"/>
      <c r="DQ14" s="1146"/>
      <c r="DR14" s="1146"/>
      <c r="DS14" s="1146"/>
      <c r="DT14" s="1146"/>
      <c r="DU14" s="1146"/>
      <c r="DV14" s="1146"/>
      <c r="DW14" s="1146"/>
      <c r="DX14" s="1146"/>
      <c r="DY14" s="1146"/>
      <c r="DZ14" s="1146"/>
      <c r="EA14" s="1146"/>
      <c r="EB14" s="1146"/>
      <c r="EC14" s="1146"/>
      <c r="ED14" s="1146"/>
      <c r="EE14" s="1146"/>
      <c r="EF14" s="1146"/>
      <c r="EG14" s="1146"/>
      <c r="EH14" s="1146"/>
      <c r="EI14" s="1146"/>
      <c r="EJ14" s="1146"/>
      <c r="EK14" s="1146"/>
      <c r="EL14" s="1146"/>
      <c r="EM14" s="1146"/>
      <c r="EN14" s="1146"/>
      <c r="EO14" s="1146"/>
      <c r="EP14" s="1146"/>
      <c r="EQ14" s="1146"/>
      <c r="ER14" s="1146"/>
      <c r="ES14" s="1146"/>
      <c r="ET14" s="1146"/>
      <c r="EU14" s="1146"/>
      <c r="EV14" s="18"/>
      <c r="EW14" s="18"/>
      <c r="EX14" s="46"/>
      <c r="EY14" s="46"/>
      <c r="EZ14" s="46"/>
      <c r="FA14" s="46"/>
      <c r="FB14" s="46"/>
      <c r="FC14" s="46"/>
      <c r="FD14" s="46"/>
      <c r="FE14" s="46"/>
      <c r="FF14" s="46"/>
      <c r="FG14" s="46"/>
      <c r="FH14" s="46"/>
      <c r="FI14" s="46"/>
      <c r="FJ14" s="46"/>
      <c r="FK14" s="46"/>
      <c r="FL14" s="18"/>
      <c r="FM14" s="18"/>
      <c r="FN14" s="18"/>
      <c r="FO14" s="223"/>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8"/>
      <c r="IM14" s="288"/>
      <c r="IN14" s="288"/>
      <c r="IO14" s="288"/>
      <c r="IP14" s="288"/>
      <c r="IQ14" s="288"/>
      <c r="IR14" s="288"/>
      <c r="IS14" s="288"/>
      <c r="IT14" s="288"/>
      <c r="IU14" s="288"/>
      <c r="IV14" s="288"/>
      <c r="IW14" s="288"/>
      <c r="IX14" s="288"/>
      <c r="IY14" s="288"/>
      <c r="IZ14" s="288"/>
      <c r="JA14" s="288"/>
      <c r="JB14" s="288"/>
      <c r="JC14" s="288"/>
      <c r="JD14" s="288"/>
      <c r="JE14" s="288"/>
      <c r="JF14" s="288"/>
      <c r="JG14" s="288"/>
      <c r="JH14" s="288"/>
      <c r="JI14" s="288"/>
      <c r="JJ14" s="288"/>
      <c r="JK14" s="288"/>
      <c r="JL14" s="288"/>
      <c r="JM14" s="288"/>
      <c r="JN14" s="288"/>
      <c r="JO14" s="288"/>
      <c r="JP14" s="288"/>
      <c r="JQ14" s="223"/>
      <c r="JR14" s="288"/>
      <c r="JS14" s="288"/>
      <c r="JT14" s="288"/>
      <c r="JU14" s="288"/>
      <c r="JV14" s="288"/>
      <c r="JW14" s="288"/>
      <c r="JX14" s="288"/>
      <c r="JY14" s="288"/>
      <c r="JZ14" s="288"/>
      <c r="KA14" s="288"/>
      <c r="KB14" s="288"/>
      <c r="KC14" s="288"/>
      <c r="KD14" s="288"/>
      <c r="KE14" s="288"/>
      <c r="KF14" s="288"/>
      <c r="KG14" s="288"/>
      <c r="KH14" s="288"/>
      <c r="KI14" s="288"/>
      <c r="KJ14" s="288"/>
      <c r="KK14" s="288"/>
      <c r="KL14" s="288"/>
      <c r="KM14" s="288"/>
      <c r="KN14" s="288"/>
      <c r="KO14" s="288"/>
      <c r="KP14" s="288"/>
      <c r="KQ14" s="288"/>
      <c r="KR14" s="288"/>
      <c r="KS14" s="288"/>
      <c r="KT14" s="288"/>
      <c r="KU14" s="288"/>
      <c r="KV14" s="288"/>
      <c r="KW14" s="288"/>
      <c r="KX14" s="288"/>
      <c r="KY14" s="288"/>
      <c r="KZ14" s="288"/>
      <c r="LA14" s="288"/>
      <c r="LB14" s="288"/>
      <c r="LC14" s="288"/>
      <c r="LD14" s="288"/>
      <c r="LE14" s="288"/>
      <c r="LF14" s="288"/>
      <c r="LG14" s="288"/>
      <c r="LH14" s="288"/>
      <c r="LI14" s="288"/>
      <c r="LJ14" s="288"/>
      <c r="LK14" s="288"/>
      <c r="LL14" s="288"/>
      <c r="LM14" s="288"/>
      <c r="LN14" s="288"/>
      <c r="LO14" s="288"/>
      <c r="LP14" s="288"/>
      <c r="LQ14" s="288"/>
      <c r="LR14" s="288"/>
      <c r="LS14" s="288"/>
      <c r="LT14" s="288"/>
      <c r="LU14" s="288"/>
      <c r="LV14" s="288"/>
      <c r="LW14" s="288"/>
      <c r="LX14" s="288"/>
      <c r="LY14" s="288"/>
      <c r="LZ14" s="288"/>
      <c r="MA14" s="288"/>
      <c r="MB14" s="288"/>
      <c r="MC14" s="288"/>
      <c r="MD14" s="288"/>
      <c r="ME14" s="288"/>
      <c r="MF14" s="288"/>
      <c r="MG14" s="288"/>
      <c r="MH14" s="288"/>
      <c r="MI14" s="288"/>
      <c r="MJ14" s="288"/>
      <c r="MK14" s="288"/>
      <c r="ML14" s="288"/>
      <c r="MM14" s="288"/>
      <c r="MN14" s="288"/>
      <c r="MO14" s="288"/>
      <c r="MP14" s="288"/>
      <c r="MQ14" s="288"/>
      <c r="MR14" s="288"/>
      <c r="MS14" s="288"/>
      <c r="MT14" s="288"/>
      <c r="MU14" s="288"/>
      <c r="MV14" s="288"/>
      <c r="MW14" s="288"/>
      <c r="MX14" s="288"/>
      <c r="MY14" s="288"/>
      <c r="MZ14" s="288"/>
      <c r="NA14" s="288"/>
      <c r="NB14" s="288"/>
      <c r="NC14" s="288"/>
      <c r="ND14" s="288"/>
      <c r="NE14" s="288"/>
      <c r="NF14" s="288"/>
      <c r="NG14" s="288"/>
      <c r="NH14" s="288"/>
      <c r="NI14" s="288"/>
      <c r="NJ14" s="288"/>
      <c r="NK14" s="288"/>
      <c r="NL14" s="288"/>
      <c r="NM14" s="288"/>
      <c r="NN14" s="288"/>
      <c r="NO14" s="288"/>
      <c r="NP14" s="288"/>
      <c r="NQ14" s="288"/>
      <c r="NR14" s="288"/>
      <c r="NS14" s="223"/>
      <c r="NT14" s="288"/>
      <c r="NU14" s="288"/>
      <c r="NV14" s="288"/>
      <c r="NW14" s="288"/>
      <c r="NX14" s="288"/>
      <c r="NY14" s="288"/>
      <c r="NZ14" s="288"/>
      <c r="OA14" s="288"/>
      <c r="OB14" s="288"/>
      <c r="OC14" s="288"/>
      <c r="OD14" s="288"/>
      <c r="OE14" s="288"/>
      <c r="OF14" s="288"/>
      <c r="OG14" s="288"/>
      <c r="OH14" s="288"/>
      <c r="OI14" s="288"/>
      <c r="OJ14" s="288"/>
      <c r="OK14" s="288"/>
      <c r="OL14" s="288"/>
      <c r="OM14" s="288"/>
      <c r="ON14" s="288"/>
      <c r="OO14" s="288"/>
      <c r="OP14" s="288"/>
      <c r="OQ14" s="288"/>
      <c r="OR14" s="288"/>
      <c r="OS14" s="288"/>
      <c r="OT14" s="288"/>
      <c r="OU14" s="288"/>
      <c r="OV14" s="288"/>
      <c r="OW14" s="288"/>
      <c r="OX14" s="288"/>
      <c r="OY14" s="288"/>
      <c r="OZ14" s="288"/>
      <c r="PA14" s="288"/>
      <c r="PB14" s="288"/>
      <c r="PC14" s="288"/>
      <c r="PD14" s="288"/>
      <c r="PE14" s="288"/>
      <c r="PF14" s="288"/>
      <c r="PG14" s="288"/>
      <c r="PH14" s="288"/>
      <c r="PI14" s="288"/>
      <c r="PJ14" s="288"/>
      <c r="PK14" s="288"/>
      <c r="PL14" s="288"/>
      <c r="PM14" s="288"/>
      <c r="PN14" s="288"/>
      <c r="PO14" s="288"/>
      <c r="PP14" s="288"/>
      <c r="PQ14" s="288"/>
      <c r="PR14" s="288"/>
      <c r="PS14" s="288"/>
      <c r="PT14" s="288"/>
      <c r="PU14" s="288"/>
      <c r="PV14" s="288"/>
      <c r="PW14" s="288"/>
      <c r="PX14" s="288"/>
      <c r="PY14" s="288"/>
      <c r="PZ14" s="288"/>
      <c r="QA14" s="288"/>
      <c r="QB14" s="288"/>
      <c r="QC14" s="288"/>
      <c r="QD14" s="288"/>
      <c r="QE14" s="288"/>
      <c r="QF14" s="288"/>
      <c r="QG14" s="288"/>
      <c r="QH14" s="288"/>
      <c r="QI14" s="288"/>
      <c r="QJ14" s="288"/>
      <c r="QK14" s="288"/>
      <c r="QL14" s="288"/>
      <c r="QM14" s="288"/>
      <c r="QN14" s="288"/>
      <c r="QO14" s="288"/>
      <c r="QP14" s="288"/>
      <c r="QQ14" s="288"/>
      <c r="QR14" s="288"/>
      <c r="QS14" s="288"/>
      <c r="QT14" s="288"/>
      <c r="QU14" s="288"/>
      <c r="QV14" s="288"/>
      <c r="QW14" s="288"/>
      <c r="QX14" s="288"/>
      <c r="QY14" s="288"/>
      <c r="QZ14" s="288"/>
      <c r="RA14" s="288"/>
      <c r="RB14" s="288"/>
      <c r="RC14" s="288"/>
      <c r="RD14" s="288"/>
      <c r="RE14" s="288"/>
      <c r="RF14" s="288"/>
      <c r="RG14" s="288"/>
      <c r="RH14" s="288"/>
      <c r="RI14" s="288"/>
      <c r="RJ14" s="288"/>
      <c r="RK14" s="288"/>
      <c r="RL14" s="288"/>
      <c r="RM14" s="288"/>
      <c r="RN14" s="288"/>
      <c r="RO14" s="288"/>
      <c r="RP14" s="288"/>
      <c r="RQ14" s="288"/>
      <c r="RR14" s="288"/>
      <c r="RS14" s="288"/>
      <c r="RT14" s="288"/>
      <c r="RU14" s="223"/>
    </row>
    <row r="15" spans="2:507" s="2" customFormat="1" ht="6.95" customHeight="1">
      <c r="B15" s="1029"/>
      <c r="C15" s="1029"/>
      <c r="D15" s="1029"/>
      <c r="E15" s="1029"/>
      <c r="F15" s="1029"/>
      <c r="G15" s="1029"/>
      <c r="H15" s="1029"/>
      <c r="I15" s="1029"/>
      <c r="J15" s="1029"/>
      <c r="K15" s="1029"/>
      <c r="L15" s="1029"/>
      <c r="M15" s="1029"/>
      <c r="N15" s="1029"/>
      <c r="O15" s="1029"/>
      <c r="P15" s="1029"/>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032"/>
      <c r="BX15" s="1033"/>
      <c r="BY15" s="1033"/>
      <c r="BZ15" s="1033"/>
      <c r="CA15" s="1033"/>
      <c r="CB15" s="1033"/>
      <c r="CC15" s="1033"/>
      <c r="CD15" s="1033"/>
      <c r="CE15" s="1033"/>
      <c r="CF15" s="1033"/>
      <c r="CG15" s="1034"/>
      <c r="CH15" s="1040"/>
      <c r="CI15" s="1041"/>
      <c r="CJ15" s="1041"/>
      <c r="CK15" s="1041"/>
      <c r="CL15" s="1041"/>
      <c r="CM15" s="1041"/>
      <c r="CN15" s="1041"/>
      <c r="CO15" s="1041"/>
      <c r="CP15" s="1041"/>
      <c r="CQ15" s="1041"/>
      <c r="CR15" s="1041"/>
      <c r="CS15" s="1041"/>
      <c r="CT15" s="1041"/>
      <c r="CU15" s="1041"/>
      <c r="CV15" s="1041"/>
      <c r="CW15" s="1041"/>
      <c r="CX15" s="1041"/>
      <c r="CY15" s="1041"/>
      <c r="CZ15" s="1041"/>
      <c r="DA15" s="1041"/>
      <c r="DB15" s="1041"/>
      <c r="DC15" s="1041"/>
      <c r="DD15" s="1041"/>
      <c r="DE15" s="1041"/>
      <c r="DF15" s="1041"/>
      <c r="DG15" s="1041"/>
      <c r="DH15" s="1041"/>
      <c r="DI15" s="1041"/>
      <c r="DJ15" s="1042"/>
      <c r="DK15" s="1142"/>
      <c r="DL15" s="1143"/>
      <c r="DM15" s="1146"/>
      <c r="DN15" s="1146"/>
      <c r="DO15" s="1146"/>
      <c r="DP15" s="1146"/>
      <c r="DQ15" s="1146"/>
      <c r="DR15" s="1146"/>
      <c r="DS15" s="1146"/>
      <c r="DT15" s="1146"/>
      <c r="DU15" s="1146"/>
      <c r="DV15" s="1146"/>
      <c r="DW15" s="1146"/>
      <c r="DX15" s="1146"/>
      <c r="DY15" s="1146"/>
      <c r="DZ15" s="1146"/>
      <c r="EA15" s="1146"/>
      <c r="EB15" s="1146"/>
      <c r="EC15" s="1146"/>
      <c r="ED15" s="1146"/>
      <c r="EE15" s="1146"/>
      <c r="EF15" s="1146"/>
      <c r="EG15" s="1146"/>
      <c r="EH15" s="1146"/>
      <c r="EI15" s="1146"/>
      <c r="EJ15" s="1146"/>
      <c r="EK15" s="1146"/>
      <c r="EL15" s="1146"/>
      <c r="EM15" s="1146"/>
      <c r="EN15" s="1146"/>
      <c r="EO15" s="1146"/>
      <c r="EP15" s="1146"/>
      <c r="EQ15" s="1146"/>
      <c r="ER15" s="1146"/>
      <c r="ES15" s="1146"/>
      <c r="ET15" s="1146"/>
      <c r="EU15" s="1146"/>
      <c r="EV15" s="18"/>
      <c r="EW15" s="18"/>
      <c r="EX15" s="46"/>
      <c r="EY15" s="46"/>
      <c r="EZ15" s="46"/>
      <c r="FA15" s="46"/>
      <c r="FB15" s="46"/>
      <c r="FC15" s="46"/>
      <c r="FD15" s="46"/>
      <c r="FE15" s="46"/>
      <c r="FF15" s="46"/>
      <c r="FG15" s="46"/>
      <c r="FH15" s="46"/>
      <c r="FI15" s="46"/>
      <c r="FJ15" s="46"/>
      <c r="FK15" s="46"/>
      <c r="FL15" s="18"/>
      <c r="FM15" s="18"/>
      <c r="FN15" s="18"/>
      <c r="FO15" s="223"/>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c r="HV15" s="288"/>
      <c r="HW15" s="288"/>
      <c r="HX15" s="288"/>
      <c r="HY15" s="288"/>
      <c r="HZ15" s="288"/>
      <c r="IA15" s="288"/>
      <c r="IB15" s="288"/>
      <c r="IC15" s="288"/>
      <c r="ID15" s="288"/>
      <c r="IE15" s="288"/>
      <c r="IF15" s="288"/>
      <c r="IG15" s="288"/>
      <c r="IH15" s="288"/>
      <c r="II15" s="288"/>
      <c r="IJ15" s="288"/>
      <c r="IK15" s="288"/>
      <c r="IL15" s="288"/>
      <c r="IM15" s="288"/>
      <c r="IN15" s="288"/>
      <c r="IO15" s="288"/>
      <c r="IP15" s="288"/>
      <c r="IQ15" s="288"/>
      <c r="IR15" s="288"/>
      <c r="IS15" s="288"/>
      <c r="IT15" s="288"/>
      <c r="IU15" s="288"/>
      <c r="IV15" s="288"/>
      <c r="IW15" s="288"/>
      <c r="IX15" s="288"/>
      <c r="IY15" s="288"/>
      <c r="IZ15" s="288"/>
      <c r="JA15" s="288"/>
      <c r="JB15" s="288"/>
      <c r="JC15" s="288"/>
      <c r="JD15" s="288"/>
      <c r="JE15" s="288"/>
      <c r="JF15" s="288"/>
      <c r="JG15" s="288"/>
      <c r="JH15" s="288"/>
      <c r="JI15" s="288"/>
      <c r="JJ15" s="288"/>
      <c r="JK15" s="288"/>
      <c r="JL15" s="288"/>
      <c r="JM15" s="288"/>
      <c r="JN15" s="288"/>
      <c r="JO15" s="288"/>
      <c r="JP15" s="288"/>
      <c r="JQ15" s="223"/>
      <c r="JR15" s="288"/>
      <c r="JS15" s="288"/>
      <c r="JT15" s="288"/>
      <c r="JU15" s="288"/>
      <c r="JV15" s="288"/>
      <c r="JW15" s="288"/>
      <c r="JX15" s="288"/>
      <c r="JY15" s="288"/>
      <c r="JZ15" s="288"/>
      <c r="KA15" s="288"/>
      <c r="KB15" s="288"/>
      <c r="KC15" s="288"/>
      <c r="KD15" s="288"/>
      <c r="KE15" s="288"/>
      <c r="KF15" s="288"/>
      <c r="KG15" s="288"/>
      <c r="KH15" s="288"/>
      <c r="KI15" s="288"/>
      <c r="KJ15" s="288"/>
      <c r="KK15" s="288"/>
      <c r="KL15" s="288"/>
      <c r="KM15" s="288"/>
      <c r="KN15" s="288"/>
      <c r="KO15" s="288"/>
      <c r="KP15" s="288"/>
      <c r="KQ15" s="288"/>
      <c r="KR15" s="288"/>
      <c r="KS15" s="288"/>
      <c r="KT15" s="288"/>
      <c r="KU15" s="288"/>
      <c r="KV15" s="288"/>
      <c r="KW15" s="288"/>
      <c r="KX15" s="288"/>
      <c r="KY15" s="288"/>
      <c r="KZ15" s="288"/>
      <c r="LA15" s="288"/>
      <c r="LB15" s="288"/>
      <c r="LC15" s="288"/>
      <c r="LD15" s="288"/>
      <c r="LE15" s="288"/>
      <c r="LF15" s="288"/>
      <c r="LG15" s="288"/>
      <c r="LH15" s="288"/>
      <c r="LI15" s="288"/>
      <c r="LJ15" s="288"/>
      <c r="LK15" s="288"/>
      <c r="LL15" s="288"/>
      <c r="LM15" s="288"/>
      <c r="LN15" s="288"/>
      <c r="LO15" s="288"/>
      <c r="LP15" s="288"/>
      <c r="LQ15" s="288"/>
      <c r="LR15" s="288"/>
      <c r="LS15" s="288"/>
      <c r="LT15" s="288"/>
      <c r="LU15" s="288"/>
      <c r="LV15" s="288"/>
      <c r="LW15" s="288"/>
      <c r="LX15" s="288"/>
      <c r="LY15" s="288"/>
      <c r="LZ15" s="288"/>
      <c r="MA15" s="288"/>
      <c r="MB15" s="288"/>
      <c r="MC15" s="288"/>
      <c r="MD15" s="288"/>
      <c r="ME15" s="288"/>
      <c r="MF15" s="288"/>
      <c r="MG15" s="288"/>
      <c r="MH15" s="288"/>
      <c r="MI15" s="288"/>
      <c r="MJ15" s="288"/>
      <c r="MK15" s="288"/>
      <c r="ML15" s="288"/>
      <c r="MM15" s="288"/>
      <c r="MN15" s="288"/>
      <c r="MO15" s="288"/>
      <c r="MP15" s="288"/>
      <c r="MQ15" s="288"/>
      <c r="MR15" s="288"/>
      <c r="MS15" s="288"/>
      <c r="MT15" s="288"/>
      <c r="MU15" s="288"/>
      <c r="MV15" s="288"/>
      <c r="MW15" s="288"/>
      <c r="MX15" s="288"/>
      <c r="MY15" s="288"/>
      <c r="MZ15" s="288"/>
      <c r="NA15" s="288"/>
      <c r="NB15" s="288"/>
      <c r="NC15" s="288"/>
      <c r="ND15" s="288"/>
      <c r="NE15" s="288"/>
      <c r="NF15" s="288"/>
      <c r="NG15" s="288"/>
      <c r="NH15" s="288"/>
      <c r="NI15" s="288"/>
      <c r="NJ15" s="288"/>
      <c r="NK15" s="288"/>
      <c r="NL15" s="288"/>
      <c r="NM15" s="288"/>
      <c r="NN15" s="288"/>
      <c r="NO15" s="288"/>
      <c r="NP15" s="288"/>
      <c r="NQ15" s="288"/>
      <c r="NR15" s="288"/>
      <c r="NS15" s="223"/>
      <c r="NT15" s="288"/>
      <c r="NU15" s="288"/>
      <c r="NV15" s="288"/>
      <c r="NW15" s="288"/>
      <c r="NX15" s="288"/>
      <c r="NY15" s="288"/>
      <c r="NZ15" s="288"/>
      <c r="OA15" s="288"/>
      <c r="OB15" s="288"/>
      <c r="OC15" s="288"/>
      <c r="OD15" s="288"/>
      <c r="OE15" s="288"/>
      <c r="OF15" s="288"/>
      <c r="OG15" s="288"/>
      <c r="OH15" s="288"/>
      <c r="OI15" s="288"/>
      <c r="OJ15" s="288"/>
      <c r="OK15" s="288"/>
      <c r="OL15" s="288"/>
      <c r="OM15" s="288"/>
      <c r="ON15" s="288"/>
      <c r="OO15" s="288"/>
      <c r="OP15" s="288"/>
      <c r="OQ15" s="288"/>
      <c r="OR15" s="288"/>
      <c r="OS15" s="288"/>
      <c r="OT15" s="288"/>
      <c r="OU15" s="288"/>
      <c r="OV15" s="288"/>
      <c r="OW15" s="288"/>
      <c r="OX15" s="288"/>
      <c r="OY15" s="288"/>
      <c r="OZ15" s="288"/>
      <c r="PA15" s="288"/>
      <c r="PB15" s="288"/>
      <c r="PC15" s="288"/>
      <c r="PD15" s="288"/>
      <c r="PE15" s="288"/>
      <c r="PF15" s="288"/>
      <c r="PG15" s="288"/>
      <c r="PH15" s="288"/>
      <c r="PI15" s="288"/>
      <c r="PJ15" s="288"/>
      <c r="PK15" s="288"/>
      <c r="PL15" s="288"/>
      <c r="PM15" s="288"/>
      <c r="PN15" s="288"/>
      <c r="PO15" s="288"/>
      <c r="PP15" s="288"/>
      <c r="PQ15" s="288"/>
      <c r="PR15" s="288"/>
      <c r="PS15" s="288"/>
      <c r="PT15" s="288"/>
      <c r="PU15" s="288"/>
      <c r="PV15" s="288"/>
      <c r="PW15" s="288"/>
      <c r="PX15" s="288"/>
      <c r="PY15" s="288"/>
      <c r="PZ15" s="288"/>
      <c r="QA15" s="288"/>
      <c r="QB15" s="288"/>
      <c r="QC15" s="288"/>
      <c r="QD15" s="288"/>
      <c r="QE15" s="288"/>
      <c r="QF15" s="288"/>
      <c r="QG15" s="288"/>
      <c r="QH15" s="288"/>
      <c r="QI15" s="288"/>
      <c r="QJ15" s="288"/>
      <c r="QK15" s="288"/>
      <c r="QL15" s="288"/>
      <c r="QM15" s="288"/>
      <c r="QN15" s="288"/>
      <c r="QO15" s="288"/>
      <c r="QP15" s="288"/>
      <c r="QQ15" s="288"/>
      <c r="QR15" s="288"/>
      <c r="QS15" s="288"/>
      <c r="QT15" s="288"/>
      <c r="QU15" s="288"/>
      <c r="QV15" s="288"/>
      <c r="QW15" s="288"/>
      <c r="QX15" s="288"/>
      <c r="QY15" s="288"/>
      <c r="QZ15" s="288"/>
      <c r="RA15" s="288"/>
      <c r="RB15" s="288"/>
      <c r="RC15" s="288"/>
      <c r="RD15" s="288"/>
      <c r="RE15" s="288"/>
      <c r="RF15" s="288"/>
      <c r="RG15" s="288"/>
      <c r="RH15" s="288"/>
      <c r="RI15" s="288"/>
      <c r="RJ15" s="288"/>
      <c r="RK15" s="288"/>
      <c r="RL15" s="288"/>
      <c r="RM15" s="288"/>
      <c r="RN15" s="288"/>
      <c r="RO15" s="288"/>
      <c r="RP15" s="288"/>
      <c r="RQ15" s="288"/>
      <c r="RR15" s="288"/>
      <c r="RS15" s="288"/>
      <c r="RT15" s="288"/>
      <c r="RU15" s="223"/>
    </row>
    <row r="16" spans="2:507" s="2" customFormat="1" ht="6.95" customHeight="1">
      <c r="B16" s="1046" t="s">
        <v>13775</v>
      </c>
      <c r="C16" s="1047"/>
      <c r="D16" s="1047"/>
      <c r="E16" s="1047"/>
      <c r="F16" s="1047"/>
      <c r="G16" s="1048"/>
      <c r="H16" s="1055" t="s">
        <v>13776</v>
      </c>
      <c r="I16" s="1056"/>
      <c r="J16" s="1056"/>
      <c r="K16" s="1057"/>
      <c r="L16" s="1136"/>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25"/>
      <c r="AO16" s="1064" t="s">
        <v>188</v>
      </c>
      <c r="AP16" s="1064"/>
      <c r="AQ16" s="1064"/>
      <c r="AR16" s="1064"/>
      <c r="AS16" s="1064"/>
      <c r="AT16" s="1064"/>
      <c r="AU16" s="1064"/>
      <c r="AV16" s="1064"/>
      <c r="AW16" s="1064"/>
      <c r="AX16" s="1064"/>
      <c r="AY16" s="25"/>
      <c r="AZ16" s="25"/>
      <c r="BA16" s="49" t="s">
        <v>1</v>
      </c>
      <c r="BB16" s="50" t="s">
        <v>1</v>
      </c>
      <c r="BC16" s="1066" t="s">
        <v>14656</v>
      </c>
      <c r="BD16" s="225"/>
      <c r="BE16" s="225"/>
      <c r="BF16" s="225"/>
      <c r="BG16" s="1067"/>
      <c r="BH16" s="1070"/>
      <c r="BI16" s="1071"/>
      <c r="BJ16" s="1071"/>
      <c r="BK16" s="1071"/>
      <c r="BL16" s="1071"/>
      <c r="BM16" s="1071"/>
      <c r="BN16" s="1071"/>
      <c r="BO16" s="1071"/>
      <c r="BP16" s="1071"/>
      <c r="BQ16" s="1071"/>
      <c r="BR16" s="1071"/>
      <c r="BS16" s="1071"/>
      <c r="BT16" s="1071"/>
      <c r="BU16" s="1072"/>
      <c r="BV16" s="18"/>
      <c r="BW16" s="1035"/>
      <c r="BX16" s="632"/>
      <c r="BY16" s="632"/>
      <c r="BZ16" s="632"/>
      <c r="CA16" s="632"/>
      <c r="CB16" s="632"/>
      <c r="CC16" s="632"/>
      <c r="CD16" s="632"/>
      <c r="CE16" s="632"/>
      <c r="CF16" s="632"/>
      <c r="CG16" s="1036"/>
      <c r="CH16" s="1043"/>
      <c r="CI16" s="1044"/>
      <c r="CJ16" s="1044"/>
      <c r="CK16" s="1044"/>
      <c r="CL16" s="1044"/>
      <c r="CM16" s="1044"/>
      <c r="CN16" s="1044"/>
      <c r="CO16" s="1044"/>
      <c r="CP16" s="1044"/>
      <c r="CQ16" s="1044"/>
      <c r="CR16" s="1044"/>
      <c r="CS16" s="1044"/>
      <c r="CT16" s="1044"/>
      <c r="CU16" s="1044"/>
      <c r="CV16" s="1044"/>
      <c r="CW16" s="1044"/>
      <c r="CX16" s="1044"/>
      <c r="CY16" s="1044"/>
      <c r="CZ16" s="1044"/>
      <c r="DA16" s="1044"/>
      <c r="DB16" s="1044"/>
      <c r="DC16" s="1044"/>
      <c r="DD16" s="1044"/>
      <c r="DE16" s="1044"/>
      <c r="DF16" s="1044"/>
      <c r="DG16" s="1044"/>
      <c r="DH16" s="1044"/>
      <c r="DI16" s="1044"/>
      <c r="DJ16" s="1045"/>
      <c r="DK16" s="1144"/>
      <c r="DL16" s="1145"/>
      <c r="DM16" s="1147"/>
      <c r="DN16" s="1147"/>
      <c r="DO16" s="1147"/>
      <c r="DP16" s="1147"/>
      <c r="DQ16" s="1147"/>
      <c r="DR16" s="1147"/>
      <c r="DS16" s="1147"/>
      <c r="DT16" s="1147"/>
      <c r="DU16" s="1147"/>
      <c r="DV16" s="1147"/>
      <c r="DW16" s="1147"/>
      <c r="DX16" s="1147"/>
      <c r="DY16" s="1147"/>
      <c r="DZ16" s="1147"/>
      <c r="EA16" s="1147"/>
      <c r="EB16" s="1147"/>
      <c r="EC16" s="1147"/>
      <c r="ED16" s="1147"/>
      <c r="EE16" s="1147"/>
      <c r="EF16" s="1147"/>
      <c r="EG16" s="1147"/>
      <c r="EH16" s="1147"/>
      <c r="EI16" s="1147"/>
      <c r="EJ16" s="1147"/>
      <c r="EK16" s="1147"/>
      <c r="EL16" s="1147"/>
      <c r="EM16" s="1147"/>
      <c r="EN16" s="1147"/>
      <c r="EO16" s="1147"/>
      <c r="EP16" s="1147"/>
      <c r="EQ16" s="1147"/>
      <c r="ER16" s="1147"/>
      <c r="ES16" s="1147"/>
      <c r="ET16" s="1147"/>
      <c r="EU16" s="1147"/>
      <c r="EV16" s="18"/>
      <c r="EW16" s="18"/>
      <c r="EX16" s="46"/>
      <c r="EY16" s="46"/>
      <c r="EZ16" s="46"/>
      <c r="FA16" s="46"/>
      <c r="FB16" s="46"/>
      <c r="FC16" s="46"/>
      <c r="FD16" s="46"/>
      <c r="FE16" s="46"/>
      <c r="FF16" s="46"/>
      <c r="FG16" s="46"/>
      <c r="FH16" s="46"/>
      <c r="FI16" s="46"/>
      <c r="FJ16" s="46"/>
      <c r="FK16" s="46"/>
      <c r="FL16" s="18"/>
      <c r="FM16" s="18"/>
      <c r="FN16" s="18"/>
      <c r="FO16" s="223"/>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c r="HF16" s="288"/>
      <c r="HG16" s="288"/>
      <c r="HH16" s="288"/>
      <c r="HI16" s="288"/>
      <c r="HJ16" s="288"/>
      <c r="HK16" s="288"/>
      <c r="HL16" s="288"/>
      <c r="HM16" s="288"/>
      <c r="HN16" s="288"/>
      <c r="HO16" s="288"/>
      <c r="HP16" s="288"/>
      <c r="HQ16" s="288"/>
      <c r="HR16" s="288"/>
      <c r="HS16" s="288"/>
      <c r="HT16" s="288"/>
      <c r="HU16" s="288"/>
      <c r="HV16" s="288"/>
      <c r="HW16" s="288"/>
      <c r="HX16" s="288"/>
      <c r="HY16" s="288"/>
      <c r="HZ16" s="288"/>
      <c r="IA16" s="288"/>
      <c r="IB16" s="288"/>
      <c r="IC16" s="288"/>
      <c r="ID16" s="288"/>
      <c r="IE16" s="288"/>
      <c r="IF16" s="288"/>
      <c r="IG16" s="288"/>
      <c r="IH16" s="288"/>
      <c r="II16" s="288"/>
      <c r="IJ16" s="288"/>
      <c r="IK16" s="288"/>
      <c r="IL16" s="288"/>
      <c r="IM16" s="288"/>
      <c r="IN16" s="288"/>
      <c r="IO16" s="288"/>
      <c r="IP16" s="288"/>
      <c r="IQ16" s="288"/>
      <c r="IR16" s="288"/>
      <c r="IS16" s="288"/>
      <c r="IT16" s="288"/>
      <c r="IU16" s="288"/>
      <c r="IV16" s="288"/>
      <c r="IW16" s="288"/>
      <c r="IX16" s="288"/>
      <c r="IY16" s="288"/>
      <c r="IZ16" s="288"/>
      <c r="JA16" s="288"/>
      <c r="JB16" s="288"/>
      <c r="JC16" s="288"/>
      <c r="JD16" s="288"/>
      <c r="JE16" s="288"/>
      <c r="JF16" s="288"/>
      <c r="JG16" s="288"/>
      <c r="JH16" s="288"/>
      <c r="JI16" s="288"/>
      <c r="JJ16" s="288"/>
      <c r="JK16" s="288"/>
      <c r="JL16" s="288"/>
      <c r="JM16" s="288"/>
      <c r="JN16" s="288"/>
      <c r="JO16" s="288"/>
      <c r="JP16" s="288"/>
      <c r="JQ16" s="223"/>
      <c r="JR16" s="288"/>
      <c r="JS16" s="288"/>
      <c r="JT16" s="288"/>
      <c r="JU16" s="288"/>
      <c r="JV16" s="288"/>
      <c r="JW16" s="288"/>
      <c r="JX16" s="288"/>
      <c r="JY16" s="288"/>
      <c r="JZ16" s="288"/>
      <c r="KA16" s="288"/>
      <c r="KB16" s="288"/>
      <c r="KC16" s="288"/>
      <c r="KD16" s="288"/>
      <c r="KE16" s="288"/>
      <c r="KF16" s="288"/>
      <c r="KG16" s="288"/>
      <c r="KH16" s="288"/>
      <c r="KI16" s="288"/>
      <c r="KJ16" s="288"/>
      <c r="KK16" s="288"/>
      <c r="KL16" s="288"/>
      <c r="KM16" s="288"/>
      <c r="KN16" s="288"/>
      <c r="KO16" s="288"/>
      <c r="KP16" s="288"/>
      <c r="KQ16" s="288"/>
      <c r="KR16" s="288"/>
      <c r="KS16" s="288"/>
      <c r="KT16" s="288"/>
      <c r="KU16" s="288"/>
      <c r="KV16" s="288"/>
      <c r="KW16" s="288"/>
      <c r="KX16" s="288"/>
      <c r="KY16" s="288"/>
      <c r="KZ16" s="288"/>
      <c r="LA16" s="288"/>
      <c r="LB16" s="288"/>
      <c r="LC16" s="288"/>
      <c r="LD16" s="288"/>
      <c r="LE16" s="288"/>
      <c r="LF16" s="288"/>
      <c r="LG16" s="288"/>
      <c r="LH16" s="288"/>
      <c r="LI16" s="288"/>
      <c r="LJ16" s="288"/>
      <c r="LK16" s="288"/>
      <c r="LL16" s="288"/>
      <c r="LM16" s="288"/>
      <c r="LN16" s="288"/>
      <c r="LO16" s="288"/>
      <c r="LP16" s="288"/>
      <c r="LQ16" s="288"/>
      <c r="LR16" s="288"/>
      <c r="LS16" s="288"/>
      <c r="LT16" s="288"/>
      <c r="LU16" s="288"/>
      <c r="LV16" s="288"/>
      <c r="LW16" s="288"/>
      <c r="LX16" s="288"/>
      <c r="LY16" s="288"/>
      <c r="LZ16" s="288"/>
      <c r="MA16" s="288"/>
      <c r="MB16" s="288"/>
      <c r="MC16" s="288"/>
      <c r="MD16" s="288"/>
      <c r="ME16" s="288"/>
      <c r="MF16" s="288"/>
      <c r="MG16" s="288"/>
      <c r="MH16" s="288"/>
      <c r="MI16" s="288"/>
      <c r="MJ16" s="288"/>
      <c r="MK16" s="288"/>
      <c r="ML16" s="288"/>
      <c r="MM16" s="288"/>
      <c r="MN16" s="288"/>
      <c r="MO16" s="288"/>
      <c r="MP16" s="288"/>
      <c r="MQ16" s="288"/>
      <c r="MR16" s="288"/>
      <c r="MS16" s="288"/>
      <c r="MT16" s="288"/>
      <c r="MU16" s="288"/>
      <c r="MV16" s="288"/>
      <c r="MW16" s="288"/>
      <c r="MX16" s="288"/>
      <c r="MY16" s="288"/>
      <c r="MZ16" s="288"/>
      <c r="NA16" s="288"/>
      <c r="NB16" s="288"/>
      <c r="NC16" s="288"/>
      <c r="ND16" s="288"/>
      <c r="NE16" s="288"/>
      <c r="NF16" s="288"/>
      <c r="NG16" s="288"/>
      <c r="NH16" s="288"/>
      <c r="NI16" s="288"/>
      <c r="NJ16" s="288"/>
      <c r="NK16" s="288"/>
      <c r="NL16" s="288"/>
      <c r="NM16" s="288"/>
      <c r="NN16" s="288"/>
      <c r="NO16" s="288"/>
      <c r="NP16" s="288"/>
      <c r="NQ16" s="288"/>
      <c r="NR16" s="288"/>
      <c r="NS16" s="223"/>
      <c r="NT16" s="288"/>
      <c r="NU16" s="288"/>
      <c r="NV16" s="288"/>
      <c r="NW16" s="288"/>
      <c r="NX16" s="288"/>
      <c r="NY16" s="288"/>
      <c r="NZ16" s="288"/>
      <c r="OA16" s="288"/>
      <c r="OB16" s="288"/>
      <c r="OC16" s="288"/>
      <c r="OD16" s="288"/>
      <c r="OE16" s="288"/>
      <c r="OF16" s="288"/>
      <c r="OG16" s="288"/>
      <c r="OH16" s="288"/>
      <c r="OI16" s="288"/>
      <c r="OJ16" s="288"/>
      <c r="OK16" s="288"/>
      <c r="OL16" s="288"/>
      <c r="OM16" s="288"/>
      <c r="ON16" s="288"/>
      <c r="OO16" s="288"/>
      <c r="OP16" s="288"/>
      <c r="OQ16" s="288"/>
      <c r="OR16" s="288"/>
      <c r="OS16" s="288"/>
      <c r="OT16" s="288"/>
      <c r="OU16" s="288"/>
      <c r="OV16" s="288"/>
      <c r="OW16" s="288"/>
      <c r="OX16" s="288"/>
      <c r="OY16" s="288"/>
      <c r="OZ16" s="288"/>
      <c r="PA16" s="288"/>
      <c r="PB16" s="288"/>
      <c r="PC16" s="288"/>
      <c r="PD16" s="288"/>
      <c r="PE16" s="288"/>
      <c r="PF16" s="288"/>
      <c r="PG16" s="288"/>
      <c r="PH16" s="288"/>
      <c r="PI16" s="288"/>
      <c r="PJ16" s="288"/>
      <c r="PK16" s="288"/>
      <c r="PL16" s="288"/>
      <c r="PM16" s="288"/>
      <c r="PN16" s="288"/>
      <c r="PO16" s="288"/>
      <c r="PP16" s="288"/>
      <c r="PQ16" s="288"/>
      <c r="PR16" s="288"/>
      <c r="PS16" s="288"/>
      <c r="PT16" s="288"/>
      <c r="PU16" s="288"/>
      <c r="PV16" s="288"/>
      <c r="PW16" s="288"/>
      <c r="PX16" s="288"/>
      <c r="PY16" s="288"/>
      <c r="PZ16" s="288"/>
      <c r="QA16" s="288"/>
      <c r="QB16" s="288"/>
      <c r="QC16" s="288"/>
      <c r="QD16" s="288"/>
      <c r="QE16" s="288"/>
      <c r="QF16" s="288"/>
      <c r="QG16" s="288"/>
      <c r="QH16" s="288"/>
      <c r="QI16" s="288"/>
      <c r="QJ16" s="288"/>
      <c r="QK16" s="288"/>
      <c r="QL16" s="288"/>
      <c r="QM16" s="288"/>
      <c r="QN16" s="288"/>
      <c r="QO16" s="288"/>
      <c r="QP16" s="288"/>
      <c r="QQ16" s="288"/>
      <c r="QR16" s="288"/>
      <c r="QS16" s="288"/>
      <c r="QT16" s="288"/>
      <c r="QU16" s="288"/>
      <c r="QV16" s="288"/>
      <c r="QW16" s="288"/>
      <c r="QX16" s="288"/>
      <c r="QY16" s="288"/>
      <c r="QZ16" s="288"/>
      <c r="RA16" s="288"/>
      <c r="RB16" s="288"/>
      <c r="RC16" s="288"/>
      <c r="RD16" s="288"/>
      <c r="RE16" s="288"/>
      <c r="RF16" s="288"/>
      <c r="RG16" s="288"/>
      <c r="RH16" s="288"/>
      <c r="RI16" s="288"/>
      <c r="RJ16" s="288"/>
      <c r="RK16" s="288"/>
      <c r="RL16" s="288"/>
      <c r="RM16" s="288"/>
      <c r="RN16" s="288"/>
      <c r="RO16" s="288"/>
      <c r="RP16" s="288"/>
      <c r="RQ16" s="288"/>
      <c r="RR16" s="288"/>
      <c r="RS16" s="288"/>
      <c r="RT16" s="288"/>
      <c r="RU16" s="223"/>
    </row>
    <row r="17" spans="2:489" s="2" customFormat="1" ht="6.95" customHeight="1">
      <c r="B17" s="1049"/>
      <c r="C17" s="1050"/>
      <c r="D17" s="1050"/>
      <c r="E17" s="1050"/>
      <c r="F17" s="1050"/>
      <c r="G17" s="1051"/>
      <c r="H17" s="1058"/>
      <c r="I17" s="1059"/>
      <c r="J17" s="1059"/>
      <c r="K17" s="1060"/>
      <c r="L17" s="1019"/>
      <c r="M17" s="411"/>
      <c r="N17" s="411"/>
      <c r="O17" s="411"/>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26"/>
      <c r="AO17" s="1065"/>
      <c r="AP17" s="1065"/>
      <c r="AQ17" s="1065"/>
      <c r="AR17" s="1065"/>
      <c r="AS17" s="1065"/>
      <c r="AT17" s="1065"/>
      <c r="AU17" s="1065"/>
      <c r="AV17" s="1065"/>
      <c r="AW17" s="1065"/>
      <c r="AX17" s="1065"/>
      <c r="AY17" s="26"/>
      <c r="AZ17" s="26"/>
      <c r="BA17" s="26"/>
      <c r="BB17" s="27"/>
      <c r="BC17" s="887"/>
      <c r="BD17" s="372"/>
      <c r="BE17" s="372"/>
      <c r="BF17" s="372"/>
      <c r="BG17" s="1068"/>
      <c r="BH17" s="1073"/>
      <c r="BI17" s="1074"/>
      <c r="BJ17" s="1074"/>
      <c r="BK17" s="1074"/>
      <c r="BL17" s="1074"/>
      <c r="BM17" s="1074"/>
      <c r="BN17" s="1074"/>
      <c r="BO17" s="1074"/>
      <c r="BP17" s="1074"/>
      <c r="BQ17" s="1074"/>
      <c r="BR17" s="1074"/>
      <c r="BS17" s="1074"/>
      <c r="BT17" s="1074"/>
      <c r="BU17" s="1075"/>
      <c r="BV17" s="18"/>
      <c r="BW17" s="1079" t="s">
        <v>5</v>
      </c>
      <c r="BX17" s="1080"/>
      <c r="BY17" s="1080"/>
      <c r="BZ17" s="1080"/>
      <c r="CA17" s="1080"/>
      <c r="CB17" s="1080"/>
      <c r="CC17" s="1080"/>
      <c r="CD17" s="1080"/>
      <c r="CE17" s="1080"/>
      <c r="CF17" s="1080"/>
      <c r="CG17" s="1081"/>
      <c r="CH17" s="1085"/>
      <c r="CI17" s="1086"/>
      <c r="CJ17" s="1086"/>
      <c r="CK17" s="1086"/>
      <c r="CL17" s="1086"/>
      <c r="CM17" s="1086"/>
      <c r="CN17" s="1086"/>
      <c r="CO17" s="1086"/>
      <c r="CP17" s="1086"/>
      <c r="CQ17" s="1086"/>
      <c r="CR17" s="1086"/>
      <c r="CS17" s="1086"/>
      <c r="CT17" s="1086"/>
      <c r="CU17" s="1086"/>
      <c r="CV17" s="1086"/>
      <c r="CW17" s="1086"/>
      <c r="CX17" s="1086"/>
      <c r="CY17" s="1086"/>
      <c r="CZ17" s="1086"/>
      <c r="DA17" s="1086"/>
      <c r="DB17" s="1086"/>
      <c r="DC17" s="1086"/>
      <c r="DD17" s="1086"/>
      <c r="DE17" s="1086"/>
      <c r="DF17" s="1086"/>
      <c r="DG17" s="1086"/>
      <c r="DH17" s="1086"/>
      <c r="DI17" s="1086"/>
      <c r="DJ17" s="1086"/>
      <c r="DK17" s="1086"/>
      <c r="DL17" s="1086"/>
      <c r="DM17" s="1086"/>
      <c r="DN17" s="1086"/>
      <c r="DO17" s="1086"/>
      <c r="DP17" s="1086"/>
      <c r="DQ17" s="1086"/>
      <c r="DR17" s="1086"/>
      <c r="DS17" s="1086"/>
      <c r="DT17" s="1086"/>
      <c r="DU17" s="1086"/>
      <c r="DV17" s="1086"/>
      <c r="DW17" s="1086"/>
      <c r="DX17" s="1086"/>
      <c r="DY17" s="1086"/>
      <c r="DZ17" s="1086"/>
      <c r="EA17" s="1086"/>
      <c r="EB17" s="1086"/>
      <c r="EC17" s="1086"/>
      <c r="ED17" s="1086"/>
      <c r="EE17" s="1087"/>
      <c r="EF17" s="601" t="s">
        <v>6</v>
      </c>
      <c r="EG17" s="602"/>
      <c r="EH17" s="602"/>
      <c r="EI17" s="602"/>
      <c r="EJ17" s="602"/>
      <c r="EK17" s="602"/>
      <c r="EL17" s="602"/>
      <c r="EM17" s="602"/>
      <c r="EN17" s="602"/>
      <c r="EO17" s="602"/>
      <c r="EP17" s="603"/>
      <c r="EQ17" s="291" t="s">
        <v>7</v>
      </c>
      <c r="ER17" s="225"/>
      <c r="ES17" s="605"/>
      <c r="ET17" s="605"/>
      <c r="EU17" s="605"/>
      <c r="EV17" s="605"/>
      <c r="EW17" s="696" t="s">
        <v>8</v>
      </c>
      <c r="EX17" s="696"/>
      <c r="EY17" s="605"/>
      <c r="EZ17" s="605"/>
      <c r="FA17" s="605"/>
      <c r="FB17" s="605"/>
      <c r="FC17" s="698" t="s">
        <v>9</v>
      </c>
      <c r="FD17" s="698"/>
      <c r="FE17" s="605"/>
      <c r="FF17" s="605"/>
      <c r="FG17" s="605"/>
      <c r="FH17" s="605"/>
      <c r="FI17" s="698" t="s">
        <v>10</v>
      </c>
      <c r="FJ17" s="700"/>
      <c r="FK17" s="18"/>
      <c r="FL17" s="18"/>
      <c r="FM17" s="18"/>
      <c r="FN17" s="18"/>
      <c r="FO17" s="223"/>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23"/>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23"/>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23"/>
    </row>
    <row r="18" spans="2:489" s="2" customFormat="1" ht="6.95" customHeight="1">
      <c r="B18" s="1049"/>
      <c r="C18" s="1050"/>
      <c r="D18" s="1050"/>
      <c r="E18" s="1050"/>
      <c r="F18" s="1050"/>
      <c r="G18" s="1051"/>
      <c r="H18" s="1061"/>
      <c r="I18" s="1062"/>
      <c r="J18" s="1062"/>
      <c r="K18" s="1063"/>
      <c r="L18" s="1019"/>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26"/>
      <c r="AO18" s="1094" t="str">
        <f>Code!U5</f>
        <v/>
      </c>
      <c r="AP18" s="1095"/>
      <c r="AQ18" s="1095"/>
      <c r="AR18" s="1095"/>
      <c r="AS18" s="1095"/>
      <c r="AT18" s="1095"/>
      <c r="AU18" s="1095"/>
      <c r="AV18" s="1095"/>
      <c r="AW18" s="1095"/>
      <c r="AX18" s="1096"/>
      <c r="AY18" s="51"/>
      <c r="AZ18" s="51"/>
      <c r="BA18" s="51"/>
      <c r="BB18" s="27"/>
      <c r="BC18" s="887"/>
      <c r="BD18" s="372"/>
      <c r="BE18" s="372"/>
      <c r="BF18" s="372"/>
      <c r="BG18" s="1068"/>
      <c r="BH18" s="1073"/>
      <c r="BI18" s="1074"/>
      <c r="BJ18" s="1074"/>
      <c r="BK18" s="1074"/>
      <c r="BL18" s="1074"/>
      <c r="BM18" s="1074"/>
      <c r="BN18" s="1074"/>
      <c r="BO18" s="1074"/>
      <c r="BP18" s="1074"/>
      <c r="BQ18" s="1074"/>
      <c r="BR18" s="1074"/>
      <c r="BS18" s="1074"/>
      <c r="BT18" s="1074"/>
      <c r="BU18" s="1075"/>
      <c r="BV18" s="18"/>
      <c r="BW18" s="851"/>
      <c r="BX18" s="852"/>
      <c r="BY18" s="852"/>
      <c r="BZ18" s="852"/>
      <c r="CA18" s="852"/>
      <c r="CB18" s="852"/>
      <c r="CC18" s="852"/>
      <c r="CD18" s="852"/>
      <c r="CE18" s="852"/>
      <c r="CF18" s="852"/>
      <c r="CG18" s="853"/>
      <c r="CH18" s="1088"/>
      <c r="CI18" s="1089"/>
      <c r="CJ18" s="1089"/>
      <c r="CK18" s="1089"/>
      <c r="CL18" s="1089"/>
      <c r="CM18" s="1089"/>
      <c r="CN18" s="1089"/>
      <c r="CO18" s="1089"/>
      <c r="CP18" s="1089"/>
      <c r="CQ18" s="1089"/>
      <c r="CR18" s="1089"/>
      <c r="CS18" s="1089"/>
      <c r="CT18" s="1089"/>
      <c r="CU18" s="1089"/>
      <c r="CV18" s="1089"/>
      <c r="CW18" s="1089"/>
      <c r="CX18" s="1089"/>
      <c r="CY18" s="1089"/>
      <c r="CZ18" s="1089"/>
      <c r="DA18" s="1089"/>
      <c r="DB18" s="1089"/>
      <c r="DC18" s="1089"/>
      <c r="DD18" s="1089"/>
      <c r="DE18" s="1089"/>
      <c r="DF18" s="1089"/>
      <c r="DG18" s="1089"/>
      <c r="DH18" s="1089"/>
      <c r="DI18" s="1089"/>
      <c r="DJ18" s="1089"/>
      <c r="DK18" s="1089"/>
      <c r="DL18" s="1089"/>
      <c r="DM18" s="1089"/>
      <c r="DN18" s="1089"/>
      <c r="DO18" s="1089"/>
      <c r="DP18" s="1089"/>
      <c r="DQ18" s="1089"/>
      <c r="DR18" s="1089"/>
      <c r="DS18" s="1089"/>
      <c r="DT18" s="1089"/>
      <c r="DU18" s="1089"/>
      <c r="DV18" s="1089"/>
      <c r="DW18" s="1089"/>
      <c r="DX18" s="1089"/>
      <c r="DY18" s="1089"/>
      <c r="DZ18" s="1089"/>
      <c r="EA18" s="1089"/>
      <c r="EB18" s="1089"/>
      <c r="EC18" s="1089"/>
      <c r="ED18" s="1089"/>
      <c r="EE18" s="1090"/>
      <c r="EF18" s="604"/>
      <c r="EG18" s="602"/>
      <c r="EH18" s="602"/>
      <c r="EI18" s="602"/>
      <c r="EJ18" s="602"/>
      <c r="EK18" s="602"/>
      <c r="EL18" s="602"/>
      <c r="EM18" s="602"/>
      <c r="EN18" s="602"/>
      <c r="EO18" s="602"/>
      <c r="EP18" s="603"/>
      <c r="EQ18" s="293"/>
      <c r="ER18" s="267"/>
      <c r="ES18" s="606"/>
      <c r="ET18" s="606"/>
      <c r="EU18" s="606"/>
      <c r="EV18" s="606"/>
      <c r="EW18" s="697"/>
      <c r="EX18" s="697"/>
      <c r="EY18" s="606"/>
      <c r="EZ18" s="606"/>
      <c r="FA18" s="606"/>
      <c r="FB18" s="606"/>
      <c r="FC18" s="699"/>
      <c r="FD18" s="699"/>
      <c r="FE18" s="606"/>
      <c r="FF18" s="606"/>
      <c r="FG18" s="606"/>
      <c r="FH18" s="606"/>
      <c r="FI18" s="699"/>
      <c r="FJ18" s="701"/>
      <c r="FK18" s="18"/>
      <c r="FL18" s="18"/>
      <c r="FM18" s="18"/>
      <c r="FN18" s="18"/>
      <c r="FO18" s="223"/>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c r="JG18" s="288"/>
      <c r="JH18" s="288"/>
      <c r="JI18" s="288"/>
      <c r="JJ18" s="288"/>
      <c r="JK18" s="288"/>
      <c r="JL18" s="288"/>
      <c r="JM18" s="288"/>
      <c r="JN18" s="288"/>
      <c r="JO18" s="288"/>
      <c r="JP18" s="288"/>
      <c r="JQ18" s="223"/>
      <c r="JR18" s="288"/>
      <c r="JS18" s="288"/>
      <c r="JT18" s="288"/>
      <c r="JU18" s="288"/>
      <c r="JV18" s="288"/>
      <c r="JW18" s="288"/>
      <c r="JX18" s="288"/>
      <c r="JY18" s="288"/>
      <c r="JZ18" s="288"/>
      <c r="KA18" s="288"/>
      <c r="KB18" s="288"/>
      <c r="KC18" s="288"/>
      <c r="KD18" s="288"/>
      <c r="KE18" s="288"/>
      <c r="KF18" s="288"/>
      <c r="KG18" s="288"/>
      <c r="KH18" s="288"/>
      <c r="KI18" s="288"/>
      <c r="KJ18" s="288"/>
      <c r="KK18" s="288"/>
      <c r="KL18" s="288"/>
      <c r="KM18" s="288"/>
      <c r="KN18" s="288"/>
      <c r="KO18" s="288"/>
      <c r="KP18" s="288"/>
      <c r="KQ18" s="288"/>
      <c r="KR18" s="288"/>
      <c r="KS18" s="288"/>
      <c r="KT18" s="288"/>
      <c r="KU18" s="288"/>
      <c r="KV18" s="288"/>
      <c r="KW18" s="288"/>
      <c r="KX18" s="288"/>
      <c r="KY18" s="288"/>
      <c r="KZ18" s="288"/>
      <c r="LA18" s="288"/>
      <c r="LB18" s="288"/>
      <c r="LC18" s="288"/>
      <c r="LD18" s="288"/>
      <c r="LE18" s="288"/>
      <c r="LF18" s="288"/>
      <c r="LG18" s="288"/>
      <c r="LH18" s="288"/>
      <c r="LI18" s="288"/>
      <c r="LJ18" s="288"/>
      <c r="LK18" s="288"/>
      <c r="LL18" s="288"/>
      <c r="LM18" s="288"/>
      <c r="LN18" s="288"/>
      <c r="LO18" s="288"/>
      <c r="LP18" s="288"/>
      <c r="LQ18" s="288"/>
      <c r="LR18" s="288"/>
      <c r="LS18" s="288"/>
      <c r="LT18" s="288"/>
      <c r="LU18" s="288"/>
      <c r="LV18" s="288"/>
      <c r="LW18" s="288"/>
      <c r="LX18" s="288"/>
      <c r="LY18" s="288"/>
      <c r="LZ18" s="288"/>
      <c r="MA18" s="288"/>
      <c r="MB18" s="288"/>
      <c r="MC18" s="288"/>
      <c r="MD18" s="288"/>
      <c r="ME18" s="288"/>
      <c r="MF18" s="288"/>
      <c r="MG18" s="288"/>
      <c r="MH18" s="288"/>
      <c r="MI18" s="288"/>
      <c r="MJ18" s="288"/>
      <c r="MK18" s="288"/>
      <c r="ML18" s="288"/>
      <c r="MM18" s="288"/>
      <c r="MN18" s="288"/>
      <c r="MO18" s="288"/>
      <c r="MP18" s="288"/>
      <c r="MQ18" s="288"/>
      <c r="MR18" s="288"/>
      <c r="MS18" s="288"/>
      <c r="MT18" s="288"/>
      <c r="MU18" s="288"/>
      <c r="MV18" s="288"/>
      <c r="MW18" s="288"/>
      <c r="MX18" s="288"/>
      <c r="MY18" s="288"/>
      <c r="MZ18" s="288"/>
      <c r="NA18" s="288"/>
      <c r="NB18" s="288"/>
      <c r="NC18" s="288"/>
      <c r="ND18" s="288"/>
      <c r="NE18" s="288"/>
      <c r="NF18" s="288"/>
      <c r="NG18" s="288"/>
      <c r="NH18" s="288"/>
      <c r="NI18" s="288"/>
      <c r="NJ18" s="288"/>
      <c r="NK18" s="288"/>
      <c r="NL18" s="288"/>
      <c r="NM18" s="288"/>
      <c r="NN18" s="288"/>
      <c r="NO18" s="288"/>
      <c r="NP18" s="288"/>
      <c r="NQ18" s="288"/>
      <c r="NR18" s="288"/>
      <c r="NS18" s="223"/>
      <c r="NT18" s="288"/>
      <c r="NU18" s="288"/>
      <c r="NV18" s="288"/>
      <c r="NW18" s="288"/>
      <c r="NX18" s="288"/>
      <c r="NY18" s="288"/>
      <c r="NZ18" s="288"/>
      <c r="OA18" s="288"/>
      <c r="OB18" s="288"/>
      <c r="OC18" s="288"/>
      <c r="OD18" s="288"/>
      <c r="OE18" s="288"/>
      <c r="OF18" s="288"/>
      <c r="OG18" s="288"/>
      <c r="OH18" s="288"/>
      <c r="OI18" s="288"/>
      <c r="OJ18" s="288"/>
      <c r="OK18" s="288"/>
      <c r="OL18" s="288"/>
      <c r="OM18" s="288"/>
      <c r="ON18" s="288"/>
      <c r="OO18" s="288"/>
      <c r="OP18" s="288"/>
      <c r="OQ18" s="288"/>
      <c r="OR18" s="288"/>
      <c r="OS18" s="288"/>
      <c r="OT18" s="288"/>
      <c r="OU18" s="288"/>
      <c r="OV18" s="288"/>
      <c r="OW18" s="288"/>
      <c r="OX18" s="288"/>
      <c r="OY18" s="288"/>
      <c r="OZ18" s="288"/>
      <c r="PA18" s="288"/>
      <c r="PB18" s="288"/>
      <c r="PC18" s="288"/>
      <c r="PD18" s="288"/>
      <c r="PE18" s="288"/>
      <c r="PF18" s="288"/>
      <c r="PG18" s="288"/>
      <c r="PH18" s="288"/>
      <c r="PI18" s="288"/>
      <c r="PJ18" s="288"/>
      <c r="PK18" s="288"/>
      <c r="PL18" s="288"/>
      <c r="PM18" s="288"/>
      <c r="PN18" s="288"/>
      <c r="PO18" s="288"/>
      <c r="PP18" s="288"/>
      <c r="PQ18" s="288"/>
      <c r="PR18" s="288"/>
      <c r="PS18" s="288"/>
      <c r="PT18" s="288"/>
      <c r="PU18" s="288"/>
      <c r="PV18" s="288"/>
      <c r="PW18" s="288"/>
      <c r="PX18" s="288"/>
      <c r="PY18" s="288"/>
      <c r="PZ18" s="288"/>
      <c r="QA18" s="288"/>
      <c r="QB18" s="288"/>
      <c r="QC18" s="288"/>
      <c r="QD18" s="288"/>
      <c r="QE18" s="288"/>
      <c r="QF18" s="288"/>
      <c r="QG18" s="288"/>
      <c r="QH18" s="288"/>
      <c r="QI18" s="288"/>
      <c r="QJ18" s="288"/>
      <c r="QK18" s="288"/>
      <c r="QL18" s="288"/>
      <c r="QM18" s="288"/>
      <c r="QN18" s="288"/>
      <c r="QO18" s="288"/>
      <c r="QP18" s="288"/>
      <c r="QQ18" s="288"/>
      <c r="QR18" s="288"/>
      <c r="QS18" s="288"/>
      <c r="QT18" s="288"/>
      <c r="QU18" s="288"/>
      <c r="QV18" s="288"/>
      <c r="QW18" s="288"/>
      <c r="QX18" s="288"/>
      <c r="QY18" s="288"/>
      <c r="QZ18" s="288"/>
      <c r="RA18" s="288"/>
      <c r="RB18" s="288"/>
      <c r="RC18" s="288"/>
      <c r="RD18" s="288"/>
      <c r="RE18" s="288"/>
      <c r="RF18" s="288"/>
      <c r="RG18" s="288"/>
      <c r="RH18" s="288"/>
      <c r="RI18" s="288"/>
      <c r="RJ18" s="288"/>
      <c r="RK18" s="288"/>
      <c r="RL18" s="288"/>
      <c r="RM18" s="288"/>
      <c r="RN18" s="288"/>
      <c r="RO18" s="288"/>
      <c r="RP18" s="288"/>
      <c r="RQ18" s="288"/>
      <c r="RR18" s="288"/>
      <c r="RS18" s="288"/>
      <c r="RT18" s="288"/>
      <c r="RU18" s="223"/>
    </row>
    <row r="19" spans="2:489" s="2" customFormat="1" ht="6.95" customHeight="1">
      <c r="B19" s="1049"/>
      <c r="C19" s="1050"/>
      <c r="D19" s="1050"/>
      <c r="E19" s="1050"/>
      <c r="F19" s="1050"/>
      <c r="G19" s="1051"/>
      <c r="H19" s="1055" t="s">
        <v>13777</v>
      </c>
      <c r="I19" s="1056"/>
      <c r="J19" s="1056"/>
      <c r="K19" s="1057"/>
      <c r="L19" s="1138"/>
      <c r="M19" s="1139"/>
      <c r="N19" s="1139"/>
      <c r="O19" s="1139"/>
      <c r="P19" s="1139"/>
      <c r="Q19" s="1139"/>
      <c r="R19" s="1139"/>
      <c r="S19" s="1139"/>
      <c r="T19" s="1139"/>
      <c r="U19" s="1139"/>
      <c r="V19" s="1139"/>
      <c r="W19" s="1139"/>
      <c r="X19" s="1139"/>
      <c r="Y19" s="1139"/>
      <c r="Z19" s="1139"/>
      <c r="AA19" s="1139"/>
      <c r="AB19" s="1139"/>
      <c r="AC19" s="1139"/>
      <c r="AD19" s="1139"/>
      <c r="AE19" s="1139"/>
      <c r="AF19" s="1139"/>
      <c r="AG19" s="1139"/>
      <c r="AH19" s="1139"/>
      <c r="AI19" s="1139"/>
      <c r="AJ19" s="1139"/>
      <c r="AK19" s="1139"/>
      <c r="AL19" s="1139"/>
      <c r="AM19" s="1139"/>
      <c r="AN19" s="26"/>
      <c r="AO19" s="1097"/>
      <c r="AP19" s="1098"/>
      <c r="AQ19" s="1098"/>
      <c r="AR19" s="1098"/>
      <c r="AS19" s="1098"/>
      <c r="AT19" s="1098"/>
      <c r="AU19" s="1098"/>
      <c r="AV19" s="1098"/>
      <c r="AW19" s="1098"/>
      <c r="AX19" s="1099"/>
      <c r="AY19" s="51"/>
      <c r="AZ19" s="51"/>
      <c r="BA19" s="51"/>
      <c r="BB19" s="27"/>
      <c r="BC19" s="887"/>
      <c r="BD19" s="372"/>
      <c r="BE19" s="372"/>
      <c r="BF19" s="372"/>
      <c r="BG19" s="1068"/>
      <c r="BH19" s="1073"/>
      <c r="BI19" s="1074"/>
      <c r="BJ19" s="1074"/>
      <c r="BK19" s="1074"/>
      <c r="BL19" s="1074"/>
      <c r="BM19" s="1074"/>
      <c r="BN19" s="1074"/>
      <c r="BO19" s="1074"/>
      <c r="BP19" s="1074"/>
      <c r="BQ19" s="1074"/>
      <c r="BR19" s="1074"/>
      <c r="BS19" s="1074"/>
      <c r="BT19" s="1074"/>
      <c r="BU19" s="1075"/>
      <c r="BV19" s="18"/>
      <c r="BW19" s="851"/>
      <c r="BX19" s="852"/>
      <c r="BY19" s="852"/>
      <c r="BZ19" s="852"/>
      <c r="CA19" s="852"/>
      <c r="CB19" s="852"/>
      <c r="CC19" s="852"/>
      <c r="CD19" s="852"/>
      <c r="CE19" s="852"/>
      <c r="CF19" s="852"/>
      <c r="CG19" s="853"/>
      <c r="CH19" s="1088"/>
      <c r="CI19" s="1089"/>
      <c r="CJ19" s="1089"/>
      <c r="CK19" s="1089"/>
      <c r="CL19" s="1089"/>
      <c r="CM19" s="1089"/>
      <c r="CN19" s="1089"/>
      <c r="CO19" s="1089"/>
      <c r="CP19" s="1089"/>
      <c r="CQ19" s="1089"/>
      <c r="CR19" s="1089"/>
      <c r="CS19" s="1089"/>
      <c r="CT19" s="1089"/>
      <c r="CU19" s="1089"/>
      <c r="CV19" s="1089"/>
      <c r="CW19" s="1089"/>
      <c r="CX19" s="1089"/>
      <c r="CY19" s="1089"/>
      <c r="CZ19" s="1089"/>
      <c r="DA19" s="1089"/>
      <c r="DB19" s="1089"/>
      <c r="DC19" s="1089"/>
      <c r="DD19" s="1089"/>
      <c r="DE19" s="1089"/>
      <c r="DF19" s="1089"/>
      <c r="DG19" s="1089"/>
      <c r="DH19" s="1089"/>
      <c r="DI19" s="1089"/>
      <c r="DJ19" s="1089"/>
      <c r="DK19" s="1089"/>
      <c r="DL19" s="1089"/>
      <c r="DM19" s="1089"/>
      <c r="DN19" s="1089"/>
      <c r="DO19" s="1089"/>
      <c r="DP19" s="1089"/>
      <c r="DQ19" s="1089"/>
      <c r="DR19" s="1089"/>
      <c r="DS19" s="1089"/>
      <c r="DT19" s="1089"/>
      <c r="DU19" s="1089"/>
      <c r="DV19" s="1089"/>
      <c r="DW19" s="1089"/>
      <c r="DX19" s="1089"/>
      <c r="DY19" s="1089"/>
      <c r="DZ19" s="1089"/>
      <c r="EA19" s="1089"/>
      <c r="EB19" s="1089"/>
      <c r="EC19" s="1089"/>
      <c r="ED19" s="1089"/>
      <c r="EE19" s="1090"/>
      <c r="EF19" s="687" t="s">
        <v>12</v>
      </c>
      <c r="EG19" s="688"/>
      <c r="EH19" s="688"/>
      <c r="EI19" s="688"/>
      <c r="EJ19" s="688"/>
      <c r="EK19" s="688"/>
      <c r="EL19" s="688"/>
      <c r="EM19" s="688"/>
      <c r="EN19" s="688"/>
      <c r="EO19" s="688"/>
      <c r="EP19" s="689"/>
      <c r="EQ19" s="613"/>
      <c r="ER19" s="614"/>
      <c r="ES19" s="614"/>
      <c r="ET19" s="614"/>
      <c r="EU19" s="614"/>
      <c r="EV19" s="614"/>
      <c r="EW19" s="614"/>
      <c r="EX19" s="614"/>
      <c r="EY19" s="614"/>
      <c r="EZ19" s="614"/>
      <c r="FA19" s="614"/>
      <c r="FB19" s="614"/>
      <c r="FC19" s="614"/>
      <c r="FD19" s="614"/>
      <c r="FE19" s="614"/>
      <c r="FF19" s="614"/>
      <c r="FG19" s="614"/>
      <c r="FH19" s="614"/>
      <c r="FI19" s="614"/>
      <c r="FJ19" s="615"/>
      <c r="FK19" s="18"/>
      <c r="FL19" s="18"/>
      <c r="FM19" s="18"/>
      <c r="FN19" s="18"/>
      <c r="FO19" s="223"/>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23"/>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23"/>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23"/>
    </row>
    <row r="20" spans="2:489" s="2" customFormat="1" ht="6.95" customHeight="1">
      <c r="B20" s="1049"/>
      <c r="C20" s="1050"/>
      <c r="D20" s="1050"/>
      <c r="E20" s="1050"/>
      <c r="F20" s="1050"/>
      <c r="G20" s="1051"/>
      <c r="H20" s="1058"/>
      <c r="I20" s="1059"/>
      <c r="J20" s="1059"/>
      <c r="K20" s="1060"/>
      <c r="L20" s="1138"/>
      <c r="M20" s="1139"/>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M20" s="1139"/>
      <c r="AN20" s="51"/>
      <c r="AO20" s="1100"/>
      <c r="AP20" s="1101"/>
      <c r="AQ20" s="1101"/>
      <c r="AR20" s="1101"/>
      <c r="AS20" s="1101"/>
      <c r="AT20" s="1101"/>
      <c r="AU20" s="1101"/>
      <c r="AV20" s="1101"/>
      <c r="AW20" s="1101"/>
      <c r="AX20" s="1102"/>
      <c r="AY20" s="51"/>
      <c r="AZ20" s="51"/>
      <c r="BA20" s="51"/>
      <c r="BB20" s="27"/>
      <c r="BC20" s="293"/>
      <c r="BD20" s="267"/>
      <c r="BE20" s="267"/>
      <c r="BF20" s="267"/>
      <c r="BG20" s="1069"/>
      <c r="BH20" s="1076"/>
      <c r="BI20" s="1077"/>
      <c r="BJ20" s="1077"/>
      <c r="BK20" s="1077"/>
      <c r="BL20" s="1077"/>
      <c r="BM20" s="1077"/>
      <c r="BN20" s="1077"/>
      <c r="BO20" s="1077"/>
      <c r="BP20" s="1077"/>
      <c r="BQ20" s="1077"/>
      <c r="BR20" s="1077"/>
      <c r="BS20" s="1077"/>
      <c r="BT20" s="1077"/>
      <c r="BU20" s="1078"/>
      <c r="BV20" s="18"/>
      <c r="BW20" s="1082"/>
      <c r="BX20" s="1083"/>
      <c r="BY20" s="1083"/>
      <c r="BZ20" s="1083"/>
      <c r="CA20" s="1083"/>
      <c r="CB20" s="1083"/>
      <c r="CC20" s="1083"/>
      <c r="CD20" s="1083"/>
      <c r="CE20" s="1083"/>
      <c r="CF20" s="1083"/>
      <c r="CG20" s="1084"/>
      <c r="CH20" s="1091"/>
      <c r="CI20" s="1092"/>
      <c r="CJ20" s="1092"/>
      <c r="CK20" s="1092"/>
      <c r="CL20" s="1092"/>
      <c r="CM20" s="1092"/>
      <c r="CN20" s="1092"/>
      <c r="CO20" s="1092"/>
      <c r="CP20" s="1092"/>
      <c r="CQ20" s="1092"/>
      <c r="CR20" s="1092"/>
      <c r="CS20" s="1092"/>
      <c r="CT20" s="1092"/>
      <c r="CU20" s="1092"/>
      <c r="CV20" s="1092"/>
      <c r="CW20" s="1092"/>
      <c r="CX20" s="1092"/>
      <c r="CY20" s="1092"/>
      <c r="CZ20" s="1092"/>
      <c r="DA20" s="1092"/>
      <c r="DB20" s="1092"/>
      <c r="DC20" s="1092"/>
      <c r="DD20" s="1092"/>
      <c r="DE20" s="1092"/>
      <c r="DF20" s="1092"/>
      <c r="DG20" s="1092"/>
      <c r="DH20" s="1092"/>
      <c r="DI20" s="1092"/>
      <c r="DJ20" s="1092"/>
      <c r="DK20" s="1092"/>
      <c r="DL20" s="1092"/>
      <c r="DM20" s="1092"/>
      <c r="DN20" s="1092"/>
      <c r="DO20" s="1092"/>
      <c r="DP20" s="1092"/>
      <c r="DQ20" s="1092"/>
      <c r="DR20" s="1092"/>
      <c r="DS20" s="1092"/>
      <c r="DT20" s="1092"/>
      <c r="DU20" s="1092"/>
      <c r="DV20" s="1092"/>
      <c r="DW20" s="1092"/>
      <c r="DX20" s="1092"/>
      <c r="DY20" s="1092"/>
      <c r="DZ20" s="1092"/>
      <c r="EA20" s="1092"/>
      <c r="EB20" s="1092"/>
      <c r="EC20" s="1092"/>
      <c r="ED20" s="1092"/>
      <c r="EE20" s="1093"/>
      <c r="EF20" s="690"/>
      <c r="EG20" s="691"/>
      <c r="EH20" s="691"/>
      <c r="EI20" s="691"/>
      <c r="EJ20" s="691"/>
      <c r="EK20" s="691"/>
      <c r="EL20" s="691"/>
      <c r="EM20" s="691"/>
      <c r="EN20" s="691"/>
      <c r="EO20" s="691"/>
      <c r="EP20" s="692"/>
      <c r="EQ20" s="616"/>
      <c r="ER20" s="617"/>
      <c r="ES20" s="617"/>
      <c r="ET20" s="617"/>
      <c r="EU20" s="617"/>
      <c r="EV20" s="617"/>
      <c r="EW20" s="617"/>
      <c r="EX20" s="617"/>
      <c r="EY20" s="617"/>
      <c r="EZ20" s="617"/>
      <c r="FA20" s="617"/>
      <c r="FB20" s="617"/>
      <c r="FC20" s="617"/>
      <c r="FD20" s="617"/>
      <c r="FE20" s="617"/>
      <c r="FF20" s="617"/>
      <c r="FG20" s="617"/>
      <c r="FH20" s="617"/>
      <c r="FI20" s="617"/>
      <c r="FJ20" s="618"/>
      <c r="FK20" s="18"/>
      <c r="FL20" s="18"/>
      <c r="FM20" s="18"/>
      <c r="FN20" s="18"/>
      <c r="FO20" s="223"/>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c r="JG20" s="288"/>
      <c r="JH20" s="288"/>
      <c r="JI20" s="288"/>
      <c r="JJ20" s="288"/>
      <c r="JK20" s="288"/>
      <c r="JL20" s="288"/>
      <c r="JM20" s="288"/>
      <c r="JN20" s="288"/>
      <c r="JO20" s="288"/>
      <c r="JP20" s="288"/>
      <c r="JQ20" s="223"/>
      <c r="JR20" s="288"/>
      <c r="JS20" s="288"/>
      <c r="JT20" s="288"/>
      <c r="JU20" s="288"/>
      <c r="JV20" s="288"/>
      <c r="JW20" s="288"/>
      <c r="JX20" s="288"/>
      <c r="JY20" s="288"/>
      <c r="JZ20" s="288"/>
      <c r="KA20" s="288"/>
      <c r="KB20" s="288"/>
      <c r="KC20" s="288"/>
      <c r="KD20" s="288"/>
      <c r="KE20" s="288"/>
      <c r="KF20" s="288"/>
      <c r="KG20" s="288"/>
      <c r="KH20" s="288"/>
      <c r="KI20" s="288"/>
      <c r="KJ20" s="288"/>
      <c r="KK20" s="288"/>
      <c r="KL20" s="288"/>
      <c r="KM20" s="288"/>
      <c r="KN20" s="288"/>
      <c r="KO20" s="288"/>
      <c r="KP20" s="288"/>
      <c r="KQ20" s="288"/>
      <c r="KR20" s="288"/>
      <c r="KS20" s="288"/>
      <c r="KT20" s="288"/>
      <c r="KU20" s="288"/>
      <c r="KV20" s="288"/>
      <c r="KW20" s="288"/>
      <c r="KX20" s="288"/>
      <c r="KY20" s="288"/>
      <c r="KZ20" s="288"/>
      <c r="LA20" s="288"/>
      <c r="LB20" s="288"/>
      <c r="LC20" s="288"/>
      <c r="LD20" s="288"/>
      <c r="LE20" s="288"/>
      <c r="LF20" s="288"/>
      <c r="LG20" s="288"/>
      <c r="LH20" s="288"/>
      <c r="LI20" s="288"/>
      <c r="LJ20" s="288"/>
      <c r="LK20" s="288"/>
      <c r="LL20" s="288"/>
      <c r="LM20" s="288"/>
      <c r="LN20" s="288"/>
      <c r="LO20" s="288"/>
      <c r="LP20" s="288"/>
      <c r="LQ20" s="288"/>
      <c r="LR20" s="288"/>
      <c r="LS20" s="288"/>
      <c r="LT20" s="288"/>
      <c r="LU20" s="288"/>
      <c r="LV20" s="288"/>
      <c r="LW20" s="288"/>
      <c r="LX20" s="288"/>
      <c r="LY20" s="288"/>
      <c r="LZ20" s="288"/>
      <c r="MA20" s="288"/>
      <c r="MB20" s="288"/>
      <c r="MC20" s="288"/>
      <c r="MD20" s="288"/>
      <c r="ME20" s="288"/>
      <c r="MF20" s="288"/>
      <c r="MG20" s="288"/>
      <c r="MH20" s="288"/>
      <c r="MI20" s="288"/>
      <c r="MJ20" s="288"/>
      <c r="MK20" s="288"/>
      <c r="ML20" s="288"/>
      <c r="MM20" s="288"/>
      <c r="MN20" s="288"/>
      <c r="MO20" s="288"/>
      <c r="MP20" s="288"/>
      <c r="MQ20" s="288"/>
      <c r="MR20" s="288"/>
      <c r="MS20" s="288"/>
      <c r="MT20" s="288"/>
      <c r="MU20" s="288"/>
      <c r="MV20" s="288"/>
      <c r="MW20" s="288"/>
      <c r="MX20" s="288"/>
      <c r="MY20" s="288"/>
      <c r="MZ20" s="288"/>
      <c r="NA20" s="288"/>
      <c r="NB20" s="288"/>
      <c r="NC20" s="288"/>
      <c r="ND20" s="288"/>
      <c r="NE20" s="288"/>
      <c r="NF20" s="288"/>
      <c r="NG20" s="288"/>
      <c r="NH20" s="288"/>
      <c r="NI20" s="288"/>
      <c r="NJ20" s="288"/>
      <c r="NK20" s="288"/>
      <c r="NL20" s="288"/>
      <c r="NM20" s="288"/>
      <c r="NN20" s="288"/>
      <c r="NO20" s="288"/>
      <c r="NP20" s="288"/>
      <c r="NQ20" s="288"/>
      <c r="NR20" s="288"/>
      <c r="NS20" s="223"/>
      <c r="NT20" s="288"/>
      <c r="NU20" s="288"/>
      <c r="NV20" s="288"/>
      <c r="NW20" s="288"/>
      <c r="NX20" s="288"/>
      <c r="NY20" s="288"/>
      <c r="NZ20" s="288"/>
      <c r="OA20" s="288"/>
      <c r="OB20" s="288"/>
      <c r="OC20" s="288"/>
      <c r="OD20" s="288"/>
      <c r="OE20" s="288"/>
      <c r="OF20" s="288"/>
      <c r="OG20" s="288"/>
      <c r="OH20" s="288"/>
      <c r="OI20" s="288"/>
      <c r="OJ20" s="288"/>
      <c r="OK20" s="288"/>
      <c r="OL20" s="288"/>
      <c r="OM20" s="288"/>
      <c r="ON20" s="288"/>
      <c r="OO20" s="288"/>
      <c r="OP20" s="288"/>
      <c r="OQ20" s="288"/>
      <c r="OR20" s="288"/>
      <c r="OS20" s="288"/>
      <c r="OT20" s="288"/>
      <c r="OU20" s="288"/>
      <c r="OV20" s="288"/>
      <c r="OW20" s="288"/>
      <c r="OX20" s="288"/>
      <c r="OY20" s="288"/>
      <c r="OZ20" s="288"/>
      <c r="PA20" s="288"/>
      <c r="PB20" s="288"/>
      <c r="PC20" s="288"/>
      <c r="PD20" s="288"/>
      <c r="PE20" s="288"/>
      <c r="PF20" s="288"/>
      <c r="PG20" s="288"/>
      <c r="PH20" s="288"/>
      <c r="PI20" s="288"/>
      <c r="PJ20" s="288"/>
      <c r="PK20" s="288"/>
      <c r="PL20" s="288"/>
      <c r="PM20" s="288"/>
      <c r="PN20" s="288"/>
      <c r="PO20" s="288"/>
      <c r="PP20" s="288"/>
      <c r="PQ20" s="288"/>
      <c r="PR20" s="288"/>
      <c r="PS20" s="288"/>
      <c r="PT20" s="288"/>
      <c r="PU20" s="288"/>
      <c r="PV20" s="288"/>
      <c r="PW20" s="288"/>
      <c r="PX20" s="288"/>
      <c r="PY20" s="288"/>
      <c r="PZ20" s="288"/>
      <c r="QA20" s="288"/>
      <c r="QB20" s="288"/>
      <c r="QC20" s="288"/>
      <c r="QD20" s="288"/>
      <c r="QE20" s="288"/>
      <c r="QF20" s="288"/>
      <c r="QG20" s="288"/>
      <c r="QH20" s="288"/>
      <c r="QI20" s="288"/>
      <c r="QJ20" s="288"/>
      <c r="QK20" s="288"/>
      <c r="QL20" s="288"/>
      <c r="QM20" s="288"/>
      <c r="QN20" s="288"/>
      <c r="QO20" s="288"/>
      <c r="QP20" s="288"/>
      <c r="QQ20" s="288"/>
      <c r="QR20" s="288"/>
      <c r="QS20" s="288"/>
      <c r="QT20" s="288"/>
      <c r="QU20" s="288"/>
      <c r="QV20" s="288"/>
      <c r="QW20" s="288"/>
      <c r="QX20" s="288"/>
      <c r="QY20" s="288"/>
      <c r="QZ20" s="288"/>
      <c r="RA20" s="288"/>
      <c r="RB20" s="288"/>
      <c r="RC20" s="288"/>
      <c r="RD20" s="288"/>
      <c r="RE20" s="288"/>
      <c r="RF20" s="288"/>
      <c r="RG20" s="288"/>
      <c r="RH20" s="288"/>
      <c r="RI20" s="288"/>
      <c r="RJ20" s="288"/>
      <c r="RK20" s="288"/>
      <c r="RL20" s="288"/>
      <c r="RM20" s="288"/>
      <c r="RN20" s="288"/>
      <c r="RO20" s="288"/>
      <c r="RP20" s="288"/>
      <c r="RQ20" s="288"/>
      <c r="RR20" s="288"/>
      <c r="RS20" s="288"/>
      <c r="RT20" s="288"/>
      <c r="RU20" s="223"/>
    </row>
    <row r="21" spans="2:489" s="2" customFormat="1" ht="6.95" customHeight="1">
      <c r="B21" s="1049"/>
      <c r="C21" s="1050"/>
      <c r="D21" s="1050"/>
      <c r="E21" s="1050"/>
      <c r="F21" s="1050"/>
      <c r="G21" s="1051"/>
      <c r="H21" s="1061"/>
      <c r="I21" s="1062"/>
      <c r="J21" s="1062"/>
      <c r="K21" s="1063"/>
      <c r="L21" s="1138"/>
      <c r="M21" s="1139"/>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51"/>
      <c r="AO21" s="51"/>
      <c r="AP21" s="51"/>
      <c r="AQ21" s="51"/>
      <c r="AR21" s="51"/>
      <c r="AS21" s="51"/>
      <c r="AT21" s="51"/>
      <c r="AU21" s="51"/>
      <c r="AV21" s="51"/>
      <c r="AW21" s="51"/>
      <c r="AX21" s="51"/>
      <c r="AY21" s="51"/>
      <c r="AZ21" s="51"/>
      <c r="BA21" s="51"/>
      <c r="BB21" s="27"/>
      <c r="BC21" s="1103" t="s">
        <v>13</v>
      </c>
      <c r="BD21" s="1104"/>
      <c r="BE21" s="1104"/>
      <c r="BF21" s="1104"/>
      <c r="BG21" s="1105"/>
      <c r="BH21" s="1112"/>
      <c r="BI21" s="1113"/>
      <c r="BJ21" s="1113"/>
      <c r="BK21" s="1113"/>
      <c r="BL21" s="1113"/>
      <c r="BM21" s="1113"/>
      <c r="BN21" s="1113"/>
      <c r="BO21" s="1113"/>
      <c r="BP21" s="1113"/>
      <c r="BQ21" s="1113"/>
      <c r="BR21" s="1113"/>
      <c r="BS21" s="1113"/>
      <c r="BT21" s="1113"/>
      <c r="BU21" s="1114"/>
      <c r="BV21" s="18"/>
      <c r="BW21" s="1079" t="s">
        <v>14</v>
      </c>
      <c r="BX21" s="1080"/>
      <c r="BY21" s="1080"/>
      <c r="BZ21" s="1080"/>
      <c r="CA21" s="1080"/>
      <c r="CB21" s="1080"/>
      <c r="CC21" s="1080"/>
      <c r="CD21" s="1080"/>
      <c r="CE21" s="1080"/>
      <c r="CF21" s="1080"/>
      <c r="CG21" s="1081"/>
      <c r="CH21" s="1085"/>
      <c r="CI21" s="1086"/>
      <c r="CJ21" s="1086"/>
      <c r="CK21" s="1086"/>
      <c r="CL21" s="1086"/>
      <c r="CM21" s="1086"/>
      <c r="CN21" s="1086"/>
      <c r="CO21" s="1086"/>
      <c r="CP21" s="1086"/>
      <c r="CQ21" s="1086"/>
      <c r="CR21" s="1086"/>
      <c r="CS21" s="1086"/>
      <c r="CT21" s="1086"/>
      <c r="CU21" s="1086"/>
      <c r="CV21" s="1086"/>
      <c r="CW21" s="1086"/>
      <c r="CX21" s="1086"/>
      <c r="CY21" s="1086"/>
      <c r="CZ21" s="1086"/>
      <c r="DA21" s="1086"/>
      <c r="DB21" s="1086"/>
      <c r="DC21" s="1086"/>
      <c r="DD21" s="1086"/>
      <c r="DE21" s="1086"/>
      <c r="DF21" s="1086"/>
      <c r="DG21" s="1086"/>
      <c r="DH21" s="1086"/>
      <c r="DI21" s="1086"/>
      <c r="DJ21" s="1087"/>
      <c r="DK21" s="1079" t="s">
        <v>13</v>
      </c>
      <c r="DL21" s="1080"/>
      <c r="DM21" s="1080"/>
      <c r="DN21" s="1121"/>
      <c r="DO21" s="607"/>
      <c r="DP21" s="608"/>
      <c r="DQ21" s="608"/>
      <c r="DR21" s="608"/>
      <c r="DS21" s="608"/>
      <c r="DT21" s="608"/>
      <c r="DU21" s="608"/>
      <c r="DV21" s="608"/>
      <c r="DW21" s="608"/>
      <c r="DX21" s="608"/>
      <c r="DY21" s="608"/>
      <c r="DZ21" s="608"/>
      <c r="EA21" s="608"/>
      <c r="EB21" s="608"/>
      <c r="EC21" s="608"/>
      <c r="ED21" s="608"/>
      <c r="EE21" s="609"/>
      <c r="EF21" s="693"/>
      <c r="EG21" s="694"/>
      <c r="EH21" s="694"/>
      <c r="EI21" s="694"/>
      <c r="EJ21" s="694"/>
      <c r="EK21" s="694"/>
      <c r="EL21" s="694"/>
      <c r="EM21" s="694"/>
      <c r="EN21" s="694"/>
      <c r="EO21" s="694"/>
      <c r="EP21" s="695"/>
      <c r="EQ21" s="619"/>
      <c r="ER21" s="620"/>
      <c r="ES21" s="620"/>
      <c r="ET21" s="620"/>
      <c r="EU21" s="620"/>
      <c r="EV21" s="620"/>
      <c r="EW21" s="620"/>
      <c r="EX21" s="620"/>
      <c r="EY21" s="620"/>
      <c r="EZ21" s="620"/>
      <c r="FA21" s="620"/>
      <c r="FB21" s="620"/>
      <c r="FC21" s="620"/>
      <c r="FD21" s="620"/>
      <c r="FE21" s="620"/>
      <c r="FF21" s="620"/>
      <c r="FG21" s="620"/>
      <c r="FH21" s="620"/>
      <c r="FI21" s="620"/>
      <c r="FJ21" s="621"/>
      <c r="FK21" s="18"/>
      <c r="FL21" s="18"/>
      <c r="FM21" s="18"/>
      <c r="FN21" s="18"/>
      <c r="FO21" s="223"/>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23"/>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23"/>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23"/>
    </row>
    <row r="22" spans="2:489" s="2" customFormat="1" ht="6.95" customHeight="1">
      <c r="B22" s="1049"/>
      <c r="C22" s="1050"/>
      <c r="D22" s="1050"/>
      <c r="E22" s="1050"/>
      <c r="F22" s="1050"/>
      <c r="G22" s="1051"/>
      <c r="H22" s="1055" t="s">
        <v>13778</v>
      </c>
      <c r="I22" s="1056"/>
      <c r="J22" s="1056"/>
      <c r="K22" s="1057"/>
      <c r="L22" s="1140" t="s">
        <v>1</v>
      </c>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52"/>
      <c r="BC22" s="1106"/>
      <c r="BD22" s="1107"/>
      <c r="BE22" s="1107"/>
      <c r="BF22" s="1107"/>
      <c r="BG22" s="1108"/>
      <c r="BH22" s="1115"/>
      <c r="BI22" s="1116"/>
      <c r="BJ22" s="1116"/>
      <c r="BK22" s="1116"/>
      <c r="BL22" s="1116"/>
      <c r="BM22" s="1116"/>
      <c r="BN22" s="1116"/>
      <c r="BO22" s="1116"/>
      <c r="BP22" s="1116"/>
      <c r="BQ22" s="1116"/>
      <c r="BR22" s="1116"/>
      <c r="BS22" s="1116"/>
      <c r="BT22" s="1116"/>
      <c r="BU22" s="1117"/>
      <c r="BV22" s="18"/>
      <c r="BW22" s="851"/>
      <c r="BX22" s="852"/>
      <c r="BY22" s="852"/>
      <c r="BZ22" s="852"/>
      <c r="CA22" s="852"/>
      <c r="CB22" s="852"/>
      <c r="CC22" s="852"/>
      <c r="CD22" s="852"/>
      <c r="CE22" s="852"/>
      <c r="CF22" s="852"/>
      <c r="CG22" s="853"/>
      <c r="CH22" s="1088"/>
      <c r="CI22" s="1089"/>
      <c r="CJ22" s="1089"/>
      <c r="CK22" s="1089"/>
      <c r="CL22" s="1089"/>
      <c r="CM22" s="1089"/>
      <c r="CN22" s="1089"/>
      <c r="CO22" s="1089"/>
      <c r="CP22" s="1089"/>
      <c r="CQ22" s="1089"/>
      <c r="CR22" s="1089"/>
      <c r="CS22" s="1089"/>
      <c r="CT22" s="1089"/>
      <c r="CU22" s="1089"/>
      <c r="CV22" s="1089"/>
      <c r="CW22" s="1089"/>
      <c r="CX22" s="1089"/>
      <c r="CY22" s="1089"/>
      <c r="CZ22" s="1089"/>
      <c r="DA22" s="1089"/>
      <c r="DB22" s="1089"/>
      <c r="DC22" s="1089"/>
      <c r="DD22" s="1089"/>
      <c r="DE22" s="1089"/>
      <c r="DF22" s="1089"/>
      <c r="DG22" s="1089"/>
      <c r="DH22" s="1089"/>
      <c r="DI22" s="1089"/>
      <c r="DJ22" s="1090"/>
      <c r="DK22" s="1082"/>
      <c r="DL22" s="1083"/>
      <c r="DM22" s="1083"/>
      <c r="DN22" s="1122"/>
      <c r="DO22" s="610"/>
      <c r="DP22" s="611"/>
      <c r="DQ22" s="611"/>
      <c r="DR22" s="611"/>
      <c r="DS22" s="611"/>
      <c r="DT22" s="611"/>
      <c r="DU22" s="611"/>
      <c r="DV22" s="611"/>
      <c r="DW22" s="611"/>
      <c r="DX22" s="611"/>
      <c r="DY22" s="611"/>
      <c r="DZ22" s="611"/>
      <c r="EA22" s="611"/>
      <c r="EB22" s="611"/>
      <c r="EC22" s="611"/>
      <c r="ED22" s="611"/>
      <c r="EE22" s="612"/>
      <c r="EF22" s="601" t="s">
        <v>15</v>
      </c>
      <c r="EG22" s="1123"/>
      <c r="EH22" s="1123"/>
      <c r="EI22" s="1123"/>
      <c r="EJ22" s="1123"/>
      <c r="EK22" s="1123"/>
      <c r="EL22" s="1123"/>
      <c r="EM22" s="1123"/>
      <c r="EN22" s="1123"/>
      <c r="EO22" s="1123"/>
      <c r="EP22" s="1124"/>
      <c r="EQ22" s="613"/>
      <c r="ER22" s="614"/>
      <c r="ES22" s="614"/>
      <c r="ET22" s="614"/>
      <c r="EU22" s="614"/>
      <c r="EV22" s="614"/>
      <c r="EW22" s="614"/>
      <c r="EX22" s="614"/>
      <c r="EY22" s="614"/>
      <c r="EZ22" s="614"/>
      <c r="FA22" s="614"/>
      <c r="FB22" s="614"/>
      <c r="FC22" s="614"/>
      <c r="FD22" s="614"/>
      <c r="FE22" s="614"/>
      <c r="FF22" s="614"/>
      <c r="FG22" s="614"/>
      <c r="FH22" s="614"/>
      <c r="FI22" s="614"/>
      <c r="FJ22" s="615"/>
      <c r="FK22" s="18"/>
      <c r="FL22" s="18"/>
      <c r="FM22" s="18"/>
      <c r="FN22" s="18"/>
      <c r="FO22" s="223"/>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23"/>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23"/>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23"/>
    </row>
    <row r="23" spans="2:489" s="2" customFormat="1" ht="6.95" customHeight="1">
      <c r="B23" s="1049"/>
      <c r="C23" s="1050"/>
      <c r="D23" s="1050"/>
      <c r="E23" s="1050"/>
      <c r="F23" s="1050"/>
      <c r="G23" s="1051"/>
      <c r="H23" s="1058"/>
      <c r="I23" s="1059"/>
      <c r="J23" s="1059"/>
      <c r="K23" s="1060"/>
      <c r="L23" s="1140"/>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52"/>
      <c r="BC23" s="1106"/>
      <c r="BD23" s="1107"/>
      <c r="BE23" s="1107"/>
      <c r="BF23" s="1107"/>
      <c r="BG23" s="1108"/>
      <c r="BH23" s="1115"/>
      <c r="BI23" s="1116"/>
      <c r="BJ23" s="1116"/>
      <c r="BK23" s="1116"/>
      <c r="BL23" s="1116"/>
      <c r="BM23" s="1116"/>
      <c r="BN23" s="1116"/>
      <c r="BO23" s="1116"/>
      <c r="BP23" s="1116"/>
      <c r="BQ23" s="1116"/>
      <c r="BR23" s="1116"/>
      <c r="BS23" s="1116"/>
      <c r="BT23" s="1116"/>
      <c r="BU23" s="1117"/>
      <c r="BV23" s="18"/>
      <c r="BW23" s="851"/>
      <c r="BX23" s="852"/>
      <c r="BY23" s="852"/>
      <c r="BZ23" s="852"/>
      <c r="CA23" s="852"/>
      <c r="CB23" s="852"/>
      <c r="CC23" s="852"/>
      <c r="CD23" s="852"/>
      <c r="CE23" s="852"/>
      <c r="CF23" s="852"/>
      <c r="CG23" s="853"/>
      <c r="CH23" s="1088"/>
      <c r="CI23" s="1089"/>
      <c r="CJ23" s="1089"/>
      <c r="CK23" s="1089"/>
      <c r="CL23" s="1089"/>
      <c r="CM23" s="1089"/>
      <c r="CN23" s="1089"/>
      <c r="CO23" s="1089"/>
      <c r="CP23" s="1089"/>
      <c r="CQ23" s="1089"/>
      <c r="CR23" s="1089"/>
      <c r="CS23" s="1089"/>
      <c r="CT23" s="1089"/>
      <c r="CU23" s="1089"/>
      <c r="CV23" s="1089"/>
      <c r="CW23" s="1089"/>
      <c r="CX23" s="1089"/>
      <c r="CY23" s="1089"/>
      <c r="CZ23" s="1089"/>
      <c r="DA23" s="1089"/>
      <c r="DB23" s="1089"/>
      <c r="DC23" s="1089"/>
      <c r="DD23" s="1089"/>
      <c r="DE23" s="1089"/>
      <c r="DF23" s="1089"/>
      <c r="DG23" s="1089"/>
      <c r="DH23" s="1089"/>
      <c r="DI23" s="1089"/>
      <c r="DJ23" s="1090"/>
      <c r="DK23" s="291" t="s">
        <v>16</v>
      </c>
      <c r="DL23" s="225"/>
      <c r="DM23" s="225"/>
      <c r="DN23" s="292"/>
      <c r="DO23" s="607"/>
      <c r="DP23" s="608"/>
      <c r="DQ23" s="608"/>
      <c r="DR23" s="608"/>
      <c r="DS23" s="608"/>
      <c r="DT23" s="608"/>
      <c r="DU23" s="608"/>
      <c r="DV23" s="608"/>
      <c r="DW23" s="608"/>
      <c r="DX23" s="608"/>
      <c r="DY23" s="608"/>
      <c r="DZ23" s="608"/>
      <c r="EA23" s="608"/>
      <c r="EB23" s="608"/>
      <c r="EC23" s="608"/>
      <c r="ED23" s="608"/>
      <c r="EE23" s="609"/>
      <c r="EF23" s="1125"/>
      <c r="EG23" s="1123"/>
      <c r="EH23" s="1123"/>
      <c r="EI23" s="1123"/>
      <c r="EJ23" s="1123"/>
      <c r="EK23" s="1123"/>
      <c r="EL23" s="1123"/>
      <c r="EM23" s="1123"/>
      <c r="EN23" s="1123"/>
      <c r="EO23" s="1123"/>
      <c r="EP23" s="1124"/>
      <c r="EQ23" s="616"/>
      <c r="ER23" s="617"/>
      <c r="ES23" s="617"/>
      <c r="ET23" s="617"/>
      <c r="EU23" s="617"/>
      <c r="EV23" s="617"/>
      <c r="EW23" s="617"/>
      <c r="EX23" s="617"/>
      <c r="EY23" s="617"/>
      <c r="EZ23" s="617"/>
      <c r="FA23" s="617"/>
      <c r="FB23" s="617"/>
      <c r="FC23" s="617"/>
      <c r="FD23" s="617"/>
      <c r="FE23" s="617"/>
      <c r="FF23" s="617"/>
      <c r="FG23" s="617"/>
      <c r="FH23" s="617"/>
      <c r="FI23" s="617"/>
      <c r="FJ23" s="618"/>
      <c r="FK23" s="18"/>
      <c r="FL23" s="18"/>
      <c r="FM23" s="18"/>
      <c r="FN23" s="18"/>
      <c r="FO23" s="223"/>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23"/>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23"/>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23"/>
    </row>
    <row r="24" spans="2:489" s="2" customFormat="1" ht="6.95" customHeight="1">
      <c r="B24" s="1052"/>
      <c r="C24" s="1053"/>
      <c r="D24" s="1053"/>
      <c r="E24" s="1053"/>
      <c r="F24" s="1053"/>
      <c r="G24" s="1054"/>
      <c r="H24" s="1061"/>
      <c r="I24" s="1062"/>
      <c r="J24" s="1062"/>
      <c r="K24" s="1063"/>
      <c r="L24" s="1141"/>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780"/>
      <c r="AO24" s="780"/>
      <c r="AP24" s="780"/>
      <c r="AQ24" s="780"/>
      <c r="AR24" s="780"/>
      <c r="AS24" s="780"/>
      <c r="AT24" s="780"/>
      <c r="AU24" s="780"/>
      <c r="AV24" s="780"/>
      <c r="AW24" s="780"/>
      <c r="AX24" s="780"/>
      <c r="AY24" s="780"/>
      <c r="AZ24" s="780"/>
      <c r="BA24" s="780"/>
      <c r="BB24" s="53" t="s">
        <v>1</v>
      </c>
      <c r="BC24" s="1109"/>
      <c r="BD24" s="1110"/>
      <c r="BE24" s="1110"/>
      <c r="BF24" s="1110"/>
      <c r="BG24" s="1111"/>
      <c r="BH24" s="1118"/>
      <c r="BI24" s="1119"/>
      <c r="BJ24" s="1119"/>
      <c r="BK24" s="1119"/>
      <c r="BL24" s="1119"/>
      <c r="BM24" s="1119"/>
      <c r="BN24" s="1119"/>
      <c r="BO24" s="1119"/>
      <c r="BP24" s="1119"/>
      <c r="BQ24" s="1119"/>
      <c r="BR24" s="1119"/>
      <c r="BS24" s="1119"/>
      <c r="BT24" s="1119"/>
      <c r="BU24" s="1120"/>
      <c r="BV24" s="18"/>
      <c r="BW24" s="1082"/>
      <c r="BX24" s="1083"/>
      <c r="BY24" s="1083"/>
      <c r="BZ24" s="1083"/>
      <c r="CA24" s="1083"/>
      <c r="CB24" s="1083"/>
      <c r="CC24" s="1083"/>
      <c r="CD24" s="1083"/>
      <c r="CE24" s="1083"/>
      <c r="CF24" s="1083"/>
      <c r="CG24" s="1084"/>
      <c r="CH24" s="1091"/>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092"/>
      <c r="DI24" s="1092"/>
      <c r="DJ24" s="1093"/>
      <c r="DK24" s="293"/>
      <c r="DL24" s="267"/>
      <c r="DM24" s="267"/>
      <c r="DN24" s="268"/>
      <c r="DO24" s="610"/>
      <c r="DP24" s="611"/>
      <c r="DQ24" s="611"/>
      <c r="DR24" s="611"/>
      <c r="DS24" s="611"/>
      <c r="DT24" s="611"/>
      <c r="DU24" s="611"/>
      <c r="DV24" s="611"/>
      <c r="DW24" s="611"/>
      <c r="DX24" s="611"/>
      <c r="DY24" s="611"/>
      <c r="DZ24" s="611"/>
      <c r="EA24" s="611"/>
      <c r="EB24" s="611"/>
      <c r="EC24" s="611"/>
      <c r="ED24" s="611"/>
      <c r="EE24" s="612"/>
      <c r="EF24" s="1125"/>
      <c r="EG24" s="1123"/>
      <c r="EH24" s="1123"/>
      <c r="EI24" s="1123"/>
      <c r="EJ24" s="1123"/>
      <c r="EK24" s="1123"/>
      <c r="EL24" s="1123"/>
      <c r="EM24" s="1123"/>
      <c r="EN24" s="1123"/>
      <c r="EO24" s="1123"/>
      <c r="EP24" s="1124"/>
      <c r="EQ24" s="619"/>
      <c r="ER24" s="620"/>
      <c r="ES24" s="620"/>
      <c r="ET24" s="620"/>
      <c r="EU24" s="620"/>
      <c r="EV24" s="620"/>
      <c r="EW24" s="620"/>
      <c r="EX24" s="620"/>
      <c r="EY24" s="620"/>
      <c r="EZ24" s="620"/>
      <c r="FA24" s="620"/>
      <c r="FB24" s="620"/>
      <c r="FC24" s="620"/>
      <c r="FD24" s="620"/>
      <c r="FE24" s="620"/>
      <c r="FF24" s="620"/>
      <c r="FG24" s="620"/>
      <c r="FH24" s="620"/>
      <c r="FI24" s="620"/>
      <c r="FJ24" s="621"/>
      <c r="FK24" s="18"/>
      <c r="FL24" s="18"/>
      <c r="FM24" s="18"/>
      <c r="FN24" s="18"/>
      <c r="FO24" s="223"/>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23"/>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23"/>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23"/>
    </row>
    <row r="25" spans="2:489" s="2" customFormat="1" ht="6.95" customHeight="1">
      <c r="BR25" s="5"/>
      <c r="BS25" s="3"/>
      <c r="BT25" s="5"/>
      <c r="FO25" s="223"/>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23"/>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23"/>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23"/>
    </row>
    <row r="26" spans="2:489" s="2" customFormat="1" ht="6.95" customHeight="1" thickBot="1">
      <c r="B26" s="553" t="s">
        <v>17</v>
      </c>
      <c r="C26" s="554"/>
      <c r="D26" s="554"/>
      <c r="E26" s="554"/>
      <c r="F26" s="554"/>
      <c r="G26" s="554"/>
      <c r="H26" s="554"/>
      <c r="I26" s="554"/>
      <c r="J26" s="554"/>
      <c r="K26" s="554"/>
      <c r="L26" s="1085"/>
      <c r="M26" s="1086"/>
      <c r="N26" s="1086"/>
      <c r="O26" s="1086"/>
      <c r="P26" s="1086"/>
      <c r="Q26" s="1086"/>
      <c r="R26" s="1086"/>
      <c r="S26" s="1086"/>
      <c r="T26" s="1086"/>
      <c r="U26" s="1086"/>
      <c r="V26" s="1086"/>
      <c r="W26" s="1086"/>
      <c r="X26" s="1086"/>
      <c r="Y26" s="1086"/>
      <c r="Z26" s="1086"/>
      <c r="AA26" s="1086"/>
      <c r="AB26" s="1086"/>
      <c r="AC26" s="1086"/>
      <c r="AD26" s="1086"/>
      <c r="AE26" s="1086"/>
      <c r="AF26" s="1086"/>
      <c r="AG26" s="1086"/>
      <c r="AH26" s="1086"/>
      <c r="AI26" s="1086"/>
      <c r="AJ26" s="1086"/>
      <c r="AK26" s="1086"/>
      <c r="AL26" s="1086"/>
      <c r="AM26" s="1086"/>
      <c r="AN26" s="1086"/>
      <c r="AO26" s="1086"/>
      <c r="AP26" s="1086"/>
      <c r="AQ26" s="1086"/>
      <c r="AR26" s="1086"/>
      <c r="AS26" s="1086"/>
      <c r="AT26" s="1086"/>
      <c r="AU26" s="1086"/>
      <c r="AV26" s="1086"/>
      <c r="AW26" s="1086"/>
      <c r="AX26" s="1086"/>
      <c r="AY26" s="1086"/>
      <c r="AZ26" s="1086"/>
      <c r="BA26" s="1086"/>
      <c r="BB26" s="1086"/>
      <c r="BC26" s="1131"/>
      <c r="BD26" s="18"/>
      <c r="BE26" s="553" t="s">
        <v>18</v>
      </c>
      <c r="BF26" s="554"/>
      <c r="BG26" s="554"/>
      <c r="BH26" s="554"/>
      <c r="BI26" s="554"/>
      <c r="BJ26" s="554"/>
      <c r="BK26" s="570"/>
      <c r="BL26" s="571"/>
      <c r="BM26" s="571"/>
      <c r="BN26" s="571"/>
      <c r="BO26" s="571"/>
      <c r="BP26" s="571"/>
      <c r="BQ26" s="571"/>
      <c r="BR26" s="571"/>
      <c r="BS26" s="571"/>
      <c r="BT26" s="571"/>
      <c r="BU26" s="571"/>
      <c r="BV26" s="571"/>
      <c r="BW26" s="571"/>
      <c r="BX26" s="571"/>
      <c r="BY26" s="571"/>
      <c r="BZ26" s="571"/>
      <c r="CA26" s="576" t="s">
        <v>13779</v>
      </c>
      <c r="CB26" s="577"/>
      <c r="CC26" s="577"/>
      <c r="CD26" s="577"/>
      <c r="CE26" s="577"/>
      <c r="CF26" s="577"/>
      <c r="CG26" s="577"/>
      <c r="CH26" s="577"/>
      <c r="CI26" s="577"/>
      <c r="CJ26" s="577"/>
      <c r="CK26" s="578"/>
      <c r="CL26" s="18"/>
      <c r="CM26" s="737" t="s">
        <v>20</v>
      </c>
      <c r="CN26" s="738"/>
      <c r="CO26" s="738"/>
      <c r="CP26" s="738"/>
      <c r="CQ26" s="738"/>
      <c r="CR26" s="738"/>
      <c r="CS26" s="738"/>
      <c r="CT26" s="738"/>
      <c r="CU26" s="738"/>
      <c r="CV26" s="738"/>
      <c r="CW26" s="739"/>
      <c r="CX26" s="746"/>
      <c r="CY26" s="747"/>
      <c r="CZ26" s="747"/>
      <c r="DA26" s="747"/>
      <c r="DB26" s="747"/>
      <c r="DC26" s="747"/>
      <c r="DD26" s="747"/>
      <c r="DE26" s="747"/>
      <c r="DF26" s="747"/>
      <c r="DG26" s="747"/>
      <c r="DH26" s="747"/>
      <c r="DI26" s="747"/>
      <c r="DJ26" s="747"/>
      <c r="DK26" s="747"/>
      <c r="DL26" s="747"/>
      <c r="DM26" s="747"/>
      <c r="DN26" s="747"/>
      <c r="DO26" s="747"/>
      <c r="DP26" s="747"/>
      <c r="DQ26" s="747"/>
      <c r="DR26" s="747"/>
      <c r="DS26" s="566" t="s">
        <v>1</v>
      </c>
      <c r="DT26" s="566"/>
      <c r="DU26" s="566"/>
      <c r="DV26" s="567"/>
      <c r="DX26" s="229" t="s">
        <v>14753</v>
      </c>
      <c r="DY26" s="230"/>
      <c r="DZ26" s="229" t="s">
        <v>14763</v>
      </c>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23"/>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23"/>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23"/>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23"/>
    </row>
    <row r="27" spans="2:489" s="2" customFormat="1" ht="6.95" customHeight="1" thickBot="1">
      <c r="B27" s="555"/>
      <c r="C27" s="556"/>
      <c r="D27" s="556"/>
      <c r="E27" s="556"/>
      <c r="F27" s="556"/>
      <c r="G27" s="556"/>
      <c r="H27" s="556"/>
      <c r="I27" s="556"/>
      <c r="J27" s="556"/>
      <c r="K27" s="556"/>
      <c r="L27" s="1088"/>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1089"/>
      <c r="AO27" s="1089"/>
      <c r="AP27" s="1089"/>
      <c r="AQ27" s="1089"/>
      <c r="AR27" s="1089"/>
      <c r="AS27" s="1089"/>
      <c r="AT27" s="1089"/>
      <c r="AU27" s="1089"/>
      <c r="AV27" s="1089"/>
      <c r="AW27" s="1089"/>
      <c r="AX27" s="1089"/>
      <c r="AY27" s="1089"/>
      <c r="AZ27" s="1089"/>
      <c r="BA27" s="1089"/>
      <c r="BB27" s="1089"/>
      <c r="BC27" s="1132"/>
      <c r="BD27" s="18"/>
      <c r="BE27" s="555"/>
      <c r="BF27" s="556"/>
      <c r="BG27" s="556"/>
      <c r="BH27" s="556"/>
      <c r="BI27" s="556"/>
      <c r="BJ27" s="556"/>
      <c r="BK27" s="572"/>
      <c r="BL27" s="573"/>
      <c r="BM27" s="573"/>
      <c r="BN27" s="573"/>
      <c r="BO27" s="573"/>
      <c r="BP27" s="573"/>
      <c r="BQ27" s="573"/>
      <c r="BR27" s="573"/>
      <c r="BS27" s="573"/>
      <c r="BT27" s="573"/>
      <c r="BU27" s="573"/>
      <c r="BV27" s="573"/>
      <c r="BW27" s="573"/>
      <c r="BX27" s="573"/>
      <c r="BY27" s="573"/>
      <c r="BZ27" s="573"/>
      <c r="CA27" s="579"/>
      <c r="CB27" s="579"/>
      <c r="CC27" s="579"/>
      <c r="CD27" s="579"/>
      <c r="CE27" s="579"/>
      <c r="CF27" s="579"/>
      <c r="CG27" s="579"/>
      <c r="CH27" s="579"/>
      <c r="CI27" s="579"/>
      <c r="CJ27" s="579"/>
      <c r="CK27" s="580"/>
      <c r="CL27" s="18"/>
      <c r="CM27" s="740"/>
      <c r="CN27" s="741"/>
      <c r="CO27" s="741"/>
      <c r="CP27" s="741"/>
      <c r="CQ27" s="741"/>
      <c r="CR27" s="741"/>
      <c r="CS27" s="741"/>
      <c r="CT27" s="741"/>
      <c r="CU27" s="741"/>
      <c r="CV27" s="741"/>
      <c r="CW27" s="742"/>
      <c r="CX27" s="748"/>
      <c r="CY27" s="749"/>
      <c r="CZ27" s="749"/>
      <c r="DA27" s="749"/>
      <c r="DB27" s="749"/>
      <c r="DC27" s="749"/>
      <c r="DD27" s="749"/>
      <c r="DE27" s="749"/>
      <c r="DF27" s="749"/>
      <c r="DG27" s="749"/>
      <c r="DH27" s="749"/>
      <c r="DI27" s="749"/>
      <c r="DJ27" s="749"/>
      <c r="DK27" s="749"/>
      <c r="DL27" s="749"/>
      <c r="DM27" s="749"/>
      <c r="DN27" s="749"/>
      <c r="DO27" s="749"/>
      <c r="DP27" s="749"/>
      <c r="DQ27" s="749"/>
      <c r="DR27" s="749"/>
      <c r="DS27" s="568"/>
      <c r="DT27" s="568"/>
      <c r="DU27" s="568"/>
      <c r="DV27" s="569"/>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23"/>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23"/>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23"/>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23"/>
    </row>
    <row r="28" spans="2:489" s="2" customFormat="1" ht="6.95" customHeight="1" thickBot="1">
      <c r="B28" s="555"/>
      <c r="C28" s="556"/>
      <c r="D28" s="556"/>
      <c r="E28" s="556"/>
      <c r="F28" s="556"/>
      <c r="G28" s="556"/>
      <c r="H28" s="556"/>
      <c r="I28" s="556"/>
      <c r="J28" s="556"/>
      <c r="K28" s="556"/>
      <c r="L28" s="1088"/>
      <c r="M28" s="1089"/>
      <c r="N28" s="1089"/>
      <c r="O28" s="1089"/>
      <c r="P28" s="1089"/>
      <c r="Q28" s="1089"/>
      <c r="R28" s="1089"/>
      <c r="S28" s="1089"/>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1089"/>
      <c r="AO28" s="1089"/>
      <c r="AP28" s="1089"/>
      <c r="AQ28" s="1089"/>
      <c r="AR28" s="1089"/>
      <c r="AS28" s="1089"/>
      <c r="AT28" s="1089"/>
      <c r="AU28" s="1089"/>
      <c r="AV28" s="1089"/>
      <c r="AW28" s="1089"/>
      <c r="AX28" s="1089"/>
      <c r="AY28" s="1089"/>
      <c r="AZ28" s="1089"/>
      <c r="BA28" s="1089"/>
      <c r="BB28" s="1089"/>
      <c r="BC28" s="1132"/>
      <c r="BD28" s="18"/>
      <c r="BE28" s="555"/>
      <c r="BF28" s="556"/>
      <c r="BG28" s="556"/>
      <c r="BH28" s="556"/>
      <c r="BI28" s="556"/>
      <c r="BJ28" s="556"/>
      <c r="BK28" s="572"/>
      <c r="BL28" s="573"/>
      <c r="BM28" s="573"/>
      <c r="BN28" s="573"/>
      <c r="BO28" s="573"/>
      <c r="BP28" s="573"/>
      <c r="BQ28" s="573"/>
      <c r="BR28" s="573"/>
      <c r="BS28" s="573"/>
      <c r="BT28" s="573"/>
      <c r="BU28" s="573"/>
      <c r="BV28" s="573"/>
      <c r="BW28" s="573"/>
      <c r="BX28" s="573"/>
      <c r="BY28" s="573"/>
      <c r="BZ28" s="573"/>
      <c r="CA28" s="372" t="s">
        <v>137</v>
      </c>
      <c r="CB28" s="372"/>
      <c r="CC28" s="372"/>
      <c r="CD28" s="581"/>
      <c r="CE28" s="583" t="s">
        <v>19</v>
      </c>
      <c r="CF28" s="583"/>
      <c r="CG28" s="583"/>
      <c r="CH28" s="583"/>
      <c r="CI28" s="583"/>
      <c r="CJ28" s="583"/>
      <c r="CK28" s="584"/>
      <c r="CL28"/>
      <c r="CM28" s="740"/>
      <c r="CN28" s="741"/>
      <c r="CO28" s="741"/>
      <c r="CP28" s="741"/>
      <c r="CQ28" s="741"/>
      <c r="CR28" s="741"/>
      <c r="CS28" s="741"/>
      <c r="CT28" s="741"/>
      <c r="CU28" s="741"/>
      <c r="CV28" s="741"/>
      <c r="CW28" s="742"/>
      <c r="CX28" s="748"/>
      <c r="CY28" s="749"/>
      <c r="CZ28" s="749"/>
      <c r="DA28" s="749"/>
      <c r="DB28" s="749"/>
      <c r="DC28" s="749"/>
      <c r="DD28" s="749"/>
      <c r="DE28" s="749"/>
      <c r="DF28" s="749"/>
      <c r="DG28" s="749"/>
      <c r="DH28" s="749"/>
      <c r="DI28" s="749"/>
      <c r="DJ28" s="749"/>
      <c r="DK28" s="749"/>
      <c r="DL28" s="749"/>
      <c r="DM28" s="749"/>
      <c r="DN28" s="749"/>
      <c r="DO28" s="749"/>
      <c r="DP28" s="749"/>
      <c r="DQ28" s="749"/>
      <c r="DR28" s="749"/>
      <c r="DS28" s="1127" t="s">
        <v>21</v>
      </c>
      <c r="DT28" s="1127"/>
      <c r="DU28" s="1127"/>
      <c r="DV28" s="1128"/>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23"/>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c r="JG28" s="288"/>
      <c r="JH28" s="288"/>
      <c r="JI28" s="288"/>
      <c r="JJ28" s="288"/>
      <c r="JK28" s="288"/>
      <c r="JL28" s="288"/>
      <c r="JM28" s="288"/>
      <c r="JN28" s="288"/>
      <c r="JO28" s="288"/>
      <c r="JP28" s="288"/>
      <c r="JQ28" s="223"/>
      <c r="JR28" s="288"/>
      <c r="JS28" s="288"/>
      <c r="JT28" s="288"/>
      <c r="JU28" s="288"/>
      <c r="JV28" s="288"/>
      <c r="JW28" s="288"/>
      <c r="JX28" s="288"/>
      <c r="JY28" s="288"/>
      <c r="JZ28" s="288"/>
      <c r="KA28" s="288"/>
      <c r="KB28" s="288"/>
      <c r="KC28" s="288"/>
      <c r="KD28" s="288"/>
      <c r="KE28" s="288"/>
      <c r="KF28" s="288"/>
      <c r="KG28" s="288"/>
      <c r="KH28" s="288"/>
      <c r="KI28" s="288"/>
      <c r="KJ28" s="288"/>
      <c r="KK28" s="288"/>
      <c r="KL28" s="288"/>
      <c r="KM28" s="288"/>
      <c r="KN28" s="288"/>
      <c r="KO28" s="288"/>
      <c r="KP28" s="288"/>
      <c r="KQ28" s="288"/>
      <c r="KR28" s="288"/>
      <c r="KS28" s="288"/>
      <c r="KT28" s="288"/>
      <c r="KU28" s="288"/>
      <c r="KV28" s="288"/>
      <c r="KW28" s="288"/>
      <c r="KX28" s="288"/>
      <c r="KY28" s="288"/>
      <c r="KZ28" s="288"/>
      <c r="LA28" s="288"/>
      <c r="LB28" s="288"/>
      <c r="LC28" s="288"/>
      <c r="LD28" s="288"/>
      <c r="LE28" s="288"/>
      <c r="LF28" s="288"/>
      <c r="LG28" s="288"/>
      <c r="LH28" s="288"/>
      <c r="LI28" s="288"/>
      <c r="LJ28" s="288"/>
      <c r="LK28" s="288"/>
      <c r="LL28" s="288"/>
      <c r="LM28" s="288"/>
      <c r="LN28" s="288"/>
      <c r="LO28" s="288"/>
      <c r="LP28" s="288"/>
      <c r="LQ28" s="288"/>
      <c r="LR28" s="288"/>
      <c r="LS28" s="288"/>
      <c r="LT28" s="288"/>
      <c r="LU28" s="288"/>
      <c r="LV28" s="288"/>
      <c r="LW28" s="288"/>
      <c r="LX28" s="288"/>
      <c r="LY28" s="288"/>
      <c r="LZ28" s="288"/>
      <c r="MA28" s="288"/>
      <c r="MB28" s="288"/>
      <c r="MC28" s="288"/>
      <c r="MD28" s="288"/>
      <c r="ME28" s="288"/>
      <c r="MF28" s="288"/>
      <c r="MG28" s="288"/>
      <c r="MH28" s="288"/>
      <c r="MI28" s="288"/>
      <c r="MJ28" s="288"/>
      <c r="MK28" s="288"/>
      <c r="ML28" s="288"/>
      <c r="MM28" s="288"/>
      <c r="MN28" s="288"/>
      <c r="MO28" s="288"/>
      <c r="MP28" s="288"/>
      <c r="MQ28" s="288"/>
      <c r="MR28" s="288"/>
      <c r="MS28" s="288"/>
      <c r="MT28" s="288"/>
      <c r="MU28" s="288"/>
      <c r="MV28" s="288"/>
      <c r="MW28" s="288"/>
      <c r="MX28" s="288"/>
      <c r="MY28" s="288"/>
      <c r="MZ28" s="288"/>
      <c r="NA28" s="288"/>
      <c r="NB28" s="288"/>
      <c r="NC28" s="288"/>
      <c r="ND28" s="288"/>
      <c r="NE28" s="288"/>
      <c r="NF28" s="288"/>
      <c r="NG28" s="288"/>
      <c r="NH28" s="288"/>
      <c r="NI28" s="288"/>
      <c r="NJ28" s="288"/>
      <c r="NK28" s="288"/>
      <c r="NL28" s="288"/>
      <c r="NM28" s="288"/>
      <c r="NN28" s="288"/>
      <c r="NO28" s="288"/>
      <c r="NP28" s="288"/>
      <c r="NQ28" s="288"/>
      <c r="NR28" s="288"/>
      <c r="NS28" s="223"/>
      <c r="NT28" s="288"/>
      <c r="NU28" s="288"/>
      <c r="NV28" s="288"/>
      <c r="NW28" s="288"/>
      <c r="NX28" s="288"/>
      <c r="NY28" s="288"/>
      <c r="NZ28" s="288"/>
      <c r="OA28" s="288"/>
      <c r="OB28" s="288"/>
      <c r="OC28" s="288"/>
      <c r="OD28" s="288"/>
      <c r="OE28" s="288"/>
      <c r="OF28" s="288"/>
      <c r="OG28" s="288"/>
      <c r="OH28" s="288"/>
      <c r="OI28" s="288"/>
      <c r="OJ28" s="288"/>
      <c r="OK28" s="288"/>
      <c r="OL28" s="288"/>
      <c r="OM28" s="288"/>
      <c r="ON28" s="288"/>
      <c r="OO28" s="288"/>
      <c r="OP28" s="288"/>
      <c r="OQ28" s="288"/>
      <c r="OR28" s="288"/>
      <c r="OS28" s="288"/>
      <c r="OT28" s="288"/>
      <c r="OU28" s="288"/>
      <c r="OV28" s="288"/>
      <c r="OW28" s="288"/>
      <c r="OX28" s="288"/>
      <c r="OY28" s="288"/>
      <c r="OZ28" s="288"/>
      <c r="PA28" s="288"/>
      <c r="PB28" s="288"/>
      <c r="PC28" s="288"/>
      <c r="PD28" s="288"/>
      <c r="PE28" s="288"/>
      <c r="PF28" s="288"/>
      <c r="PG28" s="288"/>
      <c r="PH28" s="288"/>
      <c r="PI28" s="288"/>
      <c r="PJ28" s="288"/>
      <c r="PK28" s="288"/>
      <c r="PL28" s="288"/>
      <c r="PM28" s="288"/>
      <c r="PN28" s="288"/>
      <c r="PO28" s="288"/>
      <c r="PP28" s="288"/>
      <c r="PQ28" s="288"/>
      <c r="PR28" s="288"/>
      <c r="PS28" s="288"/>
      <c r="PT28" s="288"/>
      <c r="PU28" s="288"/>
      <c r="PV28" s="288"/>
      <c r="PW28" s="288"/>
      <c r="PX28" s="288"/>
      <c r="PY28" s="288"/>
      <c r="PZ28" s="288"/>
      <c r="QA28" s="288"/>
      <c r="QB28" s="288"/>
      <c r="QC28" s="288"/>
      <c r="QD28" s="288"/>
      <c r="QE28" s="288"/>
      <c r="QF28" s="288"/>
      <c r="QG28" s="288"/>
      <c r="QH28" s="288"/>
      <c r="QI28" s="288"/>
      <c r="QJ28" s="288"/>
      <c r="QK28" s="288"/>
      <c r="QL28" s="288"/>
      <c r="QM28" s="288"/>
      <c r="QN28" s="288"/>
      <c r="QO28" s="288"/>
      <c r="QP28" s="288"/>
      <c r="QQ28" s="288"/>
      <c r="QR28" s="288"/>
      <c r="QS28" s="288"/>
      <c r="QT28" s="288"/>
      <c r="QU28" s="288"/>
      <c r="QV28" s="288"/>
      <c r="QW28" s="288"/>
      <c r="QX28" s="288"/>
      <c r="QY28" s="288"/>
      <c r="QZ28" s="288"/>
      <c r="RA28" s="288"/>
      <c r="RB28" s="288"/>
      <c r="RC28" s="288"/>
      <c r="RD28" s="288"/>
      <c r="RE28" s="288"/>
      <c r="RF28" s="288"/>
      <c r="RG28" s="288"/>
      <c r="RH28" s="288"/>
      <c r="RI28" s="288"/>
      <c r="RJ28" s="288"/>
      <c r="RK28" s="288"/>
      <c r="RL28" s="288"/>
      <c r="RM28" s="288"/>
      <c r="RN28" s="288"/>
      <c r="RO28" s="288"/>
      <c r="RP28" s="288"/>
      <c r="RQ28" s="288"/>
      <c r="RR28" s="288"/>
      <c r="RS28" s="288"/>
      <c r="RT28" s="288"/>
      <c r="RU28" s="223"/>
    </row>
    <row r="29" spans="2:489" s="2" customFormat="1" ht="6.95" customHeight="1">
      <c r="B29" s="555"/>
      <c r="C29" s="556"/>
      <c r="D29" s="556"/>
      <c r="E29" s="556"/>
      <c r="F29" s="556"/>
      <c r="G29" s="556"/>
      <c r="H29" s="556"/>
      <c r="I29" s="556"/>
      <c r="J29" s="556"/>
      <c r="K29" s="556"/>
      <c r="L29" s="1091"/>
      <c r="M29" s="1092"/>
      <c r="N29" s="1092"/>
      <c r="O29" s="1092"/>
      <c r="P29" s="1092"/>
      <c r="Q29" s="1092"/>
      <c r="R29" s="1092"/>
      <c r="S29" s="1092"/>
      <c r="T29" s="1092"/>
      <c r="U29" s="1092"/>
      <c r="V29" s="1092"/>
      <c r="W29" s="1092"/>
      <c r="X29" s="1092"/>
      <c r="Y29" s="1092"/>
      <c r="Z29" s="1092"/>
      <c r="AA29" s="1092"/>
      <c r="AB29" s="1092"/>
      <c r="AC29" s="1092"/>
      <c r="AD29" s="1092"/>
      <c r="AE29" s="1092"/>
      <c r="AF29" s="1092"/>
      <c r="AG29" s="1092"/>
      <c r="AH29" s="1092"/>
      <c r="AI29" s="1092"/>
      <c r="AJ29" s="1092"/>
      <c r="AK29" s="1092"/>
      <c r="AL29" s="1092"/>
      <c r="AM29" s="1092"/>
      <c r="AN29" s="1092"/>
      <c r="AO29" s="1092"/>
      <c r="AP29" s="1092"/>
      <c r="AQ29" s="1092"/>
      <c r="AR29" s="1092"/>
      <c r="AS29" s="1092"/>
      <c r="AT29" s="1092"/>
      <c r="AU29" s="1092"/>
      <c r="AV29" s="1092"/>
      <c r="AW29" s="1092"/>
      <c r="AX29" s="1092"/>
      <c r="AY29" s="1092"/>
      <c r="AZ29" s="1092"/>
      <c r="BA29" s="1092"/>
      <c r="BB29" s="1092"/>
      <c r="BC29" s="1133"/>
      <c r="BD29" s="18"/>
      <c r="BE29" s="555"/>
      <c r="BF29" s="556"/>
      <c r="BG29" s="556"/>
      <c r="BH29" s="556"/>
      <c r="BI29" s="556"/>
      <c r="BJ29" s="556"/>
      <c r="BK29" s="574"/>
      <c r="BL29" s="575"/>
      <c r="BM29" s="575"/>
      <c r="BN29" s="575"/>
      <c r="BO29" s="575"/>
      <c r="BP29" s="575"/>
      <c r="BQ29" s="575"/>
      <c r="BR29" s="575"/>
      <c r="BS29" s="575"/>
      <c r="BT29" s="575"/>
      <c r="BU29" s="575"/>
      <c r="BV29" s="575"/>
      <c r="BW29" s="575"/>
      <c r="BX29" s="575"/>
      <c r="BY29" s="575"/>
      <c r="BZ29" s="575"/>
      <c r="CA29" s="267"/>
      <c r="CB29" s="267"/>
      <c r="CC29" s="267"/>
      <c r="CD29" s="582"/>
      <c r="CE29" s="585"/>
      <c r="CF29" s="585"/>
      <c r="CG29" s="585"/>
      <c r="CH29" s="585"/>
      <c r="CI29" s="585"/>
      <c r="CJ29" s="585"/>
      <c r="CK29" s="586"/>
      <c r="CL29"/>
      <c r="CM29" s="743"/>
      <c r="CN29" s="744"/>
      <c r="CO29" s="744"/>
      <c r="CP29" s="744"/>
      <c r="CQ29" s="744"/>
      <c r="CR29" s="744"/>
      <c r="CS29" s="744"/>
      <c r="CT29" s="744"/>
      <c r="CU29" s="744"/>
      <c r="CV29" s="744"/>
      <c r="CW29" s="745"/>
      <c r="CX29" s="750"/>
      <c r="CY29" s="751"/>
      <c r="CZ29" s="751"/>
      <c r="DA29" s="751"/>
      <c r="DB29" s="751"/>
      <c r="DC29" s="751"/>
      <c r="DD29" s="751"/>
      <c r="DE29" s="751"/>
      <c r="DF29" s="751"/>
      <c r="DG29" s="751"/>
      <c r="DH29" s="751"/>
      <c r="DI29" s="751"/>
      <c r="DJ29" s="751"/>
      <c r="DK29" s="751"/>
      <c r="DL29" s="751"/>
      <c r="DM29" s="751"/>
      <c r="DN29" s="751"/>
      <c r="DO29" s="751"/>
      <c r="DP29" s="751"/>
      <c r="DQ29" s="751"/>
      <c r="DR29" s="751"/>
      <c r="DS29" s="1129"/>
      <c r="DT29" s="1129"/>
      <c r="DU29" s="1129"/>
      <c r="DV29" s="11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23"/>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23"/>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23"/>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23"/>
    </row>
    <row r="30" spans="2:489" s="2" customFormat="1" ht="6.95" customHeight="1" thickBot="1">
      <c r="B30" s="735" t="s">
        <v>22</v>
      </c>
      <c r="C30" s="736"/>
      <c r="D30" s="736"/>
      <c r="E30" s="736"/>
      <c r="F30" s="736"/>
      <c r="G30" s="736"/>
      <c r="H30" s="736"/>
      <c r="I30" s="736"/>
      <c r="J30" s="736"/>
      <c r="K30" s="736"/>
      <c r="L30" s="631" t="s">
        <v>13780</v>
      </c>
      <c r="M30" s="631"/>
      <c r="N30" s="631"/>
      <c r="O30" s="631"/>
      <c r="P30" s="631"/>
      <c r="Q30" s="631"/>
      <c r="R30" s="631"/>
      <c r="S30" s="631"/>
      <c r="T30" s="631"/>
      <c r="U30" s="631"/>
      <c r="V30" s="633"/>
      <c r="W30" s="636" t="s">
        <v>13781</v>
      </c>
      <c r="X30" s="636"/>
      <c r="Y30" s="636"/>
      <c r="Z30" s="636"/>
      <c r="AA30" s="636"/>
      <c r="AB30" s="636"/>
      <c r="AC30" s="636"/>
      <c r="AD30" s="636"/>
      <c r="AE30" s="636"/>
      <c r="AF30" s="636"/>
      <c r="AG30" s="636"/>
      <c r="AH30" s="636"/>
      <c r="AI30" s="636"/>
      <c r="AJ30" s="636"/>
      <c r="AK30" s="638" t="s">
        <v>13782</v>
      </c>
      <c r="AL30" s="638"/>
      <c r="AM30" s="638"/>
      <c r="AN30" s="638"/>
      <c r="AO30" s="638"/>
      <c r="AP30" s="638"/>
      <c r="AQ30" s="638"/>
      <c r="AR30" s="638"/>
      <c r="AS30" s="639"/>
      <c r="AT30" s="642" t="str">
        <f>Code!AZ3</f>
        <v/>
      </c>
      <c r="AU30" s="643"/>
      <c r="AV30" s="643"/>
      <c r="AW30" s="643"/>
      <c r="AX30" s="643"/>
      <c r="AY30" s="644"/>
      <c r="AZ30" s="54"/>
      <c r="BA30" s="54"/>
      <c r="BB30" s="54"/>
      <c r="BC30" s="731"/>
      <c r="BD30" s="18"/>
      <c r="BE30" s="735" t="s">
        <v>23</v>
      </c>
      <c r="BF30" s="736"/>
      <c r="BG30" s="736"/>
      <c r="BH30" s="736"/>
      <c r="BI30" s="736"/>
      <c r="BJ30" s="736"/>
      <c r="BK30" s="559" t="s">
        <v>14731</v>
      </c>
      <c r="BL30" s="559"/>
      <c r="BM30" s="559"/>
      <c r="BN30" s="559"/>
      <c r="BO30" s="559"/>
      <c r="BP30" s="560"/>
      <c r="BQ30" s="561"/>
      <c r="BR30" s="561"/>
      <c r="BS30" s="561"/>
      <c r="BT30" s="225" t="s">
        <v>25</v>
      </c>
      <c r="BU30" s="225"/>
      <c r="BV30" s="225"/>
      <c r="BW30" s="558"/>
      <c r="BX30" s="558"/>
      <c r="BY30" s="558"/>
      <c r="BZ30" s="558"/>
      <c r="CA30" s="565" t="s">
        <v>26</v>
      </c>
      <c r="CB30" s="565"/>
      <c r="CC30" s="558"/>
      <c r="CD30" s="558"/>
      <c r="CE30" s="558"/>
      <c r="CF30" s="558"/>
      <c r="CG30" s="660" t="s">
        <v>27</v>
      </c>
      <c r="CH30" s="660"/>
      <c r="CI30" s="660"/>
      <c r="CJ30" s="660"/>
      <c r="CK30" s="661"/>
      <c r="CL30"/>
      <c r="CM30" s="663" t="s">
        <v>13783</v>
      </c>
      <c r="CN30" s="664"/>
      <c r="CO30" s="664"/>
      <c r="CP30" s="664"/>
      <c r="CQ30" s="664"/>
      <c r="CR30" s="664"/>
      <c r="CS30" s="664"/>
      <c r="CT30" s="664"/>
      <c r="CU30" s="664"/>
      <c r="CV30" s="664"/>
      <c r="CW30" s="665"/>
      <c r="CX30" s="622"/>
      <c r="CY30" s="623"/>
      <c r="CZ30" s="623"/>
      <c r="DA30" s="623"/>
      <c r="DB30" s="623"/>
      <c r="DC30" s="623"/>
      <c r="DD30" s="623"/>
      <c r="DE30" s="623"/>
      <c r="DF30" s="623"/>
      <c r="DG30" s="623"/>
      <c r="DH30" s="623"/>
      <c r="DI30" s="623"/>
      <c r="DJ30" s="623"/>
      <c r="DK30" s="623"/>
      <c r="DL30" s="623"/>
      <c r="DM30" s="623"/>
      <c r="DN30" s="623"/>
      <c r="DO30" s="623"/>
      <c r="DP30" s="623"/>
      <c r="DQ30" s="623"/>
      <c r="DR30" s="623"/>
      <c r="DS30" s="623"/>
      <c r="DT30" s="623"/>
      <c r="DU30" s="623"/>
      <c r="DV30" s="624"/>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23"/>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c r="JG30" s="288"/>
      <c r="JH30" s="288"/>
      <c r="JI30" s="288"/>
      <c r="JJ30" s="288"/>
      <c r="JK30" s="288"/>
      <c r="JL30" s="288"/>
      <c r="JM30" s="288"/>
      <c r="JN30" s="288"/>
      <c r="JO30" s="288"/>
      <c r="JP30" s="288"/>
      <c r="JQ30" s="223"/>
      <c r="JR30" s="288"/>
      <c r="JS30" s="288"/>
      <c r="JT30" s="288"/>
      <c r="JU30" s="288"/>
      <c r="JV30" s="288"/>
      <c r="JW30" s="288"/>
      <c r="JX30" s="288"/>
      <c r="JY30" s="288"/>
      <c r="JZ30" s="288"/>
      <c r="KA30" s="288"/>
      <c r="KB30" s="288"/>
      <c r="KC30" s="288"/>
      <c r="KD30" s="288"/>
      <c r="KE30" s="288"/>
      <c r="KF30" s="288"/>
      <c r="KG30" s="288"/>
      <c r="KH30" s="288"/>
      <c r="KI30" s="288"/>
      <c r="KJ30" s="288"/>
      <c r="KK30" s="288"/>
      <c r="KL30" s="288"/>
      <c r="KM30" s="288"/>
      <c r="KN30" s="288"/>
      <c r="KO30" s="288"/>
      <c r="KP30" s="288"/>
      <c r="KQ30" s="288"/>
      <c r="KR30" s="288"/>
      <c r="KS30" s="288"/>
      <c r="KT30" s="288"/>
      <c r="KU30" s="288"/>
      <c r="KV30" s="288"/>
      <c r="KW30" s="288"/>
      <c r="KX30" s="288"/>
      <c r="KY30" s="288"/>
      <c r="KZ30" s="288"/>
      <c r="LA30" s="288"/>
      <c r="LB30" s="288"/>
      <c r="LC30" s="288"/>
      <c r="LD30" s="288"/>
      <c r="LE30" s="288"/>
      <c r="LF30" s="288"/>
      <c r="LG30" s="288"/>
      <c r="LH30" s="288"/>
      <c r="LI30" s="288"/>
      <c r="LJ30" s="288"/>
      <c r="LK30" s="288"/>
      <c r="LL30" s="288"/>
      <c r="LM30" s="288"/>
      <c r="LN30" s="288"/>
      <c r="LO30" s="288"/>
      <c r="LP30" s="288"/>
      <c r="LQ30" s="288"/>
      <c r="LR30" s="288"/>
      <c r="LS30" s="288"/>
      <c r="LT30" s="288"/>
      <c r="LU30" s="288"/>
      <c r="LV30" s="288"/>
      <c r="LW30" s="288"/>
      <c r="LX30" s="288"/>
      <c r="LY30" s="288"/>
      <c r="LZ30" s="288"/>
      <c r="MA30" s="288"/>
      <c r="MB30" s="288"/>
      <c r="MC30" s="288"/>
      <c r="MD30" s="288"/>
      <c r="ME30" s="288"/>
      <c r="MF30" s="288"/>
      <c r="MG30" s="288"/>
      <c r="MH30" s="288"/>
      <c r="MI30" s="288"/>
      <c r="MJ30" s="288"/>
      <c r="MK30" s="288"/>
      <c r="ML30" s="288"/>
      <c r="MM30" s="288"/>
      <c r="MN30" s="288"/>
      <c r="MO30" s="288"/>
      <c r="MP30" s="288"/>
      <c r="MQ30" s="288"/>
      <c r="MR30" s="288"/>
      <c r="MS30" s="288"/>
      <c r="MT30" s="288"/>
      <c r="MU30" s="288"/>
      <c r="MV30" s="288"/>
      <c r="MW30" s="288"/>
      <c r="MX30" s="288"/>
      <c r="MY30" s="288"/>
      <c r="MZ30" s="288"/>
      <c r="NA30" s="288"/>
      <c r="NB30" s="288"/>
      <c r="NC30" s="288"/>
      <c r="ND30" s="288"/>
      <c r="NE30" s="288"/>
      <c r="NF30" s="288"/>
      <c r="NG30" s="288"/>
      <c r="NH30" s="288"/>
      <c r="NI30" s="288"/>
      <c r="NJ30" s="288"/>
      <c r="NK30" s="288"/>
      <c r="NL30" s="288"/>
      <c r="NM30" s="288"/>
      <c r="NN30" s="288"/>
      <c r="NO30" s="288"/>
      <c r="NP30" s="288"/>
      <c r="NQ30" s="288"/>
      <c r="NR30" s="288"/>
      <c r="NS30" s="223"/>
      <c r="NT30" s="288"/>
      <c r="NU30" s="288"/>
      <c r="NV30" s="288"/>
      <c r="NW30" s="288"/>
      <c r="NX30" s="288"/>
      <c r="NY30" s="288"/>
      <c r="NZ30" s="288"/>
      <c r="OA30" s="288"/>
      <c r="OB30" s="288"/>
      <c r="OC30" s="288"/>
      <c r="OD30" s="288"/>
      <c r="OE30" s="288"/>
      <c r="OF30" s="288"/>
      <c r="OG30" s="288"/>
      <c r="OH30" s="288"/>
      <c r="OI30" s="288"/>
      <c r="OJ30" s="288"/>
      <c r="OK30" s="288"/>
      <c r="OL30" s="288"/>
      <c r="OM30" s="288"/>
      <c r="ON30" s="288"/>
      <c r="OO30" s="288"/>
      <c r="OP30" s="288"/>
      <c r="OQ30" s="288"/>
      <c r="OR30" s="288"/>
      <c r="OS30" s="288"/>
      <c r="OT30" s="288"/>
      <c r="OU30" s="288"/>
      <c r="OV30" s="288"/>
      <c r="OW30" s="288"/>
      <c r="OX30" s="288"/>
      <c r="OY30" s="288"/>
      <c r="OZ30" s="288"/>
      <c r="PA30" s="288"/>
      <c r="PB30" s="288"/>
      <c r="PC30" s="288"/>
      <c r="PD30" s="288"/>
      <c r="PE30" s="288"/>
      <c r="PF30" s="288"/>
      <c r="PG30" s="288"/>
      <c r="PH30" s="288"/>
      <c r="PI30" s="288"/>
      <c r="PJ30" s="288"/>
      <c r="PK30" s="288"/>
      <c r="PL30" s="288"/>
      <c r="PM30" s="288"/>
      <c r="PN30" s="288"/>
      <c r="PO30" s="288"/>
      <c r="PP30" s="288"/>
      <c r="PQ30" s="288"/>
      <c r="PR30" s="288"/>
      <c r="PS30" s="288"/>
      <c r="PT30" s="288"/>
      <c r="PU30" s="288"/>
      <c r="PV30" s="288"/>
      <c r="PW30" s="288"/>
      <c r="PX30" s="288"/>
      <c r="PY30" s="288"/>
      <c r="PZ30" s="288"/>
      <c r="QA30" s="288"/>
      <c r="QB30" s="288"/>
      <c r="QC30" s="288"/>
      <c r="QD30" s="288"/>
      <c r="QE30" s="288"/>
      <c r="QF30" s="288"/>
      <c r="QG30" s="288"/>
      <c r="QH30" s="288"/>
      <c r="QI30" s="288"/>
      <c r="QJ30" s="288"/>
      <c r="QK30" s="288"/>
      <c r="QL30" s="288"/>
      <c r="QM30" s="288"/>
      <c r="QN30" s="288"/>
      <c r="QO30" s="288"/>
      <c r="QP30" s="288"/>
      <c r="QQ30" s="288"/>
      <c r="QR30" s="288"/>
      <c r="QS30" s="288"/>
      <c r="QT30" s="288"/>
      <c r="QU30" s="288"/>
      <c r="QV30" s="288"/>
      <c r="QW30" s="288"/>
      <c r="QX30" s="288"/>
      <c r="QY30" s="288"/>
      <c r="QZ30" s="288"/>
      <c r="RA30" s="288"/>
      <c r="RB30" s="288"/>
      <c r="RC30" s="288"/>
      <c r="RD30" s="288"/>
      <c r="RE30" s="288"/>
      <c r="RF30" s="288"/>
      <c r="RG30" s="288"/>
      <c r="RH30" s="288"/>
      <c r="RI30" s="288"/>
      <c r="RJ30" s="288"/>
      <c r="RK30" s="288"/>
      <c r="RL30" s="288"/>
      <c r="RM30" s="288"/>
      <c r="RN30" s="288"/>
      <c r="RO30" s="288"/>
      <c r="RP30" s="288"/>
      <c r="RQ30" s="288"/>
      <c r="RR30" s="288"/>
      <c r="RS30" s="288"/>
      <c r="RT30" s="288"/>
      <c r="RU30" s="223"/>
    </row>
    <row r="31" spans="2:489" s="2" customFormat="1" ht="6.95" customHeight="1" thickBot="1">
      <c r="B31" s="735"/>
      <c r="C31" s="736"/>
      <c r="D31" s="736"/>
      <c r="E31" s="736"/>
      <c r="F31" s="736"/>
      <c r="G31" s="736"/>
      <c r="H31" s="736"/>
      <c r="I31" s="736"/>
      <c r="J31" s="736"/>
      <c r="K31" s="736"/>
      <c r="L31" s="632"/>
      <c r="M31" s="632"/>
      <c r="N31" s="632"/>
      <c r="O31" s="632"/>
      <c r="P31" s="632"/>
      <c r="Q31" s="632"/>
      <c r="R31" s="632"/>
      <c r="S31" s="632"/>
      <c r="T31" s="632"/>
      <c r="U31" s="632"/>
      <c r="V31" s="634"/>
      <c r="W31" s="637"/>
      <c r="X31" s="637"/>
      <c r="Y31" s="637"/>
      <c r="Z31" s="637"/>
      <c r="AA31" s="637"/>
      <c r="AB31" s="637"/>
      <c r="AC31" s="637"/>
      <c r="AD31" s="637"/>
      <c r="AE31" s="637"/>
      <c r="AF31" s="637"/>
      <c r="AG31" s="637"/>
      <c r="AH31" s="637"/>
      <c r="AI31" s="637"/>
      <c r="AJ31" s="637"/>
      <c r="AK31" s="640"/>
      <c r="AL31" s="640"/>
      <c r="AM31" s="640"/>
      <c r="AN31" s="640"/>
      <c r="AO31" s="640"/>
      <c r="AP31" s="640"/>
      <c r="AQ31" s="640"/>
      <c r="AR31" s="640"/>
      <c r="AS31" s="641"/>
      <c r="AT31" s="645"/>
      <c r="AU31" s="646"/>
      <c r="AV31" s="646"/>
      <c r="AW31" s="646"/>
      <c r="AX31" s="646"/>
      <c r="AY31" s="647"/>
      <c r="AZ31" s="55"/>
      <c r="BA31" s="55"/>
      <c r="BB31" s="55"/>
      <c r="BC31" s="732"/>
      <c r="BD31" s="18"/>
      <c r="BE31" s="735"/>
      <c r="BF31" s="736"/>
      <c r="BG31" s="736"/>
      <c r="BH31" s="736"/>
      <c r="BI31" s="736"/>
      <c r="BJ31" s="736"/>
      <c r="BK31" s="559"/>
      <c r="BL31" s="559"/>
      <c r="BM31" s="559"/>
      <c r="BN31" s="559"/>
      <c r="BO31" s="559"/>
      <c r="BP31" s="562"/>
      <c r="BQ31" s="563"/>
      <c r="BR31" s="563"/>
      <c r="BS31" s="563"/>
      <c r="BT31" s="372"/>
      <c r="BU31" s="372"/>
      <c r="BV31" s="372"/>
      <c r="BW31" s="558"/>
      <c r="BX31" s="558"/>
      <c r="BY31" s="558"/>
      <c r="BZ31" s="558"/>
      <c r="CA31" s="565"/>
      <c r="CB31" s="565"/>
      <c r="CC31" s="558"/>
      <c r="CD31" s="558"/>
      <c r="CE31" s="558"/>
      <c r="CF31" s="558"/>
      <c r="CG31" s="660"/>
      <c r="CH31" s="660"/>
      <c r="CI31" s="660"/>
      <c r="CJ31" s="660"/>
      <c r="CK31" s="661"/>
      <c r="CL31"/>
      <c r="CM31" s="666"/>
      <c r="CN31" s="664"/>
      <c r="CO31" s="664"/>
      <c r="CP31" s="664"/>
      <c r="CQ31" s="664"/>
      <c r="CR31" s="664"/>
      <c r="CS31" s="664"/>
      <c r="CT31" s="664"/>
      <c r="CU31" s="664"/>
      <c r="CV31" s="664"/>
      <c r="CW31" s="665"/>
      <c r="CX31" s="625"/>
      <c r="CY31" s="626"/>
      <c r="CZ31" s="626"/>
      <c r="DA31" s="626"/>
      <c r="DB31" s="626"/>
      <c r="DC31" s="626"/>
      <c r="DD31" s="626"/>
      <c r="DE31" s="626"/>
      <c r="DF31" s="626"/>
      <c r="DG31" s="626"/>
      <c r="DH31" s="626"/>
      <c r="DI31" s="626"/>
      <c r="DJ31" s="626"/>
      <c r="DK31" s="626"/>
      <c r="DL31" s="626"/>
      <c r="DM31" s="626"/>
      <c r="DN31" s="626"/>
      <c r="DO31" s="626"/>
      <c r="DP31" s="626"/>
      <c r="DQ31" s="626"/>
      <c r="DR31" s="626"/>
      <c r="DS31" s="626"/>
      <c r="DT31" s="626"/>
      <c r="DU31" s="626"/>
      <c r="DV31" s="627"/>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23"/>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c r="JG31" s="288"/>
      <c r="JH31" s="288"/>
      <c r="JI31" s="288"/>
      <c r="JJ31" s="288"/>
      <c r="JK31" s="288"/>
      <c r="JL31" s="288"/>
      <c r="JM31" s="288"/>
      <c r="JN31" s="288"/>
      <c r="JO31" s="288"/>
      <c r="JP31" s="288"/>
      <c r="JQ31" s="223"/>
      <c r="JR31" s="288"/>
      <c r="JS31" s="288"/>
      <c r="JT31" s="288"/>
      <c r="JU31" s="288"/>
      <c r="JV31" s="288"/>
      <c r="JW31" s="288"/>
      <c r="JX31" s="288"/>
      <c r="JY31" s="288"/>
      <c r="JZ31" s="288"/>
      <c r="KA31" s="288"/>
      <c r="KB31" s="288"/>
      <c r="KC31" s="288"/>
      <c r="KD31" s="288"/>
      <c r="KE31" s="288"/>
      <c r="KF31" s="288"/>
      <c r="KG31" s="288"/>
      <c r="KH31" s="288"/>
      <c r="KI31" s="288"/>
      <c r="KJ31" s="288"/>
      <c r="KK31" s="288"/>
      <c r="KL31" s="288"/>
      <c r="KM31" s="288"/>
      <c r="KN31" s="288"/>
      <c r="KO31" s="288"/>
      <c r="KP31" s="288"/>
      <c r="KQ31" s="288"/>
      <c r="KR31" s="288"/>
      <c r="KS31" s="288"/>
      <c r="KT31" s="288"/>
      <c r="KU31" s="288"/>
      <c r="KV31" s="288"/>
      <c r="KW31" s="288"/>
      <c r="KX31" s="288"/>
      <c r="KY31" s="288"/>
      <c r="KZ31" s="288"/>
      <c r="LA31" s="288"/>
      <c r="LB31" s="288"/>
      <c r="LC31" s="288"/>
      <c r="LD31" s="288"/>
      <c r="LE31" s="288"/>
      <c r="LF31" s="288"/>
      <c r="LG31" s="288"/>
      <c r="LH31" s="288"/>
      <c r="LI31" s="288"/>
      <c r="LJ31" s="288"/>
      <c r="LK31" s="288"/>
      <c r="LL31" s="288"/>
      <c r="LM31" s="288"/>
      <c r="LN31" s="288"/>
      <c r="LO31" s="288"/>
      <c r="LP31" s="288"/>
      <c r="LQ31" s="288"/>
      <c r="LR31" s="288"/>
      <c r="LS31" s="288"/>
      <c r="LT31" s="288"/>
      <c r="LU31" s="288"/>
      <c r="LV31" s="288"/>
      <c r="LW31" s="288"/>
      <c r="LX31" s="288"/>
      <c r="LY31" s="288"/>
      <c r="LZ31" s="288"/>
      <c r="MA31" s="288"/>
      <c r="MB31" s="288"/>
      <c r="MC31" s="288"/>
      <c r="MD31" s="288"/>
      <c r="ME31" s="288"/>
      <c r="MF31" s="288"/>
      <c r="MG31" s="288"/>
      <c r="MH31" s="288"/>
      <c r="MI31" s="288"/>
      <c r="MJ31" s="288"/>
      <c r="MK31" s="288"/>
      <c r="ML31" s="288"/>
      <c r="MM31" s="288"/>
      <c r="MN31" s="288"/>
      <c r="MO31" s="288"/>
      <c r="MP31" s="288"/>
      <c r="MQ31" s="288"/>
      <c r="MR31" s="288"/>
      <c r="MS31" s="288"/>
      <c r="MT31" s="288"/>
      <c r="MU31" s="288"/>
      <c r="MV31" s="288"/>
      <c r="MW31" s="288"/>
      <c r="MX31" s="288"/>
      <c r="MY31" s="288"/>
      <c r="MZ31" s="288"/>
      <c r="NA31" s="288"/>
      <c r="NB31" s="288"/>
      <c r="NC31" s="288"/>
      <c r="ND31" s="288"/>
      <c r="NE31" s="288"/>
      <c r="NF31" s="288"/>
      <c r="NG31" s="288"/>
      <c r="NH31" s="288"/>
      <c r="NI31" s="288"/>
      <c r="NJ31" s="288"/>
      <c r="NK31" s="288"/>
      <c r="NL31" s="288"/>
      <c r="NM31" s="288"/>
      <c r="NN31" s="288"/>
      <c r="NO31" s="288"/>
      <c r="NP31" s="288"/>
      <c r="NQ31" s="288"/>
      <c r="NR31" s="288"/>
      <c r="NS31" s="223"/>
      <c r="NT31" s="288"/>
      <c r="NU31" s="288"/>
      <c r="NV31" s="288"/>
      <c r="NW31" s="288"/>
      <c r="NX31" s="288"/>
      <c r="NY31" s="288"/>
      <c r="NZ31" s="288"/>
      <c r="OA31" s="288"/>
      <c r="OB31" s="288"/>
      <c r="OC31" s="288"/>
      <c r="OD31" s="288"/>
      <c r="OE31" s="288"/>
      <c r="OF31" s="288"/>
      <c r="OG31" s="288"/>
      <c r="OH31" s="288"/>
      <c r="OI31" s="288"/>
      <c r="OJ31" s="288"/>
      <c r="OK31" s="288"/>
      <c r="OL31" s="288"/>
      <c r="OM31" s="288"/>
      <c r="ON31" s="288"/>
      <c r="OO31" s="288"/>
      <c r="OP31" s="288"/>
      <c r="OQ31" s="288"/>
      <c r="OR31" s="288"/>
      <c r="OS31" s="288"/>
      <c r="OT31" s="288"/>
      <c r="OU31" s="288"/>
      <c r="OV31" s="288"/>
      <c r="OW31" s="288"/>
      <c r="OX31" s="288"/>
      <c r="OY31" s="288"/>
      <c r="OZ31" s="288"/>
      <c r="PA31" s="288"/>
      <c r="PB31" s="288"/>
      <c r="PC31" s="288"/>
      <c r="PD31" s="288"/>
      <c r="PE31" s="288"/>
      <c r="PF31" s="288"/>
      <c r="PG31" s="288"/>
      <c r="PH31" s="288"/>
      <c r="PI31" s="288"/>
      <c r="PJ31" s="288"/>
      <c r="PK31" s="288"/>
      <c r="PL31" s="288"/>
      <c r="PM31" s="288"/>
      <c r="PN31" s="288"/>
      <c r="PO31" s="288"/>
      <c r="PP31" s="288"/>
      <c r="PQ31" s="288"/>
      <c r="PR31" s="288"/>
      <c r="PS31" s="288"/>
      <c r="PT31" s="288"/>
      <c r="PU31" s="288"/>
      <c r="PV31" s="288"/>
      <c r="PW31" s="288"/>
      <c r="PX31" s="288"/>
      <c r="PY31" s="288"/>
      <c r="PZ31" s="288"/>
      <c r="QA31" s="288"/>
      <c r="QB31" s="288"/>
      <c r="QC31" s="288"/>
      <c r="QD31" s="288"/>
      <c r="QE31" s="288"/>
      <c r="QF31" s="288"/>
      <c r="QG31" s="288"/>
      <c r="QH31" s="288"/>
      <c r="QI31" s="288"/>
      <c r="QJ31" s="288"/>
      <c r="QK31" s="288"/>
      <c r="QL31" s="288"/>
      <c r="QM31" s="288"/>
      <c r="QN31" s="288"/>
      <c r="QO31" s="288"/>
      <c r="QP31" s="288"/>
      <c r="QQ31" s="288"/>
      <c r="QR31" s="288"/>
      <c r="QS31" s="288"/>
      <c r="QT31" s="288"/>
      <c r="QU31" s="288"/>
      <c r="QV31" s="288"/>
      <c r="QW31" s="288"/>
      <c r="QX31" s="288"/>
      <c r="QY31" s="288"/>
      <c r="QZ31" s="288"/>
      <c r="RA31" s="288"/>
      <c r="RB31" s="288"/>
      <c r="RC31" s="288"/>
      <c r="RD31" s="288"/>
      <c r="RE31" s="288"/>
      <c r="RF31" s="288"/>
      <c r="RG31" s="288"/>
      <c r="RH31" s="288"/>
      <c r="RI31" s="288"/>
      <c r="RJ31" s="288"/>
      <c r="RK31" s="288"/>
      <c r="RL31" s="288"/>
      <c r="RM31" s="288"/>
      <c r="RN31" s="288"/>
      <c r="RO31" s="288"/>
      <c r="RP31" s="288"/>
      <c r="RQ31" s="288"/>
      <c r="RR31" s="288"/>
      <c r="RS31" s="288"/>
      <c r="RT31" s="288"/>
      <c r="RU31" s="223"/>
    </row>
    <row r="32" spans="2:489" s="2" customFormat="1" ht="6.95" customHeight="1" thickBot="1">
      <c r="B32" s="735"/>
      <c r="C32" s="736"/>
      <c r="D32" s="736"/>
      <c r="E32" s="736"/>
      <c r="F32" s="736"/>
      <c r="G32" s="736"/>
      <c r="H32" s="736"/>
      <c r="I32" s="736"/>
      <c r="J32" s="736"/>
      <c r="K32" s="736"/>
      <c r="L32" s="651"/>
      <c r="M32" s="651"/>
      <c r="N32" s="651"/>
      <c r="O32" s="651"/>
      <c r="P32" s="651"/>
      <c r="Q32" s="651"/>
      <c r="R32" s="651"/>
      <c r="S32" s="651"/>
      <c r="T32" s="651"/>
      <c r="U32" s="652"/>
      <c r="V32" s="634"/>
      <c r="W32" s="637"/>
      <c r="X32" s="637"/>
      <c r="Y32" s="637"/>
      <c r="Z32" s="637"/>
      <c r="AA32" s="637"/>
      <c r="AB32" s="637"/>
      <c r="AC32" s="637"/>
      <c r="AD32" s="637"/>
      <c r="AE32" s="637"/>
      <c r="AF32" s="637"/>
      <c r="AG32" s="637"/>
      <c r="AH32" s="637"/>
      <c r="AI32" s="637"/>
      <c r="AJ32" s="637"/>
      <c r="AK32" s="640"/>
      <c r="AL32" s="640"/>
      <c r="AM32" s="640"/>
      <c r="AN32" s="640"/>
      <c r="AO32" s="640"/>
      <c r="AP32" s="640"/>
      <c r="AQ32" s="640"/>
      <c r="AR32" s="640"/>
      <c r="AS32" s="641"/>
      <c r="AT32" s="648"/>
      <c r="AU32" s="649"/>
      <c r="AV32" s="649"/>
      <c r="AW32" s="649"/>
      <c r="AX32" s="649"/>
      <c r="AY32" s="650"/>
      <c r="AZ32" s="23"/>
      <c r="BA32" s="23"/>
      <c r="BB32" s="23"/>
      <c r="BC32" s="733"/>
      <c r="BD32" s="18"/>
      <c r="BE32" s="735"/>
      <c r="BF32" s="736"/>
      <c r="BG32" s="736"/>
      <c r="BH32" s="736"/>
      <c r="BI32" s="736"/>
      <c r="BJ32" s="736"/>
      <c r="BK32" s="559"/>
      <c r="BL32" s="559"/>
      <c r="BM32" s="559"/>
      <c r="BN32" s="559"/>
      <c r="BO32" s="559"/>
      <c r="BP32" s="564"/>
      <c r="BQ32" s="564"/>
      <c r="BR32" s="564"/>
      <c r="BS32" s="564"/>
      <c r="BT32" s="267"/>
      <c r="BU32" s="267"/>
      <c r="BV32" s="267"/>
      <c r="BW32" s="558"/>
      <c r="BX32" s="558"/>
      <c r="BY32" s="558"/>
      <c r="BZ32" s="558"/>
      <c r="CA32" s="565"/>
      <c r="CB32" s="565"/>
      <c r="CC32" s="558"/>
      <c r="CD32" s="558"/>
      <c r="CE32" s="558"/>
      <c r="CF32" s="558"/>
      <c r="CG32" s="660"/>
      <c r="CH32" s="660"/>
      <c r="CI32" s="660"/>
      <c r="CJ32" s="660"/>
      <c r="CK32" s="661"/>
      <c r="CL32"/>
      <c r="CM32" s="667"/>
      <c r="CN32" s="664"/>
      <c r="CO32" s="664"/>
      <c r="CP32" s="664"/>
      <c r="CQ32" s="664"/>
      <c r="CR32" s="664"/>
      <c r="CS32" s="664"/>
      <c r="CT32" s="664"/>
      <c r="CU32" s="664"/>
      <c r="CV32" s="664"/>
      <c r="CW32" s="665"/>
      <c r="CX32" s="625"/>
      <c r="CY32" s="626"/>
      <c r="CZ32" s="626"/>
      <c r="DA32" s="626"/>
      <c r="DB32" s="626"/>
      <c r="DC32" s="626"/>
      <c r="DD32" s="626"/>
      <c r="DE32" s="626"/>
      <c r="DF32" s="626"/>
      <c r="DG32" s="626"/>
      <c r="DH32" s="626"/>
      <c r="DI32" s="626"/>
      <c r="DJ32" s="626"/>
      <c r="DK32" s="626"/>
      <c r="DL32" s="626"/>
      <c r="DM32" s="626"/>
      <c r="DN32" s="626"/>
      <c r="DO32" s="626"/>
      <c r="DP32" s="626"/>
      <c r="DQ32" s="626"/>
      <c r="DR32" s="626"/>
      <c r="DS32" s="626"/>
      <c r="DT32" s="626"/>
      <c r="DU32" s="626"/>
      <c r="DV32" s="627"/>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23"/>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c r="HV32" s="288"/>
      <c r="HW32" s="288"/>
      <c r="HX32" s="288"/>
      <c r="HY32" s="288"/>
      <c r="HZ32" s="288"/>
      <c r="IA32" s="288"/>
      <c r="IB32" s="288"/>
      <c r="IC32" s="288"/>
      <c r="ID32" s="288"/>
      <c r="IE32" s="288"/>
      <c r="IF32" s="288"/>
      <c r="IG32" s="288"/>
      <c r="IH32" s="288"/>
      <c r="II32" s="288"/>
      <c r="IJ32" s="288"/>
      <c r="IK32" s="288"/>
      <c r="IL32" s="288"/>
      <c r="IM32" s="288"/>
      <c r="IN32" s="288"/>
      <c r="IO32" s="288"/>
      <c r="IP32" s="288"/>
      <c r="IQ32" s="288"/>
      <c r="IR32" s="288"/>
      <c r="IS32" s="288"/>
      <c r="IT32" s="288"/>
      <c r="IU32" s="288"/>
      <c r="IV32" s="288"/>
      <c r="IW32" s="288"/>
      <c r="IX32" s="288"/>
      <c r="IY32" s="288"/>
      <c r="IZ32" s="288"/>
      <c r="JA32" s="288"/>
      <c r="JB32" s="288"/>
      <c r="JC32" s="288"/>
      <c r="JD32" s="288"/>
      <c r="JE32" s="288"/>
      <c r="JF32" s="288"/>
      <c r="JG32" s="288"/>
      <c r="JH32" s="288"/>
      <c r="JI32" s="288"/>
      <c r="JJ32" s="288"/>
      <c r="JK32" s="288"/>
      <c r="JL32" s="288"/>
      <c r="JM32" s="288"/>
      <c r="JN32" s="288"/>
      <c r="JO32" s="288"/>
      <c r="JP32" s="288"/>
      <c r="JQ32" s="223"/>
      <c r="JR32" s="288"/>
      <c r="JS32" s="288"/>
      <c r="JT32" s="288"/>
      <c r="JU32" s="288"/>
      <c r="JV32" s="288"/>
      <c r="JW32" s="288"/>
      <c r="JX32" s="288"/>
      <c r="JY32" s="288"/>
      <c r="JZ32" s="288"/>
      <c r="KA32" s="288"/>
      <c r="KB32" s="288"/>
      <c r="KC32" s="288"/>
      <c r="KD32" s="288"/>
      <c r="KE32" s="288"/>
      <c r="KF32" s="288"/>
      <c r="KG32" s="288"/>
      <c r="KH32" s="288"/>
      <c r="KI32" s="288"/>
      <c r="KJ32" s="288"/>
      <c r="KK32" s="288"/>
      <c r="KL32" s="288"/>
      <c r="KM32" s="288"/>
      <c r="KN32" s="288"/>
      <c r="KO32" s="288"/>
      <c r="KP32" s="288"/>
      <c r="KQ32" s="288"/>
      <c r="KR32" s="288"/>
      <c r="KS32" s="288"/>
      <c r="KT32" s="288"/>
      <c r="KU32" s="288"/>
      <c r="KV32" s="288"/>
      <c r="KW32" s="288"/>
      <c r="KX32" s="288"/>
      <c r="KY32" s="288"/>
      <c r="KZ32" s="288"/>
      <c r="LA32" s="288"/>
      <c r="LB32" s="288"/>
      <c r="LC32" s="288"/>
      <c r="LD32" s="288"/>
      <c r="LE32" s="288"/>
      <c r="LF32" s="288"/>
      <c r="LG32" s="288"/>
      <c r="LH32" s="288"/>
      <c r="LI32" s="288"/>
      <c r="LJ32" s="288"/>
      <c r="LK32" s="288"/>
      <c r="LL32" s="288"/>
      <c r="LM32" s="288"/>
      <c r="LN32" s="288"/>
      <c r="LO32" s="288"/>
      <c r="LP32" s="288"/>
      <c r="LQ32" s="288"/>
      <c r="LR32" s="288"/>
      <c r="LS32" s="288"/>
      <c r="LT32" s="288"/>
      <c r="LU32" s="288"/>
      <c r="LV32" s="288"/>
      <c r="LW32" s="288"/>
      <c r="LX32" s="288"/>
      <c r="LY32" s="288"/>
      <c r="LZ32" s="288"/>
      <c r="MA32" s="288"/>
      <c r="MB32" s="288"/>
      <c r="MC32" s="288"/>
      <c r="MD32" s="288"/>
      <c r="ME32" s="288"/>
      <c r="MF32" s="288"/>
      <c r="MG32" s="288"/>
      <c r="MH32" s="288"/>
      <c r="MI32" s="288"/>
      <c r="MJ32" s="288"/>
      <c r="MK32" s="288"/>
      <c r="ML32" s="288"/>
      <c r="MM32" s="288"/>
      <c r="MN32" s="288"/>
      <c r="MO32" s="288"/>
      <c r="MP32" s="288"/>
      <c r="MQ32" s="288"/>
      <c r="MR32" s="288"/>
      <c r="MS32" s="288"/>
      <c r="MT32" s="288"/>
      <c r="MU32" s="288"/>
      <c r="MV32" s="288"/>
      <c r="MW32" s="288"/>
      <c r="MX32" s="288"/>
      <c r="MY32" s="288"/>
      <c r="MZ32" s="288"/>
      <c r="NA32" s="288"/>
      <c r="NB32" s="288"/>
      <c r="NC32" s="288"/>
      <c r="ND32" s="288"/>
      <c r="NE32" s="288"/>
      <c r="NF32" s="288"/>
      <c r="NG32" s="288"/>
      <c r="NH32" s="288"/>
      <c r="NI32" s="288"/>
      <c r="NJ32" s="288"/>
      <c r="NK32" s="288"/>
      <c r="NL32" s="288"/>
      <c r="NM32" s="288"/>
      <c r="NN32" s="288"/>
      <c r="NO32" s="288"/>
      <c r="NP32" s="288"/>
      <c r="NQ32" s="288"/>
      <c r="NR32" s="288"/>
      <c r="NS32" s="223"/>
      <c r="NT32" s="288"/>
      <c r="NU32" s="288"/>
      <c r="NV32" s="288"/>
      <c r="NW32" s="288"/>
      <c r="NX32" s="288"/>
      <c r="NY32" s="288"/>
      <c r="NZ32" s="288"/>
      <c r="OA32" s="288"/>
      <c r="OB32" s="288"/>
      <c r="OC32" s="288"/>
      <c r="OD32" s="288"/>
      <c r="OE32" s="288"/>
      <c r="OF32" s="288"/>
      <c r="OG32" s="288"/>
      <c r="OH32" s="288"/>
      <c r="OI32" s="288"/>
      <c r="OJ32" s="288"/>
      <c r="OK32" s="288"/>
      <c r="OL32" s="288"/>
      <c r="OM32" s="288"/>
      <c r="ON32" s="288"/>
      <c r="OO32" s="288"/>
      <c r="OP32" s="288"/>
      <c r="OQ32" s="288"/>
      <c r="OR32" s="288"/>
      <c r="OS32" s="288"/>
      <c r="OT32" s="288"/>
      <c r="OU32" s="288"/>
      <c r="OV32" s="288"/>
      <c r="OW32" s="288"/>
      <c r="OX32" s="288"/>
      <c r="OY32" s="288"/>
      <c r="OZ32" s="288"/>
      <c r="PA32" s="288"/>
      <c r="PB32" s="288"/>
      <c r="PC32" s="288"/>
      <c r="PD32" s="288"/>
      <c r="PE32" s="288"/>
      <c r="PF32" s="288"/>
      <c r="PG32" s="288"/>
      <c r="PH32" s="288"/>
      <c r="PI32" s="288"/>
      <c r="PJ32" s="288"/>
      <c r="PK32" s="288"/>
      <c r="PL32" s="288"/>
      <c r="PM32" s="288"/>
      <c r="PN32" s="288"/>
      <c r="PO32" s="288"/>
      <c r="PP32" s="288"/>
      <c r="PQ32" s="288"/>
      <c r="PR32" s="288"/>
      <c r="PS32" s="288"/>
      <c r="PT32" s="288"/>
      <c r="PU32" s="288"/>
      <c r="PV32" s="288"/>
      <c r="PW32" s="288"/>
      <c r="PX32" s="288"/>
      <c r="PY32" s="288"/>
      <c r="PZ32" s="288"/>
      <c r="QA32" s="288"/>
      <c r="QB32" s="288"/>
      <c r="QC32" s="288"/>
      <c r="QD32" s="288"/>
      <c r="QE32" s="288"/>
      <c r="QF32" s="288"/>
      <c r="QG32" s="288"/>
      <c r="QH32" s="288"/>
      <c r="QI32" s="288"/>
      <c r="QJ32" s="288"/>
      <c r="QK32" s="288"/>
      <c r="QL32" s="288"/>
      <c r="QM32" s="288"/>
      <c r="QN32" s="288"/>
      <c r="QO32" s="288"/>
      <c r="QP32" s="288"/>
      <c r="QQ32" s="288"/>
      <c r="QR32" s="288"/>
      <c r="QS32" s="288"/>
      <c r="QT32" s="288"/>
      <c r="QU32" s="288"/>
      <c r="QV32" s="288"/>
      <c r="QW32" s="288"/>
      <c r="QX32" s="288"/>
      <c r="QY32" s="288"/>
      <c r="QZ32" s="288"/>
      <c r="RA32" s="288"/>
      <c r="RB32" s="288"/>
      <c r="RC32" s="288"/>
      <c r="RD32" s="288"/>
      <c r="RE32" s="288"/>
      <c r="RF32" s="288"/>
      <c r="RG32" s="288"/>
      <c r="RH32" s="288"/>
      <c r="RI32" s="288"/>
      <c r="RJ32" s="288"/>
      <c r="RK32" s="288"/>
      <c r="RL32" s="288"/>
      <c r="RM32" s="288"/>
      <c r="RN32" s="288"/>
      <c r="RO32" s="288"/>
      <c r="RP32" s="288"/>
      <c r="RQ32" s="288"/>
      <c r="RR32" s="288"/>
      <c r="RS32" s="288"/>
      <c r="RT32" s="288"/>
      <c r="RU32" s="223"/>
    </row>
    <row r="33" spans="2:489" ht="6.95" customHeight="1" thickBot="1">
      <c r="B33" s="735"/>
      <c r="C33" s="736"/>
      <c r="D33" s="736"/>
      <c r="E33" s="736"/>
      <c r="F33" s="736"/>
      <c r="G33" s="736"/>
      <c r="H33" s="736"/>
      <c r="I33" s="736"/>
      <c r="J33" s="736"/>
      <c r="K33" s="736"/>
      <c r="L33" s="653"/>
      <c r="M33" s="653"/>
      <c r="N33" s="653"/>
      <c r="O33" s="653"/>
      <c r="P33" s="653"/>
      <c r="Q33" s="653"/>
      <c r="R33" s="653"/>
      <c r="S33" s="653"/>
      <c r="T33" s="653"/>
      <c r="U33" s="654"/>
      <c r="V33" s="634"/>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733"/>
      <c r="BD33" s="18"/>
      <c r="BE33" s="735"/>
      <c r="BF33" s="736"/>
      <c r="BG33" s="736"/>
      <c r="BH33" s="736"/>
      <c r="BI33" s="736"/>
      <c r="BJ33" s="736"/>
      <c r="BK33" s="662" t="s">
        <v>24</v>
      </c>
      <c r="BL33" s="662"/>
      <c r="BM33" s="662"/>
      <c r="BN33" s="662"/>
      <c r="BO33" s="662"/>
      <c r="BP33" s="560"/>
      <c r="BQ33" s="561"/>
      <c r="BR33" s="561"/>
      <c r="BS33" s="561"/>
      <c r="BT33" s="225" t="s">
        <v>25</v>
      </c>
      <c r="BU33" s="225"/>
      <c r="BV33" s="225"/>
      <c r="BW33" s="557"/>
      <c r="BX33" s="557"/>
      <c r="BY33" s="557"/>
      <c r="BZ33" s="557"/>
      <c r="CA33" s="657" t="s">
        <v>26</v>
      </c>
      <c r="CB33" s="657"/>
      <c r="CC33" s="557"/>
      <c r="CD33" s="557"/>
      <c r="CE33" s="557"/>
      <c r="CF33" s="557"/>
      <c r="CG33" s="658" t="s">
        <v>28</v>
      </c>
      <c r="CH33" s="658"/>
      <c r="CI33" s="658"/>
      <c r="CJ33" s="658"/>
      <c r="CK33" s="659"/>
      <c r="CM33" s="667"/>
      <c r="CN33" s="664"/>
      <c r="CO33" s="664"/>
      <c r="CP33" s="664"/>
      <c r="CQ33" s="664"/>
      <c r="CR33" s="664"/>
      <c r="CS33" s="664"/>
      <c r="CT33" s="664"/>
      <c r="CU33" s="664"/>
      <c r="CV33" s="664"/>
      <c r="CW33" s="665"/>
      <c r="CX33" s="625"/>
      <c r="CY33" s="626"/>
      <c r="CZ33" s="626"/>
      <c r="DA33" s="626"/>
      <c r="DB33" s="626"/>
      <c r="DC33" s="626"/>
      <c r="DD33" s="626"/>
      <c r="DE33" s="626"/>
      <c r="DF33" s="626"/>
      <c r="DG33" s="626"/>
      <c r="DH33" s="626"/>
      <c r="DI33" s="626"/>
      <c r="DJ33" s="626"/>
      <c r="DK33" s="626"/>
      <c r="DL33" s="626"/>
      <c r="DM33" s="626"/>
      <c r="DN33" s="626"/>
      <c r="DO33" s="626"/>
      <c r="DP33" s="626"/>
      <c r="DQ33" s="626"/>
      <c r="DR33" s="626"/>
      <c r="DS33" s="626"/>
      <c r="DT33" s="626"/>
      <c r="DU33" s="626"/>
      <c r="DV33" s="627"/>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23"/>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23"/>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23"/>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23"/>
    </row>
    <row r="34" spans="2:489" ht="6.95" customHeight="1" thickBot="1">
      <c r="B34" s="735"/>
      <c r="C34" s="736"/>
      <c r="D34" s="736"/>
      <c r="E34" s="736"/>
      <c r="F34" s="736"/>
      <c r="G34" s="736"/>
      <c r="H34" s="736"/>
      <c r="I34" s="736"/>
      <c r="J34" s="736"/>
      <c r="K34" s="736"/>
      <c r="L34" s="653"/>
      <c r="M34" s="653"/>
      <c r="N34" s="653"/>
      <c r="O34" s="653"/>
      <c r="P34" s="653"/>
      <c r="Q34" s="653"/>
      <c r="R34" s="653"/>
      <c r="S34" s="653"/>
      <c r="T34" s="653"/>
      <c r="U34" s="654"/>
      <c r="V34" s="634"/>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733"/>
      <c r="BD34" s="18"/>
      <c r="BE34" s="735"/>
      <c r="BF34" s="736"/>
      <c r="BG34" s="736"/>
      <c r="BH34" s="736"/>
      <c r="BI34" s="736"/>
      <c r="BJ34" s="736"/>
      <c r="BK34" s="662"/>
      <c r="BL34" s="662"/>
      <c r="BM34" s="662"/>
      <c r="BN34" s="662"/>
      <c r="BO34" s="662"/>
      <c r="BP34" s="562"/>
      <c r="BQ34" s="563"/>
      <c r="BR34" s="563"/>
      <c r="BS34" s="563"/>
      <c r="BT34" s="372"/>
      <c r="BU34" s="372"/>
      <c r="BV34" s="372"/>
      <c r="BW34" s="557"/>
      <c r="BX34" s="557"/>
      <c r="BY34" s="557"/>
      <c r="BZ34" s="557"/>
      <c r="CA34" s="657"/>
      <c r="CB34" s="657"/>
      <c r="CC34" s="557"/>
      <c r="CD34" s="557"/>
      <c r="CE34" s="557"/>
      <c r="CF34" s="557"/>
      <c r="CG34" s="658"/>
      <c r="CH34" s="658"/>
      <c r="CI34" s="658"/>
      <c r="CJ34" s="658"/>
      <c r="CK34" s="659"/>
      <c r="CM34" s="667"/>
      <c r="CN34" s="664"/>
      <c r="CO34" s="664"/>
      <c r="CP34" s="664"/>
      <c r="CQ34" s="664"/>
      <c r="CR34" s="664"/>
      <c r="CS34" s="664"/>
      <c r="CT34" s="664"/>
      <c r="CU34" s="664"/>
      <c r="CV34" s="664"/>
      <c r="CW34" s="665"/>
      <c r="CX34" s="625"/>
      <c r="CY34" s="626"/>
      <c r="CZ34" s="626"/>
      <c r="DA34" s="626"/>
      <c r="DB34" s="626"/>
      <c r="DC34" s="626"/>
      <c r="DD34" s="626"/>
      <c r="DE34" s="626"/>
      <c r="DF34" s="626"/>
      <c r="DG34" s="626"/>
      <c r="DH34" s="626"/>
      <c r="DI34" s="626"/>
      <c r="DJ34" s="626"/>
      <c r="DK34" s="626"/>
      <c r="DL34" s="626"/>
      <c r="DM34" s="626"/>
      <c r="DN34" s="626"/>
      <c r="DO34" s="626"/>
      <c r="DP34" s="626"/>
      <c r="DQ34" s="626"/>
      <c r="DR34" s="626"/>
      <c r="DS34" s="626"/>
      <c r="DT34" s="626"/>
      <c r="DU34" s="626"/>
      <c r="DV34" s="627"/>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23"/>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c r="HV34" s="288"/>
      <c r="HW34" s="288"/>
      <c r="HX34" s="288"/>
      <c r="HY34" s="288"/>
      <c r="HZ34" s="288"/>
      <c r="IA34" s="288"/>
      <c r="IB34" s="288"/>
      <c r="IC34" s="288"/>
      <c r="ID34" s="288"/>
      <c r="IE34" s="288"/>
      <c r="IF34" s="288"/>
      <c r="IG34" s="288"/>
      <c r="IH34" s="288"/>
      <c r="II34" s="288"/>
      <c r="IJ34" s="288"/>
      <c r="IK34" s="288"/>
      <c r="IL34" s="288"/>
      <c r="IM34" s="288"/>
      <c r="IN34" s="288"/>
      <c r="IO34" s="288"/>
      <c r="IP34" s="288"/>
      <c r="IQ34" s="288"/>
      <c r="IR34" s="288"/>
      <c r="IS34" s="288"/>
      <c r="IT34" s="288"/>
      <c r="IU34" s="288"/>
      <c r="IV34" s="288"/>
      <c r="IW34" s="288"/>
      <c r="IX34" s="288"/>
      <c r="IY34" s="288"/>
      <c r="IZ34" s="288"/>
      <c r="JA34" s="288"/>
      <c r="JB34" s="288"/>
      <c r="JC34" s="288"/>
      <c r="JD34" s="288"/>
      <c r="JE34" s="288"/>
      <c r="JF34" s="288"/>
      <c r="JG34" s="288"/>
      <c r="JH34" s="288"/>
      <c r="JI34" s="288"/>
      <c r="JJ34" s="288"/>
      <c r="JK34" s="288"/>
      <c r="JL34" s="288"/>
      <c r="JM34" s="288"/>
      <c r="JN34" s="288"/>
      <c r="JO34" s="288"/>
      <c r="JP34" s="288"/>
      <c r="JQ34" s="223"/>
      <c r="JR34" s="288"/>
      <c r="JS34" s="288"/>
      <c r="JT34" s="288"/>
      <c r="JU34" s="288"/>
      <c r="JV34" s="288"/>
      <c r="JW34" s="288"/>
      <c r="JX34" s="288"/>
      <c r="JY34" s="288"/>
      <c r="JZ34" s="288"/>
      <c r="KA34" s="288"/>
      <c r="KB34" s="288"/>
      <c r="KC34" s="288"/>
      <c r="KD34" s="288"/>
      <c r="KE34" s="288"/>
      <c r="KF34" s="288"/>
      <c r="KG34" s="288"/>
      <c r="KH34" s="288"/>
      <c r="KI34" s="288"/>
      <c r="KJ34" s="288"/>
      <c r="KK34" s="288"/>
      <c r="KL34" s="288"/>
      <c r="KM34" s="288"/>
      <c r="KN34" s="288"/>
      <c r="KO34" s="288"/>
      <c r="KP34" s="288"/>
      <c r="KQ34" s="288"/>
      <c r="KR34" s="288"/>
      <c r="KS34" s="288"/>
      <c r="KT34" s="288"/>
      <c r="KU34" s="288"/>
      <c r="KV34" s="288"/>
      <c r="KW34" s="288"/>
      <c r="KX34" s="288"/>
      <c r="KY34" s="288"/>
      <c r="KZ34" s="288"/>
      <c r="LA34" s="288"/>
      <c r="LB34" s="288"/>
      <c r="LC34" s="288"/>
      <c r="LD34" s="288"/>
      <c r="LE34" s="288"/>
      <c r="LF34" s="288"/>
      <c r="LG34" s="288"/>
      <c r="LH34" s="288"/>
      <c r="LI34" s="288"/>
      <c r="LJ34" s="288"/>
      <c r="LK34" s="288"/>
      <c r="LL34" s="288"/>
      <c r="LM34" s="288"/>
      <c r="LN34" s="288"/>
      <c r="LO34" s="288"/>
      <c r="LP34" s="288"/>
      <c r="LQ34" s="288"/>
      <c r="LR34" s="288"/>
      <c r="LS34" s="288"/>
      <c r="LT34" s="288"/>
      <c r="LU34" s="288"/>
      <c r="LV34" s="288"/>
      <c r="LW34" s="288"/>
      <c r="LX34" s="288"/>
      <c r="LY34" s="288"/>
      <c r="LZ34" s="288"/>
      <c r="MA34" s="288"/>
      <c r="MB34" s="288"/>
      <c r="MC34" s="288"/>
      <c r="MD34" s="288"/>
      <c r="ME34" s="288"/>
      <c r="MF34" s="288"/>
      <c r="MG34" s="288"/>
      <c r="MH34" s="288"/>
      <c r="MI34" s="288"/>
      <c r="MJ34" s="288"/>
      <c r="MK34" s="288"/>
      <c r="ML34" s="288"/>
      <c r="MM34" s="288"/>
      <c r="MN34" s="288"/>
      <c r="MO34" s="288"/>
      <c r="MP34" s="288"/>
      <c r="MQ34" s="288"/>
      <c r="MR34" s="288"/>
      <c r="MS34" s="288"/>
      <c r="MT34" s="288"/>
      <c r="MU34" s="288"/>
      <c r="MV34" s="288"/>
      <c r="MW34" s="288"/>
      <c r="MX34" s="288"/>
      <c r="MY34" s="288"/>
      <c r="MZ34" s="288"/>
      <c r="NA34" s="288"/>
      <c r="NB34" s="288"/>
      <c r="NC34" s="288"/>
      <c r="ND34" s="288"/>
      <c r="NE34" s="288"/>
      <c r="NF34" s="288"/>
      <c r="NG34" s="288"/>
      <c r="NH34" s="288"/>
      <c r="NI34" s="288"/>
      <c r="NJ34" s="288"/>
      <c r="NK34" s="288"/>
      <c r="NL34" s="288"/>
      <c r="NM34" s="288"/>
      <c r="NN34" s="288"/>
      <c r="NO34" s="288"/>
      <c r="NP34" s="288"/>
      <c r="NQ34" s="288"/>
      <c r="NR34" s="288"/>
      <c r="NS34" s="223"/>
      <c r="NT34" s="288"/>
      <c r="NU34" s="288"/>
      <c r="NV34" s="288"/>
      <c r="NW34" s="288"/>
      <c r="NX34" s="288"/>
      <c r="NY34" s="288"/>
      <c r="NZ34" s="288"/>
      <c r="OA34" s="288"/>
      <c r="OB34" s="288"/>
      <c r="OC34" s="288"/>
      <c r="OD34" s="288"/>
      <c r="OE34" s="288"/>
      <c r="OF34" s="288"/>
      <c r="OG34" s="288"/>
      <c r="OH34" s="288"/>
      <c r="OI34" s="288"/>
      <c r="OJ34" s="288"/>
      <c r="OK34" s="288"/>
      <c r="OL34" s="288"/>
      <c r="OM34" s="288"/>
      <c r="ON34" s="288"/>
      <c r="OO34" s="288"/>
      <c r="OP34" s="288"/>
      <c r="OQ34" s="288"/>
      <c r="OR34" s="288"/>
      <c r="OS34" s="288"/>
      <c r="OT34" s="288"/>
      <c r="OU34" s="288"/>
      <c r="OV34" s="288"/>
      <c r="OW34" s="288"/>
      <c r="OX34" s="288"/>
      <c r="OY34" s="288"/>
      <c r="OZ34" s="288"/>
      <c r="PA34" s="288"/>
      <c r="PB34" s="288"/>
      <c r="PC34" s="288"/>
      <c r="PD34" s="288"/>
      <c r="PE34" s="288"/>
      <c r="PF34" s="288"/>
      <c r="PG34" s="288"/>
      <c r="PH34" s="288"/>
      <c r="PI34" s="288"/>
      <c r="PJ34" s="288"/>
      <c r="PK34" s="288"/>
      <c r="PL34" s="288"/>
      <c r="PM34" s="288"/>
      <c r="PN34" s="288"/>
      <c r="PO34" s="288"/>
      <c r="PP34" s="288"/>
      <c r="PQ34" s="288"/>
      <c r="PR34" s="288"/>
      <c r="PS34" s="288"/>
      <c r="PT34" s="288"/>
      <c r="PU34" s="288"/>
      <c r="PV34" s="288"/>
      <c r="PW34" s="288"/>
      <c r="PX34" s="288"/>
      <c r="PY34" s="288"/>
      <c r="PZ34" s="288"/>
      <c r="QA34" s="288"/>
      <c r="QB34" s="288"/>
      <c r="QC34" s="288"/>
      <c r="QD34" s="288"/>
      <c r="QE34" s="288"/>
      <c r="QF34" s="288"/>
      <c r="QG34" s="288"/>
      <c r="QH34" s="288"/>
      <c r="QI34" s="288"/>
      <c r="QJ34" s="288"/>
      <c r="QK34" s="288"/>
      <c r="QL34" s="288"/>
      <c r="QM34" s="288"/>
      <c r="QN34" s="288"/>
      <c r="QO34" s="288"/>
      <c r="QP34" s="288"/>
      <c r="QQ34" s="288"/>
      <c r="QR34" s="288"/>
      <c r="QS34" s="288"/>
      <c r="QT34" s="288"/>
      <c r="QU34" s="288"/>
      <c r="QV34" s="288"/>
      <c r="QW34" s="288"/>
      <c r="QX34" s="288"/>
      <c r="QY34" s="288"/>
      <c r="QZ34" s="288"/>
      <c r="RA34" s="288"/>
      <c r="RB34" s="288"/>
      <c r="RC34" s="288"/>
      <c r="RD34" s="288"/>
      <c r="RE34" s="288"/>
      <c r="RF34" s="288"/>
      <c r="RG34" s="288"/>
      <c r="RH34" s="288"/>
      <c r="RI34" s="288"/>
      <c r="RJ34" s="288"/>
      <c r="RK34" s="288"/>
      <c r="RL34" s="288"/>
      <c r="RM34" s="288"/>
      <c r="RN34" s="288"/>
      <c r="RO34" s="288"/>
      <c r="RP34" s="288"/>
      <c r="RQ34" s="288"/>
      <c r="RR34" s="288"/>
      <c r="RS34" s="288"/>
      <c r="RT34" s="288"/>
      <c r="RU34" s="223"/>
    </row>
    <row r="35" spans="2:489" ht="6.95" customHeight="1">
      <c r="B35" s="553"/>
      <c r="C35" s="554"/>
      <c r="D35" s="554"/>
      <c r="E35" s="554"/>
      <c r="F35" s="554"/>
      <c r="G35" s="554"/>
      <c r="H35" s="554"/>
      <c r="I35" s="554"/>
      <c r="J35" s="554"/>
      <c r="K35" s="554"/>
      <c r="L35" s="655"/>
      <c r="M35" s="655"/>
      <c r="N35" s="655"/>
      <c r="O35" s="655"/>
      <c r="P35" s="655"/>
      <c r="Q35" s="655"/>
      <c r="R35" s="655"/>
      <c r="S35" s="655"/>
      <c r="T35" s="655"/>
      <c r="U35" s="656"/>
      <c r="V35" s="635"/>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734"/>
      <c r="BD35" s="18"/>
      <c r="BE35" s="553"/>
      <c r="BF35" s="554"/>
      <c r="BG35" s="554"/>
      <c r="BH35" s="554"/>
      <c r="BI35" s="554"/>
      <c r="BJ35" s="554"/>
      <c r="BK35" s="559"/>
      <c r="BL35" s="559"/>
      <c r="BM35" s="559"/>
      <c r="BN35" s="559"/>
      <c r="BO35" s="559"/>
      <c r="BP35" s="564"/>
      <c r="BQ35" s="564"/>
      <c r="BR35" s="564"/>
      <c r="BS35" s="564"/>
      <c r="BT35" s="267"/>
      <c r="BU35" s="267"/>
      <c r="BV35" s="267"/>
      <c r="BW35" s="558"/>
      <c r="BX35" s="558"/>
      <c r="BY35" s="558"/>
      <c r="BZ35" s="558"/>
      <c r="CA35" s="565"/>
      <c r="CB35" s="565"/>
      <c r="CC35" s="558"/>
      <c r="CD35" s="558"/>
      <c r="CE35" s="558"/>
      <c r="CF35" s="558"/>
      <c r="CG35" s="660"/>
      <c r="CH35" s="660"/>
      <c r="CI35" s="660"/>
      <c r="CJ35" s="660"/>
      <c r="CK35" s="661"/>
      <c r="CM35" s="668"/>
      <c r="CN35" s="669"/>
      <c r="CO35" s="669"/>
      <c r="CP35" s="669"/>
      <c r="CQ35" s="669"/>
      <c r="CR35" s="669"/>
      <c r="CS35" s="669"/>
      <c r="CT35" s="669"/>
      <c r="CU35" s="669"/>
      <c r="CV35" s="669"/>
      <c r="CW35" s="670"/>
      <c r="CX35" s="628"/>
      <c r="CY35" s="629"/>
      <c r="CZ35" s="629"/>
      <c r="DA35" s="629"/>
      <c r="DB35" s="629"/>
      <c r="DC35" s="629"/>
      <c r="DD35" s="629"/>
      <c r="DE35" s="629"/>
      <c r="DF35" s="629"/>
      <c r="DG35" s="629"/>
      <c r="DH35" s="629"/>
      <c r="DI35" s="629"/>
      <c r="DJ35" s="629"/>
      <c r="DK35" s="629"/>
      <c r="DL35" s="629"/>
      <c r="DM35" s="629"/>
      <c r="DN35" s="629"/>
      <c r="DO35" s="629"/>
      <c r="DP35" s="629"/>
      <c r="DQ35" s="629"/>
      <c r="DR35" s="629"/>
      <c r="DS35" s="629"/>
      <c r="DT35" s="629"/>
      <c r="DU35" s="629"/>
      <c r="DV35" s="6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23"/>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c r="HV35" s="288"/>
      <c r="HW35" s="288"/>
      <c r="HX35" s="288"/>
      <c r="HY35" s="288"/>
      <c r="HZ35" s="288"/>
      <c r="IA35" s="288"/>
      <c r="IB35" s="288"/>
      <c r="IC35" s="288"/>
      <c r="ID35" s="288"/>
      <c r="IE35" s="288"/>
      <c r="IF35" s="288"/>
      <c r="IG35" s="288"/>
      <c r="IH35" s="288"/>
      <c r="II35" s="288"/>
      <c r="IJ35" s="288"/>
      <c r="IK35" s="288"/>
      <c r="IL35" s="288"/>
      <c r="IM35" s="288"/>
      <c r="IN35" s="288"/>
      <c r="IO35" s="288"/>
      <c r="IP35" s="288"/>
      <c r="IQ35" s="288"/>
      <c r="IR35" s="288"/>
      <c r="IS35" s="288"/>
      <c r="IT35" s="288"/>
      <c r="IU35" s="288"/>
      <c r="IV35" s="288"/>
      <c r="IW35" s="288"/>
      <c r="IX35" s="288"/>
      <c r="IY35" s="288"/>
      <c r="IZ35" s="288"/>
      <c r="JA35" s="288"/>
      <c r="JB35" s="288"/>
      <c r="JC35" s="288"/>
      <c r="JD35" s="288"/>
      <c r="JE35" s="288"/>
      <c r="JF35" s="288"/>
      <c r="JG35" s="288"/>
      <c r="JH35" s="288"/>
      <c r="JI35" s="288"/>
      <c r="JJ35" s="288"/>
      <c r="JK35" s="288"/>
      <c r="JL35" s="288"/>
      <c r="JM35" s="288"/>
      <c r="JN35" s="288"/>
      <c r="JO35" s="288"/>
      <c r="JP35" s="288"/>
      <c r="JQ35" s="223"/>
      <c r="JR35" s="288"/>
      <c r="JS35" s="288"/>
      <c r="JT35" s="288"/>
      <c r="JU35" s="288"/>
      <c r="JV35" s="288"/>
      <c r="JW35" s="288"/>
      <c r="JX35" s="288"/>
      <c r="JY35" s="288"/>
      <c r="JZ35" s="288"/>
      <c r="KA35" s="288"/>
      <c r="KB35" s="288"/>
      <c r="KC35" s="288"/>
      <c r="KD35" s="288"/>
      <c r="KE35" s="288"/>
      <c r="KF35" s="288"/>
      <c r="KG35" s="288"/>
      <c r="KH35" s="288"/>
      <c r="KI35" s="288"/>
      <c r="KJ35" s="288"/>
      <c r="KK35" s="288"/>
      <c r="KL35" s="288"/>
      <c r="KM35" s="288"/>
      <c r="KN35" s="288"/>
      <c r="KO35" s="288"/>
      <c r="KP35" s="288"/>
      <c r="KQ35" s="288"/>
      <c r="KR35" s="288"/>
      <c r="KS35" s="288"/>
      <c r="KT35" s="288"/>
      <c r="KU35" s="288"/>
      <c r="KV35" s="288"/>
      <c r="KW35" s="288"/>
      <c r="KX35" s="288"/>
      <c r="KY35" s="288"/>
      <c r="KZ35" s="288"/>
      <c r="LA35" s="288"/>
      <c r="LB35" s="288"/>
      <c r="LC35" s="288"/>
      <c r="LD35" s="288"/>
      <c r="LE35" s="288"/>
      <c r="LF35" s="288"/>
      <c r="LG35" s="288"/>
      <c r="LH35" s="288"/>
      <c r="LI35" s="288"/>
      <c r="LJ35" s="288"/>
      <c r="LK35" s="288"/>
      <c r="LL35" s="288"/>
      <c r="LM35" s="288"/>
      <c r="LN35" s="288"/>
      <c r="LO35" s="288"/>
      <c r="LP35" s="288"/>
      <c r="LQ35" s="288"/>
      <c r="LR35" s="288"/>
      <c r="LS35" s="288"/>
      <c r="LT35" s="288"/>
      <c r="LU35" s="288"/>
      <c r="LV35" s="288"/>
      <c r="LW35" s="288"/>
      <c r="LX35" s="288"/>
      <c r="LY35" s="288"/>
      <c r="LZ35" s="288"/>
      <c r="MA35" s="288"/>
      <c r="MB35" s="288"/>
      <c r="MC35" s="288"/>
      <c r="MD35" s="288"/>
      <c r="ME35" s="288"/>
      <c r="MF35" s="288"/>
      <c r="MG35" s="288"/>
      <c r="MH35" s="288"/>
      <c r="MI35" s="288"/>
      <c r="MJ35" s="288"/>
      <c r="MK35" s="288"/>
      <c r="ML35" s="288"/>
      <c r="MM35" s="288"/>
      <c r="MN35" s="288"/>
      <c r="MO35" s="288"/>
      <c r="MP35" s="288"/>
      <c r="MQ35" s="288"/>
      <c r="MR35" s="288"/>
      <c r="MS35" s="288"/>
      <c r="MT35" s="288"/>
      <c r="MU35" s="288"/>
      <c r="MV35" s="288"/>
      <c r="MW35" s="288"/>
      <c r="MX35" s="288"/>
      <c r="MY35" s="288"/>
      <c r="MZ35" s="288"/>
      <c r="NA35" s="288"/>
      <c r="NB35" s="288"/>
      <c r="NC35" s="288"/>
      <c r="ND35" s="288"/>
      <c r="NE35" s="288"/>
      <c r="NF35" s="288"/>
      <c r="NG35" s="288"/>
      <c r="NH35" s="288"/>
      <c r="NI35" s="288"/>
      <c r="NJ35" s="288"/>
      <c r="NK35" s="288"/>
      <c r="NL35" s="288"/>
      <c r="NM35" s="288"/>
      <c r="NN35" s="288"/>
      <c r="NO35" s="288"/>
      <c r="NP35" s="288"/>
      <c r="NQ35" s="288"/>
      <c r="NR35" s="288"/>
      <c r="NS35" s="223"/>
      <c r="NT35" s="288"/>
      <c r="NU35" s="288"/>
      <c r="NV35" s="288"/>
      <c r="NW35" s="288"/>
      <c r="NX35" s="288"/>
      <c r="NY35" s="288"/>
      <c r="NZ35" s="288"/>
      <c r="OA35" s="288"/>
      <c r="OB35" s="288"/>
      <c r="OC35" s="288"/>
      <c r="OD35" s="288"/>
      <c r="OE35" s="288"/>
      <c r="OF35" s="288"/>
      <c r="OG35" s="288"/>
      <c r="OH35" s="288"/>
      <c r="OI35" s="288"/>
      <c r="OJ35" s="288"/>
      <c r="OK35" s="288"/>
      <c r="OL35" s="288"/>
      <c r="OM35" s="288"/>
      <c r="ON35" s="288"/>
      <c r="OO35" s="288"/>
      <c r="OP35" s="288"/>
      <c r="OQ35" s="288"/>
      <c r="OR35" s="288"/>
      <c r="OS35" s="288"/>
      <c r="OT35" s="288"/>
      <c r="OU35" s="288"/>
      <c r="OV35" s="288"/>
      <c r="OW35" s="288"/>
      <c r="OX35" s="288"/>
      <c r="OY35" s="288"/>
      <c r="OZ35" s="288"/>
      <c r="PA35" s="288"/>
      <c r="PB35" s="288"/>
      <c r="PC35" s="288"/>
      <c r="PD35" s="288"/>
      <c r="PE35" s="288"/>
      <c r="PF35" s="288"/>
      <c r="PG35" s="288"/>
      <c r="PH35" s="288"/>
      <c r="PI35" s="288"/>
      <c r="PJ35" s="288"/>
      <c r="PK35" s="288"/>
      <c r="PL35" s="288"/>
      <c r="PM35" s="288"/>
      <c r="PN35" s="288"/>
      <c r="PO35" s="288"/>
      <c r="PP35" s="288"/>
      <c r="PQ35" s="288"/>
      <c r="PR35" s="288"/>
      <c r="PS35" s="288"/>
      <c r="PT35" s="288"/>
      <c r="PU35" s="288"/>
      <c r="PV35" s="288"/>
      <c r="PW35" s="288"/>
      <c r="PX35" s="288"/>
      <c r="PY35" s="288"/>
      <c r="PZ35" s="288"/>
      <c r="QA35" s="288"/>
      <c r="QB35" s="288"/>
      <c r="QC35" s="288"/>
      <c r="QD35" s="288"/>
      <c r="QE35" s="288"/>
      <c r="QF35" s="288"/>
      <c r="QG35" s="288"/>
      <c r="QH35" s="288"/>
      <c r="QI35" s="288"/>
      <c r="QJ35" s="288"/>
      <c r="QK35" s="288"/>
      <c r="QL35" s="288"/>
      <c r="QM35" s="288"/>
      <c r="QN35" s="288"/>
      <c r="QO35" s="288"/>
      <c r="QP35" s="288"/>
      <c r="QQ35" s="288"/>
      <c r="QR35" s="288"/>
      <c r="QS35" s="288"/>
      <c r="QT35" s="288"/>
      <c r="QU35" s="288"/>
      <c r="QV35" s="288"/>
      <c r="QW35" s="288"/>
      <c r="QX35" s="288"/>
      <c r="QY35" s="288"/>
      <c r="QZ35" s="288"/>
      <c r="RA35" s="288"/>
      <c r="RB35" s="288"/>
      <c r="RC35" s="288"/>
      <c r="RD35" s="288"/>
      <c r="RE35" s="288"/>
      <c r="RF35" s="288"/>
      <c r="RG35" s="288"/>
      <c r="RH35" s="288"/>
      <c r="RI35" s="288"/>
      <c r="RJ35" s="288"/>
      <c r="RK35" s="288"/>
      <c r="RL35" s="288"/>
      <c r="RM35" s="288"/>
      <c r="RN35" s="288"/>
      <c r="RO35" s="288"/>
      <c r="RP35" s="288"/>
      <c r="RQ35" s="288"/>
      <c r="RR35" s="288"/>
      <c r="RS35" s="288"/>
      <c r="RT35" s="288"/>
      <c r="RU35" s="223"/>
    </row>
    <row r="36" spans="2:489" s="2" customFormat="1" ht="6.95" customHeight="1">
      <c r="B36" s="383" t="s">
        <v>29</v>
      </c>
      <c r="C36" s="754"/>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1134"/>
      <c r="AH36" s="1134"/>
      <c r="AI36" s="1134"/>
      <c r="AJ36" s="1134"/>
      <c r="AK36" s="1134"/>
      <c r="AL36" s="1134"/>
      <c r="AM36" s="1134"/>
      <c r="AN36" s="1134"/>
      <c r="AO36" s="1134"/>
      <c r="AP36" s="1134"/>
      <c r="AQ36" s="1134"/>
      <c r="AR36" s="1134"/>
      <c r="AS36" s="1134"/>
      <c r="AT36" s="1134"/>
      <c r="AU36" s="1134"/>
      <c r="AV36" s="1134"/>
      <c r="AW36" s="1134"/>
      <c r="AX36" s="1134"/>
      <c r="AY36" s="1134"/>
      <c r="AZ36" s="1134"/>
      <c r="BA36" s="1134"/>
      <c r="BB36" s="1134"/>
      <c r="BC36" s="1134"/>
      <c r="BD36" s="1134"/>
      <c r="BE36" s="1134"/>
      <c r="BF36" s="1134"/>
      <c r="BG36" s="1134"/>
      <c r="BH36" s="1134"/>
      <c r="BI36" s="1134"/>
      <c r="BJ36" s="1134"/>
      <c r="BK36" s="1134"/>
      <c r="BL36" s="1134"/>
      <c r="BM36" s="1134"/>
      <c r="BN36" s="1134"/>
      <c r="BO36" s="1134"/>
      <c r="BP36" s="1134"/>
      <c r="BQ36" s="1134"/>
      <c r="BR36" s="1134"/>
      <c r="BS36" s="1134"/>
      <c r="BT36" s="1134"/>
      <c r="BU36" s="1134"/>
      <c r="BV36" s="1134"/>
      <c r="BW36" s="1134"/>
      <c r="BX36" s="1134"/>
      <c r="BY36" s="1134"/>
      <c r="BZ36" s="1134"/>
      <c r="CA36" s="1134"/>
      <c r="CB36" s="1134"/>
      <c r="CC36" s="1134"/>
      <c r="CD36" s="1134"/>
      <c r="CE36" s="1134"/>
      <c r="CF36" s="1134"/>
      <c r="CG36" s="1134"/>
      <c r="CH36" s="1134"/>
      <c r="CI36" s="1134"/>
      <c r="CJ36" s="1134"/>
      <c r="CK36" s="1134"/>
      <c r="CL36" s="1134"/>
      <c r="CM36" s="1134"/>
      <c r="CN36" s="1134"/>
      <c r="CO36" s="1134"/>
      <c r="CP36" s="1134"/>
      <c r="CQ36" s="1134"/>
      <c r="CR36" s="1134"/>
      <c r="CS36" s="1134"/>
      <c r="CT36" s="1134"/>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c r="DU36" s="779"/>
      <c r="DV36" s="779"/>
      <c r="DW36" s="779"/>
      <c r="DX36" s="779"/>
      <c r="DY36" s="779"/>
      <c r="DZ36" s="779"/>
      <c r="EA36" s="779"/>
      <c r="EB36" s="779"/>
      <c r="EC36" s="779"/>
      <c r="ED36" s="779"/>
      <c r="EE36" s="779"/>
      <c r="EF36" s="779"/>
      <c r="EG36" s="779"/>
      <c r="EH36" s="779"/>
      <c r="EI36" s="779"/>
      <c r="EJ36" s="779"/>
      <c r="EK36" s="779"/>
      <c r="EL36" s="779"/>
      <c r="EM36" s="779"/>
      <c r="EN36" s="779"/>
      <c r="EO36" s="779"/>
      <c r="EP36" s="779"/>
      <c r="EQ36" s="779"/>
      <c r="ER36" s="779"/>
      <c r="ES36" s="779"/>
      <c r="ET36" s="779"/>
      <c r="EU36" s="779"/>
      <c r="EV36" s="779"/>
      <c r="EW36" s="779"/>
      <c r="EX36" s="779"/>
      <c r="EY36" s="779"/>
      <c r="EZ36" s="779"/>
      <c r="FA36" s="779"/>
      <c r="FB36" s="779"/>
      <c r="FC36" s="779"/>
      <c r="FD36" s="779"/>
      <c r="FE36" s="779"/>
      <c r="FF36" s="779"/>
      <c r="FG36" s="779"/>
      <c r="FH36" s="779"/>
      <c r="FI36" s="779"/>
      <c r="FJ36" s="779"/>
      <c r="FK36" s="779"/>
      <c r="FL36" s="779"/>
      <c r="FM36" s="779"/>
      <c r="FN36" s="779"/>
      <c r="FO36" s="221"/>
      <c r="FP36" s="383" t="s">
        <v>143</v>
      </c>
      <c r="FQ36" s="383"/>
      <c r="FR36" s="383"/>
      <c r="FS36" s="383"/>
      <c r="FT36" s="383"/>
      <c r="FU36" s="383"/>
      <c r="FV36" s="383"/>
      <c r="FW36" s="383"/>
      <c r="FX36" s="383"/>
      <c r="FY36" s="383"/>
      <c r="FZ36" s="383"/>
      <c r="GA36" s="383"/>
      <c r="GB36" s="383"/>
      <c r="GC36" s="383"/>
      <c r="GD36" s="383"/>
      <c r="GE36" s="383"/>
      <c r="GF36" s="383"/>
      <c r="GG36" s="383"/>
      <c r="GH36" s="383"/>
      <c r="GI36" s="383"/>
      <c r="GJ36" s="18"/>
      <c r="GK36" s="220" t="s">
        <v>144</v>
      </c>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c r="HV36" s="220"/>
      <c r="HW36" s="220"/>
      <c r="HX36" s="220"/>
      <c r="HY36" s="220"/>
      <c r="HZ36" s="220"/>
      <c r="IA36" s="220"/>
      <c r="IB36" s="220"/>
      <c r="IC36" s="220"/>
      <c r="ID36" s="220"/>
      <c r="IE36" s="220"/>
      <c r="IF36" s="220"/>
      <c r="IG36" s="220"/>
      <c r="IH36" s="220"/>
      <c r="II36" s="220"/>
      <c r="IJ36" s="220"/>
      <c r="IK36" s="220"/>
      <c r="IL36" s="220"/>
      <c r="IM36" s="220"/>
      <c r="IN36" s="220"/>
      <c r="IO36" s="220"/>
      <c r="IP36" s="220"/>
      <c r="IQ36" s="220"/>
      <c r="IR36" s="220"/>
      <c r="IS36" s="220"/>
      <c r="IT36" s="220"/>
      <c r="IU36" s="220"/>
      <c r="IV36" s="220"/>
      <c r="IW36" s="220"/>
      <c r="IX36" s="220"/>
      <c r="IY36" s="220"/>
      <c r="IZ36" s="220"/>
      <c r="JA36" s="220"/>
      <c r="JB36" s="220"/>
      <c r="JC36" s="220"/>
      <c r="JD36" s="220"/>
      <c r="JE36" s="220"/>
      <c r="JF36" s="220"/>
      <c r="JG36" s="220"/>
      <c r="JH36" s="220"/>
      <c r="JI36" s="220"/>
      <c r="JJ36" s="220"/>
      <c r="JK36" s="220"/>
      <c r="JL36" s="220"/>
      <c r="JM36" s="220"/>
      <c r="JN36" s="220"/>
      <c r="JO36" s="220"/>
      <c r="JP36" s="220"/>
      <c r="JQ36" s="223"/>
      <c r="JR36" s="383" t="s">
        <v>143</v>
      </c>
      <c r="JS36" s="383"/>
      <c r="JT36" s="383"/>
      <c r="JU36" s="383"/>
      <c r="JV36" s="383"/>
      <c r="JW36" s="383"/>
      <c r="JX36" s="383"/>
      <c r="JY36" s="383"/>
      <c r="JZ36" s="383"/>
      <c r="KA36" s="383"/>
      <c r="KB36" s="383"/>
      <c r="KC36" s="383"/>
      <c r="KD36" s="383"/>
      <c r="KE36" s="383"/>
      <c r="KF36" s="383"/>
      <c r="KG36" s="383"/>
      <c r="KH36" s="383"/>
      <c r="KI36" s="383"/>
      <c r="KJ36" s="383"/>
      <c r="KK36" s="383"/>
      <c r="KL36" s="18"/>
      <c r="KM36" s="220" t="s">
        <v>168</v>
      </c>
      <c r="KN36" s="220"/>
      <c r="KO36" s="220"/>
      <c r="KP36" s="220"/>
      <c r="KQ36" s="220"/>
      <c r="KR36" s="220"/>
      <c r="KS36" s="220"/>
      <c r="KT36" s="220"/>
      <c r="KU36" s="220"/>
      <c r="KV36" s="220"/>
      <c r="KW36" s="220"/>
      <c r="KX36" s="220"/>
      <c r="KY36" s="220"/>
      <c r="KZ36" s="220"/>
      <c r="LA36" s="220"/>
      <c r="LB36" s="220"/>
      <c r="LC36" s="220"/>
      <c r="LD36" s="220"/>
      <c r="LE36" s="220"/>
      <c r="LF36" s="220"/>
      <c r="LG36" s="220"/>
      <c r="LH36" s="220"/>
      <c r="LI36" s="220"/>
      <c r="LJ36" s="220"/>
      <c r="LK36" s="220"/>
      <c r="LL36" s="220"/>
      <c r="LM36" s="220"/>
      <c r="LN36" s="220"/>
      <c r="LO36" s="220"/>
      <c r="LP36" s="220"/>
      <c r="LQ36" s="220"/>
      <c r="LR36" s="220"/>
      <c r="LS36" s="220"/>
      <c r="LT36" s="220"/>
      <c r="LU36" s="220"/>
      <c r="LV36" s="220"/>
      <c r="LW36" s="220"/>
      <c r="LX36" s="220"/>
      <c r="LY36" s="220"/>
      <c r="LZ36" s="220"/>
      <c r="MA36" s="220"/>
      <c r="MB36" s="220"/>
      <c r="MC36" s="220"/>
      <c r="MD36" s="220"/>
      <c r="ME36" s="220"/>
      <c r="MF36" s="220"/>
      <c r="MG36" s="220"/>
      <c r="MH36" s="220"/>
      <c r="MI36" s="220"/>
      <c r="MJ36" s="220"/>
      <c r="MK36" s="220"/>
      <c r="ML36" s="220"/>
      <c r="MM36" s="220"/>
      <c r="MN36" s="220"/>
      <c r="MO36" s="220"/>
      <c r="MP36" s="220"/>
      <c r="MQ36" s="220"/>
      <c r="MR36" s="220"/>
      <c r="MS36" s="220"/>
      <c r="MT36" s="220"/>
      <c r="MU36" s="220"/>
      <c r="MV36" s="220"/>
      <c r="MW36" s="220"/>
      <c r="MX36" s="220"/>
      <c r="MY36" s="220"/>
      <c r="MZ36" s="220"/>
      <c r="NA36" s="220"/>
      <c r="NB36" s="220"/>
      <c r="NC36" s="220"/>
      <c r="ND36" s="220"/>
      <c r="NE36" s="220"/>
      <c r="NF36" s="220"/>
      <c r="NG36" s="220"/>
      <c r="NH36" s="220"/>
      <c r="NI36" s="220"/>
      <c r="NJ36" s="220"/>
      <c r="NK36" s="220"/>
      <c r="NL36" s="220"/>
      <c r="NM36" s="220"/>
      <c r="NN36" s="220"/>
      <c r="NO36" s="220"/>
      <c r="NP36" s="220"/>
      <c r="NQ36" s="220"/>
      <c r="NR36" s="220"/>
      <c r="NS36" s="223"/>
      <c r="NT36" s="383" t="s">
        <v>143</v>
      </c>
      <c r="NU36" s="383"/>
      <c r="NV36" s="383"/>
      <c r="NW36" s="383"/>
      <c r="NX36" s="383"/>
      <c r="NY36" s="383"/>
      <c r="NZ36" s="383"/>
      <c r="OA36" s="383"/>
      <c r="OB36" s="383"/>
      <c r="OC36" s="383"/>
      <c r="OD36" s="383"/>
      <c r="OE36" s="383"/>
      <c r="OF36" s="383"/>
      <c r="OG36" s="383"/>
      <c r="OH36" s="383"/>
      <c r="OI36" s="383"/>
      <c r="OJ36" s="383"/>
      <c r="OK36" s="383"/>
      <c r="OL36" s="383"/>
      <c r="OM36" s="383"/>
      <c r="ON36" s="18"/>
      <c r="OO36" s="220" t="s">
        <v>173</v>
      </c>
      <c r="OP36" s="220"/>
      <c r="OQ36" s="220"/>
      <c r="OR36" s="220"/>
      <c r="OS36" s="220"/>
      <c r="OT36" s="220"/>
      <c r="OU36" s="220"/>
      <c r="OV36" s="220"/>
      <c r="OW36" s="220"/>
      <c r="OX36" s="220"/>
      <c r="OY36" s="220"/>
      <c r="OZ36" s="220"/>
      <c r="PA36" s="220"/>
      <c r="PB36" s="220"/>
      <c r="PC36" s="220"/>
      <c r="PD36" s="220"/>
      <c r="PE36" s="220"/>
      <c r="PF36" s="220"/>
      <c r="PG36" s="220"/>
      <c r="PH36" s="220"/>
      <c r="PI36" s="220"/>
      <c r="PJ36" s="220"/>
      <c r="PK36" s="220"/>
      <c r="PL36" s="220"/>
      <c r="PM36" s="220"/>
      <c r="PN36" s="220"/>
      <c r="PO36" s="220"/>
      <c r="PP36" s="220"/>
      <c r="PQ36" s="220"/>
      <c r="PR36" s="220"/>
      <c r="PS36" s="220"/>
      <c r="PT36" s="220"/>
      <c r="PU36" s="220"/>
      <c r="PV36" s="220"/>
      <c r="PW36" s="220"/>
      <c r="PX36" s="220"/>
      <c r="PY36" s="220"/>
      <c r="PZ36" s="220"/>
      <c r="QA36" s="220"/>
      <c r="QB36" s="220"/>
      <c r="QC36" s="220"/>
      <c r="QD36" s="220"/>
      <c r="QE36" s="220"/>
      <c r="QF36" s="220"/>
      <c r="QG36" s="220"/>
      <c r="QH36" s="220"/>
      <c r="QI36" s="220"/>
      <c r="QJ36" s="220"/>
      <c r="QK36" s="220"/>
      <c r="QL36" s="220"/>
      <c r="QM36" s="220"/>
      <c r="QN36" s="220"/>
      <c r="QO36" s="220"/>
      <c r="QP36" s="220"/>
      <c r="QQ36" s="220"/>
      <c r="QR36" s="220"/>
      <c r="QS36" s="220"/>
      <c r="QT36" s="220"/>
      <c r="QU36" s="220"/>
      <c r="QV36" s="220"/>
      <c r="QW36" s="220"/>
      <c r="QX36" s="220"/>
      <c r="QY36" s="220"/>
      <c r="QZ36" s="220"/>
      <c r="RA36" s="220"/>
      <c r="RB36" s="220"/>
      <c r="RC36" s="220"/>
      <c r="RD36" s="220"/>
      <c r="RE36" s="220"/>
      <c r="RF36" s="220"/>
      <c r="RG36" s="220"/>
      <c r="RH36" s="220"/>
      <c r="RI36" s="220"/>
      <c r="RJ36" s="220"/>
      <c r="RK36" s="220"/>
      <c r="RL36" s="220"/>
      <c r="RM36" s="220"/>
      <c r="RN36" s="220"/>
      <c r="RO36" s="220"/>
      <c r="RP36" s="220"/>
      <c r="RQ36" s="220"/>
      <c r="RR36" s="220"/>
      <c r="RS36" s="220"/>
      <c r="RT36" s="220"/>
      <c r="RU36" s="223"/>
    </row>
    <row r="37" spans="2:489" s="2" customFormat="1" ht="6.95" customHeight="1">
      <c r="B37" s="754"/>
      <c r="C37" s="754"/>
      <c r="D37" s="754"/>
      <c r="E37" s="754"/>
      <c r="F37" s="754"/>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c r="AE37" s="754"/>
      <c r="AF37" s="754"/>
      <c r="AG37" s="1134"/>
      <c r="AH37" s="1134"/>
      <c r="AI37" s="1134"/>
      <c r="AJ37" s="1134"/>
      <c r="AK37" s="1134"/>
      <c r="AL37" s="1134"/>
      <c r="AM37" s="1134"/>
      <c r="AN37" s="1134"/>
      <c r="AO37" s="1134"/>
      <c r="AP37" s="1134"/>
      <c r="AQ37" s="1134"/>
      <c r="AR37" s="1134"/>
      <c r="AS37" s="1134"/>
      <c r="AT37" s="1134"/>
      <c r="AU37" s="1134"/>
      <c r="AV37" s="1134"/>
      <c r="AW37" s="1134"/>
      <c r="AX37" s="1134"/>
      <c r="AY37" s="1134"/>
      <c r="AZ37" s="1134"/>
      <c r="BA37" s="1134"/>
      <c r="BB37" s="1134"/>
      <c r="BC37" s="1134"/>
      <c r="BD37" s="1134"/>
      <c r="BE37" s="1134"/>
      <c r="BF37" s="1134"/>
      <c r="BG37" s="1134"/>
      <c r="BH37" s="1134"/>
      <c r="BI37" s="1134"/>
      <c r="BJ37" s="1134"/>
      <c r="BK37" s="1134"/>
      <c r="BL37" s="1134"/>
      <c r="BM37" s="1134"/>
      <c r="BN37" s="1134"/>
      <c r="BO37" s="1134"/>
      <c r="BP37" s="1134"/>
      <c r="BQ37" s="1134"/>
      <c r="BR37" s="1134"/>
      <c r="BS37" s="1134"/>
      <c r="BT37" s="1134"/>
      <c r="BU37" s="1134"/>
      <c r="BV37" s="1134"/>
      <c r="BW37" s="1134"/>
      <c r="BX37" s="1134"/>
      <c r="BY37" s="1134"/>
      <c r="BZ37" s="1134"/>
      <c r="CA37" s="1134"/>
      <c r="CB37" s="1134"/>
      <c r="CC37" s="1134"/>
      <c r="CD37" s="1134"/>
      <c r="CE37" s="1134"/>
      <c r="CF37" s="1134"/>
      <c r="CG37" s="1134"/>
      <c r="CH37" s="1134"/>
      <c r="CI37" s="1134"/>
      <c r="CJ37" s="1134"/>
      <c r="CK37" s="1134"/>
      <c r="CL37" s="1134"/>
      <c r="CM37" s="1134"/>
      <c r="CN37" s="1134"/>
      <c r="CO37" s="1134"/>
      <c r="CP37" s="1134"/>
      <c r="CQ37" s="1134"/>
      <c r="CR37" s="1134"/>
      <c r="CS37" s="1134"/>
      <c r="CT37" s="1134"/>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79"/>
      <c r="FK37" s="779"/>
      <c r="FL37" s="779"/>
      <c r="FM37" s="779"/>
      <c r="FN37" s="779"/>
      <c r="FO37" s="221"/>
      <c r="FP37" s="383"/>
      <c r="FQ37" s="383"/>
      <c r="FR37" s="383"/>
      <c r="FS37" s="383"/>
      <c r="FT37" s="383"/>
      <c r="FU37" s="383"/>
      <c r="FV37" s="383"/>
      <c r="FW37" s="383"/>
      <c r="FX37" s="383"/>
      <c r="FY37" s="383"/>
      <c r="FZ37" s="383"/>
      <c r="GA37" s="383"/>
      <c r="GB37" s="383"/>
      <c r="GC37" s="383"/>
      <c r="GD37" s="383"/>
      <c r="GE37" s="383"/>
      <c r="GF37" s="383"/>
      <c r="GG37" s="383"/>
      <c r="GH37" s="383"/>
      <c r="GI37" s="383"/>
      <c r="GJ37" s="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c r="HV37" s="220"/>
      <c r="HW37" s="220"/>
      <c r="HX37" s="220"/>
      <c r="HY37" s="220"/>
      <c r="HZ37" s="220"/>
      <c r="IA37" s="220"/>
      <c r="IB37" s="220"/>
      <c r="IC37" s="220"/>
      <c r="ID37" s="220"/>
      <c r="IE37" s="220"/>
      <c r="IF37" s="220"/>
      <c r="IG37" s="220"/>
      <c r="IH37" s="220"/>
      <c r="II37" s="220"/>
      <c r="IJ37" s="220"/>
      <c r="IK37" s="220"/>
      <c r="IL37" s="220"/>
      <c r="IM37" s="220"/>
      <c r="IN37" s="220"/>
      <c r="IO37" s="220"/>
      <c r="IP37" s="220"/>
      <c r="IQ37" s="220"/>
      <c r="IR37" s="220"/>
      <c r="IS37" s="220"/>
      <c r="IT37" s="220"/>
      <c r="IU37" s="220"/>
      <c r="IV37" s="220"/>
      <c r="IW37" s="220"/>
      <c r="IX37" s="220"/>
      <c r="IY37" s="220"/>
      <c r="IZ37" s="220"/>
      <c r="JA37" s="220"/>
      <c r="JB37" s="220"/>
      <c r="JC37" s="220"/>
      <c r="JD37" s="220"/>
      <c r="JE37" s="220"/>
      <c r="JF37" s="220"/>
      <c r="JG37" s="220"/>
      <c r="JH37" s="220"/>
      <c r="JI37" s="220"/>
      <c r="JJ37" s="220"/>
      <c r="JK37" s="220"/>
      <c r="JL37" s="220"/>
      <c r="JM37" s="220"/>
      <c r="JN37" s="220"/>
      <c r="JO37" s="220"/>
      <c r="JP37" s="220"/>
      <c r="JQ37" s="223"/>
      <c r="JR37" s="383"/>
      <c r="JS37" s="383"/>
      <c r="JT37" s="383"/>
      <c r="JU37" s="383"/>
      <c r="JV37" s="383"/>
      <c r="JW37" s="383"/>
      <c r="JX37" s="383"/>
      <c r="JY37" s="383"/>
      <c r="JZ37" s="383"/>
      <c r="KA37" s="383"/>
      <c r="KB37" s="383"/>
      <c r="KC37" s="383"/>
      <c r="KD37" s="383"/>
      <c r="KE37" s="383"/>
      <c r="KF37" s="383"/>
      <c r="KG37" s="383"/>
      <c r="KH37" s="383"/>
      <c r="KI37" s="383"/>
      <c r="KJ37" s="383"/>
      <c r="KK37" s="383"/>
      <c r="KL37" s="22"/>
      <c r="KM37" s="220"/>
      <c r="KN37" s="220"/>
      <c r="KO37" s="220"/>
      <c r="KP37" s="220"/>
      <c r="KQ37" s="220"/>
      <c r="KR37" s="220"/>
      <c r="KS37" s="220"/>
      <c r="KT37" s="220"/>
      <c r="KU37" s="220"/>
      <c r="KV37" s="220"/>
      <c r="KW37" s="220"/>
      <c r="KX37" s="220"/>
      <c r="KY37" s="220"/>
      <c r="KZ37" s="220"/>
      <c r="LA37" s="220"/>
      <c r="LB37" s="220"/>
      <c r="LC37" s="220"/>
      <c r="LD37" s="220"/>
      <c r="LE37" s="220"/>
      <c r="LF37" s="220"/>
      <c r="LG37" s="220"/>
      <c r="LH37" s="220"/>
      <c r="LI37" s="220"/>
      <c r="LJ37" s="220"/>
      <c r="LK37" s="220"/>
      <c r="LL37" s="220"/>
      <c r="LM37" s="220"/>
      <c r="LN37" s="220"/>
      <c r="LO37" s="220"/>
      <c r="LP37" s="220"/>
      <c r="LQ37" s="220"/>
      <c r="LR37" s="220"/>
      <c r="LS37" s="220"/>
      <c r="LT37" s="220"/>
      <c r="LU37" s="220"/>
      <c r="LV37" s="220"/>
      <c r="LW37" s="220"/>
      <c r="LX37" s="220"/>
      <c r="LY37" s="220"/>
      <c r="LZ37" s="220"/>
      <c r="MA37" s="220"/>
      <c r="MB37" s="220"/>
      <c r="MC37" s="220"/>
      <c r="MD37" s="220"/>
      <c r="ME37" s="220"/>
      <c r="MF37" s="220"/>
      <c r="MG37" s="220"/>
      <c r="MH37" s="220"/>
      <c r="MI37" s="220"/>
      <c r="MJ37" s="220"/>
      <c r="MK37" s="220"/>
      <c r="ML37" s="220"/>
      <c r="MM37" s="220"/>
      <c r="MN37" s="220"/>
      <c r="MO37" s="220"/>
      <c r="MP37" s="220"/>
      <c r="MQ37" s="220"/>
      <c r="MR37" s="220"/>
      <c r="MS37" s="220"/>
      <c r="MT37" s="220"/>
      <c r="MU37" s="220"/>
      <c r="MV37" s="220"/>
      <c r="MW37" s="220"/>
      <c r="MX37" s="220"/>
      <c r="MY37" s="220"/>
      <c r="MZ37" s="220"/>
      <c r="NA37" s="220"/>
      <c r="NB37" s="220"/>
      <c r="NC37" s="220"/>
      <c r="ND37" s="220"/>
      <c r="NE37" s="220"/>
      <c r="NF37" s="220"/>
      <c r="NG37" s="220"/>
      <c r="NH37" s="220"/>
      <c r="NI37" s="220"/>
      <c r="NJ37" s="220"/>
      <c r="NK37" s="220"/>
      <c r="NL37" s="220"/>
      <c r="NM37" s="220"/>
      <c r="NN37" s="220"/>
      <c r="NO37" s="220"/>
      <c r="NP37" s="220"/>
      <c r="NQ37" s="220"/>
      <c r="NR37" s="220"/>
      <c r="NS37" s="223"/>
      <c r="NT37" s="383"/>
      <c r="NU37" s="383"/>
      <c r="NV37" s="383"/>
      <c r="NW37" s="383"/>
      <c r="NX37" s="383"/>
      <c r="NY37" s="383"/>
      <c r="NZ37" s="383"/>
      <c r="OA37" s="383"/>
      <c r="OB37" s="383"/>
      <c r="OC37" s="383"/>
      <c r="OD37" s="383"/>
      <c r="OE37" s="383"/>
      <c r="OF37" s="383"/>
      <c r="OG37" s="383"/>
      <c r="OH37" s="383"/>
      <c r="OI37" s="383"/>
      <c r="OJ37" s="383"/>
      <c r="OK37" s="383"/>
      <c r="OL37" s="383"/>
      <c r="OM37" s="383"/>
      <c r="ON37" s="22"/>
      <c r="OO37" s="220"/>
      <c r="OP37" s="220"/>
      <c r="OQ37" s="220"/>
      <c r="OR37" s="220"/>
      <c r="OS37" s="220"/>
      <c r="OT37" s="220"/>
      <c r="OU37" s="220"/>
      <c r="OV37" s="220"/>
      <c r="OW37" s="220"/>
      <c r="OX37" s="220"/>
      <c r="OY37" s="220"/>
      <c r="OZ37" s="220"/>
      <c r="PA37" s="220"/>
      <c r="PB37" s="220"/>
      <c r="PC37" s="220"/>
      <c r="PD37" s="220"/>
      <c r="PE37" s="220"/>
      <c r="PF37" s="220"/>
      <c r="PG37" s="220"/>
      <c r="PH37" s="220"/>
      <c r="PI37" s="220"/>
      <c r="PJ37" s="220"/>
      <c r="PK37" s="220"/>
      <c r="PL37" s="220"/>
      <c r="PM37" s="220"/>
      <c r="PN37" s="220"/>
      <c r="PO37" s="220"/>
      <c r="PP37" s="220"/>
      <c r="PQ37" s="220"/>
      <c r="PR37" s="220"/>
      <c r="PS37" s="220"/>
      <c r="PT37" s="220"/>
      <c r="PU37" s="220"/>
      <c r="PV37" s="220"/>
      <c r="PW37" s="220"/>
      <c r="PX37" s="220"/>
      <c r="PY37" s="220"/>
      <c r="PZ37" s="220"/>
      <c r="QA37" s="220"/>
      <c r="QB37" s="220"/>
      <c r="QC37" s="220"/>
      <c r="QD37" s="220"/>
      <c r="QE37" s="220"/>
      <c r="QF37" s="220"/>
      <c r="QG37" s="220"/>
      <c r="QH37" s="220"/>
      <c r="QI37" s="220"/>
      <c r="QJ37" s="220"/>
      <c r="QK37" s="220"/>
      <c r="QL37" s="220"/>
      <c r="QM37" s="220"/>
      <c r="QN37" s="220"/>
      <c r="QO37" s="220"/>
      <c r="QP37" s="220"/>
      <c r="QQ37" s="220"/>
      <c r="QR37" s="220"/>
      <c r="QS37" s="220"/>
      <c r="QT37" s="220"/>
      <c r="QU37" s="220"/>
      <c r="QV37" s="220"/>
      <c r="QW37" s="220"/>
      <c r="QX37" s="220"/>
      <c r="QY37" s="220"/>
      <c r="QZ37" s="220"/>
      <c r="RA37" s="220"/>
      <c r="RB37" s="220"/>
      <c r="RC37" s="220"/>
      <c r="RD37" s="220"/>
      <c r="RE37" s="220"/>
      <c r="RF37" s="220"/>
      <c r="RG37" s="220"/>
      <c r="RH37" s="220"/>
      <c r="RI37" s="220"/>
      <c r="RJ37" s="220"/>
      <c r="RK37" s="220"/>
      <c r="RL37" s="220"/>
      <c r="RM37" s="220"/>
      <c r="RN37" s="220"/>
      <c r="RO37" s="220"/>
      <c r="RP37" s="220"/>
      <c r="RQ37" s="220"/>
      <c r="RR37" s="220"/>
      <c r="RS37" s="220"/>
      <c r="RT37" s="220"/>
      <c r="RU37" s="223"/>
    </row>
    <row r="38" spans="2:489" s="2" customFormat="1" ht="6.95" customHeight="1">
      <c r="B38" s="755"/>
      <c r="C38" s="755"/>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1135"/>
      <c r="AH38" s="1135"/>
      <c r="AI38" s="1135"/>
      <c r="AJ38" s="1135"/>
      <c r="AK38" s="1135"/>
      <c r="AL38" s="1135"/>
      <c r="AM38" s="1135"/>
      <c r="AN38" s="1135"/>
      <c r="AO38" s="1135"/>
      <c r="AP38" s="1135"/>
      <c r="AQ38" s="1135"/>
      <c r="AR38" s="1135"/>
      <c r="AS38" s="1135"/>
      <c r="AT38" s="1135"/>
      <c r="AU38" s="1135"/>
      <c r="AV38" s="1135"/>
      <c r="AW38" s="1135"/>
      <c r="AX38" s="1135"/>
      <c r="AY38" s="1135"/>
      <c r="AZ38" s="1135"/>
      <c r="BA38" s="1135"/>
      <c r="BB38" s="1135"/>
      <c r="BC38" s="1135"/>
      <c r="BD38" s="1135"/>
      <c r="BE38" s="1135"/>
      <c r="BF38" s="1135"/>
      <c r="BG38" s="1135"/>
      <c r="BH38" s="1135"/>
      <c r="BI38" s="1135"/>
      <c r="BJ38" s="1135"/>
      <c r="BK38" s="1135"/>
      <c r="BL38" s="1135"/>
      <c r="BM38" s="1135"/>
      <c r="BN38" s="1135"/>
      <c r="BO38" s="1135"/>
      <c r="BP38" s="1135"/>
      <c r="BQ38" s="1135"/>
      <c r="BR38" s="1135"/>
      <c r="BS38" s="1135"/>
      <c r="BT38" s="1135"/>
      <c r="BU38" s="1135"/>
      <c r="BV38" s="1135"/>
      <c r="BW38" s="1135"/>
      <c r="BX38" s="1135"/>
      <c r="BY38" s="1135"/>
      <c r="BZ38" s="1135"/>
      <c r="CA38" s="1135"/>
      <c r="CB38" s="1135"/>
      <c r="CC38" s="1135"/>
      <c r="CD38" s="1135"/>
      <c r="CE38" s="1135"/>
      <c r="CF38" s="1135"/>
      <c r="CG38" s="1135"/>
      <c r="CH38" s="1135"/>
      <c r="CI38" s="1135"/>
      <c r="CJ38" s="1135"/>
      <c r="CK38" s="1135"/>
      <c r="CL38" s="1135"/>
      <c r="CM38" s="1135"/>
      <c r="CN38" s="1135"/>
      <c r="CO38" s="1135"/>
      <c r="CP38" s="1135"/>
      <c r="CQ38" s="1135"/>
      <c r="CR38" s="1135"/>
      <c r="CS38" s="1135"/>
      <c r="CT38" s="1135"/>
      <c r="CU38" s="780"/>
      <c r="CV38" s="780"/>
      <c r="CW38" s="780"/>
      <c r="CX38" s="780"/>
      <c r="CY38" s="780"/>
      <c r="CZ38" s="780"/>
      <c r="DA38" s="780"/>
      <c r="DB38" s="780"/>
      <c r="DC38" s="780"/>
      <c r="DD38" s="780"/>
      <c r="DE38" s="780"/>
      <c r="DF38" s="780"/>
      <c r="DG38" s="780"/>
      <c r="DH38" s="780"/>
      <c r="DI38" s="780"/>
      <c r="DJ38" s="780"/>
      <c r="DK38" s="780"/>
      <c r="DL38" s="780"/>
      <c r="DM38" s="780"/>
      <c r="DN38" s="780"/>
      <c r="DO38" s="780"/>
      <c r="DP38" s="780"/>
      <c r="DQ38" s="780"/>
      <c r="DR38" s="780"/>
      <c r="DS38" s="780"/>
      <c r="DT38" s="780"/>
      <c r="DU38" s="780"/>
      <c r="DV38" s="780"/>
      <c r="DW38" s="780"/>
      <c r="DX38" s="780"/>
      <c r="DY38" s="780"/>
      <c r="DZ38" s="780"/>
      <c r="EA38" s="780"/>
      <c r="EB38" s="780"/>
      <c r="EC38" s="780"/>
      <c r="ED38" s="780"/>
      <c r="EE38" s="780"/>
      <c r="EF38" s="780"/>
      <c r="EG38" s="780"/>
      <c r="EH38" s="780"/>
      <c r="EI38" s="780"/>
      <c r="EJ38" s="780"/>
      <c r="EK38" s="780"/>
      <c r="EL38" s="780"/>
      <c r="EM38" s="780"/>
      <c r="EN38" s="780"/>
      <c r="EO38" s="780"/>
      <c r="EP38" s="780"/>
      <c r="EQ38" s="780"/>
      <c r="ER38" s="780"/>
      <c r="ES38" s="780"/>
      <c r="ET38" s="780"/>
      <c r="EU38" s="780"/>
      <c r="EV38" s="780"/>
      <c r="EW38" s="780"/>
      <c r="EX38" s="780"/>
      <c r="EY38" s="780"/>
      <c r="EZ38" s="780"/>
      <c r="FA38" s="780"/>
      <c r="FB38" s="780"/>
      <c r="FC38" s="780"/>
      <c r="FD38" s="780"/>
      <c r="FE38" s="780"/>
      <c r="FF38" s="780"/>
      <c r="FG38" s="780"/>
      <c r="FH38" s="780"/>
      <c r="FI38" s="780"/>
      <c r="FJ38" s="780"/>
      <c r="FK38" s="780"/>
      <c r="FL38" s="780"/>
      <c r="FM38" s="780"/>
      <c r="FN38" s="780"/>
      <c r="FO38" s="221"/>
      <c r="FP38" s="383"/>
      <c r="FQ38" s="383"/>
      <c r="FR38" s="383"/>
      <c r="FS38" s="383"/>
      <c r="FT38" s="383"/>
      <c r="FU38" s="383"/>
      <c r="FV38" s="383"/>
      <c r="FW38" s="383"/>
      <c r="FX38" s="383"/>
      <c r="FY38" s="383"/>
      <c r="FZ38" s="383"/>
      <c r="GA38" s="383"/>
      <c r="GB38" s="383"/>
      <c r="GC38" s="383"/>
      <c r="GD38" s="383"/>
      <c r="GE38" s="383"/>
      <c r="GF38" s="383"/>
      <c r="GG38" s="383"/>
      <c r="GH38" s="383"/>
      <c r="GI38" s="383"/>
      <c r="GJ38" s="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c r="HV38" s="220"/>
      <c r="HW38" s="220"/>
      <c r="HX38" s="220"/>
      <c r="HY38" s="220"/>
      <c r="HZ38" s="220"/>
      <c r="IA38" s="220"/>
      <c r="IB38" s="220"/>
      <c r="IC38" s="220"/>
      <c r="ID38" s="220"/>
      <c r="IE38" s="220"/>
      <c r="IF38" s="220"/>
      <c r="IG38" s="220"/>
      <c r="IH38" s="220"/>
      <c r="II38" s="220"/>
      <c r="IJ38" s="220"/>
      <c r="IK38" s="220"/>
      <c r="IL38" s="220"/>
      <c r="IM38" s="220"/>
      <c r="IN38" s="220"/>
      <c r="IO38" s="220"/>
      <c r="IP38" s="220"/>
      <c r="IQ38" s="220"/>
      <c r="IR38" s="220"/>
      <c r="IS38" s="220"/>
      <c r="IT38" s="220"/>
      <c r="IU38" s="220"/>
      <c r="IV38" s="220"/>
      <c r="IW38" s="220"/>
      <c r="IX38" s="220"/>
      <c r="IY38" s="220"/>
      <c r="IZ38" s="220"/>
      <c r="JA38" s="220"/>
      <c r="JB38" s="220"/>
      <c r="JC38" s="220"/>
      <c r="JD38" s="220"/>
      <c r="JE38" s="220"/>
      <c r="JF38" s="220"/>
      <c r="JG38" s="220"/>
      <c r="JH38" s="220"/>
      <c r="JI38" s="220"/>
      <c r="JJ38" s="220"/>
      <c r="JK38" s="220"/>
      <c r="JL38" s="220"/>
      <c r="JM38" s="220"/>
      <c r="JN38" s="220"/>
      <c r="JO38" s="220"/>
      <c r="JP38" s="220"/>
      <c r="JQ38" s="223"/>
      <c r="JR38" s="383"/>
      <c r="JS38" s="383"/>
      <c r="JT38" s="383"/>
      <c r="JU38" s="383"/>
      <c r="JV38" s="383"/>
      <c r="JW38" s="383"/>
      <c r="JX38" s="383"/>
      <c r="JY38" s="383"/>
      <c r="JZ38" s="383"/>
      <c r="KA38" s="383"/>
      <c r="KB38" s="383"/>
      <c r="KC38" s="383"/>
      <c r="KD38" s="383"/>
      <c r="KE38" s="383"/>
      <c r="KF38" s="383"/>
      <c r="KG38" s="383"/>
      <c r="KH38" s="383"/>
      <c r="KI38" s="383"/>
      <c r="KJ38" s="383"/>
      <c r="KK38" s="383"/>
      <c r="KL38" s="22"/>
      <c r="KM38" s="220"/>
      <c r="KN38" s="220"/>
      <c r="KO38" s="220"/>
      <c r="KP38" s="220"/>
      <c r="KQ38" s="220"/>
      <c r="KR38" s="220"/>
      <c r="KS38" s="220"/>
      <c r="KT38" s="220"/>
      <c r="KU38" s="220"/>
      <c r="KV38" s="220"/>
      <c r="KW38" s="220"/>
      <c r="KX38" s="220"/>
      <c r="KY38" s="220"/>
      <c r="KZ38" s="220"/>
      <c r="LA38" s="220"/>
      <c r="LB38" s="220"/>
      <c r="LC38" s="220"/>
      <c r="LD38" s="220"/>
      <c r="LE38" s="220"/>
      <c r="LF38" s="220"/>
      <c r="LG38" s="220"/>
      <c r="LH38" s="220"/>
      <c r="LI38" s="220"/>
      <c r="LJ38" s="220"/>
      <c r="LK38" s="220"/>
      <c r="LL38" s="220"/>
      <c r="LM38" s="220"/>
      <c r="LN38" s="220"/>
      <c r="LO38" s="220"/>
      <c r="LP38" s="220"/>
      <c r="LQ38" s="220"/>
      <c r="LR38" s="220"/>
      <c r="LS38" s="220"/>
      <c r="LT38" s="220"/>
      <c r="LU38" s="220"/>
      <c r="LV38" s="220"/>
      <c r="LW38" s="220"/>
      <c r="LX38" s="220"/>
      <c r="LY38" s="220"/>
      <c r="LZ38" s="220"/>
      <c r="MA38" s="220"/>
      <c r="MB38" s="220"/>
      <c r="MC38" s="220"/>
      <c r="MD38" s="220"/>
      <c r="ME38" s="220"/>
      <c r="MF38" s="220"/>
      <c r="MG38" s="220"/>
      <c r="MH38" s="220"/>
      <c r="MI38" s="220"/>
      <c r="MJ38" s="220"/>
      <c r="MK38" s="220"/>
      <c r="ML38" s="220"/>
      <c r="MM38" s="220"/>
      <c r="MN38" s="220"/>
      <c r="MO38" s="220"/>
      <c r="MP38" s="220"/>
      <c r="MQ38" s="220"/>
      <c r="MR38" s="220"/>
      <c r="MS38" s="220"/>
      <c r="MT38" s="220"/>
      <c r="MU38" s="220"/>
      <c r="MV38" s="220"/>
      <c r="MW38" s="220"/>
      <c r="MX38" s="220"/>
      <c r="MY38" s="220"/>
      <c r="MZ38" s="220"/>
      <c r="NA38" s="220"/>
      <c r="NB38" s="220"/>
      <c r="NC38" s="220"/>
      <c r="ND38" s="220"/>
      <c r="NE38" s="220"/>
      <c r="NF38" s="220"/>
      <c r="NG38" s="220"/>
      <c r="NH38" s="220"/>
      <c r="NI38" s="220"/>
      <c r="NJ38" s="220"/>
      <c r="NK38" s="220"/>
      <c r="NL38" s="220"/>
      <c r="NM38" s="220"/>
      <c r="NN38" s="220"/>
      <c r="NO38" s="220"/>
      <c r="NP38" s="220"/>
      <c r="NQ38" s="220"/>
      <c r="NR38" s="220"/>
      <c r="NS38" s="223"/>
      <c r="NT38" s="383"/>
      <c r="NU38" s="383"/>
      <c r="NV38" s="383"/>
      <c r="NW38" s="383"/>
      <c r="NX38" s="383"/>
      <c r="NY38" s="383"/>
      <c r="NZ38" s="383"/>
      <c r="OA38" s="383"/>
      <c r="OB38" s="383"/>
      <c r="OC38" s="383"/>
      <c r="OD38" s="383"/>
      <c r="OE38" s="383"/>
      <c r="OF38" s="383"/>
      <c r="OG38" s="383"/>
      <c r="OH38" s="383"/>
      <c r="OI38" s="383"/>
      <c r="OJ38" s="383"/>
      <c r="OK38" s="383"/>
      <c r="OL38" s="383"/>
      <c r="OM38" s="383"/>
      <c r="ON38" s="22"/>
      <c r="OO38" s="220"/>
      <c r="OP38" s="220"/>
      <c r="OQ38" s="220"/>
      <c r="OR38" s="220"/>
      <c r="OS38" s="220"/>
      <c r="OT38" s="220"/>
      <c r="OU38" s="220"/>
      <c r="OV38" s="220"/>
      <c r="OW38" s="220"/>
      <c r="OX38" s="220"/>
      <c r="OY38" s="220"/>
      <c r="OZ38" s="220"/>
      <c r="PA38" s="220"/>
      <c r="PB38" s="220"/>
      <c r="PC38" s="220"/>
      <c r="PD38" s="220"/>
      <c r="PE38" s="220"/>
      <c r="PF38" s="220"/>
      <c r="PG38" s="220"/>
      <c r="PH38" s="220"/>
      <c r="PI38" s="220"/>
      <c r="PJ38" s="220"/>
      <c r="PK38" s="220"/>
      <c r="PL38" s="220"/>
      <c r="PM38" s="220"/>
      <c r="PN38" s="220"/>
      <c r="PO38" s="220"/>
      <c r="PP38" s="220"/>
      <c r="PQ38" s="220"/>
      <c r="PR38" s="220"/>
      <c r="PS38" s="220"/>
      <c r="PT38" s="220"/>
      <c r="PU38" s="220"/>
      <c r="PV38" s="220"/>
      <c r="PW38" s="220"/>
      <c r="PX38" s="220"/>
      <c r="PY38" s="220"/>
      <c r="PZ38" s="220"/>
      <c r="QA38" s="220"/>
      <c r="QB38" s="220"/>
      <c r="QC38" s="220"/>
      <c r="QD38" s="220"/>
      <c r="QE38" s="220"/>
      <c r="QF38" s="220"/>
      <c r="QG38" s="220"/>
      <c r="QH38" s="220"/>
      <c r="QI38" s="220"/>
      <c r="QJ38" s="220"/>
      <c r="QK38" s="220"/>
      <c r="QL38" s="220"/>
      <c r="QM38" s="220"/>
      <c r="QN38" s="220"/>
      <c r="QO38" s="220"/>
      <c r="QP38" s="220"/>
      <c r="QQ38" s="220"/>
      <c r="QR38" s="220"/>
      <c r="QS38" s="220"/>
      <c r="QT38" s="220"/>
      <c r="QU38" s="220"/>
      <c r="QV38" s="220"/>
      <c r="QW38" s="220"/>
      <c r="QX38" s="220"/>
      <c r="QY38" s="220"/>
      <c r="QZ38" s="220"/>
      <c r="RA38" s="220"/>
      <c r="RB38" s="220"/>
      <c r="RC38" s="220"/>
      <c r="RD38" s="220"/>
      <c r="RE38" s="220"/>
      <c r="RF38" s="220"/>
      <c r="RG38" s="220"/>
      <c r="RH38" s="220"/>
      <c r="RI38" s="220"/>
      <c r="RJ38" s="220"/>
      <c r="RK38" s="220"/>
      <c r="RL38" s="220"/>
      <c r="RM38" s="220"/>
      <c r="RN38" s="220"/>
      <c r="RO38" s="220"/>
      <c r="RP38" s="220"/>
      <c r="RQ38" s="220"/>
      <c r="RR38" s="220"/>
      <c r="RS38" s="220"/>
      <c r="RT38" s="220"/>
      <c r="RU38" s="223"/>
    </row>
    <row r="39" spans="2:489" s="2" customFormat="1" ht="6.95" customHeight="1" thickBot="1">
      <c r="B39" s="756" t="s">
        <v>30</v>
      </c>
      <c r="C39" s="757"/>
      <c r="D39" s="757"/>
      <c r="E39" s="757"/>
      <c r="F39" s="757"/>
      <c r="G39" s="757"/>
      <c r="H39" s="757"/>
      <c r="I39" s="757"/>
      <c r="J39" s="757"/>
      <c r="K39" s="757"/>
      <c r="L39" s="757"/>
      <c r="M39" s="757"/>
      <c r="N39" s="757"/>
      <c r="O39" s="757"/>
      <c r="P39" s="757"/>
      <c r="Q39" s="757"/>
      <c r="R39" s="757"/>
      <c r="S39" s="757"/>
      <c r="T39" s="757"/>
      <c r="U39" s="757"/>
      <c r="V39" s="757"/>
      <c r="W39" s="757"/>
      <c r="X39" s="757"/>
      <c r="Y39" s="757"/>
      <c r="Z39" s="757"/>
      <c r="AA39" s="757"/>
      <c r="AB39" s="757"/>
      <c r="AC39" s="757"/>
      <c r="AD39" s="757"/>
      <c r="AE39" s="757"/>
      <c r="AF39" s="757"/>
      <c r="AG39" s="762" t="s">
        <v>31</v>
      </c>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763"/>
      <c r="BT39" s="763"/>
      <c r="BU39" s="763"/>
      <c r="BV39" s="763"/>
      <c r="BW39" s="763"/>
      <c r="BX39" s="763"/>
      <c r="BY39" s="763"/>
      <c r="BZ39" s="763"/>
      <c r="CA39" s="763"/>
      <c r="CB39" s="763"/>
      <c r="CC39" s="763"/>
      <c r="CD39" s="763"/>
      <c r="CE39" s="763"/>
      <c r="CF39" s="763"/>
      <c r="CG39" s="763"/>
      <c r="CH39" s="763"/>
      <c r="CI39" s="763"/>
      <c r="CJ39" s="763"/>
      <c r="CK39" s="763"/>
      <c r="CL39" s="763"/>
      <c r="CM39" s="763"/>
      <c r="CN39" s="763"/>
      <c r="CO39" s="763"/>
      <c r="CP39" s="763"/>
      <c r="CQ39" s="763"/>
      <c r="CR39" s="763"/>
      <c r="CS39" s="763"/>
      <c r="CT39" s="764"/>
      <c r="CU39" s="766" t="s">
        <v>32</v>
      </c>
      <c r="CV39" s="767"/>
      <c r="CW39" s="767"/>
      <c r="CX39" s="767"/>
      <c r="CY39" s="767"/>
      <c r="CZ39" s="767"/>
      <c r="DA39" s="767"/>
      <c r="DB39" s="767"/>
      <c r="DC39" s="767"/>
      <c r="DD39" s="767"/>
      <c r="DE39" s="767"/>
      <c r="DF39" s="767"/>
      <c r="DG39" s="767"/>
      <c r="DH39" s="767"/>
      <c r="DI39" s="767"/>
      <c r="DJ39" s="767"/>
      <c r="DK39" s="767"/>
      <c r="DL39" s="767"/>
      <c r="DM39" s="767"/>
      <c r="DN39" s="767"/>
      <c r="DO39" s="767"/>
      <c r="DP39" s="767"/>
      <c r="DQ39" s="767"/>
      <c r="DR39" s="767"/>
      <c r="DS39" s="767"/>
      <c r="DT39" s="767"/>
      <c r="DU39" s="767"/>
      <c r="DV39" s="767"/>
      <c r="DW39" s="767"/>
      <c r="DX39" s="767"/>
      <c r="DY39" s="767"/>
      <c r="DZ39" s="767"/>
      <c r="EA39" s="767"/>
      <c r="EB39" s="767"/>
      <c r="EC39" s="767"/>
      <c r="ED39" s="767"/>
      <c r="EE39" s="767"/>
      <c r="EF39" s="767"/>
      <c r="EG39" s="767"/>
      <c r="EH39" s="767"/>
      <c r="EI39" s="767"/>
      <c r="EJ39" s="767"/>
      <c r="EK39" s="767"/>
      <c r="EL39" s="767"/>
      <c r="EM39" s="767"/>
      <c r="EN39" s="767"/>
      <c r="EO39" s="767"/>
      <c r="EP39" s="767"/>
      <c r="EQ39" s="767"/>
      <c r="ER39" s="767"/>
      <c r="ES39" s="767"/>
      <c r="ET39" s="767"/>
      <c r="EU39" s="767"/>
      <c r="EV39" s="767"/>
      <c r="EW39" s="767"/>
      <c r="EX39" s="767"/>
      <c r="EY39" s="767"/>
      <c r="EZ39" s="767"/>
      <c r="FA39" s="767"/>
      <c r="FB39" s="767"/>
      <c r="FC39" s="767"/>
      <c r="FD39" s="767"/>
      <c r="FE39" s="767"/>
      <c r="FF39" s="767"/>
      <c r="FG39" s="767"/>
      <c r="FH39" s="767"/>
      <c r="FI39" s="767"/>
      <c r="FJ39" s="767"/>
      <c r="FK39" s="767"/>
      <c r="FL39" s="767"/>
      <c r="FM39" s="767"/>
      <c r="FN39" s="768"/>
      <c r="FO39" s="221"/>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c r="HV39" s="288"/>
      <c r="HW39" s="288"/>
      <c r="HX39" s="288"/>
      <c r="HY39" s="288"/>
      <c r="HZ39" s="288"/>
      <c r="IA39" s="288"/>
      <c r="IB39" s="288"/>
      <c r="IC39" s="288"/>
      <c r="ID39" s="288"/>
      <c r="IE39" s="288"/>
      <c r="IF39" s="288"/>
      <c r="IG39" s="288"/>
      <c r="IH39" s="288"/>
      <c r="II39" s="288"/>
      <c r="IJ39" s="288"/>
      <c r="IK39" s="288"/>
      <c r="IL39" s="288"/>
      <c r="IM39" s="288"/>
      <c r="IN39" s="288"/>
      <c r="IO39" s="288"/>
      <c r="IP39" s="288"/>
      <c r="IQ39" s="288"/>
      <c r="IR39" s="288"/>
      <c r="IS39" s="288"/>
      <c r="IT39" s="288"/>
      <c r="IU39" s="288"/>
      <c r="IV39" s="288"/>
      <c r="IW39" s="288"/>
      <c r="IX39" s="288"/>
      <c r="IY39" s="288"/>
      <c r="IZ39" s="288"/>
      <c r="JA39" s="288"/>
      <c r="JB39" s="288"/>
      <c r="JC39" s="288"/>
      <c r="JD39" s="288"/>
      <c r="JE39" s="288"/>
      <c r="JF39" s="288"/>
      <c r="JG39" s="288"/>
      <c r="JH39" s="288"/>
      <c r="JI39" s="288"/>
      <c r="JJ39" s="288"/>
      <c r="JK39" s="288"/>
      <c r="JL39" s="288"/>
      <c r="JM39" s="288"/>
      <c r="JN39" s="288"/>
      <c r="JO39" s="288"/>
      <c r="JP39" s="288"/>
      <c r="JQ39" s="223"/>
      <c r="JR39" s="288"/>
      <c r="JS39" s="288"/>
      <c r="JT39" s="288"/>
      <c r="JU39" s="288"/>
      <c r="JV39" s="288"/>
      <c r="JW39" s="288"/>
      <c r="JX39" s="288"/>
      <c r="JY39" s="288"/>
      <c r="JZ39" s="288"/>
      <c r="KA39" s="288"/>
      <c r="KB39" s="288"/>
      <c r="KC39" s="288"/>
      <c r="KD39" s="288"/>
      <c r="KE39" s="288"/>
      <c r="KF39" s="288"/>
      <c r="KG39" s="288"/>
      <c r="KH39" s="288"/>
      <c r="KI39" s="288"/>
      <c r="KJ39" s="288"/>
      <c r="KK39" s="288"/>
      <c r="KL39" s="288"/>
      <c r="KM39" s="288"/>
      <c r="KN39" s="288"/>
      <c r="KO39" s="288"/>
      <c r="KP39" s="288"/>
      <c r="KQ39" s="288"/>
      <c r="KR39" s="288"/>
      <c r="KS39" s="288"/>
      <c r="KT39" s="288"/>
      <c r="KU39" s="288"/>
      <c r="KV39" s="288"/>
      <c r="KW39" s="288"/>
      <c r="KX39" s="288"/>
      <c r="KY39" s="288"/>
      <c r="KZ39" s="288"/>
      <c r="LA39" s="288"/>
      <c r="LB39" s="288"/>
      <c r="LC39" s="288"/>
      <c r="LD39" s="288"/>
      <c r="LE39" s="288"/>
      <c r="LF39" s="288"/>
      <c r="LG39" s="288"/>
      <c r="LH39" s="288"/>
      <c r="LI39" s="288"/>
      <c r="LJ39" s="288"/>
      <c r="LK39" s="288"/>
      <c r="LL39" s="288"/>
      <c r="LM39" s="288"/>
      <c r="LN39" s="288"/>
      <c r="LO39" s="288"/>
      <c r="LP39" s="288"/>
      <c r="LQ39" s="288"/>
      <c r="LR39" s="288"/>
      <c r="LS39" s="288"/>
      <c r="LT39" s="288"/>
      <c r="LU39" s="288"/>
      <c r="LV39" s="288"/>
      <c r="LW39" s="288"/>
      <c r="LX39" s="288"/>
      <c r="LY39" s="288"/>
      <c r="LZ39" s="288"/>
      <c r="MA39" s="288"/>
      <c r="MB39" s="288"/>
      <c r="MC39" s="288"/>
      <c r="MD39" s="288"/>
      <c r="ME39" s="288"/>
      <c r="MF39" s="288"/>
      <c r="MG39" s="288"/>
      <c r="MH39" s="288"/>
      <c r="MI39" s="288"/>
      <c r="MJ39" s="288"/>
      <c r="MK39" s="288"/>
      <c r="ML39" s="288"/>
      <c r="MM39" s="288"/>
      <c r="MN39" s="288"/>
      <c r="MO39" s="288"/>
      <c r="MP39" s="288"/>
      <c r="MQ39" s="288"/>
      <c r="MR39" s="288"/>
      <c r="MS39" s="288"/>
      <c r="MT39" s="288"/>
      <c r="MU39" s="288"/>
      <c r="MV39" s="288"/>
      <c r="MW39" s="288"/>
      <c r="MX39" s="288"/>
      <c r="MY39" s="288"/>
      <c r="MZ39" s="288"/>
      <c r="NA39" s="288"/>
      <c r="NB39" s="288"/>
      <c r="NC39" s="288"/>
      <c r="ND39" s="288"/>
      <c r="NE39" s="288"/>
      <c r="NF39" s="288"/>
      <c r="NG39" s="288"/>
      <c r="NH39" s="288"/>
      <c r="NI39" s="288"/>
      <c r="NJ39" s="288"/>
      <c r="NK39" s="288"/>
      <c r="NL39" s="288"/>
      <c r="NM39" s="288"/>
      <c r="NN39" s="288"/>
      <c r="NO39" s="288"/>
      <c r="NP39" s="288"/>
      <c r="NQ39" s="288"/>
      <c r="NR39" s="288"/>
      <c r="NS39" s="223"/>
      <c r="NT39" s="288"/>
      <c r="NU39" s="288"/>
      <c r="NV39" s="288"/>
      <c r="NW39" s="288"/>
      <c r="NX39" s="288"/>
      <c r="NY39" s="288"/>
      <c r="NZ39" s="288"/>
      <c r="OA39" s="288"/>
      <c r="OB39" s="288"/>
      <c r="OC39" s="288"/>
      <c r="OD39" s="288"/>
      <c r="OE39" s="288"/>
      <c r="OF39" s="288"/>
      <c r="OG39" s="288"/>
      <c r="OH39" s="288"/>
      <c r="OI39" s="288"/>
      <c r="OJ39" s="288"/>
      <c r="OK39" s="288"/>
      <c r="OL39" s="288"/>
      <c r="OM39" s="288"/>
      <c r="ON39" s="288"/>
      <c r="OO39" s="288"/>
      <c r="OP39" s="288"/>
      <c r="OQ39" s="288"/>
      <c r="OR39" s="288"/>
      <c r="OS39" s="288"/>
      <c r="OT39" s="288"/>
      <c r="OU39" s="288"/>
      <c r="OV39" s="288"/>
      <c r="OW39" s="288"/>
      <c r="OX39" s="288"/>
      <c r="OY39" s="288"/>
      <c r="OZ39" s="288"/>
      <c r="PA39" s="288"/>
      <c r="PB39" s="288"/>
      <c r="PC39" s="288"/>
      <c r="PD39" s="288"/>
      <c r="PE39" s="288"/>
      <c r="PF39" s="288"/>
      <c r="PG39" s="288"/>
      <c r="PH39" s="288"/>
      <c r="PI39" s="288"/>
      <c r="PJ39" s="288"/>
      <c r="PK39" s="288"/>
      <c r="PL39" s="288"/>
      <c r="PM39" s="288"/>
      <c r="PN39" s="288"/>
      <c r="PO39" s="288"/>
      <c r="PP39" s="288"/>
      <c r="PQ39" s="288"/>
      <c r="PR39" s="288"/>
      <c r="PS39" s="288"/>
      <c r="PT39" s="288"/>
      <c r="PU39" s="288"/>
      <c r="PV39" s="288"/>
      <c r="PW39" s="288"/>
      <c r="PX39" s="288"/>
      <c r="PY39" s="288"/>
      <c r="PZ39" s="288"/>
      <c r="QA39" s="288"/>
      <c r="QB39" s="288"/>
      <c r="QC39" s="288"/>
      <c r="QD39" s="288"/>
      <c r="QE39" s="288"/>
      <c r="QF39" s="288"/>
      <c r="QG39" s="288"/>
      <c r="QH39" s="288"/>
      <c r="QI39" s="288"/>
      <c r="QJ39" s="288"/>
      <c r="QK39" s="288"/>
      <c r="QL39" s="288"/>
      <c r="QM39" s="288"/>
      <c r="QN39" s="288"/>
      <c r="QO39" s="288"/>
      <c r="QP39" s="288"/>
      <c r="QQ39" s="288"/>
      <c r="QR39" s="288"/>
      <c r="QS39" s="288"/>
      <c r="QT39" s="288"/>
      <c r="QU39" s="288"/>
      <c r="QV39" s="288"/>
      <c r="QW39" s="288"/>
      <c r="QX39" s="288"/>
      <c r="QY39" s="288"/>
      <c r="QZ39" s="288"/>
      <c r="RA39" s="288"/>
      <c r="RB39" s="288"/>
      <c r="RC39" s="288"/>
      <c r="RD39" s="288"/>
      <c r="RE39" s="288"/>
      <c r="RF39" s="288"/>
      <c r="RG39" s="288"/>
      <c r="RH39" s="288"/>
      <c r="RI39" s="288"/>
      <c r="RJ39" s="288"/>
      <c r="RK39" s="288"/>
      <c r="RL39" s="288"/>
      <c r="RM39" s="288"/>
      <c r="RN39" s="288"/>
      <c r="RO39" s="288"/>
      <c r="RP39" s="288"/>
      <c r="RQ39" s="288"/>
      <c r="RR39" s="288"/>
      <c r="RS39" s="288"/>
      <c r="RT39" s="288"/>
      <c r="RU39" s="223"/>
    </row>
    <row r="40" spans="2:489" s="2" customFormat="1" ht="6.95" customHeight="1" thickTop="1" thickBot="1">
      <c r="B40" s="758"/>
      <c r="C40" s="759"/>
      <c r="D40" s="759"/>
      <c r="E40" s="759"/>
      <c r="F40" s="759"/>
      <c r="G40" s="759"/>
      <c r="H40" s="759"/>
      <c r="I40" s="759"/>
      <c r="J40" s="759"/>
      <c r="K40" s="759"/>
      <c r="L40" s="759"/>
      <c r="M40" s="759"/>
      <c r="N40" s="759"/>
      <c r="O40" s="759"/>
      <c r="P40" s="759"/>
      <c r="Q40" s="759"/>
      <c r="R40" s="759"/>
      <c r="S40" s="759"/>
      <c r="T40" s="759"/>
      <c r="U40" s="759"/>
      <c r="V40" s="759"/>
      <c r="W40" s="759"/>
      <c r="X40" s="759"/>
      <c r="Y40" s="759"/>
      <c r="Z40" s="759"/>
      <c r="AA40" s="759"/>
      <c r="AB40" s="759"/>
      <c r="AC40" s="759"/>
      <c r="AD40" s="759"/>
      <c r="AE40" s="759"/>
      <c r="AF40" s="759"/>
      <c r="AG40" s="765"/>
      <c r="AH40" s="583"/>
      <c r="AI40" s="583"/>
      <c r="AJ40" s="583"/>
      <c r="AK40" s="583"/>
      <c r="AL40" s="583"/>
      <c r="AM40" s="583"/>
      <c r="AN40" s="583"/>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c r="CP40" s="583"/>
      <c r="CQ40" s="583"/>
      <c r="CR40" s="583"/>
      <c r="CS40" s="583"/>
      <c r="CT40" s="584"/>
      <c r="CU40" s="769"/>
      <c r="CV40" s="770"/>
      <c r="CW40" s="770"/>
      <c r="CX40" s="770"/>
      <c r="CY40" s="770"/>
      <c r="CZ40" s="770"/>
      <c r="DA40" s="770"/>
      <c r="DB40" s="770"/>
      <c r="DC40" s="770"/>
      <c r="DD40" s="770"/>
      <c r="DE40" s="770"/>
      <c r="DF40" s="770"/>
      <c r="DG40" s="770"/>
      <c r="DH40" s="770"/>
      <c r="DI40" s="770"/>
      <c r="DJ40" s="770"/>
      <c r="DK40" s="770"/>
      <c r="DL40" s="770"/>
      <c r="DM40" s="770"/>
      <c r="DN40" s="770"/>
      <c r="DO40" s="770"/>
      <c r="DP40" s="770"/>
      <c r="DQ40" s="770"/>
      <c r="DR40" s="770"/>
      <c r="DS40" s="770"/>
      <c r="DT40" s="770"/>
      <c r="DU40" s="770"/>
      <c r="DV40" s="770"/>
      <c r="DW40" s="770"/>
      <c r="DX40" s="770"/>
      <c r="DY40" s="770"/>
      <c r="DZ40" s="770"/>
      <c r="EA40" s="770"/>
      <c r="EB40" s="770"/>
      <c r="EC40" s="770"/>
      <c r="ED40" s="770"/>
      <c r="EE40" s="770"/>
      <c r="EF40" s="770"/>
      <c r="EG40" s="770"/>
      <c r="EH40" s="770"/>
      <c r="EI40" s="770"/>
      <c r="EJ40" s="770"/>
      <c r="EK40" s="770"/>
      <c r="EL40" s="770"/>
      <c r="EM40" s="770"/>
      <c r="EN40" s="770"/>
      <c r="EO40" s="770"/>
      <c r="EP40" s="770"/>
      <c r="EQ40" s="770"/>
      <c r="ER40" s="770"/>
      <c r="ES40" s="770"/>
      <c r="ET40" s="770"/>
      <c r="EU40" s="770"/>
      <c r="EV40" s="770"/>
      <c r="EW40" s="770"/>
      <c r="EX40" s="770"/>
      <c r="EY40" s="770"/>
      <c r="EZ40" s="770"/>
      <c r="FA40" s="770"/>
      <c r="FB40" s="770"/>
      <c r="FC40" s="770"/>
      <c r="FD40" s="770"/>
      <c r="FE40" s="770"/>
      <c r="FF40" s="770"/>
      <c r="FG40" s="770"/>
      <c r="FH40" s="770"/>
      <c r="FI40" s="770"/>
      <c r="FJ40" s="770"/>
      <c r="FK40" s="770"/>
      <c r="FL40" s="770"/>
      <c r="FM40" s="770"/>
      <c r="FN40" s="771"/>
      <c r="FO40" s="221"/>
      <c r="FP40" s="1159"/>
      <c r="FQ40" s="1159"/>
      <c r="FR40" s="1159"/>
      <c r="FS40" s="1159"/>
      <c r="FT40" s="1159"/>
      <c r="FU40" s="1159"/>
      <c r="FV40" s="1159"/>
      <c r="FW40" s="1159"/>
      <c r="FX40" s="1159"/>
      <c r="FY40" s="1159"/>
      <c r="FZ40" s="1159"/>
      <c r="GA40" s="1159"/>
      <c r="GB40" s="1159"/>
      <c r="GC40" s="1159"/>
      <c r="GD40" s="1159"/>
      <c r="GE40" s="1159"/>
      <c r="GF40" s="1159"/>
      <c r="GG40" s="1159"/>
      <c r="GH40" s="1159"/>
      <c r="GI40" s="1159"/>
      <c r="GJ40" s="1159"/>
      <c r="GK40" s="1159"/>
      <c r="GL40" s="1159"/>
      <c r="GM40" s="1159"/>
      <c r="GN40" s="1159"/>
      <c r="GO40" s="1159"/>
      <c r="GP40" s="1159"/>
      <c r="GQ40" s="1159"/>
      <c r="GR40" s="1159"/>
      <c r="GS40" s="1159"/>
      <c r="GT40" s="1159"/>
      <c r="GU40" s="1159"/>
      <c r="GV40" s="1159"/>
      <c r="GW40" s="1159"/>
      <c r="GX40" s="1159"/>
      <c r="GY40" s="1159"/>
      <c r="GZ40" s="1159"/>
      <c r="HA40" s="1159"/>
      <c r="HB40" s="1159"/>
      <c r="HC40" s="1159"/>
      <c r="HD40" s="1159"/>
      <c r="HE40" s="1159"/>
      <c r="HF40" s="1159"/>
      <c r="HG40" s="1159"/>
      <c r="HH40" s="1159"/>
      <c r="HI40" s="1159"/>
      <c r="HJ40" s="1159"/>
      <c r="HK40" s="1159"/>
      <c r="HL40" s="1159"/>
      <c r="HM40" s="1159"/>
      <c r="HN40" s="1159"/>
      <c r="HO40" s="1159"/>
      <c r="HP40" s="1159"/>
      <c r="HQ40" s="1159"/>
      <c r="HR40" s="1159"/>
      <c r="HS40" s="1159"/>
      <c r="HT40" s="1159"/>
      <c r="HU40" s="1159"/>
      <c r="HV40" s="1159"/>
      <c r="HW40" s="1159"/>
      <c r="HX40" s="1159"/>
      <c r="HY40" s="1159"/>
      <c r="HZ40" s="1159"/>
      <c r="IA40" s="1159"/>
      <c r="IB40" s="1159"/>
      <c r="IC40" s="1159"/>
      <c r="ID40" s="1159"/>
      <c r="IE40" s="1159"/>
      <c r="IF40" s="1159"/>
      <c r="IG40" s="1159"/>
      <c r="IH40" s="1159"/>
      <c r="II40" s="1159"/>
      <c r="IJ40" s="1159"/>
      <c r="IK40" s="1159"/>
      <c r="IL40" s="1159"/>
      <c r="IM40" s="1159"/>
      <c r="IN40" s="1159"/>
      <c r="IO40" s="1159"/>
      <c r="IP40" s="1159"/>
      <c r="IQ40" s="1159"/>
      <c r="IR40" s="1159"/>
      <c r="IS40" s="1159"/>
      <c r="IT40" s="288"/>
      <c r="IU40" s="288"/>
      <c r="IV40" s="288"/>
      <c r="IW40" s="288"/>
      <c r="IX40" s="288"/>
      <c r="IY40" s="288"/>
      <c r="IZ40" s="288"/>
      <c r="JA40" s="288"/>
      <c r="JB40" s="288"/>
      <c r="JC40" s="288"/>
      <c r="JD40" s="288"/>
      <c r="JE40" s="288"/>
      <c r="JF40" s="288"/>
      <c r="JG40" s="288"/>
      <c r="JH40" s="288"/>
      <c r="JI40" s="288"/>
      <c r="JJ40" s="288"/>
      <c r="JK40" s="288"/>
      <c r="JL40" s="288"/>
      <c r="JM40" s="288"/>
      <c r="JN40" s="288"/>
      <c r="JO40" s="288"/>
      <c r="JP40" s="288"/>
      <c r="JQ40" s="223"/>
      <c r="JR40" s="1159"/>
      <c r="JS40" s="1159"/>
      <c r="JT40" s="1159"/>
      <c r="JU40" s="1159"/>
      <c r="JV40" s="1159"/>
      <c r="JW40" s="1159"/>
      <c r="JX40" s="1159"/>
      <c r="JY40" s="1159"/>
      <c r="JZ40" s="1159"/>
      <c r="KA40" s="1159"/>
      <c r="KB40" s="1159"/>
      <c r="KC40" s="1159"/>
      <c r="KD40" s="1159"/>
      <c r="KE40" s="1159"/>
      <c r="KF40" s="1159"/>
      <c r="KG40" s="1159"/>
      <c r="KH40" s="1159"/>
      <c r="KI40" s="1159"/>
      <c r="KJ40" s="1159"/>
      <c r="KK40" s="1159"/>
      <c r="KL40" s="1159"/>
      <c r="KM40" s="1159"/>
      <c r="KN40" s="1159"/>
      <c r="KO40" s="1159"/>
      <c r="KP40" s="1159"/>
      <c r="KQ40" s="1159"/>
      <c r="KR40" s="1159"/>
      <c r="KS40" s="1159"/>
      <c r="KT40" s="1159"/>
      <c r="KU40" s="1159"/>
      <c r="KV40" s="1159"/>
      <c r="KW40" s="1159"/>
      <c r="KX40" s="1159"/>
      <c r="KY40" s="1159"/>
      <c r="KZ40" s="1159"/>
      <c r="LA40" s="1159"/>
      <c r="LB40" s="1159"/>
      <c r="LC40" s="1159"/>
      <c r="LD40" s="1159"/>
      <c r="LE40" s="1159"/>
      <c r="LF40" s="1159"/>
      <c r="LG40" s="1159"/>
      <c r="LH40" s="1159"/>
      <c r="LI40" s="1159"/>
      <c r="LJ40" s="1159"/>
      <c r="LK40" s="1159"/>
      <c r="LL40" s="1159"/>
      <c r="LM40" s="1159"/>
      <c r="LN40" s="1159"/>
      <c r="LO40" s="1159"/>
      <c r="LP40" s="1159"/>
      <c r="LQ40" s="1159"/>
      <c r="LR40" s="1159"/>
      <c r="LS40" s="1159"/>
      <c r="LT40" s="1159"/>
      <c r="LU40" s="1159"/>
      <c r="LV40" s="1159"/>
      <c r="LW40" s="1159"/>
      <c r="LX40" s="1159"/>
      <c r="LY40" s="1159"/>
      <c r="LZ40" s="1159"/>
      <c r="MA40" s="1159"/>
      <c r="MB40" s="1159"/>
      <c r="MC40" s="1159"/>
      <c r="MD40" s="1159"/>
      <c r="ME40" s="1159"/>
      <c r="MF40" s="1159"/>
      <c r="MG40" s="1159"/>
      <c r="MH40" s="1159"/>
      <c r="MI40" s="1159"/>
      <c r="MJ40" s="1159"/>
      <c r="MK40" s="1159"/>
      <c r="ML40" s="1159"/>
      <c r="MM40" s="1159"/>
      <c r="MN40" s="1159"/>
      <c r="MO40" s="1159"/>
      <c r="MP40" s="1159"/>
      <c r="MQ40" s="1159"/>
      <c r="MR40" s="1159"/>
      <c r="MS40" s="1159"/>
      <c r="MT40" s="1159"/>
      <c r="MU40" s="1159"/>
      <c r="MV40" s="288"/>
      <c r="MW40" s="288"/>
      <c r="MX40" s="288"/>
      <c r="MY40" s="288"/>
      <c r="MZ40" s="288"/>
      <c r="NA40" s="288"/>
      <c r="NB40" s="288"/>
      <c r="NC40" s="288"/>
      <c r="ND40" s="288"/>
      <c r="NE40" s="288"/>
      <c r="NF40" s="288"/>
      <c r="NG40" s="288"/>
      <c r="NH40" s="288"/>
      <c r="NI40" s="288"/>
      <c r="NJ40" s="288"/>
      <c r="NK40" s="288"/>
      <c r="NL40" s="288"/>
      <c r="NM40" s="288"/>
      <c r="NN40" s="288"/>
      <c r="NO40" s="288"/>
      <c r="NP40" s="288"/>
      <c r="NQ40" s="288"/>
      <c r="NR40" s="288"/>
      <c r="NS40" s="223"/>
      <c r="NT40" s="1159"/>
      <c r="NU40" s="1159"/>
      <c r="NV40" s="1159"/>
      <c r="NW40" s="1159"/>
      <c r="NX40" s="1159"/>
      <c r="NY40" s="1159"/>
      <c r="NZ40" s="1159"/>
      <c r="OA40" s="1159"/>
      <c r="OB40" s="1159"/>
      <c r="OC40" s="1159"/>
      <c r="OD40" s="1159"/>
      <c r="OE40" s="1159"/>
      <c r="OF40" s="1159"/>
      <c r="OG40" s="1159"/>
      <c r="OH40" s="1159"/>
      <c r="OI40" s="1159"/>
      <c r="OJ40" s="1159"/>
      <c r="OK40" s="1159"/>
      <c r="OL40" s="1159"/>
      <c r="OM40" s="1159"/>
      <c r="ON40" s="1159"/>
      <c r="OO40" s="1159"/>
      <c r="OP40" s="1159"/>
      <c r="OQ40" s="1159"/>
      <c r="OR40" s="1159"/>
      <c r="OS40" s="1159"/>
      <c r="OT40" s="1159"/>
      <c r="OU40" s="1159"/>
      <c r="OV40" s="1159"/>
      <c r="OW40" s="1159"/>
      <c r="OX40" s="1159"/>
      <c r="OY40" s="1159"/>
      <c r="OZ40" s="1159"/>
      <c r="PA40" s="1159"/>
      <c r="PB40" s="1159"/>
      <c r="PC40" s="1159"/>
      <c r="PD40" s="1159"/>
      <c r="PE40" s="1159"/>
      <c r="PF40" s="1159"/>
      <c r="PG40" s="1159"/>
      <c r="PH40" s="1159"/>
      <c r="PI40" s="1159"/>
      <c r="PJ40" s="1159"/>
      <c r="PK40" s="1159"/>
      <c r="PL40" s="1159"/>
      <c r="PM40" s="1159"/>
      <c r="PN40" s="1159"/>
      <c r="PO40" s="1159"/>
      <c r="PP40" s="1159"/>
      <c r="PQ40" s="1159"/>
      <c r="PR40" s="1159"/>
      <c r="PS40" s="1159"/>
      <c r="PT40" s="1159"/>
      <c r="PU40" s="1159"/>
      <c r="PV40" s="1159"/>
      <c r="PW40" s="1159"/>
      <c r="PX40" s="1159"/>
      <c r="PY40" s="1159"/>
      <c r="PZ40" s="1159"/>
      <c r="QA40" s="1159"/>
      <c r="QB40" s="1159"/>
      <c r="QC40" s="1159"/>
      <c r="QD40" s="1159"/>
      <c r="QE40" s="1159"/>
      <c r="QF40" s="1159"/>
      <c r="QG40" s="1159"/>
      <c r="QH40" s="1159"/>
      <c r="QI40" s="1159"/>
      <c r="QJ40" s="1159"/>
      <c r="QK40" s="1159"/>
      <c r="QL40" s="1159"/>
      <c r="QM40" s="1159"/>
      <c r="QN40" s="1159"/>
      <c r="QO40" s="1159"/>
      <c r="QP40" s="1159"/>
      <c r="QQ40" s="1159"/>
      <c r="QR40" s="1159"/>
      <c r="QS40" s="1159"/>
      <c r="QT40" s="1159"/>
      <c r="QU40" s="1159"/>
      <c r="QV40" s="1159"/>
      <c r="QW40" s="1159"/>
      <c r="QX40" s="288"/>
      <c r="QY40" s="288"/>
      <c r="QZ40" s="288"/>
      <c r="RA40" s="288"/>
      <c r="RB40" s="288"/>
      <c r="RC40" s="288"/>
      <c r="RD40" s="288"/>
      <c r="RE40" s="288"/>
      <c r="RF40" s="288"/>
      <c r="RG40" s="288"/>
      <c r="RH40" s="288"/>
      <c r="RI40" s="288"/>
      <c r="RJ40" s="288"/>
      <c r="RK40" s="288"/>
      <c r="RL40" s="288"/>
      <c r="RM40" s="288"/>
      <c r="RN40" s="288"/>
      <c r="RO40" s="288"/>
      <c r="RP40" s="288"/>
      <c r="RQ40" s="288"/>
      <c r="RR40" s="288"/>
      <c r="RS40" s="288"/>
      <c r="RT40" s="288"/>
      <c r="RU40" s="223"/>
    </row>
    <row r="41" spans="2:489" s="2" customFormat="1" ht="6.95" customHeight="1" thickTop="1" thickBot="1">
      <c r="B41" s="760"/>
      <c r="C41" s="761"/>
      <c r="D41" s="761"/>
      <c r="E41" s="761"/>
      <c r="F41" s="761"/>
      <c r="G41" s="761"/>
      <c r="H41" s="761"/>
      <c r="I41" s="761"/>
      <c r="J41" s="761"/>
      <c r="K41" s="761"/>
      <c r="L41" s="761"/>
      <c r="M41" s="761"/>
      <c r="N41" s="761"/>
      <c r="O41" s="761"/>
      <c r="P41" s="761"/>
      <c r="Q41" s="761"/>
      <c r="R41" s="761"/>
      <c r="S41" s="761"/>
      <c r="T41" s="761"/>
      <c r="U41" s="761"/>
      <c r="V41" s="761"/>
      <c r="W41" s="761"/>
      <c r="X41" s="761"/>
      <c r="Y41" s="761"/>
      <c r="Z41" s="761"/>
      <c r="AA41" s="761"/>
      <c r="AB41" s="761"/>
      <c r="AC41" s="761"/>
      <c r="AD41" s="761"/>
      <c r="AE41" s="761"/>
      <c r="AF41" s="761"/>
      <c r="AG41" s="772" t="s">
        <v>1</v>
      </c>
      <c r="AH41" s="772"/>
      <c r="AI41" s="772"/>
      <c r="AJ41" s="772"/>
      <c r="AK41" s="772"/>
      <c r="AL41" s="772"/>
      <c r="AM41" s="772"/>
      <c r="AN41" s="772"/>
      <c r="AO41" s="772"/>
      <c r="AP41" s="772"/>
      <c r="AQ41" s="772"/>
      <c r="AR41" s="772"/>
      <c r="AS41" s="772"/>
      <c r="AT41" s="772"/>
      <c r="AU41" s="772"/>
      <c r="AV41" s="772"/>
      <c r="AW41" s="772"/>
      <c r="AX41" s="772"/>
      <c r="AY41" s="772"/>
      <c r="AZ41" s="772"/>
      <c r="BA41" s="772"/>
      <c r="BB41" s="772"/>
      <c r="BC41" s="773" t="s">
        <v>33</v>
      </c>
      <c r="BD41" s="773"/>
      <c r="BE41" s="773"/>
      <c r="BF41" s="773"/>
      <c r="BG41" s="773"/>
      <c r="BH41" s="773"/>
      <c r="BI41" s="773"/>
      <c r="BJ41" s="773"/>
      <c r="BK41" s="773"/>
      <c r="BL41" s="773"/>
      <c r="BM41" s="773"/>
      <c r="BN41" s="773"/>
      <c r="BO41" s="773"/>
      <c r="BP41" s="773"/>
      <c r="BQ41" s="773"/>
      <c r="BR41" s="773"/>
      <c r="BS41" s="773"/>
      <c r="BT41" s="773"/>
      <c r="BU41" s="773"/>
      <c r="BV41" s="773"/>
      <c r="BW41" s="773"/>
      <c r="BX41" s="773"/>
      <c r="BY41" s="773" t="s">
        <v>34</v>
      </c>
      <c r="BZ41" s="773"/>
      <c r="CA41" s="773"/>
      <c r="CB41" s="773"/>
      <c r="CC41" s="773"/>
      <c r="CD41" s="773"/>
      <c r="CE41" s="773"/>
      <c r="CF41" s="773"/>
      <c r="CG41" s="773"/>
      <c r="CH41" s="773"/>
      <c r="CI41" s="773"/>
      <c r="CJ41" s="773"/>
      <c r="CK41" s="773"/>
      <c r="CL41" s="773"/>
      <c r="CM41" s="773"/>
      <c r="CN41" s="773"/>
      <c r="CO41" s="773"/>
      <c r="CP41" s="773"/>
      <c r="CQ41" s="773"/>
      <c r="CR41" s="773"/>
      <c r="CS41" s="773"/>
      <c r="CT41" s="773"/>
      <c r="CU41" s="345" t="s">
        <v>35</v>
      </c>
      <c r="CV41" s="346"/>
      <c r="CW41" s="346"/>
      <c r="CX41" s="346"/>
      <c r="CY41" s="346"/>
      <c r="CZ41" s="346"/>
      <c r="DA41" s="346"/>
      <c r="DB41" s="346"/>
      <c r="DC41" s="346"/>
      <c r="DD41" s="346"/>
      <c r="DE41" s="346"/>
      <c r="DF41" s="346"/>
      <c r="DG41" s="346"/>
      <c r="DH41" s="346"/>
      <c r="DI41" s="346"/>
      <c r="DJ41" s="346"/>
      <c r="DK41" s="346"/>
      <c r="DL41" s="346"/>
      <c r="DM41" s="346"/>
      <c r="DN41" s="346"/>
      <c r="DO41" s="346"/>
      <c r="DP41" s="774"/>
      <c r="DQ41" s="332" t="s">
        <v>14002</v>
      </c>
      <c r="DR41" s="333"/>
      <c r="DS41" s="333"/>
      <c r="DT41" s="333"/>
      <c r="DU41" s="333"/>
      <c r="DV41" s="333"/>
      <c r="DW41" s="333"/>
      <c r="DX41" s="333"/>
      <c r="DY41" s="333"/>
      <c r="DZ41" s="333"/>
      <c r="EA41" s="333"/>
      <c r="EB41" s="333"/>
      <c r="EC41" s="333"/>
      <c r="ED41" s="333"/>
      <c r="EE41" s="1160"/>
      <c r="EF41" s="332" t="s">
        <v>13844</v>
      </c>
      <c r="EG41" s="346"/>
      <c r="EH41" s="346"/>
      <c r="EI41" s="346"/>
      <c r="EJ41" s="346"/>
      <c r="EK41" s="346"/>
      <c r="EL41" s="346"/>
      <c r="EM41" s="346"/>
      <c r="EN41" s="346"/>
      <c r="EO41" s="346"/>
      <c r="EP41" s="346"/>
      <c r="EQ41" s="346"/>
      <c r="ER41" s="346"/>
      <c r="ES41" s="346"/>
      <c r="ET41" s="346"/>
      <c r="EU41" s="346"/>
      <c r="EV41" s="346"/>
      <c r="EW41" s="346"/>
      <c r="EX41" s="346"/>
      <c r="EY41" s="346"/>
      <c r="EZ41" s="346"/>
      <c r="FA41" s="346"/>
      <c r="FB41" s="346"/>
      <c r="FC41" s="346"/>
      <c r="FD41" s="346"/>
      <c r="FE41" s="346"/>
      <c r="FF41" s="346"/>
      <c r="FG41" s="346"/>
      <c r="FH41" s="346"/>
      <c r="FI41" s="346"/>
      <c r="FJ41" s="346"/>
      <c r="FK41" s="346"/>
      <c r="FL41" s="346"/>
      <c r="FM41" s="346"/>
      <c r="FN41" s="774"/>
      <c r="FO41" s="1019"/>
      <c r="FP41" s="231" t="s">
        <v>30</v>
      </c>
      <c r="FQ41" s="232"/>
      <c r="FR41" s="232"/>
      <c r="FS41" s="232"/>
      <c r="FT41" s="232"/>
      <c r="FU41" s="232"/>
      <c r="FV41" s="232"/>
      <c r="FW41" s="232"/>
      <c r="FX41" s="232"/>
      <c r="FY41" s="361"/>
      <c r="FZ41" s="1148" t="s">
        <v>35</v>
      </c>
      <c r="GA41" s="346"/>
      <c r="GB41" s="346"/>
      <c r="GC41" s="346"/>
      <c r="GD41" s="346"/>
      <c r="GE41" s="346"/>
      <c r="GF41" s="346"/>
      <c r="GG41" s="346"/>
      <c r="GH41" s="346"/>
      <c r="GI41" s="346"/>
      <c r="GJ41" s="346"/>
      <c r="GK41" s="346"/>
      <c r="GL41" s="346"/>
      <c r="GM41" s="346"/>
      <c r="GN41" s="346"/>
      <c r="GO41" s="346"/>
      <c r="GP41" s="346"/>
      <c r="GQ41" s="346"/>
      <c r="GR41" s="346"/>
      <c r="GS41" s="346"/>
      <c r="GT41" s="346"/>
      <c r="GU41" s="774"/>
      <c r="GV41" s="332" t="s">
        <v>14762</v>
      </c>
      <c r="GW41" s="333"/>
      <c r="GX41" s="333"/>
      <c r="GY41" s="333"/>
      <c r="GZ41" s="333"/>
      <c r="HA41" s="333"/>
      <c r="HB41" s="333"/>
      <c r="HC41" s="333"/>
      <c r="HD41" s="333"/>
      <c r="HE41" s="333"/>
      <c r="HF41" s="333"/>
      <c r="HG41" s="333"/>
      <c r="HH41" s="333"/>
      <c r="HI41" s="333"/>
      <c r="HJ41" s="1160"/>
      <c r="HK41" s="332" t="s">
        <v>13844</v>
      </c>
      <c r="HL41" s="346"/>
      <c r="HM41" s="346"/>
      <c r="HN41" s="346"/>
      <c r="HO41" s="346"/>
      <c r="HP41" s="346"/>
      <c r="HQ41" s="346"/>
      <c r="HR41" s="346"/>
      <c r="HS41" s="346"/>
      <c r="HT41" s="346"/>
      <c r="HU41" s="346"/>
      <c r="HV41" s="346"/>
      <c r="HW41" s="346"/>
      <c r="HX41" s="346"/>
      <c r="HY41" s="346"/>
      <c r="HZ41" s="346"/>
      <c r="IA41" s="346"/>
      <c r="IB41" s="346"/>
      <c r="IC41" s="346"/>
      <c r="ID41" s="346"/>
      <c r="IE41" s="346"/>
      <c r="IF41" s="346"/>
      <c r="IG41" s="346"/>
      <c r="IH41" s="346"/>
      <c r="II41" s="346"/>
      <c r="IJ41" s="346"/>
      <c r="IK41" s="346"/>
      <c r="IL41" s="346"/>
      <c r="IM41" s="346"/>
      <c r="IN41" s="346"/>
      <c r="IO41" s="346"/>
      <c r="IP41" s="346"/>
      <c r="IQ41" s="346"/>
      <c r="IR41" s="346"/>
      <c r="IS41" s="774"/>
      <c r="IT41" s="1150"/>
      <c r="IU41" s="1151"/>
      <c r="IV41" s="1151"/>
      <c r="IW41" s="1151"/>
      <c r="IX41" s="1151"/>
      <c r="IY41" s="1151"/>
      <c r="IZ41" s="1151"/>
      <c r="JA41" s="1151"/>
      <c r="JB41" s="1151"/>
      <c r="JC41" s="1151"/>
      <c r="JD41" s="1151"/>
      <c r="JE41" s="1151"/>
      <c r="JF41" s="1151"/>
      <c r="JG41" s="1151"/>
      <c r="JH41" s="1151"/>
      <c r="JI41" s="1151"/>
      <c r="JJ41" s="1151"/>
      <c r="JK41" s="1151"/>
      <c r="JL41" s="1151"/>
      <c r="JM41" s="1151"/>
      <c r="JN41" s="1151"/>
      <c r="JO41" s="1151"/>
      <c r="JP41" s="1151"/>
      <c r="JQ41" s="411"/>
      <c r="JR41" s="231" t="s">
        <v>30</v>
      </c>
      <c r="JS41" s="232"/>
      <c r="JT41" s="232"/>
      <c r="JU41" s="232"/>
      <c r="JV41" s="232"/>
      <c r="JW41" s="232"/>
      <c r="JX41" s="232"/>
      <c r="JY41" s="232"/>
      <c r="JZ41" s="232"/>
      <c r="KA41" s="361"/>
      <c r="KB41" s="345" t="s">
        <v>35</v>
      </c>
      <c r="KC41" s="346"/>
      <c r="KD41" s="346"/>
      <c r="KE41" s="346"/>
      <c r="KF41" s="346"/>
      <c r="KG41" s="346"/>
      <c r="KH41" s="346"/>
      <c r="KI41" s="346"/>
      <c r="KJ41" s="346"/>
      <c r="KK41" s="346"/>
      <c r="KL41" s="346"/>
      <c r="KM41" s="346"/>
      <c r="KN41" s="346"/>
      <c r="KO41" s="346"/>
      <c r="KP41" s="346"/>
      <c r="KQ41" s="346"/>
      <c r="KR41" s="346"/>
      <c r="KS41" s="346"/>
      <c r="KT41" s="346"/>
      <c r="KU41" s="346"/>
      <c r="KV41" s="346"/>
      <c r="KW41" s="774"/>
      <c r="KX41" s="332" t="s">
        <v>14002</v>
      </c>
      <c r="KY41" s="333"/>
      <c r="KZ41" s="333"/>
      <c r="LA41" s="333"/>
      <c r="LB41" s="333"/>
      <c r="LC41" s="333"/>
      <c r="LD41" s="333"/>
      <c r="LE41" s="333"/>
      <c r="LF41" s="333"/>
      <c r="LG41" s="333"/>
      <c r="LH41" s="333"/>
      <c r="LI41" s="333"/>
      <c r="LJ41" s="333"/>
      <c r="LK41" s="333"/>
      <c r="LL41" s="1160"/>
      <c r="LM41" s="332" t="s">
        <v>13844</v>
      </c>
      <c r="LN41" s="346"/>
      <c r="LO41" s="346"/>
      <c r="LP41" s="346"/>
      <c r="LQ41" s="346"/>
      <c r="LR41" s="346"/>
      <c r="LS41" s="346"/>
      <c r="LT41" s="346"/>
      <c r="LU41" s="346"/>
      <c r="LV41" s="346"/>
      <c r="LW41" s="346"/>
      <c r="LX41" s="346"/>
      <c r="LY41" s="346"/>
      <c r="LZ41" s="346"/>
      <c r="MA41" s="346"/>
      <c r="MB41" s="346"/>
      <c r="MC41" s="346"/>
      <c r="MD41" s="346"/>
      <c r="ME41" s="346"/>
      <c r="MF41" s="346"/>
      <c r="MG41" s="346"/>
      <c r="MH41" s="346"/>
      <c r="MI41" s="346"/>
      <c r="MJ41" s="346"/>
      <c r="MK41" s="346"/>
      <c r="ML41" s="346"/>
      <c r="MM41" s="346"/>
      <c r="MN41" s="346"/>
      <c r="MO41" s="346"/>
      <c r="MP41" s="346"/>
      <c r="MQ41" s="346"/>
      <c r="MR41" s="346"/>
      <c r="MS41" s="346"/>
      <c r="MT41" s="346"/>
      <c r="MU41" s="774"/>
      <c r="MV41" s="1150"/>
      <c r="MW41" s="1151"/>
      <c r="MX41" s="1151"/>
      <c r="MY41" s="1151"/>
      <c r="MZ41" s="1151"/>
      <c r="NA41" s="1151"/>
      <c r="NB41" s="1151"/>
      <c r="NC41" s="1151"/>
      <c r="ND41" s="1151"/>
      <c r="NE41" s="1151"/>
      <c r="NF41" s="1151"/>
      <c r="NG41" s="1151"/>
      <c r="NH41" s="1151"/>
      <c r="NI41" s="1151"/>
      <c r="NJ41" s="1151"/>
      <c r="NK41" s="1151"/>
      <c r="NL41" s="1151"/>
      <c r="NM41" s="1151"/>
      <c r="NN41" s="1151"/>
      <c r="NO41" s="1151"/>
      <c r="NP41" s="1151"/>
      <c r="NQ41" s="1151"/>
      <c r="NR41" s="1151"/>
      <c r="NS41" s="411"/>
      <c r="NT41" s="231" t="s">
        <v>30</v>
      </c>
      <c r="NU41" s="232"/>
      <c r="NV41" s="232"/>
      <c r="NW41" s="232"/>
      <c r="NX41" s="232"/>
      <c r="NY41" s="232"/>
      <c r="NZ41" s="232"/>
      <c r="OA41" s="232"/>
      <c r="OB41" s="232"/>
      <c r="OC41" s="361"/>
      <c r="OD41" s="345" t="s">
        <v>35</v>
      </c>
      <c r="OE41" s="346"/>
      <c r="OF41" s="346"/>
      <c r="OG41" s="346"/>
      <c r="OH41" s="346"/>
      <c r="OI41" s="346"/>
      <c r="OJ41" s="346"/>
      <c r="OK41" s="346"/>
      <c r="OL41" s="346"/>
      <c r="OM41" s="346"/>
      <c r="ON41" s="346"/>
      <c r="OO41" s="346"/>
      <c r="OP41" s="346"/>
      <c r="OQ41" s="346"/>
      <c r="OR41" s="346"/>
      <c r="OS41" s="346"/>
      <c r="OT41" s="346"/>
      <c r="OU41" s="346"/>
      <c r="OV41" s="346"/>
      <c r="OW41" s="346"/>
      <c r="OX41" s="346"/>
      <c r="OY41" s="774"/>
      <c r="OZ41" s="332" t="s">
        <v>14002</v>
      </c>
      <c r="PA41" s="333"/>
      <c r="PB41" s="333"/>
      <c r="PC41" s="333"/>
      <c r="PD41" s="333"/>
      <c r="PE41" s="333"/>
      <c r="PF41" s="333"/>
      <c r="PG41" s="333"/>
      <c r="PH41" s="333"/>
      <c r="PI41" s="333"/>
      <c r="PJ41" s="333"/>
      <c r="PK41" s="333"/>
      <c r="PL41" s="333"/>
      <c r="PM41" s="333"/>
      <c r="PN41" s="1160"/>
      <c r="PO41" s="332" t="s">
        <v>13844</v>
      </c>
      <c r="PP41" s="346"/>
      <c r="PQ41" s="346"/>
      <c r="PR41" s="346"/>
      <c r="PS41" s="346"/>
      <c r="PT41" s="346"/>
      <c r="PU41" s="346"/>
      <c r="PV41" s="346"/>
      <c r="PW41" s="346"/>
      <c r="PX41" s="346"/>
      <c r="PY41" s="346"/>
      <c r="PZ41" s="346"/>
      <c r="QA41" s="346"/>
      <c r="QB41" s="346"/>
      <c r="QC41" s="346"/>
      <c r="QD41" s="346"/>
      <c r="QE41" s="346"/>
      <c r="QF41" s="346"/>
      <c r="QG41" s="346"/>
      <c r="QH41" s="346"/>
      <c r="QI41" s="346"/>
      <c r="QJ41" s="346"/>
      <c r="QK41" s="346"/>
      <c r="QL41" s="346"/>
      <c r="QM41" s="346"/>
      <c r="QN41" s="346"/>
      <c r="QO41" s="346"/>
      <c r="QP41" s="346"/>
      <c r="QQ41" s="346"/>
      <c r="QR41" s="346"/>
      <c r="QS41" s="346"/>
      <c r="QT41" s="346"/>
      <c r="QU41" s="346"/>
      <c r="QV41" s="346"/>
      <c r="QW41" s="774"/>
      <c r="QX41" s="1150"/>
      <c r="QY41" s="1151"/>
      <c r="QZ41" s="1151"/>
      <c r="RA41" s="1151"/>
      <c r="RB41" s="1151"/>
      <c r="RC41" s="1151"/>
      <c r="RD41" s="1151"/>
      <c r="RE41" s="1151"/>
      <c r="RF41" s="1151"/>
      <c r="RG41" s="1151"/>
      <c r="RH41" s="1151"/>
      <c r="RI41" s="1151"/>
      <c r="RJ41" s="1151"/>
      <c r="RK41" s="1151"/>
      <c r="RL41" s="1151"/>
      <c r="RM41" s="1151"/>
      <c r="RN41" s="1151"/>
      <c r="RO41" s="1151"/>
      <c r="RP41" s="1151"/>
      <c r="RQ41" s="1151"/>
      <c r="RR41" s="1151"/>
      <c r="RS41" s="1151"/>
      <c r="RT41" s="1151"/>
      <c r="RU41" s="411"/>
    </row>
    <row r="42" spans="2:489" s="2" customFormat="1" ht="6.95" customHeight="1" thickTop="1" thickBot="1">
      <c r="B42" s="760"/>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3"/>
      <c r="BD42" s="773"/>
      <c r="BE42" s="773"/>
      <c r="BF42" s="773"/>
      <c r="BG42" s="773"/>
      <c r="BH42" s="773"/>
      <c r="BI42" s="773"/>
      <c r="BJ42" s="773"/>
      <c r="BK42" s="773"/>
      <c r="BL42" s="773"/>
      <c r="BM42" s="773"/>
      <c r="BN42" s="773"/>
      <c r="BO42" s="773"/>
      <c r="BP42" s="773"/>
      <c r="BQ42" s="773"/>
      <c r="BR42" s="773"/>
      <c r="BS42" s="773"/>
      <c r="BT42" s="773"/>
      <c r="BU42" s="773"/>
      <c r="BV42" s="773"/>
      <c r="BW42" s="773"/>
      <c r="BX42" s="773"/>
      <c r="BY42" s="773"/>
      <c r="BZ42" s="773"/>
      <c r="CA42" s="773"/>
      <c r="CB42" s="773"/>
      <c r="CC42" s="773"/>
      <c r="CD42" s="773"/>
      <c r="CE42" s="773"/>
      <c r="CF42" s="773"/>
      <c r="CG42" s="773"/>
      <c r="CH42" s="773"/>
      <c r="CI42" s="773"/>
      <c r="CJ42" s="773"/>
      <c r="CK42" s="773"/>
      <c r="CL42" s="773"/>
      <c r="CM42" s="773"/>
      <c r="CN42" s="773"/>
      <c r="CO42" s="773"/>
      <c r="CP42" s="773"/>
      <c r="CQ42" s="773"/>
      <c r="CR42" s="773"/>
      <c r="CS42" s="773"/>
      <c r="CT42" s="773"/>
      <c r="CU42" s="348"/>
      <c r="CV42" s="349"/>
      <c r="CW42" s="349"/>
      <c r="CX42" s="349"/>
      <c r="CY42" s="349"/>
      <c r="CZ42" s="349"/>
      <c r="DA42" s="349"/>
      <c r="DB42" s="349"/>
      <c r="DC42" s="349"/>
      <c r="DD42" s="349"/>
      <c r="DE42" s="349"/>
      <c r="DF42" s="349"/>
      <c r="DG42" s="349"/>
      <c r="DH42" s="349"/>
      <c r="DI42" s="349"/>
      <c r="DJ42" s="349"/>
      <c r="DK42" s="349"/>
      <c r="DL42" s="349"/>
      <c r="DM42" s="349"/>
      <c r="DN42" s="349"/>
      <c r="DO42" s="349"/>
      <c r="DP42" s="775"/>
      <c r="DQ42" s="335"/>
      <c r="DR42" s="336"/>
      <c r="DS42" s="336"/>
      <c r="DT42" s="336"/>
      <c r="DU42" s="336"/>
      <c r="DV42" s="336"/>
      <c r="DW42" s="336"/>
      <c r="DX42" s="336"/>
      <c r="DY42" s="336"/>
      <c r="DZ42" s="336"/>
      <c r="EA42" s="336"/>
      <c r="EB42" s="336"/>
      <c r="EC42" s="336"/>
      <c r="ED42" s="336"/>
      <c r="EE42" s="1161"/>
      <c r="EF42" s="335"/>
      <c r="EG42" s="349"/>
      <c r="EH42" s="349"/>
      <c r="EI42" s="349"/>
      <c r="EJ42" s="349"/>
      <c r="EK42" s="349"/>
      <c r="EL42" s="349"/>
      <c r="EM42" s="349"/>
      <c r="EN42" s="349"/>
      <c r="EO42" s="349"/>
      <c r="EP42" s="349"/>
      <c r="EQ42" s="349"/>
      <c r="ER42" s="349"/>
      <c r="ES42" s="349"/>
      <c r="ET42" s="349"/>
      <c r="EU42" s="349"/>
      <c r="EV42" s="349"/>
      <c r="EW42" s="349"/>
      <c r="EX42" s="349"/>
      <c r="EY42" s="349"/>
      <c r="EZ42" s="349"/>
      <c r="FA42" s="349"/>
      <c r="FB42" s="349"/>
      <c r="FC42" s="349"/>
      <c r="FD42" s="349"/>
      <c r="FE42" s="349"/>
      <c r="FF42" s="349"/>
      <c r="FG42" s="349"/>
      <c r="FH42" s="349"/>
      <c r="FI42" s="349"/>
      <c r="FJ42" s="349"/>
      <c r="FK42" s="349"/>
      <c r="FL42" s="349"/>
      <c r="FM42" s="349"/>
      <c r="FN42" s="775"/>
      <c r="FO42" s="1019"/>
      <c r="FP42" s="234"/>
      <c r="FQ42" s="235"/>
      <c r="FR42" s="235"/>
      <c r="FS42" s="235"/>
      <c r="FT42" s="235"/>
      <c r="FU42" s="235"/>
      <c r="FV42" s="235"/>
      <c r="FW42" s="235"/>
      <c r="FX42" s="235"/>
      <c r="FY42" s="362"/>
      <c r="FZ42" s="1149"/>
      <c r="GA42" s="349"/>
      <c r="GB42" s="349"/>
      <c r="GC42" s="349"/>
      <c r="GD42" s="349"/>
      <c r="GE42" s="349"/>
      <c r="GF42" s="349"/>
      <c r="GG42" s="349"/>
      <c r="GH42" s="349"/>
      <c r="GI42" s="349"/>
      <c r="GJ42" s="349"/>
      <c r="GK42" s="349"/>
      <c r="GL42" s="349"/>
      <c r="GM42" s="349"/>
      <c r="GN42" s="349"/>
      <c r="GO42" s="349"/>
      <c r="GP42" s="349"/>
      <c r="GQ42" s="349"/>
      <c r="GR42" s="349"/>
      <c r="GS42" s="349"/>
      <c r="GT42" s="349"/>
      <c r="GU42" s="775"/>
      <c r="GV42" s="335"/>
      <c r="GW42" s="336"/>
      <c r="GX42" s="336"/>
      <c r="GY42" s="336"/>
      <c r="GZ42" s="336"/>
      <c r="HA42" s="336"/>
      <c r="HB42" s="336"/>
      <c r="HC42" s="336"/>
      <c r="HD42" s="336"/>
      <c r="HE42" s="336"/>
      <c r="HF42" s="336"/>
      <c r="HG42" s="336"/>
      <c r="HH42" s="336"/>
      <c r="HI42" s="336"/>
      <c r="HJ42" s="1161"/>
      <c r="HK42" s="335"/>
      <c r="HL42" s="349"/>
      <c r="HM42" s="349"/>
      <c r="HN42" s="349"/>
      <c r="HO42" s="349"/>
      <c r="HP42" s="349"/>
      <c r="HQ42" s="349"/>
      <c r="HR42" s="349"/>
      <c r="HS42" s="349"/>
      <c r="HT42" s="349"/>
      <c r="HU42" s="349"/>
      <c r="HV42" s="349"/>
      <c r="HW42" s="349"/>
      <c r="HX42" s="349"/>
      <c r="HY42" s="349"/>
      <c r="HZ42" s="349"/>
      <c r="IA42" s="349"/>
      <c r="IB42" s="349"/>
      <c r="IC42" s="349"/>
      <c r="ID42" s="349"/>
      <c r="IE42" s="349"/>
      <c r="IF42" s="349"/>
      <c r="IG42" s="349"/>
      <c r="IH42" s="349"/>
      <c r="II42" s="349"/>
      <c r="IJ42" s="349"/>
      <c r="IK42" s="349"/>
      <c r="IL42" s="349"/>
      <c r="IM42" s="349"/>
      <c r="IN42" s="349"/>
      <c r="IO42" s="349"/>
      <c r="IP42" s="349"/>
      <c r="IQ42" s="349"/>
      <c r="IR42" s="349"/>
      <c r="IS42" s="775"/>
      <c r="IT42" s="1150"/>
      <c r="IU42" s="1151"/>
      <c r="IV42" s="1151"/>
      <c r="IW42" s="1151"/>
      <c r="IX42" s="1151"/>
      <c r="IY42" s="1151"/>
      <c r="IZ42" s="1151"/>
      <c r="JA42" s="1151"/>
      <c r="JB42" s="1151"/>
      <c r="JC42" s="1151"/>
      <c r="JD42" s="1151"/>
      <c r="JE42" s="1151"/>
      <c r="JF42" s="1151"/>
      <c r="JG42" s="1151"/>
      <c r="JH42" s="1151"/>
      <c r="JI42" s="1151"/>
      <c r="JJ42" s="1151"/>
      <c r="JK42" s="1151"/>
      <c r="JL42" s="1151"/>
      <c r="JM42" s="1151"/>
      <c r="JN42" s="1151"/>
      <c r="JO42" s="1151"/>
      <c r="JP42" s="1151"/>
      <c r="JQ42" s="411"/>
      <c r="JR42" s="234"/>
      <c r="JS42" s="235"/>
      <c r="JT42" s="235"/>
      <c r="JU42" s="235"/>
      <c r="JV42" s="235"/>
      <c r="JW42" s="235"/>
      <c r="JX42" s="235"/>
      <c r="JY42" s="235"/>
      <c r="JZ42" s="235"/>
      <c r="KA42" s="362"/>
      <c r="KB42" s="348"/>
      <c r="KC42" s="349"/>
      <c r="KD42" s="349"/>
      <c r="KE42" s="349"/>
      <c r="KF42" s="349"/>
      <c r="KG42" s="349"/>
      <c r="KH42" s="349"/>
      <c r="KI42" s="349"/>
      <c r="KJ42" s="349"/>
      <c r="KK42" s="349"/>
      <c r="KL42" s="349"/>
      <c r="KM42" s="349"/>
      <c r="KN42" s="349"/>
      <c r="KO42" s="349"/>
      <c r="KP42" s="349"/>
      <c r="KQ42" s="349"/>
      <c r="KR42" s="349"/>
      <c r="KS42" s="349"/>
      <c r="KT42" s="349"/>
      <c r="KU42" s="349"/>
      <c r="KV42" s="349"/>
      <c r="KW42" s="775"/>
      <c r="KX42" s="335"/>
      <c r="KY42" s="336"/>
      <c r="KZ42" s="336"/>
      <c r="LA42" s="336"/>
      <c r="LB42" s="336"/>
      <c r="LC42" s="336"/>
      <c r="LD42" s="336"/>
      <c r="LE42" s="336"/>
      <c r="LF42" s="336"/>
      <c r="LG42" s="336"/>
      <c r="LH42" s="336"/>
      <c r="LI42" s="336"/>
      <c r="LJ42" s="336"/>
      <c r="LK42" s="336"/>
      <c r="LL42" s="1161"/>
      <c r="LM42" s="335"/>
      <c r="LN42" s="349"/>
      <c r="LO42" s="349"/>
      <c r="LP42" s="349"/>
      <c r="LQ42" s="349"/>
      <c r="LR42" s="349"/>
      <c r="LS42" s="349"/>
      <c r="LT42" s="349"/>
      <c r="LU42" s="349"/>
      <c r="LV42" s="349"/>
      <c r="LW42" s="349"/>
      <c r="LX42" s="349"/>
      <c r="LY42" s="349"/>
      <c r="LZ42" s="349"/>
      <c r="MA42" s="349"/>
      <c r="MB42" s="349"/>
      <c r="MC42" s="349"/>
      <c r="MD42" s="349"/>
      <c r="ME42" s="349"/>
      <c r="MF42" s="349"/>
      <c r="MG42" s="349"/>
      <c r="MH42" s="349"/>
      <c r="MI42" s="349"/>
      <c r="MJ42" s="349"/>
      <c r="MK42" s="349"/>
      <c r="ML42" s="349"/>
      <c r="MM42" s="349"/>
      <c r="MN42" s="349"/>
      <c r="MO42" s="349"/>
      <c r="MP42" s="349"/>
      <c r="MQ42" s="349"/>
      <c r="MR42" s="349"/>
      <c r="MS42" s="349"/>
      <c r="MT42" s="349"/>
      <c r="MU42" s="775"/>
      <c r="MV42" s="1150"/>
      <c r="MW42" s="1151"/>
      <c r="MX42" s="1151"/>
      <c r="MY42" s="1151"/>
      <c r="MZ42" s="1151"/>
      <c r="NA42" s="1151"/>
      <c r="NB42" s="1151"/>
      <c r="NC42" s="1151"/>
      <c r="ND42" s="1151"/>
      <c r="NE42" s="1151"/>
      <c r="NF42" s="1151"/>
      <c r="NG42" s="1151"/>
      <c r="NH42" s="1151"/>
      <c r="NI42" s="1151"/>
      <c r="NJ42" s="1151"/>
      <c r="NK42" s="1151"/>
      <c r="NL42" s="1151"/>
      <c r="NM42" s="1151"/>
      <c r="NN42" s="1151"/>
      <c r="NO42" s="1151"/>
      <c r="NP42" s="1151"/>
      <c r="NQ42" s="1151"/>
      <c r="NR42" s="1151"/>
      <c r="NS42" s="411"/>
      <c r="NT42" s="234"/>
      <c r="NU42" s="235"/>
      <c r="NV42" s="235"/>
      <c r="NW42" s="235"/>
      <c r="NX42" s="235"/>
      <c r="NY42" s="235"/>
      <c r="NZ42" s="235"/>
      <c r="OA42" s="235"/>
      <c r="OB42" s="235"/>
      <c r="OC42" s="362"/>
      <c r="OD42" s="348"/>
      <c r="OE42" s="349"/>
      <c r="OF42" s="349"/>
      <c r="OG42" s="349"/>
      <c r="OH42" s="349"/>
      <c r="OI42" s="349"/>
      <c r="OJ42" s="349"/>
      <c r="OK42" s="349"/>
      <c r="OL42" s="349"/>
      <c r="OM42" s="349"/>
      <c r="ON42" s="349"/>
      <c r="OO42" s="349"/>
      <c r="OP42" s="349"/>
      <c r="OQ42" s="349"/>
      <c r="OR42" s="349"/>
      <c r="OS42" s="349"/>
      <c r="OT42" s="349"/>
      <c r="OU42" s="349"/>
      <c r="OV42" s="349"/>
      <c r="OW42" s="349"/>
      <c r="OX42" s="349"/>
      <c r="OY42" s="775"/>
      <c r="OZ42" s="335"/>
      <c r="PA42" s="336"/>
      <c r="PB42" s="336"/>
      <c r="PC42" s="336"/>
      <c r="PD42" s="336"/>
      <c r="PE42" s="336"/>
      <c r="PF42" s="336"/>
      <c r="PG42" s="336"/>
      <c r="PH42" s="336"/>
      <c r="PI42" s="336"/>
      <c r="PJ42" s="336"/>
      <c r="PK42" s="336"/>
      <c r="PL42" s="336"/>
      <c r="PM42" s="336"/>
      <c r="PN42" s="1161"/>
      <c r="PO42" s="335"/>
      <c r="PP42" s="349"/>
      <c r="PQ42" s="349"/>
      <c r="PR42" s="349"/>
      <c r="PS42" s="349"/>
      <c r="PT42" s="349"/>
      <c r="PU42" s="349"/>
      <c r="PV42" s="349"/>
      <c r="PW42" s="349"/>
      <c r="PX42" s="349"/>
      <c r="PY42" s="349"/>
      <c r="PZ42" s="349"/>
      <c r="QA42" s="349"/>
      <c r="QB42" s="349"/>
      <c r="QC42" s="349"/>
      <c r="QD42" s="349"/>
      <c r="QE42" s="349"/>
      <c r="QF42" s="349"/>
      <c r="QG42" s="349"/>
      <c r="QH42" s="349"/>
      <c r="QI42" s="349"/>
      <c r="QJ42" s="349"/>
      <c r="QK42" s="349"/>
      <c r="QL42" s="349"/>
      <c r="QM42" s="349"/>
      <c r="QN42" s="349"/>
      <c r="QO42" s="349"/>
      <c r="QP42" s="349"/>
      <c r="QQ42" s="349"/>
      <c r="QR42" s="349"/>
      <c r="QS42" s="349"/>
      <c r="QT42" s="349"/>
      <c r="QU42" s="349"/>
      <c r="QV42" s="349"/>
      <c r="QW42" s="775"/>
      <c r="QX42" s="1150"/>
      <c r="QY42" s="1151"/>
      <c r="QZ42" s="1151"/>
      <c r="RA42" s="1151"/>
      <c r="RB42" s="1151"/>
      <c r="RC42" s="1151"/>
      <c r="RD42" s="1151"/>
      <c r="RE42" s="1151"/>
      <c r="RF42" s="1151"/>
      <c r="RG42" s="1151"/>
      <c r="RH42" s="1151"/>
      <c r="RI42" s="1151"/>
      <c r="RJ42" s="1151"/>
      <c r="RK42" s="1151"/>
      <c r="RL42" s="1151"/>
      <c r="RM42" s="1151"/>
      <c r="RN42" s="1151"/>
      <c r="RO42" s="1151"/>
      <c r="RP42" s="1151"/>
      <c r="RQ42" s="1151"/>
      <c r="RR42" s="1151"/>
      <c r="RS42" s="1151"/>
      <c r="RT42" s="1151"/>
      <c r="RU42" s="411"/>
    </row>
    <row r="43" spans="2:489" s="2" customFormat="1" ht="6.95" customHeight="1" thickTop="1" thickBot="1">
      <c r="B43" s="760"/>
      <c r="C43" s="761"/>
      <c r="D43" s="761"/>
      <c r="E43" s="761"/>
      <c r="F43" s="761"/>
      <c r="G43" s="761"/>
      <c r="H43" s="761"/>
      <c r="I43" s="761"/>
      <c r="J43" s="761"/>
      <c r="K43" s="761"/>
      <c r="L43" s="761"/>
      <c r="M43" s="761"/>
      <c r="N43" s="761"/>
      <c r="O43" s="761"/>
      <c r="P43" s="761"/>
      <c r="Q43" s="761"/>
      <c r="R43" s="761"/>
      <c r="S43" s="761"/>
      <c r="T43" s="761"/>
      <c r="U43" s="761"/>
      <c r="V43" s="761"/>
      <c r="W43" s="761"/>
      <c r="X43" s="761"/>
      <c r="Y43" s="761"/>
      <c r="Z43" s="761"/>
      <c r="AA43" s="761"/>
      <c r="AB43" s="761"/>
      <c r="AC43" s="761"/>
      <c r="AD43" s="761"/>
      <c r="AE43" s="761"/>
      <c r="AF43" s="761"/>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3"/>
      <c r="BD43" s="773"/>
      <c r="BE43" s="773"/>
      <c r="BF43" s="773"/>
      <c r="BG43" s="773"/>
      <c r="BH43" s="773"/>
      <c r="BI43" s="773"/>
      <c r="BJ43" s="773"/>
      <c r="BK43" s="773"/>
      <c r="BL43" s="773"/>
      <c r="BM43" s="773"/>
      <c r="BN43" s="773"/>
      <c r="BO43" s="773"/>
      <c r="BP43" s="773"/>
      <c r="BQ43" s="773"/>
      <c r="BR43" s="773"/>
      <c r="BS43" s="773"/>
      <c r="BT43" s="773"/>
      <c r="BU43" s="773"/>
      <c r="BV43" s="773"/>
      <c r="BW43" s="773"/>
      <c r="BX43" s="773"/>
      <c r="BY43" s="773"/>
      <c r="BZ43" s="773"/>
      <c r="CA43" s="773"/>
      <c r="CB43" s="773"/>
      <c r="CC43" s="773"/>
      <c r="CD43" s="773"/>
      <c r="CE43" s="773"/>
      <c r="CF43" s="773"/>
      <c r="CG43" s="773"/>
      <c r="CH43" s="773"/>
      <c r="CI43" s="773"/>
      <c r="CJ43" s="773"/>
      <c r="CK43" s="773"/>
      <c r="CL43" s="773"/>
      <c r="CM43" s="773"/>
      <c r="CN43" s="773"/>
      <c r="CO43" s="773"/>
      <c r="CP43" s="773"/>
      <c r="CQ43" s="773"/>
      <c r="CR43" s="773"/>
      <c r="CS43" s="773"/>
      <c r="CT43" s="773"/>
      <c r="CU43" s="348"/>
      <c r="CV43" s="349"/>
      <c r="CW43" s="349"/>
      <c r="CX43" s="349"/>
      <c r="CY43" s="349"/>
      <c r="CZ43" s="349"/>
      <c r="DA43" s="349"/>
      <c r="DB43" s="349"/>
      <c r="DC43" s="349"/>
      <c r="DD43" s="349"/>
      <c r="DE43" s="349"/>
      <c r="DF43" s="349"/>
      <c r="DG43" s="349"/>
      <c r="DH43" s="349"/>
      <c r="DI43" s="349"/>
      <c r="DJ43" s="349"/>
      <c r="DK43" s="349"/>
      <c r="DL43" s="349"/>
      <c r="DM43" s="349"/>
      <c r="DN43" s="349"/>
      <c r="DO43" s="349"/>
      <c r="DP43" s="775"/>
      <c r="DQ43" s="240" t="s">
        <v>14758</v>
      </c>
      <c r="DR43" s="238"/>
      <c r="DS43" s="238"/>
      <c r="DT43" s="238"/>
      <c r="DU43" s="238"/>
      <c r="DV43" s="238"/>
      <c r="DW43" s="238"/>
      <c r="DX43" s="238"/>
      <c r="DY43" s="238"/>
      <c r="DZ43" s="238"/>
      <c r="EA43" s="238"/>
      <c r="EB43" s="238"/>
      <c r="EC43" s="238"/>
      <c r="ED43" s="238"/>
      <c r="EE43" s="239"/>
      <c r="EF43" s="776"/>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8"/>
      <c r="FO43" s="1019"/>
      <c r="FP43" s="234"/>
      <c r="FQ43" s="235"/>
      <c r="FR43" s="235"/>
      <c r="FS43" s="235"/>
      <c r="FT43" s="235"/>
      <c r="FU43" s="235"/>
      <c r="FV43" s="235"/>
      <c r="FW43" s="235"/>
      <c r="FX43" s="235"/>
      <c r="FY43" s="362"/>
      <c r="FZ43" s="1149"/>
      <c r="GA43" s="349"/>
      <c r="GB43" s="349"/>
      <c r="GC43" s="349"/>
      <c r="GD43" s="349"/>
      <c r="GE43" s="349"/>
      <c r="GF43" s="349"/>
      <c r="GG43" s="349"/>
      <c r="GH43" s="349"/>
      <c r="GI43" s="349"/>
      <c r="GJ43" s="349"/>
      <c r="GK43" s="349"/>
      <c r="GL43" s="349"/>
      <c r="GM43" s="349"/>
      <c r="GN43" s="349"/>
      <c r="GO43" s="349"/>
      <c r="GP43" s="349"/>
      <c r="GQ43" s="349"/>
      <c r="GR43" s="349"/>
      <c r="GS43" s="349"/>
      <c r="GT43" s="349"/>
      <c r="GU43" s="775"/>
      <c r="GV43" s="240" t="s">
        <v>14758</v>
      </c>
      <c r="GW43" s="238"/>
      <c r="GX43" s="238"/>
      <c r="GY43" s="238"/>
      <c r="GZ43" s="238"/>
      <c r="HA43" s="238"/>
      <c r="HB43" s="238"/>
      <c r="HC43" s="238"/>
      <c r="HD43" s="238"/>
      <c r="HE43" s="238"/>
      <c r="HF43" s="238"/>
      <c r="HG43" s="238"/>
      <c r="HH43" s="238"/>
      <c r="HI43" s="238"/>
      <c r="HJ43" s="239"/>
      <c r="HK43" s="776"/>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8"/>
      <c r="IT43" s="1150"/>
      <c r="IU43" s="1151"/>
      <c r="IV43" s="1151"/>
      <c r="IW43" s="1151"/>
      <c r="IX43" s="1151"/>
      <c r="IY43" s="1151"/>
      <c r="IZ43" s="1151"/>
      <c r="JA43" s="1151"/>
      <c r="JB43" s="1151"/>
      <c r="JC43" s="1151"/>
      <c r="JD43" s="1151"/>
      <c r="JE43" s="1151"/>
      <c r="JF43" s="1151"/>
      <c r="JG43" s="1151"/>
      <c r="JH43" s="1151"/>
      <c r="JI43" s="1151"/>
      <c r="JJ43" s="1151"/>
      <c r="JK43" s="1151"/>
      <c r="JL43" s="1151"/>
      <c r="JM43" s="1151"/>
      <c r="JN43" s="1151"/>
      <c r="JO43" s="1151"/>
      <c r="JP43" s="1151"/>
      <c r="JQ43" s="411"/>
      <c r="JR43" s="234"/>
      <c r="JS43" s="235"/>
      <c r="JT43" s="235"/>
      <c r="JU43" s="235"/>
      <c r="JV43" s="235"/>
      <c r="JW43" s="235"/>
      <c r="JX43" s="235"/>
      <c r="JY43" s="235"/>
      <c r="JZ43" s="235"/>
      <c r="KA43" s="362"/>
      <c r="KB43" s="348"/>
      <c r="KC43" s="349"/>
      <c r="KD43" s="349"/>
      <c r="KE43" s="349"/>
      <c r="KF43" s="349"/>
      <c r="KG43" s="349"/>
      <c r="KH43" s="349"/>
      <c r="KI43" s="349"/>
      <c r="KJ43" s="349"/>
      <c r="KK43" s="349"/>
      <c r="KL43" s="349"/>
      <c r="KM43" s="349"/>
      <c r="KN43" s="349"/>
      <c r="KO43" s="349"/>
      <c r="KP43" s="349"/>
      <c r="KQ43" s="349"/>
      <c r="KR43" s="349"/>
      <c r="KS43" s="349"/>
      <c r="KT43" s="349"/>
      <c r="KU43" s="349"/>
      <c r="KV43" s="349"/>
      <c r="KW43" s="775"/>
      <c r="KX43" s="240" t="s">
        <v>14758</v>
      </c>
      <c r="KY43" s="238"/>
      <c r="KZ43" s="238"/>
      <c r="LA43" s="238"/>
      <c r="LB43" s="238"/>
      <c r="LC43" s="238"/>
      <c r="LD43" s="238"/>
      <c r="LE43" s="238"/>
      <c r="LF43" s="238"/>
      <c r="LG43" s="238"/>
      <c r="LH43" s="238"/>
      <c r="LI43" s="238"/>
      <c r="LJ43" s="238"/>
      <c r="LK43" s="238"/>
      <c r="LL43" s="239"/>
      <c r="LM43" s="776"/>
      <c r="LN43" s="777"/>
      <c r="LO43" s="777"/>
      <c r="LP43" s="777"/>
      <c r="LQ43" s="777"/>
      <c r="LR43" s="777"/>
      <c r="LS43" s="777"/>
      <c r="LT43" s="777"/>
      <c r="LU43" s="777"/>
      <c r="LV43" s="777"/>
      <c r="LW43" s="777"/>
      <c r="LX43" s="777"/>
      <c r="LY43" s="777"/>
      <c r="LZ43" s="777"/>
      <c r="MA43" s="777"/>
      <c r="MB43" s="777"/>
      <c r="MC43" s="777"/>
      <c r="MD43" s="777"/>
      <c r="ME43" s="777"/>
      <c r="MF43" s="777"/>
      <c r="MG43" s="777"/>
      <c r="MH43" s="777"/>
      <c r="MI43" s="777"/>
      <c r="MJ43" s="777"/>
      <c r="MK43" s="777"/>
      <c r="ML43" s="777"/>
      <c r="MM43" s="777"/>
      <c r="MN43" s="777"/>
      <c r="MO43" s="777"/>
      <c r="MP43" s="777"/>
      <c r="MQ43" s="777"/>
      <c r="MR43" s="777"/>
      <c r="MS43" s="777"/>
      <c r="MT43" s="777"/>
      <c r="MU43" s="778"/>
      <c r="MV43" s="1150"/>
      <c r="MW43" s="1151"/>
      <c r="MX43" s="1151"/>
      <c r="MY43" s="1151"/>
      <c r="MZ43" s="1151"/>
      <c r="NA43" s="1151"/>
      <c r="NB43" s="1151"/>
      <c r="NC43" s="1151"/>
      <c r="ND43" s="1151"/>
      <c r="NE43" s="1151"/>
      <c r="NF43" s="1151"/>
      <c r="NG43" s="1151"/>
      <c r="NH43" s="1151"/>
      <c r="NI43" s="1151"/>
      <c r="NJ43" s="1151"/>
      <c r="NK43" s="1151"/>
      <c r="NL43" s="1151"/>
      <c r="NM43" s="1151"/>
      <c r="NN43" s="1151"/>
      <c r="NO43" s="1151"/>
      <c r="NP43" s="1151"/>
      <c r="NQ43" s="1151"/>
      <c r="NR43" s="1151"/>
      <c r="NS43" s="411"/>
      <c r="NT43" s="234"/>
      <c r="NU43" s="235"/>
      <c r="NV43" s="235"/>
      <c r="NW43" s="235"/>
      <c r="NX43" s="235"/>
      <c r="NY43" s="235"/>
      <c r="NZ43" s="235"/>
      <c r="OA43" s="235"/>
      <c r="OB43" s="235"/>
      <c r="OC43" s="362"/>
      <c r="OD43" s="348"/>
      <c r="OE43" s="349"/>
      <c r="OF43" s="349"/>
      <c r="OG43" s="349"/>
      <c r="OH43" s="349"/>
      <c r="OI43" s="349"/>
      <c r="OJ43" s="349"/>
      <c r="OK43" s="349"/>
      <c r="OL43" s="349"/>
      <c r="OM43" s="349"/>
      <c r="ON43" s="349"/>
      <c r="OO43" s="349"/>
      <c r="OP43" s="349"/>
      <c r="OQ43" s="349"/>
      <c r="OR43" s="349"/>
      <c r="OS43" s="349"/>
      <c r="OT43" s="349"/>
      <c r="OU43" s="349"/>
      <c r="OV43" s="349"/>
      <c r="OW43" s="349"/>
      <c r="OX43" s="349"/>
      <c r="OY43" s="775"/>
      <c r="OZ43" s="240" t="s">
        <v>14758</v>
      </c>
      <c r="PA43" s="238"/>
      <c r="PB43" s="238"/>
      <c r="PC43" s="238"/>
      <c r="PD43" s="238"/>
      <c r="PE43" s="238"/>
      <c r="PF43" s="238"/>
      <c r="PG43" s="238"/>
      <c r="PH43" s="238"/>
      <c r="PI43" s="238"/>
      <c r="PJ43" s="238"/>
      <c r="PK43" s="238"/>
      <c r="PL43" s="238"/>
      <c r="PM43" s="238"/>
      <c r="PN43" s="239"/>
      <c r="PO43" s="776"/>
      <c r="PP43" s="777"/>
      <c r="PQ43" s="777"/>
      <c r="PR43" s="777"/>
      <c r="PS43" s="777"/>
      <c r="PT43" s="777"/>
      <c r="PU43" s="777"/>
      <c r="PV43" s="777"/>
      <c r="PW43" s="777"/>
      <c r="PX43" s="777"/>
      <c r="PY43" s="777"/>
      <c r="PZ43" s="777"/>
      <c r="QA43" s="777"/>
      <c r="QB43" s="777"/>
      <c r="QC43" s="777"/>
      <c r="QD43" s="777"/>
      <c r="QE43" s="777"/>
      <c r="QF43" s="777"/>
      <c r="QG43" s="777"/>
      <c r="QH43" s="777"/>
      <c r="QI43" s="777"/>
      <c r="QJ43" s="777"/>
      <c r="QK43" s="777"/>
      <c r="QL43" s="777"/>
      <c r="QM43" s="777"/>
      <c r="QN43" s="777"/>
      <c r="QO43" s="777"/>
      <c r="QP43" s="777"/>
      <c r="QQ43" s="777"/>
      <c r="QR43" s="777"/>
      <c r="QS43" s="777"/>
      <c r="QT43" s="777"/>
      <c r="QU43" s="777"/>
      <c r="QV43" s="777"/>
      <c r="QW43" s="778"/>
      <c r="QX43" s="1150"/>
      <c r="QY43" s="1151"/>
      <c r="QZ43" s="1151"/>
      <c r="RA43" s="1151"/>
      <c r="RB43" s="1151"/>
      <c r="RC43" s="1151"/>
      <c r="RD43" s="1151"/>
      <c r="RE43" s="1151"/>
      <c r="RF43" s="1151"/>
      <c r="RG43" s="1151"/>
      <c r="RH43" s="1151"/>
      <c r="RI43" s="1151"/>
      <c r="RJ43" s="1151"/>
      <c r="RK43" s="1151"/>
      <c r="RL43" s="1151"/>
      <c r="RM43" s="1151"/>
      <c r="RN43" s="1151"/>
      <c r="RO43" s="1151"/>
      <c r="RP43" s="1151"/>
      <c r="RQ43" s="1151"/>
      <c r="RR43" s="1151"/>
      <c r="RS43" s="1151"/>
      <c r="RT43" s="1151"/>
      <c r="RU43" s="411"/>
    </row>
    <row r="44" spans="2:489" s="2" customFormat="1" ht="6.95" customHeight="1" thickTop="1" thickBot="1">
      <c r="B44" s="760"/>
      <c r="C44" s="761"/>
      <c r="D44" s="761"/>
      <c r="E44" s="761"/>
      <c r="F44" s="761"/>
      <c r="G44" s="761"/>
      <c r="H44" s="761"/>
      <c r="I44" s="761"/>
      <c r="J44" s="761"/>
      <c r="K44" s="761"/>
      <c r="L44" s="761"/>
      <c r="M44" s="761"/>
      <c r="N44" s="761"/>
      <c r="O44" s="761"/>
      <c r="P44" s="761"/>
      <c r="Q44" s="761"/>
      <c r="R44" s="761"/>
      <c r="S44" s="761"/>
      <c r="T44" s="761"/>
      <c r="U44" s="761"/>
      <c r="V44" s="761"/>
      <c r="W44" s="761"/>
      <c r="X44" s="761"/>
      <c r="Y44" s="761"/>
      <c r="Z44" s="761"/>
      <c r="AA44" s="761"/>
      <c r="AB44" s="761"/>
      <c r="AC44" s="761"/>
      <c r="AD44" s="761"/>
      <c r="AE44" s="761"/>
      <c r="AF44" s="761"/>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3"/>
      <c r="BD44" s="773"/>
      <c r="BE44" s="773"/>
      <c r="BF44" s="773"/>
      <c r="BG44" s="773"/>
      <c r="BH44" s="773"/>
      <c r="BI44" s="773"/>
      <c r="BJ44" s="773"/>
      <c r="BK44" s="773"/>
      <c r="BL44" s="773"/>
      <c r="BM44" s="773"/>
      <c r="BN44" s="773"/>
      <c r="BO44" s="773"/>
      <c r="BP44" s="773"/>
      <c r="BQ44" s="773"/>
      <c r="BR44" s="773"/>
      <c r="BS44" s="773"/>
      <c r="BT44" s="773"/>
      <c r="BU44" s="773"/>
      <c r="BV44" s="773"/>
      <c r="BW44" s="773"/>
      <c r="BX44" s="773"/>
      <c r="BY44" s="773"/>
      <c r="BZ44" s="773"/>
      <c r="CA44" s="773"/>
      <c r="CB44" s="773"/>
      <c r="CC44" s="773"/>
      <c r="CD44" s="773"/>
      <c r="CE44" s="773"/>
      <c r="CF44" s="773"/>
      <c r="CG44" s="773"/>
      <c r="CH44" s="773"/>
      <c r="CI44" s="773"/>
      <c r="CJ44" s="773"/>
      <c r="CK44" s="773"/>
      <c r="CL44" s="773"/>
      <c r="CM44" s="773"/>
      <c r="CN44" s="773"/>
      <c r="CO44" s="773"/>
      <c r="CP44" s="773"/>
      <c r="CQ44" s="773"/>
      <c r="CR44" s="773"/>
      <c r="CS44" s="773"/>
      <c r="CT44" s="773"/>
      <c r="CU44" s="237" t="s">
        <v>14754</v>
      </c>
      <c r="CV44" s="238"/>
      <c r="CW44" s="238"/>
      <c r="CX44" s="238"/>
      <c r="CY44" s="238"/>
      <c r="CZ44" s="238"/>
      <c r="DA44" s="238"/>
      <c r="DB44" s="238"/>
      <c r="DC44" s="238"/>
      <c r="DD44" s="238"/>
      <c r="DE44" s="238"/>
      <c r="DF44" s="238"/>
      <c r="DG44" s="238"/>
      <c r="DH44" s="238"/>
      <c r="DI44" s="238"/>
      <c r="DJ44" s="238"/>
      <c r="DK44" s="238"/>
      <c r="DL44" s="238"/>
      <c r="DM44" s="238"/>
      <c r="DN44" s="238"/>
      <c r="DO44" s="238"/>
      <c r="DP44" s="239"/>
      <c r="DQ44" s="240"/>
      <c r="DR44" s="238"/>
      <c r="DS44" s="238"/>
      <c r="DT44" s="238"/>
      <c r="DU44" s="238"/>
      <c r="DV44" s="238"/>
      <c r="DW44" s="238"/>
      <c r="DX44" s="238"/>
      <c r="DY44" s="238"/>
      <c r="DZ44" s="238"/>
      <c r="EA44" s="238"/>
      <c r="EB44" s="238"/>
      <c r="EC44" s="238"/>
      <c r="ED44" s="238"/>
      <c r="EE44" s="239"/>
      <c r="EF44" s="247" t="s">
        <v>36</v>
      </c>
      <c r="EG44" s="248"/>
      <c r="EH44" s="705"/>
      <c r="EI44" s="705"/>
      <c r="EJ44" s="705"/>
      <c r="EK44" s="705"/>
      <c r="EL44" s="706"/>
      <c r="EM44" s="247" t="s">
        <v>37</v>
      </c>
      <c r="EN44" s="712"/>
      <c r="EO44" s="712"/>
      <c r="EP44" s="712"/>
      <c r="EQ44" s="712"/>
      <c r="ER44" s="712"/>
      <c r="ES44" s="713"/>
      <c r="ET44" s="248" t="s">
        <v>38</v>
      </c>
      <c r="EU44" s="712"/>
      <c r="EV44" s="712"/>
      <c r="EW44" s="712"/>
      <c r="EX44" s="712"/>
      <c r="EY44" s="712"/>
      <c r="EZ44" s="713"/>
      <c r="FA44" s="247" t="s">
        <v>39</v>
      </c>
      <c r="FB44" s="712"/>
      <c r="FC44" s="712"/>
      <c r="FD44" s="712"/>
      <c r="FE44" s="712"/>
      <c r="FF44" s="712"/>
      <c r="FG44" s="713"/>
      <c r="FH44" s="275" t="s">
        <v>40</v>
      </c>
      <c r="FI44" s="276"/>
      <c r="FJ44" s="720"/>
      <c r="FK44" s="720"/>
      <c r="FL44" s="720"/>
      <c r="FM44" s="720"/>
      <c r="FN44" s="721"/>
      <c r="FO44" s="1019"/>
      <c r="FP44" s="234"/>
      <c r="FQ44" s="235"/>
      <c r="FR44" s="235"/>
      <c r="FS44" s="235"/>
      <c r="FT44" s="235"/>
      <c r="FU44" s="235"/>
      <c r="FV44" s="235"/>
      <c r="FW44" s="235"/>
      <c r="FX44" s="235"/>
      <c r="FY44" s="362"/>
      <c r="FZ44" s="237" t="s">
        <v>14754</v>
      </c>
      <c r="GA44" s="238"/>
      <c r="GB44" s="238"/>
      <c r="GC44" s="238"/>
      <c r="GD44" s="238"/>
      <c r="GE44" s="238"/>
      <c r="GF44" s="238"/>
      <c r="GG44" s="238"/>
      <c r="GH44" s="238"/>
      <c r="GI44" s="238"/>
      <c r="GJ44" s="238"/>
      <c r="GK44" s="238"/>
      <c r="GL44" s="238"/>
      <c r="GM44" s="238"/>
      <c r="GN44" s="238"/>
      <c r="GO44" s="238"/>
      <c r="GP44" s="238"/>
      <c r="GQ44" s="238"/>
      <c r="GR44" s="238"/>
      <c r="GS44" s="238"/>
      <c r="GT44" s="238"/>
      <c r="GU44" s="239"/>
      <c r="GV44" s="240"/>
      <c r="GW44" s="238"/>
      <c r="GX44" s="238"/>
      <c r="GY44" s="238"/>
      <c r="GZ44" s="238"/>
      <c r="HA44" s="238"/>
      <c r="HB44" s="238"/>
      <c r="HC44" s="238"/>
      <c r="HD44" s="238"/>
      <c r="HE44" s="238"/>
      <c r="HF44" s="238"/>
      <c r="HG44" s="238"/>
      <c r="HH44" s="238"/>
      <c r="HI44" s="238"/>
      <c r="HJ44" s="239"/>
      <c r="HK44" s="247" t="s">
        <v>36</v>
      </c>
      <c r="HL44" s="248"/>
      <c r="HM44" s="705"/>
      <c r="HN44" s="705"/>
      <c r="HO44" s="705"/>
      <c r="HP44" s="705"/>
      <c r="HQ44" s="706"/>
      <c r="HR44" s="247" t="s">
        <v>37</v>
      </c>
      <c r="HS44" s="712"/>
      <c r="HT44" s="712"/>
      <c r="HU44" s="712"/>
      <c r="HV44" s="712"/>
      <c r="HW44" s="712"/>
      <c r="HX44" s="713"/>
      <c r="HY44" s="248" t="s">
        <v>38</v>
      </c>
      <c r="HZ44" s="712"/>
      <c r="IA44" s="712"/>
      <c r="IB44" s="712"/>
      <c r="IC44" s="712"/>
      <c r="ID44" s="712"/>
      <c r="IE44" s="713"/>
      <c r="IF44" s="247" t="s">
        <v>39</v>
      </c>
      <c r="IG44" s="712"/>
      <c r="IH44" s="712"/>
      <c r="II44" s="712"/>
      <c r="IJ44" s="712"/>
      <c r="IK44" s="712"/>
      <c r="IL44" s="713"/>
      <c r="IM44" s="275" t="s">
        <v>40</v>
      </c>
      <c r="IN44" s="276"/>
      <c r="IO44" s="720"/>
      <c r="IP44" s="720"/>
      <c r="IQ44" s="720"/>
      <c r="IR44" s="720"/>
      <c r="IS44" s="721"/>
      <c r="IT44" s="1150"/>
      <c r="IU44" s="1151"/>
      <c r="IV44" s="1151"/>
      <c r="IW44" s="1151"/>
      <c r="IX44" s="1151"/>
      <c r="IY44" s="1151"/>
      <c r="IZ44" s="1151"/>
      <c r="JA44" s="1151"/>
      <c r="JB44" s="1151"/>
      <c r="JC44" s="1151"/>
      <c r="JD44" s="1151"/>
      <c r="JE44" s="1151"/>
      <c r="JF44" s="1151"/>
      <c r="JG44" s="1151"/>
      <c r="JH44" s="1151"/>
      <c r="JI44" s="1151"/>
      <c r="JJ44" s="1151"/>
      <c r="JK44" s="1151"/>
      <c r="JL44" s="1151"/>
      <c r="JM44" s="1151"/>
      <c r="JN44" s="1151"/>
      <c r="JO44" s="1151"/>
      <c r="JP44" s="1151"/>
      <c r="JQ44" s="411"/>
      <c r="JR44" s="234"/>
      <c r="JS44" s="235"/>
      <c r="JT44" s="235"/>
      <c r="JU44" s="235"/>
      <c r="JV44" s="235"/>
      <c r="JW44" s="235"/>
      <c r="JX44" s="235"/>
      <c r="JY44" s="235"/>
      <c r="JZ44" s="235"/>
      <c r="KA44" s="362"/>
      <c r="KB44" s="237" t="s">
        <v>14754</v>
      </c>
      <c r="KC44" s="238"/>
      <c r="KD44" s="238"/>
      <c r="KE44" s="238"/>
      <c r="KF44" s="238"/>
      <c r="KG44" s="238"/>
      <c r="KH44" s="238"/>
      <c r="KI44" s="238"/>
      <c r="KJ44" s="238"/>
      <c r="KK44" s="238"/>
      <c r="KL44" s="238"/>
      <c r="KM44" s="238"/>
      <c r="KN44" s="238"/>
      <c r="KO44" s="238"/>
      <c r="KP44" s="238"/>
      <c r="KQ44" s="238"/>
      <c r="KR44" s="238"/>
      <c r="KS44" s="238"/>
      <c r="KT44" s="238"/>
      <c r="KU44" s="238"/>
      <c r="KV44" s="238"/>
      <c r="KW44" s="239"/>
      <c r="KX44" s="240"/>
      <c r="KY44" s="238"/>
      <c r="KZ44" s="238"/>
      <c r="LA44" s="238"/>
      <c r="LB44" s="238"/>
      <c r="LC44" s="238"/>
      <c r="LD44" s="238"/>
      <c r="LE44" s="238"/>
      <c r="LF44" s="238"/>
      <c r="LG44" s="238"/>
      <c r="LH44" s="238"/>
      <c r="LI44" s="238"/>
      <c r="LJ44" s="238"/>
      <c r="LK44" s="238"/>
      <c r="LL44" s="239"/>
      <c r="LM44" s="247" t="s">
        <v>36</v>
      </c>
      <c r="LN44" s="248"/>
      <c r="LO44" s="705"/>
      <c r="LP44" s="705"/>
      <c r="LQ44" s="705"/>
      <c r="LR44" s="705"/>
      <c r="LS44" s="706"/>
      <c r="LT44" s="247" t="s">
        <v>37</v>
      </c>
      <c r="LU44" s="712"/>
      <c r="LV44" s="712"/>
      <c r="LW44" s="712"/>
      <c r="LX44" s="712"/>
      <c r="LY44" s="712"/>
      <c r="LZ44" s="713"/>
      <c r="MA44" s="248" t="s">
        <v>38</v>
      </c>
      <c r="MB44" s="712"/>
      <c r="MC44" s="712"/>
      <c r="MD44" s="712"/>
      <c r="ME44" s="712"/>
      <c r="MF44" s="712"/>
      <c r="MG44" s="713"/>
      <c r="MH44" s="247" t="s">
        <v>39</v>
      </c>
      <c r="MI44" s="712"/>
      <c r="MJ44" s="712"/>
      <c r="MK44" s="712"/>
      <c r="ML44" s="712"/>
      <c r="MM44" s="712"/>
      <c r="MN44" s="713"/>
      <c r="MO44" s="275" t="s">
        <v>40</v>
      </c>
      <c r="MP44" s="276"/>
      <c r="MQ44" s="720"/>
      <c r="MR44" s="720"/>
      <c r="MS44" s="720"/>
      <c r="MT44" s="720"/>
      <c r="MU44" s="721"/>
      <c r="MV44" s="1150"/>
      <c r="MW44" s="1151"/>
      <c r="MX44" s="1151"/>
      <c r="MY44" s="1151"/>
      <c r="MZ44" s="1151"/>
      <c r="NA44" s="1151"/>
      <c r="NB44" s="1151"/>
      <c r="NC44" s="1151"/>
      <c r="ND44" s="1151"/>
      <c r="NE44" s="1151"/>
      <c r="NF44" s="1151"/>
      <c r="NG44" s="1151"/>
      <c r="NH44" s="1151"/>
      <c r="NI44" s="1151"/>
      <c r="NJ44" s="1151"/>
      <c r="NK44" s="1151"/>
      <c r="NL44" s="1151"/>
      <c r="NM44" s="1151"/>
      <c r="NN44" s="1151"/>
      <c r="NO44" s="1151"/>
      <c r="NP44" s="1151"/>
      <c r="NQ44" s="1151"/>
      <c r="NR44" s="1151"/>
      <c r="NS44" s="411"/>
      <c r="NT44" s="234"/>
      <c r="NU44" s="235"/>
      <c r="NV44" s="235"/>
      <c r="NW44" s="235"/>
      <c r="NX44" s="235"/>
      <c r="NY44" s="235"/>
      <c r="NZ44" s="235"/>
      <c r="OA44" s="235"/>
      <c r="OB44" s="235"/>
      <c r="OC44" s="362"/>
      <c r="OD44" s="237" t="s">
        <v>14754</v>
      </c>
      <c r="OE44" s="238"/>
      <c r="OF44" s="238"/>
      <c r="OG44" s="238"/>
      <c r="OH44" s="238"/>
      <c r="OI44" s="238"/>
      <c r="OJ44" s="238"/>
      <c r="OK44" s="238"/>
      <c r="OL44" s="238"/>
      <c r="OM44" s="238"/>
      <c r="ON44" s="238"/>
      <c r="OO44" s="238"/>
      <c r="OP44" s="238"/>
      <c r="OQ44" s="238"/>
      <c r="OR44" s="238"/>
      <c r="OS44" s="238"/>
      <c r="OT44" s="238"/>
      <c r="OU44" s="238"/>
      <c r="OV44" s="238"/>
      <c r="OW44" s="238"/>
      <c r="OX44" s="238"/>
      <c r="OY44" s="239"/>
      <c r="OZ44" s="240"/>
      <c r="PA44" s="238"/>
      <c r="PB44" s="238"/>
      <c r="PC44" s="238"/>
      <c r="PD44" s="238"/>
      <c r="PE44" s="238"/>
      <c r="PF44" s="238"/>
      <c r="PG44" s="238"/>
      <c r="PH44" s="238"/>
      <c r="PI44" s="238"/>
      <c r="PJ44" s="238"/>
      <c r="PK44" s="238"/>
      <c r="PL44" s="238"/>
      <c r="PM44" s="238"/>
      <c r="PN44" s="239"/>
      <c r="PO44" s="247" t="s">
        <v>36</v>
      </c>
      <c r="PP44" s="248"/>
      <c r="PQ44" s="705"/>
      <c r="PR44" s="705"/>
      <c r="PS44" s="705"/>
      <c r="PT44" s="705"/>
      <c r="PU44" s="706"/>
      <c r="PV44" s="247" t="s">
        <v>37</v>
      </c>
      <c r="PW44" s="712"/>
      <c r="PX44" s="712"/>
      <c r="PY44" s="712"/>
      <c r="PZ44" s="712"/>
      <c r="QA44" s="712"/>
      <c r="QB44" s="713"/>
      <c r="QC44" s="248" t="s">
        <v>38</v>
      </c>
      <c r="QD44" s="712"/>
      <c r="QE44" s="712"/>
      <c r="QF44" s="712"/>
      <c r="QG44" s="712"/>
      <c r="QH44" s="712"/>
      <c r="QI44" s="713"/>
      <c r="QJ44" s="247" t="s">
        <v>39</v>
      </c>
      <c r="QK44" s="712"/>
      <c r="QL44" s="712"/>
      <c r="QM44" s="712"/>
      <c r="QN44" s="712"/>
      <c r="QO44" s="712"/>
      <c r="QP44" s="713"/>
      <c r="QQ44" s="275" t="s">
        <v>40</v>
      </c>
      <c r="QR44" s="276"/>
      <c r="QS44" s="720"/>
      <c r="QT44" s="720"/>
      <c r="QU44" s="720"/>
      <c r="QV44" s="720"/>
      <c r="QW44" s="721"/>
      <c r="QX44" s="1150"/>
      <c r="QY44" s="1151"/>
      <c r="QZ44" s="1151"/>
      <c r="RA44" s="1151"/>
      <c r="RB44" s="1151"/>
      <c r="RC44" s="1151"/>
      <c r="RD44" s="1151"/>
      <c r="RE44" s="1151"/>
      <c r="RF44" s="1151"/>
      <c r="RG44" s="1151"/>
      <c r="RH44" s="1151"/>
      <c r="RI44" s="1151"/>
      <c r="RJ44" s="1151"/>
      <c r="RK44" s="1151"/>
      <c r="RL44" s="1151"/>
      <c r="RM44" s="1151"/>
      <c r="RN44" s="1151"/>
      <c r="RO44" s="1151"/>
      <c r="RP44" s="1151"/>
      <c r="RQ44" s="1151"/>
      <c r="RR44" s="1151"/>
      <c r="RS44" s="1151"/>
      <c r="RT44" s="1151"/>
      <c r="RU44" s="411"/>
    </row>
    <row r="45" spans="2:489" s="2" customFormat="1" ht="6.95" customHeight="1" thickTop="1" thickBot="1">
      <c r="B45" s="760"/>
      <c r="C45" s="761"/>
      <c r="D45" s="761"/>
      <c r="E45" s="761"/>
      <c r="F45" s="761"/>
      <c r="G45" s="761"/>
      <c r="H45" s="761"/>
      <c r="I45" s="761"/>
      <c r="J45" s="761"/>
      <c r="K45" s="761"/>
      <c r="L45" s="761"/>
      <c r="M45" s="761"/>
      <c r="N45" s="761"/>
      <c r="O45" s="761"/>
      <c r="P45" s="761"/>
      <c r="Q45" s="761"/>
      <c r="R45" s="761"/>
      <c r="S45" s="761"/>
      <c r="T45" s="761"/>
      <c r="U45" s="761"/>
      <c r="V45" s="761"/>
      <c r="W45" s="761"/>
      <c r="X45" s="761"/>
      <c r="Y45" s="761"/>
      <c r="Z45" s="761"/>
      <c r="AA45" s="761"/>
      <c r="AB45" s="761"/>
      <c r="AC45" s="761"/>
      <c r="AD45" s="761"/>
      <c r="AE45" s="761"/>
      <c r="AF45" s="761"/>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3"/>
      <c r="BD45" s="773"/>
      <c r="BE45" s="773"/>
      <c r="BF45" s="773"/>
      <c r="BG45" s="773"/>
      <c r="BH45" s="773"/>
      <c r="BI45" s="773"/>
      <c r="BJ45" s="773"/>
      <c r="BK45" s="773"/>
      <c r="BL45" s="773"/>
      <c r="BM45" s="773"/>
      <c r="BN45" s="773"/>
      <c r="BO45" s="773"/>
      <c r="BP45" s="773"/>
      <c r="BQ45" s="773"/>
      <c r="BR45" s="773"/>
      <c r="BS45" s="773"/>
      <c r="BT45" s="773"/>
      <c r="BU45" s="773"/>
      <c r="BV45" s="773"/>
      <c r="BW45" s="773"/>
      <c r="BX45" s="773"/>
      <c r="BY45" s="773"/>
      <c r="BZ45" s="773"/>
      <c r="CA45" s="773"/>
      <c r="CB45" s="773"/>
      <c r="CC45" s="773"/>
      <c r="CD45" s="773"/>
      <c r="CE45" s="773"/>
      <c r="CF45" s="773"/>
      <c r="CG45" s="773"/>
      <c r="CH45" s="773"/>
      <c r="CI45" s="773"/>
      <c r="CJ45" s="773"/>
      <c r="CK45" s="773"/>
      <c r="CL45" s="773"/>
      <c r="CM45" s="773"/>
      <c r="CN45" s="773"/>
      <c r="CO45" s="773"/>
      <c r="CP45" s="773"/>
      <c r="CQ45" s="773"/>
      <c r="CR45" s="773"/>
      <c r="CS45" s="773"/>
      <c r="CT45" s="773"/>
      <c r="CU45" s="240"/>
      <c r="CV45" s="238"/>
      <c r="CW45" s="238"/>
      <c r="CX45" s="238"/>
      <c r="CY45" s="238"/>
      <c r="CZ45" s="238"/>
      <c r="DA45" s="238"/>
      <c r="DB45" s="238"/>
      <c r="DC45" s="238"/>
      <c r="DD45" s="238"/>
      <c r="DE45" s="238"/>
      <c r="DF45" s="238"/>
      <c r="DG45" s="238"/>
      <c r="DH45" s="238"/>
      <c r="DI45" s="238"/>
      <c r="DJ45" s="238"/>
      <c r="DK45" s="238"/>
      <c r="DL45" s="238"/>
      <c r="DM45" s="238"/>
      <c r="DN45" s="238"/>
      <c r="DO45" s="238"/>
      <c r="DP45" s="239"/>
      <c r="DQ45" s="240"/>
      <c r="DR45" s="238"/>
      <c r="DS45" s="238"/>
      <c r="DT45" s="238"/>
      <c r="DU45" s="238"/>
      <c r="DV45" s="238"/>
      <c r="DW45" s="238"/>
      <c r="DX45" s="238"/>
      <c r="DY45" s="238"/>
      <c r="DZ45" s="238"/>
      <c r="EA45" s="238"/>
      <c r="EB45" s="238"/>
      <c r="EC45" s="238"/>
      <c r="ED45" s="238"/>
      <c r="EE45" s="239"/>
      <c r="EF45" s="251"/>
      <c r="EG45" s="252"/>
      <c r="EH45" s="707"/>
      <c r="EI45" s="707"/>
      <c r="EJ45" s="707"/>
      <c r="EK45" s="707"/>
      <c r="EL45" s="708"/>
      <c r="EM45" s="251"/>
      <c r="EN45" s="714"/>
      <c r="EO45" s="714"/>
      <c r="EP45" s="714"/>
      <c r="EQ45" s="714"/>
      <c r="ER45" s="714"/>
      <c r="ES45" s="715"/>
      <c r="ET45" s="252"/>
      <c r="EU45" s="714"/>
      <c r="EV45" s="714"/>
      <c r="EW45" s="714"/>
      <c r="EX45" s="714"/>
      <c r="EY45" s="714"/>
      <c r="EZ45" s="715"/>
      <c r="FA45" s="251"/>
      <c r="FB45" s="714"/>
      <c r="FC45" s="714"/>
      <c r="FD45" s="714"/>
      <c r="FE45" s="714"/>
      <c r="FF45" s="714"/>
      <c r="FG45" s="715"/>
      <c r="FH45" s="278"/>
      <c r="FI45" s="279"/>
      <c r="FJ45" s="722"/>
      <c r="FK45" s="722"/>
      <c r="FL45" s="722"/>
      <c r="FM45" s="722"/>
      <c r="FN45" s="723"/>
      <c r="FO45" s="1019"/>
      <c r="FP45" s="234"/>
      <c r="FQ45" s="235"/>
      <c r="FR45" s="235"/>
      <c r="FS45" s="235"/>
      <c r="FT45" s="235"/>
      <c r="FU45" s="235"/>
      <c r="FV45" s="235"/>
      <c r="FW45" s="235"/>
      <c r="FX45" s="235"/>
      <c r="FY45" s="362"/>
      <c r="FZ45" s="240"/>
      <c r="GA45" s="238"/>
      <c r="GB45" s="238"/>
      <c r="GC45" s="238"/>
      <c r="GD45" s="238"/>
      <c r="GE45" s="238"/>
      <c r="GF45" s="238"/>
      <c r="GG45" s="238"/>
      <c r="GH45" s="238"/>
      <c r="GI45" s="238"/>
      <c r="GJ45" s="238"/>
      <c r="GK45" s="238"/>
      <c r="GL45" s="238"/>
      <c r="GM45" s="238"/>
      <c r="GN45" s="238"/>
      <c r="GO45" s="238"/>
      <c r="GP45" s="238"/>
      <c r="GQ45" s="238"/>
      <c r="GR45" s="238"/>
      <c r="GS45" s="238"/>
      <c r="GT45" s="238"/>
      <c r="GU45" s="239"/>
      <c r="GV45" s="240"/>
      <c r="GW45" s="238"/>
      <c r="GX45" s="238"/>
      <c r="GY45" s="238"/>
      <c r="GZ45" s="238"/>
      <c r="HA45" s="238"/>
      <c r="HB45" s="238"/>
      <c r="HC45" s="238"/>
      <c r="HD45" s="238"/>
      <c r="HE45" s="238"/>
      <c r="HF45" s="238"/>
      <c r="HG45" s="238"/>
      <c r="HH45" s="238"/>
      <c r="HI45" s="238"/>
      <c r="HJ45" s="239"/>
      <c r="HK45" s="251"/>
      <c r="HL45" s="252"/>
      <c r="HM45" s="707"/>
      <c r="HN45" s="707"/>
      <c r="HO45" s="707"/>
      <c r="HP45" s="707"/>
      <c r="HQ45" s="708"/>
      <c r="HR45" s="251"/>
      <c r="HS45" s="714"/>
      <c r="HT45" s="714"/>
      <c r="HU45" s="714"/>
      <c r="HV45" s="714"/>
      <c r="HW45" s="714"/>
      <c r="HX45" s="715"/>
      <c r="HY45" s="252"/>
      <c r="HZ45" s="714"/>
      <c r="IA45" s="714"/>
      <c r="IB45" s="714"/>
      <c r="IC45" s="714"/>
      <c r="ID45" s="714"/>
      <c r="IE45" s="715"/>
      <c r="IF45" s="251"/>
      <c r="IG45" s="714"/>
      <c r="IH45" s="714"/>
      <c r="II45" s="714"/>
      <c r="IJ45" s="714"/>
      <c r="IK45" s="714"/>
      <c r="IL45" s="715"/>
      <c r="IM45" s="278"/>
      <c r="IN45" s="279"/>
      <c r="IO45" s="722"/>
      <c r="IP45" s="722"/>
      <c r="IQ45" s="722"/>
      <c r="IR45" s="722"/>
      <c r="IS45" s="723"/>
      <c r="IT45" s="1150"/>
      <c r="IU45" s="1151"/>
      <c r="IV45" s="1151"/>
      <c r="IW45" s="1151"/>
      <c r="IX45" s="1151"/>
      <c r="IY45" s="1151"/>
      <c r="IZ45" s="1151"/>
      <c r="JA45" s="1151"/>
      <c r="JB45" s="1151"/>
      <c r="JC45" s="1151"/>
      <c r="JD45" s="1151"/>
      <c r="JE45" s="1151"/>
      <c r="JF45" s="1151"/>
      <c r="JG45" s="1151"/>
      <c r="JH45" s="1151"/>
      <c r="JI45" s="1151"/>
      <c r="JJ45" s="1151"/>
      <c r="JK45" s="1151"/>
      <c r="JL45" s="1151"/>
      <c r="JM45" s="1151"/>
      <c r="JN45" s="1151"/>
      <c r="JO45" s="1151"/>
      <c r="JP45" s="1151"/>
      <c r="JQ45" s="411"/>
      <c r="JR45" s="234"/>
      <c r="JS45" s="235"/>
      <c r="JT45" s="235"/>
      <c r="JU45" s="235"/>
      <c r="JV45" s="235"/>
      <c r="JW45" s="235"/>
      <c r="JX45" s="235"/>
      <c r="JY45" s="235"/>
      <c r="JZ45" s="235"/>
      <c r="KA45" s="362"/>
      <c r="KB45" s="240"/>
      <c r="KC45" s="238"/>
      <c r="KD45" s="238"/>
      <c r="KE45" s="238"/>
      <c r="KF45" s="238"/>
      <c r="KG45" s="238"/>
      <c r="KH45" s="238"/>
      <c r="KI45" s="238"/>
      <c r="KJ45" s="238"/>
      <c r="KK45" s="238"/>
      <c r="KL45" s="238"/>
      <c r="KM45" s="238"/>
      <c r="KN45" s="238"/>
      <c r="KO45" s="238"/>
      <c r="KP45" s="238"/>
      <c r="KQ45" s="238"/>
      <c r="KR45" s="238"/>
      <c r="KS45" s="238"/>
      <c r="KT45" s="238"/>
      <c r="KU45" s="238"/>
      <c r="KV45" s="238"/>
      <c r="KW45" s="239"/>
      <c r="KX45" s="240"/>
      <c r="KY45" s="238"/>
      <c r="KZ45" s="238"/>
      <c r="LA45" s="238"/>
      <c r="LB45" s="238"/>
      <c r="LC45" s="238"/>
      <c r="LD45" s="238"/>
      <c r="LE45" s="238"/>
      <c r="LF45" s="238"/>
      <c r="LG45" s="238"/>
      <c r="LH45" s="238"/>
      <c r="LI45" s="238"/>
      <c r="LJ45" s="238"/>
      <c r="LK45" s="238"/>
      <c r="LL45" s="239"/>
      <c r="LM45" s="251"/>
      <c r="LN45" s="252"/>
      <c r="LO45" s="707"/>
      <c r="LP45" s="707"/>
      <c r="LQ45" s="707"/>
      <c r="LR45" s="707"/>
      <c r="LS45" s="708"/>
      <c r="LT45" s="251"/>
      <c r="LU45" s="714"/>
      <c r="LV45" s="714"/>
      <c r="LW45" s="714"/>
      <c r="LX45" s="714"/>
      <c r="LY45" s="714"/>
      <c r="LZ45" s="715"/>
      <c r="MA45" s="252"/>
      <c r="MB45" s="714"/>
      <c r="MC45" s="714"/>
      <c r="MD45" s="714"/>
      <c r="ME45" s="714"/>
      <c r="MF45" s="714"/>
      <c r="MG45" s="715"/>
      <c r="MH45" s="251"/>
      <c r="MI45" s="714"/>
      <c r="MJ45" s="714"/>
      <c r="MK45" s="714"/>
      <c r="ML45" s="714"/>
      <c r="MM45" s="714"/>
      <c r="MN45" s="715"/>
      <c r="MO45" s="278"/>
      <c r="MP45" s="279"/>
      <c r="MQ45" s="722"/>
      <c r="MR45" s="722"/>
      <c r="MS45" s="722"/>
      <c r="MT45" s="722"/>
      <c r="MU45" s="723"/>
      <c r="MV45" s="1150"/>
      <c r="MW45" s="1151"/>
      <c r="MX45" s="1151"/>
      <c r="MY45" s="1151"/>
      <c r="MZ45" s="1151"/>
      <c r="NA45" s="1151"/>
      <c r="NB45" s="1151"/>
      <c r="NC45" s="1151"/>
      <c r="ND45" s="1151"/>
      <c r="NE45" s="1151"/>
      <c r="NF45" s="1151"/>
      <c r="NG45" s="1151"/>
      <c r="NH45" s="1151"/>
      <c r="NI45" s="1151"/>
      <c r="NJ45" s="1151"/>
      <c r="NK45" s="1151"/>
      <c r="NL45" s="1151"/>
      <c r="NM45" s="1151"/>
      <c r="NN45" s="1151"/>
      <c r="NO45" s="1151"/>
      <c r="NP45" s="1151"/>
      <c r="NQ45" s="1151"/>
      <c r="NR45" s="1151"/>
      <c r="NS45" s="411"/>
      <c r="NT45" s="234"/>
      <c r="NU45" s="235"/>
      <c r="NV45" s="235"/>
      <c r="NW45" s="235"/>
      <c r="NX45" s="235"/>
      <c r="NY45" s="235"/>
      <c r="NZ45" s="235"/>
      <c r="OA45" s="235"/>
      <c r="OB45" s="235"/>
      <c r="OC45" s="362"/>
      <c r="OD45" s="240"/>
      <c r="OE45" s="238"/>
      <c r="OF45" s="238"/>
      <c r="OG45" s="238"/>
      <c r="OH45" s="238"/>
      <c r="OI45" s="238"/>
      <c r="OJ45" s="238"/>
      <c r="OK45" s="238"/>
      <c r="OL45" s="238"/>
      <c r="OM45" s="238"/>
      <c r="ON45" s="238"/>
      <c r="OO45" s="238"/>
      <c r="OP45" s="238"/>
      <c r="OQ45" s="238"/>
      <c r="OR45" s="238"/>
      <c r="OS45" s="238"/>
      <c r="OT45" s="238"/>
      <c r="OU45" s="238"/>
      <c r="OV45" s="238"/>
      <c r="OW45" s="238"/>
      <c r="OX45" s="238"/>
      <c r="OY45" s="239"/>
      <c r="OZ45" s="240"/>
      <c r="PA45" s="238"/>
      <c r="PB45" s="238"/>
      <c r="PC45" s="238"/>
      <c r="PD45" s="238"/>
      <c r="PE45" s="238"/>
      <c r="PF45" s="238"/>
      <c r="PG45" s="238"/>
      <c r="PH45" s="238"/>
      <c r="PI45" s="238"/>
      <c r="PJ45" s="238"/>
      <c r="PK45" s="238"/>
      <c r="PL45" s="238"/>
      <c r="PM45" s="238"/>
      <c r="PN45" s="239"/>
      <c r="PO45" s="251"/>
      <c r="PP45" s="252"/>
      <c r="PQ45" s="707"/>
      <c r="PR45" s="707"/>
      <c r="PS45" s="707"/>
      <c r="PT45" s="707"/>
      <c r="PU45" s="708"/>
      <c r="PV45" s="251"/>
      <c r="PW45" s="714"/>
      <c r="PX45" s="714"/>
      <c r="PY45" s="714"/>
      <c r="PZ45" s="714"/>
      <c r="QA45" s="714"/>
      <c r="QB45" s="715"/>
      <c r="QC45" s="252"/>
      <c r="QD45" s="714"/>
      <c r="QE45" s="714"/>
      <c r="QF45" s="714"/>
      <c r="QG45" s="714"/>
      <c r="QH45" s="714"/>
      <c r="QI45" s="715"/>
      <c r="QJ45" s="251"/>
      <c r="QK45" s="714"/>
      <c r="QL45" s="714"/>
      <c r="QM45" s="714"/>
      <c r="QN45" s="714"/>
      <c r="QO45" s="714"/>
      <c r="QP45" s="715"/>
      <c r="QQ45" s="278"/>
      <c r="QR45" s="279"/>
      <c r="QS45" s="722"/>
      <c r="QT45" s="722"/>
      <c r="QU45" s="722"/>
      <c r="QV45" s="722"/>
      <c r="QW45" s="723"/>
      <c r="QX45" s="1150"/>
      <c r="QY45" s="1151"/>
      <c r="QZ45" s="1151"/>
      <c r="RA45" s="1151"/>
      <c r="RB45" s="1151"/>
      <c r="RC45" s="1151"/>
      <c r="RD45" s="1151"/>
      <c r="RE45" s="1151"/>
      <c r="RF45" s="1151"/>
      <c r="RG45" s="1151"/>
      <c r="RH45" s="1151"/>
      <c r="RI45" s="1151"/>
      <c r="RJ45" s="1151"/>
      <c r="RK45" s="1151"/>
      <c r="RL45" s="1151"/>
      <c r="RM45" s="1151"/>
      <c r="RN45" s="1151"/>
      <c r="RO45" s="1151"/>
      <c r="RP45" s="1151"/>
      <c r="RQ45" s="1151"/>
      <c r="RR45" s="1151"/>
      <c r="RS45" s="1151"/>
      <c r="RT45" s="1151"/>
      <c r="RU45" s="411"/>
    </row>
    <row r="46" spans="2:489" s="2" customFormat="1" ht="6.95" customHeight="1" thickTop="1" thickBot="1">
      <c r="B46" s="760"/>
      <c r="C46" s="761"/>
      <c r="D46" s="761"/>
      <c r="E46" s="761"/>
      <c r="F46" s="761"/>
      <c r="G46" s="761"/>
      <c r="H46" s="761"/>
      <c r="I46" s="761"/>
      <c r="J46" s="761"/>
      <c r="K46" s="761"/>
      <c r="L46" s="761"/>
      <c r="M46" s="761"/>
      <c r="N46" s="761"/>
      <c r="O46" s="761"/>
      <c r="P46" s="761"/>
      <c r="Q46" s="761"/>
      <c r="R46" s="761"/>
      <c r="S46" s="761"/>
      <c r="T46" s="761"/>
      <c r="U46" s="761"/>
      <c r="V46" s="761"/>
      <c r="W46" s="761"/>
      <c r="X46" s="761"/>
      <c r="Y46" s="761"/>
      <c r="Z46" s="761"/>
      <c r="AA46" s="761"/>
      <c r="AB46" s="761"/>
      <c r="AC46" s="761"/>
      <c r="AD46" s="761"/>
      <c r="AE46" s="761"/>
      <c r="AF46" s="761"/>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3"/>
      <c r="BD46" s="773"/>
      <c r="BE46" s="773"/>
      <c r="BF46" s="773"/>
      <c r="BG46" s="773"/>
      <c r="BH46" s="773"/>
      <c r="BI46" s="773"/>
      <c r="BJ46" s="773"/>
      <c r="BK46" s="773"/>
      <c r="BL46" s="773"/>
      <c r="BM46" s="773"/>
      <c r="BN46" s="773"/>
      <c r="BO46" s="773"/>
      <c r="BP46" s="773"/>
      <c r="BQ46" s="773"/>
      <c r="BR46" s="773"/>
      <c r="BS46" s="773"/>
      <c r="BT46" s="773"/>
      <c r="BU46" s="773"/>
      <c r="BV46" s="773"/>
      <c r="BW46" s="773"/>
      <c r="BX46" s="773"/>
      <c r="BY46" s="773"/>
      <c r="BZ46" s="773"/>
      <c r="CA46" s="773"/>
      <c r="CB46" s="773"/>
      <c r="CC46" s="773"/>
      <c r="CD46" s="773"/>
      <c r="CE46" s="773"/>
      <c r="CF46" s="773"/>
      <c r="CG46" s="773"/>
      <c r="CH46" s="773"/>
      <c r="CI46" s="773"/>
      <c r="CJ46" s="773"/>
      <c r="CK46" s="773"/>
      <c r="CL46" s="773"/>
      <c r="CM46" s="773"/>
      <c r="CN46" s="773"/>
      <c r="CO46" s="773"/>
      <c r="CP46" s="773"/>
      <c r="CQ46" s="773"/>
      <c r="CR46" s="773"/>
      <c r="CS46" s="773"/>
      <c r="CT46" s="773"/>
      <c r="CU46" s="240"/>
      <c r="CV46" s="238"/>
      <c r="CW46" s="238"/>
      <c r="CX46" s="238"/>
      <c r="CY46" s="238"/>
      <c r="CZ46" s="238"/>
      <c r="DA46" s="238"/>
      <c r="DB46" s="238"/>
      <c r="DC46" s="238"/>
      <c r="DD46" s="238"/>
      <c r="DE46" s="238"/>
      <c r="DF46" s="238"/>
      <c r="DG46" s="238"/>
      <c r="DH46" s="238"/>
      <c r="DI46" s="238"/>
      <c r="DJ46" s="238"/>
      <c r="DK46" s="238"/>
      <c r="DL46" s="238"/>
      <c r="DM46" s="238"/>
      <c r="DN46" s="238"/>
      <c r="DO46" s="238"/>
      <c r="DP46" s="239"/>
      <c r="DQ46" s="240"/>
      <c r="DR46" s="238"/>
      <c r="DS46" s="238"/>
      <c r="DT46" s="238"/>
      <c r="DU46" s="238"/>
      <c r="DV46" s="238"/>
      <c r="DW46" s="238"/>
      <c r="DX46" s="238"/>
      <c r="DY46" s="238"/>
      <c r="DZ46" s="238"/>
      <c r="EA46" s="238"/>
      <c r="EB46" s="238"/>
      <c r="EC46" s="238"/>
      <c r="ED46" s="238"/>
      <c r="EE46" s="239"/>
      <c r="EF46" s="251"/>
      <c r="EG46" s="252"/>
      <c r="EH46" s="707"/>
      <c r="EI46" s="707"/>
      <c r="EJ46" s="707"/>
      <c r="EK46" s="707"/>
      <c r="EL46" s="708"/>
      <c r="EM46" s="251"/>
      <c r="EN46" s="714"/>
      <c r="EO46" s="714"/>
      <c r="EP46" s="714"/>
      <c r="EQ46" s="714"/>
      <c r="ER46" s="714"/>
      <c r="ES46" s="715"/>
      <c r="ET46" s="252"/>
      <c r="EU46" s="714"/>
      <c r="EV46" s="714"/>
      <c r="EW46" s="714"/>
      <c r="EX46" s="714"/>
      <c r="EY46" s="714"/>
      <c r="EZ46" s="715"/>
      <c r="FA46" s="251"/>
      <c r="FB46" s="714"/>
      <c r="FC46" s="714"/>
      <c r="FD46" s="714"/>
      <c r="FE46" s="714"/>
      <c r="FF46" s="714"/>
      <c r="FG46" s="715"/>
      <c r="FH46" s="278"/>
      <c r="FI46" s="279"/>
      <c r="FJ46" s="722"/>
      <c r="FK46" s="722"/>
      <c r="FL46" s="722"/>
      <c r="FM46" s="722"/>
      <c r="FN46" s="723"/>
      <c r="FO46" s="1019"/>
      <c r="FP46" s="234"/>
      <c r="FQ46" s="235"/>
      <c r="FR46" s="235"/>
      <c r="FS46" s="235"/>
      <c r="FT46" s="235"/>
      <c r="FU46" s="235"/>
      <c r="FV46" s="235"/>
      <c r="FW46" s="235"/>
      <c r="FX46" s="235"/>
      <c r="FY46" s="362"/>
      <c r="FZ46" s="240"/>
      <c r="GA46" s="238"/>
      <c r="GB46" s="238"/>
      <c r="GC46" s="238"/>
      <c r="GD46" s="238"/>
      <c r="GE46" s="238"/>
      <c r="GF46" s="238"/>
      <c r="GG46" s="238"/>
      <c r="GH46" s="238"/>
      <c r="GI46" s="238"/>
      <c r="GJ46" s="238"/>
      <c r="GK46" s="238"/>
      <c r="GL46" s="238"/>
      <c r="GM46" s="238"/>
      <c r="GN46" s="238"/>
      <c r="GO46" s="238"/>
      <c r="GP46" s="238"/>
      <c r="GQ46" s="238"/>
      <c r="GR46" s="238"/>
      <c r="GS46" s="238"/>
      <c r="GT46" s="238"/>
      <c r="GU46" s="239"/>
      <c r="GV46" s="240"/>
      <c r="GW46" s="238"/>
      <c r="GX46" s="238"/>
      <c r="GY46" s="238"/>
      <c r="GZ46" s="238"/>
      <c r="HA46" s="238"/>
      <c r="HB46" s="238"/>
      <c r="HC46" s="238"/>
      <c r="HD46" s="238"/>
      <c r="HE46" s="238"/>
      <c r="HF46" s="238"/>
      <c r="HG46" s="238"/>
      <c r="HH46" s="238"/>
      <c r="HI46" s="238"/>
      <c r="HJ46" s="239"/>
      <c r="HK46" s="251"/>
      <c r="HL46" s="252"/>
      <c r="HM46" s="707"/>
      <c r="HN46" s="707"/>
      <c r="HO46" s="707"/>
      <c r="HP46" s="707"/>
      <c r="HQ46" s="708"/>
      <c r="HR46" s="251"/>
      <c r="HS46" s="714"/>
      <c r="HT46" s="714"/>
      <c r="HU46" s="714"/>
      <c r="HV46" s="714"/>
      <c r="HW46" s="714"/>
      <c r="HX46" s="715"/>
      <c r="HY46" s="252"/>
      <c r="HZ46" s="714"/>
      <c r="IA46" s="714"/>
      <c r="IB46" s="714"/>
      <c r="IC46" s="714"/>
      <c r="ID46" s="714"/>
      <c r="IE46" s="715"/>
      <c r="IF46" s="251"/>
      <c r="IG46" s="714"/>
      <c r="IH46" s="714"/>
      <c r="II46" s="714"/>
      <c r="IJ46" s="714"/>
      <c r="IK46" s="714"/>
      <c r="IL46" s="715"/>
      <c r="IM46" s="278"/>
      <c r="IN46" s="279"/>
      <c r="IO46" s="722"/>
      <c r="IP46" s="722"/>
      <c r="IQ46" s="722"/>
      <c r="IR46" s="722"/>
      <c r="IS46" s="723"/>
      <c r="IT46" s="1150"/>
      <c r="IU46" s="1151"/>
      <c r="IV46" s="1151"/>
      <c r="IW46" s="1151"/>
      <c r="IX46" s="1151"/>
      <c r="IY46" s="1151"/>
      <c r="IZ46" s="1151"/>
      <c r="JA46" s="1151"/>
      <c r="JB46" s="1151"/>
      <c r="JC46" s="1151"/>
      <c r="JD46" s="1151"/>
      <c r="JE46" s="1151"/>
      <c r="JF46" s="1151"/>
      <c r="JG46" s="1151"/>
      <c r="JH46" s="1151"/>
      <c r="JI46" s="1151"/>
      <c r="JJ46" s="1151"/>
      <c r="JK46" s="1151"/>
      <c r="JL46" s="1151"/>
      <c r="JM46" s="1151"/>
      <c r="JN46" s="1151"/>
      <c r="JO46" s="1151"/>
      <c r="JP46" s="1151"/>
      <c r="JQ46" s="411"/>
      <c r="JR46" s="234"/>
      <c r="JS46" s="235"/>
      <c r="JT46" s="235"/>
      <c r="JU46" s="235"/>
      <c r="JV46" s="235"/>
      <c r="JW46" s="235"/>
      <c r="JX46" s="235"/>
      <c r="JY46" s="235"/>
      <c r="JZ46" s="235"/>
      <c r="KA46" s="362"/>
      <c r="KB46" s="240"/>
      <c r="KC46" s="238"/>
      <c r="KD46" s="238"/>
      <c r="KE46" s="238"/>
      <c r="KF46" s="238"/>
      <c r="KG46" s="238"/>
      <c r="KH46" s="238"/>
      <c r="KI46" s="238"/>
      <c r="KJ46" s="238"/>
      <c r="KK46" s="238"/>
      <c r="KL46" s="238"/>
      <c r="KM46" s="238"/>
      <c r="KN46" s="238"/>
      <c r="KO46" s="238"/>
      <c r="KP46" s="238"/>
      <c r="KQ46" s="238"/>
      <c r="KR46" s="238"/>
      <c r="KS46" s="238"/>
      <c r="KT46" s="238"/>
      <c r="KU46" s="238"/>
      <c r="KV46" s="238"/>
      <c r="KW46" s="239"/>
      <c r="KX46" s="240"/>
      <c r="KY46" s="238"/>
      <c r="KZ46" s="238"/>
      <c r="LA46" s="238"/>
      <c r="LB46" s="238"/>
      <c r="LC46" s="238"/>
      <c r="LD46" s="238"/>
      <c r="LE46" s="238"/>
      <c r="LF46" s="238"/>
      <c r="LG46" s="238"/>
      <c r="LH46" s="238"/>
      <c r="LI46" s="238"/>
      <c r="LJ46" s="238"/>
      <c r="LK46" s="238"/>
      <c r="LL46" s="239"/>
      <c r="LM46" s="251"/>
      <c r="LN46" s="252"/>
      <c r="LO46" s="707"/>
      <c r="LP46" s="707"/>
      <c r="LQ46" s="707"/>
      <c r="LR46" s="707"/>
      <c r="LS46" s="708"/>
      <c r="LT46" s="251"/>
      <c r="LU46" s="714"/>
      <c r="LV46" s="714"/>
      <c r="LW46" s="714"/>
      <c r="LX46" s="714"/>
      <c r="LY46" s="714"/>
      <c r="LZ46" s="715"/>
      <c r="MA46" s="252"/>
      <c r="MB46" s="714"/>
      <c r="MC46" s="714"/>
      <c r="MD46" s="714"/>
      <c r="ME46" s="714"/>
      <c r="MF46" s="714"/>
      <c r="MG46" s="715"/>
      <c r="MH46" s="251"/>
      <c r="MI46" s="714"/>
      <c r="MJ46" s="714"/>
      <c r="MK46" s="714"/>
      <c r="ML46" s="714"/>
      <c r="MM46" s="714"/>
      <c r="MN46" s="715"/>
      <c r="MO46" s="278"/>
      <c r="MP46" s="279"/>
      <c r="MQ46" s="722"/>
      <c r="MR46" s="722"/>
      <c r="MS46" s="722"/>
      <c r="MT46" s="722"/>
      <c r="MU46" s="723"/>
      <c r="MV46" s="1150"/>
      <c r="MW46" s="1151"/>
      <c r="MX46" s="1151"/>
      <c r="MY46" s="1151"/>
      <c r="MZ46" s="1151"/>
      <c r="NA46" s="1151"/>
      <c r="NB46" s="1151"/>
      <c r="NC46" s="1151"/>
      <c r="ND46" s="1151"/>
      <c r="NE46" s="1151"/>
      <c r="NF46" s="1151"/>
      <c r="NG46" s="1151"/>
      <c r="NH46" s="1151"/>
      <c r="NI46" s="1151"/>
      <c r="NJ46" s="1151"/>
      <c r="NK46" s="1151"/>
      <c r="NL46" s="1151"/>
      <c r="NM46" s="1151"/>
      <c r="NN46" s="1151"/>
      <c r="NO46" s="1151"/>
      <c r="NP46" s="1151"/>
      <c r="NQ46" s="1151"/>
      <c r="NR46" s="1151"/>
      <c r="NS46" s="411"/>
      <c r="NT46" s="234"/>
      <c r="NU46" s="235"/>
      <c r="NV46" s="235"/>
      <c r="NW46" s="235"/>
      <c r="NX46" s="235"/>
      <c r="NY46" s="235"/>
      <c r="NZ46" s="235"/>
      <c r="OA46" s="235"/>
      <c r="OB46" s="235"/>
      <c r="OC46" s="362"/>
      <c r="OD46" s="240"/>
      <c r="OE46" s="238"/>
      <c r="OF46" s="238"/>
      <c r="OG46" s="238"/>
      <c r="OH46" s="238"/>
      <c r="OI46" s="238"/>
      <c r="OJ46" s="238"/>
      <c r="OK46" s="238"/>
      <c r="OL46" s="238"/>
      <c r="OM46" s="238"/>
      <c r="ON46" s="238"/>
      <c r="OO46" s="238"/>
      <c r="OP46" s="238"/>
      <c r="OQ46" s="238"/>
      <c r="OR46" s="238"/>
      <c r="OS46" s="238"/>
      <c r="OT46" s="238"/>
      <c r="OU46" s="238"/>
      <c r="OV46" s="238"/>
      <c r="OW46" s="238"/>
      <c r="OX46" s="238"/>
      <c r="OY46" s="239"/>
      <c r="OZ46" s="240"/>
      <c r="PA46" s="238"/>
      <c r="PB46" s="238"/>
      <c r="PC46" s="238"/>
      <c r="PD46" s="238"/>
      <c r="PE46" s="238"/>
      <c r="PF46" s="238"/>
      <c r="PG46" s="238"/>
      <c r="PH46" s="238"/>
      <c r="PI46" s="238"/>
      <c r="PJ46" s="238"/>
      <c r="PK46" s="238"/>
      <c r="PL46" s="238"/>
      <c r="PM46" s="238"/>
      <c r="PN46" s="239"/>
      <c r="PO46" s="251"/>
      <c r="PP46" s="252"/>
      <c r="PQ46" s="707"/>
      <c r="PR46" s="707"/>
      <c r="PS46" s="707"/>
      <c r="PT46" s="707"/>
      <c r="PU46" s="708"/>
      <c r="PV46" s="251"/>
      <c r="PW46" s="714"/>
      <c r="PX46" s="714"/>
      <c r="PY46" s="714"/>
      <c r="PZ46" s="714"/>
      <c r="QA46" s="714"/>
      <c r="QB46" s="715"/>
      <c r="QC46" s="252"/>
      <c r="QD46" s="714"/>
      <c r="QE46" s="714"/>
      <c r="QF46" s="714"/>
      <c r="QG46" s="714"/>
      <c r="QH46" s="714"/>
      <c r="QI46" s="715"/>
      <c r="QJ46" s="251"/>
      <c r="QK46" s="714"/>
      <c r="QL46" s="714"/>
      <c r="QM46" s="714"/>
      <c r="QN46" s="714"/>
      <c r="QO46" s="714"/>
      <c r="QP46" s="715"/>
      <c r="QQ46" s="278"/>
      <c r="QR46" s="279"/>
      <c r="QS46" s="722"/>
      <c r="QT46" s="722"/>
      <c r="QU46" s="722"/>
      <c r="QV46" s="722"/>
      <c r="QW46" s="723"/>
      <c r="QX46" s="1150"/>
      <c r="QY46" s="1151"/>
      <c r="QZ46" s="1151"/>
      <c r="RA46" s="1151"/>
      <c r="RB46" s="1151"/>
      <c r="RC46" s="1151"/>
      <c r="RD46" s="1151"/>
      <c r="RE46" s="1151"/>
      <c r="RF46" s="1151"/>
      <c r="RG46" s="1151"/>
      <c r="RH46" s="1151"/>
      <c r="RI46" s="1151"/>
      <c r="RJ46" s="1151"/>
      <c r="RK46" s="1151"/>
      <c r="RL46" s="1151"/>
      <c r="RM46" s="1151"/>
      <c r="RN46" s="1151"/>
      <c r="RO46" s="1151"/>
      <c r="RP46" s="1151"/>
      <c r="RQ46" s="1151"/>
      <c r="RR46" s="1151"/>
      <c r="RS46" s="1151"/>
      <c r="RT46" s="1151"/>
      <c r="RU46" s="411"/>
    </row>
    <row r="47" spans="2:489" s="2" customFormat="1" ht="6.95" customHeight="1" thickTop="1" thickBot="1">
      <c r="B47" s="760"/>
      <c r="C47" s="761"/>
      <c r="D47" s="761"/>
      <c r="E47" s="761"/>
      <c r="F47" s="761"/>
      <c r="G47" s="761"/>
      <c r="H47" s="761"/>
      <c r="I47" s="761"/>
      <c r="J47" s="761"/>
      <c r="K47" s="761"/>
      <c r="L47" s="761"/>
      <c r="M47" s="761"/>
      <c r="N47" s="761"/>
      <c r="O47" s="761"/>
      <c r="P47" s="761"/>
      <c r="Q47" s="761"/>
      <c r="R47" s="761"/>
      <c r="S47" s="761"/>
      <c r="T47" s="761"/>
      <c r="U47" s="761"/>
      <c r="V47" s="761"/>
      <c r="W47" s="761"/>
      <c r="X47" s="761"/>
      <c r="Y47" s="761"/>
      <c r="Z47" s="761"/>
      <c r="AA47" s="761"/>
      <c r="AB47" s="761"/>
      <c r="AC47" s="761"/>
      <c r="AD47" s="761"/>
      <c r="AE47" s="761"/>
      <c r="AF47" s="761"/>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3"/>
      <c r="BD47" s="773"/>
      <c r="BE47" s="773"/>
      <c r="BF47" s="773"/>
      <c r="BG47" s="773"/>
      <c r="BH47" s="773"/>
      <c r="BI47" s="773"/>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3"/>
      <c r="CM47" s="773"/>
      <c r="CN47" s="773"/>
      <c r="CO47" s="773"/>
      <c r="CP47" s="773"/>
      <c r="CQ47" s="773"/>
      <c r="CR47" s="773"/>
      <c r="CS47" s="773"/>
      <c r="CT47" s="773"/>
      <c r="CU47" s="240"/>
      <c r="CV47" s="238"/>
      <c r="CW47" s="238"/>
      <c r="CX47" s="238"/>
      <c r="CY47" s="238"/>
      <c r="CZ47" s="238"/>
      <c r="DA47" s="238"/>
      <c r="DB47" s="238"/>
      <c r="DC47" s="238"/>
      <c r="DD47" s="238"/>
      <c r="DE47" s="238"/>
      <c r="DF47" s="238"/>
      <c r="DG47" s="238"/>
      <c r="DH47" s="238"/>
      <c r="DI47" s="238"/>
      <c r="DJ47" s="238"/>
      <c r="DK47" s="238"/>
      <c r="DL47" s="238"/>
      <c r="DM47" s="238"/>
      <c r="DN47" s="238"/>
      <c r="DO47" s="238"/>
      <c r="DP47" s="239"/>
      <c r="DQ47" s="240"/>
      <c r="DR47" s="238"/>
      <c r="DS47" s="238"/>
      <c r="DT47" s="238"/>
      <c r="DU47" s="238"/>
      <c r="DV47" s="238"/>
      <c r="DW47" s="238"/>
      <c r="DX47" s="238"/>
      <c r="DY47" s="238"/>
      <c r="DZ47" s="238"/>
      <c r="EA47" s="238"/>
      <c r="EB47" s="238"/>
      <c r="EC47" s="238"/>
      <c r="ED47" s="238"/>
      <c r="EE47" s="239"/>
      <c r="EF47" s="251"/>
      <c r="EG47" s="252"/>
      <c r="EH47" s="707"/>
      <c r="EI47" s="707"/>
      <c r="EJ47" s="707"/>
      <c r="EK47" s="707"/>
      <c r="EL47" s="708"/>
      <c r="EM47" s="716"/>
      <c r="EN47" s="714"/>
      <c r="EO47" s="714"/>
      <c r="EP47" s="714"/>
      <c r="EQ47" s="714"/>
      <c r="ER47" s="714"/>
      <c r="ES47" s="715"/>
      <c r="ET47" s="714"/>
      <c r="EU47" s="714"/>
      <c r="EV47" s="714"/>
      <c r="EW47" s="714"/>
      <c r="EX47" s="714"/>
      <c r="EY47" s="714"/>
      <c r="EZ47" s="715"/>
      <c r="FA47" s="716"/>
      <c r="FB47" s="714"/>
      <c r="FC47" s="714"/>
      <c r="FD47" s="714"/>
      <c r="FE47" s="714"/>
      <c r="FF47" s="714"/>
      <c r="FG47" s="715"/>
      <c r="FH47" s="724"/>
      <c r="FI47" s="722"/>
      <c r="FJ47" s="722"/>
      <c r="FK47" s="722"/>
      <c r="FL47" s="722"/>
      <c r="FM47" s="722"/>
      <c r="FN47" s="723"/>
      <c r="FO47" s="1019"/>
      <c r="FP47" s="234"/>
      <c r="FQ47" s="235"/>
      <c r="FR47" s="235"/>
      <c r="FS47" s="235"/>
      <c r="FT47" s="235"/>
      <c r="FU47" s="235"/>
      <c r="FV47" s="235"/>
      <c r="FW47" s="235"/>
      <c r="FX47" s="235"/>
      <c r="FY47" s="362"/>
      <c r="FZ47" s="240"/>
      <c r="GA47" s="238"/>
      <c r="GB47" s="238"/>
      <c r="GC47" s="238"/>
      <c r="GD47" s="238"/>
      <c r="GE47" s="238"/>
      <c r="GF47" s="238"/>
      <c r="GG47" s="238"/>
      <c r="GH47" s="238"/>
      <c r="GI47" s="238"/>
      <c r="GJ47" s="238"/>
      <c r="GK47" s="238"/>
      <c r="GL47" s="238"/>
      <c r="GM47" s="238"/>
      <c r="GN47" s="238"/>
      <c r="GO47" s="238"/>
      <c r="GP47" s="238"/>
      <c r="GQ47" s="238"/>
      <c r="GR47" s="238"/>
      <c r="GS47" s="238"/>
      <c r="GT47" s="238"/>
      <c r="GU47" s="239"/>
      <c r="GV47" s="240"/>
      <c r="GW47" s="238"/>
      <c r="GX47" s="238"/>
      <c r="GY47" s="238"/>
      <c r="GZ47" s="238"/>
      <c r="HA47" s="238"/>
      <c r="HB47" s="238"/>
      <c r="HC47" s="238"/>
      <c r="HD47" s="238"/>
      <c r="HE47" s="238"/>
      <c r="HF47" s="238"/>
      <c r="HG47" s="238"/>
      <c r="HH47" s="238"/>
      <c r="HI47" s="238"/>
      <c r="HJ47" s="239"/>
      <c r="HK47" s="251"/>
      <c r="HL47" s="252"/>
      <c r="HM47" s="707"/>
      <c r="HN47" s="707"/>
      <c r="HO47" s="707"/>
      <c r="HP47" s="707"/>
      <c r="HQ47" s="708"/>
      <c r="HR47" s="716"/>
      <c r="HS47" s="714"/>
      <c r="HT47" s="714"/>
      <c r="HU47" s="714"/>
      <c r="HV47" s="714"/>
      <c r="HW47" s="714"/>
      <c r="HX47" s="715"/>
      <c r="HY47" s="714"/>
      <c r="HZ47" s="714"/>
      <c r="IA47" s="714"/>
      <c r="IB47" s="714"/>
      <c r="IC47" s="714"/>
      <c r="ID47" s="714"/>
      <c r="IE47" s="715"/>
      <c r="IF47" s="716"/>
      <c r="IG47" s="714"/>
      <c r="IH47" s="714"/>
      <c r="II47" s="714"/>
      <c r="IJ47" s="714"/>
      <c r="IK47" s="714"/>
      <c r="IL47" s="715"/>
      <c r="IM47" s="724"/>
      <c r="IN47" s="722"/>
      <c r="IO47" s="722"/>
      <c r="IP47" s="722"/>
      <c r="IQ47" s="722"/>
      <c r="IR47" s="722"/>
      <c r="IS47" s="723"/>
      <c r="IT47" s="1150"/>
      <c r="IU47" s="1151"/>
      <c r="IV47" s="1151"/>
      <c r="IW47" s="1151"/>
      <c r="IX47" s="1151"/>
      <c r="IY47" s="1151"/>
      <c r="IZ47" s="1151"/>
      <c r="JA47" s="1151"/>
      <c r="JB47" s="1151"/>
      <c r="JC47" s="1151"/>
      <c r="JD47" s="1151"/>
      <c r="JE47" s="1151"/>
      <c r="JF47" s="1151"/>
      <c r="JG47" s="1151"/>
      <c r="JH47" s="1151"/>
      <c r="JI47" s="1151"/>
      <c r="JJ47" s="1151"/>
      <c r="JK47" s="1151"/>
      <c r="JL47" s="1151"/>
      <c r="JM47" s="1151"/>
      <c r="JN47" s="1151"/>
      <c r="JO47" s="1151"/>
      <c r="JP47" s="1151"/>
      <c r="JQ47" s="411"/>
      <c r="JR47" s="234"/>
      <c r="JS47" s="235"/>
      <c r="JT47" s="235"/>
      <c r="JU47" s="235"/>
      <c r="JV47" s="235"/>
      <c r="JW47" s="235"/>
      <c r="JX47" s="235"/>
      <c r="JY47" s="235"/>
      <c r="JZ47" s="235"/>
      <c r="KA47" s="362"/>
      <c r="KB47" s="240"/>
      <c r="KC47" s="238"/>
      <c r="KD47" s="238"/>
      <c r="KE47" s="238"/>
      <c r="KF47" s="238"/>
      <c r="KG47" s="238"/>
      <c r="KH47" s="238"/>
      <c r="KI47" s="238"/>
      <c r="KJ47" s="238"/>
      <c r="KK47" s="238"/>
      <c r="KL47" s="238"/>
      <c r="KM47" s="238"/>
      <c r="KN47" s="238"/>
      <c r="KO47" s="238"/>
      <c r="KP47" s="238"/>
      <c r="KQ47" s="238"/>
      <c r="KR47" s="238"/>
      <c r="KS47" s="238"/>
      <c r="KT47" s="238"/>
      <c r="KU47" s="238"/>
      <c r="KV47" s="238"/>
      <c r="KW47" s="239"/>
      <c r="KX47" s="240"/>
      <c r="KY47" s="238"/>
      <c r="KZ47" s="238"/>
      <c r="LA47" s="238"/>
      <c r="LB47" s="238"/>
      <c r="LC47" s="238"/>
      <c r="LD47" s="238"/>
      <c r="LE47" s="238"/>
      <c r="LF47" s="238"/>
      <c r="LG47" s="238"/>
      <c r="LH47" s="238"/>
      <c r="LI47" s="238"/>
      <c r="LJ47" s="238"/>
      <c r="LK47" s="238"/>
      <c r="LL47" s="239"/>
      <c r="LM47" s="251"/>
      <c r="LN47" s="252"/>
      <c r="LO47" s="707"/>
      <c r="LP47" s="707"/>
      <c r="LQ47" s="707"/>
      <c r="LR47" s="707"/>
      <c r="LS47" s="708"/>
      <c r="LT47" s="716"/>
      <c r="LU47" s="714"/>
      <c r="LV47" s="714"/>
      <c r="LW47" s="714"/>
      <c r="LX47" s="714"/>
      <c r="LY47" s="714"/>
      <c r="LZ47" s="715"/>
      <c r="MA47" s="714"/>
      <c r="MB47" s="714"/>
      <c r="MC47" s="714"/>
      <c r="MD47" s="714"/>
      <c r="ME47" s="714"/>
      <c r="MF47" s="714"/>
      <c r="MG47" s="715"/>
      <c r="MH47" s="716"/>
      <c r="MI47" s="714"/>
      <c r="MJ47" s="714"/>
      <c r="MK47" s="714"/>
      <c r="ML47" s="714"/>
      <c r="MM47" s="714"/>
      <c r="MN47" s="715"/>
      <c r="MO47" s="724"/>
      <c r="MP47" s="722"/>
      <c r="MQ47" s="722"/>
      <c r="MR47" s="722"/>
      <c r="MS47" s="722"/>
      <c r="MT47" s="722"/>
      <c r="MU47" s="723"/>
      <c r="MV47" s="1150"/>
      <c r="MW47" s="1151"/>
      <c r="MX47" s="1151"/>
      <c r="MY47" s="1151"/>
      <c r="MZ47" s="1151"/>
      <c r="NA47" s="1151"/>
      <c r="NB47" s="1151"/>
      <c r="NC47" s="1151"/>
      <c r="ND47" s="1151"/>
      <c r="NE47" s="1151"/>
      <c r="NF47" s="1151"/>
      <c r="NG47" s="1151"/>
      <c r="NH47" s="1151"/>
      <c r="NI47" s="1151"/>
      <c r="NJ47" s="1151"/>
      <c r="NK47" s="1151"/>
      <c r="NL47" s="1151"/>
      <c r="NM47" s="1151"/>
      <c r="NN47" s="1151"/>
      <c r="NO47" s="1151"/>
      <c r="NP47" s="1151"/>
      <c r="NQ47" s="1151"/>
      <c r="NR47" s="1151"/>
      <c r="NS47" s="411"/>
      <c r="NT47" s="234"/>
      <c r="NU47" s="235"/>
      <c r="NV47" s="235"/>
      <c r="NW47" s="235"/>
      <c r="NX47" s="235"/>
      <c r="NY47" s="235"/>
      <c r="NZ47" s="235"/>
      <c r="OA47" s="235"/>
      <c r="OB47" s="235"/>
      <c r="OC47" s="362"/>
      <c r="OD47" s="240"/>
      <c r="OE47" s="238"/>
      <c r="OF47" s="238"/>
      <c r="OG47" s="238"/>
      <c r="OH47" s="238"/>
      <c r="OI47" s="238"/>
      <c r="OJ47" s="238"/>
      <c r="OK47" s="238"/>
      <c r="OL47" s="238"/>
      <c r="OM47" s="238"/>
      <c r="ON47" s="238"/>
      <c r="OO47" s="238"/>
      <c r="OP47" s="238"/>
      <c r="OQ47" s="238"/>
      <c r="OR47" s="238"/>
      <c r="OS47" s="238"/>
      <c r="OT47" s="238"/>
      <c r="OU47" s="238"/>
      <c r="OV47" s="238"/>
      <c r="OW47" s="238"/>
      <c r="OX47" s="238"/>
      <c r="OY47" s="239"/>
      <c r="OZ47" s="240"/>
      <c r="PA47" s="238"/>
      <c r="PB47" s="238"/>
      <c r="PC47" s="238"/>
      <c r="PD47" s="238"/>
      <c r="PE47" s="238"/>
      <c r="PF47" s="238"/>
      <c r="PG47" s="238"/>
      <c r="PH47" s="238"/>
      <c r="PI47" s="238"/>
      <c r="PJ47" s="238"/>
      <c r="PK47" s="238"/>
      <c r="PL47" s="238"/>
      <c r="PM47" s="238"/>
      <c r="PN47" s="239"/>
      <c r="PO47" s="251"/>
      <c r="PP47" s="252"/>
      <c r="PQ47" s="707"/>
      <c r="PR47" s="707"/>
      <c r="PS47" s="707"/>
      <c r="PT47" s="707"/>
      <c r="PU47" s="708"/>
      <c r="PV47" s="716"/>
      <c r="PW47" s="714"/>
      <c r="PX47" s="714"/>
      <c r="PY47" s="714"/>
      <c r="PZ47" s="714"/>
      <c r="QA47" s="714"/>
      <c r="QB47" s="715"/>
      <c r="QC47" s="714"/>
      <c r="QD47" s="714"/>
      <c r="QE47" s="714"/>
      <c r="QF47" s="714"/>
      <c r="QG47" s="714"/>
      <c r="QH47" s="714"/>
      <c r="QI47" s="715"/>
      <c r="QJ47" s="716"/>
      <c r="QK47" s="714"/>
      <c r="QL47" s="714"/>
      <c r="QM47" s="714"/>
      <c r="QN47" s="714"/>
      <c r="QO47" s="714"/>
      <c r="QP47" s="715"/>
      <c r="QQ47" s="724"/>
      <c r="QR47" s="722"/>
      <c r="QS47" s="722"/>
      <c r="QT47" s="722"/>
      <c r="QU47" s="722"/>
      <c r="QV47" s="722"/>
      <c r="QW47" s="723"/>
      <c r="QX47" s="1150"/>
      <c r="QY47" s="1151"/>
      <c r="QZ47" s="1151"/>
      <c r="RA47" s="1151"/>
      <c r="RB47" s="1151"/>
      <c r="RC47" s="1151"/>
      <c r="RD47" s="1151"/>
      <c r="RE47" s="1151"/>
      <c r="RF47" s="1151"/>
      <c r="RG47" s="1151"/>
      <c r="RH47" s="1151"/>
      <c r="RI47" s="1151"/>
      <c r="RJ47" s="1151"/>
      <c r="RK47" s="1151"/>
      <c r="RL47" s="1151"/>
      <c r="RM47" s="1151"/>
      <c r="RN47" s="1151"/>
      <c r="RO47" s="1151"/>
      <c r="RP47" s="1151"/>
      <c r="RQ47" s="1151"/>
      <c r="RR47" s="1151"/>
      <c r="RS47" s="1151"/>
      <c r="RT47" s="1151"/>
      <c r="RU47" s="411"/>
    </row>
    <row r="48" spans="2:489" ht="6.95" customHeight="1" thickTop="1" thickBot="1">
      <c r="B48" s="760"/>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c r="AD48" s="761"/>
      <c r="AE48" s="761"/>
      <c r="AF48" s="761"/>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3"/>
      <c r="BD48" s="773"/>
      <c r="BE48" s="773"/>
      <c r="BF48" s="773"/>
      <c r="BG48" s="773"/>
      <c r="BH48" s="773"/>
      <c r="BI48" s="773"/>
      <c r="BJ48" s="773"/>
      <c r="BK48" s="773"/>
      <c r="BL48" s="773"/>
      <c r="BM48" s="773"/>
      <c r="BN48" s="773"/>
      <c r="BO48" s="773"/>
      <c r="BP48" s="773"/>
      <c r="BQ48" s="773"/>
      <c r="BR48" s="773"/>
      <c r="BS48" s="773"/>
      <c r="BT48" s="773"/>
      <c r="BU48" s="773"/>
      <c r="BV48" s="773"/>
      <c r="BW48" s="773"/>
      <c r="BX48" s="773"/>
      <c r="BY48" s="773"/>
      <c r="BZ48" s="773"/>
      <c r="CA48" s="773"/>
      <c r="CB48" s="773"/>
      <c r="CC48" s="773"/>
      <c r="CD48" s="773"/>
      <c r="CE48" s="773"/>
      <c r="CF48" s="773"/>
      <c r="CG48" s="773"/>
      <c r="CH48" s="773"/>
      <c r="CI48" s="773"/>
      <c r="CJ48" s="773"/>
      <c r="CK48" s="773"/>
      <c r="CL48" s="773"/>
      <c r="CM48" s="773"/>
      <c r="CN48" s="773"/>
      <c r="CO48" s="773"/>
      <c r="CP48" s="773"/>
      <c r="CQ48" s="773"/>
      <c r="CR48" s="773"/>
      <c r="CS48" s="773"/>
      <c r="CT48" s="773"/>
      <c r="CU48" s="241"/>
      <c r="CV48" s="242"/>
      <c r="CW48" s="242"/>
      <c r="CX48" s="242"/>
      <c r="CY48" s="242"/>
      <c r="CZ48" s="242"/>
      <c r="DA48" s="242"/>
      <c r="DB48" s="242"/>
      <c r="DC48" s="242"/>
      <c r="DD48" s="242"/>
      <c r="DE48" s="242"/>
      <c r="DF48" s="242"/>
      <c r="DG48" s="242"/>
      <c r="DH48" s="242"/>
      <c r="DI48" s="242"/>
      <c r="DJ48" s="242"/>
      <c r="DK48" s="242"/>
      <c r="DL48" s="242"/>
      <c r="DM48" s="242"/>
      <c r="DN48" s="242"/>
      <c r="DO48" s="242"/>
      <c r="DP48" s="243"/>
      <c r="DQ48" s="241"/>
      <c r="DR48" s="242"/>
      <c r="DS48" s="242"/>
      <c r="DT48" s="242"/>
      <c r="DU48" s="242"/>
      <c r="DV48" s="242"/>
      <c r="DW48" s="242"/>
      <c r="DX48" s="242"/>
      <c r="DY48" s="242"/>
      <c r="DZ48" s="242"/>
      <c r="EA48" s="242"/>
      <c r="EB48" s="242"/>
      <c r="EC48" s="242"/>
      <c r="ED48" s="242"/>
      <c r="EE48" s="243"/>
      <c r="EF48" s="709"/>
      <c r="EG48" s="710"/>
      <c r="EH48" s="710"/>
      <c r="EI48" s="710"/>
      <c r="EJ48" s="710"/>
      <c r="EK48" s="710"/>
      <c r="EL48" s="711"/>
      <c r="EM48" s="717"/>
      <c r="EN48" s="718"/>
      <c r="EO48" s="718"/>
      <c r="EP48" s="718"/>
      <c r="EQ48" s="718"/>
      <c r="ER48" s="718"/>
      <c r="ES48" s="719"/>
      <c r="ET48" s="718"/>
      <c r="EU48" s="718"/>
      <c r="EV48" s="718"/>
      <c r="EW48" s="718"/>
      <c r="EX48" s="718"/>
      <c r="EY48" s="718"/>
      <c r="EZ48" s="719"/>
      <c r="FA48" s="717"/>
      <c r="FB48" s="718"/>
      <c r="FC48" s="718"/>
      <c r="FD48" s="718"/>
      <c r="FE48" s="718"/>
      <c r="FF48" s="718"/>
      <c r="FG48" s="719"/>
      <c r="FH48" s="725"/>
      <c r="FI48" s="726"/>
      <c r="FJ48" s="726"/>
      <c r="FK48" s="726"/>
      <c r="FL48" s="726"/>
      <c r="FM48" s="726"/>
      <c r="FN48" s="727"/>
      <c r="FO48" s="1019"/>
      <c r="FP48" s="363"/>
      <c r="FQ48" s="364"/>
      <c r="FR48" s="364"/>
      <c r="FS48" s="364"/>
      <c r="FT48" s="364"/>
      <c r="FU48" s="364"/>
      <c r="FV48" s="364"/>
      <c r="FW48" s="364"/>
      <c r="FX48" s="364"/>
      <c r="FY48" s="365"/>
      <c r="FZ48" s="241"/>
      <c r="GA48" s="242"/>
      <c r="GB48" s="242"/>
      <c r="GC48" s="242"/>
      <c r="GD48" s="242"/>
      <c r="GE48" s="242"/>
      <c r="GF48" s="242"/>
      <c r="GG48" s="242"/>
      <c r="GH48" s="242"/>
      <c r="GI48" s="242"/>
      <c r="GJ48" s="242"/>
      <c r="GK48" s="242"/>
      <c r="GL48" s="242"/>
      <c r="GM48" s="242"/>
      <c r="GN48" s="242"/>
      <c r="GO48" s="242"/>
      <c r="GP48" s="242"/>
      <c r="GQ48" s="242"/>
      <c r="GR48" s="242"/>
      <c r="GS48" s="242"/>
      <c r="GT48" s="242"/>
      <c r="GU48" s="243"/>
      <c r="GV48" s="241"/>
      <c r="GW48" s="242"/>
      <c r="GX48" s="242"/>
      <c r="GY48" s="242"/>
      <c r="GZ48" s="242"/>
      <c r="HA48" s="242"/>
      <c r="HB48" s="242"/>
      <c r="HC48" s="242"/>
      <c r="HD48" s="242"/>
      <c r="HE48" s="242"/>
      <c r="HF48" s="242"/>
      <c r="HG48" s="242"/>
      <c r="HH48" s="242"/>
      <c r="HI48" s="242"/>
      <c r="HJ48" s="243"/>
      <c r="HK48" s="709"/>
      <c r="HL48" s="710"/>
      <c r="HM48" s="710"/>
      <c r="HN48" s="710"/>
      <c r="HO48" s="710"/>
      <c r="HP48" s="710"/>
      <c r="HQ48" s="711"/>
      <c r="HR48" s="717"/>
      <c r="HS48" s="718"/>
      <c r="HT48" s="718"/>
      <c r="HU48" s="718"/>
      <c r="HV48" s="718"/>
      <c r="HW48" s="718"/>
      <c r="HX48" s="719"/>
      <c r="HY48" s="718"/>
      <c r="HZ48" s="718"/>
      <c r="IA48" s="718"/>
      <c r="IB48" s="718"/>
      <c r="IC48" s="718"/>
      <c r="ID48" s="718"/>
      <c r="IE48" s="719"/>
      <c r="IF48" s="717"/>
      <c r="IG48" s="718"/>
      <c r="IH48" s="718"/>
      <c r="II48" s="718"/>
      <c r="IJ48" s="718"/>
      <c r="IK48" s="718"/>
      <c r="IL48" s="719"/>
      <c r="IM48" s="725"/>
      <c r="IN48" s="726"/>
      <c r="IO48" s="726"/>
      <c r="IP48" s="726"/>
      <c r="IQ48" s="726"/>
      <c r="IR48" s="726"/>
      <c r="IS48" s="727"/>
      <c r="IT48" s="1150"/>
      <c r="IU48" s="1151"/>
      <c r="IV48" s="1151"/>
      <c r="IW48" s="1151"/>
      <c r="IX48" s="1151"/>
      <c r="IY48" s="1151"/>
      <c r="IZ48" s="1151"/>
      <c r="JA48" s="1151"/>
      <c r="JB48" s="1151"/>
      <c r="JC48" s="1151"/>
      <c r="JD48" s="1151"/>
      <c r="JE48" s="1151"/>
      <c r="JF48" s="1151"/>
      <c r="JG48" s="1151"/>
      <c r="JH48" s="1151"/>
      <c r="JI48" s="1151"/>
      <c r="JJ48" s="1151"/>
      <c r="JK48" s="1151"/>
      <c r="JL48" s="1151"/>
      <c r="JM48" s="1151"/>
      <c r="JN48" s="1151"/>
      <c r="JO48" s="1151"/>
      <c r="JP48" s="1151"/>
      <c r="JQ48" s="411"/>
      <c r="JR48" s="363"/>
      <c r="JS48" s="364"/>
      <c r="JT48" s="364"/>
      <c r="JU48" s="364"/>
      <c r="JV48" s="364"/>
      <c r="JW48" s="364"/>
      <c r="JX48" s="364"/>
      <c r="JY48" s="364"/>
      <c r="JZ48" s="364"/>
      <c r="KA48" s="365"/>
      <c r="KB48" s="241"/>
      <c r="KC48" s="242"/>
      <c r="KD48" s="242"/>
      <c r="KE48" s="242"/>
      <c r="KF48" s="242"/>
      <c r="KG48" s="242"/>
      <c r="KH48" s="242"/>
      <c r="KI48" s="242"/>
      <c r="KJ48" s="242"/>
      <c r="KK48" s="242"/>
      <c r="KL48" s="242"/>
      <c r="KM48" s="242"/>
      <c r="KN48" s="242"/>
      <c r="KO48" s="242"/>
      <c r="KP48" s="242"/>
      <c r="KQ48" s="242"/>
      <c r="KR48" s="242"/>
      <c r="KS48" s="242"/>
      <c r="KT48" s="242"/>
      <c r="KU48" s="242"/>
      <c r="KV48" s="242"/>
      <c r="KW48" s="243"/>
      <c r="KX48" s="241"/>
      <c r="KY48" s="242"/>
      <c r="KZ48" s="242"/>
      <c r="LA48" s="242"/>
      <c r="LB48" s="242"/>
      <c r="LC48" s="242"/>
      <c r="LD48" s="242"/>
      <c r="LE48" s="242"/>
      <c r="LF48" s="242"/>
      <c r="LG48" s="242"/>
      <c r="LH48" s="242"/>
      <c r="LI48" s="242"/>
      <c r="LJ48" s="242"/>
      <c r="LK48" s="242"/>
      <c r="LL48" s="243"/>
      <c r="LM48" s="709"/>
      <c r="LN48" s="710"/>
      <c r="LO48" s="710"/>
      <c r="LP48" s="710"/>
      <c r="LQ48" s="710"/>
      <c r="LR48" s="710"/>
      <c r="LS48" s="711"/>
      <c r="LT48" s="717"/>
      <c r="LU48" s="718"/>
      <c r="LV48" s="718"/>
      <c r="LW48" s="718"/>
      <c r="LX48" s="718"/>
      <c r="LY48" s="718"/>
      <c r="LZ48" s="719"/>
      <c r="MA48" s="718"/>
      <c r="MB48" s="718"/>
      <c r="MC48" s="718"/>
      <c r="MD48" s="718"/>
      <c r="ME48" s="718"/>
      <c r="MF48" s="718"/>
      <c r="MG48" s="719"/>
      <c r="MH48" s="717"/>
      <c r="MI48" s="718"/>
      <c r="MJ48" s="718"/>
      <c r="MK48" s="718"/>
      <c r="ML48" s="718"/>
      <c r="MM48" s="718"/>
      <c r="MN48" s="719"/>
      <c r="MO48" s="725"/>
      <c r="MP48" s="726"/>
      <c r="MQ48" s="726"/>
      <c r="MR48" s="726"/>
      <c r="MS48" s="726"/>
      <c r="MT48" s="726"/>
      <c r="MU48" s="727"/>
      <c r="MV48" s="1150"/>
      <c r="MW48" s="1151"/>
      <c r="MX48" s="1151"/>
      <c r="MY48" s="1151"/>
      <c r="MZ48" s="1151"/>
      <c r="NA48" s="1151"/>
      <c r="NB48" s="1151"/>
      <c r="NC48" s="1151"/>
      <c r="ND48" s="1151"/>
      <c r="NE48" s="1151"/>
      <c r="NF48" s="1151"/>
      <c r="NG48" s="1151"/>
      <c r="NH48" s="1151"/>
      <c r="NI48" s="1151"/>
      <c r="NJ48" s="1151"/>
      <c r="NK48" s="1151"/>
      <c r="NL48" s="1151"/>
      <c r="NM48" s="1151"/>
      <c r="NN48" s="1151"/>
      <c r="NO48" s="1151"/>
      <c r="NP48" s="1151"/>
      <c r="NQ48" s="1151"/>
      <c r="NR48" s="1151"/>
      <c r="NS48" s="411"/>
      <c r="NT48" s="363"/>
      <c r="NU48" s="364"/>
      <c r="NV48" s="364"/>
      <c r="NW48" s="364"/>
      <c r="NX48" s="364"/>
      <c r="NY48" s="364"/>
      <c r="NZ48" s="364"/>
      <c r="OA48" s="364"/>
      <c r="OB48" s="364"/>
      <c r="OC48" s="365"/>
      <c r="OD48" s="241"/>
      <c r="OE48" s="242"/>
      <c r="OF48" s="242"/>
      <c r="OG48" s="242"/>
      <c r="OH48" s="242"/>
      <c r="OI48" s="242"/>
      <c r="OJ48" s="242"/>
      <c r="OK48" s="242"/>
      <c r="OL48" s="242"/>
      <c r="OM48" s="242"/>
      <c r="ON48" s="242"/>
      <c r="OO48" s="242"/>
      <c r="OP48" s="242"/>
      <c r="OQ48" s="242"/>
      <c r="OR48" s="242"/>
      <c r="OS48" s="242"/>
      <c r="OT48" s="242"/>
      <c r="OU48" s="242"/>
      <c r="OV48" s="242"/>
      <c r="OW48" s="242"/>
      <c r="OX48" s="242"/>
      <c r="OY48" s="243"/>
      <c r="OZ48" s="241"/>
      <c r="PA48" s="242"/>
      <c r="PB48" s="242"/>
      <c r="PC48" s="242"/>
      <c r="PD48" s="242"/>
      <c r="PE48" s="242"/>
      <c r="PF48" s="242"/>
      <c r="PG48" s="242"/>
      <c r="PH48" s="242"/>
      <c r="PI48" s="242"/>
      <c r="PJ48" s="242"/>
      <c r="PK48" s="242"/>
      <c r="PL48" s="242"/>
      <c r="PM48" s="242"/>
      <c r="PN48" s="243"/>
      <c r="PO48" s="709"/>
      <c r="PP48" s="710"/>
      <c r="PQ48" s="710"/>
      <c r="PR48" s="710"/>
      <c r="PS48" s="710"/>
      <c r="PT48" s="710"/>
      <c r="PU48" s="711"/>
      <c r="PV48" s="717"/>
      <c r="PW48" s="718"/>
      <c r="PX48" s="718"/>
      <c r="PY48" s="718"/>
      <c r="PZ48" s="718"/>
      <c r="QA48" s="718"/>
      <c r="QB48" s="719"/>
      <c r="QC48" s="718"/>
      <c r="QD48" s="718"/>
      <c r="QE48" s="718"/>
      <c r="QF48" s="718"/>
      <c r="QG48" s="718"/>
      <c r="QH48" s="718"/>
      <c r="QI48" s="719"/>
      <c r="QJ48" s="717"/>
      <c r="QK48" s="718"/>
      <c r="QL48" s="718"/>
      <c r="QM48" s="718"/>
      <c r="QN48" s="718"/>
      <c r="QO48" s="718"/>
      <c r="QP48" s="719"/>
      <c r="QQ48" s="725"/>
      <c r="QR48" s="726"/>
      <c r="QS48" s="726"/>
      <c r="QT48" s="726"/>
      <c r="QU48" s="726"/>
      <c r="QV48" s="726"/>
      <c r="QW48" s="727"/>
      <c r="QX48" s="1150"/>
      <c r="QY48" s="1151"/>
      <c r="QZ48" s="1151"/>
      <c r="RA48" s="1151"/>
      <c r="RB48" s="1151"/>
      <c r="RC48" s="1151"/>
      <c r="RD48" s="1151"/>
      <c r="RE48" s="1151"/>
      <c r="RF48" s="1151"/>
      <c r="RG48" s="1151"/>
      <c r="RH48" s="1151"/>
      <c r="RI48" s="1151"/>
      <c r="RJ48" s="1151"/>
      <c r="RK48" s="1151"/>
      <c r="RL48" s="1151"/>
      <c r="RM48" s="1151"/>
      <c r="RN48" s="1151"/>
      <c r="RO48" s="1151"/>
      <c r="RP48" s="1151"/>
      <c r="RQ48" s="1151"/>
      <c r="RR48" s="1151"/>
      <c r="RS48" s="1151"/>
      <c r="RT48" s="1151"/>
      <c r="RU48" s="411"/>
    </row>
    <row r="49" spans="2:489" ht="6.95" customHeight="1" thickTop="1">
      <c r="B49" s="490" t="s">
        <v>111</v>
      </c>
      <c r="C49" s="491"/>
      <c r="D49" s="492"/>
      <c r="E49" s="499" t="s">
        <v>112</v>
      </c>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c r="AE49" s="500"/>
      <c r="AF49" s="501"/>
      <c r="AG49" s="728">
        <f>BC49</f>
        <v>0</v>
      </c>
      <c r="AH49" s="678"/>
      <c r="AI49" s="678"/>
      <c r="AJ49" s="678"/>
      <c r="AK49" s="678"/>
      <c r="AL49" s="678"/>
      <c r="AM49" s="678"/>
      <c r="AN49" s="678"/>
      <c r="AO49" s="678"/>
      <c r="AP49" s="678"/>
      <c r="AQ49" s="678"/>
      <c r="AR49" s="678"/>
      <c r="AS49" s="678"/>
      <c r="AT49" s="678"/>
      <c r="AU49" s="678"/>
      <c r="AV49" s="678"/>
      <c r="AW49" s="678"/>
      <c r="AX49" s="523" t="s">
        <v>164</v>
      </c>
      <c r="AY49" s="524"/>
      <c r="AZ49" s="524"/>
      <c r="BA49" s="524"/>
      <c r="BB49" s="525"/>
      <c r="BC49" s="682"/>
      <c r="BD49" s="683"/>
      <c r="BE49" s="683"/>
      <c r="BF49" s="683"/>
      <c r="BG49" s="683"/>
      <c r="BH49" s="683"/>
      <c r="BI49" s="683"/>
      <c r="BJ49" s="683"/>
      <c r="BK49" s="683"/>
      <c r="BL49" s="683"/>
      <c r="BM49" s="683"/>
      <c r="BN49" s="683"/>
      <c r="BO49" s="683"/>
      <c r="BP49" s="683"/>
      <c r="BQ49" s="683"/>
      <c r="BR49" s="683"/>
      <c r="BS49" s="683"/>
      <c r="BT49" s="523" t="s">
        <v>165</v>
      </c>
      <c r="BU49" s="524"/>
      <c r="BV49" s="524"/>
      <c r="BW49" s="524"/>
      <c r="BX49" s="525"/>
      <c r="BY49" s="388" t="s">
        <v>1</v>
      </c>
      <c r="BZ49" s="389"/>
      <c r="CA49" s="389"/>
      <c r="CB49" s="389"/>
      <c r="CC49" s="389"/>
      <c r="CD49" s="389"/>
      <c r="CE49" s="389"/>
      <c r="CF49" s="389"/>
      <c r="CG49" s="389"/>
      <c r="CH49" s="389"/>
      <c r="CI49" s="389"/>
      <c r="CJ49" s="389"/>
      <c r="CK49" s="389"/>
      <c r="CL49" s="389"/>
      <c r="CM49" s="389"/>
      <c r="CN49" s="389"/>
      <c r="CO49" s="389"/>
      <c r="CP49" s="389"/>
      <c r="CQ49" s="389"/>
      <c r="CR49" s="389"/>
      <c r="CS49" s="389"/>
      <c r="CT49" s="390"/>
      <c r="CU49" s="388" t="s">
        <v>1</v>
      </c>
      <c r="CV49" s="389"/>
      <c r="CW49" s="389"/>
      <c r="CX49" s="389"/>
      <c r="CY49" s="389"/>
      <c r="CZ49" s="389"/>
      <c r="DA49" s="389"/>
      <c r="DB49" s="389"/>
      <c r="DC49" s="389"/>
      <c r="DD49" s="389"/>
      <c r="DE49" s="389"/>
      <c r="DF49" s="389"/>
      <c r="DG49" s="389"/>
      <c r="DH49" s="389"/>
      <c r="DI49" s="389"/>
      <c r="DJ49" s="389"/>
      <c r="DK49" s="389"/>
      <c r="DL49" s="389"/>
      <c r="DM49" s="389"/>
      <c r="DN49" s="389"/>
      <c r="DO49" s="389"/>
      <c r="DP49" s="390"/>
      <c r="DQ49" s="388"/>
      <c r="DR49" s="389"/>
      <c r="DS49" s="389"/>
      <c r="DT49" s="389"/>
      <c r="DU49" s="389"/>
      <c r="DV49" s="389"/>
      <c r="DW49" s="389"/>
      <c r="DX49" s="389"/>
      <c r="DY49" s="389"/>
      <c r="DZ49" s="389"/>
      <c r="EA49" s="389"/>
      <c r="EB49" s="389"/>
      <c r="EC49" s="389"/>
      <c r="ED49" s="389"/>
      <c r="EE49" s="390"/>
      <c r="EF49" s="385"/>
      <c r="EG49" s="386"/>
      <c r="EH49" s="386"/>
      <c r="EI49" s="386"/>
      <c r="EJ49" s="386"/>
      <c r="EK49" s="386"/>
      <c r="EL49" s="387"/>
      <c r="EM49" s="385"/>
      <c r="EN49" s="397"/>
      <c r="EO49" s="397"/>
      <c r="EP49" s="397"/>
      <c r="EQ49" s="397"/>
      <c r="ER49" s="397"/>
      <c r="ES49" s="398"/>
      <c r="ET49" s="385"/>
      <c r="EU49" s="397"/>
      <c r="EV49" s="397"/>
      <c r="EW49" s="397"/>
      <c r="EX49" s="397"/>
      <c r="EY49" s="397"/>
      <c r="EZ49" s="398"/>
      <c r="FA49" s="385"/>
      <c r="FB49" s="386"/>
      <c r="FC49" s="386"/>
      <c r="FD49" s="386"/>
      <c r="FE49" s="386"/>
      <c r="FF49" s="386"/>
      <c r="FG49" s="387"/>
      <c r="FH49" s="385"/>
      <c r="FI49" s="386"/>
      <c r="FJ49" s="386"/>
      <c r="FK49" s="386"/>
      <c r="FL49" s="386"/>
      <c r="FM49" s="386"/>
      <c r="FN49" s="387"/>
      <c r="FO49" s="258"/>
      <c r="FP49" s="931" t="s">
        <v>145</v>
      </c>
      <c r="FQ49" s="932"/>
      <c r="FR49" s="932"/>
      <c r="FS49" s="932"/>
      <c r="FT49" s="932"/>
      <c r="FU49" s="932"/>
      <c r="FV49" s="932"/>
      <c r="FW49" s="932"/>
      <c r="FX49" s="932"/>
      <c r="FY49" s="933"/>
      <c r="FZ49" s="962"/>
      <c r="GA49" s="963"/>
      <c r="GB49" s="963"/>
      <c r="GC49" s="963"/>
      <c r="GD49" s="963"/>
      <c r="GE49" s="963"/>
      <c r="GF49" s="963"/>
      <c r="GG49" s="963"/>
      <c r="GH49" s="963"/>
      <c r="GI49" s="963"/>
      <c r="GJ49" s="963"/>
      <c r="GK49" s="963"/>
      <c r="GL49" s="963"/>
      <c r="GM49" s="963"/>
      <c r="GN49" s="963"/>
      <c r="GO49" s="963"/>
      <c r="GP49" s="963"/>
      <c r="GQ49" s="963"/>
      <c r="GR49" s="963"/>
      <c r="GS49" s="963"/>
      <c r="GT49" s="963"/>
      <c r="GU49" s="964"/>
      <c r="GV49" s="971"/>
      <c r="GW49" s="972"/>
      <c r="GX49" s="972"/>
      <c r="GY49" s="972"/>
      <c r="GZ49" s="972"/>
      <c r="HA49" s="972"/>
      <c r="HB49" s="972"/>
      <c r="HC49" s="972"/>
      <c r="HD49" s="972"/>
      <c r="HE49" s="972"/>
      <c r="HF49" s="972"/>
      <c r="HG49" s="972"/>
      <c r="HH49" s="972"/>
      <c r="HI49" s="972"/>
      <c r="HJ49" s="973"/>
      <c r="HK49" s="385"/>
      <c r="HL49" s="386"/>
      <c r="HM49" s="386"/>
      <c r="HN49" s="386"/>
      <c r="HO49" s="386"/>
      <c r="HP49" s="386"/>
      <c r="HQ49" s="387"/>
      <c r="HR49" s="385"/>
      <c r="HS49" s="397"/>
      <c r="HT49" s="397"/>
      <c r="HU49" s="397"/>
      <c r="HV49" s="397"/>
      <c r="HW49" s="397"/>
      <c r="HX49" s="398"/>
      <c r="HY49" s="385"/>
      <c r="HZ49" s="397"/>
      <c r="IA49" s="397"/>
      <c r="IB49" s="397"/>
      <c r="IC49" s="397"/>
      <c r="ID49" s="397"/>
      <c r="IE49" s="398"/>
      <c r="IF49" s="385"/>
      <c r="IG49" s="386"/>
      <c r="IH49" s="386"/>
      <c r="II49" s="386"/>
      <c r="IJ49" s="386"/>
      <c r="IK49" s="386"/>
      <c r="IL49" s="387"/>
      <c r="IM49" s="385"/>
      <c r="IN49" s="386"/>
      <c r="IO49" s="386"/>
      <c r="IP49" s="386"/>
      <c r="IQ49" s="386"/>
      <c r="IR49" s="386"/>
      <c r="IS49" s="387"/>
      <c r="IT49" s="1017"/>
      <c r="IU49" s="1018"/>
      <c r="IV49" s="1018"/>
      <c r="IW49" s="1018"/>
      <c r="IX49" s="1018"/>
      <c r="IY49" s="1018"/>
      <c r="IZ49" s="1018"/>
      <c r="JA49" s="1018"/>
      <c r="JB49" s="1018"/>
      <c r="JC49" s="1018"/>
      <c r="JD49" s="1018"/>
      <c r="JE49" s="1018"/>
      <c r="JF49" s="1018"/>
      <c r="JG49" s="1018"/>
      <c r="JH49" s="1018"/>
      <c r="JI49" s="1018"/>
      <c r="JJ49" s="1018"/>
      <c r="JK49" s="1018"/>
      <c r="JL49" s="1018"/>
      <c r="JM49" s="1018"/>
      <c r="JN49" s="1018"/>
      <c r="JO49" s="1018"/>
      <c r="JP49" s="1018"/>
      <c r="JQ49" s="203"/>
      <c r="JR49" s="931" t="s">
        <v>145</v>
      </c>
      <c r="JS49" s="932"/>
      <c r="JT49" s="932"/>
      <c r="JU49" s="932"/>
      <c r="JV49" s="932"/>
      <c r="JW49" s="932"/>
      <c r="JX49" s="932"/>
      <c r="JY49" s="932"/>
      <c r="JZ49" s="932"/>
      <c r="KA49" s="933"/>
      <c r="KB49" s="962"/>
      <c r="KC49" s="963"/>
      <c r="KD49" s="963"/>
      <c r="KE49" s="963"/>
      <c r="KF49" s="963"/>
      <c r="KG49" s="963"/>
      <c r="KH49" s="963"/>
      <c r="KI49" s="963"/>
      <c r="KJ49" s="963"/>
      <c r="KK49" s="963"/>
      <c r="KL49" s="963"/>
      <c r="KM49" s="963"/>
      <c r="KN49" s="963"/>
      <c r="KO49" s="963"/>
      <c r="KP49" s="963"/>
      <c r="KQ49" s="963"/>
      <c r="KR49" s="963"/>
      <c r="KS49" s="963"/>
      <c r="KT49" s="963"/>
      <c r="KU49" s="963"/>
      <c r="KV49" s="963"/>
      <c r="KW49" s="964"/>
      <c r="KX49" s="971"/>
      <c r="KY49" s="972"/>
      <c r="KZ49" s="972"/>
      <c r="LA49" s="972"/>
      <c r="LB49" s="972"/>
      <c r="LC49" s="972"/>
      <c r="LD49" s="972"/>
      <c r="LE49" s="972"/>
      <c r="LF49" s="972"/>
      <c r="LG49" s="972"/>
      <c r="LH49" s="972"/>
      <c r="LI49" s="972"/>
      <c r="LJ49" s="972"/>
      <c r="LK49" s="972"/>
      <c r="LL49" s="973"/>
      <c r="LM49" s="385"/>
      <c r="LN49" s="386"/>
      <c r="LO49" s="386"/>
      <c r="LP49" s="386"/>
      <c r="LQ49" s="386"/>
      <c r="LR49" s="386"/>
      <c r="LS49" s="387"/>
      <c r="LT49" s="385"/>
      <c r="LU49" s="397"/>
      <c r="LV49" s="397"/>
      <c r="LW49" s="397"/>
      <c r="LX49" s="397"/>
      <c r="LY49" s="397"/>
      <c r="LZ49" s="398"/>
      <c r="MA49" s="385"/>
      <c r="MB49" s="397"/>
      <c r="MC49" s="397"/>
      <c r="MD49" s="397"/>
      <c r="ME49" s="397"/>
      <c r="MF49" s="397"/>
      <c r="MG49" s="398"/>
      <c r="MH49" s="385"/>
      <c r="MI49" s="386"/>
      <c r="MJ49" s="386"/>
      <c r="MK49" s="386"/>
      <c r="ML49" s="386"/>
      <c r="MM49" s="386"/>
      <c r="MN49" s="387"/>
      <c r="MO49" s="385"/>
      <c r="MP49" s="386"/>
      <c r="MQ49" s="386"/>
      <c r="MR49" s="386"/>
      <c r="MS49" s="386"/>
      <c r="MT49" s="386"/>
      <c r="MU49" s="387"/>
      <c r="MV49" s="1017"/>
      <c r="MW49" s="1018"/>
      <c r="MX49" s="1018"/>
      <c r="MY49" s="1018"/>
      <c r="MZ49" s="1018"/>
      <c r="NA49" s="1018"/>
      <c r="NB49" s="1018"/>
      <c r="NC49" s="1018"/>
      <c r="ND49" s="1018"/>
      <c r="NE49" s="1018"/>
      <c r="NF49" s="1018"/>
      <c r="NG49" s="1018"/>
      <c r="NH49" s="1018"/>
      <c r="NI49" s="1018"/>
      <c r="NJ49" s="1018"/>
      <c r="NK49" s="1018"/>
      <c r="NL49" s="1018"/>
      <c r="NM49" s="1018"/>
      <c r="NN49" s="1018"/>
      <c r="NO49" s="1018"/>
      <c r="NP49" s="1018"/>
      <c r="NQ49" s="1018"/>
      <c r="NR49" s="1018"/>
      <c r="NS49" s="203"/>
      <c r="NT49" s="931" t="s">
        <v>145</v>
      </c>
      <c r="NU49" s="932"/>
      <c r="NV49" s="932"/>
      <c r="NW49" s="932"/>
      <c r="NX49" s="932"/>
      <c r="NY49" s="932"/>
      <c r="NZ49" s="932"/>
      <c r="OA49" s="932"/>
      <c r="OB49" s="932"/>
      <c r="OC49" s="933"/>
      <c r="OD49" s="962"/>
      <c r="OE49" s="963"/>
      <c r="OF49" s="963"/>
      <c r="OG49" s="963"/>
      <c r="OH49" s="963"/>
      <c r="OI49" s="963"/>
      <c r="OJ49" s="963"/>
      <c r="OK49" s="963"/>
      <c r="OL49" s="963"/>
      <c r="OM49" s="963"/>
      <c r="ON49" s="963"/>
      <c r="OO49" s="963"/>
      <c r="OP49" s="963"/>
      <c r="OQ49" s="963"/>
      <c r="OR49" s="963"/>
      <c r="OS49" s="963"/>
      <c r="OT49" s="963"/>
      <c r="OU49" s="963"/>
      <c r="OV49" s="963"/>
      <c r="OW49" s="963"/>
      <c r="OX49" s="963"/>
      <c r="OY49" s="964"/>
      <c r="OZ49" s="971"/>
      <c r="PA49" s="972"/>
      <c r="PB49" s="972"/>
      <c r="PC49" s="972"/>
      <c r="PD49" s="972"/>
      <c r="PE49" s="972"/>
      <c r="PF49" s="972"/>
      <c r="PG49" s="972"/>
      <c r="PH49" s="972"/>
      <c r="PI49" s="972"/>
      <c r="PJ49" s="972"/>
      <c r="PK49" s="972"/>
      <c r="PL49" s="972"/>
      <c r="PM49" s="972"/>
      <c r="PN49" s="973"/>
      <c r="PO49" s="385"/>
      <c r="PP49" s="386"/>
      <c r="PQ49" s="386"/>
      <c r="PR49" s="386"/>
      <c r="PS49" s="386"/>
      <c r="PT49" s="386"/>
      <c r="PU49" s="387"/>
      <c r="PV49" s="385"/>
      <c r="PW49" s="397"/>
      <c r="PX49" s="397"/>
      <c r="PY49" s="397"/>
      <c r="PZ49" s="397"/>
      <c r="QA49" s="397"/>
      <c r="QB49" s="398"/>
      <c r="QC49" s="385"/>
      <c r="QD49" s="397"/>
      <c r="QE49" s="397"/>
      <c r="QF49" s="397"/>
      <c r="QG49" s="397"/>
      <c r="QH49" s="397"/>
      <c r="QI49" s="398"/>
      <c r="QJ49" s="385"/>
      <c r="QK49" s="386"/>
      <c r="QL49" s="386"/>
      <c r="QM49" s="386"/>
      <c r="QN49" s="386"/>
      <c r="QO49" s="386"/>
      <c r="QP49" s="387"/>
      <c r="QQ49" s="385"/>
      <c r="QR49" s="386"/>
      <c r="QS49" s="386"/>
      <c r="QT49" s="386"/>
      <c r="QU49" s="386"/>
      <c r="QV49" s="386"/>
      <c r="QW49" s="387"/>
      <c r="QX49" s="1017"/>
      <c r="QY49" s="1018"/>
      <c r="QZ49" s="1018"/>
      <c r="RA49" s="1018"/>
      <c r="RB49" s="1018"/>
      <c r="RC49" s="1018"/>
      <c r="RD49" s="1018"/>
      <c r="RE49" s="1018"/>
      <c r="RF49" s="1018"/>
      <c r="RG49" s="1018"/>
      <c r="RH49" s="1018"/>
      <c r="RI49" s="1018"/>
      <c r="RJ49" s="1018"/>
      <c r="RK49" s="1018"/>
      <c r="RL49" s="1018"/>
      <c r="RM49" s="1018"/>
      <c r="RN49" s="1018"/>
      <c r="RO49" s="1018"/>
      <c r="RP49" s="1018"/>
      <c r="RQ49" s="1018"/>
      <c r="RR49" s="1018"/>
      <c r="RS49" s="1018"/>
      <c r="RT49" s="1018"/>
      <c r="RU49" s="203"/>
    </row>
    <row r="50" spans="2:489" ht="6.95" customHeight="1">
      <c r="B50" s="493"/>
      <c r="C50" s="494"/>
      <c r="D50" s="495"/>
      <c r="E50" s="502"/>
      <c r="F50" s="503"/>
      <c r="G50" s="503"/>
      <c r="H50" s="503"/>
      <c r="I50" s="503"/>
      <c r="J50" s="503"/>
      <c r="K50" s="503"/>
      <c r="L50" s="503"/>
      <c r="M50" s="503"/>
      <c r="N50" s="503"/>
      <c r="O50" s="503"/>
      <c r="P50" s="503"/>
      <c r="Q50" s="503"/>
      <c r="R50" s="503"/>
      <c r="S50" s="503"/>
      <c r="T50" s="503"/>
      <c r="U50" s="503"/>
      <c r="V50" s="503"/>
      <c r="W50" s="503"/>
      <c r="X50" s="503"/>
      <c r="Y50" s="503"/>
      <c r="Z50" s="503"/>
      <c r="AA50" s="503"/>
      <c r="AB50" s="503"/>
      <c r="AC50" s="503"/>
      <c r="AD50" s="503"/>
      <c r="AE50" s="503"/>
      <c r="AF50" s="504"/>
      <c r="AG50" s="728"/>
      <c r="AH50" s="678"/>
      <c r="AI50" s="678"/>
      <c r="AJ50" s="678"/>
      <c r="AK50" s="678"/>
      <c r="AL50" s="678"/>
      <c r="AM50" s="678"/>
      <c r="AN50" s="678"/>
      <c r="AO50" s="678"/>
      <c r="AP50" s="678"/>
      <c r="AQ50" s="678"/>
      <c r="AR50" s="678"/>
      <c r="AS50" s="678"/>
      <c r="AT50" s="678"/>
      <c r="AU50" s="678"/>
      <c r="AV50" s="678"/>
      <c r="AW50" s="678"/>
      <c r="AX50" s="523"/>
      <c r="AY50" s="524"/>
      <c r="AZ50" s="524"/>
      <c r="BA50" s="524"/>
      <c r="BB50" s="525"/>
      <c r="BC50" s="682"/>
      <c r="BD50" s="683"/>
      <c r="BE50" s="683"/>
      <c r="BF50" s="683"/>
      <c r="BG50" s="683"/>
      <c r="BH50" s="683"/>
      <c r="BI50" s="683"/>
      <c r="BJ50" s="683"/>
      <c r="BK50" s="683"/>
      <c r="BL50" s="683"/>
      <c r="BM50" s="683"/>
      <c r="BN50" s="683"/>
      <c r="BO50" s="683"/>
      <c r="BP50" s="683"/>
      <c r="BQ50" s="683"/>
      <c r="BR50" s="683"/>
      <c r="BS50" s="683"/>
      <c r="BT50" s="523"/>
      <c r="BU50" s="524"/>
      <c r="BV50" s="524"/>
      <c r="BW50" s="524"/>
      <c r="BX50" s="525"/>
      <c r="BY50" s="388"/>
      <c r="BZ50" s="389"/>
      <c r="CA50" s="389"/>
      <c r="CB50" s="389"/>
      <c r="CC50" s="389"/>
      <c r="CD50" s="389"/>
      <c r="CE50" s="389"/>
      <c r="CF50" s="389"/>
      <c r="CG50" s="389"/>
      <c r="CH50" s="389"/>
      <c r="CI50" s="389"/>
      <c r="CJ50" s="389"/>
      <c r="CK50" s="389"/>
      <c r="CL50" s="389"/>
      <c r="CM50" s="389"/>
      <c r="CN50" s="389"/>
      <c r="CO50" s="389"/>
      <c r="CP50" s="389"/>
      <c r="CQ50" s="389"/>
      <c r="CR50" s="389"/>
      <c r="CS50" s="389"/>
      <c r="CT50" s="390"/>
      <c r="CU50" s="388"/>
      <c r="CV50" s="389"/>
      <c r="CW50" s="389"/>
      <c r="CX50" s="389"/>
      <c r="CY50" s="389"/>
      <c r="CZ50" s="389"/>
      <c r="DA50" s="389"/>
      <c r="DB50" s="389"/>
      <c r="DC50" s="389"/>
      <c r="DD50" s="389"/>
      <c r="DE50" s="389"/>
      <c r="DF50" s="389"/>
      <c r="DG50" s="389"/>
      <c r="DH50" s="389"/>
      <c r="DI50" s="389"/>
      <c r="DJ50" s="389"/>
      <c r="DK50" s="389"/>
      <c r="DL50" s="389"/>
      <c r="DM50" s="389"/>
      <c r="DN50" s="389"/>
      <c r="DO50" s="389"/>
      <c r="DP50" s="390"/>
      <c r="DQ50" s="388"/>
      <c r="DR50" s="389"/>
      <c r="DS50" s="389"/>
      <c r="DT50" s="389"/>
      <c r="DU50" s="389"/>
      <c r="DV50" s="389"/>
      <c r="DW50" s="389"/>
      <c r="DX50" s="389"/>
      <c r="DY50" s="389"/>
      <c r="DZ50" s="389"/>
      <c r="EA50" s="389"/>
      <c r="EB50" s="389"/>
      <c r="EC50" s="389"/>
      <c r="ED50" s="389"/>
      <c r="EE50" s="390"/>
      <c r="EF50" s="388"/>
      <c r="EG50" s="389"/>
      <c r="EH50" s="389"/>
      <c r="EI50" s="389"/>
      <c r="EJ50" s="389"/>
      <c r="EK50" s="389"/>
      <c r="EL50" s="390"/>
      <c r="EM50" s="388"/>
      <c r="EN50" s="392"/>
      <c r="EO50" s="392"/>
      <c r="EP50" s="392"/>
      <c r="EQ50" s="392"/>
      <c r="ER50" s="392"/>
      <c r="ES50" s="393"/>
      <c r="ET50" s="388"/>
      <c r="EU50" s="392"/>
      <c r="EV50" s="392"/>
      <c r="EW50" s="392"/>
      <c r="EX50" s="392"/>
      <c r="EY50" s="392"/>
      <c r="EZ50" s="393"/>
      <c r="FA50" s="388"/>
      <c r="FB50" s="389"/>
      <c r="FC50" s="389"/>
      <c r="FD50" s="389"/>
      <c r="FE50" s="389"/>
      <c r="FF50" s="389"/>
      <c r="FG50" s="390"/>
      <c r="FH50" s="388"/>
      <c r="FI50" s="389"/>
      <c r="FJ50" s="389"/>
      <c r="FK50" s="389"/>
      <c r="FL50" s="389"/>
      <c r="FM50" s="389"/>
      <c r="FN50" s="390"/>
      <c r="FO50" s="258"/>
      <c r="FP50" s="335"/>
      <c r="FQ50" s="336"/>
      <c r="FR50" s="336"/>
      <c r="FS50" s="336"/>
      <c r="FT50" s="336"/>
      <c r="FU50" s="336"/>
      <c r="FV50" s="336"/>
      <c r="FW50" s="336"/>
      <c r="FX50" s="336"/>
      <c r="FY50" s="337"/>
      <c r="FZ50" s="965"/>
      <c r="GA50" s="966"/>
      <c r="GB50" s="966"/>
      <c r="GC50" s="966"/>
      <c r="GD50" s="966"/>
      <c r="GE50" s="966"/>
      <c r="GF50" s="966"/>
      <c r="GG50" s="966"/>
      <c r="GH50" s="966"/>
      <c r="GI50" s="966"/>
      <c r="GJ50" s="966"/>
      <c r="GK50" s="966"/>
      <c r="GL50" s="966"/>
      <c r="GM50" s="966"/>
      <c r="GN50" s="966"/>
      <c r="GO50" s="966"/>
      <c r="GP50" s="966"/>
      <c r="GQ50" s="966"/>
      <c r="GR50" s="966"/>
      <c r="GS50" s="966"/>
      <c r="GT50" s="966"/>
      <c r="GU50" s="967"/>
      <c r="GV50" s="974"/>
      <c r="GW50" s="975"/>
      <c r="GX50" s="975"/>
      <c r="GY50" s="975"/>
      <c r="GZ50" s="975"/>
      <c r="HA50" s="975"/>
      <c r="HB50" s="975"/>
      <c r="HC50" s="975"/>
      <c r="HD50" s="975"/>
      <c r="HE50" s="975"/>
      <c r="HF50" s="975"/>
      <c r="HG50" s="975"/>
      <c r="HH50" s="975"/>
      <c r="HI50" s="975"/>
      <c r="HJ50" s="976"/>
      <c r="HK50" s="388"/>
      <c r="HL50" s="389"/>
      <c r="HM50" s="389"/>
      <c r="HN50" s="389"/>
      <c r="HO50" s="389"/>
      <c r="HP50" s="389"/>
      <c r="HQ50" s="390"/>
      <c r="HR50" s="388"/>
      <c r="HS50" s="392"/>
      <c r="HT50" s="392"/>
      <c r="HU50" s="392"/>
      <c r="HV50" s="392"/>
      <c r="HW50" s="392"/>
      <c r="HX50" s="393"/>
      <c r="HY50" s="388"/>
      <c r="HZ50" s="392"/>
      <c r="IA50" s="392"/>
      <c r="IB50" s="392"/>
      <c r="IC50" s="392"/>
      <c r="ID50" s="392"/>
      <c r="IE50" s="393"/>
      <c r="IF50" s="388"/>
      <c r="IG50" s="389"/>
      <c r="IH50" s="389"/>
      <c r="II50" s="389"/>
      <c r="IJ50" s="389"/>
      <c r="IK50" s="389"/>
      <c r="IL50" s="390"/>
      <c r="IM50" s="388"/>
      <c r="IN50" s="389"/>
      <c r="IO50" s="389"/>
      <c r="IP50" s="389"/>
      <c r="IQ50" s="389"/>
      <c r="IR50" s="389"/>
      <c r="IS50" s="390"/>
      <c r="IT50" s="1017"/>
      <c r="IU50" s="1018"/>
      <c r="IV50" s="1018"/>
      <c r="IW50" s="1018"/>
      <c r="IX50" s="1018"/>
      <c r="IY50" s="1018"/>
      <c r="IZ50" s="1018"/>
      <c r="JA50" s="1018"/>
      <c r="JB50" s="1018"/>
      <c r="JC50" s="1018"/>
      <c r="JD50" s="1018"/>
      <c r="JE50" s="1018"/>
      <c r="JF50" s="1018"/>
      <c r="JG50" s="1018"/>
      <c r="JH50" s="1018"/>
      <c r="JI50" s="1018"/>
      <c r="JJ50" s="1018"/>
      <c r="JK50" s="1018"/>
      <c r="JL50" s="1018"/>
      <c r="JM50" s="1018"/>
      <c r="JN50" s="1018"/>
      <c r="JO50" s="1018"/>
      <c r="JP50" s="1018"/>
      <c r="JQ50" s="203"/>
      <c r="JR50" s="335"/>
      <c r="JS50" s="336"/>
      <c r="JT50" s="336"/>
      <c r="JU50" s="336"/>
      <c r="JV50" s="336"/>
      <c r="JW50" s="336"/>
      <c r="JX50" s="336"/>
      <c r="JY50" s="336"/>
      <c r="JZ50" s="336"/>
      <c r="KA50" s="337"/>
      <c r="KB50" s="965"/>
      <c r="KC50" s="966"/>
      <c r="KD50" s="966"/>
      <c r="KE50" s="966"/>
      <c r="KF50" s="966"/>
      <c r="KG50" s="966"/>
      <c r="KH50" s="966"/>
      <c r="KI50" s="966"/>
      <c r="KJ50" s="966"/>
      <c r="KK50" s="966"/>
      <c r="KL50" s="966"/>
      <c r="KM50" s="966"/>
      <c r="KN50" s="966"/>
      <c r="KO50" s="966"/>
      <c r="KP50" s="966"/>
      <c r="KQ50" s="966"/>
      <c r="KR50" s="966"/>
      <c r="KS50" s="966"/>
      <c r="KT50" s="966"/>
      <c r="KU50" s="966"/>
      <c r="KV50" s="966"/>
      <c r="KW50" s="967"/>
      <c r="KX50" s="974"/>
      <c r="KY50" s="975"/>
      <c r="KZ50" s="975"/>
      <c r="LA50" s="975"/>
      <c r="LB50" s="975"/>
      <c r="LC50" s="975"/>
      <c r="LD50" s="975"/>
      <c r="LE50" s="975"/>
      <c r="LF50" s="975"/>
      <c r="LG50" s="975"/>
      <c r="LH50" s="975"/>
      <c r="LI50" s="975"/>
      <c r="LJ50" s="975"/>
      <c r="LK50" s="975"/>
      <c r="LL50" s="976"/>
      <c r="LM50" s="388"/>
      <c r="LN50" s="389"/>
      <c r="LO50" s="389"/>
      <c r="LP50" s="389"/>
      <c r="LQ50" s="389"/>
      <c r="LR50" s="389"/>
      <c r="LS50" s="390"/>
      <c r="LT50" s="388"/>
      <c r="LU50" s="392"/>
      <c r="LV50" s="392"/>
      <c r="LW50" s="392"/>
      <c r="LX50" s="392"/>
      <c r="LY50" s="392"/>
      <c r="LZ50" s="393"/>
      <c r="MA50" s="388"/>
      <c r="MB50" s="392"/>
      <c r="MC50" s="392"/>
      <c r="MD50" s="392"/>
      <c r="ME50" s="392"/>
      <c r="MF50" s="392"/>
      <c r="MG50" s="393"/>
      <c r="MH50" s="388"/>
      <c r="MI50" s="389"/>
      <c r="MJ50" s="389"/>
      <c r="MK50" s="389"/>
      <c r="ML50" s="389"/>
      <c r="MM50" s="389"/>
      <c r="MN50" s="390"/>
      <c r="MO50" s="388"/>
      <c r="MP50" s="389"/>
      <c r="MQ50" s="389"/>
      <c r="MR50" s="389"/>
      <c r="MS50" s="389"/>
      <c r="MT50" s="389"/>
      <c r="MU50" s="390"/>
      <c r="MV50" s="1017"/>
      <c r="MW50" s="1018"/>
      <c r="MX50" s="1018"/>
      <c r="MY50" s="1018"/>
      <c r="MZ50" s="1018"/>
      <c r="NA50" s="1018"/>
      <c r="NB50" s="1018"/>
      <c r="NC50" s="1018"/>
      <c r="ND50" s="1018"/>
      <c r="NE50" s="1018"/>
      <c r="NF50" s="1018"/>
      <c r="NG50" s="1018"/>
      <c r="NH50" s="1018"/>
      <c r="NI50" s="1018"/>
      <c r="NJ50" s="1018"/>
      <c r="NK50" s="1018"/>
      <c r="NL50" s="1018"/>
      <c r="NM50" s="1018"/>
      <c r="NN50" s="1018"/>
      <c r="NO50" s="1018"/>
      <c r="NP50" s="1018"/>
      <c r="NQ50" s="1018"/>
      <c r="NR50" s="1018"/>
      <c r="NS50" s="203"/>
      <c r="NT50" s="335"/>
      <c r="NU50" s="336"/>
      <c r="NV50" s="336"/>
      <c r="NW50" s="336"/>
      <c r="NX50" s="336"/>
      <c r="NY50" s="336"/>
      <c r="NZ50" s="336"/>
      <c r="OA50" s="336"/>
      <c r="OB50" s="336"/>
      <c r="OC50" s="337"/>
      <c r="OD50" s="965"/>
      <c r="OE50" s="966"/>
      <c r="OF50" s="966"/>
      <c r="OG50" s="966"/>
      <c r="OH50" s="966"/>
      <c r="OI50" s="966"/>
      <c r="OJ50" s="966"/>
      <c r="OK50" s="966"/>
      <c r="OL50" s="966"/>
      <c r="OM50" s="966"/>
      <c r="ON50" s="966"/>
      <c r="OO50" s="966"/>
      <c r="OP50" s="966"/>
      <c r="OQ50" s="966"/>
      <c r="OR50" s="966"/>
      <c r="OS50" s="966"/>
      <c r="OT50" s="966"/>
      <c r="OU50" s="966"/>
      <c r="OV50" s="966"/>
      <c r="OW50" s="966"/>
      <c r="OX50" s="966"/>
      <c r="OY50" s="967"/>
      <c r="OZ50" s="974"/>
      <c r="PA50" s="975"/>
      <c r="PB50" s="975"/>
      <c r="PC50" s="975"/>
      <c r="PD50" s="975"/>
      <c r="PE50" s="975"/>
      <c r="PF50" s="975"/>
      <c r="PG50" s="975"/>
      <c r="PH50" s="975"/>
      <c r="PI50" s="975"/>
      <c r="PJ50" s="975"/>
      <c r="PK50" s="975"/>
      <c r="PL50" s="975"/>
      <c r="PM50" s="975"/>
      <c r="PN50" s="976"/>
      <c r="PO50" s="388"/>
      <c r="PP50" s="389"/>
      <c r="PQ50" s="389"/>
      <c r="PR50" s="389"/>
      <c r="PS50" s="389"/>
      <c r="PT50" s="389"/>
      <c r="PU50" s="390"/>
      <c r="PV50" s="388"/>
      <c r="PW50" s="392"/>
      <c r="PX50" s="392"/>
      <c r="PY50" s="392"/>
      <c r="PZ50" s="392"/>
      <c r="QA50" s="392"/>
      <c r="QB50" s="393"/>
      <c r="QC50" s="388"/>
      <c r="QD50" s="392"/>
      <c r="QE50" s="392"/>
      <c r="QF50" s="392"/>
      <c r="QG50" s="392"/>
      <c r="QH50" s="392"/>
      <c r="QI50" s="393"/>
      <c r="QJ50" s="388"/>
      <c r="QK50" s="389"/>
      <c r="QL50" s="389"/>
      <c r="QM50" s="389"/>
      <c r="QN50" s="389"/>
      <c r="QO50" s="389"/>
      <c r="QP50" s="390"/>
      <c r="QQ50" s="388"/>
      <c r="QR50" s="389"/>
      <c r="QS50" s="389"/>
      <c r="QT50" s="389"/>
      <c r="QU50" s="389"/>
      <c r="QV50" s="389"/>
      <c r="QW50" s="390"/>
      <c r="QX50" s="1017"/>
      <c r="QY50" s="1018"/>
      <c r="QZ50" s="1018"/>
      <c r="RA50" s="1018"/>
      <c r="RB50" s="1018"/>
      <c r="RC50" s="1018"/>
      <c r="RD50" s="1018"/>
      <c r="RE50" s="1018"/>
      <c r="RF50" s="1018"/>
      <c r="RG50" s="1018"/>
      <c r="RH50" s="1018"/>
      <c r="RI50" s="1018"/>
      <c r="RJ50" s="1018"/>
      <c r="RK50" s="1018"/>
      <c r="RL50" s="1018"/>
      <c r="RM50" s="1018"/>
      <c r="RN50" s="1018"/>
      <c r="RO50" s="1018"/>
      <c r="RP50" s="1018"/>
      <c r="RQ50" s="1018"/>
      <c r="RR50" s="1018"/>
      <c r="RS50" s="1018"/>
      <c r="RT50" s="1018"/>
      <c r="RU50" s="203"/>
    </row>
    <row r="51" spans="2:489" ht="6.95" customHeight="1">
      <c r="B51" s="493"/>
      <c r="C51" s="494"/>
      <c r="D51" s="495"/>
      <c r="E51" s="502"/>
      <c r="F51" s="503"/>
      <c r="G51" s="503"/>
      <c r="H51" s="503"/>
      <c r="I51" s="503"/>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4"/>
      <c r="AG51" s="728"/>
      <c r="AH51" s="678"/>
      <c r="AI51" s="678"/>
      <c r="AJ51" s="678"/>
      <c r="AK51" s="678"/>
      <c r="AL51" s="678"/>
      <c r="AM51" s="678"/>
      <c r="AN51" s="678"/>
      <c r="AO51" s="678"/>
      <c r="AP51" s="678"/>
      <c r="AQ51" s="678"/>
      <c r="AR51" s="678"/>
      <c r="AS51" s="678"/>
      <c r="AT51" s="678"/>
      <c r="AU51" s="678"/>
      <c r="AV51" s="678"/>
      <c r="AW51" s="678"/>
      <c r="AX51" s="523"/>
      <c r="AY51" s="524"/>
      <c r="AZ51" s="524"/>
      <c r="BA51" s="524"/>
      <c r="BB51" s="525"/>
      <c r="BC51" s="682"/>
      <c r="BD51" s="683"/>
      <c r="BE51" s="683"/>
      <c r="BF51" s="683"/>
      <c r="BG51" s="683"/>
      <c r="BH51" s="683"/>
      <c r="BI51" s="683"/>
      <c r="BJ51" s="683"/>
      <c r="BK51" s="683"/>
      <c r="BL51" s="683"/>
      <c r="BM51" s="683"/>
      <c r="BN51" s="683"/>
      <c r="BO51" s="683"/>
      <c r="BP51" s="683"/>
      <c r="BQ51" s="683"/>
      <c r="BR51" s="683"/>
      <c r="BS51" s="683"/>
      <c r="BT51" s="523"/>
      <c r="BU51" s="524"/>
      <c r="BV51" s="524"/>
      <c r="BW51" s="524"/>
      <c r="BX51" s="525"/>
      <c r="BY51" s="388"/>
      <c r="BZ51" s="389"/>
      <c r="CA51" s="389"/>
      <c r="CB51" s="389"/>
      <c r="CC51" s="389"/>
      <c r="CD51" s="389"/>
      <c r="CE51" s="389"/>
      <c r="CF51" s="389"/>
      <c r="CG51" s="389"/>
      <c r="CH51" s="389"/>
      <c r="CI51" s="389"/>
      <c r="CJ51" s="389"/>
      <c r="CK51" s="389"/>
      <c r="CL51" s="389"/>
      <c r="CM51" s="389"/>
      <c r="CN51" s="389"/>
      <c r="CO51" s="389"/>
      <c r="CP51" s="389"/>
      <c r="CQ51" s="389"/>
      <c r="CR51" s="389"/>
      <c r="CS51" s="389"/>
      <c r="CT51" s="390"/>
      <c r="CU51" s="388"/>
      <c r="CV51" s="389"/>
      <c r="CW51" s="389"/>
      <c r="CX51" s="389"/>
      <c r="CY51" s="389"/>
      <c r="CZ51" s="389"/>
      <c r="DA51" s="389"/>
      <c r="DB51" s="389"/>
      <c r="DC51" s="389"/>
      <c r="DD51" s="389"/>
      <c r="DE51" s="389"/>
      <c r="DF51" s="389"/>
      <c r="DG51" s="389"/>
      <c r="DH51" s="389"/>
      <c r="DI51" s="389"/>
      <c r="DJ51" s="389"/>
      <c r="DK51" s="389"/>
      <c r="DL51" s="389"/>
      <c r="DM51" s="389"/>
      <c r="DN51" s="389"/>
      <c r="DO51" s="389"/>
      <c r="DP51" s="390"/>
      <c r="DQ51" s="388"/>
      <c r="DR51" s="389"/>
      <c r="DS51" s="389"/>
      <c r="DT51" s="389"/>
      <c r="DU51" s="389"/>
      <c r="DV51" s="389"/>
      <c r="DW51" s="389"/>
      <c r="DX51" s="389"/>
      <c r="DY51" s="389"/>
      <c r="DZ51" s="389"/>
      <c r="EA51" s="389"/>
      <c r="EB51" s="389"/>
      <c r="EC51" s="389"/>
      <c r="ED51" s="389"/>
      <c r="EE51" s="390"/>
      <c r="EF51" s="388"/>
      <c r="EG51" s="389"/>
      <c r="EH51" s="389"/>
      <c r="EI51" s="389"/>
      <c r="EJ51" s="389"/>
      <c r="EK51" s="389"/>
      <c r="EL51" s="390"/>
      <c r="EM51" s="388"/>
      <c r="EN51" s="392"/>
      <c r="EO51" s="392"/>
      <c r="EP51" s="392"/>
      <c r="EQ51" s="392"/>
      <c r="ER51" s="392"/>
      <c r="ES51" s="393"/>
      <c r="ET51" s="388"/>
      <c r="EU51" s="392"/>
      <c r="EV51" s="392"/>
      <c r="EW51" s="392"/>
      <c r="EX51" s="392"/>
      <c r="EY51" s="392"/>
      <c r="EZ51" s="393"/>
      <c r="FA51" s="388"/>
      <c r="FB51" s="389"/>
      <c r="FC51" s="389"/>
      <c r="FD51" s="389"/>
      <c r="FE51" s="389"/>
      <c r="FF51" s="389"/>
      <c r="FG51" s="390"/>
      <c r="FH51" s="388"/>
      <c r="FI51" s="389"/>
      <c r="FJ51" s="389"/>
      <c r="FK51" s="389"/>
      <c r="FL51" s="389"/>
      <c r="FM51" s="389"/>
      <c r="FN51" s="390"/>
      <c r="FO51" s="258"/>
      <c r="FP51" s="335"/>
      <c r="FQ51" s="336"/>
      <c r="FR51" s="336"/>
      <c r="FS51" s="336"/>
      <c r="FT51" s="336"/>
      <c r="FU51" s="336"/>
      <c r="FV51" s="336"/>
      <c r="FW51" s="336"/>
      <c r="FX51" s="336"/>
      <c r="FY51" s="337"/>
      <c r="FZ51" s="965"/>
      <c r="GA51" s="966"/>
      <c r="GB51" s="966"/>
      <c r="GC51" s="966"/>
      <c r="GD51" s="966"/>
      <c r="GE51" s="966"/>
      <c r="GF51" s="966"/>
      <c r="GG51" s="966"/>
      <c r="GH51" s="966"/>
      <c r="GI51" s="966"/>
      <c r="GJ51" s="966"/>
      <c r="GK51" s="966"/>
      <c r="GL51" s="966"/>
      <c r="GM51" s="966"/>
      <c r="GN51" s="966"/>
      <c r="GO51" s="966"/>
      <c r="GP51" s="966"/>
      <c r="GQ51" s="966"/>
      <c r="GR51" s="966"/>
      <c r="GS51" s="966"/>
      <c r="GT51" s="966"/>
      <c r="GU51" s="967"/>
      <c r="GV51" s="974"/>
      <c r="GW51" s="975"/>
      <c r="GX51" s="975"/>
      <c r="GY51" s="975"/>
      <c r="GZ51" s="975"/>
      <c r="HA51" s="975"/>
      <c r="HB51" s="975"/>
      <c r="HC51" s="975"/>
      <c r="HD51" s="975"/>
      <c r="HE51" s="975"/>
      <c r="HF51" s="975"/>
      <c r="HG51" s="975"/>
      <c r="HH51" s="975"/>
      <c r="HI51" s="975"/>
      <c r="HJ51" s="976"/>
      <c r="HK51" s="388"/>
      <c r="HL51" s="389"/>
      <c r="HM51" s="389"/>
      <c r="HN51" s="389"/>
      <c r="HO51" s="389"/>
      <c r="HP51" s="389"/>
      <c r="HQ51" s="390"/>
      <c r="HR51" s="388"/>
      <c r="HS51" s="392"/>
      <c r="HT51" s="392"/>
      <c r="HU51" s="392"/>
      <c r="HV51" s="392"/>
      <c r="HW51" s="392"/>
      <c r="HX51" s="393"/>
      <c r="HY51" s="388"/>
      <c r="HZ51" s="392"/>
      <c r="IA51" s="392"/>
      <c r="IB51" s="392"/>
      <c r="IC51" s="392"/>
      <c r="ID51" s="392"/>
      <c r="IE51" s="393"/>
      <c r="IF51" s="388"/>
      <c r="IG51" s="389"/>
      <c r="IH51" s="389"/>
      <c r="II51" s="389"/>
      <c r="IJ51" s="389"/>
      <c r="IK51" s="389"/>
      <c r="IL51" s="390"/>
      <c r="IM51" s="388"/>
      <c r="IN51" s="389"/>
      <c r="IO51" s="389"/>
      <c r="IP51" s="389"/>
      <c r="IQ51" s="389"/>
      <c r="IR51" s="389"/>
      <c r="IS51" s="390"/>
      <c r="IT51" s="1017"/>
      <c r="IU51" s="1018"/>
      <c r="IV51" s="1018"/>
      <c r="IW51" s="1018"/>
      <c r="IX51" s="1018"/>
      <c r="IY51" s="1018"/>
      <c r="IZ51" s="1018"/>
      <c r="JA51" s="1018"/>
      <c r="JB51" s="1018"/>
      <c r="JC51" s="1018"/>
      <c r="JD51" s="1018"/>
      <c r="JE51" s="1018"/>
      <c r="JF51" s="1018"/>
      <c r="JG51" s="1018"/>
      <c r="JH51" s="1018"/>
      <c r="JI51" s="1018"/>
      <c r="JJ51" s="1018"/>
      <c r="JK51" s="1018"/>
      <c r="JL51" s="1018"/>
      <c r="JM51" s="1018"/>
      <c r="JN51" s="1018"/>
      <c r="JO51" s="1018"/>
      <c r="JP51" s="1018"/>
      <c r="JQ51" s="203"/>
      <c r="JR51" s="335"/>
      <c r="JS51" s="336"/>
      <c r="JT51" s="336"/>
      <c r="JU51" s="336"/>
      <c r="JV51" s="336"/>
      <c r="JW51" s="336"/>
      <c r="JX51" s="336"/>
      <c r="JY51" s="336"/>
      <c r="JZ51" s="336"/>
      <c r="KA51" s="337"/>
      <c r="KB51" s="965"/>
      <c r="KC51" s="966"/>
      <c r="KD51" s="966"/>
      <c r="KE51" s="966"/>
      <c r="KF51" s="966"/>
      <c r="KG51" s="966"/>
      <c r="KH51" s="966"/>
      <c r="KI51" s="966"/>
      <c r="KJ51" s="966"/>
      <c r="KK51" s="966"/>
      <c r="KL51" s="966"/>
      <c r="KM51" s="966"/>
      <c r="KN51" s="966"/>
      <c r="KO51" s="966"/>
      <c r="KP51" s="966"/>
      <c r="KQ51" s="966"/>
      <c r="KR51" s="966"/>
      <c r="KS51" s="966"/>
      <c r="KT51" s="966"/>
      <c r="KU51" s="966"/>
      <c r="KV51" s="966"/>
      <c r="KW51" s="967"/>
      <c r="KX51" s="974"/>
      <c r="KY51" s="975"/>
      <c r="KZ51" s="975"/>
      <c r="LA51" s="975"/>
      <c r="LB51" s="975"/>
      <c r="LC51" s="975"/>
      <c r="LD51" s="975"/>
      <c r="LE51" s="975"/>
      <c r="LF51" s="975"/>
      <c r="LG51" s="975"/>
      <c r="LH51" s="975"/>
      <c r="LI51" s="975"/>
      <c r="LJ51" s="975"/>
      <c r="LK51" s="975"/>
      <c r="LL51" s="976"/>
      <c r="LM51" s="388"/>
      <c r="LN51" s="389"/>
      <c r="LO51" s="389"/>
      <c r="LP51" s="389"/>
      <c r="LQ51" s="389"/>
      <c r="LR51" s="389"/>
      <c r="LS51" s="390"/>
      <c r="LT51" s="388"/>
      <c r="LU51" s="392"/>
      <c r="LV51" s="392"/>
      <c r="LW51" s="392"/>
      <c r="LX51" s="392"/>
      <c r="LY51" s="392"/>
      <c r="LZ51" s="393"/>
      <c r="MA51" s="388"/>
      <c r="MB51" s="392"/>
      <c r="MC51" s="392"/>
      <c r="MD51" s="392"/>
      <c r="ME51" s="392"/>
      <c r="MF51" s="392"/>
      <c r="MG51" s="393"/>
      <c r="MH51" s="388"/>
      <c r="MI51" s="389"/>
      <c r="MJ51" s="389"/>
      <c r="MK51" s="389"/>
      <c r="ML51" s="389"/>
      <c r="MM51" s="389"/>
      <c r="MN51" s="390"/>
      <c r="MO51" s="388"/>
      <c r="MP51" s="389"/>
      <c r="MQ51" s="389"/>
      <c r="MR51" s="389"/>
      <c r="MS51" s="389"/>
      <c r="MT51" s="389"/>
      <c r="MU51" s="390"/>
      <c r="MV51" s="1017"/>
      <c r="MW51" s="1018"/>
      <c r="MX51" s="1018"/>
      <c r="MY51" s="1018"/>
      <c r="MZ51" s="1018"/>
      <c r="NA51" s="1018"/>
      <c r="NB51" s="1018"/>
      <c r="NC51" s="1018"/>
      <c r="ND51" s="1018"/>
      <c r="NE51" s="1018"/>
      <c r="NF51" s="1018"/>
      <c r="NG51" s="1018"/>
      <c r="NH51" s="1018"/>
      <c r="NI51" s="1018"/>
      <c r="NJ51" s="1018"/>
      <c r="NK51" s="1018"/>
      <c r="NL51" s="1018"/>
      <c r="NM51" s="1018"/>
      <c r="NN51" s="1018"/>
      <c r="NO51" s="1018"/>
      <c r="NP51" s="1018"/>
      <c r="NQ51" s="1018"/>
      <c r="NR51" s="1018"/>
      <c r="NS51" s="203"/>
      <c r="NT51" s="335"/>
      <c r="NU51" s="336"/>
      <c r="NV51" s="336"/>
      <c r="NW51" s="336"/>
      <c r="NX51" s="336"/>
      <c r="NY51" s="336"/>
      <c r="NZ51" s="336"/>
      <c r="OA51" s="336"/>
      <c r="OB51" s="336"/>
      <c r="OC51" s="337"/>
      <c r="OD51" s="965"/>
      <c r="OE51" s="966"/>
      <c r="OF51" s="966"/>
      <c r="OG51" s="966"/>
      <c r="OH51" s="966"/>
      <c r="OI51" s="966"/>
      <c r="OJ51" s="966"/>
      <c r="OK51" s="966"/>
      <c r="OL51" s="966"/>
      <c r="OM51" s="966"/>
      <c r="ON51" s="966"/>
      <c r="OO51" s="966"/>
      <c r="OP51" s="966"/>
      <c r="OQ51" s="966"/>
      <c r="OR51" s="966"/>
      <c r="OS51" s="966"/>
      <c r="OT51" s="966"/>
      <c r="OU51" s="966"/>
      <c r="OV51" s="966"/>
      <c r="OW51" s="966"/>
      <c r="OX51" s="966"/>
      <c r="OY51" s="967"/>
      <c r="OZ51" s="974"/>
      <c r="PA51" s="975"/>
      <c r="PB51" s="975"/>
      <c r="PC51" s="975"/>
      <c r="PD51" s="975"/>
      <c r="PE51" s="975"/>
      <c r="PF51" s="975"/>
      <c r="PG51" s="975"/>
      <c r="PH51" s="975"/>
      <c r="PI51" s="975"/>
      <c r="PJ51" s="975"/>
      <c r="PK51" s="975"/>
      <c r="PL51" s="975"/>
      <c r="PM51" s="975"/>
      <c r="PN51" s="976"/>
      <c r="PO51" s="388"/>
      <c r="PP51" s="389"/>
      <c r="PQ51" s="389"/>
      <c r="PR51" s="389"/>
      <c r="PS51" s="389"/>
      <c r="PT51" s="389"/>
      <c r="PU51" s="390"/>
      <c r="PV51" s="388"/>
      <c r="PW51" s="392"/>
      <c r="PX51" s="392"/>
      <c r="PY51" s="392"/>
      <c r="PZ51" s="392"/>
      <c r="QA51" s="392"/>
      <c r="QB51" s="393"/>
      <c r="QC51" s="388"/>
      <c r="QD51" s="392"/>
      <c r="QE51" s="392"/>
      <c r="QF51" s="392"/>
      <c r="QG51" s="392"/>
      <c r="QH51" s="392"/>
      <c r="QI51" s="393"/>
      <c r="QJ51" s="388"/>
      <c r="QK51" s="389"/>
      <c r="QL51" s="389"/>
      <c r="QM51" s="389"/>
      <c r="QN51" s="389"/>
      <c r="QO51" s="389"/>
      <c r="QP51" s="390"/>
      <c r="QQ51" s="388"/>
      <c r="QR51" s="389"/>
      <c r="QS51" s="389"/>
      <c r="QT51" s="389"/>
      <c r="QU51" s="389"/>
      <c r="QV51" s="389"/>
      <c r="QW51" s="390"/>
      <c r="QX51" s="1017"/>
      <c r="QY51" s="1018"/>
      <c r="QZ51" s="1018"/>
      <c r="RA51" s="1018"/>
      <c r="RB51" s="1018"/>
      <c r="RC51" s="1018"/>
      <c r="RD51" s="1018"/>
      <c r="RE51" s="1018"/>
      <c r="RF51" s="1018"/>
      <c r="RG51" s="1018"/>
      <c r="RH51" s="1018"/>
      <c r="RI51" s="1018"/>
      <c r="RJ51" s="1018"/>
      <c r="RK51" s="1018"/>
      <c r="RL51" s="1018"/>
      <c r="RM51" s="1018"/>
      <c r="RN51" s="1018"/>
      <c r="RO51" s="1018"/>
      <c r="RP51" s="1018"/>
      <c r="RQ51" s="1018"/>
      <c r="RR51" s="1018"/>
      <c r="RS51" s="1018"/>
      <c r="RT51" s="1018"/>
      <c r="RU51" s="203"/>
    </row>
    <row r="52" spans="2:489" ht="6.95" customHeight="1">
      <c r="B52" s="493"/>
      <c r="C52" s="494"/>
      <c r="D52" s="495"/>
      <c r="E52" s="502"/>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4"/>
      <c r="AG52" s="728"/>
      <c r="AH52" s="678"/>
      <c r="AI52" s="678"/>
      <c r="AJ52" s="678"/>
      <c r="AK52" s="678"/>
      <c r="AL52" s="678"/>
      <c r="AM52" s="678"/>
      <c r="AN52" s="678"/>
      <c r="AO52" s="678"/>
      <c r="AP52" s="678"/>
      <c r="AQ52" s="678"/>
      <c r="AR52" s="678"/>
      <c r="AS52" s="678"/>
      <c r="AT52" s="678"/>
      <c r="AU52" s="678"/>
      <c r="AV52" s="678"/>
      <c r="AW52" s="678"/>
      <c r="AX52" s="523"/>
      <c r="AY52" s="524"/>
      <c r="AZ52" s="524"/>
      <c r="BA52" s="524"/>
      <c r="BB52" s="525"/>
      <c r="BC52" s="682"/>
      <c r="BD52" s="683"/>
      <c r="BE52" s="683"/>
      <c r="BF52" s="683"/>
      <c r="BG52" s="683"/>
      <c r="BH52" s="683"/>
      <c r="BI52" s="683"/>
      <c r="BJ52" s="683"/>
      <c r="BK52" s="683"/>
      <c r="BL52" s="683"/>
      <c r="BM52" s="683"/>
      <c r="BN52" s="683"/>
      <c r="BO52" s="683"/>
      <c r="BP52" s="683"/>
      <c r="BQ52" s="683"/>
      <c r="BR52" s="683"/>
      <c r="BS52" s="683"/>
      <c r="BT52" s="523"/>
      <c r="BU52" s="524"/>
      <c r="BV52" s="524"/>
      <c r="BW52" s="524"/>
      <c r="BX52" s="525"/>
      <c r="BY52" s="388"/>
      <c r="BZ52" s="389"/>
      <c r="CA52" s="389"/>
      <c r="CB52" s="389"/>
      <c r="CC52" s="389"/>
      <c r="CD52" s="389"/>
      <c r="CE52" s="389"/>
      <c r="CF52" s="389"/>
      <c r="CG52" s="389"/>
      <c r="CH52" s="389"/>
      <c r="CI52" s="389"/>
      <c r="CJ52" s="389"/>
      <c r="CK52" s="389"/>
      <c r="CL52" s="389"/>
      <c r="CM52" s="389"/>
      <c r="CN52" s="389"/>
      <c r="CO52" s="389"/>
      <c r="CP52" s="389"/>
      <c r="CQ52" s="389"/>
      <c r="CR52" s="389"/>
      <c r="CS52" s="389"/>
      <c r="CT52" s="390"/>
      <c r="CU52" s="388"/>
      <c r="CV52" s="389"/>
      <c r="CW52" s="389"/>
      <c r="CX52" s="389"/>
      <c r="CY52" s="389"/>
      <c r="CZ52" s="389"/>
      <c r="DA52" s="389"/>
      <c r="DB52" s="389"/>
      <c r="DC52" s="389"/>
      <c r="DD52" s="389"/>
      <c r="DE52" s="389"/>
      <c r="DF52" s="389"/>
      <c r="DG52" s="389"/>
      <c r="DH52" s="389"/>
      <c r="DI52" s="389"/>
      <c r="DJ52" s="389"/>
      <c r="DK52" s="389"/>
      <c r="DL52" s="389"/>
      <c r="DM52" s="389"/>
      <c r="DN52" s="389"/>
      <c r="DO52" s="389"/>
      <c r="DP52" s="390"/>
      <c r="DQ52" s="388"/>
      <c r="DR52" s="389"/>
      <c r="DS52" s="389"/>
      <c r="DT52" s="389"/>
      <c r="DU52" s="389"/>
      <c r="DV52" s="389"/>
      <c r="DW52" s="389"/>
      <c r="DX52" s="389"/>
      <c r="DY52" s="389"/>
      <c r="DZ52" s="389"/>
      <c r="EA52" s="389"/>
      <c r="EB52" s="389"/>
      <c r="EC52" s="389"/>
      <c r="ED52" s="389"/>
      <c r="EE52" s="390"/>
      <c r="EF52" s="388"/>
      <c r="EG52" s="389"/>
      <c r="EH52" s="389"/>
      <c r="EI52" s="389"/>
      <c r="EJ52" s="389"/>
      <c r="EK52" s="389"/>
      <c r="EL52" s="390"/>
      <c r="EM52" s="388"/>
      <c r="EN52" s="392"/>
      <c r="EO52" s="392"/>
      <c r="EP52" s="392"/>
      <c r="EQ52" s="392"/>
      <c r="ER52" s="392"/>
      <c r="ES52" s="393"/>
      <c r="ET52" s="388"/>
      <c r="EU52" s="392"/>
      <c r="EV52" s="392"/>
      <c r="EW52" s="392"/>
      <c r="EX52" s="392"/>
      <c r="EY52" s="392"/>
      <c r="EZ52" s="393"/>
      <c r="FA52" s="388"/>
      <c r="FB52" s="389"/>
      <c r="FC52" s="389"/>
      <c r="FD52" s="389"/>
      <c r="FE52" s="389"/>
      <c r="FF52" s="389"/>
      <c r="FG52" s="390"/>
      <c r="FH52" s="388"/>
      <c r="FI52" s="389"/>
      <c r="FJ52" s="389"/>
      <c r="FK52" s="389"/>
      <c r="FL52" s="389"/>
      <c r="FM52" s="389"/>
      <c r="FN52" s="390"/>
      <c r="FO52" s="258"/>
      <c r="FP52" s="335"/>
      <c r="FQ52" s="336"/>
      <c r="FR52" s="336"/>
      <c r="FS52" s="336"/>
      <c r="FT52" s="336"/>
      <c r="FU52" s="336"/>
      <c r="FV52" s="336"/>
      <c r="FW52" s="336"/>
      <c r="FX52" s="336"/>
      <c r="FY52" s="337"/>
      <c r="FZ52" s="965"/>
      <c r="GA52" s="966"/>
      <c r="GB52" s="966"/>
      <c r="GC52" s="966"/>
      <c r="GD52" s="966"/>
      <c r="GE52" s="966"/>
      <c r="GF52" s="966"/>
      <c r="GG52" s="966"/>
      <c r="GH52" s="966"/>
      <c r="GI52" s="966"/>
      <c r="GJ52" s="966"/>
      <c r="GK52" s="966"/>
      <c r="GL52" s="966"/>
      <c r="GM52" s="966"/>
      <c r="GN52" s="966"/>
      <c r="GO52" s="966"/>
      <c r="GP52" s="966"/>
      <c r="GQ52" s="966"/>
      <c r="GR52" s="966"/>
      <c r="GS52" s="966"/>
      <c r="GT52" s="966"/>
      <c r="GU52" s="967"/>
      <c r="GV52" s="974"/>
      <c r="GW52" s="975"/>
      <c r="GX52" s="975"/>
      <c r="GY52" s="975"/>
      <c r="GZ52" s="975"/>
      <c r="HA52" s="975"/>
      <c r="HB52" s="975"/>
      <c r="HC52" s="975"/>
      <c r="HD52" s="975"/>
      <c r="HE52" s="975"/>
      <c r="HF52" s="975"/>
      <c r="HG52" s="975"/>
      <c r="HH52" s="975"/>
      <c r="HI52" s="975"/>
      <c r="HJ52" s="976"/>
      <c r="HK52" s="388"/>
      <c r="HL52" s="389"/>
      <c r="HM52" s="389"/>
      <c r="HN52" s="389"/>
      <c r="HO52" s="389"/>
      <c r="HP52" s="389"/>
      <c r="HQ52" s="390"/>
      <c r="HR52" s="388"/>
      <c r="HS52" s="392"/>
      <c r="HT52" s="392"/>
      <c r="HU52" s="392"/>
      <c r="HV52" s="392"/>
      <c r="HW52" s="392"/>
      <c r="HX52" s="393"/>
      <c r="HY52" s="388"/>
      <c r="HZ52" s="392"/>
      <c r="IA52" s="392"/>
      <c r="IB52" s="392"/>
      <c r="IC52" s="392"/>
      <c r="ID52" s="392"/>
      <c r="IE52" s="393"/>
      <c r="IF52" s="388"/>
      <c r="IG52" s="389"/>
      <c r="IH52" s="389"/>
      <c r="II52" s="389"/>
      <c r="IJ52" s="389"/>
      <c r="IK52" s="389"/>
      <c r="IL52" s="390"/>
      <c r="IM52" s="388"/>
      <c r="IN52" s="389"/>
      <c r="IO52" s="389"/>
      <c r="IP52" s="389"/>
      <c r="IQ52" s="389"/>
      <c r="IR52" s="389"/>
      <c r="IS52" s="390"/>
      <c r="IT52" s="1017"/>
      <c r="IU52" s="1018"/>
      <c r="IV52" s="1018"/>
      <c r="IW52" s="1018"/>
      <c r="IX52" s="1018"/>
      <c r="IY52" s="1018"/>
      <c r="IZ52" s="1018"/>
      <c r="JA52" s="1018"/>
      <c r="JB52" s="1018"/>
      <c r="JC52" s="1018"/>
      <c r="JD52" s="1018"/>
      <c r="JE52" s="1018"/>
      <c r="JF52" s="1018"/>
      <c r="JG52" s="1018"/>
      <c r="JH52" s="1018"/>
      <c r="JI52" s="1018"/>
      <c r="JJ52" s="1018"/>
      <c r="JK52" s="1018"/>
      <c r="JL52" s="1018"/>
      <c r="JM52" s="1018"/>
      <c r="JN52" s="1018"/>
      <c r="JO52" s="1018"/>
      <c r="JP52" s="1018"/>
      <c r="JQ52" s="203"/>
      <c r="JR52" s="335"/>
      <c r="JS52" s="336"/>
      <c r="JT52" s="336"/>
      <c r="JU52" s="336"/>
      <c r="JV52" s="336"/>
      <c r="JW52" s="336"/>
      <c r="JX52" s="336"/>
      <c r="JY52" s="336"/>
      <c r="JZ52" s="336"/>
      <c r="KA52" s="337"/>
      <c r="KB52" s="965"/>
      <c r="KC52" s="966"/>
      <c r="KD52" s="966"/>
      <c r="KE52" s="966"/>
      <c r="KF52" s="966"/>
      <c r="KG52" s="966"/>
      <c r="KH52" s="966"/>
      <c r="KI52" s="966"/>
      <c r="KJ52" s="966"/>
      <c r="KK52" s="966"/>
      <c r="KL52" s="966"/>
      <c r="KM52" s="966"/>
      <c r="KN52" s="966"/>
      <c r="KO52" s="966"/>
      <c r="KP52" s="966"/>
      <c r="KQ52" s="966"/>
      <c r="KR52" s="966"/>
      <c r="KS52" s="966"/>
      <c r="KT52" s="966"/>
      <c r="KU52" s="966"/>
      <c r="KV52" s="966"/>
      <c r="KW52" s="967"/>
      <c r="KX52" s="974"/>
      <c r="KY52" s="975"/>
      <c r="KZ52" s="975"/>
      <c r="LA52" s="975"/>
      <c r="LB52" s="975"/>
      <c r="LC52" s="975"/>
      <c r="LD52" s="975"/>
      <c r="LE52" s="975"/>
      <c r="LF52" s="975"/>
      <c r="LG52" s="975"/>
      <c r="LH52" s="975"/>
      <c r="LI52" s="975"/>
      <c r="LJ52" s="975"/>
      <c r="LK52" s="975"/>
      <c r="LL52" s="976"/>
      <c r="LM52" s="388"/>
      <c r="LN52" s="389"/>
      <c r="LO52" s="389"/>
      <c r="LP52" s="389"/>
      <c r="LQ52" s="389"/>
      <c r="LR52" s="389"/>
      <c r="LS52" s="390"/>
      <c r="LT52" s="388"/>
      <c r="LU52" s="392"/>
      <c r="LV52" s="392"/>
      <c r="LW52" s="392"/>
      <c r="LX52" s="392"/>
      <c r="LY52" s="392"/>
      <c r="LZ52" s="393"/>
      <c r="MA52" s="388"/>
      <c r="MB52" s="392"/>
      <c r="MC52" s="392"/>
      <c r="MD52" s="392"/>
      <c r="ME52" s="392"/>
      <c r="MF52" s="392"/>
      <c r="MG52" s="393"/>
      <c r="MH52" s="388"/>
      <c r="MI52" s="389"/>
      <c r="MJ52" s="389"/>
      <c r="MK52" s="389"/>
      <c r="ML52" s="389"/>
      <c r="MM52" s="389"/>
      <c r="MN52" s="390"/>
      <c r="MO52" s="388"/>
      <c r="MP52" s="389"/>
      <c r="MQ52" s="389"/>
      <c r="MR52" s="389"/>
      <c r="MS52" s="389"/>
      <c r="MT52" s="389"/>
      <c r="MU52" s="390"/>
      <c r="MV52" s="1017"/>
      <c r="MW52" s="1018"/>
      <c r="MX52" s="1018"/>
      <c r="MY52" s="1018"/>
      <c r="MZ52" s="1018"/>
      <c r="NA52" s="1018"/>
      <c r="NB52" s="1018"/>
      <c r="NC52" s="1018"/>
      <c r="ND52" s="1018"/>
      <c r="NE52" s="1018"/>
      <c r="NF52" s="1018"/>
      <c r="NG52" s="1018"/>
      <c r="NH52" s="1018"/>
      <c r="NI52" s="1018"/>
      <c r="NJ52" s="1018"/>
      <c r="NK52" s="1018"/>
      <c r="NL52" s="1018"/>
      <c r="NM52" s="1018"/>
      <c r="NN52" s="1018"/>
      <c r="NO52" s="1018"/>
      <c r="NP52" s="1018"/>
      <c r="NQ52" s="1018"/>
      <c r="NR52" s="1018"/>
      <c r="NS52" s="203"/>
      <c r="NT52" s="335"/>
      <c r="NU52" s="336"/>
      <c r="NV52" s="336"/>
      <c r="NW52" s="336"/>
      <c r="NX52" s="336"/>
      <c r="NY52" s="336"/>
      <c r="NZ52" s="336"/>
      <c r="OA52" s="336"/>
      <c r="OB52" s="336"/>
      <c r="OC52" s="337"/>
      <c r="OD52" s="965"/>
      <c r="OE52" s="966"/>
      <c r="OF52" s="966"/>
      <c r="OG52" s="966"/>
      <c r="OH52" s="966"/>
      <c r="OI52" s="966"/>
      <c r="OJ52" s="966"/>
      <c r="OK52" s="966"/>
      <c r="OL52" s="966"/>
      <c r="OM52" s="966"/>
      <c r="ON52" s="966"/>
      <c r="OO52" s="966"/>
      <c r="OP52" s="966"/>
      <c r="OQ52" s="966"/>
      <c r="OR52" s="966"/>
      <c r="OS52" s="966"/>
      <c r="OT52" s="966"/>
      <c r="OU52" s="966"/>
      <c r="OV52" s="966"/>
      <c r="OW52" s="966"/>
      <c r="OX52" s="966"/>
      <c r="OY52" s="967"/>
      <c r="OZ52" s="974"/>
      <c r="PA52" s="975"/>
      <c r="PB52" s="975"/>
      <c r="PC52" s="975"/>
      <c r="PD52" s="975"/>
      <c r="PE52" s="975"/>
      <c r="PF52" s="975"/>
      <c r="PG52" s="975"/>
      <c r="PH52" s="975"/>
      <c r="PI52" s="975"/>
      <c r="PJ52" s="975"/>
      <c r="PK52" s="975"/>
      <c r="PL52" s="975"/>
      <c r="PM52" s="975"/>
      <c r="PN52" s="976"/>
      <c r="PO52" s="388"/>
      <c r="PP52" s="389"/>
      <c r="PQ52" s="389"/>
      <c r="PR52" s="389"/>
      <c r="PS52" s="389"/>
      <c r="PT52" s="389"/>
      <c r="PU52" s="390"/>
      <c r="PV52" s="388"/>
      <c r="PW52" s="392"/>
      <c r="PX52" s="392"/>
      <c r="PY52" s="392"/>
      <c r="PZ52" s="392"/>
      <c r="QA52" s="392"/>
      <c r="QB52" s="393"/>
      <c r="QC52" s="388"/>
      <c r="QD52" s="392"/>
      <c r="QE52" s="392"/>
      <c r="QF52" s="392"/>
      <c r="QG52" s="392"/>
      <c r="QH52" s="392"/>
      <c r="QI52" s="393"/>
      <c r="QJ52" s="388"/>
      <c r="QK52" s="389"/>
      <c r="QL52" s="389"/>
      <c r="QM52" s="389"/>
      <c r="QN52" s="389"/>
      <c r="QO52" s="389"/>
      <c r="QP52" s="390"/>
      <c r="QQ52" s="388"/>
      <c r="QR52" s="389"/>
      <c r="QS52" s="389"/>
      <c r="QT52" s="389"/>
      <c r="QU52" s="389"/>
      <c r="QV52" s="389"/>
      <c r="QW52" s="390"/>
      <c r="QX52" s="1017"/>
      <c r="QY52" s="1018"/>
      <c r="QZ52" s="1018"/>
      <c r="RA52" s="1018"/>
      <c r="RB52" s="1018"/>
      <c r="RC52" s="1018"/>
      <c r="RD52" s="1018"/>
      <c r="RE52" s="1018"/>
      <c r="RF52" s="1018"/>
      <c r="RG52" s="1018"/>
      <c r="RH52" s="1018"/>
      <c r="RI52" s="1018"/>
      <c r="RJ52" s="1018"/>
      <c r="RK52" s="1018"/>
      <c r="RL52" s="1018"/>
      <c r="RM52" s="1018"/>
      <c r="RN52" s="1018"/>
      <c r="RO52" s="1018"/>
      <c r="RP52" s="1018"/>
      <c r="RQ52" s="1018"/>
      <c r="RR52" s="1018"/>
      <c r="RS52" s="1018"/>
      <c r="RT52" s="1018"/>
      <c r="RU52" s="203"/>
    </row>
    <row r="53" spans="2:489" ht="6.95" customHeight="1">
      <c r="B53" s="493"/>
      <c r="C53" s="494"/>
      <c r="D53" s="495"/>
      <c r="E53" s="502"/>
      <c r="F53" s="503"/>
      <c r="G53" s="503"/>
      <c r="H53" s="503"/>
      <c r="I53" s="503"/>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4"/>
      <c r="AG53" s="729"/>
      <c r="AH53" s="678"/>
      <c r="AI53" s="678"/>
      <c r="AJ53" s="678"/>
      <c r="AK53" s="678"/>
      <c r="AL53" s="678"/>
      <c r="AM53" s="678"/>
      <c r="AN53" s="678"/>
      <c r="AO53" s="678"/>
      <c r="AP53" s="678"/>
      <c r="AQ53" s="678"/>
      <c r="AR53" s="678"/>
      <c r="AS53" s="678"/>
      <c r="AT53" s="678"/>
      <c r="AU53" s="678"/>
      <c r="AV53" s="678"/>
      <c r="AW53" s="678"/>
      <c r="AX53" s="524"/>
      <c r="AY53" s="524"/>
      <c r="AZ53" s="524"/>
      <c r="BA53" s="524"/>
      <c r="BB53" s="525"/>
      <c r="BC53" s="684"/>
      <c r="BD53" s="683"/>
      <c r="BE53" s="683"/>
      <c r="BF53" s="683"/>
      <c r="BG53" s="683"/>
      <c r="BH53" s="683"/>
      <c r="BI53" s="683"/>
      <c r="BJ53" s="683"/>
      <c r="BK53" s="683"/>
      <c r="BL53" s="683"/>
      <c r="BM53" s="683"/>
      <c r="BN53" s="683"/>
      <c r="BO53" s="683"/>
      <c r="BP53" s="683"/>
      <c r="BQ53" s="683"/>
      <c r="BR53" s="683"/>
      <c r="BS53" s="683"/>
      <c r="BT53" s="524"/>
      <c r="BU53" s="524"/>
      <c r="BV53" s="524"/>
      <c r="BW53" s="524"/>
      <c r="BX53" s="525"/>
      <c r="BY53" s="391"/>
      <c r="BZ53" s="392"/>
      <c r="CA53" s="392"/>
      <c r="CB53" s="392"/>
      <c r="CC53" s="392"/>
      <c r="CD53" s="392"/>
      <c r="CE53" s="392"/>
      <c r="CF53" s="392"/>
      <c r="CG53" s="392"/>
      <c r="CH53" s="392"/>
      <c r="CI53" s="392"/>
      <c r="CJ53" s="392"/>
      <c r="CK53" s="392"/>
      <c r="CL53" s="392"/>
      <c r="CM53" s="392"/>
      <c r="CN53" s="392"/>
      <c r="CO53" s="392"/>
      <c r="CP53" s="392"/>
      <c r="CQ53" s="392"/>
      <c r="CR53" s="392"/>
      <c r="CS53" s="392"/>
      <c r="CT53" s="393"/>
      <c r="CU53" s="391"/>
      <c r="CV53" s="392"/>
      <c r="CW53" s="392"/>
      <c r="CX53" s="392"/>
      <c r="CY53" s="392"/>
      <c r="CZ53" s="392"/>
      <c r="DA53" s="392"/>
      <c r="DB53" s="392"/>
      <c r="DC53" s="392"/>
      <c r="DD53" s="392"/>
      <c r="DE53" s="392"/>
      <c r="DF53" s="392"/>
      <c r="DG53" s="392"/>
      <c r="DH53" s="392"/>
      <c r="DI53" s="392"/>
      <c r="DJ53" s="392"/>
      <c r="DK53" s="392"/>
      <c r="DL53" s="392"/>
      <c r="DM53" s="392"/>
      <c r="DN53" s="392"/>
      <c r="DO53" s="392"/>
      <c r="DP53" s="393"/>
      <c r="DQ53" s="391"/>
      <c r="DR53" s="392"/>
      <c r="DS53" s="392"/>
      <c r="DT53" s="392"/>
      <c r="DU53" s="392"/>
      <c r="DV53" s="392"/>
      <c r="DW53" s="392"/>
      <c r="DX53" s="392"/>
      <c r="DY53" s="392"/>
      <c r="DZ53" s="392"/>
      <c r="EA53" s="392"/>
      <c r="EB53" s="392"/>
      <c r="EC53" s="392"/>
      <c r="ED53" s="392"/>
      <c r="EE53" s="393"/>
      <c r="EF53" s="391"/>
      <c r="EG53" s="392"/>
      <c r="EH53" s="392"/>
      <c r="EI53" s="392"/>
      <c r="EJ53" s="392"/>
      <c r="EK53" s="392"/>
      <c r="EL53" s="393"/>
      <c r="EM53" s="391"/>
      <c r="EN53" s="392"/>
      <c r="EO53" s="392"/>
      <c r="EP53" s="392"/>
      <c r="EQ53" s="392"/>
      <c r="ER53" s="392"/>
      <c r="ES53" s="393"/>
      <c r="ET53" s="391"/>
      <c r="EU53" s="392"/>
      <c r="EV53" s="392"/>
      <c r="EW53" s="392"/>
      <c r="EX53" s="392"/>
      <c r="EY53" s="392"/>
      <c r="EZ53" s="393"/>
      <c r="FA53" s="391"/>
      <c r="FB53" s="392"/>
      <c r="FC53" s="392"/>
      <c r="FD53" s="392"/>
      <c r="FE53" s="392"/>
      <c r="FF53" s="392"/>
      <c r="FG53" s="393"/>
      <c r="FH53" s="391"/>
      <c r="FI53" s="392"/>
      <c r="FJ53" s="392"/>
      <c r="FK53" s="392"/>
      <c r="FL53" s="392"/>
      <c r="FM53" s="392"/>
      <c r="FN53" s="393"/>
      <c r="FO53" s="258"/>
      <c r="FP53" s="335"/>
      <c r="FQ53" s="336"/>
      <c r="FR53" s="336"/>
      <c r="FS53" s="336"/>
      <c r="FT53" s="336"/>
      <c r="FU53" s="336"/>
      <c r="FV53" s="336"/>
      <c r="FW53" s="336"/>
      <c r="FX53" s="336"/>
      <c r="FY53" s="337"/>
      <c r="FZ53" s="965"/>
      <c r="GA53" s="966"/>
      <c r="GB53" s="966"/>
      <c r="GC53" s="966"/>
      <c r="GD53" s="966"/>
      <c r="GE53" s="966"/>
      <c r="GF53" s="966"/>
      <c r="GG53" s="966"/>
      <c r="GH53" s="966"/>
      <c r="GI53" s="966"/>
      <c r="GJ53" s="966"/>
      <c r="GK53" s="966"/>
      <c r="GL53" s="966"/>
      <c r="GM53" s="966"/>
      <c r="GN53" s="966"/>
      <c r="GO53" s="966"/>
      <c r="GP53" s="966"/>
      <c r="GQ53" s="966"/>
      <c r="GR53" s="966"/>
      <c r="GS53" s="966"/>
      <c r="GT53" s="966"/>
      <c r="GU53" s="967"/>
      <c r="GV53" s="974"/>
      <c r="GW53" s="975"/>
      <c r="GX53" s="975"/>
      <c r="GY53" s="975"/>
      <c r="GZ53" s="975"/>
      <c r="HA53" s="975"/>
      <c r="HB53" s="975"/>
      <c r="HC53" s="975"/>
      <c r="HD53" s="975"/>
      <c r="HE53" s="975"/>
      <c r="HF53" s="975"/>
      <c r="HG53" s="975"/>
      <c r="HH53" s="975"/>
      <c r="HI53" s="975"/>
      <c r="HJ53" s="976"/>
      <c r="HK53" s="391"/>
      <c r="HL53" s="392"/>
      <c r="HM53" s="392"/>
      <c r="HN53" s="392"/>
      <c r="HO53" s="392"/>
      <c r="HP53" s="392"/>
      <c r="HQ53" s="393"/>
      <c r="HR53" s="391"/>
      <c r="HS53" s="392"/>
      <c r="HT53" s="392"/>
      <c r="HU53" s="392"/>
      <c r="HV53" s="392"/>
      <c r="HW53" s="392"/>
      <c r="HX53" s="393"/>
      <c r="HY53" s="391"/>
      <c r="HZ53" s="392"/>
      <c r="IA53" s="392"/>
      <c r="IB53" s="392"/>
      <c r="IC53" s="392"/>
      <c r="ID53" s="392"/>
      <c r="IE53" s="393"/>
      <c r="IF53" s="391"/>
      <c r="IG53" s="392"/>
      <c r="IH53" s="392"/>
      <c r="II53" s="392"/>
      <c r="IJ53" s="392"/>
      <c r="IK53" s="392"/>
      <c r="IL53" s="393"/>
      <c r="IM53" s="391"/>
      <c r="IN53" s="392"/>
      <c r="IO53" s="392"/>
      <c r="IP53" s="392"/>
      <c r="IQ53" s="392"/>
      <c r="IR53" s="392"/>
      <c r="IS53" s="393"/>
      <c r="IT53" s="1017"/>
      <c r="IU53" s="1018"/>
      <c r="IV53" s="1018"/>
      <c r="IW53" s="1018"/>
      <c r="IX53" s="1018"/>
      <c r="IY53" s="1018"/>
      <c r="IZ53" s="1018"/>
      <c r="JA53" s="1018"/>
      <c r="JB53" s="1018"/>
      <c r="JC53" s="1018"/>
      <c r="JD53" s="1018"/>
      <c r="JE53" s="1018"/>
      <c r="JF53" s="1018"/>
      <c r="JG53" s="1018"/>
      <c r="JH53" s="1018"/>
      <c r="JI53" s="1018"/>
      <c r="JJ53" s="1018"/>
      <c r="JK53" s="1018"/>
      <c r="JL53" s="1018"/>
      <c r="JM53" s="1018"/>
      <c r="JN53" s="1018"/>
      <c r="JO53" s="1018"/>
      <c r="JP53" s="1018"/>
      <c r="JQ53" s="203"/>
      <c r="JR53" s="335"/>
      <c r="JS53" s="336"/>
      <c r="JT53" s="336"/>
      <c r="JU53" s="336"/>
      <c r="JV53" s="336"/>
      <c r="JW53" s="336"/>
      <c r="JX53" s="336"/>
      <c r="JY53" s="336"/>
      <c r="JZ53" s="336"/>
      <c r="KA53" s="337"/>
      <c r="KB53" s="965"/>
      <c r="KC53" s="966"/>
      <c r="KD53" s="966"/>
      <c r="KE53" s="966"/>
      <c r="KF53" s="966"/>
      <c r="KG53" s="966"/>
      <c r="KH53" s="966"/>
      <c r="KI53" s="966"/>
      <c r="KJ53" s="966"/>
      <c r="KK53" s="966"/>
      <c r="KL53" s="966"/>
      <c r="KM53" s="966"/>
      <c r="KN53" s="966"/>
      <c r="KO53" s="966"/>
      <c r="KP53" s="966"/>
      <c r="KQ53" s="966"/>
      <c r="KR53" s="966"/>
      <c r="KS53" s="966"/>
      <c r="KT53" s="966"/>
      <c r="KU53" s="966"/>
      <c r="KV53" s="966"/>
      <c r="KW53" s="967"/>
      <c r="KX53" s="974"/>
      <c r="KY53" s="975"/>
      <c r="KZ53" s="975"/>
      <c r="LA53" s="975"/>
      <c r="LB53" s="975"/>
      <c r="LC53" s="975"/>
      <c r="LD53" s="975"/>
      <c r="LE53" s="975"/>
      <c r="LF53" s="975"/>
      <c r="LG53" s="975"/>
      <c r="LH53" s="975"/>
      <c r="LI53" s="975"/>
      <c r="LJ53" s="975"/>
      <c r="LK53" s="975"/>
      <c r="LL53" s="976"/>
      <c r="LM53" s="391"/>
      <c r="LN53" s="392"/>
      <c r="LO53" s="392"/>
      <c r="LP53" s="392"/>
      <c r="LQ53" s="392"/>
      <c r="LR53" s="392"/>
      <c r="LS53" s="393"/>
      <c r="LT53" s="391"/>
      <c r="LU53" s="392"/>
      <c r="LV53" s="392"/>
      <c r="LW53" s="392"/>
      <c r="LX53" s="392"/>
      <c r="LY53" s="392"/>
      <c r="LZ53" s="393"/>
      <c r="MA53" s="391"/>
      <c r="MB53" s="392"/>
      <c r="MC53" s="392"/>
      <c r="MD53" s="392"/>
      <c r="ME53" s="392"/>
      <c r="MF53" s="392"/>
      <c r="MG53" s="393"/>
      <c r="MH53" s="391"/>
      <c r="MI53" s="392"/>
      <c r="MJ53" s="392"/>
      <c r="MK53" s="392"/>
      <c r="ML53" s="392"/>
      <c r="MM53" s="392"/>
      <c r="MN53" s="393"/>
      <c r="MO53" s="391"/>
      <c r="MP53" s="392"/>
      <c r="MQ53" s="392"/>
      <c r="MR53" s="392"/>
      <c r="MS53" s="392"/>
      <c r="MT53" s="392"/>
      <c r="MU53" s="393"/>
      <c r="MV53" s="1017"/>
      <c r="MW53" s="1018"/>
      <c r="MX53" s="1018"/>
      <c r="MY53" s="1018"/>
      <c r="MZ53" s="1018"/>
      <c r="NA53" s="1018"/>
      <c r="NB53" s="1018"/>
      <c r="NC53" s="1018"/>
      <c r="ND53" s="1018"/>
      <c r="NE53" s="1018"/>
      <c r="NF53" s="1018"/>
      <c r="NG53" s="1018"/>
      <c r="NH53" s="1018"/>
      <c r="NI53" s="1018"/>
      <c r="NJ53" s="1018"/>
      <c r="NK53" s="1018"/>
      <c r="NL53" s="1018"/>
      <c r="NM53" s="1018"/>
      <c r="NN53" s="1018"/>
      <c r="NO53" s="1018"/>
      <c r="NP53" s="1018"/>
      <c r="NQ53" s="1018"/>
      <c r="NR53" s="1018"/>
      <c r="NS53" s="203"/>
      <c r="NT53" s="335"/>
      <c r="NU53" s="336"/>
      <c r="NV53" s="336"/>
      <c r="NW53" s="336"/>
      <c r="NX53" s="336"/>
      <c r="NY53" s="336"/>
      <c r="NZ53" s="336"/>
      <c r="OA53" s="336"/>
      <c r="OB53" s="336"/>
      <c r="OC53" s="337"/>
      <c r="OD53" s="965"/>
      <c r="OE53" s="966"/>
      <c r="OF53" s="966"/>
      <c r="OG53" s="966"/>
      <c r="OH53" s="966"/>
      <c r="OI53" s="966"/>
      <c r="OJ53" s="966"/>
      <c r="OK53" s="966"/>
      <c r="OL53" s="966"/>
      <c r="OM53" s="966"/>
      <c r="ON53" s="966"/>
      <c r="OO53" s="966"/>
      <c r="OP53" s="966"/>
      <c r="OQ53" s="966"/>
      <c r="OR53" s="966"/>
      <c r="OS53" s="966"/>
      <c r="OT53" s="966"/>
      <c r="OU53" s="966"/>
      <c r="OV53" s="966"/>
      <c r="OW53" s="966"/>
      <c r="OX53" s="966"/>
      <c r="OY53" s="967"/>
      <c r="OZ53" s="974"/>
      <c r="PA53" s="975"/>
      <c r="PB53" s="975"/>
      <c r="PC53" s="975"/>
      <c r="PD53" s="975"/>
      <c r="PE53" s="975"/>
      <c r="PF53" s="975"/>
      <c r="PG53" s="975"/>
      <c r="PH53" s="975"/>
      <c r="PI53" s="975"/>
      <c r="PJ53" s="975"/>
      <c r="PK53" s="975"/>
      <c r="PL53" s="975"/>
      <c r="PM53" s="975"/>
      <c r="PN53" s="976"/>
      <c r="PO53" s="391"/>
      <c r="PP53" s="392"/>
      <c r="PQ53" s="392"/>
      <c r="PR53" s="392"/>
      <c r="PS53" s="392"/>
      <c r="PT53" s="392"/>
      <c r="PU53" s="393"/>
      <c r="PV53" s="391"/>
      <c r="PW53" s="392"/>
      <c r="PX53" s="392"/>
      <c r="PY53" s="392"/>
      <c r="PZ53" s="392"/>
      <c r="QA53" s="392"/>
      <c r="QB53" s="393"/>
      <c r="QC53" s="391"/>
      <c r="QD53" s="392"/>
      <c r="QE53" s="392"/>
      <c r="QF53" s="392"/>
      <c r="QG53" s="392"/>
      <c r="QH53" s="392"/>
      <c r="QI53" s="393"/>
      <c r="QJ53" s="391"/>
      <c r="QK53" s="392"/>
      <c r="QL53" s="392"/>
      <c r="QM53" s="392"/>
      <c r="QN53" s="392"/>
      <c r="QO53" s="392"/>
      <c r="QP53" s="393"/>
      <c r="QQ53" s="391"/>
      <c r="QR53" s="392"/>
      <c r="QS53" s="392"/>
      <c r="QT53" s="392"/>
      <c r="QU53" s="392"/>
      <c r="QV53" s="392"/>
      <c r="QW53" s="393"/>
      <c r="QX53" s="1017"/>
      <c r="QY53" s="1018"/>
      <c r="QZ53" s="1018"/>
      <c r="RA53" s="1018"/>
      <c r="RB53" s="1018"/>
      <c r="RC53" s="1018"/>
      <c r="RD53" s="1018"/>
      <c r="RE53" s="1018"/>
      <c r="RF53" s="1018"/>
      <c r="RG53" s="1018"/>
      <c r="RH53" s="1018"/>
      <c r="RI53" s="1018"/>
      <c r="RJ53" s="1018"/>
      <c r="RK53" s="1018"/>
      <c r="RL53" s="1018"/>
      <c r="RM53" s="1018"/>
      <c r="RN53" s="1018"/>
      <c r="RO53" s="1018"/>
      <c r="RP53" s="1018"/>
      <c r="RQ53" s="1018"/>
      <c r="RR53" s="1018"/>
      <c r="RS53" s="1018"/>
      <c r="RT53" s="1018"/>
      <c r="RU53" s="203"/>
    </row>
    <row r="54" spans="2:489" ht="6.95" customHeight="1">
      <c r="B54" s="493"/>
      <c r="C54" s="494"/>
      <c r="D54" s="495"/>
      <c r="E54" s="505"/>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c r="AE54" s="506"/>
      <c r="AF54" s="507"/>
      <c r="AG54" s="730"/>
      <c r="AH54" s="681"/>
      <c r="AI54" s="681"/>
      <c r="AJ54" s="681"/>
      <c r="AK54" s="681"/>
      <c r="AL54" s="681"/>
      <c r="AM54" s="681"/>
      <c r="AN54" s="681"/>
      <c r="AO54" s="681"/>
      <c r="AP54" s="681"/>
      <c r="AQ54" s="681"/>
      <c r="AR54" s="681"/>
      <c r="AS54" s="681"/>
      <c r="AT54" s="681"/>
      <c r="AU54" s="681"/>
      <c r="AV54" s="681"/>
      <c r="AW54" s="681"/>
      <c r="AX54" s="526"/>
      <c r="AY54" s="526"/>
      <c r="AZ54" s="526"/>
      <c r="BA54" s="526"/>
      <c r="BB54" s="527"/>
      <c r="BC54" s="685"/>
      <c r="BD54" s="686"/>
      <c r="BE54" s="686"/>
      <c r="BF54" s="686"/>
      <c r="BG54" s="686"/>
      <c r="BH54" s="686"/>
      <c r="BI54" s="686"/>
      <c r="BJ54" s="686"/>
      <c r="BK54" s="686"/>
      <c r="BL54" s="686"/>
      <c r="BM54" s="686"/>
      <c r="BN54" s="686"/>
      <c r="BO54" s="686"/>
      <c r="BP54" s="686"/>
      <c r="BQ54" s="686"/>
      <c r="BR54" s="686"/>
      <c r="BS54" s="686"/>
      <c r="BT54" s="526"/>
      <c r="BU54" s="526"/>
      <c r="BV54" s="526"/>
      <c r="BW54" s="526"/>
      <c r="BX54" s="527"/>
      <c r="BY54" s="394"/>
      <c r="BZ54" s="395"/>
      <c r="CA54" s="395"/>
      <c r="CB54" s="395"/>
      <c r="CC54" s="395"/>
      <c r="CD54" s="395"/>
      <c r="CE54" s="395"/>
      <c r="CF54" s="395"/>
      <c r="CG54" s="395"/>
      <c r="CH54" s="395"/>
      <c r="CI54" s="395"/>
      <c r="CJ54" s="395"/>
      <c r="CK54" s="395"/>
      <c r="CL54" s="395"/>
      <c r="CM54" s="395"/>
      <c r="CN54" s="395"/>
      <c r="CO54" s="395"/>
      <c r="CP54" s="395"/>
      <c r="CQ54" s="395"/>
      <c r="CR54" s="395"/>
      <c r="CS54" s="395"/>
      <c r="CT54" s="396"/>
      <c r="CU54" s="394"/>
      <c r="CV54" s="395"/>
      <c r="CW54" s="395"/>
      <c r="CX54" s="395"/>
      <c r="CY54" s="395"/>
      <c r="CZ54" s="395"/>
      <c r="DA54" s="395"/>
      <c r="DB54" s="395"/>
      <c r="DC54" s="395"/>
      <c r="DD54" s="395"/>
      <c r="DE54" s="395"/>
      <c r="DF54" s="395"/>
      <c r="DG54" s="395"/>
      <c r="DH54" s="395"/>
      <c r="DI54" s="395"/>
      <c r="DJ54" s="395"/>
      <c r="DK54" s="395"/>
      <c r="DL54" s="395"/>
      <c r="DM54" s="395"/>
      <c r="DN54" s="395"/>
      <c r="DO54" s="395"/>
      <c r="DP54" s="396"/>
      <c r="DQ54" s="394"/>
      <c r="DR54" s="395"/>
      <c r="DS54" s="395"/>
      <c r="DT54" s="395"/>
      <c r="DU54" s="395"/>
      <c r="DV54" s="395"/>
      <c r="DW54" s="395"/>
      <c r="DX54" s="395"/>
      <c r="DY54" s="395"/>
      <c r="DZ54" s="395"/>
      <c r="EA54" s="395"/>
      <c r="EB54" s="395"/>
      <c r="EC54" s="395"/>
      <c r="ED54" s="395"/>
      <c r="EE54" s="396"/>
      <c r="EF54" s="394"/>
      <c r="EG54" s="395"/>
      <c r="EH54" s="395"/>
      <c r="EI54" s="395"/>
      <c r="EJ54" s="395"/>
      <c r="EK54" s="395"/>
      <c r="EL54" s="396"/>
      <c r="EM54" s="394"/>
      <c r="EN54" s="395"/>
      <c r="EO54" s="395"/>
      <c r="EP54" s="395"/>
      <c r="EQ54" s="395"/>
      <c r="ER54" s="395"/>
      <c r="ES54" s="396"/>
      <c r="ET54" s="394"/>
      <c r="EU54" s="395"/>
      <c r="EV54" s="395"/>
      <c r="EW54" s="395"/>
      <c r="EX54" s="395"/>
      <c r="EY54" s="395"/>
      <c r="EZ54" s="396"/>
      <c r="FA54" s="394"/>
      <c r="FB54" s="395"/>
      <c r="FC54" s="395"/>
      <c r="FD54" s="395"/>
      <c r="FE54" s="395"/>
      <c r="FF54" s="395"/>
      <c r="FG54" s="396"/>
      <c r="FH54" s="394"/>
      <c r="FI54" s="395"/>
      <c r="FJ54" s="395"/>
      <c r="FK54" s="395"/>
      <c r="FL54" s="395"/>
      <c r="FM54" s="395"/>
      <c r="FN54" s="396"/>
      <c r="FO54" s="258"/>
      <c r="FP54" s="338"/>
      <c r="FQ54" s="339"/>
      <c r="FR54" s="339"/>
      <c r="FS54" s="339"/>
      <c r="FT54" s="339"/>
      <c r="FU54" s="339"/>
      <c r="FV54" s="339"/>
      <c r="FW54" s="339"/>
      <c r="FX54" s="339"/>
      <c r="FY54" s="340"/>
      <c r="FZ54" s="968"/>
      <c r="GA54" s="969"/>
      <c r="GB54" s="969"/>
      <c r="GC54" s="969"/>
      <c r="GD54" s="969"/>
      <c r="GE54" s="969"/>
      <c r="GF54" s="969"/>
      <c r="GG54" s="969"/>
      <c r="GH54" s="969"/>
      <c r="GI54" s="969"/>
      <c r="GJ54" s="969"/>
      <c r="GK54" s="969"/>
      <c r="GL54" s="969"/>
      <c r="GM54" s="969"/>
      <c r="GN54" s="969"/>
      <c r="GO54" s="969"/>
      <c r="GP54" s="969"/>
      <c r="GQ54" s="969"/>
      <c r="GR54" s="969"/>
      <c r="GS54" s="969"/>
      <c r="GT54" s="969"/>
      <c r="GU54" s="970"/>
      <c r="GV54" s="977"/>
      <c r="GW54" s="978"/>
      <c r="GX54" s="978"/>
      <c r="GY54" s="978"/>
      <c r="GZ54" s="978"/>
      <c r="HA54" s="978"/>
      <c r="HB54" s="978"/>
      <c r="HC54" s="978"/>
      <c r="HD54" s="978"/>
      <c r="HE54" s="978"/>
      <c r="HF54" s="978"/>
      <c r="HG54" s="978"/>
      <c r="HH54" s="978"/>
      <c r="HI54" s="978"/>
      <c r="HJ54" s="979"/>
      <c r="HK54" s="394"/>
      <c r="HL54" s="395"/>
      <c r="HM54" s="395"/>
      <c r="HN54" s="395"/>
      <c r="HO54" s="395"/>
      <c r="HP54" s="395"/>
      <c r="HQ54" s="396"/>
      <c r="HR54" s="394"/>
      <c r="HS54" s="395"/>
      <c r="HT54" s="395"/>
      <c r="HU54" s="395"/>
      <c r="HV54" s="395"/>
      <c r="HW54" s="395"/>
      <c r="HX54" s="396"/>
      <c r="HY54" s="394"/>
      <c r="HZ54" s="395"/>
      <c r="IA54" s="395"/>
      <c r="IB54" s="395"/>
      <c r="IC54" s="395"/>
      <c r="ID54" s="395"/>
      <c r="IE54" s="396"/>
      <c r="IF54" s="394"/>
      <c r="IG54" s="395"/>
      <c r="IH54" s="395"/>
      <c r="II54" s="395"/>
      <c r="IJ54" s="395"/>
      <c r="IK54" s="395"/>
      <c r="IL54" s="396"/>
      <c r="IM54" s="394"/>
      <c r="IN54" s="395"/>
      <c r="IO54" s="395"/>
      <c r="IP54" s="395"/>
      <c r="IQ54" s="395"/>
      <c r="IR54" s="395"/>
      <c r="IS54" s="396"/>
      <c r="IT54" s="1017"/>
      <c r="IU54" s="1018"/>
      <c r="IV54" s="1018"/>
      <c r="IW54" s="1018"/>
      <c r="IX54" s="1018"/>
      <c r="IY54" s="1018"/>
      <c r="IZ54" s="1018"/>
      <c r="JA54" s="1018"/>
      <c r="JB54" s="1018"/>
      <c r="JC54" s="1018"/>
      <c r="JD54" s="1018"/>
      <c r="JE54" s="1018"/>
      <c r="JF54" s="1018"/>
      <c r="JG54" s="1018"/>
      <c r="JH54" s="1018"/>
      <c r="JI54" s="1018"/>
      <c r="JJ54" s="1018"/>
      <c r="JK54" s="1018"/>
      <c r="JL54" s="1018"/>
      <c r="JM54" s="1018"/>
      <c r="JN54" s="1018"/>
      <c r="JO54" s="1018"/>
      <c r="JP54" s="1018"/>
      <c r="JQ54" s="203"/>
      <c r="JR54" s="338"/>
      <c r="JS54" s="339"/>
      <c r="JT54" s="339"/>
      <c r="JU54" s="339"/>
      <c r="JV54" s="339"/>
      <c r="JW54" s="339"/>
      <c r="JX54" s="339"/>
      <c r="JY54" s="339"/>
      <c r="JZ54" s="339"/>
      <c r="KA54" s="340"/>
      <c r="KB54" s="968"/>
      <c r="KC54" s="969"/>
      <c r="KD54" s="969"/>
      <c r="KE54" s="969"/>
      <c r="KF54" s="969"/>
      <c r="KG54" s="969"/>
      <c r="KH54" s="969"/>
      <c r="KI54" s="969"/>
      <c r="KJ54" s="969"/>
      <c r="KK54" s="969"/>
      <c r="KL54" s="969"/>
      <c r="KM54" s="969"/>
      <c r="KN54" s="969"/>
      <c r="KO54" s="969"/>
      <c r="KP54" s="969"/>
      <c r="KQ54" s="969"/>
      <c r="KR54" s="969"/>
      <c r="KS54" s="969"/>
      <c r="KT54" s="969"/>
      <c r="KU54" s="969"/>
      <c r="KV54" s="969"/>
      <c r="KW54" s="970"/>
      <c r="KX54" s="977"/>
      <c r="KY54" s="978"/>
      <c r="KZ54" s="978"/>
      <c r="LA54" s="978"/>
      <c r="LB54" s="978"/>
      <c r="LC54" s="978"/>
      <c r="LD54" s="978"/>
      <c r="LE54" s="978"/>
      <c r="LF54" s="978"/>
      <c r="LG54" s="978"/>
      <c r="LH54" s="978"/>
      <c r="LI54" s="978"/>
      <c r="LJ54" s="978"/>
      <c r="LK54" s="978"/>
      <c r="LL54" s="979"/>
      <c r="LM54" s="394"/>
      <c r="LN54" s="395"/>
      <c r="LO54" s="395"/>
      <c r="LP54" s="395"/>
      <c r="LQ54" s="395"/>
      <c r="LR54" s="395"/>
      <c r="LS54" s="396"/>
      <c r="LT54" s="394"/>
      <c r="LU54" s="395"/>
      <c r="LV54" s="395"/>
      <c r="LW54" s="395"/>
      <c r="LX54" s="395"/>
      <c r="LY54" s="395"/>
      <c r="LZ54" s="396"/>
      <c r="MA54" s="394"/>
      <c r="MB54" s="395"/>
      <c r="MC54" s="395"/>
      <c r="MD54" s="395"/>
      <c r="ME54" s="395"/>
      <c r="MF54" s="395"/>
      <c r="MG54" s="396"/>
      <c r="MH54" s="394"/>
      <c r="MI54" s="395"/>
      <c r="MJ54" s="395"/>
      <c r="MK54" s="395"/>
      <c r="ML54" s="395"/>
      <c r="MM54" s="395"/>
      <c r="MN54" s="396"/>
      <c r="MO54" s="394"/>
      <c r="MP54" s="395"/>
      <c r="MQ54" s="395"/>
      <c r="MR54" s="395"/>
      <c r="MS54" s="395"/>
      <c r="MT54" s="395"/>
      <c r="MU54" s="396"/>
      <c r="MV54" s="1017"/>
      <c r="MW54" s="1018"/>
      <c r="MX54" s="1018"/>
      <c r="MY54" s="1018"/>
      <c r="MZ54" s="1018"/>
      <c r="NA54" s="1018"/>
      <c r="NB54" s="1018"/>
      <c r="NC54" s="1018"/>
      <c r="ND54" s="1018"/>
      <c r="NE54" s="1018"/>
      <c r="NF54" s="1018"/>
      <c r="NG54" s="1018"/>
      <c r="NH54" s="1018"/>
      <c r="NI54" s="1018"/>
      <c r="NJ54" s="1018"/>
      <c r="NK54" s="1018"/>
      <c r="NL54" s="1018"/>
      <c r="NM54" s="1018"/>
      <c r="NN54" s="1018"/>
      <c r="NO54" s="1018"/>
      <c r="NP54" s="1018"/>
      <c r="NQ54" s="1018"/>
      <c r="NR54" s="1018"/>
      <c r="NS54" s="203"/>
      <c r="NT54" s="338"/>
      <c r="NU54" s="339"/>
      <c r="NV54" s="339"/>
      <c r="NW54" s="339"/>
      <c r="NX54" s="339"/>
      <c r="NY54" s="339"/>
      <c r="NZ54" s="339"/>
      <c r="OA54" s="339"/>
      <c r="OB54" s="339"/>
      <c r="OC54" s="340"/>
      <c r="OD54" s="968"/>
      <c r="OE54" s="969"/>
      <c r="OF54" s="969"/>
      <c r="OG54" s="969"/>
      <c r="OH54" s="969"/>
      <c r="OI54" s="969"/>
      <c r="OJ54" s="969"/>
      <c r="OK54" s="969"/>
      <c r="OL54" s="969"/>
      <c r="OM54" s="969"/>
      <c r="ON54" s="969"/>
      <c r="OO54" s="969"/>
      <c r="OP54" s="969"/>
      <c r="OQ54" s="969"/>
      <c r="OR54" s="969"/>
      <c r="OS54" s="969"/>
      <c r="OT54" s="969"/>
      <c r="OU54" s="969"/>
      <c r="OV54" s="969"/>
      <c r="OW54" s="969"/>
      <c r="OX54" s="969"/>
      <c r="OY54" s="970"/>
      <c r="OZ54" s="977"/>
      <c r="PA54" s="978"/>
      <c r="PB54" s="978"/>
      <c r="PC54" s="978"/>
      <c r="PD54" s="978"/>
      <c r="PE54" s="978"/>
      <c r="PF54" s="978"/>
      <c r="PG54" s="978"/>
      <c r="PH54" s="978"/>
      <c r="PI54" s="978"/>
      <c r="PJ54" s="978"/>
      <c r="PK54" s="978"/>
      <c r="PL54" s="978"/>
      <c r="PM54" s="978"/>
      <c r="PN54" s="979"/>
      <c r="PO54" s="394"/>
      <c r="PP54" s="395"/>
      <c r="PQ54" s="395"/>
      <c r="PR54" s="395"/>
      <c r="PS54" s="395"/>
      <c r="PT54" s="395"/>
      <c r="PU54" s="396"/>
      <c r="PV54" s="394"/>
      <c r="PW54" s="395"/>
      <c r="PX54" s="395"/>
      <c r="PY54" s="395"/>
      <c r="PZ54" s="395"/>
      <c r="QA54" s="395"/>
      <c r="QB54" s="396"/>
      <c r="QC54" s="394"/>
      <c r="QD54" s="395"/>
      <c r="QE54" s="395"/>
      <c r="QF54" s="395"/>
      <c r="QG54" s="395"/>
      <c r="QH54" s="395"/>
      <c r="QI54" s="396"/>
      <c r="QJ54" s="394"/>
      <c r="QK54" s="395"/>
      <c r="QL54" s="395"/>
      <c r="QM54" s="395"/>
      <c r="QN54" s="395"/>
      <c r="QO54" s="395"/>
      <c r="QP54" s="396"/>
      <c r="QQ54" s="394"/>
      <c r="QR54" s="395"/>
      <c r="QS54" s="395"/>
      <c r="QT54" s="395"/>
      <c r="QU54" s="395"/>
      <c r="QV54" s="395"/>
      <c r="QW54" s="396"/>
      <c r="QX54" s="1017"/>
      <c r="QY54" s="1018"/>
      <c r="QZ54" s="1018"/>
      <c r="RA54" s="1018"/>
      <c r="RB54" s="1018"/>
      <c r="RC54" s="1018"/>
      <c r="RD54" s="1018"/>
      <c r="RE54" s="1018"/>
      <c r="RF54" s="1018"/>
      <c r="RG54" s="1018"/>
      <c r="RH54" s="1018"/>
      <c r="RI54" s="1018"/>
      <c r="RJ54" s="1018"/>
      <c r="RK54" s="1018"/>
      <c r="RL54" s="1018"/>
      <c r="RM54" s="1018"/>
      <c r="RN54" s="1018"/>
      <c r="RO54" s="1018"/>
      <c r="RP54" s="1018"/>
      <c r="RQ54" s="1018"/>
      <c r="RR54" s="1018"/>
      <c r="RS54" s="1018"/>
      <c r="RT54" s="1018"/>
      <c r="RU54" s="203"/>
    </row>
    <row r="55" spans="2:489" ht="6.95" customHeight="1">
      <c r="B55" s="493"/>
      <c r="C55" s="494"/>
      <c r="D55" s="495"/>
      <c r="E55" s="508" t="s">
        <v>113</v>
      </c>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10"/>
      <c r="AG55" s="752">
        <f>BC55</f>
        <v>0</v>
      </c>
      <c r="AH55" s="753"/>
      <c r="AI55" s="753"/>
      <c r="AJ55" s="753"/>
      <c r="AK55" s="753"/>
      <c r="AL55" s="753"/>
      <c r="AM55" s="753"/>
      <c r="AN55" s="753"/>
      <c r="AO55" s="753"/>
      <c r="AP55" s="753"/>
      <c r="AQ55" s="753"/>
      <c r="AR55" s="753"/>
      <c r="AS55" s="753"/>
      <c r="AT55" s="753"/>
      <c r="AU55" s="753"/>
      <c r="AV55" s="753"/>
      <c r="AW55" s="753"/>
      <c r="AX55" s="520" t="s">
        <v>165</v>
      </c>
      <c r="AY55" s="521"/>
      <c r="AZ55" s="521"/>
      <c r="BA55" s="521"/>
      <c r="BB55" s="522"/>
      <c r="BC55" s="677">
        <f>SUM(DA55:DK60,GF55:GP60,KH55:KR60,OJ55:OT60)</f>
        <v>0</v>
      </c>
      <c r="BD55" s="678"/>
      <c r="BE55" s="678"/>
      <c r="BF55" s="678"/>
      <c r="BG55" s="678"/>
      <c r="BH55" s="678"/>
      <c r="BI55" s="678"/>
      <c r="BJ55" s="678"/>
      <c r="BK55" s="678"/>
      <c r="BL55" s="678"/>
      <c r="BM55" s="678"/>
      <c r="BN55" s="678"/>
      <c r="BO55" s="678"/>
      <c r="BP55" s="678"/>
      <c r="BQ55" s="678"/>
      <c r="BR55" s="678"/>
      <c r="BS55" s="678"/>
      <c r="BT55" s="520" t="s">
        <v>165</v>
      </c>
      <c r="BU55" s="521"/>
      <c r="BV55" s="521"/>
      <c r="BW55" s="521"/>
      <c r="BX55" s="522"/>
      <c r="BY55" s="385" t="s">
        <v>1</v>
      </c>
      <c r="BZ55" s="386"/>
      <c r="CA55" s="386"/>
      <c r="CB55" s="386"/>
      <c r="CC55" s="386"/>
      <c r="CD55" s="386"/>
      <c r="CE55" s="386"/>
      <c r="CF55" s="386"/>
      <c r="CG55" s="386"/>
      <c r="CH55" s="386"/>
      <c r="CI55" s="386"/>
      <c r="CJ55" s="386"/>
      <c r="CK55" s="386"/>
      <c r="CL55" s="386"/>
      <c r="CM55" s="386"/>
      <c r="CN55" s="386"/>
      <c r="CO55" s="386"/>
      <c r="CP55" s="386"/>
      <c r="CQ55" s="386"/>
      <c r="CR55" s="386"/>
      <c r="CS55" s="386"/>
      <c r="CT55" s="387"/>
      <c r="CU55" s="291" t="s">
        <v>41</v>
      </c>
      <c r="CV55" s="225"/>
      <c r="CW55" s="225"/>
      <c r="CX55" s="225"/>
      <c r="CY55" s="225"/>
      <c r="CZ55" s="225"/>
      <c r="DA55" s="227"/>
      <c r="DB55" s="227"/>
      <c r="DC55" s="227"/>
      <c r="DD55" s="227"/>
      <c r="DE55" s="227"/>
      <c r="DF55" s="227"/>
      <c r="DG55" s="227"/>
      <c r="DH55" s="227"/>
      <c r="DI55" s="227"/>
      <c r="DJ55" s="227"/>
      <c r="DK55" s="227"/>
      <c r="DL55" s="224" t="s">
        <v>165</v>
      </c>
      <c r="DM55" s="224"/>
      <c r="DN55" s="224"/>
      <c r="DO55" s="224"/>
      <c r="DP55" s="402"/>
      <c r="DQ55" s="213"/>
      <c r="DR55" s="214"/>
      <c r="DS55" s="214"/>
      <c r="DT55" s="214"/>
      <c r="DU55" s="214"/>
      <c r="DV55" s="214"/>
      <c r="DW55" s="214"/>
      <c r="DX55" s="214"/>
      <c r="DY55" s="214"/>
      <c r="DZ55" s="214"/>
      <c r="EA55" s="214"/>
      <c r="EB55" s="214"/>
      <c r="EC55" s="214"/>
      <c r="ED55" s="214"/>
      <c r="EE55" s="215"/>
      <c r="EF55" s="385"/>
      <c r="EG55" s="386"/>
      <c r="EH55" s="386"/>
      <c r="EI55" s="386"/>
      <c r="EJ55" s="386"/>
      <c r="EK55" s="386"/>
      <c r="EL55" s="387"/>
      <c r="EM55" s="385"/>
      <c r="EN55" s="386"/>
      <c r="EO55" s="386"/>
      <c r="EP55" s="386"/>
      <c r="EQ55" s="386"/>
      <c r="ER55" s="386"/>
      <c r="ES55" s="387"/>
      <c r="ET55" s="385"/>
      <c r="EU55" s="386"/>
      <c r="EV55" s="386"/>
      <c r="EW55" s="386"/>
      <c r="EX55" s="386"/>
      <c r="EY55" s="386"/>
      <c r="EZ55" s="387"/>
      <c r="FA55" s="385"/>
      <c r="FB55" s="386"/>
      <c r="FC55" s="386"/>
      <c r="FD55" s="386"/>
      <c r="FE55" s="386"/>
      <c r="FF55" s="386"/>
      <c r="FG55" s="387"/>
      <c r="FH55" s="385"/>
      <c r="FI55" s="386"/>
      <c r="FJ55" s="386"/>
      <c r="FK55" s="386"/>
      <c r="FL55" s="386"/>
      <c r="FM55" s="386"/>
      <c r="FN55" s="387"/>
      <c r="FO55" s="259" t="str">
        <f>IF($BC55&gt;SUM($DA55:$DK60),IF(AND(DA55&gt;0,DA57&gt;0,DA59&gt;0),"⇒⇒⇒⇒
４箇所以上の場合",""),"")</f>
        <v/>
      </c>
      <c r="FP55" s="335" t="s">
        <v>146</v>
      </c>
      <c r="FQ55" s="336"/>
      <c r="FR55" s="336"/>
      <c r="FS55" s="336"/>
      <c r="FT55" s="336"/>
      <c r="FU55" s="336"/>
      <c r="FV55" s="336"/>
      <c r="FW55" s="336"/>
      <c r="FX55" s="336"/>
      <c r="FY55" s="337"/>
      <c r="FZ55" s="224" t="s">
        <v>100</v>
      </c>
      <c r="GA55" s="225"/>
      <c r="GB55" s="225"/>
      <c r="GC55" s="225"/>
      <c r="GD55" s="225"/>
      <c r="GE55" s="225"/>
      <c r="GF55" s="227"/>
      <c r="GG55" s="227"/>
      <c r="GH55" s="227"/>
      <c r="GI55" s="227"/>
      <c r="GJ55" s="227"/>
      <c r="GK55" s="227"/>
      <c r="GL55" s="227"/>
      <c r="GM55" s="227"/>
      <c r="GN55" s="227"/>
      <c r="GO55" s="227"/>
      <c r="GP55" s="227"/>
      <c r="GQ55" s="224" t="s">
        <v>164</v>
      </c>
      <c r="GR55" s="224"/>
      <c r="GS55" s="224"/>
      <c r="GT55" s="224"/>
      <c r="GU55" s="402"/>
      <c r="GV55" s="213"/>
      <c r="GW55" s="214"/>
      <c r="GX55" s="214"/>
      <c r="GY55" s="214"/>
      <c r="GZ55" s="214"/>
      <c r="HA55" s="214"/>
      <c r="HB55" s="214"/>
      <c r="HC55" s="214"/>
      <c r="HD55" s="214"/>
      <c r="HE55" s="214"/>
      <c r="HF55" s="214"/>
      <c r="HG55" s="214"/>
      <c r="HH55" s="214"/>
      <c r="HI55" s="214"/>
      <c r="HJ55" s="215"/>
      <c r="HK55" s="385"/>
      <c r="HL55" s="386"/>
      <c r="HM55" s="386"/>
      <c r="HN55" s="386"/>
      <c r="HO55" s="386"/>
      <c r="HP55" s="386"/>
      <c r="HQ55" s="387"/>
      <c r="HR55" s="385"/>
      <c r="HS55" s="386"/>
      <c r="HT55" s="386"/>
      <c r="HU55" s="386"/>
      <c r="HV55" s="386"/>
      <c r="HW55" s="386"/>
      <c r="HX55" s="387"/>
      <c r="HY55" s="385"/>
      <c r="HZ55" s="386"/>
      <c r="IA55" s="386"/>
      <c r="IB55" s="386"/>
      <c r="IC55" s="386"/>
      <c r="ID55" s="386"/>
      <c r="IE55" s="387"/>
      <c r="IF55" s="385"/>
      <c r="IG55" s="386"/>
      <c r="IH55" s="386"/>
      <c r="II55" s="386"/>
      <c r="IJ55" s="386"/>
      <c r="IK55" s="386"/>
      <c r="IL55" s="387"/>
      <c r="IM55" s="385"/>
      <c r="IN55" s="386"/>
      <c r="IO55" s="386"/>
      <c r="IP55" s="386"/>
      <c r="IQ55" s="386"/>
      <c r="IR55" s="386"/>
      <c r="IS55" s="387"/>
      <c r="IT55" s="1017"/>
      <c r="IU55" s="1018"/>
      <c r="IV55" s="1018"/>
      <c r="IW55" s="1018"/>
      <c r="IX55" s="1018"/>
      <c r="IY55" s="1018"/>
      <c r="IZ55" s="1018"/>
      <c r="JA55" s="1018"/>
      <c r="JB55" s="1018"/>
      <c r="JC55" s="1018"/>
      <c r="JD55" s="1018"/>
      <c r="JE55" s="1018"/>
      <c r="JF55" s="1018"/>
      <c r="JG55" s="1018"/>
      <c r="JH55" s="1018"/>
      <c r="JI55" s="1018"/>
      <c r="JJ55" s="1018"/>
      <c r="JK55" s="1018"/>
      <c r="JL55" s="1018"/>
      <c r="JM55" s="1018"/>
      <c r="JN55" s="1018"/>
      <c r="JO55" s="1018"/>
      <c r="JP55" s="1018"/>
      <c r="JQ55" s="259" t="str">
        <f>IF($BC55&gt;SUM($DA55:$DK60,$GF55:$GP60),IF(AND(GF55&gt;0,GF57&gt;0,GF59&gt;0),"⇒⇒⇒⇒
７箇所以上の場合",""),"")</f>
        <v/>
      </c>
      <c r="JR55" s="335" t="s">
        <v>146</v>
      </c>
      <c r="JS55" s="336"/>
      <c r="JT55" s="336"/>
      <c r="JU55" s="336"/>
      <c r="JV55" s="336"/>
      <c r="JW55" s="336"/>
      <c r="JX55" s="336"/>
      <c r="JY55" s="336"/>
      <c r="JZ55" s="336"/>
      <c r="KA55" s="337"/>
      <c r="KB55" s="224" t="s">
        <v>169</v>
      </c>
      <c r="KC55" s="225"/>
      <c r="KD55" s="225"/>
      <c r="KE55" s="225"/>
      <c r="KF55" s="225"/>
      <c r="KG55" s="225"/>
      <c r="KH55" s="227"/>
      <c r="KI55" s="227"/>
      <c r="KJ55" s="227"/>
      <c r="KK55" s="227"/>
      <c r="KL55" s="227"/>
      <c r="KM55" s="227"/>
      <c r="KN55" s="227"/>
      <c r="KO55" s="227"/>
      <c r="KP55" s="227"/>
      <c r="KQ55" s="227"/>
      <c r="KR55" s="227"/>
      <c r="KS55" s="224" t="s">
        <v>164</v>
      </c>
      <c r="KT55" s="224"/>
      <c r="KU55" s="224"/>
      <c r="KV55" s="224"/>
      <c r="KW55" s="402"/>
      <c r="KX55" s="213"/>
      <c r="KY55" s="214"/>
      <c r="KZ55" s="214"/>
      <c r="LA55" s="214"/>
      <c r="LB55" s="214"/>
      <c r="LC55" s="214"/>
      <c r="LD55" s="214"/>
      <c r="LE55" s="214"/>
      <c r="LF55" s="214"/>
      <c r="LG55" s="214"/>
      <c r="LH55" s="214"/>
      <c r="LI55" s="214"/>
      <c r="LJ55" s="214"/>
      <c r="LK55" s="214"/>
      <c r="LL55" s="215"/>
      <c r="LM55" s="385"/>
      <c r="LN55" s="386"/>
      <c r="LO55" s="386"/>
      <c r="LP55" s="386"/>
      <c r="LQ55" s="386"/>
      <c r="LR55" s="386"/>
      <c r="LS55" s="387"/>
      <c r="LT55" s="385"/>
      <c r="LU55" s="386"/>
      <c r="LV55" s="386"/>
      <c r="LW55" s="386"/>
      <c r="LX55" s="386"/>
      <c r="LY55" s="386"/>
      <c r="LZ55" s="387"/>
      <c r="MA55" s="385"/>
      <c r="MB55" s="386"/>
      <c r="MC55" s="386"/>
      <c r="MD55" s="386"/>
      <c r="ME55" s="386"/>
      <c r="MF55" s="386"/>
      <c r="MG55" s="387"/>
      <c r="MH55" s="385"/>
      <c r="MI55" s="386"/>
      <c r="MJ55" s="386"/>
      <c r="MK55" s="386"/>
      <c r="ML55" s="386"/>
      <c r="MM55" s="386"/>
      <c r="MN55" s="387"/>
      <c r="MO55" s="385"/>
      <c r="MP55" s="386"/>
      <c r="MQ55" s="386"/>
      <c r="MR55" s="386"/>
      <c r="MS55" s="386"/>
      <c r="MT55" s="386"/>
      <c r="MU55" s="387"/>
      <c r="MV55" s="1017"/>
      <c r="MW55" s="1018"/>
      <c r="MX55" s="1018"/>
      <c r="MY55" s="1018"/>
      <c r="MZ55" s="1018"/>
      <c r="NA55" s="1018"/>
      <c r="NB55" s="1018"/>
      <c r="NC55" s="1018"/>
      <c r="ND55" s="1018"/>
      <c r="NE55" s="1018"/>
      <c r="NF55" s="1018"/>
      <c r="NG55" s="1018"/>
      <c r="NH55" s="1018"/>
      <c r="NI55" s="1018"/>
      <c r="NJ55" s="1018"/>
      <c r="NK55" s="1018"/>
      <c r="NL55" s="1018"/>
      <c r="NM55" s="1018"/>
      <c r="NN55" s="1018"/>
      <c r="NO55" s="1018"/>
      <c r="NP55" s="1018"/>
      <c r="NQ55" s="1018"/>
      <c r="NR55" s="1018"/>
      <c r="NS55" s="259" t="str">
        <f>IF($BC55&gt;SUM($DA55:$DK60,$GF55:$GP60,$KH55:$KR60),IF(AND(KH55&gt;0,KH57&gt;0,KH59&gt;0),"⇒⇒⇒⇒
10箇所以上の場合",""),"")</f>
        <v/>
      </c>
      <c r="NT55" s="335" t="s">
        <v>146</v>
      </c>
      <c r="NU55" s="336"/>
      <c r="NV55" s="336"/>
      <c r="NW55" s="336"/>
      <c r="NX55" s="336"/>
      <c r="NY55" s="336"/>
      <c r="NZ55" s="336"/>
      <c r="OA55" s="336"/>
      <c r="OB55" s="336"/>
      <c r="OC55" s="337"/>
      <c r="OD55" s="224" t="s">
        <v>174</v>
      </c>
      <c r="OE55" s="225"/>
      <c r="OF55" s="225"/>
      <c r="OG55" s="225"/>
      <c r="OH55" s="225"/>
      <c r="OI55" s="225"/>
      <c r="OJ55" s="227"/>
      <c r="OK55" s="227"/>
      <c r="OL55" s="227"/>
      <c r="OM55" s="227"/>
      <c r="ON55" s="227"/>
      <c r="OO55" s="227"/>
      <c r="OP55" s="227"/>
      <c r="OQ55" s="227"/>
      <c r="OR55" s="227"/>
      <c r="OS55" s="227"/>
      <c r="OT55" s="227"/>
      <c r="OU55" s="224" t="s">
        <v>164</v>
      </c>
      <c r="OV55" s="224"/>
      <c r="OW55" s="224"/>
      <c r="OX55" s="224"/>
      <c r="OY55" s="402"/>
      <c r="OZ55" s="213"/>
      <c r="PA55" s="214"/>
      <c r="PB55" s="214"/>
      <c r="PC55" s="214"/>
      <c r="PD55" s="214"/>
      <c r="PE55" s="214"/>
      <c r="PF55" s="214"/>
      <c r="PG55" s="214"/>
      <c r="PH55" s="214"/>
      <c r="PI55" s="214"/>
      <c r="PJ55" s="214"/>
      <c r="PK55" s="214"/>
      <c r="PL55" s="214"/>
      <c r="PM55" s="214"/>
      <c r="PN55" s="215"/>
      <c r="PO55" s="385"/>
      <c r="PP55" s="386"/>
      <c r="PQ55" s="386"/>
      <c r="PR55" s="386"/>
      <c r="PS55" s="386"/>
      <c r="PT55" s="386"/>
      <c r="PU55" s="387"/>
      <c r="PV55" s="385"/>
      <c r="PW55" s="386"/>
      <c r="PX55" s="386"/>
      <c r="PY55" s="386"/>
      <c r="PZ55" s="386"/>
      <c r="QA55" s="386"/>
      <c r="QB55" s="387"/>
      <c r="QC55" s="385"/>
      <c r="QD55" s="386"/>
      <c r="QE55" s="386"/>
      <c r="QF55" s="386"/>
      <c r="QG55" s="386"/>
      <c r="QH55" s="386"/>
      <c r="QI55" s="387"/>
      <c r="QJ55" s="385"/>
      <c r="QK55" s="386"/>
      <c r="QL55" s="386"/>
      <c r="QM55" s="386"/>
      <c r="QN55" s="386"/>
      <c r="QO55" s="386"/>
      <c r="QP55" s="387"/>
      <c r="QQ55" s="385"/>
      <c r="QR55" s="386"/>
      <c r="QS55" s="386"/>
      <c r="QT55" s="386"/>
      <c r="QU55" s="386"/>
      <c r="QV55" s="386"/>
      <c r="QW55" s="387"/>
      <c r="QX55" s="1017"/>
      <c r="QY55" s="1018"/>
      <c r="QZ55" s="1018"/>
      <c r="RA55" s="1018"/>
      <c r="RB55" s="1018"/>
      <c r="RC55" s="1018"/>
      <c r="RD55" s="1018"/>
      <c r="RE55" s="1018"/>
      <c r="RF55" s="1018"/>
      <c r="RG55" s="1018"/>
      <c r="RH55" s="1018"/>
      <c r="RI55" s="1018"/>
      <c r="RJ55" s="1018"/>
      <c r="RK55" s="1018"/>
      <c r="RL55" s="1018"/>
      <c r="RM55" s="1018"/>
      <c r="RN55" s="1018"/>
      <c r="RO55" s="1018"/>
      <c r="RP55" s="1018"/>
      <c r="RQ55" s="1018"/>
      <c r="RR55" s="1018"/>
      <c r="RS55" s="1018"/>
      <c r="RT55" s="1018"/>
      <c r="RU55" s="259"/>
    </row>
    <row r="56" spans="2:489" ht="6.95" customHeight="1">
      <c r="B56" s="493"/>
      <c r="C56" s="494"/>
      <c r="D56" s="495"/>
      <c r="E56" s="511"/>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3"/>
      <c r="AG56" s="728"/>
      <c r="AH56" s="678"/>
      <c r="AI56" s="678"/>
      <c r="AJ56" s="678"/>
      <c r="AK56" s="678"/>
      <c r="AL56" s="678"/>
      <c r="AM56" s="678"/>
      <c r="AN56" s="678"/>
      <c r="AO56" s="678"/>
      <c r="AP56" s="678"/>
      <c r="AQ56" s="678"/>
      <c r="AR56" s="678"/>
      <c r="AS56" s="678"/>
      <c r="AT56" s="678"/>
      <c r="AU56" s="678"/>
      <c r="AV56" s="678"/>
      <c r="AW56" s="678"/>
      <c r="AX56" s="523"/>
      <c r="AY56" s="524"/>
      <c r="AZ56" s="524"/>
      <c r="BA56" s="524"/>
      <c r="BB56" s="525"/>
      <c r="BC56" s="677"/>
      <c r="BD56" s="678"/>
      <c r="BE56" s="678"/>
      <c r="BF56" s="678"/>
      <c r="BG56" s="678"/>
      <c r="BH56" s="678"/>
      <c r="BI56" s="678"/>
      <c r="BJ56" s="678"/>
      <c r="BK56" s="678"/>
      <c r="BL56" s="678"/>
      <c r="BM56" s="678"/>
      <c r="BN56" s="678"/>
      <c r="BO56" s="678"/>
      <c r="BP56" s="678"/>
      <c r="BQ56" s="678"/>
      <c r="BR56" s="678"/>
      <c r="BS56" s="678"/>
      <c r="BT56" s="523"/>
      <c r="BU56" s="524"/>
      <c r="BV56" s="524"/>
      <c r="BW56" s="524"/>
      <c r="BX56" s="525"/>
      <c r="BY56" s="388"/>
      <c r="BZ56" s="389"/>
      <c r="CA56" s="389"/>
      <c r="CB56" s="389"/>
      <c r="CC56" s="389"/>
      <c r="CD56" s="389"/>
      <c r="CE56" s="389"/>
      <c r="CF56" s="389"/>
      <c r="CG56" s="389"/>
      <c r="CH56" s="389"/>
      <c r="CI56" s="389"/>
      <c r="CJ56" s="389"/>
      <c r="CK56" s="389"/>
      <c r="CL56" s="389"/>
      <c r="CM56" s="389"/>
      <c r="CN56" s="389"/>
      <c r="CO56" s="389"/>
      <c r="CP56" s="389"/>
      <c r="CQ56" s="389"/>
      <c r="CR56" s="389"/>
      <c r="CS56" s="389"/>
      <c r="CT56" s="390"/>
      <c r="CU56" s="441"/>
      <c r="CV56" s="226"/>
      <c r="CW56" s="226"/>
      <c r="CX56" s="226"/>
      <c r="CY56" s="226"/>
      <c r="CZ56" s="226"/>
      <c r="DA56" s="228"/>
      <c r="DB56" s="228"/>
      <c r="DC56" s="228"/>
      <c r="DD56" s="228"/>
      <c r="DE56" s="228"/>
      <c r="DF56" s="228"/>
      <c r="DG56" s="228"/>
      <c r="DH56" s="228"/>
      <c r="DI56" s="228"/>
      <c r="DJ56" s="228"/>
      <c r="DK56" s="228"/>
      <c r="DL56" s="403"/>
      <c r="DM56" s="403"/>
      <c r="DN56" s="403"/>
      <c r="DO56" s="403"/>
      <c r="DP56" s="404"/>
      <c r="DQ56" s="207"/>
      <c r="DR56" s="208"/>
      <c r="DS56" s="208"/>
      <c r="DT56" s="208"/>
      <c r="DU56" s="208"/>
      <c r="DV56" s="208"/>
      <c r="DW56" s="208"/>
      <c r="DX56" s="208"/>
      <c r="DY56" s="208"/>
      <c r="DZ56" s="208"/>
      <c r="EA56" s="208"/>
      <c r="EB56" s="208"/>
      <c r="EC56" s="208"/>
      <c r="ED56" s="208"/>
      <c r="EE56" s="209"/>
      <c r="EF56" s="388"/>
      <c r="EG56" s="389"/>
      <c r="EH56" s="389"/>
      <c r="EI56" s="389"/>
      <c r="EJ56" s="389"/>
      <c r="EK56" s="389"/>
      <c r="EL56" s="390"/>
      <c r="EM56" s="388"/>
      <c r="EN56" s="389"/>
      <c r="EO56" s="389"/>
      <c r="EP56" s="389"/>
      <c r="EQ56" s="389"/>
      <c r="ER56" s="389"/>
      <c r="ES56" s="390"/>
      <c r="ET56" s="388"/>
      <c r="EU56" s="389"/>
      <c r="EV56" s="389"/>
      <c r="EW56" s="389"/>
      <c r="EX56" s="389"/>
      <c r="EY56" s="389"/>
      <c r="EZ56" s="390"/>
      <c r="FA56" s="388"/>
      <c r="FB56" s="389"/>
      <c r="FC56" s="389"/>
      <c r="FD56" s="389"/>
      <c r="FE56" s="389"/>
      <c r="FF56" s="389"/>
      <c r="FG56" s="390"/>
      <c r="FH56" s="388"/>
      <c r="FI56" s="389"/>
      <c r="FJ56" s="389"/>
      <c r="FK56" s="389"/>
      <c r="FL56" s="389"/>
      <c r="FM56" s="389"/>
      <c r="FN56" s="390"/>
      <c r="FO56" s="260"/>
      <c r="FP56" s="335"/>
      <c r="FQ56" s="336"/>
      <c r="FR56" s="336"/>
      <c r="FS56" s="336"/>
      <c r="FT56" s="336"/>
      <c r="FU56" s="336"/>
      <c r="FV56" s="336"/>
      <c r="FW56" s="336"/>
      <c r="FX56" s="336"/>
      <c r="FY56" s="337"/>
      <c r="FZ56" s="226"/>
      <c r="GA56" s="226"/>
      <c r="GB56" s="226"/>
      <c r="GC56" s="226"/>
      <c r="GD56" s="226"/>
      <c r="GE56" s="226"/>
      <c r="GF56" s="228"/>
      <c r="GG56" s="228"/>
      <c r="GH56" s="228"/>
      <c r="GI56" s="228"/>
      <c r="GJ56" s="228"/>
      <c r="GK56" s="228"/>
      <c r="GL56" s="228"/>
      <c r="GM56" s="228"/>
      <c r="GN56" s="228"/>
      <c r="GO56" s="228"/>
      <c r="GP56" s="228"/>
      <c r="GQ56" s="403"/>
      <c r="GR56" s="403"/>
      <c r="GS56" s="403"/>
      <c r="GT56" s="403"/>
      <c r="GU56" s="404"/>
      <c r="GV56" s="207"/>
      <c r="GW56" s="208"/>
      <c r="GX56" s="208"/>
      <c r="GY56" s="208"/>
      <c r="GZ56" s="208"/>
      <c r="HA56" s="208"/>
      <c r="HB56" s="208"/>
      <c r="HC56" s="208"/>
      <c r="HD56" s="208"/>
      <c r="HE56" s="208"/>
      <c r="HF56" s="208"/>
      <c r="HG56" s="208"/>
      <c r="HH56" s="208"/>
      <c r="HI56" s="208"/>
      <c r="HJ56" s="209"/>
      <c r="HK56" s="388"/>
      <c r="HL56" s="389"/>
      <c r="HM56" s="389"/>
      <c r="HN56" s="389"/>
      <c r="HO56" s="389"/>
      <c r="HP56" s="389"/>
      <c r="HQ56" s="390"/>
      <c r="HR56" s="388"/>
      <c r="HS56" s="389"/>
      <c r="HT56" s="389"/>
      <c r="HU56" s="389"/>
      <c r="HV56" s="389"/>
      <c r="HW56" s="389"/>
      <c r="HX56" s="390"/>
      <c r="HY56" s="388"/>
      <c r="HZ56" s="389"/>
      <c r="IA56" s="389"/>
      <c r="IB56" s="389"/>
      <c r="IC56" s="389"/>
      <c r="ID56" s="389"/>
      <c r="IE56" s="390"/>
      <c r="IF56" s="388"/>
      <c r="IG56" s="389"/>
      <c r="IH56" s="389"/>
      <c r="II56" s="389"/>
      <c r="IJ56" s="389"/>
      <c r="IK56" s="389"/>
      <c r="IL56" s="390"/>
      <c r="IM56" s="388"/>
      <c r="IN56" s="389"/>
      <c r="IO56" s="389"/>
      <c r="IP56" s="389"/>
      <c r="IQ56" s="389"/>
      <c r="IR56" s="389"/>
      <c r="IS56" s="390"/>
      <c r="IT56" s="1017"/>
      <c r="IU56" s="1018"/>
      <c r="IV56" s="1018"/>
      <c r="IW56" s="1018"/>
      <c r="IX56" s="1018"/>
      <c r="IY56" s="1018"/>
      <c r="IZ56" s="1018"/>
      <c r="JA56" s="1018"/>
      <c r="JB56" s="1018"/>
      <c r="JC56" s="1018"/>
      <c r="JD56" s="1018"/>
      <c r="JE56" s="1018"/>
      <c r="JF56" s="1018"/>
      <c r="JG56" s="1018"/>
      <c r="JH56" s="1018"/>
      <c r="JI56" s="1018"/>
      <c r="JJ56" s="1018"/>
      <c r="JK56" s="1018"/>
      <c r="JL56" s="1018"/>
      <c r="JM56" s="1018"/>
      <c r="JN56" s="1018"/>
      <c r="JO56" s="1018"/>
      <c r="JP56" s="1018"/>
      <c r="JQ56" s="260"/>
      <c r="JR56" s="335"/>
      <c r="JS56" s="336"/>
      <c r="JT56" s="336"/>
      <c r="JU56" s="336"/>
      <c r="JV56" s="336"/>
      <c r="JW56" s="336"/>
      <c r="JX56" s="336"/>
      <c r="JY56" s="336"/>
      <c r="JZ56" s="336"/>
      <c r="KA56" s="337"/>
      <c r="KB56" s="226"/>
      <c r="KC56" s="226"/>
      <c r="KD56" s="226"/>
      <c r="KE56" s="226"/>
      <c r="KF56" s="226"/>
      <c r="KG56" s="226"/>
      <c r="KH56" s="228"/>
      <c r="KI56" s="228"/>
      <c r="KJ56" s="228"/>
      <c r="KK56" s="228"/>
      <c r="KL56" s="228"/>
      <c r="KM56" s="228"/>
      <c r="KN56" s="228"/>
      <c r="KO56" s="228"/>
      <c r="KP56" s="228"/>
      <c r="KQ56" s="228"/>
      <c r="KR56" s="228"/>
      <c r="KS56" s="403"/>
      <c r="KT56" s="403"/>
      <c r="KU56" s="403"/>
      <c r="KV56" s="403"/>
      <c r="KW56" s="404"/>
      <c r="KX56" s="207"/>
      <c r="KY56" s="208"/>
      <c r="KZ56" s="208"/>
      <c r="LA56" s="208"/>
      <c r="LB56" s="208"/>
      <c r="LC56" s="208"/>
      <c r="LD56" s="208"/>
      <c r="LE56" s="208"/>
      <c r="LF56" s="208"/>
      <c r="LG56" s="208"/>
      <c r="LH56" s="208"/>
      <c r="LI56" s="208"/>
      <c r="LJ56" s="208"/>
      <c r="LK56" s="208"/>
      <c r="LL56" s="209"/>
      <c r="LM56" s="388"/>
      <c r="LN56" s="389"/>
      <c r="LO56" s="389"/>
      <c r="LP56" s="389"/>
      <c r="LQ56" s="389"/>
      <c r="LR56" s="389"/>
      <c r="LS56" s="390"/>
      <c r="LT56" s="388"/>
      <c r="LU56" s="389"/>
      <c r="LV56" s="389"/>
      <c r="LW56" s="389"/>
      <c r="LX56" s="389"/>
      <c r="LY56" s="389"/>
      <c r="LZ56" s="390"/>
      <c r="MA56" s="388"/>
      <c r="MB56" s="389"/>
      <c r="MC56" s="389"/>
      <c r="MD56" s="389"/>
      <c r="ME56" s="389"/>
      <c r="MF56" s="389"/>
      <c r="MG56" s="390"/>
      <c r="MH56" s="388"/>
      <c r="MI56" s="389"/>
      <c r="MJ56" s="389"/>
      <c r="MK56" s="389"/>
      <c r="ML56" s="389"/>
      <c r="MM56" s="389"/>
      <c r="MN56" s="390"/>
      <c r="MO56" s="388"/>
      <c r="MP56" s="389"/>
      <c r="MQ56" s="389"/>
      <c r="MR56" s="389"/>
      <c r="MS56" s="389"/>
      <c r="MT56" s="389"/>
      <c r="MU56" s="390"/>
      <c r="MV56" s="1017"/>
      <c r="MW56" s="1018"/>
      <c r="MX56" s="1018"/>
      <c r="MY56" s="1018"/>
      <c r="MZ56" s="1018"/>
      <c r="NA56" s="1018"/>
      <c r="NB56" s="1018"/>
      <c r="NC56" s="1018"/>
      <c r="ND56" s="1018"/>
      <c r="NE56" s="1018"/>
      <c r="NF56" s="1018"/>
      <c r="NG56" s="1018"/>
      <c r="NH56" s="1018"/>
      <c r="NI56" s="1018"/>
      <c r="NJ56" s="1018"/>
      <c r="NK56" s="1018"/>
      <c r="NL56" s="1018"/>
      <c r="NM56" s="1018"/>
      <c r="NN56" s="1018"/>
      <c r="NO56" s="1018"/>
      <c r="NP56" s="1018"/>
      <c r="NQ56" s="1018"/>
      <c r="NR56" s="1018"/>
      <c r="NS56" s="260"/>
      <c r="NT56" s="335"/>
      <c r="NU56" s="336"/>
      <c r="NV56" s="336"/>
      <c r="NW56" s="336"/>
      <c r="NX56" s="336"/>
      <c r="NY56" s="336"/>
      <c r="NZ56" s="336"/>
      <c r="OA56" s="336"/>
      <c r="OB56" s="336"/>
      <c r="OC56" s="337"/>
      <c r="OD56" s="226"/>
      <c r="OE56" s="226"/>
      <c r="OF56" s="226"/>
      <c r="OG56" s="226"/>
      <c r="OH56" s="226"/>
      <c r="OI56" s="226"/>
      <c r="OJ56" s="228"/>
      <c r="OK56" s="228"/>
      <c r="OL56" s="228"/>
      <c r="OM56" s="228"/>
      <c r="ON56" s="228"/>
      <c r="OO56" s="228"/>
      <c r="OP56" s="228"/>
      <c r="OQ56" s="228"/>
      <c r="OR56" s="228"/>
      <c r="OS56" s="228"/>
      <c r="OT56" s="228"/>
      <c r="OU56" s="403"/>
      <c r="OV56" s="403"/>
      <c r="OW56" s="403"/>
      <c r="OX56" s="403"/>
      <c r="OY56" s="404"/>
      <c r="OZ56" s="207"/>
      <c r="PA56" s="208"/>
      <c r="PB56" s="208"/>
      <c r="PC56" s="208"/>
      <c r="PD56" s="208"/>
      <c r="PE56" s="208"/>
      <c r="PF56" s="208"/>
      <c r="PG56" s="208"/>
      <c r="PH56" s="208"/>
      <c r="PI56" s="208"/>
      <c r="PJ56" s="208"/>
      <c r="PK56" s="208"/>
      <c r="PL56" s="208"/>
      <c r="PM56" s="208"/>
      <c r="PN56" s="209"/>
      <c r="PO56" s="388"/>
      <c r="PP56" s="389"/>
      <c r="PQ56" s="389"/>
      <c r="PR56" s="389"/>
      <c r="PS56" s="389"/>
      <c r="PT56" s="389"/>
      <c r="PU56" s="390"/>
      <c r="PV56" s="388"/>
      <c r="PW56" s="389"/>
      <c r="PX56" s="389"/>
      <c r="PY56" s="389"/>
      <c r="PZ56" s="389"/>
      <c r="QA56" s="389"/>
      <c r="QB56" s="390"/>
      <c r="QC56" s="388"/>
      <c r="QD56" s="389"/>
      <c r="QE56" s="389"/>
      <c r="QF56" s="389"/>
      <c r="QG56" s="389"/>
      <c r="QH56" s="389"/>
      <c r="QI56" s="390"/>
      <c r="QJ56" s="388"/>
      <c r="QK56" s="389"/>
      <c r="QL56" s="389"/>
      <c r="QM56" s="389"/>
      <c r="QN56" s="389"/>
      <c r="QO56" s="389"/>
      <c r="QP56" s="390"/>
      <c r="QQ56" s="388"/>
      <c r="QR56" s="389"/>
      <c r="QS56" s="389"/>
      <c r="QT56" s="389"/>
      <c r="QU56" s="389"/>
      <c r="QV56" s="389"/>
      <c r="QW56" s="390"/>
      <c r="QX56" s="1017"/>
      <c r="QY56" s="1018"/>
      <c r="QZ56" s="1018"/>
      <c r="RA56" s="1018"/>
      <c r="RB56" s="1018"/>
      <c r="RC56" s="1018"/>
      <c r="RD56" s="1018"/>
      <c r="RE56" s="1018"/>
      <c r="RF56" s="1018"/>
      <c r="RG56" s="1018"/>
      <c r="RH56" s="1018"/>
      <c r="RI56" s="1018"/>
      <c r="RJ56" s="1018"/>
      <c r="RK56" s="1018"/>
      <c r="RL56" s="1018"/>
      <c r="RM56" s="1018"/>
      <c r="RN56" s="1018"/>
      <c r="RO56" s="1018"/>
      <c r="RP56" s="1018"/>
      <c r="RQ56" s="1018"/>
      <c r="RR56" s="1018"/>
      <c r="RS56" s="1018"/>
      <c r="RT56" s="1018"/>
      <c r="RU56" s="260"/>
    </row>
    <row r="57" spans="2:489" ht="6.95" customHeight="1">
      <c r="B57" s="493"/>
      <c r="C57" s="494"/>
      <c r="D57" s="495"/>
      <c r="E57" s="511"/>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3"/>
      <c r="AG57" s="728"/>
      <c r="AH57" s="678"/>
      <c r="AI57" s="678"/>
      <c r="AJ57" s="678"/>
      <c r="AK57" s="678"/>
      <c r="AL57" s="678"/>
      <c r="AM57" s="678"/>
      <c r="AN57" s="678"/>
      <c r="AO57" s="678"/>
      <c r="AP57" s="678"/>
      <c r="AQ57" s="678"/>
      <c r="AR57" s="678"/>
      <c r="AS57" s="678"/>
      <c r="AT57" s="678"/>
      <c r="AU57" s="678"/>
      <c r="AV57" s="678"/>
      <c r="AW57" s="678"/>
      <c r="AX57" s="523"/>
      <c r="AY57" s="524"/>
      <c r="AZ57" s="524"/>
      <c r="BA57" s="524"/>
      <c r="BB57" s="525"/>
      <c r="BC57" s="677"/>
      <c r="BD57" s="678"/>
      <c r="BE57" s="678"/>
      <c r="BF57" s="678"/>
      <c r="BG57" s="678"/>
      <c r="BH57" s="678"/>
      <c r="BI57" s="678"/>
      <c r="BJ57" s="678"/>
      <c r="BK57" s="678"/>
      <c r="BL57" s="678"/>
      <c r="BM57" s="678"/>
      <c r="BN57" s="678"/>
      <c r="BO57" s="678"/>
      <c r="BP57" s="678"/>
      <c r="BQ57" s="678"/>
      <c r="BR57" s="678"/>
      <c r="BS57" s="678"/>
      <c r="BT57" s="523"/>
      <c r="BU57" s="524"/>
      <c r="BV57" s="524"/>
      <c r="BW57" s="524"/>
      <c r="BX57" s="525"/>
      <c r="BY57" s="388"/>
      <c r="BZ57" s="389"/>
      <c r="CA57" s="389"/>
      <c r="CB57" s="389"/>
      <c r="CC57" s="389"/>
      <c r="CD57" s="389"/>
      <c r="CE57" s="389"/>
      <c r="CF57" s="389"/>
      <c r="CG57" s="389"/>
      <c r="CH57" s="389"/>
      <c r="CI57" s="389"/>
      <c r="CJ57" s="389"/>
      <c r="CK57" s="389"/>
      <c r="CL57" s="389"/>
      <c r="CM57" s="389"/>
      <c r="CN57" s="389"/>
      <c r="CO57" s="389"/>
      <c r="CP57" s="389"/>
      <c r="CQ57" s="389"/>
      <c r="CR57" s="389"/>
      <c r="CS57" s="389"/>
      <c r="CT57" s="390"/>
      <c r="CU57" s="442" t="s">
        <v>42</v>
      </c>
      <c r="CV57" s="265"/>
      <c r="CW57" s="265"/>
      <c r="CX57" s="265"/>
      <c r="CY57" s="265"/>
      <c r="CZ57" s="265"/>
      <c r="DA57" s="405"/>
      <c r="DB57" s="405"/>
      <c r="DC57" s="405"/>
      <c r="DD57" s="405"/>
      <c r="DE57" s="405"/>
      <c r="DF57" s="405"/>
      <c r="DG57" s="405"/>
      <c r="DH57" s="405"/>
      <c r="DI57" s="405"/>
      <c r="DJ57" s="405"/>
      <c r="DK57" s="405"/>
      <c r="DL57" s="307" t="s">
        <v>165</v>
      </c>
      <c r="DM57" s="307"/>
      <c r="DN57" s="307"/>
      <c r="DO57" s="307"/>
      <c r="DP57" s="399"/>
      <c r="DQ57" s="204"/>
      <c r="DR57" s="205"/>
      <c r="DS57" s="205"/>
      <c r="DT57" s="205"/>
      <c r="DU57" s="205"/>
      <c r="DV57" s="205"/>
      <c r="DW57" s="205"/>
      <c r="DX57" s="205"/>
      <c r="DY57" s="205"/>
      <c r="DZ57" s="205"/>
      <c r="EA57" s="205"/>
      <c r="EB57" s="205"/>
      <c r="EC57" s="205"/>
      <c r="ED57" s="205"/>
      <c r="EE57" s="206"/>
      <c r="EF57" s="388"/>
      <c r="EG57" s="389"/>
      <c r="EH57" s="389"/>
      <c r="EI57" s="389"/>
      <c r="EJ57" s="389"/>
      <c r="EK57" s="389"/>
      <c r="EL57" s="390"/>
      <c r="EM57" s="388"/>
      <c r="EN57" s="389"/>
      <c r="EO57" s="389"/>
      <c r="EP57" s="389"/>
      <c r="EQ57" s="389"/>
      <c r="ER57" s="389"/>
      <c r="ES57" s="390"/>
      <c r="ET57" s="388"/>
      <c r="EU57" s="389"/>
      <c r="EV57" s="389"/>
      <c r="EW57" s="389"/>
      <c r="EX57" s="389"/>
      <c r="EY57" s="389"/>
      <c r="EZ57" s="390"/>
      <c r="FA57" s="388"/>
      <c r="FB57" s="389"/>
      <c r="FC57" s="389"/>
      <c r="FD57" s="389"/>
      <c r="FE57" s="389"/>
      <c r="FF57" s="389"/>
      <c r="FG57" s="390"/>
      <c r="FH57" s="388"/>
      <c r="FI57" s="389"/>
      <c r="FJ57" s="389"/>
      <c r="FK57" s="389"/>
      <c r="FL57" s="389"/>
      <c r="FM57" s="389"/>
      <c r="FN57" s="390"/>
      <c r="FO57" s="260"/>
      <c r="FP57" s="335"/>
      <c r="FQ57" s="336"/>
      <c r="FR57" s="336"/>
      <c r="FS57" s="336"/>
      <c r="FT57" s="336"/>
      <c r="FU57" s="336"/>
      <c r="FV57" s="336"/>
      <c r="FW57" s="336"/>
      <c r="FX57" s="336"/>
      <c r="FY57" s="337"/>
      <c r="FZ57" s="307" t="s">
        <v>101</v>
      </c>
      <c r="GA57" s="265"/>
      <c r="GB57" s="265"/>
      <c r="GC57" s="265"/>
      <c r="GD57" s="265"/>
      <c r="GE57" s="265"/>
      <c r="GF57" s="405"/>
      <c r="GG57" s="405"/>
      <c r="GH57" s="405"/>
      <c r="GI57" s="405"/>
      <c r="GJ57" s="405"/>
      <c r="GK57" s="405"/>
      <c r="GL57" s="405"/>
      <c r="GM57" s="405"/>
      <c r="GN57" s="405"/>
      <c r="GO57" s="405"/>
      <c r="GP57" s="405"/>
      <c r="GQ57" s="307" t="s">
        <v>164</v>
      </c>
      <c r="GR57" s="307"/>
      <c r="GS57" s="307"/>
      <c r="GT57" s="307"/>
      <c r="GU57" s="399"/>
      <c r="GV57" s="204"/>
      <c r="GW57" s="205"/>
      <c r="GX57" s="205"/>
      <c r="GY57" s="205"/>
      <c r="GZ57" s="205"/>
      <c r="HA57" s="205"/>
      <c r="HB57" s="205"/>
      <c r="HC57" s="205"/>
      <c r="HD57" s="205"/>
      <c r="HE57" s="205"/>
      <c r="HF57" s="205"/>
      <c r="HG57" s="205"/>
      <c r="HH57" s="205"/>
      <c r="HI57" s="205"/>
      <c r="HJ57" s="206"/>
      <c r="HK57" s="388"/>
      <c r="HL57" s="389"/>
      <c r="HM57" s="389"/>
      <c r="HN57" s="389"/>
      <c r="HO57" s="389"/>
      <c r="HP57" s="389"/>
      <c r="HQ57" s="390"/>
      <c r="HR57" s="388"/>
      <c r="HS57" s="389"/>
      <c r="HT57" s="389"/>
      <c r="HU57" s="389"/>
      <c r="HV57" s="389"/>
      <c r="HW57" s="389"/>
      <c r="HX57" s="390"/>
      <c r="HY57" s="388"/>
      <c r="HZ57" s="389"/>
      <c r="IA57" s="389"/>
      <c r="IB57" s="389"/>
      <c r="IC57" s="389"/>
      <c r="ID57" s="389"/>
      <c r="IE57" s="390"/>
      <c r="IF57" s="388"/>
      <c r="IG57" s="389"/>
      <c r="IH57" s="389"/>
      <c r="II57" s="389"/>
      <c r="IJ57" s="389"/>
      <c r="IK57" s="389"/>
      <c r="IL57" s="390"/>
      <c r="IM57" s="388"/>
      <c r="IN57" s="389"/>
      <c r="IO57" s="389"/>
      <c r="IP57" s="389"/>
      <c r="IQ57" s="389"/>
      <c r="IR57" s="389"/>
      <c r="IS57" s="390"/>
      <c r="IT57" s="1017"/>
      <c r="IU57" s="1018"/>
      <c r="IV57" s="1018"/>
      <c r="IW57" s="1018"/>
      <c r="IX57" s="1018"/>
      <c r="IY57" s="1018"/>
      <c r="IZ57" s="1018"/>
      <c r="JA57" s="1018"/>
      <c r="JB57" s="1018"/>
      <c r="JC57" s="1018"/>
      <c r="JD57" s="1018"/>
      <c r="JE57" s="1018"/>
      <c r="JF57" s="1018"/>
      <c r="JG57" s="1018"/>
      <c r="JH57" s="1018"/>
      <c r="JI57" s="1018"/>
      <c r="JJ57" s="1018"/>
      <c r="JK57" s="1018"/>
      <c r="JL57" s="1018"/>
      <c r="JM57" s="1018"/>
      <c r="JN57" s="1018"/>
      <c r="JO57" s="1018"/>
      <c r="JP57" s="1018"/>
      <c r="JQ57" s="260"/>
      <c r="JR57" s="335"/>
      <c r="JS57" s="336"/>
      <c r="JT57" s="336"/>
      <c r="JU57" s="336"/>
      <c r="JV57" s="336"/>
      <c r="JW57" s="336"/>
      <c r="JX57" s="336"/>
      <c r="JY57" s="336"/>
      <c r="JZ57" s="336"/>
      <c r="KA57" s="337"/>
      <c r="KB57" s="307" t="s">
        <v>170</v>
      </c>
      <c r="KC57" s="265"/>
      <c r="KD57" s="265"/>
      <c r="KE57" s="265"/>
      <c r="KF57" s="265"/>
      <c r="KG57" s="265"/>
      <c r="KH57" s="405"/>
      <c r="KI57" s="405"/>
      <c r="KJ57" s="405"/>
      <c r="KK57" s="405"/>
      <c r="KL57" s="405"/>
      <c r="KM57" s="405"/>
      <c r="KN57" s="405"/>
      <c r="KO57" s="405"/>
      <c r="KP57" s="405"/>
      <c r="KQ57" s="405"/>
      <c r="KR57" s="405"/>
      <c r="KS57" s="307" t="s">
        <v>164</v>
      </c>
      <c r="KT57" s="307"/>
      <c r="KU57" s="307"/>
      <c r="KV57" s="307"/>
      <c r="KW57" s="399"/>
      <c r="KX57" s="204"/>
      <c r="KY57" s="205"/>
      <c r="KZ57" s="205"/>
      <c r="LA57" s="205"/>
      <c r="LB57" s="205"/>
      <c r="LC57" s="205"/>
      <c r="LD57" s="205"/>
      <c r="LE57" s="205"/>
      <c r="LF57" s="205"/>
      <c r="LG57" s="205"/>
      <c r="LH57" s="205"/>
      <c r="LI57" s="205"/>
      <c r="LJ57" s="205"/>
      <c r="LK57" s="205"/>
      <c r="LL57" s="206"/>
      <c r="LM57" s="388"/>
      <c r="LN57" s="389"/>
      <c r="LO57" s="389"/>
      <c r="LP57" s="389"/>
      <c r="LQ57" s="389"/>
      <c r="LR57" s="389"/>
      <c r="LS57" s="390"/>
      <c r="LT57" s="388"/>
      <c r="LU57" s="389"/>
      <c r="LV57" s="389"/>
      <c r="LW57" s="389"/>
      <c r="LX57" s="389"/>
      <c r="LY57" s="389"/>
      <c r="LZ57" s="390"/>
      <c r="MA57" s="388"/>
      <c r="MB57" s="389"/>
      <c r="MC57" s="389"/>
      <c r="MD57" s="389"/>
      <c r="ME57" s="389"/>
      <c r="MF57" s="389"/>
      <c r="MG57" s="390"/>
      <c r="MH57" s="388"/>
      <c r="MI57" s="389"/>
      <c r="MJ57" s="389"/>
      <c r="MK57" s="389"/>
      <c r="ML57" s="389"/>
      <c r="MM57" s="389"/>
      <c r="MN57" s="390"/>
      <c r="MO57" s="388"/>
      <c r="MP57" s="389"/>
      <c r="MQ57" s="389"/>
      <c r="MR57" s="389"/>
      <c r="MS57" s="389"/>
      <c r="MT57" s="389"/>
      <c r="MU57" s="390"/>
      <c r="MV57" s="1017"/>
      <c r="MW57" s="1018"/>
      <c r="MX57" s="1018"/>
      <c r="MY57" s="1018"/>
      <c r="MZ57" s="1018"/>
      <c r="NA57" s="1018"/>
      <c r="NB57" s="1018"/>
      <c r="NC57" s="1018"/>
      <c r="ND57" s="1018"/>
      <c r="NE57" s="1018"/>
      <c r="NF57" s="1018"/>
      <c r="NG57" s="1018"/>
      <c r="NH57" s="1018"/>
      <c r="NI57" s="1018"/>
      <c r="NJ57" s="1018"/>
      <c r="NK57" s="1018"/>
      <c r="NL57" s="1018"/>
      <c r="NM57" s="1018"/>
      <c r="NN57" s="1018"/>
      <c r="NO57" s="1018"/>
      <c r="NP57" s="1018"/>
      <c r="NQ57" s="1018"/>
      <c r="NR57" s="1018"/>
      <c r="NS57" s="260"/>
      <c r="NT57" s="335"/>
      <c r="NU57" s="336"/>
      <c r="NV57" s="336"/>
      <c r="NW57" s="336"/>
      <c r="NX57" s="336"/>
      <c r="NY57" s="336"/>
      <c r="NZ57" s="336"/>
      <c r="OA57" s="336"/>
      <c r="OB57" s="336"/>
      <c r="OC57" s="337"/>
      <c r="OD57" s="307" t="s">
        <v>175</v>
      </c>
      <c r="OE57" s="265"/>
      <c r="OF57" s="265"/>
      <c r="OG57" s="265"/>
      <c r="OH57" s="265"/>
      <c r="OI57" s="265"/>
      <c r="OJ57" s="405"/>
      <c r="OK57" s="405"/>
      <c r="OL57" s="405"/>
      <c r="OM57" s="405"/>
      <c r="ON57" s="405"/>
      <c r="OO57" s="405"/>
      <c r="OP57" s="405"/>
      <c r="OQ57" s="405"/>
      <c r="OR57" s="405"/>
      <c r="OS57" s="405"/>
      <c r="OT57" s="405"/>
      <c r="OU57" s="307" t="s">
        <v>164</v>
      </c>
      <c r="OV57" s="307"/>
      <c r="OW57" s="307"/>
      <c r="OX57" s="307"/>
      <c r="OY57" s="399"/>
      <c r="OZ57" s="204"/>
      <c r="PA57" s="205"/>
      <c r="PB57" s="205"/>
      <c r="PC57" s="205"/>
      <c r="PD57" s="205"/>
      <c r="PE57" s="205"/>
      <c r="PF57" s="205"/>
      <c r="PG57" s="205"/>
      <c r="PH57" s="205"/>
      <c r="PI57" s="205"/>
      <c r="PJ57" s="205"/>
      <c r="PK57" s="205"/>
      <c r="PL57" s="205"/>
      <c r="PM57" s="205"/>
      <c r="PN57" s="206"/>
      <c r="PO57" s="388"/>
      <c r="PP57" s="389"/>
      <c r="PQ57" s="389"/>
      <c r="PR57" s="389"/>
      <c r="PS57" s="389"/>
      <c r="PT57" s="389"/>
      <c r="PU57" s="390"/>
      <c r="PV57" s="388"/>
      <c r="PW57" s="389"/>
      <c r="PX57" s="389"/>
      <c r="PY57" s="389"/>
      <c r="PZ57" s="389"/>
      <c r="QA57" s="389"/>
      <c r="QB57" s="390"/>
      <c r="QC57" s="388"/>
      <c r="QD57" s="389"/>
      <c r="QE57" s="389"/>
      <c r="QF57" s="389"/>
      <c r="QG57" s="389"/>
      <c r="QH57" s="389"/>
      <c r="QI57" s="390"/>
      <c r="QJ57" s="388"/>
      <c r="QK57" s="389"/>
      <c r="QL57" s="389"/>
      <c r="QM57" s="389"/>
      <c r="QN57" s="389"/>
      <c r="QO57" s="389"/>
      <c r="QP57" s="390"/>
      <c r="QQ57" s="388"/>
      <c r="QR57" s="389"/>
      <c r="QS57" s="389"/>
      <c r="QT57" s="389"/>
      <c r="QU57" s="389"/>
      <c r="QV57" s="389"/>
      <c r="QW57" s="390"/>
      <c r="QX57" s="1017"/>
      <c r="QY57" s="1018"/>
      <c r="QZ57" s="1018"/>
      <c r="RA57" s="1018"/>
      <c r="RB57" s="1018"/>
      <c r="RC57" s="1018"/>
      <c r="RD57" s="1018"/>
      <c r="RE57" s="1018"/>
      <c r="RF57" s="1018"/>
      <c r="RG57" s="1018"/>
      <c r="RH57" s="1018"/>
      <c r="RI57" s="1018"/>
      <c r="RJ57" s="1018"/>
      <c r="RK57" s="1018"/>
      <c r="RL57" s="1018"/>
      <c r="RM57" s="1018"/>
      <c r="RN57" s="1018"/>
      <c r="RO57" s="1018"/>
      <c r="RP57" s="1018"/>
      <c r="RQ57" s="1018"/>
      <c r="RR57" s="1018"/>
      <c r="RS57" s="1018"/>
      <c r="RT57" s="1018"/>
      <c r="RU57" s="260"/>
    </row>
    <row r="58" spans="2:489" ht="6.95" customHeight="1">
      <c r="B58" s="493"/>
      <c r="C58" s="494"/>
      <c r="D58" s="495"/>
      <c r="E58" s="511"/>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3"/>
      <c r="AG58" s="728"/>
      <c r="AH58" s="678"/>
      <c r="AI58" s="678"/>
      <c r="AJ58" s="678"/>
      <c r="AK58" s="678"/>
      <c r="AL58" s="678"/>
      <c r="AM58" s="678"/>
      <c r="AN58" s="678"/>
      <c r="AO58" s="678"/>
      <c r="AP58" s="678"/>
      <c r="AQ58" s="678"/>
      <c r="AR58" s="678"/>
      <c r="AS58" s="678"/>
      <c r="AT58" s="678"/>
      <c r="AU58" s="678"/>
      <c r="AV58" s="678"/>
      <c r="AW58" s="678"/>
      <c r="AX58" s="523"/>
      <c r="AY58" s="524"/>
      <c r="AZ58" s="524"/>
      <c r="BA58" s="524"/>
      <c r="BB58" s="525"/>
      <c r="BC58" s="677"/>
      <c r="BD58" s="678"/>
      <c r="BE58" s="678"/>
      <c r="BF58" s="678"/>
      <c r="BG58" s="678"/>
      <c r="BH58" s="678"/>
      <c r="BI58" s="678"/>
      <c r="BJ58" s="678"/>
      <c r="BK58" s="678"/>
      <c r="BL58" s="678"/>
      <c r="BM58" s="678"/>
      <c r="BN58" s="678"/>
      <c r="BO58" s="678"/>
      <c r="BP58" s="678"/>
      <c r="BQ58" s="678"/>
      <c r="BR58" s="678"/>
      <c r="BS58" s="678"/>
      <c r="BT58" s="523"/>
      <c r="BU58" s="524"/>
      <c r="BV58" s="524"/>
      <c r="BW58" s="524"/>
      <c r="BX58" s="525"/>
      <c r="BY58" s="388"/>
      <c r="BZ58" s="389"/>
      <c r="CA58" s="389"/>
      <c r="CB58" s="389"/>
      <c r="CC58" s="389"/>
      <c r="CD58" s="389"/>
      <c r="CE58" s="389"/>
      <c r="CF58" s="389"/>
      <c r="CG58" s="389"/>
      <c r="CH58" s="389"/>
      <c r="CI58" s="389"/>
      <c r="CJ58" s="389"/>
      <c r="CK58" s="389"/>
      <c r="CL58" s="389"/>
      <c r="CM58" s="389"/>
      <c r="CN58" s="389"/>
      <c r="CO58" s="389"/>
      <c r="CP58" s="389"/>
      <c r="CQ58" s="389"/>
      <c r="CR58" s="389"/>
      <c r="CS58" s="389"/>
      <c r="CT58" s="390"/>
      <c r="CU58" s="441"/>
      <c r="CV58" s="226"/>
      <c r="CW58" s="226"/>
      <c r="CX58" s="226"/>
      <c r="CY58" s="226"/>
      <c r="CZ58" s="226"/>
      <c r="DA58" s="406"/>
      <c r="DB58" s="406"/>
      <c r="DC58" s="406"/>
      <c r="DD58" s="406"/>
      <c r="DE58" s="406"/>
      <c r="DF58" s="406"/>
      <c r="DG58" s="406"/>
      <c r="DH58" s="406"/>
      <c r="DI58" s="406"/>
      <c r="DJ58" s="406"/>
      <c r="DK58" s="406"/>
      <c r="DL58" s="403"/>
      <c r="DM58" s="403"/>
      <c r="DN58" s="403"/>
      <c r="DO58" s="403"/>
      <c r="DP58" s="404"/>
      <c r="DQ58" s="207"/>
      <c r="DR58" s="208"/>
      <c r="DS58" s="208"/>
      <c r="DT58" s="208"/>
      <c r="DU58" s="208"/>
      <c r="DV58" s="208"/>
      <c r="DW58" s="208"/>
      <c r="DX58" s="208"/>
      <c r="DY58" s="208"/>
      <c r="DZ58" s="208"/>
      <c r="EA58" s="208"/>
      <c r="EB58" s="208"/>
      <c r="EC58" s="208"/>
      <c r="ED58" s="208"/>
      <c r="EE58" s="209"/>
      <c r="EF58" s="388"/>
      <c r="EG58" s="389"/>
      <c r="EH58" s="389"/>
      <c r="EI58" s="389"/>
      <c r="EJ58" s="389"/>
      <c r="EK58" s="389"/>
      <c r="EL58" s="390"/>
      <c r="EM58" s="388"/>
      <c r="EN58" s="389"/>
      <c r="EO58" s="389"/>
      <c r="EP58" s="389"/>
      <c r="EQ58" s="389"/>
      <c r="ER58" s="389"/>
      <c r="ES58" s="390"/>
      <c r="ET58" s="388"/>
      <c r="EU58" s="389"/>
      <c r="EV58" s="389"/>
      <c r="EW58" s="389"/>
      <c r="EX58" s="389"/>
      <c r="EY58" s="389"/>
      <c r="EZ58" s="390"/>
      <c r="FA58" s="388"/>
      <c r="FB58" s="389"/>
      <c r="FC58" s="389"/>
      <c r="FD58" s="389"/>
      <c r="FE58" s="389"/>
      <c r="FF58" s="389"/>
      <c r="FG58" s="390"/>
      <c r="FH58" s="388"/>
      <c r="FI58" s="389"/>
      <c r="FJ58" s="389"/>
      <c r="FK58" s="389"/>
      <c r="FL58" s="389"/>
      <c r="FM58" s="389"/>
      <c r="FN58" s="390"/>
      <c r="FO58" s="260"/>
      <c r="FP58" s="335"/>
      <c r="FQ58" s="336"/>
      <c r="FR58" s="336"/>
      <c r="FS58" s="336"/>
      <c r="FT58" s="336"/>
      <c r="FU58" s="336"/>
      <c r="FV58" s="336"/>
      <c r="FW58" s="336"/>
      <c r="FX58" s="336"/>
      <c r="FY58" s="337"/>
      <c r="FZ58" s="226"/>
      <c r="GA58" s="226"/>
      <c r="GB58" s="226"/>
      <c r="GC58" s="226"/>
      <c r="GD58" s="226"/>
      <c r="GE58" s="226"/>
      <c r="GF58" s="406"/>
      <c r="GG58" s="406"/>
      <c r="GH58" s="406"/>
      <c r="GI58" s="406"/>
      <c r="GJ58" s="406"/>
      <c r="GK58" s="406"/>
      <c r="GL58" s="406"/>
      <c r="GM58" s="406"/>
      <c r="GN58" s="406"/>
      <c r="GO58" s="406"/>
      <c r="GP58" s="406"/>
      <c r="GQ58" s="403"/>
      <c r="GR58" s="403"/>
      <c r="GS58" s="403"/>
      <c r="GT58" s="403"/>
      <c r="GU58" s="404"/>
      <c r="GV58" s="207"/>
      <c r="GW58" s="208"/>
      <c r="GX58" s="208"/>
      <c r="GY58" s="208"/>
      <c r="GZ58" s="208"/>
      <c r="HA58" s="208"/>
      <c r="HB58" s="208"/>
      <c r="HC58" s="208"/>
      <c r="HD58" s="208"/>
      <c r="HE58" s="208"/>
      <c r="HF58" s="208"/>
      <c r="HG58" s="208"/>
      <c r="HH58" s="208"/>
      <c r="HI58" s="208"/>
      <c r="HJ58" s="209"/>
      <c r="HK58" s="388"/>
      <c r="HL58" s="389"/>
      <c r="HM58" s="389"/>
      <c r="HN58" s="389"/>
      <c r="HO58" s="389"/>
      <c r="HP58" s="389"/>
      <c r="HQ58" s="390"/>
      <c r="HR58" s="388"/>
      <c r="HS58" s="389"/>
      <c r="HT58" s="389"/>
      <c r="HU58" s="389"/>
      <c r="HV58" s="389"/>
      <c r="HW58" s="389"/>
      <c r="HX58" s="390"/>
      <c r="HY58" s="388"/>
      <c r="HZ58" s="389"/>
      <c r="IA58" s="389"/>
      <c r="IB58" s="389"/>
      <c r="IC58" s="389"/>
      <c r="ID58" s="389"/>
      <c r="IE58" s="390"/>
      <c r="IF58" s="388"/>
      <c r="IG58" s="389"/>
      <c r="IH58" s="389"/>
      <c r="II58" s="389"/>
      <c r="IJ58" s="389"/>
      <c r="IK58" s="389"/>
      <c r="IL58" s="390"/>
      <c r="IM58" s="388"/>
      <c r="IN58" s="389"/>
      <c r="IO58" s="389"/>
      <c r="IP58" s="389"/>
      <c r="IQ58" s="389"/>
      <c r="IR58" s="389"/>
      <c r="IS58" s="390"/>
      <c r="IT58" s="1017"/>
      <c r="IU58" s="1018"/>
      <c r="IV58" s="1018"/>
      <c r="IW58" s="1018"/>
      <c r="IX58" s="1018"/>
      <c r="IY58" s="1018"/>
      <c r="IZ58" s="1018"/>
      <c r="JA58" s="1018"/>
      <c r="JB58" s="1018"/>
      <c r="JC58" s="1018"/>
      <c r="JD58" s="1018"/>
      <c r="JE58" s="1018"/>
      <c r="JF58" s="1018"/>
      <c r="JG58" s="1018"/>
      <c r="JH58" s="1018"/>
      <c r="JI58" s="1018"/>
      <c r="JJ58" s="1018"/>
      <c r="JK58" s="1018"/>
      <c r="JL58" s="1018"/>
      <c r="JM58" s="1018"/>
      <c r="JN58" s="1018"/>
      <c r="JO58" s="1018"/>
      <c r="JP58" s="1018"/>
      <c r="JQ58" s="260"/>
      <c r="JR58" s="335"/>
      <c r="JS58" s="336"/>
      <c r="JT58" s="336"/>
      <c r="JU58" s="336"/>
      <c r="JV58" s="336"/>
      <c r="JW58" s="336"/>
      <c r="JX58" s="336"/>
      <c r="JY58" s="336"/>
      <c r="JZ58" s="336"/>
      <c r="KA58" s="337"/>
      <c r="KB58" s="226"/>
      <c r="KC58" s="226"/>
      <c r="KD58" s="226"/>
      <c r="KE58" s="226"/>
      <c r="KF58" s="226"/>
      <c r="KG58" s="226"/>
      <c r="KH58" s="406"/>
      <c r="KI58" s="406"/>
      <c r="KJ58" s="406"/>
      <c r="KK58" s="406"/>
      <c r="KL58" s="406"/>
      <c r="KM58" s="406"/>
      <c r="KN58" s="406"/>
      <c r="KO58" s="406"/>
      <c r="KP58" s="406"/>
      <c r="KQ58" s="406"/>
      <c r="KR58" s="406"/>
      <c r="KS58" s="403"/>
      <c r="KT58" s="403"/>
      <c r="KU58" s="403"/>
      <c r="KV58" s="403"/>
      <c r="KW58" s="404"/>
      <c r="KX58" s="207"/>
      <c r="KY58" s="208"/>
      <c r="KZ58" s="208"/>
      <c r="LA58" s="208"/>
      <c r="LB58" s="208"/>
      <c r="LC58" s="208"/>
      <c r="LD58" s="208"/>
      <c r="LE58" s="208"/>
      <c r="LF58" s="208"/>
      <c r="LG58" s="208"/>
      <c r="LH58" s="208"/>
      <c r="LI58" s="208"/>
      <c r="LJ58" s="208"/>
      <c r="LK58" s="208"/>
      <c r="LL58" s="209"/>
      <c r="LM58" s="388"/>
      <c r="LN58" s="389"/>
      <c r="LO58" s="389"/>
      <c r="LP58" s="389"/>
      <c r="LQ58" s="389"/>
      <c r="LR58" s="389"/>
      <c r="LS58" s="390"/>
      <c r="LT58" s="388"/>
      <c r="LU58" s="389"/>
      <c r="LV58" s="389"/>
      <c r="LW58" s="389"/>
      <c r="LX58" s="389"/>
      <c r="LY58" s="389"/>
      <c r="LZ58" s="390"/>
      <c r="MA58" s="388"/>
      <c r="MB58" s="389"/>
      <c r="MC58" s="389"/>
      <c r="MD58" s="389"/>
      <c r="ME58" s="389"/>
      <c r="MF58" s="389"/>
      <c r="MG58" s="390"/>
      <c r="MH58" s="388"/>
      <c r="MI58" s="389"/>
      <c r="MJ58" s="389"/>
      <c r="MK58" s="389"/>
      <c r="ML58" s="389"/>
      <c r="MM58" s="389"/>
      <c r="MN58" s="390"/>
      <c r="MO58" s="388"/>
      <c r="MP58" s="389"/>
      <c r="MQ58" s="389"/>
      <c r="MR58" s="389"/>
      <c r="MS58" s="389"/>
      <c r="MT58" s="389"/>
      <c r="MU58" s="390"/>
      <c r="MV58" s="1017"/>
      <c r="MW58" s="1018"/>
      <c r="MX58" s="1018"/>
      <c r="MY58" s="1018"/>
      <c r="MZ58" s="1018"/>
      <c r="NA58" s="1018"/>
      <c r="NB58" s="1018"/>
      <c r="NC58" s="1018"/>
      <c r="ND58" s="1018"/>
      <c r="NE58" s="1018"/>
      <c r="NF58" s="1018"/>
      <c r="NG58" s="1018"/>
      <c r="NH58" s="1018"/>
      <c r="NI58" s="1018"/>
      <c r="NJ58" s="1018"/>
      <c r="NK58" s="1018"/>
      <c r="NL58" s="1018"/>
      <c r="NM58" s="1018"/>
      <c r="NN58" s="1018"/>
      <c r="NO58" s="1018"/>
      <c r="NP58" s="1018"/>
      <c r="NQ58" s="1018"/>
      <c r="NR58" s="1018"/>
      <c r="NS58" s="260"/>
      <c r="NT58" s="335"/>
      <c r="NU58" s="336"/>
      <c r="NV58" s="336"/>
      <c r="NW58" s="336"/>
      <c r="NX58" s="336"/>
      <c r="NY58" s="336"/>
      <c r="NZ58" s="336"/>
      <c r="OA58" s="336"/>
      <c r="OB58" s="336"/>
      <c r="OC58" s="337"/>
      <c r="OD58" s="226"/>
      <c r="OE58" s="226"/>
      <c r="OF58" s="226"/>
      <c r="OG58" s="226"/>
      <c r="OH58" s="226"/>
      <c r="OI58" s="226"/>
      <c r="OJ58" s="406"/>
      <c r="OK58" s="406"/>
      <c r="OL58" s="406"/>
      <c r="OM58" s="406"/>
      <c r="ON58" s="406"/>
      <c r="OO58" s="406"/>
      <c r="OP58" s="406"/>
      <c r="OQ58" s="406"/>
      <c r="OR58" s="406"/>
      <c r="OS58" s="406"/>
      <c r="OT58" s="406"/>
      <c r="OU58" s="403"/>
      <c r="OV58" s="403"/>
      <c r="OW58" s="403"/>
      <c r="OX58" s="403"/>
      <c r="OY58" s="404"/>
      <c r="OZ58" s="207"/>
      <c r="PA58" s="208"/>
      <c r="PB58" s="208"/>
      <c r="PC58" s="208"/>
      <c r="PD58" s="208"/>
      <c r="PE58" s="208"/>
      <c r="PF58" s="208"/>
      <c r="PG58" s="208"/>
      <c r="PH58" s="208"/>
      <c r="PI58" s="208"/>
      <c r="PJ58" s="208"/>
      <c r="PK58" s="208"/>
      <c r="PL58" s="208"/>
      <c r="PM58" s="208"/>
      <c r="PN58" s="209"/>
      <c r="PO58" s="388"/>
      <c r="PP58" s="389"/>
      <c r="PQ58" s="389"/>
      <c r="PR58" s="389"/>
      <c r="PS58" s="389"/>
      <c r="PT58" s="389"/>
      <c r="PU58" s="390"/>
      <c r="PV58" s="388"/>
      <c r="PW58" s="389"/>
      <c r="PX58" s="389"/>
      <c r="PY58" s="389"/>
      <c r="PZ58" s="389"/>
      <c r="QA58" s="389"/>
      <c r="QB58" s="390"/>
      <c r="QC58" s="388"/>
      <c r="QD58" s="389"/>
      <c r="QE58" s="389"/>
      <c r="QF58" s="389"/>
      <c r="QG58" s="389"/>
      <c r="QH58" s="389"/>
      <c r="QI58" s="390"/>
      <c r="QJ58" s="388"/>
      <c r="QK58" s="389"/>
      <c r="QL58" s="389"/>
      <c r="QM58" s="389"/>
      <c r="QN58" s="389"/>
      <c r="QO58" s="389"/>
      <c r="QP58" s="390"/>
      <c r="QQ58" s="388"/>
      <c r="QR58" s="389"/>
      <c r="QS58" s="389"/>
      <c r="QT58" s="389"/>
      <c r="QU58" s="389"/>
      <c r="QV58" s="389"/>
      <c r="QW58" s="390"/>
      <c r="QX58" s="1017"/>
      <c r="QY58" s="1018"/>
      <c r="QZ58" s="1018"/>
      <c r="RA58" s="1018"/>
      <c r="RB58" s="1018"/>
      <c r="RC58" s="1018"/>
      <c r="RD58" s="1018"/>
      <c r="RE58" s="1018"/>
      <c r="RF58" s="1018"/>
      <c r="RG58" s="1018"/>
      <c r="RH58" s="1018"/>
      <c r="RI58" s="1018"/>
      <c r="RJ58" s="1018"/>
      <c r="RK58" s="1018"/>
      <c r="RL58" s="1018"/>
      <c r="RM58" s="1018"/>
      <c r="RN58" s="1018"/>
      <c r="RO58" s="1018"/>
      <c r="RP58" s="1018"/>
      <c r="RQ58" s="1018"/>
      <c r="RR58" s="1018"/>
      <c r="RS58" s="1018"/>
      <c r="RT58" s="1018"/>
      <c r="RU58" s="260"/>
    </row>
    <row r="59" spans="2:489" ht="6.95" customHeight="1">
      <c r="B59" s="493"/>
      <c r="C59" s="494"/>
      <c r="D59" s="495"/>
      <c r="E59" s="511"/>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3"/>
      <c r="AG59" s="729"/>
      <c r="AH59" s="678"/>
      <c r="AI59" s="678"/>
      <c r="AJ59" s="678"/>
      <c r="AK59" s="678"/>
      <c r="AL59" s="678"/>
      <c r="AM59" s="678"/>
      <c r="AN59" s="678"/>
      <c r="AO59" s="678"/>
      <c r="AP59" s="678"/>
      <c r="AQ59" s="678"/>
      <c r="AR59" s="678"/>
      <c r="AS59" s="678"/>
      <c r="AT59" s="678"/>
      <c r="AU59" s="678"/>
      <c r="AV59" s="678"/>
      <c r="AW59" s="678"/>
      <c r="AX59" s="524"/>
      <c r="AY59" s="524"/>
      <c r="AZ59" s="524"/>
      <c r="BA59" s="524"/>
      <c r="BB59" s="525"/>
      <c r="BC59" s="679"/>
      <c r="BD59" s="678"/>
      <c r="BE59" s="678"/>
      <c r="BF59" s="678"/>
      <c r="BG59" s="678"/>
      <c r="BH59" s="678"/>
      <c r="BI59" s="678"/>
      <c r="BJ59" s="678"/>
      <c r="BK59" s="678"/>
      <c r="BL59" s="678"/>
      <c r="BM59" s="678"/>
      <c r="BN59" s="678"/>
      <c r="BO59" s="678"/>
      <c r="BP59" s="678"/>
      <c r="BQ59" s="678"/>
      <c r="BR59" s="678"/>
      <c r="BS59" s="678"/>
      <c r="BT59" s="524"/>
      <c r="BU59" s="524"/>
      <c r="BV59" s="524"/>
      <c r="BW59" s="524"/>
      <c r="BX59" s="525"/>
      <c r="BY59" s="391"/>
      <c r="BZ59" s="392"/>
      <c r="CA59" s="392"/>
      <c r="CB59" s="392"/>
      <c r="CC59" s="392"/>
      <c r="CD59" s="392"/>
      <c r="CE59" s="392"/>
      <c r="CF59" s="392"/>
      <c r="CG59" s="392"/>
      <c r="CH59" s="392"/>
      <c r="CI59" s="392"/>
      <c r="CJ59" s="392"/>
      <c r="CK59" s="392"/>
      <c r="CL59" s="392"/>
      <c r="CM59" s="392"/>
      <c r="CN59" s="392"/>
      <c r="CO59" s="392"/>
      <c r="CP59" s="392"/>
      <c r="CQ59" s="392"/>
      <c r="CR59" s="392"/>
      <c r="CS59" s="392"/>
      <c r="CT59" s="393"/>
      <c r="CU59" s="442" t="s">
        <v>43</v>
      </c>
      <c r="CV59" s="265"/>
      <c r="CW59" s="265"/>
      <c r="CX59" s="265"/>
      <c r="CY59" s="265"/>
      <c r="CZ59" s="265"/>
      <c r="DA59" s="405"/>
      <c r="DB59" s="405"/>
      <c r="DC59" s="405"/>
      <c r="DD59" s="405"/>
      <c r="DE59" s="405"/>
      <c r="DF59" s="405"/>
      <c r="DG59" s="405"/>
      <c r="DH59" s="405"/>
      <c r="DI59" s="405"/>
      <c r="DJ59" s="405"/>
      <c r="DK59" s="405"/>
      <c r="DL59" s="307" t="s">
        <v>165</v>
      </c>
      <c r="DM59" s="307"/>
      <c r="DN59" s="307"/>
      <c r="DO59" s="307"/>
      <c r="DP59" s="399"/>
      <c r="DQ59" s="204"/>
      <c r="DR59" s="205"/>
      <c r="DS59" s="205"/>
      <c r="DT59" s="205"/>
      <c r="DU59" s="205"/>
      <c r="DV59" s="205"/>
      <c r="DW59" s="205"/>
      <c r="DX59" s="205"/>
      <c r="DY59" s="205"/>
      <c r="DZ59" s="205"/>
      <c r="EA59" s="205"/>
      <c r="EB59" s="205"/>
      <c r="EC59" s="205"/>
      <c r="ED59" s="205"/>
      <c r="EE59" s="206"/>
      <c r="EF59" s="388"/>
      <c r="EG59" s="389"/>
      <c r="EH59" s="389"/>
      <c r="EI59" s="389"/>
      <c r="EJ59" s="389"/>
      <c r="EK59" s="389"/>
      <c r="EL59" s="390"/>
      <c r="EM59" s="388"/>
      <c r="EN59" s="389"/>
      <c r="EO59" s="389"/>
      <c r="EP59" s="389"/>
      <c r="EQ59" s="389"/>
      <c r="ER59" s="389"/>
      <c r="ES59" s="390"/>
      <c r="ET59" s="388"/>
      <c r="EU59" s="389"/>
      <c r="EV59" s="389"/>
      <c r="EW59" s="389"/>
      <c r="EX59" s="389"/>
      <c r="EY59" s="389"/>
      <c r="EZ59" s="390"/>
      <c r="FA59" s="391"/>
      <c r="FB59" s="392"/>
      <c r="FC59" s="392"/>
      <c r="FD59" s="392"/>
      <c r="FE59" s="392"/>
      <c r="FF59" s="392"/>
      <c r="FG59" s="393"/>
      <c r="FH59" s="391"/>
      <c r="FI59" s="392"/>
      <c r="FJ59" s="392"/>
      <c r="FK59" s="392"/>
      <c r="FL59" s="392"/>
      <c r="FM59" s="392"/>
      <c r="FN59" s="393"/>
      <c r="FO59" s="260"/>
      <c r="FP59" s="335"/>
      <c r="FQ59" s="336"/>
      <c r="FR59" s="336"/>
      <c r="FS59" s="336"/>
      <c r="FT59" s="336"/>
      <c r="FU59" s="336"/>
      <c r="FV59" s="336"/>
      <c r="FW59" s="336"/>
      <c r="FX59" s="336"/>
      <c r="FY59" s="337"/>
      <c r="FZ59" s="307" t="s">
        <v>102</v>
      </c>
      <c r="GA59" s="265"/>
      <c r="GB59" s="265"/>
      <c r="GC59" s="265"/>
      <c r="GD59" s="265"/>
      <c r="GE59" s="265"/>
      <c r="GF59" s="405"/>
      <c r="GG59" s="405"/>
      <c r="GH59" s="405"/>
      <c r="GI59" s="405"/>
      <c r="GJ59" s="405"/>
      <c r="GK59" s="405"/>
      <c r="GL59" s="405"/>
      <c r="GM59" s="405"/>
      <c r="GN59" s="405"/>
      <c r="GO59" s="405"/>
      <c r="GP59" s="405"/>
      <c r="GQ59" s="307" t="s">
        <v>164</v>
      </c>
      <c r="GR59" s="307"/>
      <c r="GS59" s="307"/>
      <c r="GT59" s="307"/>
      <c r="GU59" s="399"/>
      <c r="GV59" s="204"/>
      <c r="GW59" s="205"/>
      <c r="GX59" s="205"/>
      <c r="GY59" s="205"/>
      <c r="GZ59" s="205"/>
      <c r="HA59" s="205"/>
      <c r="HB59" s="205"/>
      <c r="HC59" s="205"/>
      <c r="HD59" s="205"/>
      <c r="HE59" s="205"/>
      <c r="HF59" s="205"/>
      <c r="HG59" s="205"/>
      <c r="HH59" s="205"/>
      <c r="HI59" s="205"/>
      <c r="HJ59" s="206"/>
      <c r="HK59" s="388"/>
      <c r="HL59" s="389"/>
      <c r="HM59" s="389"/>
      <c r="HN59" s="389"/>
      <c r="HO59" s="389"/>
      <c r="HP59" s="389"/>
      <c r="HQ59" s="390"/>
      <c r="HR59" s="388"/>
      <c r="HS59" s="389"/>
      <c r="HT59" s="389"/>
      <c r="HU59" s="389"/>
      <c r="HV59" s="389"/>
      <c r="HW59" s="389"/>
      <c r="HX59" s="390"/>
      <c r="HY59" s="388"/>
      <c r="HZ59" s="389"/>
      <c r="IA59" s="389"/>
      <c r="IB59" s="389"/>
      <c r="IC59" s="389"/>
      <c r="ID59" s="389"/>
      <c r="IE59" s="390"/>
      <c r="IF59" s="391"/>
      <c r="IG59" s="392"/>
      <c r="IH59" s="392"/>
      <c r="II59" s="392"/>
      <c r="IJ59" s="392"/>
      <c r="IK59" s="392"/>
      <c r="IL59" s="393"/>
      <c r="IM59" s="391"/>
      <c r="IN59" s="392"/>
      <c r="IO59" s="392"/>
      <c r="IP59" s="392"/>
      <c r="IQ59" s="392"/>
      <c r="IR59" s="392"/>
      <c r="IS59" s="393"/>
      <c r="IT59" s="1017"/>
      <c r="IU59" s="1018"/>
      <c r="IV59" s="1018"/>
      <c r="IW59" s="1018"/>
      <c r="IX59" s="1018"/>
      <c r="IY59" s="1018"/>
      <c r="IZ59" s="1018"/>
      <c r="JA59" s="1018"/>
      <c r="JB59" s="1018"/>
      <c r="JC59" s="1018"/>
      <c r="JD59" s="1018"/>
      <c r="JE59" s="1018"/>
      <c r="JF59" s="1018"/>
      <c r="JG59" s="1018"/>
      <c r="JH59" s="1018"/>
      <c r="JI59" s="1018"/>
      <c r="JJ59" s="1018"/>
      <c r="JK59" s="1018"/>
      <c r="JL59" s="1018"/>
      <c r="JM59" s="1018"/>
      <c r="JN59" s="1018"/>
      <c r="JO59" s="1018"/>
      <c r="JP59" s="1018"/>
      <c r="JQ59" s="260"/>
      <c r="JR59" s="335"/>
      <c r="JS59" s="336"/>
      <c r="JT59" s="336"/>
      <c r="JU59" s="336"/>
      <c r="JV59" s="336"/>
      <c r="JW59" s="336"/>
      <c r="JX59" s="336"/>
      <c r="JY59" s="336"/>
      <c r="JZ59" s="336"/>
      <c r="KA59" s="337"/>
      <c r="KB59" s="307" t="s">
        <v>171</v>
      </c>
      <c r="KC59" s="265"/>
      <c r="KD59" s="265"/>
      <c r="KE59" s="265"/>
      <c r="KF59" s="265"/>
      <c r="KG59" s="265"/>
      <c r="KH59" s="405"/>
      <c r="KI59" s="405"/>
      <c r="KJ59" s="405"/>
      <c r="KK59" s="405"/>
      <c r="KL59" s="405"/>
      <c r="KM59" s="405"/>
      <c r="KN59" s="405"/>
      <c r="KO59" s="405"/>
      <c r="KP59" s="405"/>
      <c r="KQ59" s="405"/>
      <c r="KR59" s="405"/>
      <c r="KS59" s="307" t="s">
        <v>164</v>
      </c>
      <c r="KT59" s="307"/>
      <c r="KU59" s="307"/>
      <c r="KV59" s="307"/>
      <c r="KW59" s="399"/>
      <c r="KX59" s="204"/>
      <c r="KY59" s="205"/>
      <c r="KZ59" s="205"/>
      <c r="LA59" s="205"/>
      <c r="LB59" s="205"/>
      <c r="LC59" s="205"/>
      <c r="LD59" s="205"/>
      <c r="LE59" s="205"/>
      <c r="LF59" s="205"/>
      <c r="LG59" s="205"/>
      <c r="LH59" s="205"/>
      <c r="LI59" s="205"/>
      <c r="LJ59" s="205"/>
      <c r="LK59" s="205"/>
      <c r="LL59" s="206"/>
      <c r="LM59" s="388"/>
      <c r="LN59" s="389"/>
      <c r="LO59" s="389"/>
      <c r="LP59" s="389"/>
      <c r="LQ59" s="389"/>
      <c r="LR59" s="389"/>
      <c r="LS59" s="390"/>
      <c r="LT59" s="388"/>
      <c r="LU59" s="389"/>
      <c r="LV59" s="389"/>
      <c r="LW59" s="389"/>
      <c r="LX59" s="389"/>
      <c r="LY59" s="389"/>
      <c r="LZ59" s="390"/>
      <c r="MA59" s="388"/>
      <c r="MB59" s="389"/>
      <c r="MC59" s="389"/>
      <c r="MD59" s="389"/>
      <c r="ME59" s="389"/>
      <c r="MF59" s="389"/>
      <c r="MG59" s="390"/>
      <c r="MH59" s="391"/>
      <c r="MI59" s="392"/>
      <c r="MJ59" s="392"/>
      <c r="MK59" s="392"/>
      <c r="ML59" s="392"/>
      <c r="MM59" s="392"/>
      <c r="MN59" s="393"/>
      <c r="MO59" s="391"/>
      <c r="MP59" s="392"/>
      <c r="MQ59" s="392"/>
      <c r="MR59" s="392"/>
      <c r="MS59" s="392"/>
      <c r="MT59" s="392"/>
      <c r="MU59" s="393"/>
      <c r="MV59" s="1017"/>
      <c r="MW59" s="1018"/>
      <c r="MX59" s="1018"/>
      <c r="MY59" s="1018"/>
      <c r="MZ59" s="1018"/>
      <c r="NA59" s="1018"/>
      <c r="NB59" s="1018"/>
      <c r="NC59" s="1018"/>
      <c r="ND59" s="1018"/>
      <c r="NE59" s="1018"/>
      <c r="NF59" s="1018"/>
      <c r="NG59" s="1018"/>
      <c r="NH59" s="1018"/>
      <c r="NI59" s="1018"/>
      <c r="NJ59" s="1018"/>
      <c r="NK59" s="1018"/>
      <c r="NL59" s="1018"/>
      <c r="NM59" s="1018"/>
      <c r="NN59" s="1018"/>
      <c r="NO59" s="1018"/>
      <c r="NP59" s="1018"/>
      <c r="NQ59" s="1018"/>
      <c r="NR59" s="1018"/>
      <c r="NS59" s="260"/>
      <c r="NT59" s="335"/>
      <c r="NU59" s="336"/>
      <c r="NV59" s="336"/>
      <c r="NW59" s="336"/>
      <c r="NX59" s="336"/>
      <c r="NY59" s="336"/>
      <c r="NZ59" s="336"/>
      <c r="OA59" s="336"/>
      <c r="OB59" s="336"/>
      <c r="OC59" s="337"/>
      <c r="OD59" s="307" t="s">
        <v>176</v>
      </c>
      <c r="OE59" s="265"/>
      <c r="OF59" s="265"/>
      <c r="OG59" s="265"/>
      <c r="OH59" s="265"/>
      <c r="OI59" s="265"/>
      <c r="OJ59" s="405"/>
      <c r="OK59" s="405"/>
      <c r="OL59" s="405"/>
      <c r="OM59" s="405"/>
      <c r="ON59" s="405"/>
      <c r="OO59" s="405"/>
      <c r="OP59" s="405"/>
      <c r="OQ59" s="405"/>
      <c r="OR59" s="405"/>
      <c r="OS59" s="405"/>
      <c r="OT59" s="405"/>
      <c r="OU59" s="307" t="s">
        <v>164</v>
      </c>
      <c r="OV59" s="307"/>
      <c r="OW59" s="307"/>
      <c r="OX59" s="307"/>
      <c r="OY59" s="399"/>
      <c r="OZ59" s="204"/>
      <c r="PA59" s="205"/>
      <c r="PB59" s="205"/>
      <c r="PC59" s="205"/>
      <c r="PD59" s="205"/>
      <c r="PE59" s="205"/>
      <c r="PF59" s="205"/>
      <c r="PG59" s="205"/>
      <c r="PH59" s="205"/>
      <c r="PI59" s="205"/>
      <c r="PJ59" s="205"/>
      <c r="PK59" s="205"/>
      <c r="PL59" s="205"/>
      <c r="PM59" s="205"/>
      <c r="PN59" s="206"/>
      <c r="PO59" s="388"/>
      <c r="PP59" s="389"/>
      <c r="PQ59" s="389"/>
      <c r="PR59" s="389"/>
      <c r="PS59" s="389"/>
      <c r="PT59" s="389"/>
      <c r="PU59" s="390"/>
      <c r="PV59" s="388"/>
      <c r="PW59" s="389"/>
      <c r="PX59" s="389"/>
      <c r="PY59" s="389"/>
      <c r="PZ59" s="389"/>
      <c r="QA59" s="389"/>
      <c r="QB59" s="390"/>
      <c r="QC59" s="388"/>
      <c r="QD59" s="389"/>
      <c r="QE59" s="389"/>
      <c r="QF59" s="389"/>
      <c r="QG59" s="389"/>
      <c r="QH59" s="389"/>
      <c r="QI59" s="390"/>
      <c r="QJ59" s="391"/>
      <c r="QK59" s="392"/>
      <c r="QL59" s="392"/>
      <c r="QM59" s="392"/>
      <c r="QN59" s="392"/>
      <c r="QO59" s="392"/>
      <c r="QP59" s="393"/>
      <c r="QQ59" s="391"/>
      <c r="QR59" s="392"/>
      <c r="QS59" s="392"/>
      <c r="QT59" s="392"/>
      <c r="QU59" s="392"/>
      <c r="QV59" s="392"/>
      <c r="QW59" s="393"/>
      <c r="QX59" s="1017"/>
      <c r="QY59" s="1018"/>
      <c r="QZ59" s="1018"/>
      <c r="RA59" s="1018"/>
      <c r="RB59" s="1018"/>
      <c r="RC59" s="1018"/>
      <c r="RD59" s="1018"/>
      <c r="RE59" s="1018"/>
      <c r="RF59" s="1018"/>
      <c r="RG59" s="1018"/>
      <c r="RH59" s="1018"/>
      <c r="RI59" s="1018"/>
      <c r="RJ59" s="1018"/>
      <c r="RK59" s="1018"/>
      <c r="RL59" s="1018"/>
      <c r="RM59" s="1018"/>
      <c r="RN59" s="1018"/>
      <c r="RO59" s="1018"/>
      <c r="RP59" s="1018"/>
      <c r="RQ59" s="1018"/>
      <c r="RR59" s="1018"/>
      <c r="RS59" s="1018"/>
      <c r="RT59" s="1018"/>
      <c r="RU59" s="260"/>
    </row>
    <row r="60" spans="2:489" ht="6.95" customHeight="1">
      <c r="B60" s="493"/>
      <c r="C60" s="494"/>
      <c r="D60" s="495"/>
      <c r="E60" s="514"/>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6"/>
      <c r="AG60" s="730"/>
      <c r="AH60" s="681"/>
      <c r="AI60" s="681"/>
      <c r="AJ60" s="681"/>
      <c r="AK60" s="681"/>
      <c r="AL60" s="681"/>
      <c r="AM60" s="681"/>
      <c r="AN60" s="681"/>
      <c r="AO60" s="681"/>
      <c r="AP60" s="681"/>
      <c r="AQ60" s="681"/>
      <c r="AR60" s="681"/>
      <c r="AS60" s="681"/>
      <c r="AT60" s="681"/>
      <c r="AU60" s="681"/>
      <c r="AV60" s="681"/>
      <c r="AW60" s="681"/>
      <c r="AX60" s="526"/>
      <c r="AY60" s="526"/>
      <c r="AZ60" s="526"/>
      <c r="BA60" s="526"/>
      <c r="BB60" s="527"/>
      <c r="BC60" s="680"/>
      <c r="BD60" s="681"/>
      <c r="BE60" s="681"/>
      <c r="BF60" s="681"/>
      <c r="BG60" s="681"/>
      <c r="BH60" s="681"/>
      <c r="BI60" s="681"/>
      <c r="BJ60" s="681"/>
      <c r="BK60" s="681"/>
      <c r="BL60" s="681"/>
      <c r="BM60" s="681"/>
      <c r="BN60" s="681"/>
      <c r="BO60" s="681"/>
      <c r="BP60" s="681"/>
      <c r="BQ60" s="681"/>
      <c r="BR60" s="681"/>
      <c r="BS60" s="681"/>
      <c r="BT60" s="526"/>
      <c r="BU60" s="526"/>
      <c r="BV60" s="526"/>
      <c r="BW60" s="526"/>
      <c r="BX60" s="527"/>
      <c r="BY60" s="394"/>
      <c r="BZ60" s="395"/>
      <c r="CA60" s="395"/>
      <c r="CB60" s="395"/>
      <c r="CC60" s="395"/>
      <c r="CD60" s="395"/>
      <c r="CE60" s="395"/>
      <c r="CF60" s="395"/>
      <c r="CG60" s="395"/>
      <c r="CH60" s="395"/>
      <c r="CI60" s="395"/>
      <c r="CJ60" s="395"/>
      <c r="CK60" s="395"/>
      <c r="CL60" s="395"/>
      <c r="CM60" s="395"/>
      <c r="CN60" s="395"/>
      <c r="CO60" s="395"/>
      <c r="CP60" s="395"/>
      <c r="CQ60" s="395"/>
      <c r="CR60" s="395"/>
      <c r="CS60" s="395"/>
      <c r="CT60" s="396"/>
      <c r="CU60" s="293"/>
      <c r="CV60" s="267"/>
      <c r="CW60" s="267"/>
      <c r="CX60" s="267"/>
      <c r="CY60" s="267"/>
      <c r="CZ60" s="267"/>
      <c r="DA60" s="410"/>
      <c r="DB60" s="410"/>
      <c r="DC60" s="410"/>
      <c r="DD60" s="410"/>
      <c r="DE60" s="410"/>
      <c r="DF60" s="410"/>
      <c r="DG60" s="410"/>
      <c r="DH60" s="410"/>
      <c r="DI60" s="410"/>
      <c r="DJ60" s="410"/>
      <c r="DK60" s="410"/>
      <c r="DL60" s="400"/>
      <c r="DM60" s="400"/>
      <c r="DN60" s="400"/>
      <c r="DO60" s="400"/>
      <c r="DP60" s="401"/>
      <c r="DQ60" s="210"/>
      <c r="DR60" s="211"/>
      <c r="DS60" s="211"/>
      <c r="DT60" s="211"/>
      <c r="DU60" s="211"/>
      <c r="DV60" s="211"/>
      <c r="DW60" s="211"/>
      <c r="DX60" s="211"/>
      <c r="DY60" s="211"/>
      <c r="DZ60" s="211"/>
      <c r="EA60" s="211"/>
      <c r="EB60" s="211"/>
      <c r="EC60" s="211"/>
      <c r="ED60" s="211"/>
      <c r="EE60" s="212"/>
      <c r="EF60" s="702"/>
      <c r="EG60" s="703"/>
      <c r="EH60" s="703"/>
      <c r="EI60" s="703"/>
      <c r="EJ60" s="703"/>
      <c r="EK60" s="703"/>
      <c r="EL60" s="704"/>
      <c r="EM60" s="702"/>
      <c r="EN60" s="703"/>
      <c r="EO60" s="703"/>
      <c r="EP60" s="703"/>
      <c r="EQ60" s="703"/>
      <c r="ER60" s="703"/>
      <c r="ES60" s="704"/>
      <c r="ET60" s="702"/>
      <c r="EU60" s="703"/>
      <c r="EV60" s="703"/>
      <c r="EW60" s="703"/>
      <c r="EX60" s="703"/>
      <c r="EY60" s="703"/>
      <c r="EZ60" s="704"/>
      <c r="FA60" s="394"/>
      <c r="FB60" s="395"/>
      <c r="FC60" s="395"/>
      <c r="FD60" s="395"/>
      <c r="FE60" s="395"/>
      <c r="FF60" s="395"/>
      <c r="FG60" s="396"/>
      <c r="FH60" s="394"/>
      <c r="FI60" s="395"/>
      <c r="FJ60" s="395"/>
      <c r="FK60" s="395"/>
      <c r="FL60" s="395"/>
      <c r="FM60" s="395"/>
      <c r="FN60" s="396"/>
      <c r="FO60" s="260"/>
      <c r="FP60" s="338"/>
      <c r="FQ60" s="339"/>
      <c r="FR60" s="339"/>
      <c r="FS60" s="339"/>
      <c r="FT60" s="339"/>
      <c r="FU60" s="339"/>
      <c r="FV60" s="339"/>
      <c r="FW60" s="339"/>
      <c r="FX60" s="339"/>
      <c r="FY60" s="340"/>
      <c r="FZ60" s="267"/>
      <c r="GA60" s="267"/>
      <c r="GB60" s="267"/>
      <c r="GC60" s="267"/>
      <c r="GD60" s="267"/>
      <c r="GE60" s="267"/>
      <c r="GF60" s="410"/>
      <c r="GG60" s="410"/>
      <c r="GH60" s="410"/>
      <c r="GI60" s="410"/>
      <c r="GJ60" s="410"/>
      <c r="GK60" s="410"/>
      <c r="GL60" s="410"/>
      <c r="GM60" s="410"/>
      <c r="GN60" s="410"/>
      <c r="GO60" s="410"/>
      <c r="GP60" s="410"/>
      <c r="GQ60" s="400"/>
      <c r="GR60" s="400"/>
      <c r="GS60" s="400"/>
      <c r="GT60" s="400"/>
      <c r="GU60" s="401"/>
      <c r="GV60" s="210"/>
      <c r="GW60" s="211"/>
      <c r="GX60" s="211"/>
      <c r="GY60" s="211"/>
      <c r="GZ60" s="211"/>
      <c r="HA60" s="211"/>
      <c r="HB60" s="211"/>
      <c r="HC60" s="211"/>
      <c r="HD60" s="211"/>
      <c r="HE60" s="211"/>
      <c r="HF60" s="211"/>
      <c r="HG60" s="211"/>
      <c r="HH60" s="211"/>
      <c r="HI60" s="211"/>
      <c r="HJ60" s="212"/>
      <c r="HK60" s="702"/>
      <c r="HL60" s="703"/>
      <c r="HM60" s="703"/>
      <c r="HN60" s="703"/>
      <c r="HO60" s="703"/>
      <c r="HP60" s="703"/>
      <c r="HQ60" s="704"/>
      <c r="HR60" s="702"/>
      <c r="HS60" s="703"/>
      <c r="HT60" s="703"/>
      <c r="HU60" s="703"/>
      <c r="HV60" s="703"/>
      <c r="HW60" s="703"/>
      <c r="HX60" s="704"/>
      <c r="HY60" s="702"/>
      <c r="HZ60" s="703"/>
      <c r="IA60" s="703"/>
      <c r="IB60" s="703"/>
      <c r="IC60" s="703"/>
      <c r="ID60" s="703"/>
      <c r="IE60" s="704"/>
      <c r="IF60" s="394"/>
      <c r="IG60" s="395"/>
      <c r="IH60" s="395"/>
      <c r="II60" s="395"/>
      <c r="IJ60" s="395"/>
      <c r="IK60" s="395"/>
      <c r="IL60" s="396"/>
      <c r="IM60" s="394"/>
      <c r="IN60" s="395"/>
      <c r="IO60" s="395"/>
      <c r="IP60" s="395"/>
      <c r="IQ60" s="395"/>
      <c r="IR60" s="395"/>
      <c r="IS60" s="396"/>
      <c r="IT60" s="1017"/>
      <c r="IU60" s="1018"/>
      <c r="IV60" s="1018"/>
      <c r="IW60" s="1018"/>
      <c r="IX60" s="1018"/>
      <c r="IY60" s="1018"/>
      <c r="IZ60" s="1018"/>
      <c r="JA60" s="1018"/>
      <c r="JB60" s="1018"/>
      <c r="JC60" s="1018"/>
      <c r="JD60" s="1018"/>
      <c r="JE60" s="1018"/>
      <c r="JF60" s="1018"/>
      <c r="JG60" s="1018"/>
      <c r="JH60" s="1018"/>
      <c r="JI60" s="1018"/>
      <c r="JJ60" s="1018"/>
      <c r="JK60" s="1018"/>
      <c r="JL60" s="1018"/>
      <c r="JM60" s="1018"/>
      <c r="JN60" s="1018"/>
      <c r="JO60" s="1018"/>
      <c r="JP60" s="1018"/>
      <c r="JQ60" s="260"/>
      <c r="JR60" s="338"/>
      <c r="JS60" s="339"/>
      <c r="JT60" s="339"/>
      <c r="JU60" s="339"/>
      <c r="JV60" s="339"/>
      <c r="JW60" s="339"/>
      <c r="JX60" s="339"/>
      <c r="JY60" s="339"/>
      <c r="JZ60" s="339"/>
      <c r="KA60" s="340"/>
      <c r="KB60" s="267"/>
      <c r="KC60" s="267"/>
      <c r="KD60" s="267"/>
      <c r="KE60" s="267"/>
      <c r="KF60" s="267"/>
      <c r="KG60" s="267"/>
      <c r="KH60" s="410"/>
      <c r="KI60" s="410"/>
      <c r="KJ60" s="410"/>
      <c r="KK60" s="410"/>
      <c r="KL60" s="410"/>
      <c r="KM60" s="410"/>
      <c r="KN60" s="410"/>
      <c r="KO60" s="410"/>
      <c r="KP60" s="410"/>
      <c r="KQ60" s="410"/>
      <c r="KR60" s="410"/>
      <c r="KS60" s="400"/>
      <c r="KT60" s="400"/>
      <c r="KU60" s="400"/>
      <c r="KV60" s="400"/>
      <c r="KW60" s="401"/>
      <c r="KX60" s="210"/>
      <c r="KY60" s="211"/>
      <c r="KZ60" s="211"/>
      <c r="LA60" s="211"/>
      <c r="LB60" s="211"/>
      <c r="LC60" s="211"/>
      <c r="LD60" s="211"/>
      <c r="LE60" s="211"/>
      <c r="LF60" s="211"/>
      <c r="LG60" s="211"/>
      <c r="LH60" s="211"/>
      <c r="LI60" s="211"/>
      <c r="LJ60" s="211"/>
      <c r="LK60" s="211"/>
      <c r="LL60" s="212"/>
      <c r="LM60" s="702"/>
      <c r="LN60" s="703"/>
      <c r="LO60" s="703"/>
      <c r="LP60" s="703"/>
      <c r="LQ60" s="703"/>
      <c r="LR60" s="703"/>
      <c r="LS60" s="704"/>
      <c r="LT60" s="702"/>
      <c r="LU60" s="703"/>
      <c r="LV60" s="703"/>
      <c r="LW60" s="703"/>
      <c r="LX60" s="703"/>
      <c r="LY60" s="703"/>
      <c r="LZ60" s="704"/>
      <c r="MA60" s="702"/>
      <c r="MB60" s="703"/>
      <c r="MC60" s="703"/>
      <c r="MD60" s="703"/>
      <c r="ME60" s="703"/>
      <c r="MF60" s="703"/>
      <c r="MG60" s="704"/>
      <c r="MH60" s="394"/>
      <c r="MI60" s="395"/>
      <c r="MJ60" s="395"/>
      <c r="MK60" s="395"/>
      <c r="ML60" s="395"/>
      <c r="MM60" s="395"/>
      <c r="MN60" s="396"/>
      <c r="MO60" s="394"/>
      <c r="MP60" s="395"/>
      <c r="MQ60" s="395"/>
      <c r="MR60" s="395"/>
      <c r="MS60" s="395"/>
      <c r="MT60" s="395"/>
      <c r="MU60" s="396"/>
      <c r="MV60" s="1017"/>
      <c r="MW60" s="1018"/>
      <c r="MX60" s="1018"/>
      <c r="MY60" s="1018"/>
      <c r="MZ60" s="1018"/>
      <c r="NA60" s="1018"/>
      <c r="NB60" s="1018"/>
      <c r="NC60" s="1018"/>
      <c r="ND60" s="1018"/>
      <c r="NE60" s="1018"/>
      <c r="NF60" s="1018"/>
      <c r="NG60" s="1018"/>
      <c r="NH60" s="1018"/>
      <c r="NI60" s="1018"/>
      <c r="NJ60" s="1018"/>
      <c r="NK60" s="1018"/>
      <c r="NL60" s="1018"/>
      <c r="NM60" s="1018"/>
      <c r="NN60" s="1018"/>
      <c r="NO60" s="1018"/>
      <c r="NP60" s="1018"/>
      <c r="NQ60" s="1018"/>
      <c r="NR60" s="1018"/>
      <c r="NS60" s="260"/>
      <c r="NT60" s="338"/>
      <c r="NU60" s="339"/>
      <c r="NV60" s="339"/>
      <c r="NW60" s="339"/>
      <c r="NX60" s="339"/>
      <c r="NY60" s="339"/>
      <c r="NZ60" s="339"/>
      <c r="OA60" s="339"/>
      <c r="OB60" s="339"/>
      <c r="OC60" s="340"/>
      <c r="OD60" s="267"/>
      <c r="OE60" s="267"/>
      <c r="OF60" s="267"/>
      <c r="OG60" s="267"/>
      <c r="OH60" s="267"/>
      <c r="OI60" s="267"/>
      <c r="OJ60" s="410"/>
      <c r="OK60" s="410"/>
      <c r="OL60" s="410"/>
      <c r="OM60" s="410"/>
      <c r="ON60" s="410"/>
      <c r="OO60" s="410"/>
      <c r="OP60" s="410"/>
      <c r="OQ60" s="410"/>
      <c r="OR60" s="410"/>
      <c r="OS60" s="410"/>
      <c r="OT60" s="410"/>
      <c r="OU60" s="400"/>
      <c r="OV60" s="400"/>
      <c r="OW60" s="400"/>
      <c r="OX60" s="400"/>
      <c r="OY60" s="401"/>
      <c r="OZ60" s="210"/>
      <c r="PA60" s="211"/>
      <c r="PB60" s="211"/>
      <c r="PC60" s="211"/>
      <c r="PD60" s="211"/>
      <c r="PE60" s="211"/>
      <c r="PF60" s="211"/>
      <c r="PG60" s="211"/>
      <c r="PH60" s="211"/>
      <c r="PI60" s="211"/>
      <c r="PJ60" s="211"/>
      <c r="PK60" s="211"/>
      <c r="PL60" s="211"/>
      <c r="PM60" s="211"/>
      <c r="PN60" s="212"/>
      <c r="PO60" s="702"/>
      <c r="PP60" s="703"/>
      <c r="PQ60" s="703"/>
      <c r="PR60" s="703"/>
      <c r="PS60" s="703"/>
      <c r="PT60" s="703"/>
      <c r="PU60" s="704"/>
      <c r="PV60" s="702"/>
      <c r="PW60" s="703"/>
      <c r="PX60" s="703"/>
      <c r="PY60" s="703"/>
      <c r="PZ60" s="703"/>
      <c r="QA60" s="703"/>
      <c r="QB60" s="704"/>
      <c r="QC60" s="702"/>
      <c r="QD60" s="703"/>
      <c r="QE60" s="703"/>
      <c r="QF60" s="703"/>
      <c r="QG60" s="703"/>
      <c r="QH60" s="703"/>
      <c r="QI60" s="704"/>
      <c r="QJ60" s="394"/>
      <c r="QK60" s="395"/>
      <c r="QL60" s="395"/>
      <c r="QM60" s="395"/>
      <c r="QN60" s="395"/>
      <c r="QO60" s="395"/>
      <c r="QP60" s="396"/>
      <c r="QQ60" s="394"/>
      <c r="QR60" s="395"/>
      <c r="QS60" s="395"/>
      <c r="QT60" s="395"/>
      <c r="QU60" s="395"/>
      <c r="QV60" s="395"/>
      <c r="QW60" s="396"/>
      <c r="QX60" s="1017"/>
      <c r="QY60" s="1018"/>
      <c r="QZ60" s="1018"/>
      <c r="RA60" s="1018"/>
      <c r="RB60" s="1018"/>
      <c r="RC60" s="1018"/>
      <c r="RD60" s="1018"/>
      <c r="RE60" s="1018"/>
      <c r="RF60" s="1018"/>
      <c r="RG60" s="1018"/>
      <c r="RH60" s="1018"/>
      <c r="RI60" s="1018"/>
      <c r="RJ60" s="1018"/>
      <c r="RK60" s="1018"/>
      <c r="RL60" s="1018"/>
      <c r="RM60" s="1018"/>
      <c r="RN60" s="1018"/>
      <c r="RO60" s="1018"/>
      <c r="RP60" s="1018"/>
      <c r="RQ60" s="1018"/>
      <c r="RR60" s="1018"/>
      <c r="RS60" s="1018"/>
      <c r="RT60" s="1018"/>
      <c r="RU60" s="260"/>
    </row>
    <row r="61" spans="2:489" ht="12" customHeight="1">
      <c r="B61" s="493"/>
      <c r="C61" s="494"/>
      <c r="D61" s="495"/>
      <c r="E61" s="508" t="s">
        <v>44</v>
      </c>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10"/>
      <c r="AG61" s="752">
        <f>BC61+BY61</f>
        <v>0</v>
      </c>
      <c r="AH61" s="753"/>
      <c r="AI61" s="753"/>
      <c r="AJ61" s="753"/>
      <c r="AK61" s="753"/>
      <c r="AL61" s="753"/>
      <c r="AM61" s="753"/>
      <c r="AN61" s="753"/>
      <c r="AO61" s="753"/>
      <c r="AP61" s="753"/>
      <c r="AQ61" s="753"/>
      <c r="AR61" s="753"/>
      <c r="AS61" s="753"/>
      <c r="AT61" s="753"/>
      <c r="AU61" s="753"/>
      <c r="AV61" s="753"/>
      <c r="AW61" s="753"/>
      <c r="AX61" s="520" t="s">
        <v>165</v>
      </c>
      <c r="AY61" s="521"/>
      <c r="AZ61" s="521"/>
      <c r="BA61" s="521"/>
      <c r="BB61" s="522"/>
      <c r="BC61" s="677">
        <f>SUM(DA61:DK66,GF61:GP66,KH61:KR66,OJ61:OT66)</f>
        <v>0</v>
      </c>
      <c r="BD61" s="678"/>
      <c r="BE61" s="678"/>
      <c r="BF61" s="678"/>
      <c r="BG61" s="678"/>
      <c r="BH61" s="678"/>
      <c r="BI61" s="678"/>
      <c r="BJ61" s="678"/>
      <c r="BK61" s="678"/>
      <c r="BL61" s="678"/>
      <c r="BM61" s="678"/>
      <c r="BN61" s="678"/>
      <c r="BO61" s="678"/>
      <c r="BP61" s="678"/>
      <c r="BQ61" s="678"/>
      <c r="BR61" s="678"/>
      <c r="BS61" s="678"/>
      <c r="BT61" s="520" t="s">
        <v>165</v>
      </c>
      <c r="BU61" s="521"/>
      <c r="BV61" s="521"/>
      <c r="BW61" s="521"/>
      <c r="BX61" s="522"/>
      <c r="BY61" s="682"/>
      <c r="BZ61" s="683"/>
      <c r="CA61" s="683"/>
      <c r="CB61" s="683"/>
      <c r="CC61" s="683"/>
      <c r="CD61" s="683"/>
      <c r="CE61" s="683"/>
      <c r="CF61" s="683"/>
      <c r="CG61" s="683"/>
      <c r="CH61" s="683"/>
      <c r="CI61" s="683"/>
      <c r="CJ61" s="683"/>
      <c r="CK61" s="683"/>
      <c r="CL61" s="683"/>
      <c r="CM61" s="683"/>
      <c r="CN61" s="683"/>
      <c r="CO61" s="683"/>
      <c r="CP61" s="520" t="s">
        <v>165</v>
      </c>
      <c r="CQ61" s="521"/>
      <c r="CR61" s="521"/>
      <c r="CS61" s="521"/>
      <c r="CT61" s="522"/>
      <c r="CU61" s="291" t="s">
        <v>41</v>
      </c>
      <c r="CV61" s="225"/>
      <c r="CW61" s="225"/>
      <c r="CX61" s="225"/>
      <c r="CY61" s="225"/>
      <c r="CZ61" s="225"/>
      <c r="DA61" s="227"/>
      <c r="DB61" s="227"/>
      <c r="DC61" s="227"/>
      <c r="DD61" s="227"/>
      <c r="DE61" s="227"/>
      <c r="DF61" s="227"/>
      <c r="DG61" s="227"/>
      <c r="DH61" s="227"/>
      <c r="DI61" s="227"/>
      <c r="DJ61" s="227"/>
      <c r="DK61" s="227"/>
      <c r="DL61" s="224" t="s">
        <v>165</v>
      </c>
      <c r="DM61" s="224"/>
      <c r="DN61" s="224"/>
      <c r="DO61" s="224"/>
      <c r="DP61" s="402"/>
      <c r="DQ61" s="213"/>
      <c r="DR61" s="214"/>
      <c r="DS61" s="214"/>
      <c r="DT61" s="214"/>
      <c r="DU61" s="214"/>
      <c r="DV61" s="214"/>
      <c r="DW61" s="214"/>
      <c r="DX61" s="214"/>
      <c r="DY61" s="214"/>
      <c r="DZ61" s="214"/>
      <c r="EA61" s="214"/>
      <c r="EB61" s="214"/>
      <c r="EC61" s="214"/>
      <c r="ED61" s="214"/>
      <c r="EE61" s="215"/>
      <c r="EF61" s="671"/>
      <c r="EG61" s="672"/>
      <c r="EH61" s="672"/>
      <c r="EI61" s="672"/>
      <c r="EJ61" s="672"/>
      <c r="EK61" s="672"/>
      <c r="EL61" s="673"/>
      <c r="EM61" s="1008"/>
      <c r="EN61" s="1009"/>
      <c r="EO61" s="1009"/>
      <c r="EP61" s="1009"/>
      <c r="EQ61" s="1009"/>
      <c r="ER61" s="1009"/>
      <c r="ES61" s="1010"/>
      <c r="ET61" s="1008"/>
      <c r="EU61" s="1009"/>
      <c r="EV61" s="1009"/>
      <c r="EW61" s="1009"/>
      <c r="EX61" s="1009"/>
      <c r="EY61" s="1009"/>
      <c r="EZ61" s="1010"/>
      <c r="FA61" s="671"/>
      <c r="FB61" s="672"/>
      <c r="FC61" s="672"/>
      <c r="FD61" s="672"/>
      <c r="FE61" s="672"/>
      <c r="FF61" s="672"/>
      <c r="FG61" s="673"/>
      <c r="FH61" s="671"/>
      <c r="FI61" s="672"/>
      <c r="FJ61" s="672"/>
      <c r="FK61" s="672"/>
      <c r="FL61" s="672"/>
      <c r="FM61" s="672"/>
      <c r="FN61" s="673"/>
      <c r="FO61" s="259" t="str">
        <f>IF($BC61&gt;SUM($DA61:$DK66),IF(AND(DA61&gt;0,DA63&gt;0,DA65&gt;0),"⇒⇒⇒⇒
４箇所以上の場合",""),"")</f>
        <v/>
      </c>
      <c r="FP61" s="332" t="s">
        <v>147</v>
      </c>
      <c r="FQ61" s="333"/>
      <c r="FR61" s="333"/>
      <c r="FS61" s="333"/>
      <c r="FT61" s="333"/>
      <c r="FU61" s="333"/>
      <c r="FV61" s="333"/>
      <c r="FW61" s="333"/>
      <c r="FX61" s="333"/>
      <c r="FY61" s="334"/>
      <c r="FZ61" s="224" t="str">
        <f>FZ55</f>
        <v>4箇所目</v>
      </c>
      <c r="GA61" s="225"/>
      <c r="GB61" s="225"/>
      <c r="GC61" s="225"/>
      <c r="GD61" s="225"/>
      <c r="GE61" s="225"/>
      <c r="GF61" s="227"/>
      <c r="GG61" s="227"/>
      <c r="GH61" s="227"/>
      <c r="GI61" s="227"/>
      <c r="GJ61" s="227"/>
      <c r="GK61" s="227"/>
      <c r="GL61" s="227"/>
      <c r="GM61" s="227"/>
      <c r="GN61" s="227"/>
      <c r="GO61" s="227"/>
      <c r="GP61" s="227"/>
      <c r="GQ61" s="224" t="s">
        <v>164</v>
      </c>
      <c r="GR61" s="224"/>
      <c r="GS61" s="224"/>
      <c r="GT61" s="224"/>
      <c r="GU61" s="402"/>
      <c r="GV61" s="213"/>
      <c r="GW61" s="214"/>
      <c r="GX61" s="214"/>
      <c r="GY61" s="214"/>
      <c r="GZ61" s="214"/>
      <c r="HA61" s="214"/>
      <c r="HB61" s="214"/>
      <c r="HC61" s="214"/>
      <c r="HD61" s="214"/>
      <c r="HE61" s="214"/>
      <c r="HF61" s="214"/>
      <c r="HG61" s="214"/>
      <c r="HH61" s="214"/>
      <c r="HI61" s="214"/>
      <c r="HJ61" s="215"/>
      <c r="HK61" s="671"/>
      <c r="HL61" s="672"/>
      <c r="HM61" s="672"/>
      <c r="HN61" s="672"/>
      <c r="HO61" s="672"/>
      <c r="HP61" s="672"/>
      <c r="HQ61" s="673"/>
      <c r="HR61" s="1008"/>
      <c r="HS61" s="1009"/>
      <c r="HT61" s="1009"/>
      <c r="HU61" s="1009"/>
      <c r="HV61" s="1009"/>
      <c r="HW61" s="1009"/>
      <c r="HX61" s="1010"/>
      <c r="HY61" s="1008"/>
      <c r="HZ61" s="1009"/>
      <c r="IA61" s="1009"/>
      <c r="IB61" s="1009"/>
      <c r="IC61" s="1009"/>
      <c r="ID61" s="1009"/>
      <c r="IE61" s="1010"/>
      <c r="IF61" s="671"/>
      <c r="IG61" s="672"/>
      <c r="IH61" s="672"/>
      <c r="II61" s="672"/>
      <c r="IJ61" s="672"/>
      <c r="IK61" s="672"/>
      <c r="IL61" s="673"/>
      <c r="IM61" s="671"/>
      <c r="IN61" s="672"/>
      <c r="IO61" s="672"/>
      <c r="IP61" s="672"/>
      <c r="IQ61" s="672"/>
      <c r="IR61" s="672"/>
      <c r="IS61" s="673"/>
      <c r="IT61" s="1017"/>
      <c r="IU61" s="1018"/>
      <c r="IV61" s="1018"/>
      <c r="IW61" s="1018"/>
      <c r="IX61" s="1018"/>
      <c r="IY61" s="1018"/>
      <c r="IZ61" s="1018"/>
      <c r="JA61" s="1018"/>
      <c r="JB61" s="1018"/>
      <c r="JC61" s="1018"/>
      <c r="JD61" s="1018"/>
      <c r="JE61" s="1018"/>
      <c r="JF61" s="1018"/>
      <c r="JG61" s="1018"/>
      <c r="JH61" s="1018"/>
      <c r="JI61" s="1018"/>
      <c r="JJ61" s="1018"/>
      <c r="JK61" s="1018"/>
      <c r="JL61" s="1018"/>
      <c r="JM61" s="1018"/>
      <c r="JN61" s="1018"/>
      <c r="JO61" s="1018"/>
      <c r="JP61" s="1018"/>
      <c r="JQ61" s="259" t="str">
        <f t="shared" ref="JQ61" si="0">IF($BC61&gt;SUM($DA61:$DK66,$GF61:$GP66),IF(AND(GF61&gt;0,GF63&gt;0,GF65&gt;0),"⇒⇒⇒⇒
７箇所以上の場合",""),"")</f>
        <v/>
      </c>
      <c r="JR61" s="332" t="s">
        <v>147</v>
      </c>
      <c r="JS61" s="333"/>
      <c r="JT61" s="333"/>
      <c r="JU61" s="333"/>
      <c r="JV61" s="333"/>
      <c r="JW61" s="333"/>
      <c r="JX61" s="333"/>
      <c r="JY61" s="333"/>
      <c r="JZ61" s="333"/>
      <c r="KA61" s="334"/>
      <c r="KB61" s="224" t="str">
        <f>KB55</f>
        <v>7箇所目</v>
      </c>
      <c r="KC61" s="225"/>
      <c r="KD61" s="225"/>
      <c r="KE61" s="225"/>
      <c r="KF61" s="225"/>
      <c r="KG61" s="225"/>
      <c r="KH61" s="227"/>
      <c r="KI61" s="227"/>
      <c r="KJ61" s="227"/>
      <c r="KK61" s="227"/>
      <c r="KL61" s="227"/>
      <c r="KM61" s="227"/>
      <c r="KN61" s="227"/>
      <c r="KO61" s="227"/>
      <c r="KP61" s="227"/>
      <c r="KQ61" s="227"/>
      <c r="KR61" s="227"/>
      <c r="KS61" s="224" t="s">
        <v>164</v>
      </c>
      <c r="KT61" s="224"/>
      <c r="KU61" s="224"/>
      <c r="KV61" s="224"/>
      <c r="KW61" s="402"/>
      <c r="KX61" s="213"/>
      <c r="KY61" s="214"/>
      <c r="KZ61" s="214"/>
      <c r="LA61" s="214"/>
      <c r="LB61" s="214"/>
      <c r="LC61" s="214"/>
      <c r="LD61" s="214"/>
      <c r="LE61" s="214"/>
      <c r="LF61" s="214"/>
      <c r="LG61" s="214"/>
      <c r="LH61" s="214"/>
      <c r="LI61" s="214"/>
      <c r="LJ61" s="214"/>
      <c r="LK61" s="214"/>
      <c r="LL61" s="215"/>
      <c r="LM61" s="671"/>
      <c r="LN61" s="672"/>
      <c r="LO61" s="672"/>
      <c r="LP61" s="672"/>
      <c r="LQ61" s="672"/>
      <c r="LR61" s="672"/>
      <c r="LS61" s="673"/>
      <c r="LT61" s="1008"/>
      <c r="LU61" s="1009"/>
      <c r="LV61" s="1009"/>
      <c r="LW61" s="1009"/>
      <c r="LX61" s="1009"/>
      <c r="LY61" s="1009"/>
      <c r="LZ61" s="1010"/>
      <c r="MA61" s="1008"/>
      <c r="MB61" s="1009"/>
      <c r="MC61" s="1009"/>
      <c r="MD61" s="1009"/>
      <c r="ME61" s="1009"/>
      <c r="MF61" s="1009"/>
      <c r="MG61" s="1010"/>
      <c r="MH61" s="671"/>
      <c r="MI61" s="672"/>
      <c r="MJ61" s="672"/>
      <c r="MK61" s="672"/>
      <c r="ML61" s="672"/>
      <c r="MM61" s="672"/>
      <c r="MN61" s="673"/>
      <c r="MO61" s="671"/>
      <c r="MP61" s="672"/>
      <c r="MQ61" s="672"/>
      <c r="MR61" s="672"/>
      <c r="MS61" s="672"/>
      <c r="MT61" s="672"/>
      <c r="MU61" s="673"/>
      <c r="MV61" s="1017"/>
      <c r="MW61" s="1018"/>
      <c r="MX61" s="1018"/>
      <c r="MY61" s="1018"/>
      <c r="MZ61" s="1018"/>
      <c r="NA61" s="1018"/>
      <c r="NB61" s="1018"/>
      <c r="NC61" s="1018"/>
      <c r="ND61" s="1018"/>
      <c r="NE61" s="1018"/>
      <c r="NF61" s="1018"/>
      <c r="NG61" s="1018"/>
      <c r="NH61" s="1018"/>
      <c r="NI61" s="1018"/>
      <c r="NJ61" s="1018"/>
      <c r="NK61" s="1018"/>
      <c r="NL61" s="1018"/>
      <c r="NM61" s="1018"/>
      <c r="NN61" s="1018"/>
      <c r="NO61" s="1018"/>
      <c r="NP61" s="1018"/>
      <c r="NQ61" s="1018"/>
      <c r="NR61" s="1018"/>
      <c r="NS61" s="259" t="str">
        <f t="shared" ref="NS61" si="1">IF($BC61&gt;SUM($DA61:$DK66,$GF61:$GP66,$KH61:$KR66),IF(AND(KH61&gt;0,KH63&gt;0,KH65&gt;0),"⇒⇒⇒⇒
10箇所以上の場合",""),"")</f>
        <v/>
      </c>
      <c r="NT61" s="332" t="s">
        <v>147</v>
      </c>
      <c r="NU61" s="333"/>
      <c r="NV61" s="333"/>
      <c r="NW61" s="333"/>
      <c r="NX61" s="333"/>
      <c r="NY61" s="333"/>
      <c r="NZ61" s="333"/>
      <c r="OA61" s="333"/>
      <c r="OB61" s="333"/>
      <c r="OC61" s="334"/>
      <c r="OD61" s="224" t="str">
        <f>OD55</f>
        <v>10箇所目</v>
      </c>
      <c r="OE61" s="225"/>
      <c r="OF61" s="225"/>
      <c r="OG61" s="225"/>
      <c r="OH61" s="225"/>
      <c r="OI61" s="225"/>
      <c r="OJ61" s="227"/>
      <c r="OK61" s="227"/>
      <c r="OL61" s="227"/>
      <c r="OM61" s="227"/>
      <c r="ON61" s="227"/>
      <c r="OO61" s="227"/>
      <c r="OP61" s="227"/>
      <c r="OQ61" s="227"/>
      <c r="OR61" s="227"/>
      <c r="OS61" s="227"/>
      <c r="OT61" s="227"/>
      <c r="OU61" s="224" t="s">
        <v>164</v>
      </c>
      <c r="OV61" s="224"/>
      <c r="OW61" s="224"/>
      <c r="OX61" s="224"/>
      <c r="OY61" s="402"/>
      <c r="OZ61" s="213"/>
      <c r="PA61" s="214"/>
      <c r="PB61" s="214"/>
      <c r="PC61" s="214"/>
      <c r="PD61" s="214"/>
      <c r="PE61" s="214"/>
      <c r="PF61" s="214"/>
      <c r="PG61" s="214"/>
      <c r="PH61" s="214"/>
      <c r="PI61" s="214"/>
      <c r="PJ61" s="214"/>
      <c r="PK61" s="214"/>
      <c r="PL61" s="214"/>
      <c r="PM61" s="214"/>
      <c r="PN61" s="215"/>
      <c r="PO61" s="671"/>
      <c r="PP61" s="672"/>
      <c r="PQ61" s="672"/>
      <c r="PR61" s="672"/>
      <c r="PS61" s="672"/>
      <c r="PT61" s="672"/>
      <c r="PU61" s="673"/>
      <c r="PV61" s="1008"/>
      <c r="PW61" s="1009"/>
      <c r="PX61" s="1009"/>
      <c r="PY61" s="1009"/>
      <c r="PZ61" s="1009"/>
      <c r="QA61" s="1009"/>
      <c r="QB61" s="1010"/>
      <c r="QC61" s="1008"/>
      <c r="QD61" s="1009"/>
      <c r="QE61" s="1009"/>
      <c r="QF61" s="1009"/>
      <c r="QG61" s="1009"/>
      <c r="QH61" s="1009"/>
      <c r="QI61" s="1010"/>
      <c r="QJ61" s="671"/>
      <c r="QK61" s="672"/>
      <c r="QL61" s="672"/>
      <c r="QM61" s="672"/>
      <c r="QN61" s="672"/>
      <c r="QO61" s="672"/>
      <c r="QP61" s="673"/>
      <c r="QQ61" s="671"/>
      <c r="QR61" s="672"/>
      <c r="QS61" s="672"/>
      <c r="QT61" s="672"/>
      <c r="QU61" s="672"/>
      <c r="QV61" s="672"/>
      <c r="QW61" s="673"/>
      <c r="QX61" s="1017"/>
      <c r="QY61" s="1018"/>
      <c r="QZ61" s="1018"/>
      <c r="RA61" s="1018"/>
      <c r="RB61" s="1018"/>
      <c r="RC61" s="1018"/>
      <c r="RD61" s="1018"/>
      <c r="RE61" s="1018"/>
      <c r="RF61" s="1018"/>
      <c r="RG61" s="1018"/>
      <c r="RH61" s="1018"/>
      <c r="RI61" s="1018"/>
      <c r="RJ61" s="1018"/>
      <c r="RK61" s="1018"/>
      <c r="RL61" s="1018"/>
      <c r="RM61" s="1018"/>
      <c r="RN61" s="1018"/>
      <c r="RO61" s="1018"/>
      <c r="RP61" s="1018"/>
      <c r="RQ61" s="1018"/>
      <c r="RR61" s="1018"/>
      <c r="RS61" s="1018"/>
      <c r="RT61" s="1018"/>
      <c r="RU61" s="259"/>
    </row>
    <row r="62" spans="2:489" ht="2.1" customHeight="1">
      <c r="B62" s="493"/>
      <c r="C62" s="494"/>
      <c r="D62" s="495"/>
      <c r="E62" s="511"/>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3"/>
      <c r="AG62" s="728"/>
      <c r="AH62" s="678"/>
      <c r="AI62" s="678"/>
      <c r="AJ62" s="678"/>
      <c r="AK62" s="678"/>
      <c r="AL62" s="678"/>
      <c r="AM62" s="678"/>
      <c r="AN62" s="678"/>
      <c r="AO62" s="678"/>
      <c r="AP62" s="678"/>
      <c r="AQ62" s="678"/>
      <c r="AR62" s="678"/>
      <c r="AS62" s="678"/>
      <c r="AT62" s="678"/>
      <c r="AU62" s="678"/>
      <c r="AV62" s="678"/>
      <c r="AW62" s="678"/>
      <c r="AX62" s="523"/>
      <c r="AY62" s="524"/>
      <c r="AZ62" s="524"/>
      <c r="BA62" s="524"/>
      <c r="BB62" s="525"/>
      <c r="BC62" s="677"/>
      <c r="BD62" s="678"/>
      <c r="BE62" s="678"/>
      <c r="BF62" s="678"/>
      <c r="BG62" s="678"/>
      <c r="BH62" s="678"/>
      <c r="BI62" s="678"/>
      <c r="BJ62" s="678"/>
      <c r="BK62" s="678"/>
      <c r="BL62" s="678"/>
      <c r="BM62" s="678"/>
      <c r="BN62" s="678"/>
      <c r="BO62" s="678"/>
      <c r="BP62" s="678"/>
      <c r="BQ62" s="678"/>
      <c r="BR62" s="678"/>
      <c r="BS62" s="678"/>
      <c r="BT62" s="523"/>
      <c r="BU62" s="524"/>
      <c r="BV62" s="524"/>
      <c r="BW62" s="524"/>
      <c r="BX62" s="525"/>
      <c r="BY62" s="682"/>
      <c r="BZ62" s="683"/>
      <c r="CA62" s="683"/>
      <c r="CB62" s="683"/>
      <c r="CC62" s="683"/>
      <c r="CD62" s="683"/>
      <c r="CE62" s="683"/>
      <c r="CF62" s="683"/>
      <c r="CG62" s="683"/>
      <c r="CH62" s="683"/>
      <c r="CI62" s="683"/>
      <c r="CJ62" s="683"/>
      <c r="CK62" s="683"/>
      <c r="CL62" s="683"/>
      <c r="CM62" s="683"/>
      <c r="CN62" s="683"/>
      <c r="CO62" s="683"/>
      <c r="CP62" s="523"/>
      <c r="CQ62" s="524"/>
      <c r="CR62" s="524"/>
      <c r="CS62" s="524"/>
      <c r="CT62" s="525"/>
      <c r="CU62" s="441"/>
      <c r="CV62" s="226"/>
      <c r="CW62" s="226"/>
      <c r="CX62" s="226"/>
      <c r="CY62" s="226"/>
      <c r="CZ62" s="226"/>
      <c r="DA62" s="228"/>
      <c r="DB62" s="228"/>
      <c r="DC62" s="228"/>
      <c r="DD62" s="228"/>
      <c r="DE62" s="228"/>
      <c r="DF62" s="228"/>
      <c r="DG62" s="228"/>
      <c r="DH62" s="228"/>
      <c r="DI62" s="228"/>
      <c r="DJ62" s="228"/>
      <c r="DK62" s="228"/>
      <c r="DL62" s="403"/>
      <c r="DM62" s="403"/>
      <c r="DN62" s="403"/>
      <c r="DO62" s="403"/>
      <c r="DP62" s="404"/>
      <c r="DQ62" s="207"/>
      <c r="DR62" s="208"/>
      <c r="DS62" s="208"/>
      <c r="DT62" s="208"/>
      <c r="DU62" s="208"/>
      <c r="DV62" s="208"/>
      <c r="DW62" s="208"/>
      <c r="DX62" s="208"/>
      <c r="DY62" s="208"/>
      <c r="DZ62" s="208"/>
      <c r="EA62" s="208"/>
      <c r="EB62" s="208"/>
      <c r="EC62" s="208"/>
      <c r="ED62" s="208"/>
      <c r="EE62" s="209"/>
      <c r="EF62" s="674"/>
      <c r="EG62" s="675"/>
      <c r="EH62" s="675"/>
      <c r="EI62" s="675"/>
      <c r="EJ62" s="675"/>
      <c r="EK62" s="675"/>
      <c r="EL62" s="676"/>
      <c r="EM62" s="1011"/>
      <c r="EN62" s="1012"/>
      <c r="EO62" s="1012"/>
      <c r="EP62" s="1012"/>
      <c r="EQ62" s="1012"/>
      <c r="ER62" s="1012"/>
      <c r="ES62" s="1013"/>
      <c r="ET62" s="1011"/>
      <c r="EU62" s="1012"/>
      <c r="EV62" s="1012"/>
      <c r="EW62" s="1012"/>
      <c r="EX62" s="1012"/>
      <c r="EY62" s="1012"/>
      <c r="EZ62" s="1013"/>
      <c r="FA62" s="674"/>
      <c r="FB62" s="675"/>
      <c r="FC62" s="675"/>
      <c r="FD62" s="675"/>
      <c r="FE62" s="675"/>
      <c r="FF62" s="675"/>
      <c r="FG62" s="676"/>
      <c r="FH62" s="674"/>
      <c r="FI62" s="675"/>
      <c r="FJ62" s="675"/>
      <c r="FK62" s="675"/>
      <c r="FL62" s="675"/>
      <c r="FM62" s="675"/>
      <c r="FN62" s="676"/>
      <c r="FO62" s="260"/>
      <c r="FP62" s="335"/>
      <c r="FQ62" s="336"/>
      <c r="FR62" s="336"/>
      <c r="FS62" s="336"/>
      <c r="FT62" s="336"/>
      <c r="FU62" s="336"/>
      <c r="FV62" s="336"/>
      <c r="FW62" s="336"/>
      <c r="FX62" s="336"/>
      <c r="FY62" s="337"/>
      <c r="FZ62" s="226"/>
      <c r="GA62" s="226"/>
      <c r="GB62" s="226"/>
      <c r="GC62" s="226"/>
      <c r="GD62" s="226"/>
      <c r="GE62" s="226"/>
      <c r="GF62" s="228"/>
      <c r="GG62" s="228"/>
      <c r="GH62" s="228"/>
      <c r="GI62" s="228"/>
      <c r="GJ62" s="228"/>
      <c r="GK62" s="228"/>
      <c r="GL62" s="228"/>
      <c r="GM62" s="228"/>
      <c r="GN62" s="228"/>
      <c r="GO62" s="228"/>
      <c r="GP62" s="228"/>
      <c r="GQ62" s="403"/>
      <c r="GR62" s="403"/>
      <c r="GS62" s="403"/>
      <c r="GT62" s="403"/>
      <c r="GU62" s="404"/>
      <c r="GV62" s="207"/>
      <c r="GW62" s="208"/>
      <c r="GX62" s="208"/>
      <c r="GY62" s="208"/>
      <c r="GZ62" s="208"/>
      <c r="HA62" s="208"/>
      <c r="HB62" s="208"/>
      <c r="HC62" s="208"/>
      <c r="HD62" s="208"/>
      <c r="HE62" s="208"/>
      <c r="HF62" s="208"/>
      <c r="HG62" s="208"/>
      <c r="HH62" s="208"/>
      <c r="HI62" s="208"/>
      <c r="HJ62" s="209"/>
      <c r="HK62" s="674"/>
      <c r="HL62" s="675"/>
      <c r="HM62" s="675"/>
      <c r="HN62" s="675"/>
      <c r="HO62" s="675"/>
      <c r="HP62" s="675"/>
      <c r="HQ62" s="676"/>
      <c r="HR62" s="1011"/>
      <c r="HS62" s="1012"/>
      <c r="HT62" s="1012"/>
      <c r="HU62" s="1012"/>
      <c r="HV62" s="1012"/>
      <c r="HW62" s="1012"/>
      <c r="HX62" s="1013"/>
      <c r="HY62" s="1011"/>
      <c r="HZ62" s="1012"/>
      <c r="IA62" s="1012"/>
      <c r="IB62" s="1012"/>
      <c r="IC62" s="1012"/>
      <c r="ID62" s="1012"/>
      <c r="IE62" s="1013"/>
      <c r="IF62" s="674"/>
      <c r="IG62" s="675"/>
      <c r="IH62" s="675"/>
      <c r="II62" s="675"/>
      <c r="IJ62" s="675"/>
      <c r="IK62" s="675"/>
      <c r="IL62" s="676"/>
      <c r="IM62" s="674"/>
      <c r="IN62" s="675"/>
      <c r="IO62" s="675"/>
      <c r="IP62" s="675"/>
      <c r="IQ62" s="675"/>
      <c r="IR62" s="675"/>
      <c r="IS62" s="676"/>
      <c r="IT62" s="1017"/>
      <c r="IU62" s="1018"/>
      <c r="IV62" s="1018"/>
      <c r="IW62" s="1018"/>
      <c r="IX62" s="1018"/>
      <c r="IY62" s="1018"/>
      <c r="IZ62" s="1018"/>
      <c r="JA62" s="1018"/>
      <c r="JB62" s="1018"/>
      <c r="JC62" s="1018"/>
      <c r="JD62" s="1018"/>
      <c r="JE62" s="1018"/>
      <c r="JF62" s="1018"/>
      <c r="JG62" s="1018"/>
      <c r="JH62" s="1018"/>
      <c r="JI62" s="1018"/>
      <c r="JJ62" s="1018"/>
      <c r="JK62" s="1018"/>
      <c r="JL62" s="1018"/>
      <c r="JM62" s="1018"/>
      <c r="JN62" s="1018"/>
      <c r="JO62" s="1018"/>
      <c r="JP62" s="1018"/>
      <c r="JQ62" s="260"/>
      <c r="JR62" s="335"/>
      <c r="JS62" s="336"/>
      <c r="JT62" s="336"/>
      <c r="JU62" s="336"/>
      <c r="JV62" s="336"/>
      <c r="JW62" s="336"/>
      <c r="JX62" s="336"/>
      <c r="JY62" s="336"/>
      <c r="JZ62" s="336"/>
      <c r="KA62" s="337"/>
      <c r="KB62" s="226"/>
      <c r="KC62" s="226"/>
      <c r="KD62" s="226"/>
      <c r="KE62" s="226"/>
      <c r="KF62" s="226"/>
      <c r="KG62" s="226"/>
      <c r="KH62" s="228"/>
      <c r="KI62" s="228"/>
      <c r="KJ62" s="228"/>
      <c r="KK62" s="228"/>
      <c r="KL62" s="228"/>
      <c r="KM62" s="228"/>
      <c r="KN62" s="228"/>
      <c r="KO62" s="228"/>
      <c r="KP62" s="228"/>
      <c r="KQ62" s="228"/>
      <c r="KR62" s="228"/>
      <c r="KS62" s="403"/>
      <c r="KT62" s="403"/>
      <c r="KU62" s="403"/>
      <c r="KV62" s="403"/>
      <c r="KW62" s="404"/>
      <c r="KX62" s="207"/>
      <c r="KY62" s="208"/>
      <c r="KZ62" s="208"/>
      <c r="LA62" s="208"/>
      <c r="LB62" s="208"/>
      <c r="LC62" s="208"/>
      <c r="LD62" s="208"/>
      <c r="LE62" s="208"/>
      <c r="LF62" s="208"/>
      <c r="LG62" s="208"/>
      <c r="LH62" s="208"/>
      <c r="LI62" s="208"/>
      <c r="LJ62" s="208"/>
      <c r="LK62" s="208"/>
      <c r="LL62" s="209"/>
      <c r="LM62" s="674"/>
      <c r="LN62" s="675"/>
      <c r="LO62" s="675"/>
      <c r="LP62" s="675"/>
      <c r="LQ62" s="675"/>
      <c r="LR62" s="675"/>
      <c r="LS62" s="676"/>
      <c r="LT62" s="1011"/>
      <c r="LU62" s="1012"/>
      <c r="LV62" s="1012"/>
      <c r="LW62" s="1012"/>
      <c r="LX62" s="1012"/>
      <c r="LY62" s="1012"/>
      <c r="LZ62" s="1013"/>
      <c r="MA62" s="1011"/>
      <c r="MB62" s="1012"/>
      <c r="MC62" s="1012"/>
      <c r="MD62" s="1012"/>
      <c r="ME62" s="1012"/>
      <c r="MF62" s="1012"/>
      <c r="MG62" s="1013"/>
      <c r="MH62" s="674"/>
      <c r="MI62" s="675"/>
      <c r="MJ62" s="675"/>
      <c r="MK62" s="675"/>
      <c r="ML62" s="675"/>
      <c r="MM62" s="675"/>
      <c r="MN62" s="676"/>
      <c r="MO62" s="674"/>
      <c r="MP62" s="675"/>
      <c r="MQ62" s="675"/>
      <c r="MR62" s="675"/>
      <c r="MS62" s="675"/>
      <c r="MT62" s="675"/>
      <c r="MU62" s="676"/>
      <c r="MV62" s="1017"/>
      <c r="MW62" s="1018"/>
      <c r="MX62" s="1018"/>
      <c r="MY62" s="1018"/>
      <c r="MZ62" s="1018"/>
      <c r="NA62" s="1018"/>
      <c r="NB62" s="1018"/>
      <c r="NC62" s="1018"/>
      <c r="ND62" s="1018"/>
      <c r="NE62" s="1018"/>
      <c r="NF62" s="1018"/>
      <c r="NG62" s="1018"/>
      <c r="NH62" s="1018"/>
      <c r="NI62" s="1018"/>
      <c r="NJ62" s="1018"/>
      <c r="NK62" s="1018"/>
      <c r="NL62" s="1018"/>
      <c r="NM62" s="1018"/>
      <c r="NN62" s="1018"/>
      <c r="NO62" s="1018"/>
      <c r="NP62" s="1018"/>
      <c r="NQ62" s="1018"/>
      <c r="NR62" s="1018"/>
      <c r="NS62" s="260"/>
      <c r="NT62" s="335"/>
      <c r="NU62" s="336"/>
      <c r="NV62" s="336"/>
      <c r="NW62" s="336"/>
      <c r="NX62" s="336"/>
      <c r="NY62" s="336"/>
      <c r="NZ62" s="336"/>
      <c r="OA62" s="336"/>
      <c r="OB62" s="336"/>
      <c r="OC62" s="337"/>
      <c r="OD62" s="226"/>
      <c r="OE62" s="226"/>
      <c r="OF62" s="226"/>
      <c r="OG62" s="226"/>
      <c r="OH62" s="226"/>
      <c r="OI62" s="226"/>
      <c r="OJ62" s="228"/>
      <c r="OK62" s="228"/>
      <c r="OL62" s="228"/>
      <c r="OM62" s="228"/>
      <c r="ON62" s="228"/>
      <c r="OO62" s="228"/>
      <c r="OP62" s="228"/>
      <c r="OQ62" s="228"/>
      <c r="OR62" s="228"/>
      <c r="OS62" s="228"/>
      <c r="OT62" s="228"/>
      <c r="OU62" s="403"/>
      <c r="OV62" s="403"/>
      <c r="OW62" s="403"/>
      <c r="OX62" s="403"/>
      <c r="OY62" s="404"/>
      <c r="OZ62" s="207"/>
      <c r="PA62" s="208"/>
      <c r="PB62" s="208"/>
      <c r="PC62" s="208"/>
      <c r="PD62" s="208"/>
      <c r="PE62" s="208"/>
      <c r="PF62" s="208"/>
      <c r="PG62" s="208"/>
      <c r="PH62" s="208"/>
      <c r="PI62" s="208"/>
      <c r="PJ62" s="208"/>
      <c r="PK62" s="208"/>
      <c r="PL62" s="208"/>
      <c r="PM62" s="208"/>
      <c r="PN62" s="209"/>
      <c r="PO62" s="674"/>
      <c r="PP62" s="675"/>
      <c r="PQ62" s="675"/>
      <c r="PR62" s="675"/>
      <c r="PS62" s="675"/>
      <c r="PT62" s="675"/>
      <c r="PU62" s="676"/>
      <c r="PV62" s="1011"/>
      <c r="PW62" s="1012"/>
      <c r="PX62" s="1012"/>
      <c r="PY62" s="1012"/>
      <c r="PZ62" s="1012"/>
      <c r="QA62" s="1012"/>
      <c r="QB62" s="1013"/>
      <c r="QC62" s="1011"/>
      <c r="QD62" s="1012"/>
      <c r="QE62" s="1012"/>
      <c r="QF62" s="1012"/>
      <c r="QG62" s="1012"/>
      <c r="QH62" s="1012"/>
      <c r="QI62" s="1013"/>
      <c r="QJ62" s="674"/>
      <c r="QK62" s="675"/>
      <c r="QL62" s="675"/>
      <c r="QM62" s="675"/>
      <c r="QN62" s="675"/>
      <c r="QO62" s="675"/>
      <c r="QP62" s="676"/>
      <c r="QQ62" s="674"/>
      <c r="QR62" s="675"/>
      <c r="QS62" s="675"/>
      <c r="QT62" s="675"/>
      <c r="QU62" s="675"/>
      <c r="QV62" s="675"/>
      <c r="QW62" s="676"/>
      <c r="QX62" s="1017"/>
      <c r="QY62" s="1018"/>
      <c r="QZ62" s="1018"/>
      <c r="RA62" s="1018"/>
      <c r="RB62" s="1018"/>
      <c r="RC62" s="1018"/>
      <c r="RD62" s="1018"/>
      <c r="RE62" s="1018"/>
      <c r="RF62" s="1018"/>
      <c r="RG62" s="1018"/>
      <c r="RH62" s="1018"/>
      <c r="RI62" s="1018"/>
      <c r="RJ62" s="1018"/>
      <c r="RK62" s="1018"/>
      <c r="RL62" s="1018"/>
      <c r="RM62" s="1018"/>
      <c r="RN62" s="1018"/>
      <c r="RO62" s="1018"/>
      <c r="RP62" s="1018"/>
      <c r="RQ62" s="1018"/>
      <c r="RR62" s="1018"/>
      <c r="RS62" s="1018"/>
      <c r="RT62" s="1018"/>
      <c r="RU62" s="260"/>
    </row>
    <row r="63" spans="2:489" ht="12" customHeight="1">
      <c r="B63" s="493"/>
      <c r="C63" s="494"/>
      <c r="D63" s="495"/>
      <c r="E63" s="511"/>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3"/>
      <c r="AG63" s="728"/>
      <c r="AH63" s="678"/>
      <c r="AI63" s="678"/>
      <c r="AJ63" s="678"/>
      <c r="AK63" s="678"/>
      <c r="AL63" s="678"/>
      <c r="AM63" s="678"/>
      <c r="AN63" s="678"/>
      <c r="AO63" s="678"/>
      <c r="AP63" s="678"/>
      <c r="AQ63" s="678"/>
      <c r="AR63" s="678"/>
      <c r="AS63" s="678"/>
      <c r="AT63" s="678"/>
      <c r="AU63" s="678"/>
      <c r="AV63" s="678"/>
      <c r="AW63" s="678"/>
      <c r="AX63" s="523"/>
      <c r="AY63" s="524"/>
      <c r="AZ63" s="524"/>
      <c r="BA63" s="524"/>
      <c r="BB63" s="525"/>
      <c r="BC63" s="677"/>
      <c r="BD63" s="678"/>
      <c r="BE63" s="678"/>
      <c r="BF63" s="678"/>
      <c r="BG63" s="678"/>
      <c r="BH63" s="678"/>
      <c r="BI63" s="678"/>
      <c r="BJ63" s="678"/>
      <c r="BK63" s="678"/>
      <c r="BL63" s="678"/>
      <c r="BM63" s="678"/>
      <c r="BN63" s="678"/>
      <c r="BO63" s="678"/>
      <c r="BP63" s="678"/>
      <c r="BQ63" s="678"/>
      <c r="BR63" s="678"/>
      <c r="BS63" s="678"/>
      <c r="BT63" s="523"/>
      <c r="BU63" s="524"/>
      <c r="BV63" s="524"/>
      <c r="BW63" s="524"/>
      <c r="BX63" s="525"/>
      <c r="BY63" s="682"/>
      <c r="BZ63" s="683"/>
      <c r="CA63" s="683"/>
      <c r="CB63" s="683"/>
      <c r="CC63" s="683"/>
      <c r="CD63" s="683"/>
      <c r="CE63" s="683"/>
      <c r="CF63" s="683"/>
      <c r="CG63" s="683"/>
      <c r="CH63" s="683"/>
      <c r="CI63" s="683"/>
      <c r="CJ63" s="683"/>
      <c r="CK63" s="683"/>
      <c r="CL63" s="683"/>
      <c r="CM63" s="683"/>
      <c r="CN63" s="683"/>
      <c r="CO63" s="683"/>
      <c r="CP63" s="523"/>
      <c r="CQ63" s="524"/>
      <c r="CR63" s="524"/>
      <c r="CS63" s="524"/>
      <c r="CT63" s="525"/>
      <c r="CU63" s="442" t="s">
        <v>42</v>
      </c>
      <c r="CV63" s="265"/>
      <c r="CW63" s="265"/>
      <c r="CX63" s="265"/>
      <c r="CY63" s="265"/>
      <c r="CZ63" s="265"/>
      <c r="DA63" s="405"/>
      <c r="DB63" s="405"/>
      <c r="DC63" s="405"/>
      <c r="DD63" s="405"/>
      <c r="DE63" s="405"/>
      <c r="DF63" s="405"/>
      <c r="DG63" s="405"/>
      <c r="DH63" s="405"/>
      <c r="DI63" s="405"/>
      <c r="DJ63" s="405"/>
      <c r="DK63" s="405"/>
      <c r="DL63" s="307" t="s">
        <v>165</v>
      </c>
      <c r="DM63" s="307"/>
      <c r="DN63" s="307"/>
      <c r="DO63" s="307"/>
      <c r="DP63" s="399"/>
      <c r="DQ63" s="204"/>
      <c r="DR63" s="205"/>
      <c r="DS63" s="205"/>
      <c r="DT63" s="205"/>
      <c r="DU63" s="205"/>
      <c r="DV63" s="205"/>
      <c r="DW63" s="205"/>
      <c r="DX63" s="205"/>
      <c r="DY63" s="205"/>
      <c r="DZ63" s="205"/>
      <c r="EA63" s="205"/>
      <c r="EB63" s="205"/>
      <c r="EC63" s="205"/>
      <c r="ED63" s="205"/>
      <c r="EE63" s="206"/>
      <c r="EF63" s="313"/>
      <c r="EG63" s="314"/>
      <c r="EH63" s="314"/>
      <c r="EI63" s="314"/>
      <c r="EJ63" s="314"/>
      <c r="EK63" s="314"/>
      <c r="EL63" s="315"/>
      <c r="EM63" s="1011"/>
      <c r="EN63" s="1012"/>
      <c r="EO63" s="1012"/>
      <c r="EP63" s="1012"/>
      <c r="EQ63" s="1012"/>
      <c r="ER63" s="1012"/>
      <c r="ES63" s="1013"/>
      <c r="ET63" s="1011"/>
      <c r="EU63" s="1012"/>
      <c r="EV63" s="1012"/>
      <c r="EW63" s="1012"/>
      <c r="EX63" s="1012"/>
      <c r="EY63" s="1012"/>
      <c r="EZ63" s="1013"/>
      <c r="FA63" s="313"/>
      <c r="FB63" s="314"/>
      <c r="FC63" s="314"/>
      <c r="FD63" s="314"/>
      <c r="FE63" s="314"/>
      <c r="FF63" s="314"/>
      <c r="FG63" s="315"/>
      <c r="FH63" s="313"/>
      <c r="FI63" s="314"/>
      <c r="FJ63" s="314"/>
      <c r="FK63" s="314"/>
      <c r="FL63" s="314"/>
      <c r="FM63" s="314"/>
      <c r="FN63" s="315"/>
      <c r="FO63" s="260"/>
      <c r="FP63" s="335"/>
      <c r="FQ63" s="336"/>
      <c r="FR63" s="336"/>
      <c r="FS63" s="336"/>
      <c r="FT63" s="336"/>
      <c r="FU63" s="336"/>
      <c r="FV63" s="336"/>
      <c r="FW63" s="336"/>
      <c r="FX63" s="336"/>
      <c r="FY63" s="337"/>
      <c r="FZ63" s="307" t="str">
        <f>FZ57</f>
        <v>5箇所目</v>
      </c>
      <c r="GA63" s="265"/>
      <c r="GB63" s="265"/>
      <c r="GC63" s="265"/>
      <c r="GD63" s="265"/>
      <c r="GE63" s="265"/>
      <c r="GF63" s="405"/>
      <c r="GG63" s="405"/>
      <c r="GH63" s="405"/>
      <c r="GI63" s="405"/>
      <c r="GJ63" s="405"/>
      <c r="GK63" s="405"/>
      <c r="GL63" s="405"/>
      <c r="GM63" s="405"/>
      <c r="GN63" s="405"/>
      <c r="GO63" s="405"/>
      <c r="GP63" s="405"/>
      <c r="GQ63" s="307" t="s">
        <v>164</v>
      </c>
      <c r="GR63" s="307"/>
      <c r="GS63" s="307"/>
      <c r="GT63" s="307"/>
      <c r="GU63" s="399"/>
      <c r="GV63" s="204"/>
      <c r="GW63" s="205"/>
      <c r="GX63" s="205"/>
      <c r="GY63" s="205"/>
      <c r="GZ63" s="205"/>
      <c r="HA63" s="205"/>
      <c r="HB63" s="205"/>
      <c r="HC63" s="205"/>
      <c r="HD63" s="205"/>
      <c r="HE63" s="205"/>
      <c r="HF63" s="205"/>
      <c r="HG63" s="205"/>
      <c r="HH63" s="205"/>
      <c r="HI63" s="205"/>
      <c r="HJ63" s="206"/>
      <c r="HK63" s="313"/>
      <c r="HL63" s="314"/>
      <c r="HM63" s="314"/>
      <c r="HN63" s="314"/>
      <c r="HO63" s="314"/>
      <c r="HP63" s="314"/>
      <c r="HQ63" s="315"/>
      <c r="HR63" s="1011"/>
      <c r="HS63" s="1012"/>
      <c r="HT63" s="1012"/>
      <c r="HU63" s="1012"/>
      <c r="HV63" s="1012"/>
      <c r="HW63" s="1012"/>
      <c r="HX63" s="1013"/>
      <c r="HY63" s="1011"/>
      <c r="HZ63" s="1012"/>
      <c r="IA63" s="1012"/>
      <c r="IB63" s="1012"/>
      <c r="IC63" s="1012"/>
      <c r="ID63" s="1012"/>
      <c r="IE63" s="1013"/>
      <c r="IF63" s="313"/>
      <c r="IG63" s="314"/>
      <c r="IH63" s="314"/>
      <c r="II63" s="314"/>
      <c r="IJ63" s="314"/>
      <c r="IK63" s="314"/>
      <c r="IL63" s="315"/>
      <c r="IM63" s="313"/>
      <c r="IN63" s="314"/>
      <c r="IO63" s="314"/>
      <c r="IP63" s="314"/>
      <c r="IQ63" s="314"/>
      <c r="IR63" s="314"/>
      <c r="IS63" s="315"/>
      <c r="IT63" s="1017"/>
      <c r="IU63" s="1018"/>
      <c r="IV63" s="1018"/>
      <c r="IW63" s="1018"/>
      <c r="IX63" s="1018"/>
      <c r="IY63" s="1018"/>
      <c r="IZ63" s="1018"/>
      <c r="JA63" s="1018"/>
      <c r="JB63" s="1018"/>
      <c r="JC63" s="1018"/>
      <c r="JD63" s="1018"/>
      <c r="JE63" s="1018"/>
      <c r="JF63" s="1018"/>
      <c r="JG63" s="1018"/>
      <c r="JH63" s="1018"/>
      <c r="JI63" s="1018"/>
      <c r="JJ63" s="1018"/>
      <c r="JK63" s="1018"/>
      <c r="JL63" s="1018"/>
      <c r="JM63" s="1018"/>
      <c r="JN63" s="1018"/>
      <c r="JO63" s="1018"/>
      <c r="JP63" s="1018"/>
      <c r="JQ63" s="260"/>
      <c r="JR63" s="335"/>
      <c r="JS63" s="336"/>
      <c r="JT63" s="336"/>
      <c r="JU63" s="336"/>
      <c r="JV63" s="336"/>
      <c r="JW63" s="336"/>
      <c r="JX63" s="336"/>
      <c r="JY63" s="336"/>
      <c r="JZ63" s="336"/>
      <c r="KA63" s="337"/>
      <c r="KB63" s="307" t="str">
        <f>KB57</f>
        <v>8箇所目</v>
      </c>
      <c r="KC63" s="265"/>
      <c r="KD63" s="265"/>
      <c r="KE63" s="265"/>
      <c r="KF63" s="265"/>
      <c r="KG63" s="265"/>
      <c r="KH63" s="405"/>
      <c r="KI63" s="405"/>
      <c r="KJ63" s="405"/>
      <c r="KK63" s="405"/>
      <c r="KL63" s="405"/>
      <c r="KM63" s="405"/>
      <c r="KN63" s="405"/>
      <c r="KO63" s="405"/>
      <c r="KP63" s="405"/>
      <c r="KQ63" s="405"/>
      <c r="KR63" s="405"/>
      <c r="KS63" s="307" t="s">
        <v>164</v>
      </c>
      <c r="KT63" s="307"/>
      <c r="KU63" s="307"/>
      <c r="KV63" s="307"/>
      <c r="KW63" s="399"/>
      <c r="KX63" s="204"/>
      <c r="KY63" s="205"/>
      <c r="KZ63" s="205"/>
      <c r="LA63" s="205"/>
      <c r="LB63" s="205"/>
      <c r="LC63" s="205"/>
      <c r="LD63" s="205"/>
      <c r="LE63" s="205"/>
      <c r="LF63" s="205"/>
      <c r="LG63" s="205"/>
      <c r="LH63" s="205"/>
      <c r="LI63" s="205"/>
      <c r="LJ63" s="205"/>
      <c r="LK63" s="205"/>
      <c r="LL63" s="206"/>
      <c r="LM63" s="313"/>
      <c r="LN63" s="314"/>
      <c r="LO63" s="314"/>
      <c r="LP63" s="314"/>
      <c r="LQ63" s="314"/>
      <c r="LR63" s="314"/>
      <c r="LS63" s="315"/>
      <c r="LT63" s="1011"/>
      <c r="LU63" s="1012"/>
      <c r="LV63" s="1012"/>
      <c r="LW63" s="1012"/>
      <c r="LX63" s="1012"/>
      <c r="LY63" s="1012"/>
      <c r="LZ63" s="1013"/>
      <c r="MA63" s="1011"/>
      <c r="MB63" s="1012"/>
      <c r="MC63" s="1012"/>
      <c r="MD63" s="1012"/>
      <c r="ME63" s="1012"/>
      <c r="MF63" s="1012"/>
      <c r="MG63" s="1013"/>
      <c r="MH63" s="313"/>
      <c r="MI63" s="314"/>
      <c r="MJ63" s="314"/>
      <c r="MK63" s="314"/>
      <c r="ML63" s="314"/>
      <c r="MM63" s="314"/>
      <c r="MN63" s="315"/>
      <c r="MO63" s="313"/>
      <c r="MP63" s="314"/>
      <c r="MQ63" s="314"/>
      <c r="MR63" s="314"/>
      <c r="MS63" s="314"/>
      <c r="MT63" s="314"/>
      <c r="MU63" s="315"/>
      <c r="MV63" s="1017"/>
      <c r="MW63" s="1018"/>
      <c r="MX63" s="1018"/>
      <c r="MY63" s="1018"/>
      <c r="MZ63" s="1018"/>
      <c r="NA63" s="1018"/>
      <c r="NB63" s="1018"/>
      <c r="NC63" s="1018"/>
      <c r="ND63" s="1018"/>
      <c r="NE63" s="1018"/>
      <c r="NF63" s="1018"/>
      <c r="NG63" s="1018"/>
      <c r="NH63" s="1018"/>
      <c r="NI63" s="1018"/>
      <c r="NJ63" s="1018"/>
      <c r="NK63" s="1018"/>
      <c r="NL63" s="1018"/>
      <c r="NM63" s="1018"/>
      <c r="NN63" s="1018"/>
      <c r="NO63" s="1018"/>
      <c r="NP63" s="1018"/>
      <c r="NQ63" s="1018"/>
      <c r="NR63" s="1018"/>
      <c r="NS63" s="260"/>
      <c r="NT63" s="335"/>
      <c r="NU63" s="336"/>
      <c r="NV63" s="336"/>
      <c r="NW63" s="336"/>
      <c r="NX63" s="336"/>
      <c r="NY63" s="336"/>
      <c r="NZ63" s="336"/>
      <c r="OA63" s="336"/>
      <c r="OB63" s="336"/>
      <c r="OC63" s="337"/>
      <c r="OD63" s="307" t="str">
        <f>OD57</f>
        <v>11箇所目</v>
      </c>
      <c r="OE63" s="265"/>
      <c r="OF63" s="265"/>
      <c r="OG63" s="265"/>
      <c r="OH63" s="265"/>
      <c r="OI63" s="265"/>
      <c r="OJ63" s="405"/>
      <c r="OK63" s="405"/>
      <c r="OL63" s="405"/>
      <c r="OM63" s="405"/>
      <c r="ON63" s="405"/>
      <c r="OO63" s="405"/>
      <c r="OP63" s="405"/>
      <c r="OQ63" s="405"/>
      <c r="OR63" s="405"/>
      <c r="OS63" s="405"/>
      <c r="OT63" s="405"/>
      <c r="OU63" s="307" t="s">
        <v>164</v>
      </c>
      <c r="OV63" s="307"/>
      <c r="OW63" s="307"/>
      <c r="OX63" s="307"/>
      <c r="OY63" s="399"/>
      <c r="OZ63" s="204"/>
      <c r="PA63" s="205"/>
      <c r="PB63" s="205"/>
      <c r="PC63" s="205"/>
      <c r="PD63" s="205"/>
      <c r="PE63" s="205"/>
      <c r="PF63" s="205"/>
      <c r="PG63" s="205"/>
      <c r="PH63" s="205"/>
      <c r="PI63" s="205"/>
      <c r="PJ63" s="205"/>
      <c r="PK63" s="205"/>
      <c r="PL63" s="205"/>
      <c r="PM63" s="205"/>
      <c r="PN63" s="206"/>
      <c r="PO63" s="313"/>
      <c r="PP63" s="314"/>
      <c r="PQ63" s="314"/>
      <c r="PR63" s="314"/>
      <c r="PS63" s="314"/>
      <c r="PT63" s="314"/>
      <c r="PU63" s="315"/>
      <c r="PV63" s="1011"/>
      <c r="PW63" s="1012"/>
      <c r="PX63" s="1012"/>
      <c r="PY63" s="1012"/>
      <c r="PZ63" s="1012"/>
      <c r="QA63" s="1012"/>
      <c r="QB63" s="1013"/>
      <c r="QC63" s="1011"/>
      <c r="QD63" s="1012"/>
      <c r="QE63" s="1012"/>
      <c r="QF63" s="1012"/>
      <c r="QG63" s="1012"/>
      <c r="QH63" s="1012"/>
      <c r="QI63" s="1013"/>
      <c r="QJ63" s="313"/>
      <c r="QK63" s="314"/>
      <c r="QL63" s="314"/>
      <c r="QM63" s="314"/>
      <c r="QN63" s="314"/>
      <c r="QO63" s="314"/>
      <c r="QP63" s="315"/>
      <c r="QQ63" s="313"/>
      <c r="QR63" s="314"/>
      <c r="QS63" s="314"/>
      <c r="QT63" s="314"/>
      <c r="QU63" s="314"/>
      <c r="QV63" s="314"/>
      <c r="QW63" s="315"/>
      <c r="QX63" s="1017"/>
      <c r="QY63" s="1018"/>
      <c r="QZ63" s="1018"/>
      <c r="RA63" s="1018"/>
      <c r="RB63" s="1018"/>
      <c r="RC63" s="1018"/>
      <c r="RD63" s="1018"/>
      <c r="RE63" s="1018"/>
      <c r="RF63" s="1018"/>
      <c r="RG63" s="1018"/>
      <c r="RH63" s="1018"/>
      <c r="RI63" s="1018"/>
      <c r="RJ63" s="1018"/>
      <c r="RK63" s="1018"/>
      <c r="RL63" s="1018"/>
      <c r="RM63" s="1018"/>
      <c r="RN63" s="1018"/>
      <c r="RO63" s="1018"/>
      <c r="RP63" s="1018"/>
      <c r="RQ63" s="1018"/>
      <c r="RR63" s="1018"/>
      <c r="RS63" s="1018"/>
      <c r="RT63" s="1018"/>
      <c r="RU63" s="260"/>
    </row>
    <row r="64" spans="2:489" ht="2.1" customHeight="1">
      <c r="B64" s="493"/>
      <c r="C64" s="494"/>
      <c r="D64" s="495"/>
      <c r="E64" s="511"/>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3"/>
      <c r="AG64" s="728"/>
      <c r="AH64" s="678"/>
      <c r="AI64" s="678"/>
      <c r="AJ64" s="678"/>
      <c r="AK64" s="678"/>
      <c r="AL64" s="678"/>
      <c r="AM64" s="678"/>
      <c r="AN64" s="678"/>
      <c r="AO64" s="678"/>
      <c r="AP64" s="678"/>
      <c r="AQ64" s="678"/>
      <c r="AR64" s="678"/>
      <c r="AS64" s="678"/>
      <c r="AT64" s="678"/>
      <c r="AU64" s="678"/>
      <c r="AV64" s="678"/>
      <c r="AW64" s="678"/>
      <c r="AX64" s="523"/>
      <c r="AY64" s="524"/>
      <c r="AZ64" s="524"/>
      <c r="BA64" s="524"/>
      <c r="BB64" s="525"/>
      <c r="BC64" s="677"/>
      <c r="BD64" s="678"/>
      <c r="BE64" s="678"/>
      <c r="BF64" s="678"/>
      <c r="BG64" s="678"/>
      <c r="BH64" s="678"/>
      <c r="BI64" s="678"/>
      <c r="BJ64" s="678"/>
      <c r="BK64" s="678"/>
      <c r="BL64" s="678"/>
      <c r="BM64" s="678"/>
      <c r="BN64" s="678"/>
      <c r="BO64" s="678"/>
      <c r="BP64" s="678"/>
      <c r="BQ64" s="678"/>
      <c r="BR64" s="678"/>
      <c r="BS64" s="678"/>
      <c r="BT64" s="523"/>
      <c r="BU64" s="524"/>
      <c r="BV64" s="524"/>
      <c r="BW64" s="524"/>
      <c r="BX64" s="525"/>
      <c r="BY64" s="682"/>
      <c r="BZ64" s="683"/>
      <c r="CA64" s="683"/>
      <c r="CB64" s="683"/>
      <c r="CC64" s="683"/>
      <c r="CD64" s="683"/>
      <c r="CE64" s="683"/>
      <c r="CF64" s="683"/>
      <c r="CG64" s="683"/>
      <c r="CH64" s="683"/>
      <c r="CI64" s="683"/>
      <c r="CJ64" s="683"/>
      <c r="CK64" s="683"/>
      <c r="CL64" s="683"/>
      <c r="CM64" s="683"/>
      <c r="CN64" s="683"/>
      <c r="CO64" s="683"/>
      <c r="CP64" s="523"/>
      <c r="CQ64" s="524"/>
      <c r="CR64" s="524"/>
      <c r="CS64" s="524"/>
      <c r="CT64" s="525"/>
      <c r="CU64" s="441"/>
      <c r="CV64" s="226"/>
      <c r="CW64" s="226"/>
      <c r="CX64" s="226"/>
      <c r="CY64" s="226"/>
      <c r="CZ64" s="226"/>
      <c r="DA64" s="406"/>
      <c r="DB64" s="406"/>
      <c r="DC64" s="406"/>
      <c r="DD64" s="406"/>
      <c r="DE64" s="406"/>
      <c r="DF64" s="406"/>
      <c r="DG64" s="406"/>
      <c r="DH64" s="406"/>
      <c r="DI64" s="406"/>
      <c r="DJ64" s="406"/>
      <c r="DK64" s="406"/>
      <c r="DL64" s="403"/>
      <c r="DM64" s="403"/>
      <c r="DN64" s="403"/>
      <c r="DO64" s="403"/>
      <c r="DP64" s="404"/>
      <c r="DQ64" s="207"/>
      <c r="DR64" s="208"/>
      <c r="DS64" s="208"/>
      <c r="DT64" s="208"/>
      <c r="DU64" s="208"/>
      <c r="DV64" s="208"/>
      <c r="DW64" s="208"/>
      <c r="DX64" s="208"/>
      <c r="DY64" s="208"/>
      <c r="DZ64" s="208"/>
      <c r="EA64" s="208"/>
      <c r="EB64" s="208"/>
      <c r="EC64" s="208"/>
      <c r="ED64" s="208"/>
      <c r="EE64" s="209"/>
      <c r="EF64" s="674"/>
      <c r="EG64" s="675"/>
      <c r="EH64" s="675"/>
      <c r="EI64" s="675"/>
      <c r="EJ64" s="675"/>
      <c r="EK64" s="675"/>
      <c r="EL64" s="676"/>
      <c r="EM64" s="1011"/>
      <c r="EN64" s="1012"/>
      <c r="EO64" s="1012"/>
      <c r="EP64" s="1012"/>
      <c r="EQ64" s="1012"/>
      <c r="ER64" s="1012"/>
      <c r="ES64" s="1013"/>
      <c r="ET64" s="1011"/>
      <c r="EU64" s="1012"/>
      <c r="EV64" s="1012"/>
      <c r="EW64" s="1012"/>
      <c r="EX64" s="1012"/>
      <c r="EY64" s="1012"/>
      <c r="EZ64" s="1013"/>
      <c r="FA64" s="674"/>
      <c r="FB64" s="675"/>
      <c r="FC64" s="675"/>
      <c r="FD64" s="675"/>
      <c r="FE64" s="675"/>
      <c r="FF64" s="675"/>
      <c r="FG64" s="676"/>
      <c r="FH64" s="674"/>
      <c r="FI64" s="675"/>
      <c r="FJ64" s="675"/>
      <c r="FK64" s="675"/>
      <c r="FL64" s="675"/>
      <c r="FM64" s="675"/>
      <c r="FN64" s="676"/>
      <c r="FO64" s="260"/>
      <c r="FP64" s="335"/>
      <c r="FQ64" s="336"/>
      <c r="FR64" s="336"/>
      <c r="FS64" s="336"/>
      <c r="FT64" s="336"/>
      <c r="FU64" s="336"/>
      <c r="FV64" s="336"/>
      <c r="FW64" s="336"/>
      <c r="FX64" s="336"/>
      <c r="FY64" s="337"/>
      <c r="FZ64" s="226"/>
      <c r="GA64" s="226"/>
      <c r="GB64" s="226"/>
      <c r="GC64" s="226"/>
      <c r="GD64" s="226"/>
      <c r="GE64" s="226"/>
      <c r="GF64" s="406"/>
      <c r="GG64" s="406"/>
      <c r="GH64" s="406"/>
      <c r="GI64" s="406"/>
      <c r="GJ64" s="406"/>
      <c r="GK64" s="406"/>
      <c r="GL64" s="406"/>
      <c r="GM64" s="406"/>
      <c r="GN64" s="406"/>
      <c r="GO64" s="406"/>
      <c r="GP64" s="406"/>
      <c r="GQ64" s="403"/>
      <c r="GR64" s="403"/>
      <c r="GS64" s="403"/>
      <c r="GT64" s="403"/>
      <c r="GU64" s="404"/>
      <c r="GV64" s="207"/>
      <c r="GW64" s="208"/>
      <c r="GX64" s="208"/>
      <c r="GY64" s="208"/>
      <c r="GZ64" s="208"/>
      <c r="HA64" s="208"/>
      <c r="HB64" s="208"/>
      <c r="HC64" s="208"/>
      <c r="HD64" s="208"/>
      <c r="HE64" s="208"/>
      <c r="HF64" s="208"/>
      <c r="HG64" s="208"/>
      <c r="HH64" s="208"/>
      <c r="HI64" s="208"/>
      <c r="HJ64" s="209"/>
      <c r="HK64" s="674"/>
      <c r="HL64" s="675"/>
      <c r="HM64" s="675"/>
      <c r="HN64" s="675"/>
      <c r="HO64" s="675"/>
      <c r="HP64" s="675"/>
      <c r="HQ64" s="676"/>
      <c r="HR64" s="1011"/>
      <c r="HS64" s="1012"/>
      <c r="HT64" s="1012"/>
      <c r="HU64" s="1012"/>
      <c r="HV64" s="1012"/>
      <c r="HW64" s="1012"/>
      <c r="HX64" s="1013"/>
      <c r="HY64" s="1011"/>
      <c r="HZ64" s="1012"/>
      <c r="IA64" s="1012"/>
      <c r="IB64" s="1012"/>
      <c r="IC64" s="1012"/>
      <c r="ID64" s="1012"/>
      <c r="IE64" s="1013"/>
      <c r="IF64" s="674"/>
      <c r="IG64" s="675"/>
      <c r="IH64" s="675"/>
      <c r="II64" s="675"/>
      <c r="IJ64" s="675"/>
      <c r="IK64" s="675"/>
      <c r="IL64" s="676"/>
      <c r="IM64" s="674"/>
      <c r="IN64" s="675"/>
      <c r="IO64" s="675"/>
      <c r="IP64" s="675"/>
      <c r="IQ64" s="675"/>
      <c r="IR64" s="675"/>
      <c r="IS64" s="676"/>
      <c r="IT64" s="1017"/>
      <c r="IU64" s="1018"/>
      <c r="IV64" s="1018"/>
      <c r="IW64" s="1018"/>
      <c r="IX64" s="1018"/>
      <c r="IY64" s="1018"/>
      <c r="IZ64" s="1018"/>
      <c r="JA64" s="1018"/>
      <c r="JB64" s="1018"/>
      <c r="JC64" s="1018"/>
      <c r="JD64" s="1018"/>
      <c r="JE64" s="1018"/>
      <c r="JF64" s="1018"/>
      <c r="JG64" s="1018"/>
      <c r="JH64" s="1018"/>
      <c r="JI64" s="1018"/>
      <c r="JJ64" s="1018"/>
      <c r="JK64" s="1018"/>
      <c r="JL64" s="1018"/>
      <c r="JM64" s="1018"/>
      <c r="JN64" s="1018"/>
      <c r="JO64" s="1018"/>
      <c r="JP64" s="1018"/>
      <c r="JQ64" s="260"/>
      <c r="JR64" s="335"/>
      <c r="JS64" s="336"/>
      <c r="JT64" s="336"/>
      <c r="JU64" s="336"/>
      <c r="JV64" s="336"/>
      <c r="JW64" s="336"/>
      <c r="JX64" s="336"/>
      <c r="JY64" s="336"/>
      <c r="JZ64" s="336"/>
      <c r="KA64" s="337"/>
      <c r="KB64" s="226"/>
      <c r="KC64" s="226"/>
      <c r="KD64" s="226"/>
      <c r="KE64" s="226"/>
      <c r="KF64" s="226"/>
      <c r="KG64" s="226"/>
      <c r="KH64" s="406"/>
      <c r="KI64" s="406"/>
      <c r="KJ64" s="406"/>
      <c r="KK64" s="406"/>
      <c r="KL64" s="406"/>
      <c r="KM64" s="406"/>
      <c r="KN64" s="406"/>
      <c r="KO64" s="406"/>
      <c r="KP64" s="406"/>
      <c r="KQ64" s="406"/>
      <c r="KR64" s="406"/>
      <c r="KS64" s="403"/>
      <c r="KT64" s="403"/>
      <c r="KU64" s="403"/>
      <c r="KV64" s="403"/>
      <c r="KW64" s="404"/>
      <c r="KX64" s="207"/>
      <c r="KY64" s="208"/>
      <c r="KZ64" s="208"/>
      <c r="LA64" s="208"/>
      <c r="LB64" s="208"/>
      <c r="LC64" s="208"/>
      <c r="LD64" s="208"/>
      <c r="LE64" s="208"/>
      <c r="LF64" s="208"/>
      <c r="LG64" s="208"/>
      <c r="LH64" s="208"/>
      <c r="LI64" s="208"/>
      <c r="LJ64" s="208"/>
      <c r="LK64" s="208"/>
      <c r="LL64" s="209"/>
      <c r="LM64" s="674"/>
      <c r="LN64" s="675"/>
      <c r="LO64" s="675"/>
      <c r="LP64" s="675"/>
      <c r="LQ64" s="675"/>
      <c r="LR64" s="675"/>
      <c r="LS64" s="676"/>
      <c r="LT64" s="1011"/>
      <c r="LU64" s="1012"/>
      <c r="LV64" s="1012"/>
      <c r="LW64" s="1012"/>
      <c r="LX64" s="1012"/>
      <c r="LY64" s="1012"/>
      <c r="LZ64" s="1013"/>
      <c r="MA64" s="1011"/>
      <c r="MB64" s="1012"/>
      <c r="MC64" s="1012"/>
      <c r="MD64" s="1012"/>
      <c r="ME64" s="1012"/>
      <c r="MF64" s="1012"/>
      <c r="MG64" s="1013"/>
      <c r="MH64" s="674"/>
      <c r="MI64" s="675"/>
      <c r="MJ64" s="675"/>
      <c r="MK64" s="675"/>
      <c r="ML64" s="675"/>
      <c r="MM64" s="675"/>
      <c r="MN64" s="676"/>
      <c r="MO64" s="674"/>
      <c r="MP64" s="675"/>
      <c r="MQ64" s="675"/>
      <c r="MR64" s="675"/>
      <c r="MS64" s="675"/>
      <c r="MT64" s="675"/>
      <c r="MU64" s="676"/>
      <c r="MV64" s="1017"/>
      <c r="MW64" s="1018"/>
      <c r="MX64" s="1018"/>
      <c r="MY64" s="1018"/>
      <c r="MZ64" s="1018"/>
      <c r="NA64" s="1018"/>
      <c r="NB64" s="1018"/>
      <c r="NC64" s="1018"/>
      <c r="ND64" s="1018"/>
      <c r="NE64" s="1018"/>
      <c r="NF64" s="1018"/>
      <c r="NG64" s="1018"/>
      <c r="NH64" s="1018"/>
      <c r="NI64" s="1018"/>
      <c r="NJ64" s="1018"/>
      <c r="NK64" s="1018"/>
      <c r="NL64" s="1018"/>
      <c r="NM64" s="1018"/>
      <c r="NN64" s="1018"/>
      <c r="NO64" s="1018"/>
      <c r="NP64" s="1018"/>
      <c r="NQ64" s="1018"/>
      <c r="NR64" s="1018"/>
      <c r="NS64" s="260"/>
      <c r="NT64" s="335"/>
      <c r="NU64" s="336"/>
      <c r="NV64" s="336"/>
      <c r="NW64" s="336"/>
      <c r="NX64" s="336"/>
      <c r="NY64" s="336"/>
      <c r="NZ64" s="336"/>
      <c r="OA64" s="336"/>
      <c r="OB64" s="336"/>
      <c r="OC64" s="337"/>
      <c r="OD64" s="226"/>
      <c r="OE64" s="226"/>
      <c r="OF64" s="226"/>
      <c r="OG64" s="226"/>
      <c r="OH64" s="226"/>
      <c r="OI64" s="226"/>
      <c r="OJ64" s="406"/>
      <c r="OK64" s="406"/>
      <c r="OL64" s="406"/>
      <c r="OM64" s="406"/>
      <c r="ON64" s="406"/>
      <c r="OO64" s="406"/>
      <c r="OP64" s="406"/>
      <c r="OQ64" s="406"/>
      <c r="OR64" s="406"/>
      <c r="OS64" s="406"/>
      <c r="OT64" s="406"/>
      <c r="OU64" s="403"/>
      <c r="OV64" s="403"/>
      <c r="OW64" s="403"/>
      <c r="OX64" s="403"/>
      <c r="OY64" s="404"/>
      <c r="OZ64" s="207"/>
      <c r="PA64" s="208"/>
      <c r="PB64" s="208"/>
      <c r="PC64" s="208"/>
      <c r="PD64" s="208"/>
      <c r="PE64" s="208"/>
      <c r="PF64" s="208"/>
      <c r="PG64" s="208"/>
      <c r="PH64" s="208"/>
      <c r="PI64" s="208"/>
      <c r="PJ64" s="208"/>
      <c r="PK64" s="208"/>
      <c r="PL64" s="208"/>
      <c r="PM64" s="208"/>
      <c r="PN64" s="209"/>
      <c r="PO64" s="674"/>
      <c r="PP64" s="675"/>
      <c r="PQ64" s="675"/>
      <c r="PR64" s="675"/>
      <c r="PS64" s="675"/>
      <c r="PT64" s="675"/>
      <c r="PU64" s="676"/>
      <c r="PV64" s="1011"/>
      <c r="PW64" s="1012"/>
      <c r="PX64" s="1012"/>
      <c r="PY64" s="1012"/>
      <c r="PZ64" s="1012"/>
      <c r="QA64" s="1012"/>
      <c r="QB64" s="1013"/>
      <c r="QC64" s="1011"/>
      <c r="QD64" s="1012"/>
      <c r="QE64" s="1012"/>
      <c r="QF64" s="1012"/>
      <c r="QG64" s="1012"/>
      <c r="QH64" s="1012"/>
      <c r="QI64" s="1013"/>
      <c r="QJ64" s="674"/>
      <c r="QK64" s="675"/>
      <c r="QL64" s="675"/>
      <c r="QM64" s="675"/>
      <c r="QN64" s="675"/>
      <c r="QO64" s="675"/>
      <c r="QP64" s="676"/>
      <c r="QQ64" s="674"/>
      <c r="QR64" s="675"/>
      <c r="QS64" s="675"/>
      <c r="QT64" s="675"/>
      <c r="QU64" s="675"/>
      <c r="QV64" s="675"/>
      <c r="QW64" s="676"/>
      <c r="QX64" s="1017"/>
      <c r="QY64" s="1018"/>
      <c r="QZ64" s="1018"/>
      <c r="RA64" s="1018"/>
      <c r="RB64" s="1018"/>
      <c r="RC64" s="1018"/>
      <c r="RD64" s="1018"/>
      <c r="RE64" s="1018"/>
      <c r="RF64" s="1018"/>
      <c r="RG64" s="1018"/>
      <c r="RH64" s="1018"/>
      <c r="RI64" s="1018"/>
      <c r="RJ64" s="1018"/>
      <c r="RK64" s="1018"/>
      <c r="RL64" s="1018"/>
      <c r="RM64" s="1018"/>
      <c r="RN64" s="1018"/>
      <c r="RO64" s="1018"/>
      <c r="RP64" s="1018"/>
      <c r="RQ64" s="1018"/>
      <c r="RR64" s="1018"/>
      <c r="RS64" s="1018"/>
      <c r="RT64" s="1018"/>
      <c r="RU64" s="260"/>
    </row>
    <row r="65" spans="2:489" ht="12" customHeight="1">
      <c r="B65" s="493"/>
      <c r="C65" s="494"/>
      <c r="D65" s="495"/>
      <c r="E65" s="511"/>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3"/>
      <c r="AG65" s="729"/>
      <c r="AH65" s="678"/>
      <c r="AI65" s="678"/>
      <c r="AJ65" s="678"/>
      <c r="AK65" s="678"/>
      <c r="AL65" s="678"/>
      <c r="AM65" s="678"/>
      <c r="AN65" s="678"/>
      <c r="AO65" s="678"/>
      <c r="AP65" s="678"/>
      <c r="AQ65" s="678"/>
      <c r="AR65" s="678"/>
      <c r="AS65" s="678"/>
      <c r="AT65" s="678"/>
      <c r="AU65" s="678"/>
      <c r="AV65" s="678"/>
      <c r="AW65" s="678"/>
      <c r="AX65" s="524"/>
      <c r="AY65" s="524"/>
      <c r="AZ65" s="524"/>
      <c r="BA65" s="524"/>
      <c r="BB65" s="525"/>
      <c r="BC65" s="679"/>
      <c r="BD65" s="678"/>
      <c r="BE65" s="678"/>
      <c r="BF65" s="678"/>
      <c r="BG65" s="678"/>
      <c r="BH65" s="678"/>
      <c r="BI65" s="678"/>
      <c r="BJ65" s="678"/>
      <c r="BK65" s="678"/>
      <c r="BL65" s="678"/>
      <c r="BM65" s="678"/>
      <c r="BN65" s="678"/>
      <c r="BO65" s="678"/>
      <c r="BP65" s="678"/>
      <c r="BQ65" s="678"/>
      <c r="BR65" s="678"/>
      <c r="BS65" s="678"/>
      <c r="BT65" s="524"/>
      <c r="BU65" s="524"/>
      <c r="BV65" s="524"/>
      <c r="BW65" s="524"/>
      <c r="BX65" s="525"/>
      <c r="BY65" s="684"/>
      <c r="BZ65" s="683"/>
      <c r="CA65" s="683"/>
      <c r="CB65" s="683"/>
      <c r="CC65" s="683"/>
      <c r="CD65" s="683"/>
      <c r="CE65" s="683"/>
      <c r="CF65" s="683"/>
      <c r="CG65" s="683"/>
      <c r="CH65" s="683"/>
      <c r="CI65" s="683"/>
      <c r="CJ65" s="683"/>
      <c r="CK65" s="683"/>
      <c r="CL65" s="683"/>
      <c r="CM65" s="683"/>
      <c r="CN65" s="683"/>
      <c r="CO65" s="683"/>
      <c r="CP65" s="524"/>
      <c r="CQ65" s="524"/>
      <c r="CR65" s="524"/>
      <c r="CS65" s="524"/>
      <c r="CT65" s="525"/>
      <c r="CU65" s="442" t="s">
        <v>43</v>
      </c>
      <c r="CV65" s="265"/>
      <c r="CW65" s="265"/>
      <c r="CX65" s="265"/>
      <c r="CY65" s="265"/>
      <c r="CZ65" s="265"/>
      <c r="DA65" s="405"/>
      <c r="DB65" s="405"/>
      <c r="DC65" s="405"/>
      <c r="DD65" s="405"/>
      <c r="DE65" s="405"/>
      <c r="DF65" s="405"/>
      <c r="DG65" s="405"/>
      <c r="DH65" s="405"/>
      <c r="DI65" s="405"/>
      <c r="DJ65" s="405"/>
      <c r="DK65" s="405"/>
      <c r="DL65" s="307" t="s">
        <v>165</v>
      </c>
      <c r="DM65" s="307"/>
      <c r="DN65" s="307"/>
      <c r="DO65" s="307"/>
      <c r="DP65" s="399"/>
      <c r="DQ65" s="204"/>
      <c r="DR65" s="205"/>
      <c r="DS65" s="205"/>
      <c r="DT65" s="205"/>
      <c r="DU65" s="205"/>
      <c r="DV65" s="205"/>
      <c r="DW65" s="205"/>
      <c r="DX65" s="205"/>
      <c r="DY65" s="205"/>
      <c r="DZ65" s="205"/>
      <c r="EA65" s="205"/>
      <c r="EB65" s="205"/>
      <c r="EC65" s="205"/>
      <c r="ED65" s="205"/>
      <c r="EE65" s="206"/>
      <c r="EF65" s="313"/>
      <c r="EG65" s="314"/>
      <c r="EH65" s="314"/>
      <c r="EI65" s="314"/>
      <c r="EJ65" s="314"/>
      <c r="EK65" s="314"/>
      <c r="EL65" s="315"/>
      <c r="EM65" s="1011"/>
      <c r="EN65" s="1012"/>
      <c r="EO65" s="1012"/>
      <c r="EP65" s="1012"/>
      <c r="EQ65" s="1012"/>
      <c r="ER65" s="1012"/>
      <c r="ES65" s="1013"/>
      <c r="ET65" s="1011"/>
      <c r="EU65" s="1012"/>
      <c r="EV65" s="1012"/>
      <c r="EW65" s="1012"/>
      <c r="EX65" s="1012"/>
      <c r="EY65" s="1012"/>
      <c r="EZ65" s="1013"/>
      <c r="FA65" s="313"/>
      <c r="FB65" s="314"/>
      <c r="FC65" s="314"/>
      <c r="FD65" s="314"/>
      <c r="FE65" s="314"/>
      <c r="FF65" s="314"/>
      <c r="FG65" s="315"/>
      <c r="FH65" s="313"/>
      <c r="FI65" s="314"/>
      <c r="FJ65" s="314"/>
      <c r="FK65" s="314"/>
      <c r="FL65" s="314"/>
      <c r="FM65" s="314"/>
      <c r="FN65" s="315"/>
      <c r="FO65" s="260"/>
      <c r="FP65" s="335"/>
      <c r="FQ65" s="336"/>
      <c r="FR65" s="336"/>
      <c r="FS65" s="336"/>
      <c r="FT65" s="336"/>
      <c r="FU65" s="336"/>
      <c r="FV65" s="336"/>
      <c r="FW65" s="336"/>
      <c r="FX65" s="336"/>
      <c r="FY65" s="337"/>
      <c r="FZ65" s="307" t="str">
        <f>FZ59</f>
        <v>6箇所目</v>
      </c>
      <c r="GA65" s="265"/>
      <c r="GB65" s="265"/>
      <c r="GC65" s="265"/>
      <c r="GD65" s="265"/>
      <c r="GE65" s="265"/>
      <c r="GF65" s="405"/>
      <c r="GG65" s="405"/>
      <c r="GH65" s="405"/>
      <c r="GI65" s="405"/>
      <c r="GJ65" s="405"/>
      <c r="GK65" s="405"/>
      <c r="GL65" s="405"/>
      <c r="GM65" s="405"/>
      <c r="GN65" s="405"/>
      <c r="GO65" s="405"/>
      <c r="GP65" s="405"/>
      <c r="GQ65" s="307" t="s">
        <v>164</v>
      </c>
      <c r="GR65" s="307"/>
      <c r="GS65" s="307"/>
      <c r="GT65" s="307"/>
      <c r="GU65" s="399"/>
      <c r="GV65" s="204"/>
      <c r="GW65" s="205"/>
      <c r="GX65" s="205"/>
      <c r="GY65" s="205"/>
      <c r="GZ65" s="205"/>
      <c r="HA65" s="205"/>
      <c r="HB65" s="205"/>
      <c r="HC65" s="205"/>
      <c r="HD65" s="205"/>
      <c r="HE65" s="205"/>
      <c r="HF65" s="205"/>
      <c r="HG65" s="205"/>
      <c r="HH65" s="205"/>
      <c r="HI65" s="205"/>
      <c r="HJ65" s="206"/>
      <c r="HK65" s="313"/>
      <c r="HL65" s="314"/>
      <c r="HM65" s="314"/>
      <c r="HN65" s="314"/>
      <c r="HO65" s="314"/>
      <c r="HP65" s="314"/>
      <c r="HQ65" s="315"/>
      <c r="HR65" s="1011"/>
      <c r="HS65" s="1012"/>
      <c r="HT65" s="1012"/>
      <c r="HU65" s="1012"/>
      <c r="HV65" s="1012"/>
      <c r="HW65" s="1012"/>
      <c r="HX65" s="1013"/>
      <c r="HY65" s="1011"/>
      <c r="HZ65" s="1012"/>
      <c r="IA65" s="1012"/>
      <c r="IB65" s="1012"/>
      <c r="IC65" s="1012"/>
      <c r="ID65" s="1012"/>
      <c r="IE65" s="1013"/>
      <c r="IF65" s="313"/>
      <c r="IG65" s="314"/>
      <c r="IH65" s="314"/>
      <c r="II65" s="314"/>
      <c r="IJ65" s="314"/>
      <c r="IK65" s="314"/>
      <c r="IL65" s="315"/>
      <c r="IM65" s="313"/>
      <c r="IN65" s="314"/>
      <c r="IO65" s="314"/>
      <c r="IP65" s="314"/>
      <c r="IQ65" s="314"/>
      <c r="IR65" s="314"/>
      <c r="IS65" s="315"/>
      <c r="IT65" s="1017"/>
      <c r="IU65" s="1018"/>
      <c r="IV65" s="1018"/>
      <c r="IW65" s="1018"/>
      <c r="IX65" s="1018"/>
      <c r="IY65" s="1018"/>
      <c r="IZ65" s="1018"/>
      <c r="JA65" s="1018"/>
      <c r="JB65" s="1018"/>
      <c r="JC65" s="1018"/>
      <c r="JD65" s="1018"/>
      <c r="JE65" s="1018"/>
      <c r="JF65" s="1018"/>
      <c r="JG65" s="1018"/>
      <c r="JH65" s="1018"/>
      <c r="JI65" s="1018"/>
      <c r="JJ65" s="1018"/>
      <c r="JK65" s="1018"/>
      <c r="JL65" s="1018"/>
      <c r="JM65" s="1018"/>
      <c r="JN65" s="1018"/>
      <c r="JO65" s="1018"/>
      <c r="JP65" s="1018"/>
      <c r="JQ65" s="260"/>
      <c r="JR65" s="335"/>
      <c r="JS65" s="336"/>
      <c r="JT65" s="336"/>
      <c r="JU65" s="336"/>
      <c r="JV65" s="336"/>
      <c r="JW65" s="336"/>
      <c r="JX65" s="336"/>
      <c r="JY65" s="336"/>
      <c r="JZ65" s="336"/>
      <c r="KA65" s="337"/>
      <c r="KB65" s="307" t="str">
        <f>KB59</f>
        <v>9箇所目</v>
      </c>
      <c r="KC65" s="265"/>
      <c r="KD65" s="265"/>
      <c r="KE65" s="265"/>
      <c r="KF65" s="265"/>
      <c r="KG65" s="265"/>
      <c r="KH65" s="405"/>
      <c r="KI65" s="405"/>
      <c r="KJ65" s="405"/>
      <c r="KK65" s="405"/>
      <c r="KL65" s="405"/>
      <c r="KM65" s="405"/>
      <c r="KN65" s="405"/>
      <c r="KO65" s="405"/>
      <c r="KP65" s="405"/>
      <c r="KQ65" s="405"/>
      <c r="KR65" s="405"/>
      <c r="KS65" s="307" t="s">
        <v>164</v>
      </c>
      <c r="KT65" s="307"/>
      <c r="KU65" s="307"/>
      <c r="KV65" s="307"/>
      <c r="KW65" s="399"/>
      <c r="KX65" s="204"/>
      <c r="KY65" s="205"/>
      <c r="KZ65" s="205"/>
      <c r="LA65" s="205"/>
      <c r="LB65" s="205"/>
      <c r="LC65" s="205"/>
      <c r="LD65" s="205"/>
      <c r="LE65" s="205"/>
      <c r="LF65" s="205"/>
      <c r="LG65" s="205"/>
      <c r="LH65" s="205"/>
      <c r="LI65" s="205"/>
      <c r="LJ65" s="205"/>
      <c r="LK65" s="205"/>
      <c r="LL65" s="206"/>
      <c r="LM65" s="313"/>
      <c r="LN65" s="314"/>
      <c r="LO65" s="314"/>
      <c r="LP65" s="314"/>
      <c r="LQ65" s="314"/>
      <c r="LR65" s="314"/>
      <c r="LS65" s="315"/>
      <c r="LT65" s="1011"/>
      <c r="LU65" s="1012"/>
      <c r="LV65" s="1012"/>
      <c r="LW65" s="1012"/>
      <c r="LX65" s="1012"/>
      <c r="LY65" s="1012"/>
      <c r="LZ65" s="1013"/>
      <c r="MA65" s="1011"/>
      <c r="MB65" s="1012"/>
      <c r="MC65" s="1012"/>
      <c r="MD65" s="1012"/>
      <c r="ME65" s="1012"/>
      <c r="MF65" s="1012"/>
      <c r="MG65" s="1013"/>
      <c r="MH65" s="313"/>
      <c r="MI65" s="314"/>
      <c r="MJ65" s="314"/>
      <c r="MK65" s="314"/>
      <c r="ML65" s="314"/>
      <c r="MM65" s="314"/>
      <c r="MN65" s="315"/>
      <c r="MO65" s="313"/>
      <c r="MP65" s="314"/>
      <c r="MQ65" s="314"/>
      <c r="MR65" s="314"/>
      <c r="MS65" s="314"/>
      <c r="MT65" s="314"/>
      <c r="MU65" s="315"/>
      <c r="MV65" s="1017"/>
      <c r="MW65" s="1018"/>
      <c r="MX65" s="1018"/>
      <c r="MY65" s="1018"/>
      <c r="MZ65" s="1018"/>
      <c r="NA65" s="1018"/>
      <c r="NB65" s="1018"/>
      <c r="NC65" s="1018"/>
      <c r="ND65" s="1018"/>
      <c r="NE65" s="1018"/>
      <c r="NF65" s="1018"/>
      <c r="NG65" s="1018"/>
      <c r="NH65" s="1018"/>
      <c r="NI65" s="1018"/>
      <c r="NJ65" s="1018"/>
      <c r="NK65" s="1018"/>
      <c r="NL65" s="1018"/>
      <c r="NM65" s="1018"/>
      <c r="NN65" s="1018"/>
      <c r="NO65" s="1018"/>
      <c r="NP65" s="1018"/>
      <c r="NQ65" s="1018"/>
      <c r="NR65" s="1018"/>
      <c r="NS65" s="260"/>
      <c r="NT65" s="335"/>
      <c r="NU65" s="336"/>
      <c r="NV65" s="336"/>
      <c r="NW65" s="336"/>
      <c r="NX65" s="336"/>
      <c r="NY65" s="336"/>
      <c r="NZ65" s="336"/>
      <c r="OA65" s="336"/>
      <c r="OB65" s="336"/>
      <c r="OC65" s="337"/>
      <c r="OD65" s="307" t="str">
        <f>OD59</f>
        <v>12箇所目</v>
      </c>
      <c r="OE65" s="265"/>
      <c r="OF65" s="265"/>
      <c r="OG65" s="265"/>
      <c r="OH65" s="265"/>
      <c r="OI65" s="265"/>
      <c r="OJ65" s="405"/>
      <c r="OK65" s="405"/>
      <c r="OL65" s="405"/>
      <c r="OM65" s="405"/>
      <c r="ON65" s="405"/>
      <c r="OO65" s="405"/>
      <c r="OP65" s="405"/>
      <c r="OQ65" s="405"/>
      <c r="OR65" s="405"/>
      <c r="OS65" s="405"/>
      <c r="OT65" s="405"/>
      <c r="OU65" s="307" t="s">
        <v>164</v>
      </c>
      <c r="OV65" s="307"/>
      <c r="OW65" s="307"/>
      <c r="OX65" s="307"/>
      <c r="OY65" s="399"/>
      <c r="OZ65" s="204"/>
      <c r="PA65" s="205"/>
      <c r="PB65" s="205"/>
      <c r="PC65" s="205"/>
      <c r="PD65" s="205"/>
      <c r="PE65" s="205"/>
      <c r="PF65" s="205"/>
      <c r="PG65" s="205"/>
      <c r="PH65" s="205"/>
      <c r="PI65" s="205"/>
      <c r="PJ65" s="205"/>
      <c r="PK65" s="205"/>
      <c r="PL65" s="205"/>
      <c r="PM65" s="205"/>
      <c r="PN65" s="206"/>
      <c r="PO65" s="313"/>
      <c r="PP65" s="314"/>
      <c r="PQ65" s="314"/>
      <c r="PR65" s="314"/>
      <c r="PS65" s="314"/>
      <c r="PT65" s="314"/>
      <c r="PU65" s="315"/>
      <c r="PV65" s="1011"/>
      <c r="PW65" s="1012"/>
      <c r="PX65" s="1012"/>
      <c r="PY65" s="1012"/>
      <c r="PZ65" s="1012"/>
      <c r="QA65" s="1012"/>
      <c r="QB65" s="1013"/>
      <c r="QC65" s="1011"/>
      <c r="QD65" s="1012"/>
      <c r="QE65" s="1012"/>
      <c r="QF65" s="1012"/>
      <c r="QG65" s="1012"/>
      <c r="QH65" s="1012"/>
      <c r="QI65" s="1013"/>
      <c r="QJ65" s="313"/>
      <c r="QK65" s="314"/>
      <c r="QL65" s="314"/>
      <c r="QM65" s="314"/>
      <c r="QN65" s="314"/>
      <c r="QO65" s="314"/>
      <c r="QP65" s="315"/>
      <c r="QQ65" s="313"/>
      <c r="QR65" s="314"/>
      <c r="QS65" s="314"/>
      <c r="QT65" s="314"/>
      <c r="QU65" s="314"/>
      <c r="QV65" s="314"/>
      <c r="QW65" s="315"/>
      <c r="QX65" s="1017"/>
      <c r="QY65" s="1018"/>
      <c r="QZ65" s="1018"/>
      <c r="RA65" s="1018"/>
      <c r="RB65" s="1018"/>
      <c r="RC65" s="1018"/>
      <c r="RD65" s="1018"/>
      <c r="RE65" s="1018"/>
      <c r="RF65" s="1018"/>
      <c r="RG65" s="1018"/>
      <c r="RH65" s="1018"/>
      <c r="RI65" s="1018"/>
      <c r="RJ65" s="1018"/>
      <c r="RK65" s="1018"/>
      <c r="RL65" s="1018"/>
      <c r="RM65" s="1018"/>
      <c r="RN65" s="1018"/>
      <c r="RO65" s="1018"/>
      <c r="RP65" s="1018"/>
      <c r="RQ65" s="1018"/>
      <c r="RR65" s="1018"/>
      <c r="RS65" s="1018"/>
      <c r="RT65" s="1018"/>
      <c r="RU65" s="260"/>
    </row>
    <row r="66" spans="2:489" ht="2.1" customHeight="1">
      <c r="B66" s="493"/>
      <c r="C66" s="494"/>
      <c r="D66" s="495"/>
      <c r="E66" s="514"/>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c r="AE66" s="515"/>
      <c r="AF66" s="516"/>
      <c r="AG66" s="730"/>
      <c r="AH66" s="681"/>
      <c r="AI66" s="681"/>
      <c r="AJ66" s="681"/>
      <c r="AK66" s="681"/>
      <c r="AL66" s="681"/>
      <c r="AM66" s="681"/>
      <c r="AN66" s="681"/>
      <c r="AO66" s="681"/>
      <c r="AP66" s="681"/>
      <c r="AQ66" s="681"/>
      <c r="AR66" s="681"/>
      <c r="AS66" s="681"/>
      <c r="AT66" s="681"/>
      <c r="AU66" s="681"/>
      <c r="AV66" s="681"/>
      <c r="AW66" s="681"/>
      <c r="AX66" s="526"/>
      <c r="AY66" s="526"/>
      <c r="AZ66" s="526"/>
      <c r="BA66" s="526"/>
      <c r="BB66" s="527"/>
      <c r="BC66" s="680"/>
      <c r="BD66" s="681"/>
      <c r="BE66" s="681"/>
      <c r="BF66" s="681"/>
      <c r="BG66" s="681"/>
      <c r="BH66" s="681"/>
      <c r="BI66" s="681"/>
      <c r="BJ66" s="681"/>
      <c r="BK66" s="681"/>
      <c r="BL66" s="681"/>
      <c r="BM66" s="681"/>
      <c r="BN66" s="681"/>
      <c r="BO66" s="681"/>
      <c r="BP66" s="681"/>
      <c r="BQ66" s="681"/>
      <c r="BR66" s="681"/>
      <c r="BS66" s="681"/>
      <c r="BT66" s="526"/>
      <c r="BU66" s="526"/>
      <c r="BV66" s="526"/>
      <c r="BW66" s="526"/>
      <c r="BX66" s="527"/>
      <c r="BY66" s="685"/>
      <c r="BZ66" s="686"/>
      <c r="CA66" s="686"/>
      <c r="CB66" s="686"/>
      <c r="CC66" s="686"/>
      <c r="CD66" s="686"/>
      <c r="CE66" s="686"/>
      <c r="CF66" s="686"/>
      <c r="CG66" s="686"/>
      <c r="CH66" s="686"/>
      <c r="CI66" s="686"/>
      <c r="CJ66" s="686"/>
      <c r="CK66" s="686"/>
      <c r="CL66" s="686"/>
      <c r="CM66" s="686"/>
      <c r="CN66" s="686"/>
      <c r="CO66" s="686"/>
      <c r="CP66" s="526"/>
      <c r="CQ66" s="526"/>
      <c r="CR66" s="526"/>
      <c r="CS66" s="526"/>
      <c r="CT66" s="527"/>
      <c r="CU66" s="293"/>
      <c r="CV66" s="267"/>
      <c r="CW66" s="267"/>
      <c r="CX66" s="267"/>
      <c r="CY66" s="267"/>
      <c r="CZ66" s="267"/>
      <c r="DA66" s="410"/>
      <c r="DB66" s="410"/>
      <c r="DC66" s="410"/>
      <c r="DD66" s="410"/>
      <c r="DE66" s="410"/>
      <c r="DF66" s="410"/>
      <c r="DG66" s="410"/>
      <c r="DH66" s="410"/>
      <c r="DI66" s="410"/>
      <c r="DJ66" s="410"/>
      <c r="DK66" s="410"/>
      <c r="DL66" s="400"/>
      <c r="DM66" s="400"/>
      <c r="DN66" s="400"/>
      <c r="DO66" s="400"/>
      <c r="DP66" s="401"/>
      <c r="DQ66" s="210"/>
      <c r="DR66" s="211"/>
      <c r="DS66" s="211"/>
      <c r="DT66" s="211"/>
      <c r="DU66" s="211"/>
      <c r="DV66" s="211"/>
      <c r="DW66" s="211"/>
      <c r="DX66" s="211"/>
      <c r="DY66" s="211"/>
      <c r="DZ66" s="211"/>
      <c r="EA66" s="211"/>
      <c r="EB66" s="211"/>
      <c r="EC66" s="211"/>
      <c r="ED66" s="211"/>
      <c r="EE66" s="212"/>
      <c r="EF66" s="407"/>
      <c r="EG66" s="408"/>
      <c r="EH66" s="408"/>
      <c r="EI66" s="408"/>
      <c r="EJ66" s="408"/>
      <c r="EK66" s="408"/>
      <c r="EL66" s="409"/>
      <c r="EM66" s="1014"/>
      <c r="EN66" s="1015"/>
      <c r="EO66" s="1015"/>
      <c r="EP66" s="1015"/>
      <c r="EQ66" s="1015"/>
      <c r="ER66" s="1015"/>
      <c r="ES66" s="1016"/>
      <c r="ET66" s="1014"/>
      <c r="EU66" s="1015"/>
      <c r="EV66" s="1015"/>
      <c r="EW66" s="1015"/>
      <c r="EX66" s="1015"/>
      <c r="EY66" s="1015"/>
      <c r="EZ66" s="1016"/>
      <c r="FA66" s="407"/>
      <c r="FB66" s="408"/>
      <c r="FC66" s="408"/>
      <c r="FD66" s="408"/>
      <c r="FE66" s="408"/>
      <c r="FF66" s="408"/>
      <c r="FG66" s="409"/>
      <c r="FH66" s="407"/>
      <c r="FI66" s="408"/>
      <c r="FJ66" s="408"/>
      <c r="FK66" s="408"/>
      <c r="FL66" s="408"/>
      <c r="FM66" s="408"/>
      <c r="FN66" s="409"/>
      <c r="FO66" s="260"/>
      <c r="FP66" s="338"/>
      <c r="FQ66" s="339"/>
      <c r="FR66" s="339"/>
      <c r="FS66" s="339"/>
      <c r="FT66" s="339"/>
      <c r="FU66" s="339"/>
      <c r="FV66" s="339"/>
      <c r="FW66" s="339"/>
      <c r="FX66" s="339"/>
      <c r="FY66" s="340"/>
      <c r="FZ66" s="267"/>
      <c r="GA66" s="267"/>
      <c r="GB66" s="267"/>
      <c r="GC66" s="267"/>
      <c r="GD66" s="267"/>
      <c r="GE66" s="267"/>
      <c r="GF66" s="410"/>
      <c r="GG66" s="410"/>
      <c r="GH66" s="410"/>
      <c r="GI66" s="410"/>
      <c r="GJ66" s="410"/>
      <c r="GK66" s="410"/>
      <c r="GL66" s="410"/>
      <c r="GM66" s="410"/>
      <c r="GN66" s="410"/>
      <c r="GO66" s="410"/>
      <c r="GP66" s="410"/>
      <c r="GQ66" s="400"/>
      <c r="GR66" s="400"/>
      <c r="GS66" s="400"/>
      <c r="GT66" s="400"/>
      <c r="GU66" s="401"/>
      <c r="GV66" s="210"/>
      <c r="GW66" s="211"/>
      <c r="GX66" s="211"/>
      <c r="GY66" s="211"/>
      <c r="GZ66" s="211"/>
      <c r="HA66" s="211"/>
      <c r="HB66" s="211"/>
      <c r="HC66" s="211"/>
      <c r="HD66" s="211"/>
      <c r="HE66" s="211"/>
      <c r="HF66" s="211"/>
      <c r="HG66" s="211"/>
      <c r="HH66" s="211"/>
      <c r="HI66" s="211"/>
      <c r="HJ66" s="212"/>
      <c r="HK66" s="407"/>
      <c r="HL66" s="408"/>
      <c r="HM66" s="408"/>
      <c r="HN66" s="408"/>
      <c r="HO66" s="408"/>
      <c r="HP66" s="408"/>
      <c r="HQ66" s="409"/>
      <c r="HR66" s="1014"/>
      <c r="HS66" s="1015"/>
      <c r="HT66" s="1015"/>
      <c r="HU66" s="1015"/>
      <c r="HV66" s="1015"/>
      <c r="HW66" s="1015"/>
      <c r="HX66" s="1016"/>
      <c r="HY66" s="1014"/>
      <c r="HZ66" s="1015"/>
      <c r="IA66" s="1015"/>
      <c r="IB66" s="1015"/>
      <c r="IC66" s="1015"/>
      <c r="ID66" s="1015"/>
      <c r="IE66" s="1016"/>
      <c r="IF66" s="407"/>
      <c r="IG66" s="408"/>
      <c r="IH66" s="408"/>
      <c r="II66" s="408"/>
      <c r="IJ66" s="408"/>
      <c r="IK66" s="408"/>
      <c r="IL66" s="409"/>
      <c r="IM66" s="407"/>
      <c r="IN66" s="408"/>
      <c r="IO66" s="408"/>
      <c r="IP66" s="408"/>
      <c r="IQ66" s="408"/>
      <c r="IR66" s="408"/>
      <c r="IS66" s="409"/>
      <c r="IT66" s="1017"/>
      <c r="IU66" s="1018"/>
      <c r="IV66" s="1018"/>
      <c r="IW66" s="1018"/>
      <c r="IX66" s="1018"/>
      <c r="IY66" s="1018"/>
      <c r="IZ66" s="1018"/>
      <c r="JA66" s="1018"/>
      <c r="JB66" s="1018"/>
      <c r="JC66" s="1018"/>
      <c r="JD66" s="1018"/>
      <c r="JE66" s="1018"/>
      <c r="JF66" s="1018"/>
      <c r="JG66" s="1018"/>
      <c r="JH66" s="1018"/>
      <c r="JI66" s="1018"/>
      <c r="JJ66" s="1018"/>
      <c r="JK66" s="1018"/>
      <c r="JL66" s="1018"/>
      <c r="JM66" s="1018"/>
      <c r="JN66" s="1018"/>
      <c r="JO66" s="1018"/>
      <c r="JP66" s="1018"/>
      <c r="JQ66" s="260"/>
      <c r="JR66" s="338"/>
      <c r="JS66" s="339"/>
      <c r="JT66" s="339"/>
      <c r="JU66" s="339"/>
      <c r="JV66" s="339"/>
      <c r="JW66" s="339"/>
      <c r="JX66" s="339"/>
      <c r="JY66" s="339"/>
      <c r="JZ66" s="339"/>
      <c r="KA66" s="340"/>
      <c r="KB66" s="267"/>
      <c r="KC66" s="267"/>
      <c r="KD66" s="267"/>
      <c r="KE66" s="267"/>
      <c r="KF66" s="267"/>
      <c r="KG66" s="267"/>
      <c r="KH66" s="410"/>
      <c r="KI66" s="410"/>
      <c r="KJ66" s="410"/>
      <c r="KK66" s="410"/>
      <c r="KL66" s="410"/>
      <c r="KM66" s="410"/>
      <c r="KN66" s="410"/>
      <c r="KO66" s="410"/>
      <c r="KP66" s="410"/>
      <c r="KQ66" s="410"/>
      <c r="KR66" s="410"/>
      <c r="KS66" s="400"/>
      <c r="KT66" s="400"/>
      <c r="KU66" s="400"/>
      <c r="KV66" s="400"/>
      <c r="KW66" s="401"/>
      <c r="KX66" s="210"/>
      <c r="KY66" s="211"/>
      <c r="KZ66" s="211"/>
      <c r="LA66" s="211"/>
      <c r="LB66" s="211"/>
      <c r="LC66" s="211"/>
      <c r="LD66" s="211"/>
      <c r="LE66" s="211"/>
      <c r="LF66" s="211"/>
      <c r="LG66" s="211"/>
      <c r="LH66" s="211"/>
      <c r="LI66" s="211"/>
      <c r="LJ66" s="211"/>
      <c r="LK66" s="211"/>
      <c r="LL66" s="212"/>
      <c r="LM66" s="407"/>
      <c r="LN66" s="408"/>
      <c r="LO66" s="408"/>
      <c r="LP66" s="408"/>
      <c r="LQ66" s="408"/>
      <c r="LR66" s="408"/>
      <c r="LS66" s="409"/>
      <c r="LT66" s="1014"/>
      <c r="LU66" s="1015"/>
      <c r="LV66" s="1015"/>
      <c r="LW66" s="1015"/>
      <c r="LX66" s="1015"/>
      <c r="LY66" s="1015"/>
      <c r="LZ66" s="1016"/>
      <c r="MA66" s="1014"/>
      <c r="MB66" s="1015"/>
      <c r="MC66" s="1015"/>
      <c r="MD66" s="1015"/>
      <c r="ME66" s="1015"/>
      <c r="MF66" s="1015"/>
      <c r="MG66" s="1016"/>
      <c r="MH66" s="407"/>
      <c r="MI66" s="408"/>
      <c r="MJ66" s="408"/>
      <c r="MK66" s="408"/>
      <c r="ML66" s="408"/>
      <c r="MM66" s="408"/>
      <c r="MN66" s="409"/>
      <c r="MO66" s="407"/>
      <c r="MP66" s="408"/>
      <c r="MQ66" s="408"/>
      <c r="MR66" s="408"/>
      <c r="MS66" s="408"/>
      <c r="MT66" s="408"/>
      <c r="MU66" s="409"/>
      <c r="MV66" s="1017"/>
      <c r="MW66" s="1018"/>
      <c r="MX66" s="1018"/>
      <c r="MY66" s="1018"/>
      <c r="MZ66" s="1018"/>
      <c r="NA66" s="1018"/>
      <c r="NB66" s="1018"/>
      <c r="NC66" s="1018"/>
      <c r="ND66" s="1018"/>
      <c r="NE66" s="1018"/>
      <c r="NF66" s="1018"/>
      <c r="NG66" s="1018"/>
      <c r="NH66" s="1018"/>
      <c r="NI66" s="1018"/>
      <c r="NJ66" s="1018"/>
      <c r="NK66" s="1018"/>
      <c r="NL66" s="1018"/>
      <c r="NM66" s="1018"/>
      <c r="NN66" s="1018"/>
      <c r="NO66" s="1018"/>
      <c r="NP66" s="1018"/>
      <c r="NQ66" s="1018"/>
      <c r="NR66" s="1018"/>
      <c r="NS66" s="260"/>
      <c r="NT66" s="338"/>
      <c r="NU66" s="339"/>
      <c r="NV66" s="339"/>
      <c r="NW66" s="339"/>
      <c r="NX66" s="339"/>
      <c r="NY66" s="339"/>
      <c r="NZ66" s="339"/>
      <c r="OA66" s="339"/>
      <c r="OB66" s="339"/>
      <c r="OC66" s="340"/>
      <c r="OD66" s="267"/>
      <c r="OE66" s="267"/>
      <c r="OF66" s="267"/>
      <c r="OG66" s="267"/>
      <c r="OH66" s="267"/>
      <c r="OI66" s="267"/>
      <c r="OJ66" s="410"/>
      <c r="OK66" s="410"/>
      <c r="OL66" s="410"/>
      <c r="OM66" s="410"/>
      <c r="ON66" s="410"/>
      <c r="OO66" s="410"/>
      <c r="OP66" s="410"/>
      <c r="OQ66" s="410"/>
      <c r="OR66" s="410"/>
      <c r="OS66" s="410"/>
      <c r="OT66" s="410"/>
      <c r="OU66" s="400"/>
      <c r="OV66" s="400"/>
      <c r="OW66" s="400"/>
      <c r="OX66" s="400"/>
      <c r="OY66" s="401"/>
      <c r="OZ66" s="210"/>
      <c r="PA66" s="211"/>
      <c r="PB66" s="211"/>
      <c r="PC66" s="211"/>
      <c r="PD66" s="211"/>
      <c r="PE66" s="211"/>
      <c r="PF66" s="211"/>
      <c r="PG66" s="211"/>
      <c r="PH66" s="211"/>
      <c r="PI66" s="211"/>
      <c r="PJ66" s="211"/>
      <c r="PK66" s="211"/>
      <c r="PL66" s="211"/>
      <c r="PM66" s="211"/>
      <c r="PN66" s="212"/>
      <c r="PO66" s="407"/>
      <c r="PP66" s="408"/>
      <c r="PQ66" s="408"/>
      <c r="PR66" s="408"/>
      <c r="PS66" s="408"/>
      <c r="PT66" s="408"/>
      <c r="PU66" s="409"/>
      <c r="PV66" s="1014"/>
      <c r="PW66" s="1015"/>
      <c r="PX66" s="1015"/>
      <c r="PY66" s="1015"/>
      <c r="PZ66" s="1015"/>
      <c r="QA66" s="1015"/>
      <c r="QB66" s="1016"/>
      <c r="QC66" s="1014"/>
      <c r="QD66" s="1015"/>
      <c r="QE66" s="1015"/>
      <c r="QF66" s="1015"/>
      <c r="QG66" s="1015"/>
      <c r="QH66" s="1015"/>
      <c r="QI66" s="1016"/>
      <c r="QJ66" s="407"/>
      <c r="QK66" s="408"/>
      <c r="QL66" s="408"/>
      <c r="QM66" s="408"/>
      <c r="QN66" s="408"/>
      <c r="QO66" s="408"/>
      <c r="QP66" s="409"/>
      <c r="QQ66" s="407"/>
      <c r="QR66" s="408"/>
      <c r="QS66" s="408"/>
      <c r="QT66" s="408"/>
      <c r="QU66" s="408"/>
      <c r="QV66" s="408"/>
      <c r="QW66" s="409"/>
      <c r="QX66" s="1017"/>
      <c r="QY66" s="1018"/>
      <c r="QZ66" s="1018"/>
      <c r="RA66" s="1018"/>
      <c r="RB66" s="1018"/>
      <c r="RC66" s="1018"/>
      <c r="RD66" s="1018"/>
      <c r="RE66" s="1018"/>
      <c r="RF66" s="1018"/>
      <c r="RG66" s="1018"/>
      <c r="RH66" s="1018"/>
      <c r="RI66" s="1018"/>
      <c r="RJ66" s="1018"/>
      <c r="RK66" s="1018"/>
      <c r="RL66" s="1018"/>
      <c r="RM66" s="1018"/>
      <c r="RN66" s="1018"/>
      <c r="RO66" s="1018"/>
      <c r="RP66" s="1018"/>
      <c r="RQ66" s="1018"/>
      <c r="RR66" s="1018"/>
      <c r="RS66" s="1018"/>
      <c r="RT66" s="1018"/>
      <c r="RU66" s="260"/>
    </row>
    <row r="67" spans="2:489" ht="12" customHeight="1">
      <c r="B67" s="493"/>
      <c r="C67" s="494"/>
      <c r="D67" s="495"/>
      <c r="E67" s="517" t="s">
        <v>13848</v>
      </c>
      <c r="F67" s="518"/>
      <c r="G67" s="518"/>
      <c r="H67" s="518"/>
      <c r="I67" s="518"/>
      <c r="J67" s="518"/>
      <c r="K67" s="518"/>
      <c r="L67" s="518"/>
      <c r="M67" s="518"/>
      <c r="N67" s="518"/>
      <c r="O67" s="518"/>
      <c r="P67" s="518"/>
      <c r="Q67" s="518"/>
      <c r="R67" s="518"/>
      <c r="S67" s="518"/>
      <c r="T67" s="518"/>
      <c r="U67" s="518"/>
      <c r="V67" s="518"/>
      <c r="W67" s="518"/>
      <c r="X67" s="518"/>
      <c r="Y67" s="518"/>
      <c r="Z67" s="518"/>
      <c r="AA67" s="518"/>
      <c r="AB67" s="518"/>
      <c r="AC67" s="518"/>
      <c r="AD67" s="518"/>
      <c r="AE67" s="518"/>
      <c r="AF67" s="519"/>
      <c r="AG67" s="752">
        <f>BC67+BY67</f>
        <v>0</v>
      </c>
      <c r="AH67" s="753"/>
      <c r="AI67" s="753"/>
      <c r="AJ67" s="753"/>
      <c r="AK67" s="753"/>
      <c r="AL67" s="753"/>
      <c r="AM67" s="753"/>
      <c r="AN67" s="753"/>
      <c r="AO67" s="753"/>
      <c r="AP67" s="753"/>
      <c r="AQ67" s="753"/>
      <c r="AR67" s="753"/>
      <c r="AS67" s="753"/>
      <c r="AT67" s="753"/>
      <c r="AU67" s="753"/>
      <c r="AV67" s="753"/>
      <c r="AW67" s="753"/>
      <c r="AX67" s="520" t="s">
        <v>165</v>
      </c>
      <c r="AY67" s="521"/>
      <c r="AZ67" s="521"/>
      <c r="BA67" s="521"/>
      <c r="BB67" s="522"/>
      <c r="BC67" s="677">
        <f>SUM(DA67:DK72,GF67:GP72,KH67:KR72,OJ67:OT72)</f>
        <v>0</v>
      </c>
      <c r="BD67" s="678"/>
      <c r="BE67" s="678"/>
      <c r="BF67" s="678"/>
      <c r="BG67" s="678"/>
      <c r="BH67" s="678"/>
      <c r="BI67" s="678"/>
      <c r="BJ67" s="678"/>
      <c r="BK67" s="678"/>
      <c r="BL67" s="678"/>
      <c r="BM67" s="678"/>
      <c r="BN67" s="678"/>
      <c r="BO67" s="678"/>
      <c r="BP67" s="678"/>
      <c r="BQ67" s="678"/>
      <c r="BR67" s="678"/>
      <c r="BS67" s="678"/>
      <c r="BT67" s="520" t="s">
        <v>165</v>
      </c>
      <c r="BU67" s="521"/>
      <c r="BV67" s="521"/>
      <c r="BW67" s="521"/>
      <c r="BX67" s="522"/>
      <c r="BY67" s="682"/>
      <c r="BZ67" s="683"/>
      <c r="CA67" s="683"/>
      <c r="CB67" s="683"/>
      <c r="CC67" s="683"/>
      <c r="CD67" s="683"/>
      <c r="CE67" s="683"/>
      <c r="CF67" s="683"/>
      <c r="CG67" s="683"/>
      <c r="CH67" s="683"/>
      <c r="CI67" s="683"/>
      <c r="CJ67" s="683"/>
      <c r="CK67" s="683"/>
      <c r="CL67" s="683"/>
      <c r="CM67" s="683"/>
      <c r="CN67" s="683"/>
      <c r="CO67" s="683"/>
      <c r="CP67" s="520" t="s">
        <v>165</v>
      </c>
      <c r="CQ67" s="521"/>
      <c r="CR67" s="521"/>
      <c r="CS67" s="521"/>
      <c r="CT67" s="522"/>
      <c r="CU67" s="291" t="s">
        <v>41</v>
      </c>
      <c r="CV67" s="225"/>
      <c r="CW67" s="225"/>
      <c r="CX67" s="225"/>
      <c r="CY67" s="225"/>
      <c r="CZ67" s="225"/>
      <c r="DA67" s="227"/>
      <c r="DB67" s="227"/>
      <c r="DC67" s="227"/>
      <c r="DD67" s="227"/>
      <c r="DE67" s="227"/>
      <c r="DF67" s="227"/>
      <c r="DG67" s="227"/>
      <c r="DH67" s="227"/>
      <c r="DI67" s="227"/>
      <c r="DJ67" s="227"/>
      <c r="DK67" s="227"/>
      <c r="DL67" s="224" t="s">
        <v>166</v>
      </c>
      <c r="DM67" s="224"/>
      <c r="DN67" s="224"/>
      <c r="DO67" s="224"/>
      <c r="DP67" s="402"/>
      <c r="DQ67" s="213"/>
      <c r="DR67" s="214"/>
      <c r="DS67" s="214"/>
      <c r="DT67" s="214"/>
      <c r="DU67" s="214"/>
      <c r="DV67" s="214"/>
      <c r="DW67" s="214"/>
      <c r="DX67" s="214"/>
      <c r="DY67" s="214"/>
      <c r="DZ67" s="214"/>
      <c r="EA67" s="214"/>
      <c r="EB67" s="214"/>
      <c r="EC67" s="214"/>
      <c r="ED67" s="214"/>
      <c r="EE67" s="215"/>
      <c r="EF67" s="671"/>
      <c r="EG67" s="672"/>
      <c r="EH67" s="672"/>
      <c r="EI67" s="672"/>
      <c r="EJ67" s="672"/>
      <c r="EK67" s="672"/>
      <c r="EL67" s="673"/>
      <c r="EM67" s="671"/>
      <c r="EN67" s="672"/>
      <c r="EO67" s="672"/>
      <c r="EP67" s="672"/>
      <c r="EQ67" s="672"/>
      <c r="ER67" s="672"/>
      <c r="ES67" s="673"/>
      <c r="ET67" s="1008"/>
      <c r="EU67" s="1009"/>
      <c r="EV67" s="1009"/>
      <c r="EW67" s="1009"/>
      <c r="EX67" s="1009"/>
      <c r="EY67" s="1009"/>
      <c r="EZ67" s="1010"/>
      <c r="FA67" s="671"/>
      <c r="FB67" s="672"/>
      <c r="FC67" s="672"/>
      <c r="FD67" s="672"/>
      <c r="FE67" s="672"/>
      <c r="FF67" s="672"/>
      <c r="FG67" s="673"/>
      <c r="FH67" s="671"/>
      <c r="FI67" s="672"/>
      <c r="FJ67" s="672"/>
      <c r="FK67" s="672"/>
      <c r="FL67" s="672"/>
      <c r="FM67" s="672"/>
      <c r="FN67" s="673"/>
      <c r="FO67" s="259" t="str">
        <f t="shared" ref="FO67" si="2">IF($BC67&gt;SUM($DA67:$DK72),IF(AND(DA67&gt;0,DA69&gt;0,DA71&gt;0),"⇒⇒⇒⇒
４箇所以上の場合",""),"")</f>
        <v/>
      </c>
      <c r="FP67" s="517" t="s">
        <v>45</v>
      </c>
      <c r="FQ67" s="518"/>
      <c r="FR67" s="518"/>
      <c r="FS67" s="518"/>
      <c r="FT67" s="518"/>
      <c r="FU67" s="518"/>
      <c r="FV67" s="518"/>
      <c r="FW67" s="518"/>
      <c r="FX67" s="518"/>
      <c r="FY67" s="519"/>
      <c r="FZ67" s="224" t="str">
        <f>FZ61</f>
        <v>4箇所目</v>
      </c>
      <c r="GA67" s="225"/>
      <c r="GB67" s="225"/>
      <c r="GC67" s="225"/>
      <c r="GD67" s="225"/>
      <c r="GE67" s="225"/>
      <c r="GF67" s="227"/>
      <c r="GG67" s="227"/>
      <c r="GH67" s="227"/>
      <c r="GI67" s="227"/>
      <c r="GJ67" s="227"/>
      <c r="GK67" s="227"/>
      <c r="GL67" s="227"/>
      <c r="GM67" s="227"/>
      <c r="GN67" s="227"/>
      <c r="GO67" s="227"/>
      <c r="GP67" s="227"/>
      <c r="GQ67" s="224" t="s">
        <v>164</v>
      </c>
      <c r="GR67" s="224"/>
      <c r="GS67" s="224"/>
      <c r="GT67" s="224"/>
      <c r="GU67" s="402"/>
      <c r="GV67" s="213"/>
      <c r="GW67" s="214"/>
      <c r="GX67" s="214"/>
      <c r="GY67" s="214"/>
      <c r="GZ67" s="214"/>
      <c r="HA67" s="214"/>
      <c r="HB67" s="214"/>
      <c r="HC67" s="214"/>
      <c r="HD67" s="214"/>
      <c r="HE67" s="214"/>
      <c r="HF67" s="214"/>
      <c r="HG67" s="214"/>
      <c r="HH67" s="214"/>
      <c r="HI67" s="214"/>
      <c r="HJ67" s="215"/>
      <c r="HK67" s="671"/>
      <c r="HL67" s="672"/>
      <c r="HM67" s="672"/>
      <c r="HN67" s="672"/>
      <c r="HO67" s="672"/>
      <c r="HP67" s="672"/>
      <c r="HQ67" s="673"/>
      <c r="HR67" s="671"/>
      <c r="HS67" s="672"/>
      <c r="HT67" s="672"/>
      <c r="HU67" s="672"/>
      <c r="HV67" s="672"/>
      <c r="HW67" s="672"/>
      <c r="HX67" s="673"/>
      <c r="HY67" s="1008"/>
      <c r="HZ67" s="1009"/>
      <c r="IA67" s="1009"/>
      <c r="IB67" s="1009"/>
      <c r="IC67" s="1009"/>
      <c r="ID67" s="1009"/>
      <c r="IE67" s="1010"/>
      <c r="IF67" s="671"/>
      <c r="IG67" s="672"/>
      <c r="IH67" s="672"/>
      <c r="II67" s="672"/>
      <c r="IJ67" s="672"/>
      <c r="IK67" s="672"/>
      <c r="IL67" s="673"/>
      <c r="IM67" s="671"/>
      <c r="IN67" s="672"/>
      <c r="IO67" s="672"/>
      <c r="IP67" s="672"/>
      <c r="IQ67" s="672"/>
      <c r="IR67" s="672"/>
      <c r="IS67" s="673"/>
      <c r="IT67" s="1017"/>
      <c r="IU67" s="1018"/>
      <c r="IV67" s="1018"/>
      <c r="IW67" s="1018"/>
      <c r="IX67" s="1018"/>
      <c r="IY67" s="1018"/>
      <c r="IZ67" s="1018"/>
      <c r="JA67" s="1018"/>
      <c r="JB67" s="1018"/>
      <c r="JC67" s="1018"/>
      <c r="JD67" s="1018"/>
      <c r="JE67" s="1018"/>
      <c r="JF67" s="1018"/>
      <c r="JG67" s="1018"/>
      <c r="JH67" s="1018"/>
      <c r="JI67" s="1018"/>
      <c r="JJ67" s="1018"/>
      <c r="JK67" s="1018"/>
      <c r="JL67" s="1018"/>
      <c r="JM67" s="1018"/>
      <c r="JN67" s="1018"/>
      <c r="JO67" s="1018"/>
      <c r="JP67" s="1018"/>
      <c r="JQ67" s="259" t="str">
        <f t="shared" ref="JQ67" si="3">IF($BC67&gt;SUM($DA67:$DK72,$GF67:$GP72),IF(AND(GF67&gt;0,GF69&gt;0,GF71&gt;0),"⇒⇒⇒⇒
７箇所以上の場合",""),"")</f>
        <v/>
      </c>
      <c r="JR67" s="517" t="s">
        <v>45</v>
      </c>
      <c r="JS67" s="518"/>
      <c r="JT67" s="518"/>
      <c r="JU67" s="518"/>
      <c r="JV67" s="518"/>
      <c r="JW67" s="518"/>
      <c r="JX67" s="518"/>
      <c r="JY67" s="518"/>
      <c r="JZ67" s="518"/>
      <c r="KA67" s="519"/>
      <c r="KB67" s="224" t="str">
        <f>KB61</f>
        <v>7箇所目</v>
      </c>
      <c r="KC67" s="225"/>
      <c r="KD67" s="225"/>
      <c r="KE67" s="225"/>
      <c r="KF67" s="225"/>
      <c r="KG67" s="225"/>
      <c r="KH67" s="227"/>
      <c r="KI67" s="227"/>
      <c r="KJ67" s="227"/>
      <c r="KK67" s="227"/>
      <c r="KL67" s="227"/>
      <c r="KM67" s="227"/>
      <c r="KN67" s="227"/>
      <c r="KO67" s="227"/>
      <c r="KP67" s="227"/>
      <c r="KQ67" s="227"/>
      <c r="KR67" s="227"/>
      <c r="KS67" s="224" t="s">
        <v>164</v>
      </c>
      <c r="KT67" s="224"/>
      <c r="KU67" s="224"/>
      <c r="KV67" s="224"/>
      <c r="KW67" s="402"/>
      <c r="KX67" s="213"/>
      <c r="KY67" s="214"/>
      <c r="KZ67" s="214"/>
      <c r="LA67" s="214"/>
      <c r="LB67" s="214"/>
      <c r="LC67" s="214"/>
      <c r="LD67" s="214"/>
      <c r="LE67" s="214"/>
      <c r="LF67" s="214"/>
      <c r="LG67" s="214"/>
      <c r="LH67" s="214"/>
      <c r="LI67" s="214"/>
      <c r="LJ67" s="214"/>
      <c r="LK67" s="214"/>
      <c r="LL67" s="215"/>
      <c r="LM67" s="671"/>
      <c r="LN67" s="672"/>
      <c r="LO67" s="672"/>
      <c r="LP67" s="672"/>
      <c r="LQ67" s="672"/>
      <c r="LR67" s="672"/>
      <c r="LS67" s="673"/>
      <c r="LT67" s="671"/>
      <c r="LU67" s="672"/>
      <c r="LV67" s="672"/>
      <c r="LW67" s="672"/>
      <c r="LX67" s="672"/>
      <c r="LY67" s="672"/>
      <c r="LZ67" s="673"/>
      <c r="MA67" s="1008"/>
      <c r="MB67" s="1009"/>
      <c r="MC67" s="1009"/>
      <c r="MD67" s="1009"/>
      <c r="ME67" s="1009"/>
      <c r="MF67" s="1009"/>
      <c r="MG67" s="1010"/>
      <c r="MH67" s="671"/>
      <c r="MI67" s="672"/>
      <c r="MJ67" s="672"/>
      <c r="MK67" s="672"/>
      <c r="ML67" s="672"/>
      <c r="MM67" s="672"/>
      <c r="MN67" s="673"/>
      <c r="MO67" s="671"/>
      <c r="MP67" s="672"/>
      <c r="MQ67" s="672"/>
      <c r="MR67" s="672"/>
      <c r="MS67" s="672"/>
      <c r="MT67" s="672"/>
      <c r="MU67" s="673"/>
      <c r="MV67" s="1017"/>
      <c r="MW67" s="1018"/>
      <c r="MX67" s="1018"/>
      <c r="MY67" s="1018"/>
      <c r="MZ67" s="1018"/>
      <c r="NA67" s="1018"/>
      <c r="NB67" s="1018"/>
      <c r="NC67" s="1018"/>
      <c r="ND67" s="1018"/>
      <c r="NE67" s="1018"/>
      <c r="NF67" s="1018"/>
      <c r="NG67" s="1018"/>
      <c r="NH67" s="1018"/>
      <c r="NI67" s="1018"/>
      <c r="NJ67" s="1018"/>
      <c r="NK67" s="1018"/>
      <c r="NL67" s="1018"/>
      <c r="NM67" s="1018"/>
      <c r="NN67" s="1018"/>
      <c r="NO67" s="1018"/>
      <c r="NP67" s="1018"/>
      <c r="NQ67" s="1018"/>
      <c r="NR67" s="1018"/>
      <c r="NS67" s="259" t="str">
        <f t="shared" ref="NS67" si="4">IF($BC67&gt;SUM($DA67:$DK72,$GF67:$GP72,$KH67:$KR72),IF(AND(KH67&gt;0,KH69&gt;0,KH71&gt;0),"⇒⇒⇒⇒
10箇所以上の場合",""),"")</f>
        <v/>
      </c>
      <c r="NT67" s="517" t="s">
        <v>45</v>
      </c>
      <c r="NU67" s="518"/>
      <c r="NV67" s="518"/>
      <c r="NW67" s="518"/>
      <c r="NX67" s="518"/>
      <c r="NY67" s="518"/>
      <c r="NZ67" s="518"/>
      <c r="OA67" s="518"/>
      <c r="OB67" s="518"/>
      <c r="OC67" s="519"/>
      <c r="OD67" s="224" t="str">
        <f>OD61</f>
        <v>10箇所目</v>
      </c>
      <c r="OE67" s="225"/>
      <c r="OF67" s="225"/>
      <c r="OG67" s="225"/>
      <c r="OH67" s="225"/>
      <c r="OI67" s="225"/>
      <c r="OJ67" s="227"/>
      <c r="OK67" s="227"/>
      <c r="OL67" s="227"/>
      <c r="OM67" s="227"/>
      <c r="ON67" s="227"/>
      <c r="OO67" s="227"/>
      <c r="OP67" s="227"/>
      <c r="OQ67" s="227"/>
      <c r="OR67" s="227"/>
      <c r="OS67" s="227"/>
      <c r="OT67" s="227"/>
      <c r="OU67" s="224" t="s">
        <v>164</v>
      </c>
      <c r="OV67" s="224"/>
      <c r="OW67" s="224"/>
      <c r="OX67" s="224"/>
      <c r="OY67" s="402"/>
      <c r="OZ67" s="213"/>
      <c r="PA67" s="214"/>
      <c r="PB67" s="214"/>
      <c r="PC67" s="214"/>
      <c r="PD67" s="214"/>
      <c r="PE67" s="214"/>
      <c r="PF67" s="214"/>
      <c r="PG67" s="214"/>
      <c r="PH67" s="214"/>
      <c r="PI67" s="214"/>
      <c r="PJ67" s="214"/>
      <c r="PK67" s="214"/>
      <c r="PL67" s="214"/>
      <c r="PM67" s="214"/>
      <c r="PN67" s="215"/>
      <c r="PO67" s="671"/>
      <c r="PP67" s="672"/>
      <c r="PQ67" s="672"/>
      <c r="PR67" s="672"/>
      <c r="PS67" s="672"/>
      <c r="PT67" s="672"/>
      <c r="PU67" s="673"/>
      <c r="PV67" s="671"/>
      <c r="PW67" s="672"/>
      <c r="PX67" s="672"/>
      <c r="PY67" s="672"/>
      <c r="PZ67" s="672"/>
      <c r="QA67" s="672"/>
      <c r="QB67" s="673"/>
      <c r="QC67" s="1008"/>
      <c r="QD67" s="1009"/>
      <c r="QE67" s="1009"/>
      <c r="QF67" s="1009"/>
      <c r="QG67" s="1009"/>
      <c r="QH67" s="1009"/>
      <c r="QI67" s="1010"/>
      <c r="QJ67" s="671"/>
      <c r="QK67" s="672"/>
      <c r="QL67" s="672"/>
      <c r="QM67" s="672"/>
      <c r="QN67" s="672"/>
      <c r="QO67" s="672"/>
      <c r="QP67" s="673"/>
      <c r="QQ67" s="671"/>
      <c r="QR67" s="672"/>
      <c r="QS67" s="672"/>
      <c r="QT67" s="672"/>
      <c r="QU67" s="672"/>
      <c r="QV67" s="672"/>
      <c r="QW67" s="673"/>
      <c r="QX67" s="1017"/>
      <c r="QY67" s="1018"/>
      <c r="QZ67" s="1018"/>
      <c r="RA67" s="1018"/>
      <c r="RB67" s="1018"/>
      <c r="RC67" s="1018"/>
      <c r="RD67" s="1018"/>
      <c r="RE67" s="1018"/>
      <c r="RF67" s="1018"/>
      <c r="RG67" s="1018"/>
      <c r="RH67" s="1018"/>
      <c r="RI67" s="1018"/>
      <c r="RJ67" s="1018"/>
      <c r="RK67" s="1018"/>
      <c r="RL67" s="1018"/>
      <c r="RM67" s="1018"/>
      <c r="RN67" s="1018"/>
      <c r="RO67" s="1018"/>
      <c r="RP67" s="1018"/>
      <c r="RQ67" s="1018"/>
      <c r="RR67" s="1018"/>
      <c r="RS67" s="1018"/>
      <c r="RT67" s="1018"/>
      <c r="RU67" s="259"/>
    </row>
    <row r="68" spans="2:489" ht="2.1" customHeight="1">
      <c r="B68" s="493"/>
      <c r="C68" s="494"/>
      <c r="D68" s="495"/>
      <c r="E68" s="502"/>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4"/>
      <c r="AG68" s="728"/>
      <c r="AH68" s="678"/>
      <c r="AI68" s="678"/>
      <c r="AJ68" s="678"/>
      <c r="AK68" s="678"/>
      <c r="AL68" s="678"/>
      <c r="AM68" s="678"/>
      <c r="AN68" s="678"/>
      <c r="AO68" s="678"/>
      <c r="AP68" s="678"/>
      <c r="AQ68" s="678"/>
      <c r="AR68" s="678"/>
      <c r="AS68" s="678"/>
      <c r="AT68" s="678"/>
      <c r="AU68" s="678"/>
      <c r="AV68" s="678"/>
      <c r="AW68" s="678"/>
      <c r="AX68" s="523"/>
      <c r="AY68" s="524"/>
      <c r="AZ68" s="524"/>
      <c r="BA68" s="524"/>
      <c r="BB68" s="525"/>
      <c r="BC68" s="677"/>
      <c r="BD68" s="678"/>
      <c r="BE68" s="678"/>
      <c r="BF68" s="678"/>
      <c r="BG68" s="678"/>
      <c r="BH68" s="678"/>
      <c r="BI68" s="678"/>
      <c r="BJ68" s="678"/>
      <c r="BK68" s="678"/>
      <c r="BL68" s="678"/>
      <c r="BM68" s="678"/>
      <c r="BN68" s="678"/>
      <c r="BO68" s="678"/>
      <c r="BP68" s="678"/>
      <c r="BQ68" s="678"/>
      <c r="BR68" s="678"/>
      <c r="BS68" s="678"/>
      <c r="BT68" s="523"/>
      <c r="BU68" s="524"/>
      <c r="BV68" s="524"/>
      <c r="BW68" s="524"/>
      <c r="BX68" s="525"/>
      <c r="BY68" s="682"/>
      <c r="BZ68" s="683"/>
      <c r="CA68" s="683"/>
      <c r="CB68" s="683"/>
      <c r="CC68" s="683"/>
      <c r="CD68" s="683"/>
      <c r="CE68" s="683"/>
      <c r="CF68" s="683"/>
      <c r="CG68" s="683"/>
      <c r="CH68" s="683"/>
      <c r="CI68" s="683"/>
      <c r="CJ68" s="683"/>
      <c r="CK68" s="683"/>
      <c r="CL68" s="683"/>
      <c r="CM68" s="683"/>
      <c r="CN68" s="683"/>
      <c r="CO68" s="683"/>
      <c r="CP68" s="523"/>
      <c r="CQ68" s="524"/>
      <c r="CR68" s="524"/>
      <c r="CS68" s="524"/>
      <c r="CT68" s="525"/>
      <c r="CU68" s="441"/>
      <c r="CV68" s="226"/>
      <c r="CW68" s="226"/>
      <c r="CX68" s="226"/>
      <c r="CY68" s="226"/>
      <c r="CZ68" s="226"/>
      <c r="DA68" s="228"/>
      <c r="DB68" s="228"/>
      <c r="DC68" s="228"/>
      <c r="DD68" s="228"/>
      <c r="DE68" s="228"/>
      <c r="DF68" s="228"/>
      <c r="DG68" s="228"/>
      <c r="DH68" s="228"/>
      <c r="DI68" s="228"/>
      <c r="DJ68" s="228"/>
      <c r="DK68" s="228"/>
      <c r="DL68" s="403"/>
      <c r="DM68" s="403"/>
      <c r="DN68" s="403"/>
      <c r="DO68" s="403"/>
      <c r="DP68" s="404"/>
      <c r="DQ68" s="207"/>
      <c r="DR68" s="208"/>
      <c r="DS68" s="208"/>
      <c r="DT68" s="208"/>
      <c r="DU68" s="208"/>
      <c r="DV68" s="208"/>
      <c r="DW68" s="208"/>
      <c r="DX68" s="208"/>
      <c r="DY68" s="208"/>
      <c r="DZ68" s="208"/>
      <c r="EA68" s="208"/>
      <c r="EB68" s="208"/>
      <c r="EC68" s="208"/>
      <c r="ED68" s="208"/>
      <c r="EE68" s="209"/>
      <c r="EF68" s="674"/>
      <c r="EG68" s="675"/>
      <c r="EH68" s="675"/>
      <c r="EI68" s="675"/>
      <c r="EJ68" s="675"/>
      <c r="EK68" s="675"/>
      <c r="EL68" s="676"/>
      <c r="EM68" s="674"/>
      <c r="EN68" s="675"/>
      <c r="EO68" s="675"/>
      <c r="EP68" s="675"/>
      <c r="EQ68" s="675"/>
      <c r="ER68" s="675"/>
      <c r="ES68" s="676"/>
      <c r="ET68" s="1011"/>
      <c r="EU68" s="1012"/>
      <c r="EV68" s="1012"/>
      <c r="EW68" s="1012"/>
      <c r="EX68" s="1012"/>
      <c r="EY68" s="1012"/>
      <c r="EZ68" s="1013"/>
      <c r="FA68" s="674"/>
      <c r="FB68" s="675"/>
      <c r="FC68" s="675"/>
      <c r="FD68" s="675"/>
      <c r="FE68" s="675"/>
      <c r="FF68" s="675"/>
      <c r="FG68" s="676"/>
      <c r="FH68" s="674"/>
      <c r="FI68" s="675"/>
      <c r="FJ68" s="675"/>
      <c r="FK68" s="675"/>
      <c r="FL68" s="675"/>
      <c r="FM68" s="675"/>
      <c r="FN68" s="676"/>
      <c r="FO68" s="260"/>
      <c r="FP68" s="502"/>
      <c r="FQ68" s="503"/>
      <c r="FR68" s="503"/>
      <c r="FS68" s="503"/>
      <c r="FT68" s="503"/>
      <c r="FU68" s="503"/>
      <c r="FV68" s="503"/>
      <c r="FW68" s="503"/>
      <c r="FX68" s="503"/>
      <c r="FY68" s="504"/>
      <c r="FZ68" s="226"/>
      <c r="GA68" s="226"/>
      <c r="GB68" s="226"/>
      <c r="GC68" s="226"/>
      <c r="GD68" s="226"/>
      <c r="GE68" s="226"/>
      <c r="GF68" s="228"/>
      <c r="GG68" s="228"/>
      <c r="GH68" s="228"/>
      <c r="GI68" s="228"/>
      <c r="GJ68" s="228"/>
      <c r="GK68" s="228"/>
      <c r="GL68" s="228"/>
      <c r="GM68" s="228"/>
      <c r="GN68" s="228"/>
      <c r="GO68" s="228"/>
      <c r="GP68" s="228"/>
      <c r="GQ68" s="403"/>
      <c r="GR68" s="403"/>
      <c r="GS68" s="403"/>
      <c r="GT68" s="403"/>
      <c r="GU68" s="404"/>
      <c r="GV68" s="207"/>
      <c r="GW68" s="208"/>
      <c r="GX68" s="208"/>
      <c r="GY68" s="208"/>
      <c r="GZ68" s="208"/>
      <c r="HA68" s="208"/>
      <c r="HB68" s="208"/>
      <c r="HC68" s="208"/>
      <c r="HD68" s="208"/>
      <c r="HE68" s="208"/>
      <c r="HF68" s="208"/>
      <c r="HG68" s="208"/>
      <c r="HH68" s="208"/>
      <c r="HI68" s="208"/>
      <c r="HJ68" s="209"/>
      <c r="HK68" s="674"/>
      <c r="HL68" s="675"/>
      <c r="HM68" s="675"/>
      <c r="HN68" s="675"/>
      <c r="HO68" s="675"/>
      <c r="HP68" s="675"/>
      <c r="HQ68" s="676"/>
      <c r="HR68" s="674"/>
      <c r="HS68" s="675"/>
      <c r="HT68" s="675"/>
      <c r="HU68" s="675"/>
      <c r="HV68" s="675"/>
      <c r="HW68" s="675"/>
      <c r="HX68" s="676"/>
      <c r="HY68" s="1011"/>
      <c r="HZ68" s="1012"/>
      <c r="IA68" s="1012"/>
      <c r="IB68" s="1012"/>
      <c r="IC68" s="1012"/>
      <c r="ID68" s="1012"/>
      <c r="IE68" s="1013"/>
      <c r="IF68" s="674"/>
      <c r="IG68" s="675"/>
      <c r="IH68" s="675"/>
      <c r="II68" s="675"/>
      <c r="IJ68" s="675"/>
      <c r="IK68" s="675"/>
      <c r="IL68" s="676"/>
      <c r="IM68" s="674"/>
      <c r="IN68" s="675"/>
      <c r="IO68" s="675"/>
      <c r="IP68" s="675"/>
      <c r="IQ68" s="675"/>
      <c r="IR68" s="675"/>
      <c r="IS68" s="676"/>
      <c r="IT68" s="1017"/>
      <c r="IU68" s="1018"/>
      <c r="IV68" s="1018"/>
      <c r="IW68" s="1018"/>
      <c r="IX68" s="1018"/>
      <c r="IY68" s="1018"/>
      <c r="IZ68" s="1018"/>
      <c r="JA68" s="1018"/>
      <c r="JB68" s="1018"/>
      <c r="JC68" s="1018"/>
      <c r="JD68" s="1018"/>
      <c r="JE68" s="1018"/>
      <c r="JF68" s="1018"/>
      <c r="JG68" s="1018"/>
      <c r="JH68" s="1018"/>
      <c r="JI68" s="1018"/>
      <c r="JJ68" s="1018"/>
      <c r="JK68" s="1018"/>
      <c r="JL68" s="1018"/>
      <c r="JM68" s="1018"/>
      <c r="JN68" s="1018"/>
      <c r="JO68" s="1018"/>
      <c r="JP68" s="1018"/>
      <c r="JQ68" s="260"/>
      <c r="JR68" s="502"/>
      <c r="JS68" s="503"/>
      <c r="JT68" s="503"/>
      <c r="JU68" s="503"/>
      <c r="JV68" s="503"/>
      <c r="JW68" s="503"/>
      <c r="JX68" s="503"/>
      <c r="JY68" s="503"/>
      <c r="JZ68" s="503"/>
      <c r="KA68" s="504"/>
      <c r="KB68" s="226"/>
      <c r="KC68" s="226"/>
      <c r="KD68" s="226"/>
      <c r="KE68" s="226"/>
      <c r="KF68" s="226"/>
      <c r="KG68" s="226"/>
      <c r="KH68" s="228"/>
      <c r="KI68" s="228"/>
      <c r="KJ68" s="228"/>
      <c r="KK68" s="228"/>
      <c r="KL68" s="228"/>
      <c r="KM68" s="228"/>
      <c r="KN68" s="228"/>
      <c r="KO68" s="228"/>
      <c r="KP68" s="228"/>
      <c r="KQ68" s="228"/>
      <c r="KR68" s="228"/>
      <c r="KS68" s="403"/>
      <c r="KT68" s="403"/>
      <c r="KU68" s="403"/>
      <c r="KV68" s="403"/>
      <c r="KW68" s="404"/>
      <c r="KX68" s="207"/>
      <c r="KY68" s="208"/>
      <c r="KZ68" s="208"/>
      <c r="LA68" s="208"/>
      <c r="LB68" s="208"/>
      <c r="LC68" s="208"/>
      <c r="LD68" s="208"/>
      <c r="LE68" s="208"/>
      <c r="LF68" s="208"/>
      <c r="LG68" s="208"/>
      <c r="LH68" s="208"/>
      <c r="LI68" s="208"/>
      <c r="LJ68" s="208"/>
      <c r="LK68" s="208"/>
      <c r="LL68" s="209"/>
      <c r="LM68" s="674"/>
      <c r="LN68" s="675"/>
      <c r="LO68" s="675"/>
      <c r="LP68" s="675"/>
      <c r="LQ68" s="675"/>
      <c r="LR68" s="675"/>
      <c r="LS68" s="676"/>
      <c r="LT68" s="674"/>
      <c r="LU68" s="675"/>
      <c r="LV68" s="675"/>
      <c r="LW68" s="675"/>
      <c r="LX68" s="675"/>
      <c r="LY68" s="675"/>
      <c r="LZ68" s="676"/>
      <c r="MA68" s="1011"/>
      <c r="MB68" s="1012"/>
      <c r="MC68" s="1012"/>
      <c r="MD68" s="1012"/>
      <c r="ME68" s="1012"/>
      <c r="MF68" s="1012"/>
      <c r="MG68" s="1013"/>
      <c r="MH68" s="674"/>
      <c r="MI68" s="675"/>
      <c r="MJ68" s="675"/>
      <c r="MK68" s="675"/>
      <c r="ML68" s="675"/>
      <c r="MM68" s="675"/>
      <c r="MN68" s="676"/>
      <c r="MO68" s="674"/>
      <c r="MP68" s="675"/>
      <c r="MQ68" s="675"/>
      <c r="MR68" s="675"/>
      <c r="MS68" s="675"/>
      <c r="MT68" s="675"/>
      <c r="MU68" s="676"/>
      <c r="MV68" s="1017"/>
      <c r="MW68" s="1018"/>
      <c r="MX68" s="1018"/>
      <c r="MY68" s="1018"/>
      <c r="MZ68" s="1018"/>
      <c r="NA68" s="1018"/>
      <c r="NB68" s="1018"/>
      <c r="NC68" s="1018"/>
      <c r="ND68" s="1018"/>
      <c r="NE68" s="1018"/>
      <c r="NF68" s="1018"/>
      <c r="NG68" s="1018"/>
      <c r="NH68" s="1018"/>
      <c r="NI68" s="1018"/>
      <c r="NJ68" s="1018"/>
      <c r="NK68" s="1018"/>
      <c r="NL68" s="1018"/>
      <c r="NM68" s="1018"/>
      <c r="NN68" s="1018"/>
      <c r="NO68" s="1018"/>
      <c r="NP68" s="1018"/>
      <c r="NQ68" s="1018"/>
      <c r="NR68" s="1018"/>
      <c r="NS68" s="260"/>
      <c r="NT68" s="502"/>
      <c r="NU68" s="503"/>
      <c r="NV68" s="503"/>
      <c r="NW68" s="503"/>
      <c r="NX68" s="503"/>
      <c r="NY68" s="503"/>
      <c r="NZ68" s="503"/>
      <c r="OA68" s="503"/>
      <c r="OB68" s="503"/>
      <c r="OC68" s="504"/>
      <c r="OD68" s="226"/>
      <c r="OE68" s="226"/>
      <c r="OF68" s="226"/>
      <c r="OG68" s="226"/>
      <c r="OH68" s="226"/>
      <c r="OI68" s="226"/>
      <c r="OJ68" s="228"/>
      <c r="OK68" s="228"/>
      <c r="OL68" s="228"/>
      <c r="OM68" s="228"/>
      <c r="ON68" s="228"/>
      <c r="OO68" s="228"/>
      <c r="OP68" s="228"/>
      <c r="OQ68" s="228"/>
      <c r="OR68" s="228"/>
      <c r="OS68" s="228"/>
      <c r="OT68" s="228"/>
      <c r="OU68" s="403"/>
      <c r="OV68" s="403"/>
      <c r="OW68" s="403"/>
      <c r="OX68" s="403"/>
      <c r="OY68" s="404"/>
      <c r="OZ68" s="207"/>
      <c r="PA68" s="208"/>
      <c r="PB68" s="208"/>
      <c r="PC68" s="208"/>
      <c r="PD68" s="208"/>
      <c r="PE68" s="208"/>
      <c r="PF68" s="208"/>
      <c r="PG68" s="208"/>
      <c r="PH68" s="208"/>
      <c r="PI68" s="208"/>
      <c r="PJ68" s="208"/>
      <c r="PK68" s="208"/>
      <c r="PL68" s="208"/>
      <c r="PM68" s="208"/>
      <c r="PN68" s="209"/>
      <c r="PO68" s="674"/>
      <c r="PP68" s="675"/>
      <c r="PQ68" s="675"/>
      <c r="PR68" s="675"/>
      <c r="PS68" s="675"/>
      <c r="PT68" s="675"/>
      <c r="PU68" s="676"/>
      <c r="PV68" s="674"/>
      <c r="PW68" s="675"/>
      <c r="PX68" s="675"/>
      <c r="PY68" s="675"/>
      <c r="PZ68" s="675"/>
      <c r="QA68" s="675"/>
      <c r="QB68" s="676"/>
      <c r="QC68" s="1011"/>
      <c r="QD68" s="1012"/>
      <c r="QE68" s="1012"/>
      <c r="QF68" s="1012"/>
      <c r="QG68" s="1012"/>
      <c r="QH68" s="1012"/>
      <c r="QI68" s="1013"/>
      <c r="QJ68" s="674"/>
      <c r="QK68" s="675"/>
      <c r="QL68" s="675"/>
      <c r="QM68" s="675"/>
      <c r="QN68" s="675"/>
      <c r="QO68" s="675"/>
      <c r="QP68" s="676"/>
      <c r="QQ68" s="674"/>
      <c r="QR68" s="675"/>
      <c r="QS68" s="675"/>
      <c r="QT68" s="675"/>
      <c r="QU68" s="675"/>
      <c r="QV68" s="675"/>
      <c r="QW68" s="676"/>
      <c r="QX68" s="1017"/>
      <c r="QY68" s="1018"/>
      <c r="QZ68" s="1018"/>
      <c r="RA68" s="1018"/>
      <c r="RB68" s="1018"/>
      <c r="RC68" s="1018"/>
      <c r="RD68" s="1018"/>
      <c r="RE68" s="1018"/>
      <c r="RF68" s="1018"/>
      <c r="RG68" s="1018"/>
      <c r="RH68" s="1018"/>
      <c r="RI68" s="1018"/>
      <c r="RJ68" s="1018"/>
      <c r="RK68" s="1018"/>
      <c r="RL68" s="1018"/>
      <c r="RM68" s="1018"/>
      <c r="RN68" s="1018"/>
      <c r="RO68" s="1018"/>
      <c r="RP68" s="1018"/>
      <c r="RQ68" s="1018"/>
      <c r="RR68" s="1018"/>
      <c r="RS68" s="1018"/>
      <c r="RT68" s="1018"/>
      <c r="RU68" s="260"/>
    </row>
    <row r="69" spans="2:489" ht="12" customHeight="1">
      <c r="B69" s="493"/>
      <c r="C69" s="494"/>
      <c r="D69" s="495"/>
      <c r="E69" s="502"/>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4"/>
      <c r="AG69" s="728"/>
      <c r="AH69" s="678"/>
      <c r="AI69" s="678"/>
      <c r="AJ69" s="678"/>
      <c r="AK69" s="678"/>
      <c r="AL69" s="678"/>
      <c r="AM69" s="678"/>
      <c r="AN69" s="678"/>
      <c r="AO69" s="678"/>
      <c r="AP69" s="678"/>
      <c r="AQ69" s="678"/>
      <c r="AR69" s="678"/>
      <c r="AS69" s="678"/>
      <c r="AT69" s="678"/>
      <c r="AU69" s="678"/>
      <c r="AV69" s="678"/>
      <c r="AW69" s="678"/>
      <c r="AX69" s="523"/>
      <c r="AY69" s="524"/>
      <c r="AZ69" s="524"/>
      <c r="BA69" s="524"/>
      <c r="BB69" s="525"/>
      <c r="BC69" s="677"/>
      <c r="BD69" s="678"/>
      <c r="BE69" s="678"/>
      <c r="BF69" s="678"/>
      <c r="BG69" s="678"/>
      <c r="BH69" s="678"/>
      <c r="BI69" s="678"/>
      <c r="BJ69" s="678"/>
      <c r="BK69" s="678"/>
      <c r="BL69" s="678"/>
      <c r="BM69" s="678"/>
      <c r="BN69" s="678"/>
      <c r="BO69" s="678"/>
      <c r="BP69" s="678"/>
      <c r="BQ69" s="678"/>
      <c r="BR69" s="678"/>
      <c r="BS69" s="678"/>
      <c r="BT69" s="523"/>
      <c r="BU69" s="524"/>
      <c r="BV69" s="524"/>
      <c r="BW69" s="524"/>
      <c r="BX69" s="525"/>
      <c r="BY69" s="682"/>
      <c r="BZ69" s="683"/>
      <c r="CA69" s="683"/>
      <c r="CB69" s="683"/>
      <c r="CC69" s="683"/>
      <c r="CD69" s="683"/>
      <c r="CE69" s="683"/>
      <c r="CF69" s="683"/>
      <c r="CG69" s="683"/>
      <c r="CH69" s="683"/>
      <c r="CI69" s="683"/>
      <c r="CJ69" s="683"/>
      <c r="CK69" s="683"/>
      <c r="CL69" s="683"/>
      <c r="CM69" s="683"/>
      <c r="CN69" s="683"/>
      <c r="CO69" s="683"/>
      <c r="CP69" s="523"/>
      <c r="CQ69" s="524"/>
      <c r="CR69" s="524"/>
      <c r="CS69" s="524"/>
      <c r="CT69" s="525"/>
      <c r="CU69" s="442" t="s">
        <v>42</v>
      </c>
      <c r="CV69" s="265"/>
      <c r="CW69" s="265"/>
      <c r="CX69" s="265"/>
      <c r="CY69" s="265"/>
      <c r="CZ69" s="265"/>
      <c r="DA69" s="405"/>
      <c r="DB69" s="405"/>
      <c r="DC69" s="405"/>
      <c r="DD69" s="405"/>
      <c r="DE69" s="405"/>
      <c r="DF69" s="405"/>
      <c r="DG69" s="405"/>
      <c r="DH69" s="405"/>
      <c r="DI69" s="405"/>
      <c r="DJ69" s="405"/>
      <c r="DK69" s="405"/>
      <c r="DL69" s="307" t="s">
        <v>165</v>
      </c>
      <c r="DM69" s="307"/>
      <c r="DN69" s="307"/>
      <c r="DO69" s="307"/>
      <c r="DP69" s="399"/>
      <c r="DQ69" s="204"/>
      <c r="DR69" s="205"/>
      <c r="DS69" s="205"/>
      <c r="DT69" s="205"/>
      <c r="DU69" s="205"/>
      <c r="DV69" s="205"/>
      <c r="DW69" s="205"/>
      <c r="DX69" s="205"/>
      <c r="DY69" s="205"/>
      <c r="DZ69" s="205"/>
      <c r="EA69" s="205"/>
      <c r="EB69" s="205"/>
      <c r="EC69" s="205"/>
      <c r="ED69" s="205"/>
      <c r="EE69" s="206"/>
      <c r="EF69" s="313"/>
      <c r="EG69" s="314"/>
      <c r="EH69" s="314"/>
      <c r="EI69" s="314"/>
      <c r="EJ69" s="314"/>
      <c r="EK69" s="314"/>
      <c r="EL69" s="315"/>
      <c r="EM69" s="313"/>
      <c r="EN69" s="314"/>
      <c r="EO69" s="314"/>
      <c r="EP69" s="314"/>
      <c r="EQ69" s="314"/>
      <c r="ER69" s="314"/>
      <c r="ES69" s="315"/>
      <c r="ET69" s="1011"/>
      <c r="EU69" s="1012"/>
      <c r="EV69" s="1012"/>
      <c r="EW69" s="1012"/>
      <c r="EX69" s="1012"/>
      <c r="EY69" s="1012"/>
      <c r="EZ69" s="1013"/>
      <c r="FA69" s="313"/>
      <c r="FB69" s="314"/>
      <c r="FC69" s="314"/>
      <c r="FD69" s="314"/>
      <c r="FE69" s="314"/>
      <c r="FF69" s="314"/>
      <c r="FG69" s="315"/>
      <c r="FH69" s="313"/>
      <c r="FI69" s="314"/>
      <c r="FJ69" s="314"/>
      <c r="FK69" s="314"/>
      <c r="FL69" s="314"/>
      <c r="FM69" s="314"/>
      <c r="FN69" s="315"/>
      <c r="FO69" s="260"/>
      <c r="FP69" s="502"/>
      <c r="FQ69" s="503"/>
      <c r="FR69" s="503"/>
      <c r="FS69" s="503"/>
      <c r="FT69" s="503"/>
      <c r="FU69" s="503"/>
      <c r="FV69" s="503"/>
      <c r="FW69" s="503"/>
      <c r="FX69" s="503"/>
      <c r="FY69" s="504"/>
      <c r="FZ69" s="307" t="str">
        <f>FZ63</f>
        <v>5箇所目</v>
      </c>
      <c r="GA69" s="265"/>
      <c r="GB69" s="265"/>
      <c r="GC69" s="265"/>
      <c r="GD69" s="265"/>
      <c r="GE69" s="265"/>
      <c r="GF69" s="405"/>
      <c r="GG69" s="405"/>
      <c r="GH69" s="405"/>
      <c r="GI69" s="405"/>
      <c r="GJ69" s="405"/>
      <c r="GK69" s="405"/>
      <c r="GL69" s="405"/>
      <c r="GM69" s="405"/>
      <c r="GN69" s="405"/>
      <c r="GO69" s="405"/>
      <c r="GP69" s="405"/>
      <c r="GQ69" s="307" t="s">
        <v>164</v>
      </c>
      <c r="GR69" s="307"/>
      <c r="GS69" s="307"/>
      <c r="GT69" s="307"/>
      <c r="GU69" s="399"/>
      <c r="GV69" s="204"/>
      <c r="GW69" s="205"/>
      <c r="GX69" s="205"/>
      <c r="GY69" s="205"/>
      <c r="GZ69" s="205"/>
      <c r="HA69" s="205"/>
      <c r="HB69" s="205"/>
      <c r="HC69" s="205"/>
      <c r="HD69" s="205"/>
      <c r="HE69" s="205"/>
      <c r="HF69" s="205"/>
      <c r="HG69" s="205"/>
      <c r="HH69" s="205"/>
      <c r="HI69" s="205"/>
      <c r="HJ69" s="206"/>
      <c r="HK69" s="313"/>
      <c r="HL69" s="314"/>
      <c r="HM69" s="314"/>
      <c r="HN69" s="314"/>
      <c r="HO69" s="314"/>
      <c r="HP69" s="314"/>
      <c r="HQ69" s="315"/>
      <c r="HR69" s="313"/>
      <c r="HS69" s="314"/>
      <c r="HT69" s="314"/>
      <c r="HU69" s="314"/>
      <c r="HV69" s="314"/>
      <c r="HW69" s="314"/>
      <c r="HX69" s="315"/>
      <c r="HY69" s="1011"/>
      <c r="HZ69" s="1012"/>
      <c r="IA69" s="1012"/>
      <c r="IB69" s="1012"/>
      <c r="IC69" s="1012"/>
      <c r="ID69" s="1012"/>
      <c r="IE69" s="1013"/>
      <c r="IF69" s="313"/>
      <c r="IG69" s="314"/>
      <c r="IH69" s="314"/>
      <c r="II69" s="314"/>
      <c r="IJ69" s="314"/>
      <c r="IK69" s="314"/>
      <c r="IL69" s="315"/>
      <c r="IM69" s="313"/>
      <c r="IN69" s="314"/>
      <c r="IO69" s="314"/>
      <c r="IP69" s="314"/>
      <c r="IQ69" s="314"/>
      <c r="IR69" s="314"/>
      <c r="IS69" s="315"/>
      <c r="IT69" s="1017"/>
      <c r="IU69" s="1018"/>
      <c r="IV69" s="1018"/>
      <c r="IW69" s="1018"/>
      <c r="IX69" s="1018"/>
      <c r="IY69" s="1018"/>
      <c r="IZ69" s="1018"/>
      <c r="JA69" s="1018"/>
      <c r="JB69" s="1018"/>
      <c r="JC69" s="1018"/>
      <c r="JD69" s="1018"/>
      <c r="JE69" s="1018"/>
      <c r="JF69" s="1018"/>
      <c r="JG69" s="1018"/>
      <c r="JH69" s="1018"/>
      <c r="JI69" s="1018"/>
      <c r="JJ69" s="1018"/>
      <c r="JK69" s="1018"/>
      <c r="JL69" s="1018"/>
      <c r="JM69" s="1018"/>
      <c r="JN69" s="1018"/>
      <c r="JO69" s="1018"/>
      <c r="JP69" s="1018"/>
      <c r="JQ69" s="260"/>
      <c r="JR69" s="502"/>
      <c r="JS69" s="503"/>
      <c r="JT69" s="503"/>
      <c r="JU69" s="503"/>
      <c r="JV69" s="503"/>
      <c r="JW69" s="503"/>
      <c r="JX69" s="503"/>
      <c r="JY69" s="503"/>
      <c r="JZ69" s="503"/>
      <c r="KA69" s="504"/>
      <c r="KB69" s="307" t="str">
        <f>KB63</f>
        <v>8箇所目</v>
      </c>
      <c r="KC69" s="265"/>
      <c r="KD69" s="265"/>
      <c r="KE69" s="265"/>
      <c r="KF69" s="265"/>
      <c r="KG69" s="265"/>
      <c r="KH69" s="405"/>
      <c r="KI69" s="405"/>
      <c r="KJ69" s="405"/>
      <c r="KK69" s="405"/>
      <c r="KL69" s="405"/>
      <c r="KM69" s="405"/>
      <c r="KN69" s="405"/>
      <c r="KO69" s="405"/>
      <c r="KP69" s="405"/>
      <c r="KQ69" s="405"/>
      <c r="KR69" s="405"/>
      <c r="KS69" s="307" t="s">
        <v>164</v>
      </c>
      <c r="KT69" s="307"/>
      <c r="KU69" s="307"/>
      <c r="KV69" s="307"/>
      <c r="KW69" s="399"/>
      <c r="KX69" s="204"/>
      <c r="KY69" s="205"/>
      <c r="KZ69" s="205"/>
      <c r="LA69" s="205"/>
      <c r="LB69" s="205"/>
      <c r="LC69" s="205"/>
      <c r="LD69" s="205"/>
      <c r="LE69" s="205"/>
      <c r="LF69" s="205"/>
      <c r="LG69" s="205"/>
      <c r="LH69" s="205"/>
      <c r="LI69" s="205"/>
      <c r="LJ69" s="205"/>
      <c r="LK69" s="205"/>
      <c r="LL69" s="206"/>
      <c r="LM69" s="313"/>
      <c r="LN69" s="314"/>
      <c r="LO69" s="314"/>
      <c r="LP69" s="314"/>
      <c r="LQ69" s="314"/>
      <c r="LR69" s="314"/>
      <c r="LS69" s="315"/>
      <c r="LT69" s="313"/>
      <c r="LU69" s="314"/>
      <c r="LV69" s="314"/>
      <c r="LW69" s="314"/>
      <c r="LX69" s="314"/>
      <c r="LY69" s="314"/>
      <c r="LZ69" s="315"/>
      <c r="MA69" s="1011"/>
      <c r="MB69" s="1012"/>
      <c r="MC69" s="1012"/>
      <c r="MD69" s="1012"/>
      <c r="ME69" s="1012"/>
      <c r="MF69" s="1012"/>
      <c r="MG69" s="1013"/>
      <c r="MH69" s="313"/>
      <c r="MI69" s="314"/>
      <c r="MJ69" s="314"/>
      <c r="MK69" s="314"/>
      <c r="ML69" s="314"/>
      <c r="MM69" s="314"/>
      <c r="MN69" s="315"/>
      <c r="MO69" s="313"/>
      <c r="MP69" s="314"/>
      <c r="MQ69" s="314"/>
      <c r="MR69" s="314"/>
      <c r="MS69" s="314"/>
      <c r="MT69" s="314"/>
      <c r="MU69" s="315"/>
      <c r="MV69" s="1017"/>
      <c r="MW69" s="1018"/>
      <c r="MX69" s="1018"/>
      <c r="MY69" s="1018"/>
      <c r="MZ69" s="1018"/>
      <c r="NA69" s="1018"/>
      <c r="NB69" s="1018"/>
      <c r="NC69" s="1018"/>
      <c r="ND69" s="1018"/>
      <c r="NE69" s="1018"/>
      <c r="NF69" s="1018"/>
      <c r="NG69" s="1018"/>
      <c r="NH69" s="1018"/>
      <c r="NI69" s="1018"/>
      <c r="NJ69" s="1018"/>
      <c r="NK69" s="1018"/>
      <c r="NL69" s="1018"/>
      <c r="NM69" s="1018"/>
      <c r="NN69" s="1018"/>
      <c r="NO69" s="1018"/>
      <c r="NP69" s="1018"/>
      <c r="NQ69" s="1018"/>
      <c r="NR69" s="1018"/>
      <c r="NS69" s="260"/>
      <c r="NT69" s="502"/>
      <c r="NU69" s="503"/>
      <c r="NV69" s="503"/>
      <c r="NW69" s="503"/>
      <c r="NX69" s="503"/>
      <c r="NY69" s="503"/>
      <c r="NZ69" s="503"/>
      <c r="OA69" s="503"/>
      <c r="OB69" s="503"/>
      <c r="OC69" s="504"/>
      <c r="OD69" s="307" t="str">
        <f>OD63</f>
        <v>11箇所目</v>
      </c>
      <c r="OE69" s="265"/>
      <c r="OF69" s="265"/>
      <c r="OG69" s="265"/>
      <c r="OH69" s="265"/>
      <c r="OI69" s="265"/>
      <c r="OJ69" s="405"/>
      <c r="OK69" s="405"/>
      <c r="OL69" s="405"/>
      <c r="OM69" s="405"/>
      <c r="ON69" s="405"/>
      <c r="OO69" s="405"/>
      <c r="OP69" s="405"/>
      <c r="OQ69" s="405"/>
      <c r="OR69" s="405"/>
      <c r="OS69" s="405"/>
      <c r="OT69" s="405"/>
      <c r="OU69" s="307" t="s">
        <v>164</v>
      </c>
      <c r="OV69" s="307"/>
      <c r="OW69" s="307"/>
      <c r="OX69" s="307"/>
      <c r="OY69" s="399"/>
      <c r="OZ69" s="204"/>
      <c r="PA69" s="205"/>
      <c r="PB69" s="205"/>
      <c r="PC69" s="205"/>
      <c r="PD69" s="205"/>
      <c r="PE69" s="205"/>
      <c r="PF69" s="205"/>
      <c r="PG69" s="205"/>
      <c r="PH69" s="205"/>
      <c r="PI69" s="205"/>
      <c r="PJ69" s="205"/>
      <c r="PK69" s="205"/>
      <c r="PL69" s="205"/>
      <c r="PM69" s="205"/>
      <c r="PN69" s="206"/>
      <c r="PO69" s="313"/>
      <c r="PP69" s="314"/>
      <c r="PQ69" s="314"/>
      <c r="PR69" s="314"/>
      <c r="PS69" s="314"/>
      <c r="PT69" s="314"/>
      <c r="PU69" s="315"/>
      <c r="PV69" s="313"/>
      <c r="PW69" s="314"/>
      <c r="PX69" s="314"/>
      <c r="PY69" s="314"/>
      <c r="PZ69" s="314"/>
      <c r="QA69" s="314"/>
      <c r="QB69" s="315"/>
      <c r="QC69" s="1011"/>
      <c r="QD69" s="1012"/>
      <c r="QE69" s="1012"/>
      <c r="QF69" s="1012"/>
      <c r="QG69" s="1012"/>
      <c r="QH69" s="1012"/>
      <c r="QI69" s="1013"/>
      <c r="QJ69" s="313"/>
      <c r="QK69" s="314"/>
      <c r="QL69" s="314"/>
      <c r="QM69" s="314"/>
      <c r="QN69" s="314"/>
      <c r="QO69" s="314"/>
      <c r="QP69" s="315"/>
      <c r="QQ69" s="313"/>
      <c r="QR69" s="314"/>
      <c r="QS69" s="314"/>
      <c r="QT69" s="314"/>
      <c r="QU69" s="314"/>
      <c r="QV69" s="314"/>
      <c r="QW69" s="315"/>
      <c r="QX69" s="1017"/>
      <c r="QY69" s="1018"/>
      <c r="QZ69" s="1018"/>
      <c r="RA69" s="1018"/>
      <c r="RB69" s="1018"/>
      <c r="RC69" s="1018"/>
      <c r="RD69" s="1018"/>
      <c r="RE69" s="1018"/>
      <c r="RF69" s="1018"/>
      <c r="RG69" s="1018"/>
      <c r="RH69" s="1018"/>
      <c r="RI69" s="1018"/>
      <c r="RJ69" s="1018"/>
      <c r="RK69" s="1018"/>
      <c r="RL69" s="1018"/>
      <c r="RM69" s="1018"/>
      <c r="RN69" s="1018"/>
      <c r="RO69" s="1018"/>
      <c r="RP69" s="1018"/>
      <c r="RQ69" s="1018"/>
      <c r="RR69" s="1018"/>
      <c r="RS69" s="1018"/>
      <c r="RT69" s="1018"/>
      <c r="RU69" s="260"/>
    </row>
    <row r="70" spans="2:489" ht="2.1" customHeight="1">
      <c r="B70" s="493"/>
      <c r="C70" s="494"/>
      <c r="D70" s="495"/>
      <c r="E70" s="502"/>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4"/>
      <c r="AG70" s="728"/>
      <c r="AH70" s="678"/>
      <c r="AI70" s="678"/>
      <c r="AJ70" s="678"/>
      <c r="AK70" s="678"/>
      <c r="AL70" s="678"/>
      <c r="AM70" s="678"/>
      <c r="AN70" s="678"/>
      <c r="AO70" s="678"/>
      <c r="AP70" s="678"/>
      <c r="AQ70" s="678"/>
      <c r="AR70" s="678"/>
      <c r="AS70" s="678"/>
      <c r="AT70" s="678"/>
      <c r="AU70" s="678"/>
      <c r="AV70" s="678"/>
      <c r="AW70" s="678"/>
      <c r="AX70" s="523"/>
      <c r="AY70" s="524"/>
      <c r="AZ70" s="524"/>
      <c r="BA70" s="524"/>
      <c r="BB70" s="525"/>
      <c r="BC70" s="677"/>
      <c r="BD70" s="678"/>
      <c r="BE70" s="678"/>
      <c r="BF70" s="678"/>
      <c r="BG70" s="678"/>
      <c r="BH70" s="678"/>
      <c r="BI70" s="678"/>
      <c r="BJ70" s="678"/>
      <c r="BK70" s="678"/>
      <c r="BL70" s="678"/>
      <c r="BM70" s="678"/>
      <c r="BN70" s="678"/>
      <c r="BO70" s="678"/>
      <c r="BP70" s="678"/>
      <c r="BQ70" s="678"/>
      <c r="BR70" s="678"/>
      <c r="BS70" s="678"/>
      <c r="BT70" s="523"/>
      <c r="BU70" s="524"/>
      <c r="BV70" s="524"/>
      <c r="BW70" s="524"/>
      <c r="BX70" s="525"/>
      <c r="BY70" s="682"/>
      <c r="BZ70" s="683"/>
      <c r="CA70" s="683"/>
      <c r="CB70" s="683"/>
      <c r="CC70" s="683"/>
      <c r="CD70" s="683"/>
      <c r="CE70" s="683"/>
      <c r="CF70" s="683"/>
      <c r="CG70" s="683"/>
      <c r="CH70" s="683"/>
      <c r="CI70" s="683"/>
      <c r="CJ70" s="683"/>
      <c r="CK70" s="683"/>
      <c r="CL70" s="683"/>
      <c r="CM70" s="683"/>
      <c r="CN70" s="683"/>
      <c r="CO70" s="683"/>
      <c r="CP70" s="523"/>
      <c r="CQ70" s="524"/>
      <c r="CR70" s="524"/>
      <c r="CS70" s="524"/>
      <c r="CT70" s="525"/>
      <c r="CU70" s="441"/>
      <c r="CV70" s="226"/>
      <c r="CW70" s="226"/>
      <c r="CX70" s="226"/>
      <c r="CY70" s="226"/>
      <c r="CZ70" s="226"/>
      <c r="DA70" s="406"/>
      <c r="DB70" s="406"/>
      <c r="DC70" s="406"/>
      <c r="DD70" s="406"/>
      <c r="DE70" s="406"/>
      <c r="DF70" s="406"/>
      <c r="DG70" s="406"/>
      <c r="DH70" s="406"/>
      <c r="DI70" s="406"/>
      <c r="DJ70" s="406"/>
      <c r="DK70" s="406"/>
      <c r="DL70" s="403"/>
      <c r="DM70" s="403"/>
      <c r="DN70" s="403"/>
      <c r="DO70" s="403"/>
      <c r="DP70" s="404"/>
      <c r="DQ70" s="207"/>
      <c r="DR70" s="208"/>
      <c r="DS70" s="208"/>
      <c r="DT70" s="208"/>
      <c r="DU70" s="208"/>
      <c r="DV70" s="208"/>
      <c r="DW70" s="208"/>
      <c r="DX70" s="208"/>
      <c r="DY70" s="208"/>
      <c r="DZ70" s="208"/>
      <c r="EA70" s="208"/>
      <c r="EB70" s="208"/>
      <c r="EC70" s="208"/>
      <c r="ED70" s="208"/>
      <c r="EE70" s="209"/>
      <c r="EF70" s="674"/>
      <c r="EG70" s="675"/>
      <c r="EH70" s="675"/>
      <c r="EI70" s="675"/>
      <c r="EJ70" s="675"/>
      <c r="EK70" s="675"/>
      <c r="EL70" s="676"/>
      <c r="EM70" s="674"/>
      <c r="EN70" s="675"/>
      <c r="EO70" s="675"/>
      <c r="EP70" s="675"/>
      <c r="EQ70" s="675"/>
      <c r="ER70" s="675"/>
      <c r="ES70" s="676"/>
      <c r="ET70" s="1011"/>
      <c r="EU70" s="1012"/>
      <c r="EV70" s="1012"/>
      <c r="EW70" s="1012"/>
      <c r="EX70" s="1012"/>
      <c r="EY70" s="1012"/>
      <c r="EZ70" s="1013"/>
      <c r="FA70" s="674"/>
      <c r="FB70" s="675"/>
      <c r="FC70" s="675"/>
      <c r="FD70" s="675"/>
      <c r="FE70" s="675"/>
      <c r="FF70" s="675"/>
      <c r="FG70" s="676"/>
      <c r="FH70" s="674"/>
      <c r="FI70" s="675"/>
      <c r="FJ70" s="675"/>
      <c r="FK70" s="675"/>
      <c r="FL70" s="675"/>
      <c r="FM70" s="675"/>
      <c r="FN70" s="676"/>
      <c r="FO70" s="260"/>
      <c r="FP70" s="502"/>
      <c r="FQ70" s="503"/>
      <c r="FR70" s="503"/>
      <c r="FS70" s="503"/>
      <c r="FT70" s="503"/>
      <c r="FU70" s="503"/>
      <c r="FV70" s="503"/>
      <c r="FW70" s="503"/>
      <c r="FX70" s="503"/>
      <c r="FY70" s="504"/>
      <c r="FZ70" s="226"/>
      <c r="GA70" s="226"/>
      <c r="GB70" s="226"/>
      <c r="GC70" s="226"/>
      <c r="GD70" s="226"/>
      <c r="GE70" s="226"/>
      <c r="GF70" s="406"/>
      <c r="GG70" s="406"/>
      <c r="GH70" s="406"/>
      <c r="GI70" s="406"/>
      <c r="GJ70" s="406"/>
      <c r="GK70" s="406"/>
      <c r="GL70" s="406"/>
      <c r="GM70" s="406"/>
      <c r="GN70" s="406"/>
      <c r="GO70" s="406"/>
      <c r="GP70" s="406"/>
      <c r="GQ70" s="403"/>
      <c r="GR70" s="403"/>
      <c r="GS70" s="403"/>
      <c r="GT70" s="403"/>
      <c r="GU70" s="404"/>
      <c r="GV70" s="207"/>
      <c r="GW70" s="208"/>
      <c r="GX70" s="208"/>
      <c r="GY70" s="208"/>
      <c r="GZ70" s="208"/>
      <c r="HA70" s="208"/>
      <c r="HB70" s="208"/>
      <c r="HC70" s="208"/>
      <c r="HD70" s="208"/>
      <c r="HE70" s="208"/>
      <c r="HF70" s="208"/>
      <c r="HG70" s="208"/>
      <c r="HH70" s="208"/>
      <c r="HI70" s="208"/>
      <c r="HJ70" s="209"/>
      <c r="HK70" s="674"/>
      <c r="HL70" s="675"/>
      <c r="HM70" s="675"/>
      <c r="HN70" s="675"/>
      <c r="HO70" s="675"/>
      <c r="HP70" s="675"/>
      <c r="HQ70" s="676"/>
      <c r="HR70" s="674"/>
      <c r="HS70" s="675"/>
      <c r="HT70" s="675"/>
      <c r="HU70" s="675"/>
      <c r="HV70" s="675"/>
      <c r="HW70" s="675"/>
      <c r="HX70" s="676"/>
      <c r="HY70" s="1011"/>
      <c r="HZ70" s="1012"/>
      <c r="IA70" s="1012"/>
      <c r="IB70" s="1012"/>
      <c r="IC70" s="1012"/>
      <c r="ID70" s="1012"/>
      <c r="IE70" s="1013"/>
      <c r="IF70" s="674"/>
      <c r="IG70" s="675"/>
      <c r="IH70" s="675"/>
      <c r="II70" s="675"/>
      <c r="IJ70" s="675"/>
      <c r="IK70" s="675"/>
      <c r="IL70" s="676"/>
      <c r="IM70" s="674"/>
      <c r="IN70" s="675"/>
      <c r="IO70" s="675"/>
      <c r="IP70" s="675"/>
      <c r="IQ70" s="675"/>
      <c r="IR70" s="675"/>
      <c r="IS70" s="676"/>
      <c r="IT70" s="1017"/>
      <c r="IU70" s="1018"/>
      <c r="IV70" s="1018"/>
      <c r="IW70" s="1018"/>
      <c r="IX70" s="1018"/>
      <c r="IY70" s="1018"/>
      <c r="IZ70" s="1018"/>
      <c r="JA70" s="1018"/>
      <c r="JB70" s="1018"/>
      <c r="JC70" s="1018"/>
      <c r="JD70" s="1018"/>
      <c r="JE70" s="1018"/>
      <c r="JF70" s="1018"/>
      <c r="JG70" s="1018"/>
      <c r="JH70" s="1018"/>
      <c r="JI70" s="1018"/>
      <c r="JJ70" s="1018"/>
      <c r="JK70" s="1018"/>
      <c r="JL70" s="1018"/>
      <c r="JM70" s="1018"/>
      <c r="JN70" s="1018"/>
      <c r="JO70" s="1018"/>
      <c r="JP70" s="1018"/>
      <c r="JQ70" s="260"/>
      <c r="JR70" s="502"/>
      <c r="JS70" s="503"/>
      <c r="JT70" s="503"/>
      <c r="JU70" s="503"/>
      <c r="JV70" s="503"/>
      <c r="JW70" s="503"/>
      <c r="JX70" s="503"/>
      <c r="JY70" s="503"/>
      <c r="JZ70" s="503"/>
      <c r="KA70" s="504"/>
      <c r="KB70" s="226"/>
      <c r="KC70" s="226"/>
      <c r="KD70" s="226"/>
      <c r="KE70" s="226"/>
      <c r="KF70" s="226"/>
      <c r="KG70" s="226"/>
      <c r="KH70" s="406"/>
      <c r="KI70" s="406"/>
      <c r="KJ70" s="406"/>
      <c r="KK70" s="406"/>
      <c r="KL70" s="406"/>
      <c r="KM70" s="406"/>
      <c r="KN70" s="406"/>
      <c r="KO70" s="406"/>
      <c r="KP70" s="406"/>
      <c r="KQ70" s="406"/>
      <c r="KR70" s="406"/>
      <c r="KS70" s="403"/>
      <c r="KT70" s="403"/>
      <c r="KU70" s="403"/>
      <c r="KV70" s="403"/>
      <c r="KW70" s="404"/>
      <c r="KX70" s="207"/>
      <c r="KY70" s="208"/>
      <c r="KZ70" s="208"/>
      <c r="LA70" s="208"/>
      <c r="LB70" s="208"/>
      <c r="LC70" s="208"/>
      <c r="LD70" s="208"/>
      <c r="LE70" s="208"/>
      <c r="LF70" s="208"/>
      <c r="LG70" s="208"/>
      <c r="LH70" s="208"/>
      <c r="LI70" s="208"/>
      <c r="LJ70" s="208"/>
      <c r="LK70" s="208"/>
      <c r="LL70" s="209"/>
      <c r="LM70" s="674"/>
      <c r="LN70" s="675"/>
      <c r="LO70" s="675"/>
      <c r="LP70" s="675"/>
      <c r="LQ70" s="675"/>
      <c r="LR70" s="675"/>
      <c r="LS70" s="676"/>
      <c r="LT70" s="674"/>
      <c r="LU70" s="675"/>
      <c r="LV70" s="675"/>
      <c r="LW70" s="675"/>
      <c r="LX70" s="675"/>
      <c r="LY70" s="675"/>
      <c r="LZ70" s="676"/>
      <c r="MA70" s="1011"/>
      <c r="MB70" s="1012"/>
      <c r="MC70" s="1012"/>
      <c r="MD70" s="1012"/>
      <c r="ME70" s="1012"/>
      <c r="MF70" s="1012"/>
      <c r="MG70" s="1013"/>
      <c r="MH70" s="674"/>
      <c r="MI70" s="675"/>
      <c r="MJ70" s="675"/>
      <c r="MK70" s="675"/>
      <c r="ML70" s="675"/>
      <c r="MM70" s="675"/>
      <c r="MN70" s="676"/>
      <c r="MO70" s="674"/>
      <c r="MP70" s="675"/>
      <c r="MQ70" s="675"/>
      <c r="MR70" s="675"/>
      <c r="MS70" s="675"/>
      <c r="MT70" s="675"/>
      <c r="MU70" s="676"/>
      <c r="MV70" s="1017"/>
      <c r="MW70" s="1018"/>
      <c r="MX70" s="1018"/>
      <c r="MY70" s="1018"/>
      <c r="MZ70" s="1018"/>
      <c r="NA70" s="1018"/>
      <c r="NB70" s="1018"/>
      <c r="NC70" s="1018"/>
      <c r="ND70" s="1018"/>
      <c r="NE70" s="1018"/>
      <c r="NF70" s="1018"/>
      <c r="NG70" s="1018"/>
      <c r="NH70" s="1018"/>
      <c r="NI70" s="1018"/>
      <c r="NJ70" s="1018"/>
      <c r="NK70" s="1018"/>
      <c r="NL70" s="1018"/>
      <c r="NM70" s="1018"/>
      <c r="NN70" s="1018"/>
      <c r="NO70" s="1018"/>
      <c r="NP70" s="1018"/>
      <c r="NQ70" s="1018"/>
      <c r="NR70" s="1018"/>
      <c r="NS70" s="260"/>
      <c r="NT70" s="502"/>
      <c r="NU70" s="503"/>
      <c r="NV70" s="503"/>
      <c r="NW70" s="503"/>
      <c r="NX70" s="503"/>
      <c r="NY70" s="503"/>
      <c r="NZ70" s="503"/>
      <c r="OA70" s="503"/>
      <c r="OB70" s="503"/>
      <c r="OC70" s="504"/>
      <c r="OD70" s="226"/>
      <c r="OE70" s="226"/>
      <c r="OF70" s="226"/>
      <c r="OG70" s="226"/>
      <c r="OH70" s="226"/>
      <c r="OI70" s="226"/>
      <c r="OJ70" s="406"/>
      <c r="OK70" s="406"/>
      <c r="OL70" s="406"/>
      <c r="OM70" s="406"/>
      <c r="ON70" s="406"/>
      <c r="OO70" s="406"/>
      <c r="OP70" s="406"/>
      <c r="OQ70" s="406"/>
      <c r="OR70" s="406"/>
      <c r="OS70" s="406"/>
      <c r="OT70" s="406"/>
      <c r="OU70" s="403"/>
      <c r="OV70" s="403"/>
      <c r="OW70" s="403"/>
      <c r="OX70" s="403"/>
      <c r="OY70" s="404"/>
      <c r="OZ70" s="207"/>
      <c r="PA70" s="208"/>
      <c r="PB70" s="208"/>
      <c r="PC70" s="208"/>
      <c r="PD70" s="208"/>
      <c r="PE70" s="208"/>
      <c r="PF70" s="208"/>
      <c r="PG70" s="208"/>
      <c r="PH70" s="208"/>
      <c r="PI70" s="208"/>
      <c r="PJ70" s="208"/>
      <c r="PK70" s="208"/>
      <c r="PL70" s="208"/>
      <c r="PM70" s="208"/>
      <c r="PN70" s="209"/>
      <c r="PO70" s="674"/>
      <c r="PP70" s="675"/>
      <c r="PQ70" s="675"/>
      <c r="PR70" s="675"/>
      <c r="PS70" s="675"/>
      <c r="PT70" s="675"/>
      <c r="PU70" s="676"/>
      <c r="PV70" s="674"/>
      <c r="PW70" s="675"/>
      <c r="PX70" s="675"/>
      <c r="PY70" s="675"/>
      <c r="PZ70" s="675"/>
      <c r="QA70" s="675"/>
      <c r="QB70" s="676"/>
      <c r="QC70" s="1011"/>
      <c r="QD70" s="1012"/>
      <c r="QE70" s="1012"/>
      <c r="QF70" s="1012"/>
      <c r="QG70" s="1012"/>
      <c r="QH70" s="1012"/>
      <c r="QI70" s="1013"/>
      <c r="QJ70" s="674"/>
      <c r="QK70" s="675"/>
      <c r="QL70" s="675"/>
      <c r="QM70" s="675"/>
      <c r="QN70" s="675"/>
      <c r="QO70" s="675"/>
      <c r="QP70" s="676"/>
      <c r="QQ70" s="674"/>
      <c r="QR70" s="675"/>
      <c r="QS70" s="675"/>
      <c r="QT70" s="675"/>
      <c r="QU70" s="675"/>
      <c r="QV70" s="675"/>
      <c r="QW70" s="676"/>
      <c r="QX70" s="1017"/>
      <c r="QY70" s="1018"/>
      <c r="QZ70" s="1018"/>
      <c r="RA70" s="1018"/>
      <c r="RB70" s="1018"/>
      <c r="RC70" s="1018"/>
      <c r="RD70" s="1018"/>
      <c r="RE70" s="1018"/>
      <c r="RF70" s="1018"/>
      <c r="RG70" s="1018"/>
      <c r="RH70" s="1018"/>
      <c r="RI70" s="1018"/>
      <c r="RJ70" s="1018"/>
      <c r="RK70" s="1018"/>
      <c r="RL70" s="1018"/>
      <c r="RM70" s="1018"/>
      <c r="RN70" s="1018"/>
      <c r="RO70" s="1018"/>
      <c r="RP70" s="1018"/>
      <c r="RQ70" s="1018"/>
      <c r="RR70" s="1018"/>
      <c r="RS70" s="1018"/>
      <c r="RT70" s="1018"/>
      <c r="RU70" s="260"/>
    </row>
    <row r="71" spans="2:489" ht="12" customHeight="1">
      <c r="B71" s="493"/>
      <c r="C71" s="494"/>
      <c r="D71" s="495"/>
      <c r="E71" s="502"/>
      <c r="F71" s="503"/>
      <c r="G71" s="503"/>
      <c r="H71" s="503"/>
      <c r="I71" s="503"/>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4"/>
      <c r="AG71" s="729"/>
      <c r="AH71" s="678"/>
      <c r="AI71" s="678"/>
      <c r="AJ71" s="678"/>
      <c r="AK71" s="678"/>
      <c r="AL71" s="678"/>
      <c r="AM71" s="678"/>
      <c r="AN71" s="678"/>
      <c r="AO71" s="678"/>
      <c r="AP71" s="678"/>
      <c r="AQ71" s="678"/>
      <c r="AR71" s="678"/>
      <c r="AS71" s="678"/>
      <c r="AT71" s="678"/>
      <c r="AU71" s="678"/>
      <c r="AV71" s="678"/>
      <c r="AW71" s="678"/>
      <c r="AX71" s="524"/>
      <c r="AY71" s="524"/>
      <c r="AZ71" s="524"/>
      <c r="BA71" s="524"/>
      <c r="BB71" s="525"/>
      <c r="BC71" s="679"/>
      <c r="BD71" s="678"/>
      <c r="BE71" s="678"/>
      <c r="BF71" s="678"/>
      <c r="BG71" s="678"/>
      <c r="BH71" s="678"/>
      <c r="BI71" s="678"/>
      <c r="BJ71" s="678"/>
      <c r="BK71" s="678"/>
      <c r="BL71" s="678"/>
      <c r="BM71" s="678"/>
      <c r="BN71" s="678"/>
      <c r="BO71" s="678"/>
      <c r="BP71" s="678"/>
      <c r="BQ71" s="678"/>
      <c r="BR71" s="678"/>
      <c r="BS71" s="678"/>
      <c r="BT71" s="524"/>
      <c r="BU71" s="524"/>
      <c r="BV71" s="524"/>
      <c r="BW71" s="524"/>
      <c r="BX71" s="525"/>
      <c r="BY71" s="684"/>
      <c r="BZ71" s="683"/>
      <c r="CA71" s="683"/>
      <c r="CB71" s="683"/>
      <c r="CC71" s="683"/>
      <c r="CD71" s="683"/>
      <c r="CE71" s="683"/>
      <c r="CF71" s="683"/>
      <c r="CG71" s="683"/>
      <c r="CH71" s="683"/>
      <c r="CI71" s="683"/>
      <c r="CJ71" s="683"/>
      <c r="CK71" s="683"/>
      <c r="CL71" s="683"/>
      <c r="CM71" s="683"/>
      <c r="CN71" s="683"/>
      <c r="CO71" s="683"/>
      <c r="CP71" s="524"/>
      <c r="CQ71" s="524"/>
      <c r="CR71" s="524"/>
      <c r="CS71" s="524"/>
      <c r="CT71" s="525"/>
      <c r="CU71" s="442" t="s">
        <v>43</v>
      </c>
      <c r="CV71" s="265"/>
      <c r="CW71" s="265"/>
      <c r="CX71" s="265"/>
      <c r="CY71" s="265"/>
      <c r="CZ71" s="265"/>
      <c r="DA71" s="405"/>
      <c r="DB71" s="405"/>
      <c r="DC71" s="405"/>
      <c r="DD71" s="405"/>
      <c r="DE71" s="405"/>
      <c r="DF71" s="405"/>
      <c r="DG71" s="405"/>
      <c r="DH71" s="405"/>
      <c r="DI71" s="405"/>
      <c r="DJ71" s="405"/>
      <c r="DK71" s="405"/>
      <c r="DL71" s="307" t="s">
        <v>165</v>
      </c>
      <c r="DM71" s="307"/>
      <c r="DN71" s="307"/>
      <c r="DO71" s="307"/>
      <c r="DP71" s="399"/>
      <c r="DQ71" s="204"/>
      <c r="DR71" s="205"/>
      <c r="DS71" s="205"/>
      <c r="DT71" s="205"/>
      <c r="DU71" s="205"/>
      <c r="DV71" s="205"/>
      <c r="DW71" s="205"/>
      <c r="DX71" s="205"/>
      <c r="DY71" s="205"/>
      <c r="DZ71" s="205"/>
      <c r="EA71" s="205"/>
      <c r="EB71" s="205"/>
      <c r="EC71" s="205"/>
      <c r="ED71" s="205"/>
      <c r="EE71" s="206"/>
      <c r="EF71" s="313"/>
      <c r="EG71" s="314"/>
      <c r="EH71" s="314"/>
      <c r="EI71" s="314"/>
      <c r="EJ71" s="314"/>
      <c r="EK71" s="314"/>
      <c r="EL71" s="315"/>
      <c r="EM71" s="313"/>
      <c r="EN71" s="314"/>
      <c r="EO71" s="314"/>
      <c r="EP71" s="314"/>
      <c r="EQ71" s="314"/>
      <c r="ER71" s="314"/>
      <c r="ES71" s="315"/>
      <c r="ET71" s="1011"/>
      <c r="EU71" s="1012"/>
      <c r="EV71" s="1012"/>
      <c r="EW71" s="1012"/>
      <c r="EX71" s="1012"/>
      <c r="EY71" s="1012"/>
      <c r="EZ71" s="1013"/>
      <c r="FA71" s="313"/>
      <c r="FB71" s="314"/>
      <c r="FC71" s="314"/>
      <c r="FD71" s="314"/>
      <c r="FE71" s="314"/>
      <c r="FF71" s="314"/>
      <c r="FG71" s="315"/>
      <c r="FH71" s="313"/>
      <c r="FI71" s="314"/>
      <c r="FJ71" s="314"/>
      <c r="FK71" s="314"/>
      <c r="FL71" s="314"/>
      <c r="FM71" s="314"/>
      <c r="FN71" s="315"/>
      <c r="FO71" s="260"/>
      <c r="FP71" s="502"/>
      <c r="FQ71" s="503"/>
      <c r="FR71" s="503"/>
      <c r="FS71" s="503"/>
      <c r="FT71" s="503"/>
      <c r="FU71" s="503"/>
      <c r="FV71" s="503"/>
      <c r="FW71" s="503"/>
      <c r="FX71" s="503"/>
      <c r="FY71" s="504"/>
      <c r="FZ71" s="307" t="str">
        <f>FZ65</f>
        <v>6箇所目</v>
      </c>
      <c r="GA71" s="265"/>
      <c r="GB71" s="265"/>
      <c r="GC71" s="265"/>
      <c r="GD71" s="265"/>
      <c r="GE71" s="265"/>
      <c r="GF71" s="405"/>
      <c r="GG71" s="405"/>
      <c r="GH71" s="405"/>
      <c r="GI71" s="405"/>
      <c r="GJ71" s="405"/>
      <c r="GK71" s="405"/>
      <c r="GL71" s="405"/>
      <c r="GM71" s="405"/>
      <c r="GN71" s="405"/>
      <c r="GO71" s="405"/>
      <c r="GP71" s="405"/>
      <c r="GQ71" s="307" t="s">
        <v>164</v>
      </c>
      <c r="GR71" s="307"/>
      <c r="GS71" s="307"/>
      <c r="GT71" s="307"/>
      <c r="GU71" s="399"/>
      <c r="GV71" s="204"/>
      <c r="GW71" s="205"/>
      <c r="GX71" s="205"/>
      <c r="GY71" s="205"/>
      <c r="GZ71" s="205"/>
      <c r="HA71" s="205"/>
      <c r="HB71" s="205"/>
      <c r="HC71" s="205"/>
      <c r="HD71" s="205"/>
      <c r="HE71" s="205"/>
      <c r="HF71" s="205"/>
      <c r="HG71" s="205"/>
      <c r="HH71" s="205"/>
      <c r="HI71" s="205"/>
      <c r="HJ71" s="206"/>
      <c r="HK71" s="313"/>
      <c r="HL71" s="314"/>
      <c r="HM71" s="314"/>
      <c r="HN71" s="314"/>
      <c r="HO71" s="314"/>
      <c r="HP71" s="314"/>
      <c r="HQ71" s="315"/>
      <c r="HR71" s="313"/>
      <c r="HS71" s="314"/>
      <c r="HT71" s="314"/>
      <c r="HU71" s="314"/>
      <c r="HV71" s="314"/>
      <c r="HW71" s="314"/>
      <c r="HX71" s="315"/>
      <c r="HY71" s="1011"/>
      <c r="HZ71" s="1012"/>
      <c r="IA71" s="1012"/>
      <c r="IB71" s="1012"/>
      <c r="IC71" s="1012"/>
      <c r="ID71" s="1012"/>
      <c r="IE71" s="1013"/>
      <c r="IF71" s="313"/>
      <c r="IG71" s="314"/>
      <c r="IH71" s="314"/>
      <c r="II71" s="314"/>
      <c r="IJ71" s="314"/>
      <c r="IK71" s="314"/>
      <c r="IL71" s="315"/>
      <c r="IM71" s="313"/>
      <c r="IN71" s="314"/>
      <c r="IO71" s="314"/>
      <c r="IP71" s="314"/>
      <c r="IQ71" s="314"/>
      <c r="IR71" s="314"/>
      <c r="IS71" s="315"/>
      <c r="IT71" s="1017"/>
      <c r="IU71" s="1018"/>
      <c r="IV71" s="1018"/>
      <c r="IW71" s="1018"/>
      <c r="IX71" s="1018"/>
      <c r="IY71" s="1018"/>
      <c r="IZ71" s="1018"/>
      <c r="JA71" s="1018"/>
      <c r="JB71" s="1018"/>
      <c r="JC71" s="1018"/>
      <c r="JD71" s="1018"/>
      <c r="JE71" s="1018"/>
      <c r="JF71" s="1018"/>
      <c r="JG71" s="1018"/>
      <c r="JH71" s="1018"/>
      <c r="JI71" s="1018"/>
      <c r="JJ71" s="1018"/>
      <c r="JK71" s="1018"/>
      <c r="JL71" s="1018"/>
      <c r="JM71" s="1018"/>
      <c r="JN71" s="1018"/>
      <c r="JO71" s="1018"/>
      <c r="JP71" s="1018"/>
      <c r="JQ71" s="260"/>
      <c r="JR71" s="502"/>
      <c r="JS71" s="503"/>
      <c r="JT71" s="503"/>
      <c r="JU71" s="503"/>
      <c r="JV71" s="503"/>
      <c r="JW71" s="503"/>
      <c r="JX71" s="503"/>
      <c r="JY71" s="503"/>
      <c r="JZ71" s="503"/>
      <c r="KA71" s="504"/>
      <c r="KB71" s="307" t="str">
        <f>KB65</f>
        <v>9箇所目</v>
      </c>
      <c r="KC71" s="265"/>
      <c r="KD71" s="265"/>
      <c r="KE71" s="265"/>
      <c r="KF71" s="265"/>
      <c r="KG71" s="265"/>
      <c r="KH71" s="405"/>
      <c r="KI71" s="405"/>
      <c r="KJ71" s="405"/>
      <c r="KK71" s="405"/>
      <c r="KL71" s="405"/>
      <c r="KM71" s="405"/>
      <c r="KN71" s="405"/>
      <c r="KO71" s="405"/>
      <c r="KP71" s="405"/>
      <c r="KQ71" s="405"/>
      <c r="KR71" s="405"/>
      <c r="KS71" s="307" t="s">
        <v>164</v>
      </c>
      <c r="KT71" s="307"/>
      <c r="KU71" s="307"/>
      <c r="KV71" s="307"/>
      <c r="KW71" s="399"/>
      <c r="KX71" s="204"/>
      <c r="KY71" s="205"/>
      <c r="KZ71" s="205"/>
      <c r="LA71" s="205"/>
      <c r="LB71" s="205"/>
      <c r="LC71" s="205"/>
      <c r="LD71" s="205"/>
      <c r="LE71" s="205"/>
      <c r="LF71" s="205"/>
      <c r="LG71" s="205"/>
      <c r="LH71" s="205"/>
      <c r="LI71" s="205"/>
      <c r="LJ71" s="205"/>
      <c r="LK71" s="205"/>
      <c r="LL71" s="206"/>
      <c r="LM71" s="313"/>
      <c r="LN71" s="314"/>
      <c r="LO71" s="314"/>
      <c r="LP71" s="314"/>
      <c r="LQ71" s="314"/>
      <c r="LR71" s="314"/>
      <c r="LS71" s="315"/>
      <c r="LT71" s="313"/>
      <c r="LU71" s="314"/>
      <c r="LV71" s="314"/>
      <c r="LW71" s="314"/>
      <c r="LX71" s="314"/>
      <c r="LY71" s="314"/>
      <c r="LZ71" s="315"/>
      <c r="MA71" s="1011"/>
      <c r="MB71" s="1012"/>
      <c r="MC71" s="1012"/>
      <c r="MD71" s="1012"/>
      <c r="ME71" s="1012"/>
      <c r="MF71" s="1012"/>
      <c r="MG71" s="1013"/>
      <c r="MH71" s="313"/>
      <c r="MI71" s="314"/>
      <c r="MJ71" s="314"/>
      <c r="MK71" s="314"/>
      <c r="ML71" s="314"/>
      <c r="MM71" s="314"/>
      <c r="MN71" s="315"/>
      <c r="MO71" s="313"/>
      <c r="MP71" s="314"/>
      <c r="MQ71" s="314"/>
      <c r="MR71" s="314"/>
      <c r="MS71" s="314"/>
      <c r="MT71" s="314"/>
      <c r="MU71" s="315"/>
      <c r="MV71" s="1017"/>
      <c r="MW71" s="1018"/>
      <c r="MX71" s="1018"/>
      <c r="MY71" s="1018"/>
      <c r="MZ71" s="1018"/>
      <c r="NA71" s="1018"/>
      <c r="NB71" s="1018"/>
      <c r="NC71" s="1018"/>
      <c r="ND71" s="1018"/>
      <c r="NE71" s="1018"/>
      <c r="NF71" s="1018"/>
      <c r="NG71" s="1018"/>
      <c r="NH71" s="1018"/>
      <c r="NI71" s="1018"/>
      <c r="NJ71" s="1018"/>
      <c r="NK71" s="1018"/>
      <c r="NL71" s="1018"/>
      <c r="NM71" s="1018"/>
      <c r="NN71" s="1018"/>
      <c r="NO71" s="1018"/>
      <c r="NP71" s="1018"/>
      <c r="NQ71" s="1018"/>
      <c r="NR71" s="1018"/>
      <c r="NS71" s="260"/>
      <c r="NT71" s="502"/>
      <c r="NU71" s="503"/>
      <c r="NV71" s="503"/>
      <c r="NW71" s="503"/>
      <c r="NX71" s="503"/>
      <c r="NY71" s="503"/>
      <c r="NZ71" s="503"/>
      <c r="OA71" s="503"/>
      <c r="OB71" s="503"/>
      <c r="OC71" s="504"/>
      <c r="OD71" s="307" t="str">
        <f>OD65</f>
        <v>12箇所目</v>
      </c>
      <c r="OE71" s="265"/>
      <c r="OF71" s="265"/>
      <c r="OG71" s="265"/>
      <c r="OH71" s="265"/>
      <c r="OI71" s="265"/>
      <c r="OJ71" s="405"/>
      <c r="OK71" s="405"/>
      <c r="OL71" s="405"/>
      <c r="OM71" s="405"/>
      <c r="ON71" s="405"/>
      <c r="OO71" s="405"/>
      <c r="OP71" s="405"/>
      <c r="OQ71" s="405"/>
      <c r="OR71" s="405"/>
      <c r="OS71" s="405"/>
      <c r="OT71" s="405"/>
      <c r="OU71" s="307" t="s">
        <v>164</v>
      </c>
      <c r="OV71" s="307"/>
      <c r="OW71" s="307"/>
      <c r="OX71" s="307"/>
      <c r="OY71" s="399"/>
      <c r="OZ71" s="204"/>
      <c r="PA71" s="205"/>
      <c r="PB71" s="205"/>
      <c r="PC71" s="205"/>
      <c r="PD71" s="205"/>
      <c r="PE71" s="205"/>
      <c r="PF71" s="205"/>
      <c r="PG71" s="205"/>
      <c r="PH71" s="205"/>
      <c r="PI71" s="205"/>
      <c r="PJ71" s="205"/>
      <c r="PK71" s="205"/>
      <c r="PL71" s="205"/>
      <c r="PM71" s="205"/>
      <c r="PN71" s="206"/>
      <c r="PO71" s="313"/>
      <c r="PP71" s="314"/>
      <c r="PQ71" s="314"/>
      <c r="PR71" s="314"/>
      <c r="PS71" s="314"/>
      <c r="PT71" s="314"/>
      <c r="PU71" s="315"/>
      <c r="PV71" s="313"/>
      <c r="PW71" s="314"/>
      <c r="PX71" s="314"/>
      <c r="PY71" s="314"/>
      <c r="PZ71" s="314"/>
      <c r="QA71" s="314"/>
      <c r="QB71" s="315"/>
      <c r="QC71" s="1011"/>
      <c r="QD71" s="1012"/>
      <c r="QE71" s="1012"/>
      <c r="QF71" s="1012"/>
      <c r="QG71" s="1012"/>
      <c r="QH71" s="1012"/>
      <c r="QI71" s="1013"/>
      <c r="QJ71" s="313"/>
      <c r="QK71" s="314"/>
      <c r="QL71" s="314"/>
      <c r="QM71" s="314"/>
      <c r="QN71" s="314"/>
      <c r="QO71" s="314"/>
      <c r="QP71" s="315"/>
      <c r="QQ71" s="313"/>
      <c r="QR71" s="314"/>
      <c r="QS71" s="314"/>
      <c r="QT71" s="314"/>
      <c r="QU71" s="314"/>
      <c r="QV71" s="314"/>
      <c r="QW71" s="315"/>
      <c r="QX71" s="1017"/>
      <c r="QY71" s="1018"/>
      <c r="QZ71" s="1018"/>
      <c r="RA71" s="1018"/>
      <c r="RB71" s="1018"/>
      <c r="RC71" s="1018"/>
      <c r="RD71" s="1018"/>
      <c r="RE71" s="1018"/>
      <c r="RF71" s="1018"/>
      <c r="RG71" s="1018"/>
      <c r="RH71" s="1018"/>
      <c r="RI71" s="1018"/>
      <c r="RJ71" s="1018"/>
      <c r="RK71" s="1018"/>
      <c r="RL71" s="1018"/>
      <c r="RM71" s="1018"/>
      <c r="RN71" s="1018"/>
      <c r="RO71" s="1018"/>
      <c r="RP71" s="1018"/>
      <c r="RQ71" s="1018"/>
      <c r="RR71" s="1018"/>
      <c r="RS71" s="1018"/>
      <c r="RT71" s="1018"/>
      <c r="RU71" s="260"/>
    </row>
    <row r="72" spans="2:489" ht="2.1" customHeight="1">
      <c r="B72" s="493"/>
      <c r="C72" s="494"/>
      <c r="D72" s="495"/>
      <c r="E72" s="505"/>
      <c r="F72" s="506"/>
      <c r="G72" s="506"/>
      <c r="H72" s="506"/>
      <c r="I72" s="506"/>
      <c r="J72" s="506"/>
      <c r="K72" s="506"/>
      <c r="L72" s="506"/>
      <c r="M72" s="506"/>
      <c r="N72" s="506"/>
      <c r="O72" s="506"/>
      <c r="P72" s="506"/>
      <c r="Q72" s="506"/>
      <c r="R72" s="506"/>
      <c r="S72" s="506"/>
      <c r="T72" s="506"/>
      <c r="U72" s="506"/>
      <c r="V72" s="506"/>
      <c r="W72" s="506"/>
      <c r="X72" s="506"/>
      <c r="Y72" s="506"/>
      <c r="Z72" s="506"/>
      <c r="AA72" s="506"/>
      <c r="AB72" s="506"/>
      <c r="AC72" s="506"/>
      <c r="AD72" s="506"/>
      <c r="AE72" s="506"/>
      <c r="AF72" s="507"/>
      <c r="AG72" s="730"/>
      <c r="AH72" s="681"/>
      <c r="AI72" s="681"/>
      <c r="AJ72" s="681"/>
      <c r="AK72" s="681"/>
      <c r="AL72" s="681"/>
      <c r="AM72" s="681"/>
      <c r="AN72" s="681"/>
      <c r="AO72" s="681"/>
      <c r="AP72" s="681"/>
      <c r="AQ72" s="681"/>
      <c r="AR72" s="681"/>
      <c r="AS72" s="681"/>
      <c r="AT72" s="681"/>
      <c r="AU72" s="681"/>
      <c r="AV72" s="681"/>
      <c r="AW72" s="681"/>
      <c r="AX72" s="526"/>
      <c r="AY72" s="526"/>
      <c r="AZ72" s="526"/>
      <c r="BA72" s="526"/>
      <c r="BB72" s="527"/>
      <c r="BC72" s="680"/>
      <c r="BD72" s="681"/>
      <c r="BE72" s="681"/>
      <c r="BF72" s="681"/>
      <c r="BG72" s="681"/>
      <c r="BH72" s="681"/>
      <c r="BI72" s="681"/>
      <c r="BJ72" s="681"/>
      <c r="BK72" s="681"/>
      <c r="BL72" s="681"/>
      <c r="BM72" s="681"/>
      <c r="BN72" s="681"/>
      <c r="BO72" s="681"/>
      <c r="BP72" s="681"/>
      <c r="BQ72" s="681"/>
      <c r="BR72" s="681"/>
      <c r="BS72" s="681"/>
      <c r="BT72" s="526"/>
      <c r="BU72" s="526"/>
      <c r="BV72" s="526"/>
      <c r="BW72" s="526"/>
      <c r="BX72" s="527"/>
      <c r="BY72" s="685"/>
      <c r="BZ72" s="686"/>
      <c r="CA72" s="686"/>
      <c r="CB72" s="686"/>
      <c r="CC72" s="686"/>
      <c r="CD72" s="686"/>
      <c r="CE72" s="686"/>
      <c r="CF72" s="686"/>
      <c r="CG72" s="686"/>
      <c r="CH72" s="686"/>
      <c r="CI72" s="686"/>
      <c r="CJ72" s="686"/>
      <c r="CK72" s="686"/>
      <c r="CL72" s="686"/>
      <c r="CM72" s="686"/>
      <c r="CN72" s="686"/>
      <c r="CO72" s="686"/>
      <c r="CP72" s="526"/>
      <c r="CQ72" s="526"/>
      <c r="CR72" s="526"/>
      <c r="CS72" s="526"/>
      <c r="CT72" s="527"/>
      <c r="CU72" s="293"/>
      <c r="CV72" s="267"/>
      <c r="CW72" s="267"/>
      <c r="CX72" s="267"/>
      <c r="CY72" s="267"/>
      <c r="CZ72" s="267"/>
      <c r="DA72" s="410"/>
      <c r="DB72" s="410"/>
      <c r="DC72" s="410"/>
      <c r="DD72" s="410"/>
      <c r="DE72" s="410"/>
      <c r="DF72" s="410"/>
      <c r="DG72" s="410"/>
      <c r="DH72" s="410"/>
      <c r="DI72" s="410"/>
      <c r="DJ72" s="410"/>
      <c r="DK72" s="410"/>
      <c r="DL72" s="400"/>
      <c r="DM72" s="400"/>
      <c r="DN72" s="400"/>
      <c r="DO72" s="400"/>
      <c r="DP72" s="401"/>
      <c r="DQ72" s="210"/>
      <c r="DR72" s="211"/>
      <c r="DS72" s="211"/>
      <c r="DT72" s="211"/>
      <c r="DU72" s="211"/>
      <c r="DV72" s="211"/>
      <c r="DW72" s="211"/>
      <c r="DX72" s="211"/>
      <c r="DY72" s="211"/>
      <c r="DZ72" s="211"/>
      <c r="EA72" s="211"/>
      <c r="EB72" s="211"/>
      <c r="EC72" s="211"/>
      <c r="ED72" s="211"/>
      <c r="EE72" s="212"/>
      <c r="EF72" s="407"/>
      <c r="EG72" s="408"/>
      <c r="EH72" s="408"/>
      <c r="EI72" s="408"/>
      <c r="EJ72" s="408"/>
      <c r="EK72" s="408"/>
      <c r="EL72" s="409"/>
      <c r="EM72" s="407"/>
      <c r="EN72" s="408"/>
      <c r="EO72" s="408"/>
      <c r="EP72" s="408"/>
      <c r="EQ72" s="408"/>
      <c r="ER72" s="408"/>
      <c r="ES72" s="409"/>
      <c r="ET72" s="1014"/>
      <c r="EU72" s="1015"/>
      <c r="EV72" s="1015"/>
      <c r="EW72" s="1015"/>
      <c r="EX72" s="1015"/>
      <c r="EY72" s="1015"/>
      <c r="EZ72" s="1016"/>
      <c r="FA72" s="407"/>
      <c r="FB72" s="408"/>
      <c r="FC72" s="408"/>
      <c r="FD72" s="408"/>
      <c r="FE72" s="408"/>
      <c r="FF72" s="408"/>
      <c r="FG72" s="409"/>
      <c r="FH72" s="407"/>
      <c r="FI72" s="408"/>
      <c r="FJ72" s="408"/>
      <c r="FK72" s="408"/>
      <c r="FL72" s="408"/>
      <c r="FM72" s="408"/>
      <c r="FN72" s="409"/>
      <c r="FO72" s="260"/>
      <c r="FP72" s="505"/>
      <c r="FQ72" s="506"/>
      <c r="FR72" s="506"/>
      <c r="FS72" s="506"/>
      <c r="FT72" s="506"/>
      <c r="FU72" s="506"/>
      <c r="FV72" s="506"/>
      <c r="FW72" s="506"/>
      <c r="FX72" s="506"/>
      <c r="FY72" s="507"/>
      <c r="FZ72" s="267"/>
      <c r="GA72" s="267"/>
      <c r="GB72" s="267"/>
      <c r="GC72" s="267"/>
      <c r="GD72" s="267"/>
      <c r="GE72" s="267"/>
      <c r="GF72" s="410"/>
      <c r="GG72" s="410"/>
      <c r="GH72" s="410"/>
      <c r="GI72" s="410"/>
      <c r="GJ72" s="410"/>
      <c r="GK72" s="410"/>
      <c r="GL72" s="410"/>
      <c r="GM72" s="410"/>
      <c r="GN72" s="410"/>
      <c r="GO72" s="410"/>
      <c r="GP72" s="410"/>
      <c r="GQ72" s="400"/>
      <c r="GR72" s="400"/>
      <c r="GS72" s="400"/>
      <c r="GT72" s="400"/>
      <c r="GU72" s="401"/>
      <c r="GV72" s="210"/>
      <c r="GW72" s="211"/>
      <c r="GX72" s="211"/>
      <c r="GY72" s="211"/>
      <c r="GZ72" s="211"/>
      <c r="HA72" s="211"/>
      <c r="HB72" s="211"/>
      <c r="HC72" s="211"/>
      <c r="HD72" s="211"/>
      <c r="HE72" s="211"/>
      <c r="HF72" s="211"/>
      <c r="HG72" s="211"/>
      <c r="HH72" s="211"/>
      <c r="HI72" s="211"/>
      <c r="HJ72" s="212"/>
      <c r="HK72" s="407"/>
      <c r="HL72" s="408"/>
      <c r="HM72" s="408"/>
      <c r="HN72" s="408"/>
      <c r="HO72" s="408"/>
      <c r="HP72" s="408"/>
      <c r="HQ72" s="409"/>
      <c r="HR72" s="407"/>
      <c r="HS72" s="408"/>
      <c r="HT72" s="408"/>
      <c r="HU72" s="408"/>
      <c r="HV72" s="408"/>
      <c r="HW72" s="408"/>
      <c r="HX72" s="409"/>
      <c r="HY72" s="1014"/>
      <c r="HZ72" s="1015"/>
      <c r="IA72" s="1015"/>
      <c r="IB72" s="1015"/>
      <c r="IC72" s="1015"/>
      <c r="ID72" s="1015"/>
      <c r="IE72" s="1016"/>
      <c r="IF72" s="407"/>
      <c r="IG72" s="408"/>
      <c r="IH72" s="408"/>
      <c r="II72" s="408"/>
      <c r="IJ72" s="408"/>
      <c r="IK72" s="408"/>
      <c r="IL72" s="409"/>
      <c r="IM72" s="407"/>
      <c r="IN72" s="408"/>
      <c r="IO72" s="408"/>
      <c r="IP72" s="408"/>
      <c r="IQ72" s="408"/>
      <c r="IR72" s="408"/>
      <c r="IS72" s="409"/>
      <c r="IT72" s="1017"/>
      <c r="IU72" s="1018"/>
      <c r="IV72" s="1018"/>
      <c r="IW72" s="1018"/>
      <c r="IX72" s="1018"/>
      <c r="IY72" s="1018"/>
      <c r="IZ72" s="1018"/>
      <c r="JA72" s="1018"/>
      <c r="JB72" s="1018"/>
      <c r="JC72" s="1018"/>
      <c r="JD72" s="1018"/>
      <c r="JE72" s="1018"/>
      <c r="JF72" s="1018"/>
      <c r="JG72" s="1018"/>
      <c r="JH72" s="1018"/>
      <c r="JI72" s="1018"/>
      <c r="JJ72" s="1018"/>
      <c r="JK72" s="1018"/>
      <c r="JL72" s="1018"/>
      <c r="JM72" s="1018"/>
      <c r="JN72" s="1018"/>
      <c r="JO72" s="1018"/>
      <c r="JP72" s="1018"/>
      <c r="JQ72" s="260"/>
      <c r="JR72" s="505"/>
      <c r="JS72" s="506"/>
      <c r="JT72" s="506"/>
      <c r="JU72" s="506"/>
      <c r="JV72" s="506"/>
      <c r="JW72" s="506"/>
      <c r="JX72" s="506"/>
      <c r="JY72" s="506"/>
      <c r="JZ72" s="506"/>
      <c r="KA72" s="507"/>
      <c r="KB72" s="267"/>
      <c r="KC72" s="267"/>
      <c r="KD72" s="267"/>
      <c r="KE72" s="267"/>
      <c r="KF72" s="267"/>
      <c r="KG72" s="267"/>
      <c r="KH72" s="410"/>
      <c r="KI72" s="410"/>
      <c r="KJ72" s="410"/>
      <c r="KK72" s="410"/>
      <c r="KL72" s="410"/>
      <c r="KM72" s="410"/>
      <c r="KN72" s="410"/>
      <c r="KO72" s="410"/>
      <c r="KP72" s="410"/>
      <c r="KQ72" s="410"/>
      <c r="KR72" s="410"/>
      <c r="KS72" s="400"/>
      <c r="KT72" s="400"/>
      <c r="KU72" s="400"/>
      <c r="KV72" s="400"/>
      <c r="KW72" s="401"/>
      <c r="KX72" s="210"/>
      <c r="KY72" s="211"/>
      <c r="KZ72" s="211"/>
      <c r="LA72" s="211"/>
      <c r="LB72" s="211"/>
      <c r="LC72" s="211"/>
      <c r="LD72" s="211"/>
      <c r="LE72" s="211"/>
      <c r="LF72" s="211"/>
      <c r="LG72" s="211"/>
      <c r="LH72" s="211"/>
      <c r="LI72" s="211"/>
      <c r="LJ72" s="211"/>
      <c r="LK72" s="211"/>
      <c r="LL72" s="212"/>
      <c r="LM72" s="407"/>
      <c r="LN72" s="408"/>
      <c r="LO72" s="408"/>
      <c r="LP72" s="408"/>
      <c r="LQ72" s="408"/>
      <c r="LR72" s="408"/>
      <c r="LS72" s="409"/>
      <c r="LT72" s="407"/>
      <c r="LU72" s="408"/>
      <c r="LV72" s="408"/>
      <c r="LW72" s="408"/>
      <c r="LX72" s="408"/>
      <c r="LY72" s="408"/>
      <c r="LZ72" s="409"/>
      <c r="MA72" s="1014"/>
      <c r="MB72" s="1015"/>
      <c r="MC72" s="1015"/>
      <c r="MD72" s="1015"/>
      <c r="ME72" s="1015"/>
      <c r="MF72" s="1015"/>
      <c r="MG72" s="1016"/>
      <c r="MH72" s="407"/>
      <c r="MI72" s="408"/>
      <c r="MJ72" s="408"/>
      <c r="MK72" s="408"/>
      <c r="ML72" s="408"/>
      <c r="MM72" s="408"/>
      <c r="MN72" s="409"/>
      <c r="MO72" s="407"/>
      <c r="MP72" s="408"/>
      <c r="MQ72" s="408"/>
      <c r="MR72" s="408"/>
      <c r="MS72" s="408"/>
      <c r="MT72" s="408"/>
      <c r="MU72" s="409"/>
      <c r="MV72" s="1017"/>
      <c r="MW72" s="1018"/>
      <c r="MX72" s="1018"/>
      <c r="MY72" s="1018"/>
      <c r="MZ72" s="1018"/>
      <c r="NA72" s="1018"/>
      <c r="NB72" s="1018"/>
      <c r="NC72" s="1018"/>
      <c r="ND72" s="1018"/>
      <c r="NE72" s="1018"/>
      <c r="NF72" s="1018"/>
      <c r="NG72" s="1018"/>
      <c r="NH72" s="1018"/>
      <c r="NI72" s="1018"/>
      <c r="NJ72" s="1018"/>
      <c r="NK72" s="1018"/>
      <c r="NL72" s="1018"/>
      <c r="NM72" s="1018"/>
      <c r="NN72" s="1018"/>
      <c r="NO72" s="1018"/>
      <c r="NP72" s="1018"/>
      <c r="NQ72" s="1018"/>
      <c r="NR72" s="1018"/>
      <c r="NS72" s="260"/>
      <c r="NT72" s="505"/>
      <c r="NU72" s="506"/>
      <c r="NV72" s="506"/>
      <c r="NW72" s="506"/>
      <c r="NX72" s="506"/>
      <c r="NY72" s="506"/>
      <c r="NZ72" s="506"/>
      <c r="OA72" s="506"/>
      <c r="OB72" s="506"/>
      <c r="OC72" s="507"/>
      <c r="OD72" s="267"/>
      <c r="OE72" s="267"/>
      <c r="OF72" s="267"/>
      <c r="OG72" s="267"/>
      <c r="OH72" s="267"/>
      <c r="OI72" s="267"/>
      <c r="OJ72" s="410"/>
      <c r="OK72" s="410"/>
      <c r="OL72" s="410"/>
      <c r="OM72" s="410"/>
      <c r="ON72" s="410"/>
      <c r="OO72" s="410"/>
      <c r="OP72" s="410"/>
      <c r="OQ72" s="410"/>
      <c r="OR72" s="410"/>
      <c r="OS72" s="410"/>
      <c r="OT72" s="410"/>
      <c r="OU72" s="400"/>
      <c r="OV72" s="400"/>
      <c r="OW72" s="400"/>
      <c r="OX72" s="400"/>
      <c r="OY72" s="401"/>
      <c r="OZ72" s="210"/>
      <c r="PA72" s="211"/>
      <c r="PB72" s="211"/>
      <c r="PC72" s="211"/>
      <c r="PD72" s="211"/>
      <c r="PE72" s="211"/>
      <c r="PF72" s="211"/>
      <c r="PG72" s="211"/>
      <c r="PH72" s="211"/>
      <c r="PI72" s="211"/>
      <c r="PJ72" s="211"/>
      <c r="PK72" s="211"/>
      <c r="PL72" s="211"/>
      <c r="PM72" s="211"/>
      <c r="PN72" s="212"/>
      <c r="PO72" s="407"/>
      <c r="PP72" s="408"/>
      <c r="PQ72" s="408"/>
      <c r="PR72" s="408"/>
      <c r="PS72" s="408"/>
      <c r="PT72" s="408"/>
      <c r="PU72" s="409"/>
      <c r="PV72" s="407"/>
      <c r="PW72" s="408"/>
      <c r="PX72" s="408"/>
      <c r="PY72" s="408"/>
      <c r="PZ72" s="408"/>
      <c r="QA72" s="408"/>
      <c r="QB72" s="409"/>
      <c r="QC72" s="1014"/>
      <c r="QD72" s="1015"/>
      <c r="QE72" s="1015"/>
      <c r="QF72" s="1015"/>
      <c r="QG72" s="1015"/>
      <c r="QH72" s="1015"/>
      <c r="QI72" s="1016"/>
      <c r="QJ72" s="407"/>
      <c r="QK72" s="408"/>
      <c r="QL72" s="408"/>
      <c r="QM72" s="408"/>
      <c r="QN72" s="408"/>
      <c r="QO72" s="408"/>
      <c r="QP72" s="409"/>
      <c r="QQ72" s="407"/>
      <c r="QR72" s="408"/>
      <c r="QS72" s="408"/>
      <c r="QT72" s="408"/>
      <c r="QU72" s="408"/>
      <c r="QV72" s="408"/>
      <c r="QW72" s="409"/>
      <c r="QX72" s="1017"/>
      <c r="QY72" s="1018"/>
      <c r="QZ72" s="1018"/>
      <c r="RA72" s="1018"/>
      <c r="RB72" s="1018"/>
      <c r="RC72" s="1018"/>
      <c r="RD72" s="1018"/>
      <c r="RE72" s="1018"/>
      <c r="RF72" s="1018"/>
      <c r="RG72" s="1018"/>
      <c r="RH72" s="1018"/>
      <c r="RI72" s="1018"/>
      <c r="RJ72" s="1018"/>
      <c r="RK72" s="1018"/>
      <c r="RL72" s="1018"/>
      <c r="RM72" s="1018"/>
      <c r="RN72" s="1018"/>
      <c r="RO72" s="1018"/>
      <c r="RP72" s="1018"/>
      <c r="RQ72" s="1018"/>
      <c r="RR72" s="1018"/>
      <c r="RS72" s="1018"/>
      <c r="RT72" s="1018"/>
      <c r="RU72" s="260"/>
    </row>
    <row r="73" spans="2:489" ht="12" customHeight="1">
      <c r="B73" s="493"/>
      <c r="C73" s="494"/>
      <c r="D73" s="495"/>
      <c r="E73" s="508" t="s">
        <v>46</v>
      </c>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c r="AE73" s="509"/>
      <c r="AF73" s="510"/>
      <c r="AG73" s="752">
        <f>BC73+BY73</f>
        <v>0</v>
      </c>
      <c r="AH73" s="753"/>
      <c r="AI73" s="753"/>
      <c r="AJ73" s="753"/>
      <c r="AK73" s="753"/>
      <c r="AL73" s="753"/>
      <c r="AM73" s="753"/>
      <c r="AN73" s="753"/>
      <c r="AO73" s="753"/>
      <c r="AP73" s="753"/>
      <c r="AQ73" s="753"/>
      <c r="AR73" s="753"/>
      <c r="AS73" s="753"/>
      <c r="AT73" s="753"/>
      <c r="AU73" s="753"/>
      <c r="AV73" s="753"/>
      <c r="AW73" s="753"/>
      <c r="AX73" s="520" t="s">
        <v>165</v>
      </c>
      <c r="AY73" s="521"/>
      <c r="AZ73" s="521"/>
      <c r="BA73" s="521"/>
      <c r="BB73" s="522"/>
      <c r="BC73" s="677">
        <f>SUM(DA73:DK78,GF73:GP78,KH73:KR78,OJ73:OT78)</f>
        <v>0</v>
      </c>
      <c r="BD73" s="678"/>
      <c r="BE73" s="678"/>
      <c r="BF73" s="678"/>
      <c r="BG73" s="678"/>
      <c r="BH73" s="678"/>
      <c r="BI73" s="678"/>
      <c r="BJ73" s="678"/>
      <c r="BK73" s="678"/>
      <c r="BL73" s="678"/>
      <c r="BM73" s="678"/>
      <c r="BN73" s="678"/>
      <c r="BO73" s="678"/>
      <c r="BP73" s="678"/>
      <c r="BQ73" s="678"/>
      <c r="BR73" s="678"/>
      <c r="BS73" s="678"/>
      <c r="BT73" s="520" t="s">
        <v>165</v>
      </c>
      <c r="BU73" s="521"/>
      <c r="BV73" s="521"/>
      <c r="BW73" s="521"/>
      <c r="BX73" s="522"/>
      <c r="BY73" s="682"/>
      <c r="BZ73" s="683"/>
      <c r="CA73" s="683"/>
      <c r="CB73" s="683"/>
      <c r="CC73" s="683"/>
      <c r="CD73" s="683"/>
      <c r="CE73" s="683"/>
      <c r="CF73" s="683"/>
      <c r="CG73" s="683"/>
      <c r="CH73" s="683"/>
      <c r="CI73" s="683"/>
      <c r="CJ73" s="683"/>
      <c r="CK73" s="683"/>
      <c r="CL73" s="683"/>
      <c r="CM73" s="683"/>
      <c r="CN73" s="683"/>
      <c r="CO73" s="683"/>
      <c r="CP73" s="520" t="s">
        <v>164</v>
      </c>
      <c r="CQ73" s="521"/>
      <c r="CR73" s="521"/>
      <c r="CS73" s="521"/>
      <c r="CT73" s="522"/>
      <c r="CU73" s="291" t="s">
        <v>41</v>
      </c>
      <c r="CV73" s="225"/>
      <c r="CW73" s="225"/>
      <c r="CX73" s="225"/>
      <c r="CY73" s="225"/>
      <c r="CZ73" s="225"/>
      <c r="DA73" s="227"/>
      <c r="DB73" s="227"/>
      <c r="DC73" s="227"/>
      <c r="DD73" s="227"/>
      <c r="DE73" s="227"/>
      <c r="DF73" s="227"/>
      <c r="DG73" s="227"/>
      <c r="DH73" s="227"/>
      <c r="DI73" s="227"/>
      <c r="DJ73" s="227"/>
      <c r="DK73" s="227"/>
      <c r="DL73" s="224" t="s">
        <v>165</v>
      </c>
      <c r="DM73" s="224"/>
      <c r="DN73" s="224"/>
      <c r="DO73" s="224"/>
      <c r="DP73" s="402"/>
      <c r="DQ73" s="213"/>
      <c r="DR73" s="214"/>
      <c r="DS73" s="214"/>
      <c r="DT73" s="214"/>
      <c r="DU73" s="214"/>
      <c r="DV73" s="214"/>
      <c r="DW73" s="214"/>
      <c r="DX73" s="214"/>
      <c r="DY73" s="214"/>
      <c r="DZ73" s="214"/>
      <c r="EA73" s="214"/>
      <c r="EB73" s="214"/>
      <c r="EC73" s="214"/>
      <c r="ED73" s="214"/>
      <c r="EE73" s="215"/>
      <c r="EF73" s="671"/>
      <c r="EG73" s="672"/>
      <c r="EH73" s="672"/>
      <c r="EI73" s="672"/>
      <c r="EJ73" s="672"/>
      <c r="EK73" s="672"/>
      <c r="EL73" s="673"/>
      <c r="EM73" s="1008"/>
      <c r="EN73" s="1009"/>
      <c r="EO73" s="1009"/>
      <c r="EP73" s="1009"/>
      <c r="EQ73" s="1009"/>
      <c r="ER73" s="1009"/>
      <c r="ES73" s="1010"/>
      <c r="ET73" s="671"/>
      <c r="EU73" s="672"/>
      <c r="EV73" s="672"/>
      <c r="EW73" s="672"/>
      <c r="EX73" s="672"/>
      <c r="EY73" s="672"/>
      <c r="EZ73" s="673"/>
      <c r="FA73" s="1008"/>
      <c r="FB73" s="1009"/>
      <c r="FC73" s="1009"/>
      <c r="FD73" s="1009"/>
      <c r="FE73" s="1009"/>
      <c r="FF73" s="1009"/>
      <c r="FG73" s="1010"/>
      <c r="FH73" s="671"/>
      <c r="FI73" s="672"/>
      <c r="FJ73" s="672"/>
      <c r="FK73" s="672"/>
      <c r="FL73" s="672"/>
      <c r="FM73" s="672"/>
      <c r="FN73" s="673"/>
      <c r="FO73" s="259" t="str">
        <f t="shared" ref="FO73" si="5">IF($BC73&gt;SUM($DA73:$DK78),IF(AND(DA73&gt;0,DA75&gt;0,DA77&gt;0),"⇒⇒⇒⇒
４箇所以上の場合",""),"")</f>
        <v/>
      </c>
      <c r="FP73" s="332" t="s">
        <v>148</v>
      </c>
      <c r="FQ73" s="333"/>
      <c r="FR73" s="333"/>
      <c r="FS73" s="333"/>
      <c r="FT73" s="333"/>
      <c r="FU73" s="333"/>
      <c r="FV73" s="333"/>
      <c r="FW73" s="333"/>
      <c r="FX73" s="333"/>
      <c r="FY73" s="334"/>
      <c r="FZ73" s="224" t="str">
        <f>FZ67</f>
        <v>4箇所目</v>
      </c>
      <c r="GA73" s="225"/>
      <c r="GB73" s="225"/>
      <c r="GC73" s="225"/>
      <c r="GD73" s="225"/>
      <c r="GE73" s="225"/>
      <c r="GF73" s="227"/>
      <c r="GG73" s="227"/>
      <c r="GH73" s="227"/>
      <c r="GI73" s="227"/>
      <c r="GJ73" s="227"/>
      <c r="GK73" s="227"/>
      <c r="GL73" s="227"/>
      <c r="GM73" s="227"/>
      <c r="GN73" s="227"/>
      <c r="GO73" s="227"/>
      <c r="GP73" s="227"/>
      <c r="GQ73" s="224" t="s">
        <v>164</v>
      </c>
      <c r="GR73" s="224"/>
      <c r="GS73" s="224"/>
      <c r="GT73" s="224"/>
      <c r="GU73" s="402"/>
      <c r="GV73" s="213"/>
      <c r="GW73" s="214"/>
      <c r="GX73" s="214"/>
      <c r="GY73" s="214"/>
      <c r="GZ73" s="214"/>
      <c r="HA73" s="214"/>
      <c r="HB73" s="214"/>
      <c r="HC73" s="214"/>
      <c r="HD73" s="214"/>
      <c r="HE73" s="214"/>
      <c r="HF73" s="214"/>
      <c r="HG73" s="214"/>
      <c r="HH73" s="214"/>
      <c r="HI73" s="214"/>
      <c r="HJ73" s="215"/>
      <c r="HK73" s="671"/>
      <c r="HL73" s="672"/>
      <c r="HM73" s="672"/>
      <c r="HN73" s="672"/>
      <c r="HO73" s="672"/>
      <c r="HP73" s="672"/>
      <c r="HQ73" s="673"/>
      <c r="HR73" s="1008"/>
      <c r="HS73" s="1009"/>
      <c r="HT73" s="1009"/>
      <c r="HU73" s="1009"/>
      <c r="HV73" s="1009"/>
      <c r="HW73" s="1009"/>
      <c r="HX73" s="1010"/>
      <c r="HY73" s="671"/>
      <c r="HZ73" s="672"/>
      <c r="IA73" s="672"/>
      <c r="IB73" s="672"/>
      <c r="IC73" s="672"/>
      <c r="ID73" s="672"/>
      <c r="IE73" s="673"/>
      <c r="IF73" s="1008"/>
      <c r="IG73" s="1009"/>
      <c r="IH73" s="1009"/>
      <c r="II73" s="1009"/>
      <c r="IJ73" s="1009"/>
      <c r="IK73" s="1009"/>
      <c r="IL73" s="1010"/>
      <c r="IM73" s="671"/>
      <c r="IN73" s="672"/>
      <c r="IO73" s="672"/>
      <c r="IP73" s="672"/>
      <c r="IQ73" s="672"/>
      <c r="IR73" s="672"/>
      <c r="IS73" s="673"/>
      <c r="IT73" s="1017"/>
      <c r="IU73" s="1018"/>
      <c r="IV73" s="1018"/>
      <c r="IW73" s="1018"/>
      <c r="IX73" s="1018"/>
      <c r="IY73" s="1018"/>
      <c r="IZ73" s="1018"/>
      <c r="JA73" s="1018"/>
      <c r="JB73" s="1018"/>
      <c r="JC73" s="1018"/>
      <c r="JD73" s="1018"/>
      <c r="JE73" s="1018"/>
      <c r="JF73" s="1018"/>
      <c r="JG73" s="1018"/>
      <c r="JH73" s="1018"/>
      <c r="JI73" s="1018"/>
      <c r="JJ73" s="1018"/>
      <c r="JK73" s="1018"/>
      <c r="JL73" s="1018"/>
      <c r="JM73" s="1018"/>
      <c r="JN73" s="1018"/>
      <c r="JO73" s="1018"/>
      <c r="JP73" s="1018"/>
      <c r="JQ73" s="259" t="str">
        <f t="shared" ref="JQ73" si="6">IF($BC73&gt;SUM($DA73:$DK78,$GF73:$GP78),IF(AND(GF73&gt;0,GF75&gt;0,GF77&gt;0),"⇒⇒⇒⇒
７箇所以上の場合",""),"")</f>
        <v/>
      </c>
      <c r="JR73" s="332" t="s">
        <v>148</v>
      </c>
      <c r="JS73" s="333"/>
      <c r="JT73" s="333"/>
      <c r="JU73" s="333"/>
      <c r="JV73" s="333"/>
      <c r="JW73" s="333"/>
      <c r="JX73" s="333"/>
      <c r="JY73" s="333"/>
      <c r="JZ73" s="333"/>
      <c r="KA73" s="334"/>
      <c r="KB73" s="224" t="str">
        <f>KB67</f>
        <v>7箇所目</v>
      </c>
      <c r="KC73" s="225"/>
      <c r="KD73" s="225"/>
      <c r="KE73" s="225"/>
      <c r="KF73" s="225"/>
      <c r="KG73" s="225"/>
      <c r="KH73" s="227"/>
      <c r="KI73" s="227"/>
      <c r="KJ73" s="227"/>
      <c r="KK73" s="227"/>
      <c r="KL73" s="227"/>
      <c r="KM73" s="227"/>
      <c r="KN73" s="227"/>
      <c r="KO73" s="227"/>
      <c r="KP73" s="227"/>
      <c r="KQ73" s="227"/>
      <c r="KR73" s="227"/>
      <c r="KS73" s="224" t="s">
        <v>164</v>
      </c>
      <c r="KT73" s="224"/>
      <c r="KU73" s="224"/>
      <c r="KV73" s="224"/>
      <c r="KW73" s="402"/>
      <c r="KX73" s="213"/>
      <c r="KY73" s="214"/>
      <c r="KZ73" s="214"/>
      <c r="LA73" s="214"/>
      <c r="LB73" s="214"/>
      <c r="LC73" s="214"/>
      <c r="LD73" s="214"/>
      <c r="LE73" s="214"/>
      <c r="LF73" s="214"/>
      <c r="LG73" s="214"/>
      <c r="LH73" s="214"/>
      <c r="LI73" s="214"/>
      <c r="LJ73" s="214"/>
      <c r="LK73" s="214"/>
      <c r="LL73" s="215"/>
      <c r="LM73" s="671"/>
      <c r="LN73" s="672"/>
      <c r="LO73" s="672"/>
      <c r="LP73" s="672"/>
      <c r="LQ73" s="672"/>
      <c r="LR73" s="672"/>
      <c r="LS73" s="673"/>
      <c r="LT73" s="1008"/>
      <c r="LU73" s="1009"/>
      <c r="LV73" s="1009"/>
      <c r="LW73" s="1009"/>
      <c r="LX73" s="1009"/>
      <c r="LY73" s="1009"/>
      <c r="LZ73" s="1010"/>
      <c r="MA73" s="671"/>
      <c r="MB73" s="672"/>
      <c r="MC73" s="672"/>
      <c r="MD73" s="672"/>
      <c r="ME73" s="672"/>
      <c r="MF73" s="672"/>
      <c r="MG73" s="673"/>
      <c r="MH73" s="1008"/>
      <c r="MI73" s="1009"/>
      <c r="MJ73" s="1009"/>
      <c r="MK73" s="1009"/>
      <c r="ML73" s="1009"/>
      <c r="MM73" s="1009"/>
      <c r="MN73" s="1010"/>
      <c r="MO73" s="671"/>
      <c r="MP73" s="672"/>
      <c r="MQ73" s="672"/>
      <c r="MR73" s="672"/>
      <c r="MS73" s="672"/>
      <c r="MT73" s="672"/>
      <c r="MU73" s="673"/>
      <c r="MV73" s="1017"/>
      <c r="MW73" s="1018"/>
      <c r="MX73" s="1018"/>
      <c r="MY73" s="1018"/>
      <c r="MZ73" s="1018"/>
      <c r="NA73" s="1018"/>
      <c r="NB73" s="1018"/>
      <c r="NC73" s="1018"/>
      <c r="ND73" s="1018"/>
      <c r="NE73" s="1018"/>
      <c r="NF73" s="1018"/>
      <c r="NG73" s="1018"/>
      <c r="NH73" s="1018"/>
      <c r="NI73" s="1018"/>
      <c r="NJ73" s="1018"/>
      <c r="NK73" s="1018"/>
      <c r="NL73" s="1018"/>
      <c r="NM73" s="1018"/>
      <c r="NN73" s="1018"/>
      <c r="NO73" s="1018"/>
      <c r="NP73" s="1018"/>
      <c r="NQ73" s="1018"/>
      <c r="NR73" s="1018"/>
      <c r="NS73" s="259" t="str">
        <f t="shared" ref="NS73" si="7">IF($BC73&gt;SUM($DA73:$DK78,$GF73:$GP78,$KH73:$KR78),IF(AND(KH73&gt;0,KH75&gt;0,KH77&gt;0),"⇒⇒⇒⇒
10箇所以上の場合",""),"")</f>
        <v/>
      </c>
      <c r="NT73" s="332" t="s">
        <v>148</v>
      </c>
      <c r="NU73" s="333"/>
      <c r="NV73" s="333"/>
      <c r="NW73" s="333"/>
      <c r="NX73" s="333"/>
      <c r="NY73" s="333"/>
      <c r="NZ73" s="333"/>
      <c r="OA73" s="333"/>
      <c r="OB73" s="333"/>
      <c r="OC73" s="334"/>
      <c r="OD73" s="224" t="str">
        <f>OD67</f>
        <v>10箇所目</v>
      </c>
      <c r="OE73" s="225"/>
      <c r="OF73" s="225"/>
      <c r="OG73" s="225"/>
      <c r="OH73" s="225"/>
      <c r="OI73" s="225"/>
      <c r="OJ73" s="227"/>
      <c r="OK73" s="227"/>
      <c r="OL73" s="227"/>
      <c r="OM73" s="227"/>
      <c r="ON73" s="227"/>
      <c r="OO73" s="227"/>
      <c r="OP73" s="227"/>
      <c r="OQ73" s="227"/>
      <c r="OR73" s="227"/>
      <c r="OS73" s="227"/>
      <c r="OT73" s="227"/>
      <c r="OU73" s="224" t="s">
        <v>164</v>
      </c>
      <c r="OV73" s="224"/>
      <c r="OW73" s="224"/>
      <c r="OX73" s="224"/>
      <c r="OY73" s="402"/>
      <c r="OZ73" s="213"/>
      <c r="PA73" s="214"/>
      <c r="PB73" s="214"/>
      <c r="PC73" s="214"/>
      <c r="PD73" s="214"/>
      <c r="PE73" s="214"/>
      <c r="PF73" s="214"/>
      <c r="PG73" s="214"/>
      <c r="PH73" s="214"/>
      <c r="PI73" s="214"/>
      <c r="PJ73" s="214"/>
      <c r="PK73" s="214"/>
      <c r="PL73" s="214"/>
      <c r="PM73" s="214"/>
      <c r="PN73" s="215"/>
      <c r="PO73" s="671"/>
      <c r="PP73" s="672"/>
      <c r="PQ73" s="672"/>
      <c r="PR73" s="672"/>
      <c r="PS73" s="672"/>
      <c r="PT73" s="672"/>
      <c r="PU73" s="673"/>
      <c r="PV73" s="1008"/>
      <c r="PW73" s="1009"/>
      <c r="PX73" s="1009"/>
      <c r="PY73" s="1009"/>
      <c r="PZ73" s="1009"/>
      <c r="QA73" s="1009"/>
      <c r="QB73" s="1010"/>
      <c r="QC73" s="671"/>
      <c r="QD73" s="672"/>
      <c r="QE73" s="672"/>
      <c r="QF73" s="672"/>
      <c r="QG73" s="672"/>
      <c r="QH73" s="672"/>
      <c r="QI73" s="673"/>
      <c r="QJ73" s="1008"/>
      <c r="QK73" s="1009"/>
      <c r="QL73" s="1009"/>
      <c r="QM73" s="1009"/>
      <c r="QN73" s="1009"/>
      <c r="QO73" s="1009"/>
      <c r="QP73" s="1010"/>
      <c r="QQ73" s="671"/>
      <c r="QR73" s="672"/>
      <c r="QS73" s="672"/>
      <c r="QT73" s="672"/>
      <c r="QU73" s="672"/>
      <c r="QV73" s="672"/>
      <c r="QW73" s="673"/>
      <c r="QX73" s="1017"/>
      <c r="QY73" s="1018"/>
      <c r="QZ73" s="1018"/>
      <c r="RA73" s="1018"/>
      <c r="RB73" s="1018"/>
      <c r="RC73" s="1018"/>
      <c r="RD73" s="1018"/>
      <c r="RE73" s="1018"/>
      <c r="RF73" s="1018"/>
      <c r="RG73" s="1018"/>
      <c r="RH73" s="1018"/>
      <c r="RI73" s="1018"/>
      <c r="RJ73" s="1018"/>
      <c r="RK73" s="1018"/>
      <c r="RL73" s="1018"/>
      <c r="RM73" s="1018"/>
      <c r="RN73" s="1018"/>
      <c r="RO73" s="1018"/>
      <c r="RP73" s="1018"/>
      <c r="RQ73" s="1018"/>
      <c r="RR73" s="1018"/>
      <c r="RS73" s="1018"/>
      <c r="RT73" s="1018"/>
      <c r="RU73" s="259"/>
    </row>
    <row r="74" spans="2:489" ht="2.1" customHeight="1">
      <c r="B74" s="493"/>
      <c r="C74" s="494"/>
      <c r="D74" s="495"/>
      <c r="E74" s="511"/>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3"/>
      <c r="AG74" s="728"/>
      <c r="AH74" s="678"/>
      <c r="AI74" s="678"/>
      <c r="AJ74" s="678"/>
      <c r="AK74" s="678"/>
      <c r="AL74" s="678"/>
      <c r="AM74" s="678"/>
      <c r="AN74" s="678"/>
      <c r="AO74" s="678"/>
      <c r="AP74" s="678"/>
      <c r="AQ74" s="678"/>
      <c r="AR74" s="678"/>
      <c r="AS74" s="678"/>
      <c r="AT74" s="678"/>
      <c r="AU74" s="678"/>
      <c r="AV74" s="678"/>
      <c r="AW74" s="678"/>
      <c r="AX74" s="523"/>
      <c r="AY74" s="524"/>
      <c r="AZ74" s="524"/>
      <c r="BA74" s="524"/>
      <c r="BB74" s="525"/>
      <c r="BC74" s="677"/>
      <c r="BD74" s="678"/>
      <c r="BE74" s="678"/>
      <c r="BF74" s="678"/>
      <c r="BG74" s="678"/>
      <c r="BH74" s="678"/>
      <c r="BI74" s="678"/>
      <c r="BJ74" s="678"/>
      <c r="BK74" s="678"/>
      <c r="BL74" s="678"/>
      <c r="BM74" s="678"/>
      <c r="BN74" s="678"/>
      <c r="BO74" s="678"/>
      <c r="BP74" s="678"/>
      <c r="BQ74" s="678"/>
      <c r="BR74" s="678"/>
      <c r="BS74" s="678"/>
      <c r="BT74" s="523"/>
      <c r="BU74" s="524"/>
      <c r="BV74" s="524"/>
      <c r="BW74" s="524"/>
      <c r="BX74" s="525"/>
      <c r="BY74" s="682"/>
      <c r="BZ74" s="683"/>
      <c r="CA74" s="683"/>
      <c r="CB74" s="683"/>
      <c r="CC74" s="683"/>
      <c r="CD74" s="683"/>
      <c r="CE74" s="683"/>
      <c r="CF74" s="683"/>
      <c r="CG74" s="683"/>
      <c r="CH74" s="683"/>
      <c r="CI74" s="683"/>
      <c r="CJ74" s="683"/>
      <c r="CK74" s="683"/>
      <c r="CL74" s="683"/>
      <c r="CM74" s="683"/>
      <c r="CN74" s="683"/>
      <c r="CO74" s="683"/>
      <c r="CP74" s="523"/>
      <c r="CQ74" s="524"/>
      <c r="CR74" s="524"/>
      <c r="CS74" s="524"/>
      <c r="CT74" s="525"/>
      <c r="CU74" s="441"/>
      <c r="CV74" s="226"/>
      <c r="CW74" s="226"/>
      <c r="CX74" s="226"/>
      <c r="CY74" s="226"/>
      <c r="CZ74" s="226"/>
      <c r="DA74" s="228"/>
      <c r="DB74" s="228"/>
      <c r="DC74" s="228"/>
      <c r="DD74" s="228"/>
      <c r="DE74" s="228"/>
      <c r="DF74" s="228"/>
      <c r="DG74" s="228"/>
      <c r="DH74" s="228"/>
      <c r="DI74" s="228"/>
      <c r="DJ74" s="228"/>
      <c r="DK74" s="228"/>
      <c r="DL74" s="403"/>
      <c r="DM74" s="403"/>
      <c r="DN74" s="403"/>
      <c r="DO74" s="403"/>
      <c r="DP74" s="404"/>
      <c r="DQ74" s="207"/>
      <c r="DR74" s="208"/>
      <c r="DS74" s="208"/>
      <c r="DT74" s="208"/>
      <c r="DU74" s="208"/>
      <c r="DV74" s="208"/>
      <c r="DW74" s="208"/>
      <c r="DX74" s="208"/>
      <c r="DY74" s="208"/>
      <c r="DZ74" s="208"/>
      <c r="EA74" s="208"/>
      <c r="EB74" s="208"/>
      <c r="EC74" s="208"/>
      <c r="ED74" s="208"/>
      <c r="EE74" s="209"/>
      <c r="EF74" s="674"/>
      <c r="EG74" s="675"/>
      <c r="EH74" s="675"/>
      <c r="EI74" s="675"/>
      <c r="EJ74" s="675"/>
      <c r="EK74" s="675"/>
      <c r="EL74" s="676"/>
      <c r="EM74" s="1011"/>
      <c r="EN74" s="1012"/>
      <c r="EO74" s="1012"/>
      <c r="EP74" s="1012"/>
      <c r="EQ74" s="1012"/>
      <c r="ER74" s="1012"/>
      <c r="ES74" s="1013"/>
      <c r="ET74" s="674"/>
      <c r="EU74" s="675"/>
      <c r="EV74" s="675"/>
      <c r="EW74" s="675"/>
      <c r="EX74" s="675"/>
      <c r="EY74" s="675"/>
      <c r="EZ74" s="676"/>
      <c r="FA74" s="1011"/>
      <c r="FB74" s="1012"/>
      <c r="FC74" s="1012"/>
      <c r="FD74" s="1012"/>
      <c r="FE74" s="1012"/>
      <c r="FF74" s="1012"/>
      <c r="FG74" s="1013"/>
      <c r="FH74" s="674"/>
      <c r="FI74" s="675"/>
      <c r="FJ74" s="675"/>
      <c r="FK74" s="675"/>
      <c r="FL74" s="675"/>
      <c r="FM74" s="675"/>
      <c r="FN74" s="676"/>
      <c r="FO74" s="260"/>
      <c r="FP74" s="335"/>
      <c r="FQ74" s="336"/>
      <c r="FR74" s="336"/>
      <c r="FS74" s="336"/>
      <c r="FT74" s="336"/>
      <c r="FU74" s="336"/>
      <c r="FV74" s="336"/>
      <c r="FW74" s="336"/>
      <c r="FX74" s="336"/>
      <c r="FY74" s="337"/>
      <c r="FZ74" s="226"/>
      <c r="GA74" s="226"/>
      <c r="GB74" s="226"/>
      <c r="GC74" s="226"/>
      <c r="GD74" s="226"/>
      <c r="GE74" s="226"/>
      <c r="GF74" s="228"/>
      <c r="GG74" s="228"/>
      <c r="GH74" s="228"/>
      <c r="GI74" s="228"/>
      <c r="GJ74" s="228"/>
      <c r="GK74" s="228"/>
      <c r="GL74" s="228"/>
      <c r="GM74" s="228"/>
      <c r="GN74" s="228"/>
      <c r="GO74" s="228"/>
      <c r="GP74" s="228"/>
      <c r="GQ74" s="403"/>
      <c r="GR74" s="403"/>
      <c r="GS74" s="403"/>
      <c r="GT74" s="403"/>
      <c r="GU74" s="404"/>
      <c r="GV74" s="207"/>
      <c r="GW74" s="208"/>
      <c r="GX74" s="208"/>
      <c r="GY74" s="208"/>
      <c r="GZ74" s="208"/>
      <c r="HA74" s="208"/>
      <c r="HB74" s="208"/>
      <c r="HC74" s="208"/>
      <c r="HD74" s="208"/>
      <c r="HE74" s="208"/>
      <c r="HF74" s="208"/>
      <c r="HG74" s="208"/>
      <c r="HH74" s="208"/>
      <c r="HI74" s="208"/>
      <c r="HJ74" s="209"/>
      <c r="HK74" s="674"/>
      <c r="HL74" s="675"/>
      <c r="HM74" s="675"/>
      <c r="HN74" s="675"/>
      <c r="HO74" s="675"/>
      <c r="HP74" s="675"/>
      <c r="HQ74" s="676"/>
      <c r="HR74" s="1011"/>
      <c r="HS74" s="1012"/>
      <c r="HT74" s="1012"/>
      <c r="HU74" s="1012"/>
      <c r="HV74" s="1012"/>
      <c r="HW74" s="1012"/>
      <c r="HX74" s="1013"/>
      <c r="HY74" s="674"/>
      <c r="HZ74" s="675"/>
      <c r="IA74" s="675"/>
      <c r="IB74" s="675"/>
      <c r="IC74" s="675"/>
      <c r="ID74" s="675"/>
      <c r="IE74" s="676"/>
      <c r="IF74" s="1011"/>
      <c r="IG74" s="1012"/>
      <c r="IH74" s="1012"/>
      <c r="II74" s="1012"/>
      <c r="IJ74" s="1012"/>
      <c r="IK74" s="1012"/>
      <c r="IL74" s="1013"/>
      <c r="IM74" s="674"/>
      <c r="IN74" s="675"/>
      <c r="IO74" s="675"/>
      <c r="IP74" s="675"/>
      <c r="IQ74" s="675"/>
      <c r="IR74" s="675"/>
      <c r="IS74" s="676"/>
      <c r="IT74" s="1017"/>
      <c r="IU74" s="1018"/>
      <c r="IV74" s="1018"/>
      <c r="IW74" s="1018"/>
      <c r="IX74" s="1018"/>
      <c r="IY74" s="1018"/>
      <c r="IZ74" s="1018"/>
      <c r="JA74" s="1018"/>
      <c r="JB74" s="1018"/>
      <c r="JC74" s="1018"/>
      <c r="JD74" s="1018"/>
      <c r="JE74" s="1018"/>
      <c r="JF74" s="1018"/>
      <c r="JG74" s="1018"/>
      <c r="JH74" s="1018"/>
      <c r="JI74" s="1018"/>
      <c r="JJ74" s="1018"/>
      <c r="JK74" s="1018"/>
      <c r="JL74" s="1018"/>
      <c r="JM74" s="1018"/>
      <c r="JN74" s="1018"/>
      <c r="JO74" s="1018"/>
      <c r="JP74" s="1018"/>
      <c r="JQ74" s="260"/>
      <c r="JR74" s="335"/>
      <c r="JS74" s="336"/>
      <c r="JT74" s="336"/>
      <c r="JU74" s="336"/>
      <c r="JV74" s="336"/>
      <c r="JW74" s="336"/>
      <c r="JX74" s="336"/>
      <c r="JY74" s="336"/>
      <c r="JZ74" s="336"/>
      <c r="KA74" s="337"/>
      <c r="KB74" s="226"/>
      <c r="KC74" s="226"/>
      <c r="KD74" s="226"/>
      <c r="KE74" s="226"/>
      <c r="KF74" s="226"/>
      <c r="KG74" s="226"/>
      <c r="KH74" s="228"/>
      <c r="KI74" s="228"/>
      <c r="KJ74" s="228"/>
      <c r="KK74" s="228"/>
      <c r="KL74" s="228"/>
      <c r="KM74" s="228"/>
      <c r="KN74" s="228"/>
      <c r="KO74" s="228"/>
      <c r="KP74" s="228"/>
      <c r="KQ74" s="228"/>
      <c r="KR74" s="228"/>
      <c r="KS74" s="403"/>
      <c r="KT74" s="403"/>
      <c r="KU74" s="403"/>
      <c r="KV74" s="403"/>
      <c r="KW74" s="404"/>
      <c r="KX74" s="207"/>
      <c r="KY74" s="208"/>
      <c r="KZ74" s="208"/>
      <c r="LA74" s="208"/>
      <c r="LB74" s="208"/>
      <c r="LC74" s="208"/>
      <c r="LD74" s="208"/>
      <c r="LE74" s="208"/>
      <c r="LF74" s="208"/>
      <c r="LG74" s="208"/>
      <c r="LH74" s="208"/>
      <c r="LI74" s="208"/>
      <c r="LJ74" s="208"/>
      <c r="LK74" s="208"/>
      <c r="LL74" s="209"/>
      <c r="LM74" s="674"/>
      <c r="LN74" s="675"/>
      <c r="LO74" s="675"/>
      <c r="LP74" s="675"/>
      <c r="LQ74" s="675"/>
      <c r="LR74" s="675"/>
      <c r="LS74" s="676"/>
      <c r="LT74" s="1011"/>
      <c r="LU74" s="1012"/>
      <c r="LV74" s="1012"/>
      <c r="LW74" s="1012"/>
      <c r="LX74" s="1012"/>
      <c r="LY74" s="1012"/>
      <c r="LZ74" s="1013"/>
      <c r="MA74" s="674"/>
      <c r="MB74" s="675"/>
      <c r="MC74" s="675"/>
      <c r="MD74" s="675"/>
      <c r="ME74" s="675"/>
      <c r="MF74" s="675"/>
      <c r="MG74" s="676"/>
      <c r="MH74" s="1011"/>
      <c r="MI74" s="1012"/>
      <c r="MJ74" s="1012"/>
      <c r="MK74" s="1012"/>
      <c r="ML74" s="1012"/>
      <c r="MM74" s="1012"/>
      <c r="MN74" s="1013"/>
      <c r="MO74" s="674"/>
      <c r="MP74" s="675"/>
      <c r="MQ74" s="675"/>
      <c r="MR74" s="675"/>
      <c r="MS74" s="675"/>
      <c r="MT74" s="675"/>
      <c r="MU74" s="676"/>
      <c r="MV74" s="1017"/>
      <c r="MW74" s="1018"/>
      <c r="MX74" s="1018"/>
      <c r="MY74" s="1018"/>
      <c r="MZ74" s="1018"/>
      <c r="NA74" s="1018"/>
      <c r="NB74" s="1018"/>
      <c r="NC74" s="1018"/>
      <c r="ND74" s="1018"/>
      <c r="NE74" s="1018"/>
      <c r="NF74" s="1018"/>
      <c r="NG74" s="1018"/>
      <c r="NH74" s="1018"/>
      <c r="NI74" s="1018"/>
      <c r="NJ74" s="1018"/>
      <c r="NK74" s="1018"/>
      <c r="NL74" s="1018"/>
      <c r="NM74" s="1018"/>
      <c r="NN74" s="1018"/>
      <c r="NO74" s="1018"/>
      <c r="NP74" s="1018"/>
      <c r="NQ74" s="1018"/>
      <c r="NR74" s="1018"/>
      <c r="NS74" s="260"/>
      <c r="NT74" s="335"/>
      <c r="NU74" s="336"/>
      <c r="NV74" s="336"/>
      <c r="NW74" s="336"/>
      <c r="NX74" s="336"/>
      <c r="NY74" s="336"/>
      <c r="NZ74" s="336"/>
      <c r="OA74" s="336"/>
      <c r="OB74" s="336"/>
      <c r="OC74" s="337"/>
      <c r="OD74" s="226"/>
      <c r="OE74" s="226"/>
      <c r="OF74" s="226"/>
      <c r="OG74" s="226"/>
      <c r="OH74" s="226"/>
      <c r="OI74" s="226"/>
      <c r="OJ74" s="228"/>
      <c r="OK74" s="228"/>
      <c r="OL74" s="228"/>
      <c r="OM74" s="228"/>
      <c r="ON74" s="228"/>
      <c r="OO74" s="228"/>
      <c r="OP74" s="228"/>
      <c r="OQ74" s="228"/>
      <c r="OR74" s="228"/>
      <c r="OS74" s="228"/>
      <c r="OT74" s="228"/>
      <c r="OU74" s="403"/>
      <c r="OV74" s="403"/>
      <c r="OW74" s="403"/>
      <c r="OX74" s="403"/>
      <c r="OY74" s="404"/>
      <c r="OZ74" s="207"/>
      <c r="PA74" s="208"/>
      <c r="PB74" s="208"/>
      <c r="PC74" s="208"/>
      <c r="PD74" s="208"/>
      <c r="PE74" s="208"/>
      <c r="PF74" s="208"/>
      <c r="PG74" s="208"/>
      <c r="PH74" s="208"/>
      <c r="PI74" s="208"/>
      <c r="PJ74" s="208"/>
      <c r="PK74" s="208"/>
      <c r="PL74" s="208"/>
      <c r="PM74" s="208"/>
      <c r="PN74" s="209"/>
      <c r="PO74" s="674"/>
      <c r="PP74" s="675"/>
      <c r="PQ74" s="675"/>
      <c r="PR74" s="675"/>
      <c r="PS74" s="675"/>
      <c r="PT74" s="675"/>
      <c r="PU74" s="676"/>
      <c r="PV74" s="1011"/>
      <c r="PW74" s="1012"/>
      <c r="PX74" s="1012"/>
      <c r="PY74" s="1012"/>
      <c r="PZ74" s="1012"/>
      <c r="QA74" s="1012"/>
      <c r="QB74" s="1013"/>
      <c r="QC74" s="674"/>
      <c r="QD74" s="675"/>
      <c r="QE74" s="675"/>
      <c r="QF74" s="675"/>
      <c r="QG74" s="675"/>
      <c r="QH74" s="675"/>
      <c r="QI74" s="676"/>
      <c r="QJ74" s="1011"/>
      <c r="QK74" s="1012"/>
      <c r="QL74" s="1012"/>
      <c r="QM74" s="1012"/>
      <c r="QN74" s="1012"/>
      <c r="QO74" s="1012"/>
      <c r="QP74" s="1013"/>
      <c r="QQ74" s="674"/>
      <c r="QR74" s="675"/>
      <c r="QS74" s="675"/>
      <c r="QT74" s="675"/>
      <c r="QU74" s="675"/>
      <c r="QV74" s="675"/>
      <c r="QW74" s="676"/>
      <c r="QX74" s="1017"/>
      <c r="QY74" s="1018"/>
      <c r="QZ74" s="1018"/>
      <c r="RA74" s="1018"/>
      <c r="RB74" s="1018"/>
      <c r="RC74" s="1018"/>
      <c r="RD74" s="1018"/>
      <c r="RE74" s="1018"/>
      <c r="RF74" s="1018"/>
      <c r="RG74" s="1018"/>
      <c r="RH74" s="1018"/>
      <c r="RI74" s="1018"/>
      <c r="RJ74" s="1018"/>
      <c r="RK74" s="1018"/>
      <c r="RL74" s="1018"/>
      <c r="RM74" s="1018"/>
      <c r="RN74" s="1018"/>
      <c r="RO74" s="1018"/>
      <c r="RP74" s="1018"/>
      <c r="RQ74" s="1018"/>
      <c r="RR74" s="1018"/>
      <c r="RS74" s="1018"/>
      <c r="RT74" s="1018"/>
      <c r="RU74" s="260"/>
    </row>
    <row r="75" spans="2:489" ht="12" customHeight="1">
      <c r="B75" s="493"/>
      <c r="C75" s="494"/>
      <c r="D75" s="495"/>
      <c r="E75" s="511"/>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3"/>
      <c r="AG75" s="728"/>
      <c r="AH75" s="678"/>
      <c r="AI75" s="678"/>
      <c r="AJ75" s="678"/>
      <c r="AK75" s="678"/>
      <c r="AL75" s="678"/>
      <c r="AM75" s="678"/>
      <c r="AN75" s="678"/>
      <c r="AO75" s="678"/>
      <c r="AP75" s="678"/>
      <c r="AQ75" s="678"/>
      <c r="AR75" s="678"/>
      <c r="AS75" s="678"/>
      <c r="AT75" s="678"/>
      <c r="AU75" s="678"/>
      <c r="AV75" s="678"/>
      <c r="AW75" s="678"/>
      <c r="AX75" s="523"/>
      <c r="AY75" s="524"/>
      <c r="AZ75" s="524"/>
      <c r="BA75" s="524"/>
      <c r="BB75" s="525"/>
      <c r="BC75" s="677"/>
      <c r="BD75" s="678"/>
      <c r="BE75" s="678"/>
      <c r="BF75" s="678"/>
      <c r="BG75" s="678"/>
      <c r="BH75" s="678"/>
      <c r="BI75" s="678"/>
      <c r="BJ75" s="678"/>
      <c r="BK75" s="678"/>
      <c r="BL75" s="678"/>
      <c r="BM75" s="678"/>
      <c r="BN75" s="678"/>
      <c r="BO75" s="678"/>
      <c r="BP75" s="678"/>
      <c r="BQ75" s="678"/>
      <c r="BR75" s="678"/>
      <c r="BS75" s="678"/>
      <c r="BT75" s="523"/>
      <c r="BU75" s="524"/>
      <c r="BV75" s="524"/>
      <c r="BW75" s="524"/>
      <c r="BX75" s="525"/>
      <c r="BY75" s="682"/>
      <c r="BZ75" s="683"/>
      <c r="CA75" s="683"/>
      <c r="CB75" s="683"/>
      <c r="CC75" s="683"/>
      <c r="CD75" s="683"/>
      <c r="CE75" s="683"/>
      <c r="CF75" s="683"/>
      <c r="CG75" s="683"/>
      <c r="CH75" s="683"/>
      <c r="CI75" s="683"/>
      <c r="CJ75" s="683"/>
      <c r="CK75" s="683"/>
      <c r="CL75" s="683"/>
      <c r="CM75" s="683"/>
      <c r="CN75" s="683"/>
      <c r="CO75" s="683"/>
      <c r="CP75" s="523"/>
      <c r="CQ75" s="524"/>
      <c r="CR75" s="524"/>
      <c r="CS75" s="524"/>
      <c r="CT75" s="525"/>
      <c r="CU75" s="442" t="s">
        <v>42</v>
      </c>
      <c r="CV75" s="265"/>
      <c r="CW75" s="265"/>
      <c r="CX75" s="265"/>
      <c r="CY75" s="265"/>
      <c r="CZ75" s="265"/>
      <c r="DA75" s="405"/>
      <c r="DB75" s="405"/>
      <c r="DC75" s="405"/>
      <c r="DD75" s="405"/>
      <c r="DE75" s="405"/>
      <c r="DF75" s="405"/>
      <c r="DG75" s="405"/>
      <c r="DH75" s="405"/>
      <c r="DI75" s="405"/>
      <c r="DJ75" s="405"/>
      <c r="DK75" s="405"/>
      <c r="DL75" s="307" t="s">
        <v>165</v>
      </c>
      <c r="DM75" s="307"/>
      <c r="DN75" s="307"/>
      <c r="DO75" s="307"/>
      <c r="DP75" s="399"/>
      <c r="DQ75" s="204"/>
      <c r="DR75" s="205"/>
      <c r="DS75" s="205"/>
      <c r="DT75" s="205"/>
      <c r="DU75" s="205"/>
      <c r="DV75" s="205"/>
      <c r="DW75" s="205"/>
      <c r="DX75" s="205"/>
      <c r="DY75" s="205"/>
      <c r="DZ75" s="205"/>
      <c r="EA75" s="205"/>
      <c r="EB75" s="205"/>
      <c r="EC75" s="205"/>
      <c r="ED75" s="205"/>
      <c r="EE75" s="206"/>
      <c r="EF75" s="313"/>
      <c r="EG75" s="314"/>
      <c r="EH75" s="314"/>
      <c r="EI75" s="314"/>
      <c r="EJ75" s="314"/>
      <c r="EK75" s="314"/>
      <c r="EL75" s="315"/>
      <c r="EM75" s="1011"/>
      <c r="EN75" s="1012"/>
      <c r="EO75" s="1012"/>
      <c r="EP75" s="1012"/>
      <c r="EQ75" s="1012"/>
      <c r="ER75" s="1012"/>
      <c r="ES75" s="1013"/>
      <c r="ET75" s="313"/>
      <c r="EU75" s="314"/>
      <c r="EV75" s="314"/>
      <c r="EW75" s="314"/>
      <c r="EX75" s="314"/>
      <c r="EY75" s="314"/>
      <c r="EZ75" s="315"/>
      <c r="FA75" s="1011"/>
      <c r="FB75" s="1012"/>
      <c r="FC75" s="1012"/>
      <c r="FD75" s="1012"/>
      <c r="FE75" s="1012"/>
      <c r="FF75" s="1012"/>
      <c r="FG75" s="1013"/>
      <c r="FH75" s="313"/>
      <c r="FI75" s="314"/>
      <c r="FJ75" s="314"/>
      <c r="FK75" s="314"/>
      <c r="FL75" s="314"/>
      <c r="FM75" s="314"/>
      <c r="FN75" s="315"/>
      <c r="FO75" s="260"/>
      <c r="FP75" s="335"/>
      <c r="FQ75" s="336"/>
      <c r="FR75" s="336"/>
      <c r="FS75" s="336"/>
      <c r="FT75" s="336"/>
      <c r="FU75" s="336"/>
      <c r="FV75" s="336"/>
      <c r="FW75" s="336"/>
      <c r="FX75" s="336"/>
      <c r="FY75" s="337"/>
      <c r="FZ75" s="307" t="str">
        <f>FZ69</f>
        <v>5箇所目</v>
      </c>
      <c r="GA75" s="265"/>
      <c r="GB75" s="265"/>
      <c r="GC75" s="265"/>
      <c r="GD75" s="265"/>
      <c r="GE75" s="265"/>
      <c r="GF75" s="405"/>
      <c r="GG75" s="405"/>
      <c r="GH75" s="405"/>
      <c r="GI75" s="405"/>
      <c r="GJ75" s="405"/>
      <c r="GK75" s="405"/>
      <c r="GL75" s="405"/>
      <c r="GM75" s="405"/>
      <c r="GN75" s="405"/>
      <c r="GO75" s="405"/>
      <c r="GP75" s="405"/>
      <c r="GQ75" s="307" t="s">
        <v>164</v>
      </c>
      <c r="GR75" s="307"/>
      <c r="GS75" s="307"/>
      <c r="GT75" s="307"/>
      <c r="GU75" s="399"/>
      <c r="GV75" s="204"/>
      <c r="GW75" s="205"/>
      <c r="GX75" s="205"/>
      <c r="GY75" s="205"/>
      <c r="GZ75" s="205"/>
      <c r="HA75" s="205"/>
      <c r="HB75" s="205"/>
      <c r="HC75" s="205"/>
      <c r="HD75" s="205"/>
      <c r="HE75" s="205"/>
      <c r="HF75" s="205"/>
      <c r="HG75" s="205"/>
      <c r="HH75" s="205"/>
      <c r="HI75" s="205"/>
      <c r="HJ75" s="206"/>
      <c r="HK75" s="313"/>
      <c r="HL75" s="314"/>
      <c r="HM75" s="314"/>
      <c r="HN75" s="314"/>
      <c r="HO75" s="314"/>
      <c r="HP75" s="314"/>
      <c r="HQ75" s="315"/>
      <c r="HR75" s="1011"/>
      <c r="HS75" s="1012"/>
      <c r="HT75" s="1012"/>
      <c r="HU75" s="1012"/>
      <c r="HV75" s="1012"/>
      <c r="HW75" s="1012"/>
      <c r="HX75" s="1013"/>
      <c r="HY75" s="313"/>
      <c r="HZ75" s="314"/>
      <c r="IA75" s="314"/>
      <c r="IB75" s="314"/>
      <c r="IC75" s="314"/>
      <c r="ID75" s="314"/>
      <c r="IE75" s="315"/>
      <c r="IF75" s="1011"/>
      <c r="IG75" s="1012"/>
      <c r="IH75" s="1012"/>
      <c r="II75" s="1012"/>
      <c r="IJ75" s="1012"/>
      <c r="IK75" s="1012"/>
      <c r="IL75" s="1013"/>
      <c r="IM75" s="313"/>
      <c r="IN75" s="314"/>
      <c r="IO75" s="314"/>
      <c r="IP75" s="314"/>
      <c r="IQ75" s="314"/>
      <c r="IR75" s="314"/>
      <c r="IS75" s="315"/>
      <c r="IT75" s="1017"/>
      <c r="IU75" s="1018"/>
      <c r="IV75" s="1018"/>
      <c r="IW75" s="1018"/>
      <c r="IX75" s="1018"/>
      <c r="IY75" s="1018"/>
      <c r="IZ75" s="1018"/>
      <c r="JA75" s="1018"/>
      <c r="JB75" s="1018"/>
      <c r="JC75" s="1018"/>
      <c r="JD75" s="1018"/>
      <c r="JE75" s="1018"/>
      <c r="JF75" s="1018"/>
      <c r="JG75" s="1018"/>
      <c r="JH75" s="1018"/>
      <c r="JI75" s="1018"/>
      <c r="JJ75" s="1018"/>
      <c r="JK75" s="1018"/>
      <c r="JL75" s="1018"/>
      <c r="JM75" s="1018"/>
      <c r="JN75" s="1018"/>
      <c r="JO75" s="1018"/>
      <c r="JP75" s="1018"/>
      <c r="JQ75" s="260"/>
      <c r="JR75" s="335"/>
      <c r="JS75" s="336"/>
      <c r="JT75" s="336"/>
      <c r="JU75" s="336"/>
      <c r="JV75" s="336"/>
      <c r="JW75" s="336"/>
      <c r="JX75" s="336"/>
      <c r="JY75" s="336"/>
      <c r="JZ75" s="336"/>
      <c r="KA75" s="337"/>
      <c r="KB75" s="307" t="str">
        <f>KB69</f>
        <v>8箇所目</v>
      </c>
      <c r="KC75" s="265"/>
      <c r="KD75" s="265"/>
      <c r="KE75" s="265"/>
      <c r="KF75" s="265"/>
      <c r="KG75" s="265"/>
      <c r="KH75" s="405"/>
      <c r="KI75" s="405"/>
      <c r="KJ75" s="405"/>
      <c r="KK75" s="405"/>
      <c r="KL75" s="405"/>
      <c r="KM75" s="405"/>
      <c r="KN75" s="405"/>
      <c r="KO75" s="405"/>
      <c r="KP75" s="405"/>
      <c r="KQ75" s="405"/>
      <c r="KR75" s="405"/>
      <c r="KS75" s="307" t="s">
        <v>164</v>
      </c>
      <c r="KT75" s="307"/>
      <c r="KU75" s="307"/>
      <c r="KV75" s="307"/>
      <c r="KW75" s="399"/>
      <c r="KX75" s="204"/>
      <c r="KY75" s="205"/>
      <c r="KZ75" s="205"/>
      <c r="LA75" s="205"/>
      <c r="LB75" s="205"/>
      <c r="LC75" s="205"/>
      <c r="LD75" s="205"/>
      <c r="LE75" s="205"/>
      <c r="LF75" s="205"/>
      <c r="LG75" s="205"/>
      <c r="LH75" s="205"/>
      <c r="LI75" s="205"/>
      <c r="LJ75" s="205"/>
      <c r="LK75" s="205"/>
      <c r="LL75" s="206"/>
      <c r="LM75" s="313"/>
      <c r="LN75" s="314"/>
      <c r="LO75" s="314"/>
      <c r="LP75" s="314"/>
      <c r="LQ75" s="314"/>
      <c r="LR75" s="314"/>
      <c r="LS75" s="315"/>
      <c r="LT75" s="1011"/>
      <c r="LU75" s="1012"/>
      <c r="LV75" s="1012"/>
      <c r="LW75" s="1012"/>
      <c r="LX75" s="1012"/>
      <c r="LY75" s="1012"/>
      <c r="LZ75" s="1013"/>
      <c r="MA75" s="313"/>
      <c r="MB75" s="314"/>
      <c r="MC75" s="314"/>
      <c r="MD75" s="314"/>
      <c r="ME75" s="314"/>
      <c r="MF75" s="314"/>
      <c r="MG75" s="315"/>
      <c r="MH75" s="1011"/>
      <c r="MI75" s="1012"/>
      <c r="MJ75" s="1012"/>
      <c r="MK75" s="1012"/>
      <c r="ML75" s="1012"/>
      <c r="MM75" s="1012"/>
      <c r="MN75" s="1013"/>
      <c r="MO75" s="313"/>
      <c r="MP75" s="314"/>
      <c r="MQ75" s="314"/>
      <c r="MR75" s="314"/>
      <c r="MS75" s="314"/>
      <c r="MT75" s="314"/>
      <c r="MU75" s="315"/>
      <c r="MV75" s="1017"/>
      <c r="MW75" s="1018"/>
      <c r="MX75" s="1018"/>
      <c r="MY75" s="1018"/>
      <c r="MZ75" s="1018"/>
      <c r="NA75" s="1018"/>
      <c r="NB75" s="1018"/>
      <c r="NC75" s="1018"/>
      <c r="ND75" s="1018"/>
      <c r="NE75" s="1018"/>
      <c r="NF75" s="1018"/>
      <c r="NG75" s="1018"/>
      <c r="NH75" s="1018"/>
      <c r="NI75" s="1018"/>
      <c r="NJ75" s="1018"/>
      <c r="NK75" s="1018"/>
      <c r="NL75" s="1018"/>
      <c r="NM75" s="1018"/>
      <c r="NN75" s="1018"/>
      <c r="NO75" s="1018"/>
      <c r="NP75" s="1018"/>
      <c r="NQ75" s="1018"/>
      <c r="NR75" s="1018"/>
      <c r="NS75" s="260"/>
      <c r="NT75" s="335"/>
      <c r="NU75" s="336"/>
      <c r="NV75" s="336"/>
      <c r="NW75" s="336"/>
      <c r="NX75" s="336"/>
      <c r="NY75" s="336"/>
      <c r="NZ75" s="336"/>
      <c r="OA75" s="336"/>
      <c r="OB75" s="336"/>
      <c r="OC75" s="337"/>
      <c r="OD75" s="307" t="str">
        <f>OD69</f>
        <v>11箇所目</v>
      </c>
      <c r="OE75" s="265"/>
      <c r="OF75" s="265"/>
      <c r="OG75" s="265"/>
      <c r="OH75" s="265"/>
      <c r="OI75" s="265"/>
      <c r="OJ75" s="405"/>
      <c r="OK75" s="405"/>
      <c r="OL75" s="405"/>
      <c r="OM75" s="405"/>
      <c r="ON75" s="405"/>
      <c r="OO75" s="405"/>
      <c r="OP75" s="405"/>
      <c r="OQ75" s="405"/>
      <c r="OR75" s="405"/>
      <c r="OS75" s="405"/>
      <c r="OT75" s="405"/>
      <c r="OU75" s="307" t="s">
        <v>164</v>
      </c>
      <c r="OV75" s="307"/>
      <c r="OW75" s="307"/>
      <c r="OX75" s="307"/>
      <c r="OY75" s="399"/>
      <c r="OZ75" s="204"/>
      <c r="PA75" s="205"/>
      <c r="PB75" s="205"/>
      <c r="PC75" s="205"/>
      <c r="PD75" s="205"/>
      <c r="PE75" s="205"/>
      <c r="PF75" s="205"/>
      <c r="PG75" s="205"/>
      <c r="PH75" s="205"/>
      <c r="PI75" s="205"/>
      <c r="PJ75" s="205"/>
      <c r="PK75" s="205"/>
      <c r="PL75" s="205"/>
      <c r="PM75" s="205"/>
      <c r="PN75" s="206"/>
      <c r="PO75" s="313"/>
      <c r="PP75" s="314"/>
      <c r="PQ75" s="314"/>
      <c r="PR75" s="314"/>
      <c r="PS75" s="314"/>
      <c r="PT75" s="314"/>
      <c r="PU75" s="315"/>
      <c r="PV75" s="1011"/>
      <c r="PW75" s="1012"/>
      <c r="PX75" s="1012"/>
      <c r="PY75" s="1012"/>
      <c r="PZ75" s="1012"/>
      <c r="QA75" s="1012"/>
      <c r="QB75" s="1013"/>
      <c r="QC75" s="313"/>
      <c r="QD75" s="314"/>
      <c r="QE75" s="314"/>
      <c r="QF75" s="314"/>
      <c r="QG75" s="314"/>
      <c r="QH75" s="314"/>
      <c r="QI75" s="315"/>
      <c r="QJ75" s="1011"/>
      <c r="QK75" s="1012"/>
      <c r="QL75" s="1012"/>
      <c r="QM75" s="1012"/>
      <c r="QN75" s="1012"/>
      <c r="QO75" s="1012"/>
      <c r="QP75" s="1013"/>
      <c r="QQ75" s="313"/>
      <c r="QR75" s="314"/>
      <c r="QS75" s="314"/>
      <c r="QT75" s="314"/>
      <c r="QU75" s="314"/>
      <c r="QV75" s="314"/>
      <c r="QW75" s="315"/>
      <c r="QX75" s="1017"/>
      <c r="QY75" s="1018"/>
      <c r="QZ75" s="1018"/>
      <c r="RA75" s="1018"/>
      <c r="RB75" s="1018"/>
      <c r="RC75" s="1018"/>
      <c r="RD75" s="1018"/>
      <c r="RE75" s="1018"/>
      <c r="RF75" s="1018"/>
      <c r="RG75" s="1018"/>
      <c r="RH75" s="1018"/>
      <c r="RI75" s="1018"/>
      <c r="RJ75" s="1018"/>
      <c r="RK75" s="1018"/>
      <c r="RL75" s="1018"/>
      <c r="RM75" s="1018"/>
      <c r="RN75" s="1018"/>
      <c r="RO75" s="1018"/>
      <c r="RP75" s="1018"/>
      <c r="RQ75" s="1018"/>
      <c r="RR75" s="1018"/>
      <c r="RS75" s="1018"/>
      <c r="RT75" s="1018"/>
      <c r="RU75" s="260"/>
    </row>
    <row r="76" spans="2:489" ht="2.1" customHeight="1">
      <c r="B76" s="493"/>
      <c r="C76" s="494"/>
      <c r="D76" s="495"/>
      <c r="E76" s="511"/>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3"/>
      <c r="AG76" s="728"/>
      <c r="AH76" s="678"/>
      <c r="AI76" s="678"/>
      <c r="AJ76" s="678"/>
      <c r="AK76" s="678"/>
      <c r="AL76" s="678"/>
      <c r="AM76" s="678"/>
      <c r="AN76" s="678"/>
      <c r="AO76" s="678"/>
      <c r="AP76" s="678"/>
      <c r="AQ76" s="678"/>
      <c r="AR76" s="678"/>
      <c r="AS76" s="678"/>
      <c r="AT76" s="678"/>
      <c r="AU76" s="678"/>
      <c r="AV76" s="678"/>
      <c r="AW76" s="678"/>
      <c r="AX76" s="523"/>
      <c r="AY76" s="524"/>
      <c r="AZ76" s="524"/>
      <c r="BA76" s="524"/>
      <c r="BB76" s="525"/>
      <c r="BC76" s="677"/>
      <c r="BD76" s="678"/>
      <c r="BE76" s="678"/>
      <c r="BF76" s="678"/>
      <c r="BG76" s="678"/>
      <c r="BH76" s="678"/>
      <c r="BI76" s="678"/>
      <c r="BJ76" s="678"/>
      <c r="BK76" s="678"/>
      <c r="BL76" s="678"/>
      <c r="BM76" s="678"/>
      <c r="BN76" s="678"/>
      <c r="BO76" s="678"/>
      <c r="BP76" s="678"/>
      <c r="BQ76" s="678"/>
      <c r="BR76" s="678"/>
      <c r="BS76" s="678"/>
      <c r="BT76" s="523"/>
      <c r="BU76" s="524"/>
      <c r="BV76" s="524"/>
      <c r="BW76" s="524"/>
      <c r="BX76" s="525"/>
      <c r="BY76" s="682"/>
      <c r="BZ76" s="683"/>
      <c r="CA76" s="683"/>
      <c r="CB76" s="683"/>
      <c r="CC76" s="683"/>
      <c r="CD76" s="683"/>
      <c r="CE76" s="683"/>
      <c r="CF76" s="683"/>
      <c r="CG76" s="683"/>
      <c r="CH76" s="683"/>
      <c r="CI76" s="683"/>
      <c r="CJ76" s="683"/>
      <c r="CK76" s="683"/>
      <c r="CL76" s="683"/>
      <c r="CM76" s="683"/>
      <c r="CN76" s="683"/>
      <c r="CO76" s="683"/>
      <c r="CP76" s="523"/>
      <c r="CQ76" s="524"/>
      <c r="CR76" s="524"/>
      <c r="CS76" s="524"/>
      <c r="CT76" s="525"/>
      <c r="CU76" s="441"/>
      <c r="CV76" s="226"/>
      <c r="CW76" s="226"/>
      <c r="CX76" s="226"/>
      <c r="CY76" s="226"/>
      <c r="CZ76" s="226"/>
      <c r="DA76" s="406"/>
      <c r="DB76" s="406"/>
      <c r="DC76" s="406"/>
      <c r="DD76" s="406"/>
      <c r="DE76" s="406"/>
      <c r="DF76" s="406"/>
      <c r="DG76" s="406"/>
      <c r="DH76" s="406"/>
      <c r="DI76" s="406"/>
      <c r="DJ76" s="406"/>
      <c r="DK76" s="406"/>
      <c r="DL76" s="403"/>
      <c r="DM76" s="403"/>
      <c r="DN76" s="403"/>
      <c r="DO76" s="403"/>
      <c r="DP76" s="404"/>
      <c r="DQ76" s="207"/>
      <c r="DR76" s="208"/>
      <c r="DS76" s="208"/>
      <c r="DT76" s="208"/>
      <c r="DU76" s="208"/>
      <c r="DV76" s="208"/>
      <c r="DW76" s="208"/>
      <c r="DX76" s="208"/>
      <c r="DY76" s="208"/>
      <c r="DZ76" s="208"/>
      <c r="EA76" s="208"/>
      <c r="EB76" s="208"/>
      <c r="EC76" s="208"/>
      <c r="ED76" s="208"/>
      <c r="EE76" s="209"/>
      <c r="EF76" s="674"/>
      <c r="EG76" s="675"/>
      <c r="EH76" s="675"/>
      <c r="EI76" s="675"/>
      <c r="EJ76" s="675"/>
      <c r="EK76" s="675"/>
      <c r="EL76" s="676"/>
      <c r="EM76" s="1011"/>
      <c r="EN76" s="1012"/>
      <c r="EO76" s="1012"/>
      <c r="EP76" s="1012"/>
      <c r="EQ76" s="1012"/>
      <c r="ER76" s="1012"/>
      <c r="ES76" s="1013"/>
      <c r="ET76" s="674"/>
      <c r="EU76" s="675"/>
      <c r="EV76" s="675"/>
      <c r="EW76" s="675"/>
      <c r="EX76" s="675"/>
      <c r="EY76" s="675"/>
      <c r="EZ76" s="676"/>
      <c r="FA76" s="1011"/>
      <c r="FB76" s="1012"/>
      <c r="FC76" s="1012"/>
      <c r="FD76" s="1012"/>
      <c r="FE76" s="1012"/>
      <c r="FF76" s="1012"/>
      <c r="FG76" s="1013"/>
      <c r="FH76" s="674"/>
      <c r="FI76" s="675"/>
      <c r="FJ76" s="675"/>
      <c r="FK76" s="675"/>
      <c r="FL76" s="675"/>
      <c r="FM76" s="675"/>
      <c r="FN76" s="676"/>
      <c r="FO76" s="260"/>
      <c r="FP76" s="335"/>
      <c r="FQ76" s="336"/>
      <c r="FR76" s="336"/>
      <c r="FS76" s="336"/>
      <c r="FT76" s="336"/>
      <c r="FU76" s="336"/>
      <c r="FV76" s="336"/>
      <c r="FW76" s="336"/>
      <c r="FX76" s="336"/>
      <c r="FY76" s="337"/>
      <c r="FZ76" s="226"/>
      <c r="GA76" s="226"/>
      <c r="GB76" s="226"/>
      <c r="GC76" s="226"/>
      <c r="GD76" s="226"/>
      <c r="GE76" s="226"/>
      <c r="GF76" s="406"/>
      <c r="GG76" s="406"/>
      <c r="GH76" s="406"/>
      <c r="GI76" s="406"/>
      <c r="GJ76" s="406"/>
      <c r="GK76" s="406"/>
      <c r="GL76" s="406"/>
      <c r="GM76" s="406"/>
      <c r="GN76" s="406"/>
      <c r="GO76" s="406"/>
      <c r="GP76" s="406"/>
      <c r="GQ76" s="403"/>
      <c r="GR76" s="403"/>
      <c r="GS76" s="403"/>
      <c r="GT76" s="403"/>
      <c r="GU76" s="404"/>
      <c r="GV76" s="207"/>
      <c r="GW76" s="208"/>
      <c r="GX76" s="208"/>
      <c r="GY76" s="208"/>
      <c r="GZ76" s="208"/>
      <c r="HA76" s="208"/>
      <c r="HB76" s="208"/>
      <c r="HC76" s="208"/>
      <c r="HD76" s="208"/>
      <c r="HE76" s="208"/>
      <c r="HF76" s="208"/>
      <c r="HG76" s="208"/>
      <c r="HH76" s="208"/>
      <c r="HI76" s="208"/>
      <c r="HJ76" s="209"/>
      <c r="HK76" s="674"/>
      <c r="HL76" s="675"/>
      <c r="HM76" s="675"/>
      <c r="HN76" s="675"/>
      <c r="HO76" s="675"/>
      <c r="HP76" s="675"/>
      <c r="HQ76" s="676"/>
      <c r="HR76" s="1011"/>
      <c r="HS76" s="1012"/>
      <c r="HT76" s="1012"/>
      <c r="HU76" s="1012"/>
      <c r="HV76" s="1012"/>
      <c r="HW76" s="1012"/>
      <c r="HX76" s="1013"/>
      <c r="HY76" s="674"/>
      <c r="HZ76" s="675"/>
      <c r="IA76" s="675"/>
      <c r="IB76" s="675"/>
      <c r="IC76" s="675"/>
      <c r="ID76" s="675"/>
      <c r="IE76" s="676"/>
      <c r="IF76" s="1011"/>
      <c r="IG76" s="1012"/>
      <c r="IH76" s="1012"/>
      <c r="II76" s="1012"/>
      <c r="IJ76" s="1012"/>
      <c r="IK76" s="1012"/>
      <c r="IL76" s="1013"/>
      <c r="IM76" s="674"/>
      <c r="IN76" s="675"/>
      <c r="IO76" s="675"/>
      <c r="IP76" s="675"/>
      <c r="IQ76" s="675"/>
      <c r="IR76" s="675"/>
      <c r="IS76" s="676"/>
      <c r="IT76" s="1017"/>
      <c r="IU76" s="1018"/>
      <c r="IV76" s="1018"/>
      <c r="IW76" s="1018"/>
      <c r="IX76" s="1018"/>
      <c r="IY76" s="1018"/>
      <c r="IZ76" s="1018"/>
      <c r="JA76" s="1018"/>
      <c r="JB76" s="1018"/>
      <c r="JC76" s="1018"/>
      <c r="JD76" s="1018"/>
      <c r="JE76" s="1018"/>
      <c r="JF76" s="1018"/>
      <c r="JG76" s="1018"/>
      <c r="JH76" s="1018"/>
      <c r="JI76" s="1018"/>
      <c r="JJ76" s="1018"/>
      <c r="JK76" s="1018"/>
      <c r="JL76" s="1018"/>
      <c r="JM76" s="1018"/>
      <c r="JN76" s="1018"/>
      <c r="JO76" s="1018"/>
      <c r="JP76" s="1018"/>
      <c r="JQ76" s="260"/>
      <c r="JR76" s="335"/>
      <c r="JS76" s="336"/>
      <c r="JT76" s="336"/>
      <c r="JU76" s="336"/>
      <c r="JV76" s="336"/>
      <c r="JW76" s="336"/>
      <c r="JX76" s="336"/>
      <c r="JY76" s="336"/>
      <c r="JZ76" s="336"/>
      <c r="KA76" s="337"/>
      <c r="KB76" s="226"/>
      <c r="KC76" s="226"/>
      <c r="KD76" s="226"/>
      <c r="KE76" s="226"/>
      <c r="KF76" s="226"/>
      <c r="KG76" s="226"/>
      <c r="KH76" s="406"/>
      <c r="KI76" s="406"/>
      <c r="KJ76" s="406"/>
      <c r="KK76" s="406"/>
      <c r="KL76" s="406"/>
      <c r="KM76" s="406"/>
      <c r="KN76" s="406"/>
      <c r="KO76" s="406"/>
      <c r="KP76" s="406"/>
      <c r="KQ76" s="406"/>
      <c r="KR76" s="406"/>
      <c r="KS76" s="403"/>
      <c r="KT76" s="403"/>
      <c r="KU76" s="403"/>
      <c r="KV76" s="403"/>
      <c r="KW76" s="404"/>
      <c r="KX76" s="207"/>
      <c r="KY76" s="208"/>
      <c r="KZ76" s="208"/>
      <c r="LA76" s="208"/>
      <c r="LB76" s="208"/>
      <c r="LC76" s="208"/>
      <c r="LD76" s="208"/>
      <c r="LE76" s="208"/>
      <c r="LF76" s="208"/>
      <c r="LG76" s="208"/>
      <c r="LH76" s="208"/>
      <c r="LI76" s="208"/>
      <c r="LJ76" s="208"/>
      <c r="LK76" s="208"/>
      <c r="LL76" s="209"/>
      <c r="LM76" s="674"/>
      <c r="LN76" s="675"/>
      <c r="LO76" s="675"/>
      <c r="LP76" s="675"/>
      <c r="LQ76" s="675"/>
      <c r="LR76" s="675"/>
      <c r="LS76" s="676"/>
      <c r="LT76" s="1011"/>
      <c r="LU76" s="1012"/>
      <c r="LV76" s="1012"/>
      <c r="LW76" s="1012"/>
      <c r="LX76" s="1012"/>
      <c r="LY76" s="1012"/>
      <c r="LZ76" s="1013"/>
      <c r="MA76" s="674"/>
      <c r="MB76" s="675"/>
      <c r="MC76" s="675"/>
      <c r="MD76" s="675"/>
      <c r="ME76" s="675"/>
      <c r="MF76" s="675"/>
      <c r="MG76" s="676"/>
      <c r="MH76" s="1011"/>
      <c r="MI76" s="1012"/>
      <c r="MJ76" s="1012"/>
      <c r="MK76" s="1012"/>
      <c r="ML76" s="1012"/>
      <c r="MM76" s="1012"/>
      <c r="MN76" s="1013"/>
      <c r="MO76" s="674"/>
      <c r="MP76" s="675"/>
      <c r="MQ76" s="675"/>
      <c r="MR76" s="675"/>
      <c r="MS76" s="675"/>
      <c r="MT76" s="675"/>
      <c r="MU76" s="676"/>
      <c r="MV76" s="1017"/>
      <c r="MW76" s="1018"/>
      <c r="MX76" s="1018"/>
      <c r="MY76" s="1018"/>
      <c r="MZ76" s="1018"/>
      <c r="NA76" s="1018"/>
      <c r="NB76" s="1018"/>
      <c r="NC76" s="1018"/>
      <c r="ND76" s="1018"/>
      <c r="NE76" s="1018"/>
      <c r="NF76" s="1018"/>
      <c r="NG76" s="1018"/>
      <c r="NH76" s="1018"/>
      <c r="NI76" s="1018"/>
      <c r="NJ76" s="1018"/>
      <c r="NK76" s="1018"/>
      <c r="NL76" s="1018"/>
      <c r="NM76" s="1018"/>
      <c r="NN76" s="1018"/>
      <c r="NO76" s="1018"/>
      <c r="NP76" s="1018"/>
      <c r="NQ76" s="1018"/>
      <c r="NR76" s="1018"/>
      <c r="NS76" s="260"/>
      <c r="NT76" s="335"/>
      <c r="NU76" s="336"/>
      <c r="NV76" s="336"/>
      <c r="NW76" s="336"/>
      <c r="NX76" s="336"/>
      <c r="NY76" s="336"/>
      <c r="NZ76" s="336"/>
      <c r="OA76" s="336"/>
      <c r="OB76" s="336"/>
      <c r="OC76" s="337"/>
      <c r="OD76" s="226"/>
      <c r="OE76" s="226"/>
      <c r="OF76" s="226"/>
      <c r="OG76" s="226"/>
      <c r="OH76" s="226"/>
      <c r="OI76" s="226"/>
      <c r="OJ76" s="406"/>
      <c r="OK76" s="406"/>
      <c r="OL76" s="406"/>
      <c r="OM76" s="406"/>
      <c r="ON76" s="406"/>
      <c r="OO76" s="406"/>
      <c r="OP76" s="406"/>
      <c r="OQ76" s="406"/>
      <c r="OR76" s="406"/>
      <c r="OS76" s="406"/>
      <c r="OT76" s="406"/>
      <c r="OU76" s="403"/>
      <c r="OV76" s="403"/>
      <c r="OW76" s="403"/>
      <c r="OX76" s="403"/>
      <c r="OY76" s="404"/>
      <c r="OZ76" s="207"/>
      <c r="PA76" s="208"/>
      <c r="PB76" s="208"/>
      <c r="PC76" s="208"/>
      <c r="PD76" s="208"/>
      <c r="PE76" s="208"/>
      <c r="PF76" s="208"/>
      <c r="PG76" s="208"/>
      <c r="PH76" s="208"/>
      <c r="PI76" s="208"/>
      <c r="PJ76" s="208"/>
      <c r="PK76" s="208"/>
      <c r="PL76" s="208"/>
      <c r="PM76" s="208"/>
      <c r="PN76" s="209"/>
      <c r="PO76" s="674"/>
      <c r="PP76" s="675"/>
      <c r="PQ76" s="675"/>
      <c r="PR76" s="675"/>
      <c r="PS76" s="675"/>
      <c r="PT76" s="675"/>
      <c r="PU76" s="676"/>
      <c r="PV76" s="1011"/>
      <c r="PW76" s="1012"/>
      <c r="PX76" s="1012"/>
      <c r="PY76" s="1012"/>
      <c r="PZ76" s="1012"/>
      <c r="QA76" s="1012"/>
      <c r="QB76" s="1013"/>
      <c r="QC76" s="674"/>
      <c r="QD76" s="675"/>
      <c r="QE76" s="675"/>
      <c r="QF76" s="675"/>
      <c r="QG76" s="675"/>
      <c r="QH76" s="675"/>
      <c r="QI76" s="676"/>
      <c r="QJ76" s="1011"/>
      <c r="QK76" s="1012"/>
      <c r="QL76" s="1012"/>
      <c r="QM76" s="1012"/>
      <c r="QN76" s="1012"/>
      <c r="QO76" s="1012"/>
      <c r="QP76" s="1013"/>
      <c r="QQ76" s="674"/>
      <c r="QR76" s="675"/>
      <c r="QS76" s="675"/>
      <c r="QT76" s="675"/>
      <c r="QU76" s="675"/>
      <c r="QV76" s="675"/>
      <c r="QW76" s="676"/>
      <c r="QX76" s="1017"/>
      <c r="QY76" s="1018"/>
      <c r="QZ76" s="1018"/>
      <c r="RA76" s="1018"/>
      <c r="RB76" s="1018"/>
      <c r="RC76" s="1018"/>
      <c r="RD76" s="1018"/>
      <c r="RE76" s="1018"/>
      <c r="RF76" s="1018"/>
      <c r="RG76" s="1018"/>
      <c r="RH76" s="1018"/>
      <c r="RI76" s="1018"/>
      <c r="RJ76" s="1018"/>
      <c r="RK76" s="1018"/>
      <c r="RL76" s="1018"/>
      <c r="RM76" s="1018"/>
      <c r="RN76" s="1018"/>
      <c r="RO76" s="1018"/>
      <c r="RP76" s="1018"/>
      <c r="RQ76" s="1018"/>
      <c r="RR76" s="1018"/>
      <c r="RS76" s="1018"/>
      <c r="RT76" s="1018"/>
      <c r="RU76" s="260"/>
    </row>
    <row r="77" spans="2:489" ht="12" customHeight="1">
      <c r="B77" s="493"/>
      <c r="C77" s="494"/>
      <c r="D77" s="495"/>
      <c r="E77" s="511"/>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3"/>
      <c r="AG77" s="729"/>
      <c r="AH77" s="678"/>
      <c r="AI77" s="678"/>
      <c r="AJ77" s="678"/>
      <c r="AK77" s="678"/>
      <c r="AL77" s="678"/>
      <c r="AM77" s="678"/>
      <c r="AN77" s="678"/>
      <c r="AO77" s="678"/>
      <c r="AP77" s="678"/>
      <c r="AQ77" s="678"/>
      <c r="AR77" s="678"/>
      <c r="AS77" s="678"/>
      <c r="AT77" s="678"/>
      <c r="AU77" s="678"/>
      <c r="AV77" s="678"/>
      <c r="AW77" s="678"/>
      <c r="AX77" s="524"/>
      <c r="AY77" s="524"/>
      <c r="AZ77" s="524"/>
      <c r="BA77" s="524"/>
      <c r="BB77" s="525"/>
      <c r="BC77" s="679"/>
      <c r="BD77" s="678"/>
      <c r="BE77" s="678"/>
      <c r="BF77" s="678"/>
      <c r="BG77" s="678"/>
      <c r="BH77" s="678"/>
      <c r="BI77" s="678"/>
      <c r="BJ77" s="678"/>
      <c r="BK77" s="678"/>
      <c r="BL77" s="678"/>
      <c r="BM77" s="678"/>
      <c r="BN77" s="678"/>
      <c r="BO77" s="678"/>
      <c r="BP77" s="678"/>
      <c r="BQ77" s="678"/>
      <c r="BR77" s="678"/>
      <c r="BS77" s="678"/>
      <c r="BT77" s="524"/>
      <c r="BU77" s="524"/>
      <c r="BV77" s="524"/>
      <c r="BW77" s="524"/>
      <c r="BX77" s="525"/>
      <c r="BY77" s="684"/>
      <c r="BZ77" s="683"/>
      <c r="CA77" s="683"/>
      <c r="CB77" s="683"/>
      <c r="CC77" s="683"/>
      <c r="CD77" s="683"/>
      <c r="CE77" s="683"/>
      <c r="CF77" s="683"/>
      <c r="CG77" s="683"/>
      <c r="CH77" s="683"/>
      <c r="CI77" s="683"/>
      <c r="CJ77" s="683"/>
      <c r="CK77" s="683"/>
      <c r="CL77" s="683"/>
      <c r="CM77" s="683"/>
      <c r="CN77" s="683"/>
      <c r="CO77" s="683"/>
      <c r="CP77" s="524"/>
      <c r="CQ77" s="524"/>
      <c r="CR77" s="524"/>
      <c r="CS77" s="524"/>
      <c r="CT77" s="525"/>
      <c r="CU77" s="442" t="s">
        <v>43</v>
      </c>
      <c r="CV77" s="265"/>
      <c r="CW77" s="265"/>
      <c r="CX77" s="265"/>
      <c r="CY77" s="265"/>
      <c r="CZ77" s="265"/>
      <c r="DA77" s="405"/>
      <c r="DB77" s="405"/>
      <c r="DC77" s="405"/>
      <c r="DD77" s="405"/>
      <c r="DE77" s="405"/>
      <c r="DF77" s="405"/>
      <c r="DG77" s="405"/>
      <c r="DH77" s="405"/>
      <c r="DI77" s="405"/>
      <c r="DJ77" s="405"/>
      <c r="DK77" s="405"/>
      <c r="DL77" s="307" t="s">
        <v>165</v>
      </c>
      <c r="DM77" s="307"/>
      <c r="DN77" s="307"/>
      <c r="DO77" s="307"/>
      <c r="DP77" s="399"/>
      <c r="DQ77" s="204"/>
      <c r="DR77" s="205"/>
      <c r="DS77" s="205"/>
      <c r="DT77" s="205"/>
      <c r="DU77" s="205"/>
      <c r="DV77" s="205"/>
      <c r="DW77" s="205"/>
      <c r="DX77" s="205"/>
      <c r="DY77" s="205"/>
      <c r="DZ77" s="205"/>
      <c r="EA77" s="205"/>
      <c r="EB77" s="205"/>
      <c r="EC77" s="205"/>
      <c r="ED77" s="205"/>
      <c r="EE77" s="206"/>
      <c r="EF77" s="313"/>
      <c r="EG77" s="314"/>
      <c r="EH77" s="314"/>
      <c r="EI77" s="314"/>
      <c r="EJ77" s="314"/>
      <c r="EK77" s="314"/>
      <c r="EL77" s="315"/>
      <c r="EM77" s="1011"/>
      <c r="EN77" s="1012"/>
      <c r="EO77" s="1012"/>
      <c r="EP77" s="1012"/>
      <c r="EQ77" s="1012"/>
      <c r="ER77" s="1012"/>
      <c r="ES77" s="1013"/>
      <c r="ET77" s="313"/>
      <c r="EU77" s="314"/>
      <c r="EV77" s="314"/>
      <c r="EW77" s="314"/>
      <c r="EX77" s="314"/>
      <c r="EY77" s="314"/>
      <c r="EZ77" s="315"/>
      <c r="FA77" s="1011"/>
      <c r="FB77" s="1012"/>
      <c r="FC77" s="1012"/>
      <c r="FD77" s="1012"/>
      <c r="FE77" s="1012"/>
      <c r="FF77" s="1012"/>
      <c r="FG77" s="1013"/>
      <c r="FH77" s="313"/>
      <c r="FI77" s="314"/>
      <c r="FJ77" s="314"/>
      <c r="FK77" s="314"/>
      <c r="FL77" s="314"/>
      <c r="FM77" s="314"/>
      <c r="FN77" s="315"/>
      <c r="FO77" s="260"/>
      <c r="FP77" s="335"/>
      <c r="FQ77" s="336"/>
      <c r="FR77" s="336"/>
      <c r="FS77" s="336"/>
      <c r="FT77" s="336"/>
      <c r="FU77" s="336"/>
      <c r="FV77" s="336"/>
      <c r="FW77" s="336"/>
      <c r="FX77" s="336"/>
      <c r="FY77" s="337"/>
      <c r="FZ77" s="307" t="str">
        <f>FZ71</f>
        <v>6箇所目</v>
      </c>
      <c r="GA77" s="265"/>
      <c r="GB77" s="265"/>
      <c r="GC77" s="265"/>
      <c r="GD77" s="265"/>
      <c r="GE77" s="265"/>
      <c r="GF77" s="405"/>
      <c r="GG77" s="405"/>
      <c r="GH77" s="405"/>
      <c r="GI77" s="405"/>
      <c r="GJ77" s="405"/>
      <c r="GK77" s="405"/>
      <c r="GL77" s="405"/>
      <c r="GM77" s="405"/>
      <c r="GN77" s="405"/>
      <c r="GO77" s="405"/>
      <c r="GP77" s="405"/>
      <c r="GQ77" s="307" t="s">
        <v>164</v>
      </c>
      <c r="GR77" s="307"/>
      <c r="GS77" s="307"/>
      <c r="GT77" s="307"/>
      <c r="GU77" s="399"/>
      <c r="GV77" s="204"/>
      <c r="GW77" s="205"/>
      <c r="GX77" s="205"/>
      <c r="GY77" s="205"/>
      <c r="GZ77" s="205"/>
      <c r="HA77" s="205"/>
      <c r="HB77" s="205"/>
      <c r="HC77" s="205"/>
      <c r="HD77" s="205"/>
      <c r="HE77" s="205"/>
      <c r="HF77" s="205"/>
      <c r="HG77" s="205"/>
      <c r="HH77" s="205"/>
      <c r="HI77" s="205"/>
      <c r="HJ77" s="206"/>
      <c r="HK77" s="313"/>
      <c r="HL77" s="314"/>
      <c r="HM77" s="314"/>
      <c r="HN77" s="314"/>
      <c r="HO77" s="314"/>
      <c r="HP77" s="314"/>
      <c r="HQ77" s="315"/>
      <c r="HR77" s="1011"/>
      <c r="HS77" s="1012"/>
      <c r="HT77" s="1012"/>
      <c r="HU77" s="1012"/>
      <c r="HV77" s="1012"/>
      <c r="HW77" s="1012"/>
      <c r="HX77" s="1013"/>
      <c r="HY77" s="313"/>
      <c r="HZ77" s="314"/>
      <c r="IA77" s="314"/>
      <c r="IB77" s="314"/>
      <c r="IC77" s="314"/>
      <c r="ID77" s="314"/>
      <c r="IE77" s="315"/>
      <c r="IF77" s="1011"/>
      <c r="IG77" s="1012"/>
      <c r="IH77" s="1012"/>
      <c r="II77" s="1012"/>
      <c r="IJ77" s="1012"/>
      <c r="IK77" s="1012"/>
      <c r="IL77" s="1013"/>
      <c r="IM77" s="313"/>
      <c r="IN77" s="314"/>
      <c r="IO77" s="314"/>
      <c r="IP77" s="314"/>
      <c r="IQ77" s="314"/>
      <c r="IR77" s="314"/>
      <c r="IS77" s="315"/>
      <c r="IT77" s="1017"/>
      <c r="IU77" s="1018"/>
      <c r="IV77" s="1018"/>
      <c r="IW77" s="1018"/>
      <c r="IX77" s="1018"/>
      <c r="IY77" s="1018"/>
      <c r="IZ77" s="1018"/>
      <c r="JA77" s="1018"/>
      <c r="JB77" s="1018"/>
      <c r="JC77" s="1018"/>
      <c r="JD77" s="1018"/>
      <c r="JE77" s="1018"/>
      <c r="JF77" s="1018"/>
      <c r="JG77" s="1018"/>
      <c r="JH77" s="1018"/>
      <c r="JI77" s="1018"/>
      <c r="JJ77" s="1018"/>
      <c r="JK77" s="1018"/>
      <c r="JL77" s="1018"/>
      <c r="JM77" s="1018"/>
      <c r="JN77" s="1018"/>
      <c r="JO77" s="1018"/>
      <c r="JP77" s="1018"/>
      <c r="JQ77" s="260"/>
      <c r="JR77" s="335"/>
      <c r="JS77" s="336"/>
      <c r="JT77" s="336"/>
      <c r="JU77" s="336"/>
      <c r="JV77" s="336"/>
      <c r="JW77" s="336"/>
      <c r="JX77" s="336"/>
      <c r="JY77" s="336"/>
      <c r="JZ77" s="336"/>
      <c r="KA77" s="337"/>
      <c r="KB77" s="307" t="str">
        <f>KB71</f>
        <v>9箇所目</v>
      </c>
      <c r="KC77" s="265"/>
      <c r="KD77" s="265"/>
      <c r="KE77" s="265"/>
      <c r="KF77" s="265"/>
      <c r="KG77" s="265"/>
      <c r="KH77" s="405"/>
      <c r="KI77" s="405"/>
      <c r="KJ77" s="405"/>
      <c r="KK77" s="405"/>
      <c r="KL77" s="405"/>
      <c r="KM77" s="405"/>
      <c r="KN77" s="405"/>
      <c r="KO77" s="405"/>
      <c r="KP77" s="405"/>
      <c r="KQ77" s="405"/>
      <c r="KR77" s="405"/>
      <c r="KS77" s="307" t="s">
        <v>164</v>
      </c>
      <c r="KT77" s="307"/>
      <c r="KU77" s="307"/>
      <c r="KV77" s="307"/>
      <c r="KW77" s="399"/>
      <c r="KX77" s="204"/>
      <c r="KY77" s="205"/>
      <c r="KZ77" s="205"/>
      <c r="LA77" s="205"/>
      <c r="LB77" s="205"/>
      <c r="LC77" s="205"/>
      <c r="LD77" s="205"/>
      <c r="LE77" s="205"/>
      <c r="LF77" s="205"/>
      <c r="LG77" s="205"/>
      <c r="LH77" s="205"/>
      <c r="LI77" s="205"/>
      <c r="LJ77" s="205"/>
      <c r="LK77" s="205"/>
      <c r="LL77" s="206"/>
      <c r="LM77" s="313"/>
      <c r="LN77" s="314"/>
      <c r="LO77" s="314"/>
      <c r="LP77" s="314"/>
      <c r="LQ77" s="314"/>
      <c r="LR77" s="314"/>
      <c r="LS77" s="315"/>
      <c r="LT77" s="1011"/>
      <c r="LU77" s="1012"/>
      <c r="LV77" s="1012"/>
      <c r="LW77" s="1012"/>
      <c r="LX77" s="1012"/>
      <c r="LY77" s="1012"/>
      <c r="LZ77" s="1013"/>
      <c r="MA77" s="313"/>
      <c r="MB77" s="314"/>
      <c r="MC77" s="314"/>
      <c r="MD77" s="314"/>
      <c r="ME77" s="314"/>
      <c r="MF77" s="314"/>
      <c r="MG77" s="315"/>
      <c r="MH77" s="1011"/>
      <c r="MI77" s="1012"/>
      <c r="MJ77" s="1012"/>
      <c r="MK77" s="1012"/>
      <c r="ML77" s="1012"/>
      <c r="MM77" s="1012"/>
      <c r="MN77" s="1013"/>
      <c r="MO77" s="313"/>
      <c r="MP77" s="314"/>
      <c r="MQ77" s="314"/>
      <c r="MR77" s="314"/>
      <c r="MS77" s="314"/>
      <c r="MT77" s="314"/>
      <c r="MU77" s="315"/>
      <c r="MV77" s="1017"/>
      <c r="MW77" s="1018"/>
      <c r="MX77" s="1018"/>
      <c r="MY77" s="1018"/>
      <c r="MZ77" s="1018"/>
      <c r="NA77" s="1018"/>
      <c r="NB77" s="1018"/>
      <c r="NC77" s="1018"/>
      <c r="ND77" s="1018"/>
      <c r="NE77" s="1018"/>
      <c r="NF77" s="1018"/>
      <c r="NG77" s="1018"/>
      <c r="NH77" s="1018"/>
      <c r="NI77" s="1018"/>
      <c r="NJ77" s="1018"/>
      <c r="NK77" s="1018"/>
      <c r="NL77" s="1018"/>
      <c r="NM77" s="1018"/>
      <c r="NN77" s="1018"/>
      <c r="NO77" s="1018"/>
      <c r="NP77" s="1018"/>
      <c r="NQ77" s="1018"/>
      <c r="NR77" s="1018"/>
      <c r="NS77" s="260"/>
      <c r="NT77" s="335"/>
      <c r="NU77" s="336"/>
      <c r="NV77" s="336"/>
      <c r="NW77" s="336"/>
      <c r="NX77" s="336"/>
      <c r="NY77" s="336"/>
      <c r="NZ77" s="336"/>
      <c r="OA77" s="336"/>
      <c r="OB77" s="336"/>
      <c r="OC77" s="337"/>
      <c r="OD77" s="307" t="str">
        <f>OD71</f>
        <v>12箇所目</v>
      </c>
      <c r="OE77" s="265"/>
      <c r="OF77" s="265"/>
      <c r="OG77" s="265"/>
      <c r="OH77" s="265"/>
      <c r="OI77" s="265"/>
      <c r="OJ77" s="405"/>
      <c r="OK77" s="405"/>
      <c r="OL77" s="405"/>
      <c r="OM77" s="405"/>
      <c r="ON77" s="405"/>
      <c r="OO77" s="405"/>
      <c r="OP77" s="405"/>
      <c r="OQ77" s="405"/>
      <c r="OR77" s="405"/>
      <c r="OS77" s="405"/>
      <c r="OT77" s="405"/>
      <c r="OU77" s="307" t="s">
        <v>164</v>
      </c>
      <c r="OV77" s="307"/>
      <c r="OW77" s="307"/>
      <c r="OX77" s="307"/>
      <c r="OY77" s="399"/>
      <c r="OZ77" s="204"/>
      <c r="PA77" s="205"/>
      <c r="PB77" s="205"/>
      <c r="PC77" s="205"/>
      <c r="PD77" s="205"/>
      <c r="PE77" s="205"/>
      <c r="PF77" s="205"/>
      <c r="PG77" s="205"/>
      <c r="PH77" s="205"/>
      <c r="PI77" s="205"/>
      <c r="PJ77" s="205"/>
      <c r="PK77" s="205"/>
      <c r="PL77" s="205"/>
      <c r="PM77" s="205"/>
      <c r="PN77" s="206"/>
      <c r="PO77" s="313"/>
      <c r="PP77" s="314"/>
      <c r="PQ77" s="314"/>
      <c r="PR77" s="314"/>
      <c r="PS77" s="314"/>
      <c r="PT77" s="314"/>
      <c r="PU77" s="315"/>
      <c r="PV77" s="1011"/>
      <c r="PW77" s="1012"/>
      <c r="PX77" s="1012"/>
      <c r="PY77" s="1012"/>
      <c r="PZ77" s="1012"/>
      <c r="QA77" s="1012"/>
      <c r="QB77" s="1013"/>
      <c r="QC77" s="313"/>
      <c r="QD77" s="314"/>
      <c r="QE77" s="314"/>
      <c r="QF77" s="314"/>
      <c r="QG77" s="314"/>
      <c r="QH77" s="314"/>
      <c r="QI77" s="315"/>
      <c r="QJ77" s="1011"/>
      <c r="QK77" s="1012"/>
      <c r="QL77" s="1012"/>
      <c r="QM77" s="1012"/>
      <c r="QN77" s="1012"/>
      <c r="QO77" s="1012"/>
      <c r="QP77" s="1013"/>
      <c r="QQ77" s="313"/>
      <c r="QR77" s="314"/>
      <c r="QS77" s="314"/>
      <c r="QT77" s="314"/>
      <c r="QU77" s="314"/>
      <c r="QV77" s="314"/>
      <c r="QW77" s="315"/>
      <c r="QX77" s="1017"/>
      <c r="QY77" s="1018"/>
      <c r="QZ77" s="1018"/>
      <c r="RA77" s="1018"/>
      <c r="RB77" s="1018"/>
      <c r="RC77" s="1018"/>
      <c r="RD77" s="1018"/>
      <c r="RE77" s="1018"/>
      <c r="RF77" s="1018"/>
      <c r="RG77" s="1018"/>
      <c r="RH77" s="1018"/>
      <c r="RI77" s="1018"/>
      <c r="RJ77" s="1018"/>
      <c r="RK77" s="1018"/>
      <c r="RL77" s="1018"/>
      <c r="RM77" s="1018"/>
      <c r="RN77" s="1018"/>
      <c r="RO77" s="1018"/>
      <c r="RP77" s="1018"/>
      <c r="RQ77" s="1018"/>
      <c r="RR77" s="1018"/>
      <c r="RS77" s="1018"/>
      <c r="RT77" s="1018"/>
      <c r="RU77" s="260"/>
    </row>
    <row r="78" spans="2:489" ht="2.1" customHeight="1">
      <c r="B78" s="493"/>
      <c r="C78" s="494"/>
      <c r="D78" s="495"/>
      <c r="E78" s="514"/>
      <c r="F78" s="515"/>
      <c r="G78" s="515"/>
      <c r="H78" s="515"/>
      <c r="I78" s="515"/>
      <c r="J78" s="515"/>
      <c r="K78" s="515"/>
      <c r="L78" s="515"/>
      <c r="M78" s="515"/>
      <c r="N78" s="515"/>
      <c r="O78" s="515"/>
      <c r="P78" s="515"/>
      <c r="Q78" s="515"/>
      <c r="R78" s="515"/>
      <c r="S78" s="515"/>
      <c r="T78" s="515"/>
      <c r="U78" s="515"/>
      <c r="V78" s="515"/>
      <c r="W78" s="515"/>
      <c r="X78" s="515"/>
      <c r="Y78" s="515"/>
      <c r="Z78" s="515"/>
      <c r="AA78" s="515"/>
      <c r="AB78" s="515"/>
      <c r="AC78" s="515"/>
      <c r="AD78" s="515"/>
      <c r="AE78" s="515"/>
      <c r="AF78" s="516"/>
      <c r="AG78" s="730"/>
      <c r="AH78" s="681"/>
      <c r="AI78" s="681"/>
      <c r="AJ78" s="681"/>
      <c r="AK78" s="681"/>
      <c r="AL78" s="681"/>
      <c r="AM78" s="681"/>
      <c r="AN78" s="681"/>
      <c r="AO78" s="681"/>
      <c r="AP78" s="681"/>
      <c r="AQ78" s="681"/>
      <c r="AR78" s="681"/>
      <c r="AS78" s="681"/>
      <c r="AT78" s="681"/>
      <c r="AU78" s="681"/>
      <c r="AV78" s="681"/>
      <c r="AW78" s="681"/>
      <c r="AX78" s="526"/>
      <c r="AY78" s="526"/>
      <c r="AZ78" s="526"/>
      <c r="BA78" s="526"/>
      <c r="BB78" s="527"/>
      <c r="BC78" s="680"/>
      <c r="BD78" s="681"/>
      <c r="BE78" s="681"/>
      <c r="BF78" s="681"/>
      <c r="BG78" s="681"/>
      <c r="BH78" s="681"/>
      <c r="BI78" s="681"/>
      <c r="BJ78" s="681"/>
      <c r="BK78" s="681"/>
      <c r="BL78" s="681"/>
      <c r="BM78" s="681"/>
      <c r="BN78" s="681"/>
      <c r="BO78" s="681"/>
      <c r="BP78" s="681"/>
      <c r="BQ78" s="681"/>
      <c r="BR78" s="681"/>
      <c r="BS78" s="681"/>
      <c r="BT78" s="526"/>
      <c r="BU78" s="526"/>
      <c r="BV78" s="526"/>
      <c r="BW78" s="526"/>
      <c r="BX78" s="527"/>
      <c r="BY78" s="685"/>
      <c r="BZ78" s="686"/>
      <c r="CA78" s="686"/>
      <c r="CB78" s="686"/>
      <c r="CC78" s="686"/>
      <c r="CD78" s="686"/>
      <c r="CE78" s="686"/>
      <c r="CF78" s="686"/>
      <c r="CG78" s="686"/>
      <c r="CH78" s="686"/>
      <c r="CI78" s="686"/>
      <c r="CJ78" s="686"/>
      <c r="CK78" s="686"/>
      <c r="CL78" s="686"/>
      <c r="CM78" s="686"/>
      <c r="CN78" s="686"/>
      <c r="CO78" s="686"/>
      <c r="CP78" s="526"/>
      <c r="CQ78" s="526"/>
      <c r="CR78" s="526"/>
      <c r="CS78" s="526"/>
      <c r="CT78" s="527"/>
      <c r="CU78" s="293"/>
      <c r="CV78" s="267"/>
      <c r="CW78" s="267"/>
      <c r="CX78" s="267"/>
      <c r="CY78" s="267"/>
      <c r="CZ78" s="267"/>
      <c r="DA78" s="410"/>
      <c r="DB78" s="410"/>
      <c r="DC78" s="410"/>
      <c r="DD78" s="410"/>
      <c r="DE78" s="410"/>
      <c r="DF78" s="410"/>
      <c r="DG78" s="410"/>
      <c r="DH78" s="410"/>
      <c r="DI78" s="410"/>
      <c r="DJ78" s="410"/>
      <c r="DK78" s="410"/>
      <c r="DL78" s="400"/>
      <c r="DM78" s="400"/>
      <c r="DN78" s="400"/>
      <c r="DO78" s="400"/>
      <c r="DP78" s="401"/>
      <c r="DQ78" s="210"/>
      <c r="DR78" s="211"/>
      <c r="DS78" s="211"/>
      <c r="DT78" s="211"/>
      <c r="DU78" s="211"/>
      <c r="DV78" s="211"/>
      <c r="DW78" s="211"/>
      <c r="DX78" s="211"/>
      <c r="DY78" s="211"/>
      <c r="DZ78" s="211"/>
      <c r="EA78" s="211"/>
      <c r="EB78" s="211"/>
      <c r="EC78" s="211"/>
      <c r="ED78" s="211"/>
      <c r="EE78" s="212"/>
      <c r="EF78" s="407"/>
      <c r="EG78" s="408"/>
      <c r="EH78" s="408"/>
      <c r="EI78" s="408"/>
      <c r="EJ78" s="408"/>
      <c r="EK78" s="408"/>
      <c r="EL78" s="409"/>
      <c r="EM78" s="1014"/>
      <c r="EN78" s="1015"/>
      <c r="EO78" s="1015"/>
      <c r="EP78" s="1015"/>
      <c r="EQ78" s="1015"/>
      <c r="ER78" s="1015"/>
      <c r="ES78" s="1016"/>
      <c r="ET78" s="407"/>
      <c r="EU78" s="408"/>
      <c r="EV78" s="408"/>
      <c r="EW78" s="408"/>
      <c r="EX78" s="408"/>
      <c r="EY78" s="408"/>
      <c r="EZ78" s="409"/>
      <c r="FA78" s="1014"/>
      <c r="FB78" s="1015"/>
      <c r="FC78" s="1015"/>
      <c r="FD78" s="1015"/>
      <c r="FE78" s="1015"/>
      <c r="FF78" s="1015"/>
      <c r="FG78" s="1016"/>
      <c r="FH78" s="407"/>
      <c r="FI78" s="408"/>
      <c r="FJ78" s="408"/>
      <c r="FK78" s="408"/>
      <c r="FL78" s="408"/>
      <c r="FM78" s="408"/>
      <c r="FN78" s="409"/>
      <c r="FO78" s="260"/>
      <c r="FP78" s="338"/>
      <c r="FQ78" s="339"/>
      <c r="FR78" s="339"/>
      <c r="FS78" s="339"/>
      <c r="FT78" s="339"/>
      <c r="FU78" s="339"/>
      <c r="FV78" s="339"/>
      <c r="FW78" s="339"/>
      <c r="FX78" s="339"/>
      <c r="FY78" s="340"/>
      <c r="FZ78" s="267"/>
      <c r="GA78" s="267"/>
      <c r="GB78" s="267"/>
      <c r="GC78" s="267"/>
      <c r="GD78" s="267"/>
      <c r="GE78" s="267"/>
      <c r="GF78" s="410"/>
      <c r="GG78" s="410"/>
      <c r="GH78" s="410"/>
      <c r="GI78" s="410"/>
      <c r="GJ78" s="410"/>
      <c r="GK78" s="410"/>
      <c r="GL78" s="410"/>
      <c r="GM78" s="410"/>
      <c r="GN78" s="410"/>
      <c r="GO78" s="410"/>
      <c r="GP78" s="410"/>
      <c r="GQ78" s="400"/>
      <c r="GR78" s="400"/>
      <c r="GS78" s="400"/>
      <c r="GT78" s="400"/>
      <c r="GU78" s="401"/>
      <c r="GV78" s="210"/>
      <c r="GW78" s="211"/>
      <c r="GX78" s="211"/>
      <c r="GY78" s="211"/>
      <c r="GZ78" s="211"/>
      <c r="HA78" s="211"/>
      <c r="HB78" s="211"/>
      <c r="HC78" s="211"/>
      <c r="HD78" s="211"/>
      <c r="HE78" s="211"/>
      <c r="HF78" s="211"/>
      <c r="HG78" s="211"/>
      <c r="HH78" s="211"/>
      <c r="HI78" s="211"/>
      <c r="HJ78" s="212"/>
      <c r="HK78" s="407"/>
      <c r="HL78" s="408"/>
      <c r="HM78" s="408"/>
      <c r="HN78" s="408"/>
      <c r="HO78" s="408"/>
      <c r="HP78" s="408"/>
      <c r="HQ78" s="409"/>
      <c r="HR78" s="1014"/>
      <c r="HS78" s="1015"/>
      <c r="HT78" s="1015"/>
      <c r="HU78" s="1015"/>
      <c r="HV78" s="1015"/>
      <c r="HW78" s="1015"/>
      <c r="HX78" s="1016"/>
      <c r="HY78" s="407"/>
      <c r="HZ78" s="408"/>
      <c r="IA78" s="408"/>
      <c r="IB78" s="408"/>
      <c r="IC78" s="408"/>
      <c r="ID78" s="408"/>
      <c r="IE78" s="409"/>
      <c r="IF78" s="1014"/>
      <c r="IG78" s="1015"/>
      <c r="IH78" s="1015"/>
      <c r="II78" s="1015"/>
      <c r="IJ78" s="1015"/>
      <c r="IK78" s="1015"/>
      <c r="IL78" s="1016"/>
      <c r="IM78" s="407"/>
      <c r="IN78" s="408"/>
      <c r="IO78" s="408"/>
      <c r="IP78" s="408"/>
      <c r="IQ78" s="408"/>
      <c r="IR78" s="408"/>
      <c r="IS78" s="409"/>
      <c r="IT78" s="1017"/>
      <c r="IU78" s="1018"/>
      <c r="IV78" s="1018"/>
      <c r="IW78" s="1018"/>
      <c r="IX78" s="1018"/>
      <c r="IY78" s="1018"/>
      <c r="IZ78" s="1018"/>
      <c r="JA78" s="1018"/>
      <c r="JB78" s="1018"/>
      <c r="JC78" s="1018"/>
      <c r="JD78" s="1018"/>
      <c r="JE78" s="1018"/>
      <c r="JF78" s="1018"/>
      <c r="JG78" s="1018"/>
      <c r="JH78" s="1018"/>
      <c r="JI78" s="1018"/>
      <c r="JJ78" s="1018"/>
      <c r="JK78" s="1018"/>
      <c r="JL78" s="1018"/>
      <c r="JM78" s="1018"/>
      <c r="JN78" s="1018"/>
      <c r="JO78" s="1018"/>
      <c r="JP78" s="1018"/>
      <c r="JQ78" s="260"/>
      <c r="JR78" s="338"/>
      <c r="JS78" s="339"/>
      <c r="JT78" s="339"/>
      <c r="JU78" s="339"/>
      <c r="JV78" s="339"/>
      <c r="JW78" s="339"/>
      <c r="JX78" s="339"/>
      <c r="JY78" s="339"/>
      <c r="JZ78" s="339"/>
      <c r="KA78" s="340"/>
      <c r="KB78" s="267"/>
      <c r="KC78" s="267"/>
      <c r="KD78" s="267"/>
      <c r="KE78" s="267"/>
      <c r="KF78" s="267"/>
      <c r="KG78" s="267"/>
      <c r="KH78" s="410"/>
      <c r="KI78" s="410"/>
      <c r="KJ78" s="410"/>
      <c r="KK78" s="410"/>
      <c r="KL78" s="410"/>
      <c r="KM78" s="410"/>
      <c r="KN78" s="410"/>
      <c r="KO78" s="410"/>
      <c r="KP78" s="410"/>
      <c r="KQ78" s="410"/>
      <c r="KR78" s="410"/>
      <c r="KS78" s="400"/>
      <c r="KT78" s="400"/>
      <c r="KU78" s="400"/>
      <c r="KV78" s="400"/>
      <c r="KW78" s="401"/>
      <c r="KX78" s="210"/>
      <c r="KY78" s="211"/>
      <c r="KZ78" s="211"/>
      <c r="LA78" s="211"/>
      <c r="LB78" s="211"/>
      <c r="LC78" s="211"/>
      <c r="LD78" s="211"/>
      <c r="LE78" s="211"/>
      <c r="LF78" s="211"/>
      <c r="LG78" s="211"/>
      <c r="LH78" s="211"/>
      <c r="LI78" s="211"/>
      <c r="LJ78" s="211"/>
      <c r="LK78" s="211"/>
      <c r="LL78" s="212"/>
      <c r="LM78" s="407"/>
      <c r="LN78" s="408"/>
      <c r="LO78" s="408"/>
      <c r="LP78" s="408"/>
      <c r="LQ78" s="408"/>
      <c r="LR78" s="408"/>
      <c r="LS78" s="409"/>
      <c r="LT78" s="1014"/>
      <c r="LU78" s="1015"/>
      <c r="LV78" s="1015"/>
      <c r="LW78" s="1015"/>
      <c r="LX78" s="1015"/>
      <c r="LY78" s="1015"/>
      <c r="LZ78" s="1016"/>
      <c r="MA78" s="407"/>
      <c r="MB78" s="408"/>
      <c r="MC78" s="408"/>
      <c r="MD78" s="408"/>
      <c r="ME78" s="408"/>
      <c r="MF78" s="408"/>
      <c r="MG78" s="409"/>
      <c r="MH78" s="1014"/>
      <c r="MI78" s="1015"/>
      <c r="MJ78" s="1015"/>
      <c r="MK78" s="1015"/>
      <c r="ML78" s="1015"/>
      <c r="MM78" s="1015"/>
      <c r="MN78" s="1016"/>
      <c r="MO78" s="407"/>
      <c r="MP78" s="408"/>
      <c r="MQ78" s="408"/>
      <c r="MR78" s="408"/>
      <c r="MS78" s="408"/>
      <c r="MT78" s="408"/>
      <c r="MU78" s="409"/>
      <c r="MV78" s="1017"/>
      <c r="MW78" s="1018"/>
      <c r="MX78" s="1018"/>
      <c r="MY78" s="1018"/>
      <c r="MZ78" s="1018"/>
      <c r="NA78" s="1018"/>
      <c r="NB78" s="1018"/>
      <c r="NC78" s="1018"/>
      <c r="ND78" s="1018"/>
      <c r="NE78" s="1018"/>
      <c r="NF78" s="1018"/>
      <c r="NG78" s="1018"/>
      <c r="NH78" s="1018"/>
      <c r="NI78" s="1018"/>
      <c r="NJ78" s="1018"/>
      <c r="NK78" s="1018"/>
      <c r="NL78" s="1018"/>
      <c r="NM78" s="1018"/>
      <c r="NN78" s="1018"/>
      <c r="NO78" s="1018"/>
      <c r="NP78" s="1018"/>
      <c r="NQ78" s="1018"/>
      <c r="NR78" s="1018"/>
      <c r="NS78" s="260"/>
      <c r="NT78" s="338"/>
      <c r="NU78" s="339"/>
      <c r="NV78" s="339"/>
      <c r="NW78" s="339"/>
      <c r="NX78" s="339"/>
      <c r="NY78" s="339"/>
      <c r="NZ78" s="339"/>
      <c r="OA78" s="339"/>
      <c r="OB78" s="339"/>
      <c r="OC78" s="340"/>
      <c r="OD78" s="267"/>
      <c r="OE78" s="267"/>
      <c r="OF78" s="267"/>
      <c r="OG78" s="267"/>
      <c r="OH78" s="267"/>
      <c r="OI78" s="267"/>
      <c r="OJ78" s="410"/>
      <c r="OK78" s="410"/>
      <c r="OL78" s="410"/>
      <c r="OM78" s="410"/>
      <c r="ON78" s="410"/>
      <c r="OO78" s="410"/>
      <c r="OP78" s="410"/>
      <c r="OQ78" s="410"/>
      <c r="OR78" s="410"/>
      <c r="OS78" s="410"/>
      <c r="OT78" s="410"/>
      <c r="OU78" s="400"/>
      <c r="OV78" s="400"/>
      <c r="OW78" s="400"/>
      <c r="OX78" s="400"/>
      <c r="OY78" s="401"/>
      <c r="OZ78" s="210"/>
      <c r="PA78" s="211"/>
      <c r="PB78" s="211"/>
      <c r="PC78" s="211"/>
      <c r="PD78" s="211"/>
      <c r="PE78" s="211"/>
      <c r="PF78" s="211"/>
      <c r="PG78" s="211"/>
      <c r="PH78" s="211"/>
      <c r="PI78" s="211"/>
      <c r="PJ78" s="211"/>
      <c r="PK78" s="211"/>
      <c r="PL78" s="211"/>
      <c r="PM78" s="211"/>
      <c r="PN78" s="212"/>
      <c r="PO78" s="407"/>
      <c r="PP78" s="408"/>
      <c r="PQ78" s="408"/>
      <c r="PR78" s="408"/>
      <c r="PS78" s="408"/>
      <c r="PT78" s="408"/>
      <c r="PU78" s="409"/>
      <c r="PV78" s="1014"/>
      <c r="PW78" s="1015"/>
      <c r="PX78" s="1015"/>
      <c r="PY78" s="1015"/>
      <c r="PZ78" s="1015"/>
      <c r="QA78" s="1015"/>
      <c r="QB78" s="1016"/>
      <c r="QC78" s="407"/>
      <c r="QD78" s="408"/>
      <c r="QE78" s="408"/>
      <c r="QF78" s="408"/>
      <c r="QG78" s="408"/>
      <c r="QH78" s="408"/>
      <c r="QI78" s="409"/>
      <c r="QJ78" s="1014"/>
      <c r="QK78" s="1015"/>
      <c r="QL78" s="1015"/>
      <c r="QM78" s="1015"/>
      <c r="QN78" s="1015"/>
      <c r="QO78" s="1015"/>
      <c r="QP78" s="1016"/>
      <c r="QQ78" s="407"/>
      <c r="QR78" s="408"/>
      <c r="QS78" s="408"/>
      <c r="QT78" s="408"/>
      <c r="QU78" s="408"/>
      <c r="QV78" s="408"/>
      <c r="QW78" s="409"/>
      <c r="QX78" s="1017"/>
      <c r="QY78" s="1018"/>
      <c r="QZ78" s="1018"/>
      <c r="RA78" s="1018"/>
      <c r="RB78" s="1018"/>
      <c r="RC78" s="1018"/>
      <c r="RD78" s="1018"/>
      <c r="RE78" s="1018"/>
      <c r="RF78" s="1018"/>
      <c r="RG78" s="1018"/>
      <c r="RH78" s="1018"/>
      <c r="RI78" s="1018"/>
      <c r="RJ78" s="1018"/>
      <c r="RK78" s="1018"/>
      <c r="RL78" s="1018"/>
      <c r="RM78" s="1018"/>
      <c r="RN78" s="1018"/>
      <c r="RO78" s="1018"/>
      <c r="RP78" s="1018"/>
      <c r="RQ78" s="1018"/>
      <c r="RR78" s="1018"/>
      <c r="RS78" s="1018"/>
      <c r="RT78" s="1018"/>
      <c r="RU78" s="260"/>
    </row>
    <row r="79" spans="2:489" ht="6.95" customHeight="1">
      <c r="B79" s="493"/>
      <c r="C79" s="494"/>
      <c r="D79" s="495"/>
      <c r="E79" s="517" t="s">
        <v>47</v>
      </c>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9"/>
      <c r="AG79" s="752">
        <f>BC79</f>
        <v>0</v>
      </c>
      <c r="AH79" s="753"/>
      <c r="AI79" s="753"/>
      <c r="AJ79" s="753"/>
      <c r="AK79" s="753"/>
      <c r="AL79" s="753"/>
      <c r="AM79" s="753"/>
      <c r="AN79" s="753"/>
      <c r="AO79" s="753"/>
      <c r="AP79" s="753"/>
      <c r="AQ79" s="753"/>
      <c r="AR79" s="753"/>
      <c r="AS79" s="753"/>
      <c r="AT79" s="753"/>
      <c r="AU79" s="753"/>
      <c r="AV79" s="753"/>
      <c r="AW79" s="753"/>
      <c r="AX79" s="520" t="s">
        <v>165</v>
      </c>
      <c r="AY79" s="521"/>
      <c r="AZ79" s="521"/>
      <c r="BA79" s="521"/>
      <c r="BB79" s="522"/>
      <c r="BC79" s="677">
        <f>SUM(DA79:DK84,GF79:GP84,KH79:KR84,OJ79:OT84)</f>
        <v>0</v>
      </c>
      <c r="BD79" s="678"/>
      <c r="BE79" s="678"/>
      <c r="BF79" s="678"/>
      <c r="BG79" s="678"/>
      <c r="BH79" s="678"/>
      <c r="BI79" s="678"/>
      <c r="BJ79" s="678"/>
      <c r="BK79" s="678"/>
      <c r="BL79" s="678"/>
      <c r="BM79" s="678"/>
      <c r="BN79" s="678"/>
      <c r="BO79" s="678"/>
      <c r="BP79" s="678"/>
      <c r="BQ79" s="678"/>
      <c r="BR79" s="678"/>
      <c r="BS79" s="678"/>
      <c r="BT79" s="520" t="s">
        <v>165</v>
      </c>
      <c r="BU79" s="521"/>
      <c r="BV79" s="521"/>
      <c r="BW79" s="521"/>
      <c r="BX79" s="522"/>
      <c r="BY79" s="385" t="s">
        <v>1</v>
      </c>
      <c r="BZ79" s="386"/>
      <c r="CA79" s="386"/>
      <c r="CB79" s="386"/>
      <c r="CC79" s="386"/>
      <c r="CD79" s="386"/>
      <c r="CE79" s="386"/>
      <c r="CF79" s="386"/>
      <c r="CG79" s="386"/>
      <c r="CH79" s="386"/>
      <c r="CI79" s="386"/>
      <c r="CJ79" s="386"/>
      <c r="CK79" s="386"/>
      <c r="CL79" s="386"/>
      <c r="CM79" s="386"/>
      <c r="CN79" s="386"/>
      <c r="CO79" s="386"/>
      <c r="CP79" s="386"/>
      <c r="CQ79" s="386"/>
      <c r="CR79" s="386"/>
      <c r="CS79" s="386"/>
      <c r="CT79" s="387"/>
      <c r="CU79" s="291" t="s">
        <v>41</v>
      </c>
      <c r="CV79" s="225"/>
      <c r="CW79" s="225"/>
      <c r="CX79" s="225"/>
      <c r="CY79" s="225"/>
      <c r="CZ79" s="225"/>
      <c r="DA79" s="227"/>
      <c r="DB79" s="227"/>
      <c r="DC79" s="227"/>
      <c r="DD79" s="227"/>
      <c r="DE79" s="227"/>
      <c r="DF79" s="227"/>
      <c r="DG79" s="227"/>
      <c r="DH79" s="227"/>
      <c r="DI79" s="227"/>
      <c r="DJ79" s="227"/>
      <c r="DK79" s="227"/>
      <c r="DL79" s="224" t="s">
        <v>165</v>
      </c>
      <c r="DM79" s="224"/>
      <c r="DN79" s="224"/>
      <c r="DO79" s="224"/>
      <c r="DP79" s="402"/>
      <c r="DQ79" s="213"/>
      <c r="DR79" s="214"/>
      <c r="DS79" s="214"/>
      <c r="DT79" s="214"/>
      <c r="DU79" s="214"/>
      <c r="DV79" s="214"/>
      <c r="DW79" s="214"/>
      <c r="DX79" s="214"/>
      <c r="DY79" s="214"/>
      <c r="DZ79" s="214"/>
      <c r="EA79" s="214"/>
      <c r="EB79" s="214"/>
      <c r="EC79" s="214"/>
      <c r="ED79" s="214"/>
      <c r="EE79" s="215"/>
      <c r="EF79" s="385"/>
      <c r="EG79" s="386"/>
      <c r="EH79" s="386"/>
      <c r="EI79" s="386"/>
      <c r="EJ79" s="386"/>
      <c r="EK79" s="386"/>
      <c r="EL79" s="387"/>
      <c r="EM79" s="385"/>
      <c r="EN79" s="397"/>
      <c r="EO79" s="397"/>
      <c r="EP79" s="397"/>
      <c r="EQ79" s="397"/>
      <c r="ER79" s="397"/>
      <c r="ES79" s="398"/>
      <c r="ET79" s="385"/>
      <c r="EU79" s="397"/>
      <c r="EV79" s="397"/>
      <c r="EW79" s="397"/>
      <c r="EX79" s="397"/>
      <c r="EY79" s="397"/>
      <c r="EZ79" s="398"/>
      <c r="FA79" s="385"/>
      <c r="FB79" s="386"/>
      <c r="FC79" s="386"/>
      <c r="FD79" s="386"/>
      <c r="FE79" s="386"/>
      <c r="FF79" s="386"/>
      <c r="FG79" s="387"/>
      <c r="FH79" s="385"/>
      <c r="FI79" s="386"/>
      <c r="FJ79" s="386"/>
      <c r="FK79" s="386"/>
      <c r="FL79" s="386"/>
      <c r="FM79" s="386"/>
      <c r="FN79" s="387"/>
      <c r="FO79" s="259" t="str">
        <f t="shared" ref="FO79" si="8">IF($BC79&gt;SUM($DA79:$DK84),IF(AND(DA79&gt;0,DA81&gt;0,DA83&gt;0),"⇒⇒⇒⇒
４箇所以上の場合",""),"")</f>
        <v/>
      </c>
      <c r="FP79" s="508" t="s">
        <v>47</v>
      </c>
      <c r="FQ79" s="509"/>
      <c r="FR79" s="509"/>
      <c r="FS79" s="509"/>
      <c r="FT79" s="509"/>
      <c r="FU79" s="509"/>
      <c r="FV79" s="509"/>
      <c r="FW79" s="509"/>
      <c r="FX79" s="509"/>
      <c r="FY79" s="510"/>
      <c r="FZ79" s="224" t="str">
        <f>FZ73</f>
        <v>4箇所目</v>
      </c>
      <c r="GA79" s="225"/>
      <c r="GB79" s="225"/>
      <c r="GC79" s="225"/>
      <c r="GD79" s="225"/>
      <c r="GE79" s="225"/>
      <c r="GF79" s="227"/>
      <c r="GG79" s="227"/>
      <c r="GH79" s="227"/>
      <c r="GI79" s="227"/>
      <c r="GJ79" s="227"/>
      <c r="GK79" s="227"/>
      <c r="GL79" s="227"/>
      <c r="GM79" s="227"/>
      <c r="GN79" s="227"/>
      <c r="GO79" s="227"/>
      <c r="GP79" s="227"/>
      <c r="GQ79" s="224" t="s">
        <v>164</v>
      </c>
      <c r="GR79" s="224"/>
      <c r="GS79" s="224"/>
      <c r="GT79" s="224"/>
      <c r="GU79" s="402"/>
      <c r="GV79" s="213"/>
      <c r="GW79" s="214"/>
      <c r="GX79" s="214"/>
      <c r="GY79" s="214"/>
      <c r="GZ79" s="214"/>
      <c r="HA79" s="214"/>
      <c r="HB79" s="214"/>
      <c r="HC79" s="214"/>
      <c r="HD79" s="214"/>
      <c r="HE79" s="214"/>
      <c r="HF79" s="214"/>
      <c r="HG79" s="214"/>
      <c r="HH79" s="214"/>
      <c r="HI79" s="214"/>
      <c r="HJ79" s="215"/>
      <c r="HK79" s="385"/>
      <c r="HL79" s="386"/>
      <c r="HM79" s="386"/>
      <c r="HN79" s="386"/>
      <c r="HO79" s="386"/>
      <c r="HP79" s="386"/>
      <c r="HQ79" s="387"/>
      <c r="HR79" s="385"/>
      <c r="HS79" s="397"/>
      <c r="HT79" s="397"/>
      <c r="HU79" s="397"/>
      <c r="HV79" s="397"/>
      <c r="HW79" s="397"/>
      <c r="HX79" s="398"/>
      <c r="HY79" s="385"/>
      <c r="HZ79" s="397"/>
      <c r="IA79" s="397"/>
      <c r="IB79" s="397"/>
      <c r="IC79" s="397"/>
      <c r="ID79" s="397"/>
      <c r="IE79" s="398"/>
      <c r="IF79" s="385"/>
      <c r="IG79" s="386"/>
      <c r="IH79" s="386"/>
      <c r="II79" s="386"/>
      <c r="IJ79" s="386"/>
      <c r="IK79" s="386"/>
      <c r="IL79" s="387"/>
      <c r="IM79" s="385"/>
      <c r="IN79" s="386"/>
      <c r="IO79" s="386"/>
      <c r="IP79" s="386"/>
      <c r="IQ79" s="386"/>
      <c r="IR79" s="386"/>
      <c r="IS79" s="387"/>
      <c r="IT79" s="1017"/>
      <c r="IU79" s="1018"/>
      <c r="IV79" s="1018"/>
      <c r="IW79" s="1018"/>
      <c r="IX79" s="1018"/>
      <c r="IY79" s="1018"/>
      <c r="IZ79" s="1018"/>
      <c r="JA79" s="1018"/>
      <c r="JB79" s="1018"/>
      <c r="JC79" s="1018"/>
      <c r="JD79" s="1018"/>
      <c r="JE79" s="1018"/>
      <c r="JF79" s="1018"/>
      <c r="JG79" s="1018"/>
      <c r="JH79" s="1018"/>
      <c r="JI79" s="1018"/>
      <c r="JJ79" s="1018"/>
      <c r="JK79" s="1018"/>
      <c r="JL79" s="1018"/>
      <c r="JM79" s="1018"/>
      <c r="JN79" s="1018"/>
      <c r="JO79" s="1018"/>
      <c r="JP79" s="1018"/>
      <c r="JQ79" s="259" t="str">
        <f t="shared" ref="JQ79" si="9">IF($BC79&gt;SUM($DA79:$DK84,$GF79:$GP84),IF(AND(GF79&gt;0,GF81&gt;0,GF83&gt;0),"⇒⇒⇒⇒
７箇所以上の場合",""),"")</f>
        <v/>
      </c>
      <c r="JR79" s="508" t="s">
        <v>47</v>
      </c>
      <c r="JS79" s="509"/>
      <c r="JT79" s="509"/>
      <c r="JU79" s="509"/>
      <c r="JV79" s="509"/>
      <c r="JW79" s="509"/>
      <c r="JX79" s="509"/>
      <c r="JY79" s="509"/>
      <c r="JZ79" s="509"/>
      <c r="KA79" s="510"/>
      <c r="KB79" s="224" t="str">
        <f>KB73</f>
        <v>7箇所目</v>
      </c>
      <c r="KC79" s="225"/>
      <c r="KD79" s="225"/>
      <c r="KE79" s="225"/>
      <c r="KF79" s="225"/>
      <c r="KG79" s="225"/>
      <c r="KH79" s="227"/>
      <c r="KI79" s="227"/>
      <c r="KJ79" s="227"/>
      <c r="KK79" s="227"/>
      <c r="KL79" s="227"/>
      <c r="KM79" s="227"/>
      <c r="KN79" s="227"/>
      <c r="KO79" s="227"/>
      <c r="KP79" s="227"/>
      <c r="KQ79" s="227"/>
      <c r="KR79" s="227"/>
      <c r="KS79" s="224" t="s">
        <v>164</v>
      </c>
      <c r="KT79" s="224"/>
      <c r="KU79" s="224"/>
      <c r="KV79" s="224"/>
      <c r="KW79" s="402"/>
      <c r="KX79" s="213"/>
      <c r="KY79" s="214"/>
      <c r="KZ79" s="214"/>
      <c r="LA79" s="214"/>
      <c r="LB79" s="214"/>
      <c r="LC79" s="214"/>
      <c r="LD79" s="214"/>
      <c r="LE79" s="214"/>
      <c r="LF79" s="214"/>
      <c r="LG79" s="214"/>
      <c r="LH79" s="214"/>
      <c r="LI79" s="214"/>
      <c r="LJ79" s="214"/>
      <c r="LK79" s="214"/>
      <c r="LL79" s="215"/>
      <c r="LM79" s="385"/>
      <c r="LN79" s="386"/>
      <c r="LO79" s="386"/>
      <c r="LP79" s="386"/>
      <c r="LQ79" s="386"/>
      <c r="LR79" s="386"/>
      <c r="LS79" s="387"/>
      <c r="LT79" s="385"/>
      <c r="LU79" s="397"/>
      <c r="LV79" s="397"/>
      <c r="LW79" s="397"/>
      <c r="LX79" s="397"/>
      <c r="LY79" s="397"/>
      <c r="LZ79" s="398"/>
      <c r="MA79" s="385"/>
      <c r="MB79" s="397"/>
      <c r="MC79" s="397"/>
      <c r="MD79" s="397"/>
      <c r="ME79" s="397"/>
      <c r="MF79" s="397"/>
      <c r="MG79" s="398"/>
      <c r="MH79" s="385"/>
      <c r="MI79" s="386"/>
      <c r="MJ79" s="386"/>
      <c r="MK79" s="386"/>
      <c r="ML79" s="386"/>
      <c r="MM79" s="386"/>
      <c r="MN79" s="387"/>
      <c r="MO79" s="385"/>
      <c r="MP79" s="386"/>
      <c r="MQ79" s="386"/>
      <c r="MR79" s="386"/>
      <c r="MS79" s="386"/>
      <c r="MT79" s="386"/>
      <c r="MU79" s="387"/>
      <c r="MV79" s="1017"/>
      <c r="MW79" s="1018"/>
      <c r="MX79" s="1018"/>
      <c r="MY79" s="1018"/>
      <c r="MZ79" s="1018"/>
      <c r="NA79" s="1018"/>
      <c r="NB79" s="1018"/>
      <c r="NC79" s="1018"/>
      <c r="ND79" s="1018"/>
      <c r="NE79" s="1018"/>
      <c r="NF79" s="1018"/>
      <c r="NG79" s="1018"/>
      <c r="NH79" s="1018"/>
      <c r="NI79" s="1018"/>
      <c r="NJ79" s="1018"/>
      <c r="NK79" s="1018"/>
      <c r="NL79" s="1018"/>
      <c r="NM79" s="1018"/>
      <c r="NN79" s="1018"/>
      <c r="NO79" s="1018"/>
      <c r="NP79" s="1018"/>
      <c r="NQ79" s="1018"/>
      <c r="NR79" s="1018"/>
      <c r="NS79" s="259" t="str">
        <f t="shared" ref="NS79" si="10">IF($BC79&gt;SUM($DA79:$DK84,$GF79:$GP84,$KH79:$KR84),IF(AND(KH79&gt;0,KH81&gt;0,KH83&gt;0),"⇒⇒⇒⇒
10箇所以上の場合",""),"")</f>
        <v/>
      </c>
      <c r="NT79" s="508" t="s">
        <v>47</v>
      </c>
      <c r="NU79" s="509"/>
      <c r="NV79" s="509"/>
      <c r="NW79" s="509"/>
      <c r="NX79" s="509"/>
      <c r="NY79" s="509"/>
      <c r="NZ79" s="509"/>
      <c r="OA79" s="509"/>
      <c r="OB79" s="509"/>
      <c r="OC79" s="510"/>
      <c r="OD79" s="224" t="str">
        <f>OD73</f>
        <v>10箇所目</v>
      </c>
      <c r="OE79" s="225"/>
      <c r="OF79" s="225"/>
      <c r="OG79" s="225"/>
      <c r="OH79" s="225"/>
      <c r="OI79" s="225"/>
      <c r="OJ79" s="227"/>
      <c r="OK79" s="227"/>
      <c r="OL79" s="227"/>
      <c r="OM79" s="227"/>
      <c r="ON79" s="227"/>
      <c r="OO79" s="227"/>
      <c r="OP79" s="227"/>
      <c r="OQ79" s="227"/>
      <c r="OR79" s="227"/>
      <c r="OS79" s="227"/>
      <c r="OT79" s="227"/>
      <c r="OU79" s="224" t="s">
        <v>164</v>
      </c>
      <c r="OV79" s="224"/>
      <c r="OW79" s="224"/>
      <c r="OX79" s="224"/>
      <c r="OY79" s="402"/>
      <c r="OZ79" s="213"/>
      <c r="PA79" s="214"/>
      <c r="PB79" s="214"/>
      <c r="PC79" s="214"/>
      <c r="PD79" s="214"/>
      <c r="PE79" s="214"/>
      <c r="PF79" s="214"/>
      <c r="PG79" s="214"/>
      <c r="PH79" s="214"/>
      <c r="PI79" s="214"/>
      <c r="PJ79" s="214"/>
      <c r="PK79" s="214"/>
      <c r="PL79" s="214"/>
      <c r="PM79" s="214"/>
      <c r="PN79" s="215"/>
      <c r="PO79" s="385"/>
      <c r="PP79" s="386"/>
      <c r="PQ79" s="386"/>
      <c r="PR79" s="386"/>
      <c r="PS79" s="386"/>
      <c r="PT79" s="386"/>
      <c r="PU79" s="387"/>
      <c r="PV79" s="385"/>
      <c r="PW79" s="397"/>
      <c r="PX79" s="397"/>
      <c r="PY79" s="397"/>
      <c r="PZ79" s="397"/>
      <c r="QA79" s="397"/>
      <c r="QB79" s="398"/>
      <c r="QC79" s="385"/>
      <c r="QD79" s="397"/>
      <c r="QE79" s="397"/>
      <c r="QF79" s="397"/>
      <c r="QG79" s="397"/>
      <c r="QH79" s="397"/>
      <c r="QI79" s="398"/>
      <c r="QJ79" s="385"/>
      <c r="QK79" s="386"/>
      <c r="QL79" s="386"/>
      <c r="QM79" s="386"/>
      <c r="QN79" s="386"/>
      <c r="QO79" s="386"/>
      <c r="QP79" s="387"/>
      <c r="QQ79" s="385"/>
      <c r="QR79" s="386"/>
      <c r="QS79" s="386"/>
      <c r="QT79" s="386"/>
      <c r="QU79" s="386"/>
      <c r="QV79" s="386"/>
      <c r="QW79" s="387"/>
      <c r="QX79" s="1017"/>
      <c r="QY79" s="1018"/>
      <c r="QZ79" s="1018"/>
      <c r="RA79" s="1018"/>
      <c r="RB79" s="1018"/>
      <c r="RC79" s="1018"/>
      <c r="RD79" s="1018"/>
      <c r="RE79" s="1018"/>
      <c r="RF79" s="1018"/>
      <c r="RG79" s="1018"/>
      <c r="RH79" s="1018"/>
      <c r="RI79" s="1018"/>
      <c r="RJ79" s="1018"/>
      <c r="RK79" s="1018"/>
      <c r="RL79" s="1018"/>
      <c r="RM79" s="1018"/>
      <c r="RN79" s="1018"/>
      <c r="RO79" s="1018"/>
      <c r="RP79" s="1018"/>
      <c r="RQ79" s="1018"/>
      <c r="RR79" s="1018"/>
      <c r="RS79" s="1018"/>
      <c r="RT79" s="1018"/>
      <c r="RU79" s="259"/>
    </row>
    <row r="80" spans="2:489" ht="6.95" customHeight="1">
      <c r="B80" s="493"/>
      <c r="C80" s="494"/>
      <c r="D80" s="495"/>
      <c r="E80" s="502"/>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4"/>
      <c r="AG80" s="728"/>
      <c r="AH80" s="678"/>
      <c r="AI80" s="678"/>
      <c r="AJ80" s="678"/>
      <c r="AK80" s="678"/>
      <c r="AL80" s="678"/>
      <c r="AM80" s="678"/>
      <c r="AN80" s="678"/>
      <c r="AO80" s="678"/>
      <c r="AP80" s="678"/>
      <c r="AQ80" s="678"/>
      <c r="AR80" s="678"/>
      <c r="AS80" s="678"/>
      <c r="AT80" s="678"/>
      <c r="AU80" s="678"/>
      <c r="AV80" s="678"/>
      <c r="AW80" s="678"/>
      <c r="AX80" s="523"/>
      <c r="AY80" s="524"/>
      <c r="AZ80" s="524"/>
      <c r="BA80" s="524"/>
      <c r="BB80" s="525"/>
      <c r="BC80" s="677"/>
      <c r="BD80" s="678"/>
      <c r="BE80" s="678"/>
      <c r="BF80" s="678"/>
      <c r="BG80" s="678"/>
      <c r="BH80" s="678"/>
      <c r="BI80" s="678"/>
      <c r="BJ80" s="678"/>
      <c r="BK80" s="678"/>
      <c r="BL80" s="678"/>
      <c r="BM80" s="678"/>
      <c r="BN80" s="678"/>
      <c r="BO80" s="678"/>
      <c r="BP80" s="678"/>
      <c r="BQ80" s="678"/>
      <c r="BR80" s="678"/>
      <c r="BS80" s="678"/>
      <c r="BT80" s="523"/>
      <c r="BU80" s="524"/>
      <c r="BV80" s="524"/>
      <c r="BW80" s="524"/>
      <c r="BX80" s="525"/>
      <c r="BY80" s="388"/>
      <c r="BZ80" s="389"/>
      <c r="CA80" s="389"/>
      <c r="CB80" s="389"/>
      <c r="CC80" s="389"/>
      <c r="CD80" s="389"/>
      <c r="CE80" s="389"/>
      <c r="CF80" s="389"/>
      <c r="CG80" s="389"/>
      <c r="CH80" s="389"/>
      <c r="CI80" s="389"/>
      <c r="CJ80" s="389"/>
      <c r="CK80" s="389"/>
      <c r="CL80" s="389"/>
      <c r="CM80" s="389"/>
      <c r="CN80" s="389"/>
      <c r="CO80" s="389"/>
      <c r="CP80" s="389"/>
      <c r="CQ80" s="389"/>
      <c r="CR80" s="389"/>
      <c r="CS80" s="389"/>
      <c r="CT80" s="390"/>
      <c r="CU80" s="441"/>
      <c r="CV80" s="226"/>
      <c r="CW80" s="226"/>
      <c r="CX80" s="226"/>
      <c r="CY80" s="226"/>
      <c r="CZ80" s="226"/>
      <c r="DA80" s="228"/>
      <c r="DB80" s="228"/>
      <c r="DC80" s="228"/>
      <c r="DD80" s="228"/>
      <c r="DE80" s="228"/>
      <c r="DF80" s="228"/>
      <c r="DG80" s="228"/>
      <c r="DH80" s="228"/>
      <c r="DI80" s="228"/>
      <c r="DJ80" s="228"/>
      <c r="DK80" s="228"/>
      <c r="DL80" s="403"/>
      <c r="DM80" s="403"/>
      <c r="DN80" s="403"/>
      <c r="DO80" s="403"/>
      <c r="DP80" s="404"/>
      <c r="DQ80" s="207"/>
      <c r="DR80" s="208"/>
      <c r="DS80" s="208"/>
      <c r="DT80" s="208"/>
      <c r="DU80" s="208"/>
      <c r="DV80" s="208"/>
      <c r="DW80" s="208"/>
      <c r="DX80" s="208"/>
      <c r="DY80" s="208"/>
      <c r="DZ80" s="208"/>
      <c r="EA80" s="208"/>
      <c r="EB80" s="208"/>
      <c r="EC80" s="208"/>
      <c r="ED80" s="208"/>
      <c r="EE80" s="209"/>
      <c r="EF80" s="388"/>
      <c r="EG80" s="389"/>
      <c r="EH80" s="389"/>
      <c r="EI80" s="389"/>
      <c r="EJ80" s="389"/>
      <c r="EK80" s="389"/>
      <c r="EL80" s="390"/>
      <c r="EM80" s="388"/>
      <c r="EN80" s="392"/>
      <c r="EO80" s="392"/>
      <c r="EP80" s="392"/>
      <c r="EQ80" s="392"/>
      <c r="ER80" s="392"/>
      <c r="ES80" s="393"/>
      <c r="ET80" s="388"/>
      <c r="EU80" s="392"/>
      <c r="EV80" s="392"/>
      <c r="EW80" s="392"/>
      <c r="EX80" s="392"/>
      <c r="EY80" s="392"/>
      <c r="EZ80" s="393"/>
      <c r="FA80" s="388"/>
      <c r="FB80" s="389"/>
      <c r="FC80" s="389"/>
      <c r="FD80" s="389"/>
      <c r="FE80" s="389"/>
      <c r="FF80" s="389"/>
      <c r="FG80" s="390"/>
      <c r="FH80" s="388"/>
      <c r="FI80" s="389"/>
      <c r="FJ80" s="389"/>
      <c r="FK80" s="389"/>
      <c r="FL80" s="389"/>
      <c r="FM80" s="389"/>
      <c r="FN80" s="390"/>
      <c r="FO80" s="260"/>
      <c r="FP80" s="511"/>
      <c r="FQ80" s="512"/>
      <c r="FR80" s="512"/>
      <c r="FS80" s="512"/>
      <c r="FT80" s="512"/>
      <c r="FU80" s="512"/>
      <c r="FV80" s="512"/>
      <c r="FW80" s="512"/>
      <c r="FX80" s="512"/>
      <c r="FY80" s="513"/>
      <c r="FZ80" s="226"/>
      <c r="GA80" s="226"/>
      <c r="GB80" s="226"/>
      <c r="GC80" s="226"/>
      <c r="GD80" s="226"/>
      <c r="GE80" s="226"/>
      <c r="GF80" s="228"/>
      <c r="GG80" s="228"/>
      <c r="GH80" s="228"/>
      <c r="GI80" s="228"/>
      <c r="GJ80" s="228"/>
      <c r="GK80" s="228"/>
      <c r="GL80" s="228"/>
      <c r="GM80" s="228"/>
      <c r="GN80" s="228"/>
      <c r="GO80" s="228"/>
      <c r="GP80" s="228"/>
      <c r="GQ80" s="403"/>
      <c r="GR80" s="403"/>
      <c r="GS80" s="403"/>
      <c r="GT80" s="403"/>
      <c r="GU80" s="404"/>
      <c r="GV80" s="207"/>
      <c r="GW80" s="208"/>
      <c r="GX80" s="208"/>
      <c r="GY80" s="208"/>
      <c r="GZ80" s="208"/>
      <c r="HA80" s="208"/>
      <c r="HB80" s="208"/>
      <c r="HC80" s="208"/>
      <c r="HD80" s="208"/>
      <c r="HE80" s="208"/>
      <c r="HF80" s="208"/>
      <c r="HG80" s="208"/>
      <c r="HH80" s="208"/>
      <c r="HI80" s="208"/>
      <c r="HJ80" s="209"/>
      <c r="HK80" s="388"/>
      <c r="HL80" s="389"/>
      <c r="HM80" s="389"/>
      <c r="HN80" s="389"/>
      <c r="HO80" s="389"/>
      <c r="HP80" s="389"/>
      <c r="HQ80" s="390"/>
      <c r="HR80" s="388"/>
      <c r="HS80" s="392"/>
      <c r="HT80" s="392"/>
      <c r="HU80" s="392"/>
      <c r="HV80" s="392"/>
      <c r="HW80" s="392"/>
      <c r="HX80" s="393"/>
      <c r="HY80" s="388"/>
      <c r="HZ80" s="392"/>
      <c r="IA80" s="392"/>
      <c r="IB80" s="392"/>
      <c r="IC80" s="392"/>
      <c r="ID80" s="392"/>
      <c r="IE80" s="393"/>
      <c r="IF80" s="388"/>
      <c r="IG80" s="389"/>
      <c r="IH80" s="389"/>
      <c r="II80" s="389"/>
      <c r="IJ80" s="389"/>
      <c r="IK80" s="389"/>
      <c r="IL80" s="390"/>
      <c r="IM80" s="388"/>
      <c r="IN80" s="389"/>
      <c r="IO80" s="389"/>
      <c r="IP80" s="389"/>
      <c r="IQ80" s="389"/>
      <c r="IR80" s="389"/>
      <c r="IS80" s="390"/>
      <c r="IT80" s="1017"/>
      <c r="IU80" s="1018"/>
      <c r="IV80" s="1018"/>
      <c r="IW80" s="1018"/>
      <c r="IX80" s="1018"/>
      <c r="IY80" s="1018"/>
      <c r="IZ80" s="1018"/>
      <c r="JA80" s="1018"/>
      <c r="JB80" s="1018"/>
      <c r="JC80" s="1018"/>
      <c r="JD80" s="1018"/>
      <c r="JE80" s="1018"/>
      <c r="JF80" s="1018"/>
      <c r="JG80" s="1018"/>
      <c r="JH80" s="1018"/>
      <c r="JI80" s="1018"/>
      <c r="JJ80" s="1018"/>
      <c r="JK80" s="1018"/>
      <c r="JL80" s="1018"/>
      <c r="JM80" s="1018"/>
      <c r="JN80" s="1018"/>
      <c r="JO80" s="1018"/>
      <c r="JP80" s="1018"/>
      <c r="JQ80" s="260"/>
      <c r="JR80" s="511"/>
      <c r="JS80" s="512"/>
      <c r="JT80" s="512"/>
      <c r="JU80" s="512"/>
      <c r="JV80" s="512"/>
      <c r="JW80" s="512"/>
      <c r="JX80" s="512"/>
      <c r="JY80" s="512"/>
      <c r="JZ80" s="512"/>
      <c r="KA80" s="513"/>
      <c r="KB80" s="226"/>
      <c r="KC80" s="226"/>
      <c r="KD80" s="226"/>
      <c r="KE80" s="226"/>
      <c r="KF80" s="226"/>
      <c r="KG80" s="226"/>
      <c r="KH80" s="228"/>
      <c r="KI80" s="228"/>
      <c r="KJ80" s="228"/>
      <c r="KK80" s="228"/>
      <c r="KL80" s="228"/>
      <c r="KM80" s="228"/>
      <c r="KN80" s="228"/>
      <c r="KO80" s="228"/>
      <c r="KP80" s="228"/>
      <c r="KQ80" s="228"/>
      <c r="KR80" s="228"/>
      <c r="KS80" s="403"/>
      <c r="KT80" s="403"/>
      <c r="KU80" s="403"/>
      <c r="KV80" s="403"/>
      <c r="KW80" s="404"/>
      <c r="KX80" s="207"/>
      <c r="KY80" s="208"/>
      <c r="KZ80" s="208"/>
      <c r="LA80" s="208"/>
      <c r="LB80" s="208"/>
      <c r="LC80" s="208"/>
      <c r="LD80" s="208"/>
      <c r="LE80" s="208"/>
      <c r="LF80" s="208"/>
      <c r="LG80" s="208"/>
      <c r="LH80" s="208"/>
      <c r="LI80" s="208"/>
      <c r="LJ80" s="208"/>
      <c r="LK80" s="208"/>
      <c r="LL80" s="209"/>
      <c r="LM80" s="388"/>
      <c r="LN80" s="389"/>
      <c r="LO80" s="389"/>
      <c r="LP80" s="389"/>
      <c r="LQ80" s="389"/>
      <c r="LR80" s="389"/>
      <c r="LS80" s="390"/>
      <c r="LT80" s="388"/>
      <c r="LU80" s="392"/>
      <c r="LV80" s="392"/>
      <c r="LW80" s="392"/>
      <c r="LX80" s="392"/>
      <c r="LY80" s="392"/>
      <c r="LZ80" s="393"/>
      <c r="MA80" s="388"/>
      <c r="MB80" s="392"/>
      <c r="MC80" s="392"/>
      <c r="MD80" s="392"/>
      <c r="ME80" s="392"/>
      <c r="MF80" s="392"/>
      <c r="MG80" s="393"/>
      <c r="MH80" s="388"/>
      <c r="MI80" s="389"/>
      <c r="MJ80" s="389"/>
      <c r="MK80" s="389"/>
      <c r="ML80" s="389"/>
      <c r="MM80" s="389"/>
      <c r="MN80" s="390"/>
      <c r="MO80" s="388"/>
      <c r="MP80" s="389"/>
      <c r="MQ80" s="389"/>
      <c r="MR80" s="389"/>
      <c r="MS80" s="389"/>
      <c r="MT80" s="389"/>
      <c r="MU80" s="390"/>
      <c r="MV80" s="1017"/>
      <c r="MW80" s="1018"/>
      <c r="MX80" s="1018"/>
      <c r="MY80" s="1018"/>
      <c r="MZ80" s="1018"/>
      <c r="NA80" s="1018"/>
      <c r="NB80" s="1018"/>
      <c r="NC80" s="1018"/>
      <c r="ND80" s="1018"/>
      <c r="NE80" s="1018"/>
      <c r="NF80" s="1018"/>
      <c r="NG80" s="1018"/>
      <c r="NH80" s="1018"/>
      <c r="NI80" s="1018"/>
      <c r="NJ80" s="1018"/>
      <c r="NK80" s="1018"/>
      <c r="NL80" s="1018"/>
      <c r="NM80" s="1018"/>
      <c r="NN80" s="1018"/>
      <c r="NO80" s="1018"/>
      <c r="NP80" s="1018"/>
      <c r="NQ80" s="1018"/>
      <c r="NR80" s="1018"/>
      <c r="NS80" s="260"/>
      <c r="NT80" s="511"/>
      <c r="NU80" s="512"/>
      <c r="NV80" s="512"/>
      <c r="NW80" s="512"/>
      <c r="NX80" s="512"/>
      <c r="NY80" s="512"/>
      <c r="NZ80" s="512"/>
      <c r="OA80" s="512"/>
      <c r="OB80" s="512"/>
      <c r="OC80" s="513"/>
      <c r="OD80" s="226"/>
      <c r="OE80" s="226"/>
      <c r="OF80" s="226"/>
      <c r="OG80" s="226"/>
      <c r="OH80" s="226"/>
      <c r="OI80" s="226"/>
      <c r="OJ80" s="228"/>
      <c r="OK80" s="228"/>
      <c r="OL80" s="228"/>
      <c r="OM80" s="228"/>
      <c r="ON80" s="228"/>
      <c r="OO80" s="228"/>
      <c r="OP80" s="228"/>
      <c r="OQ80" s="228"/>
      <c r="OR80" s="228"/>
      <c r="OS80" s="228"/>
      <c r="OT80" s="228"/>
      <c r="OU80" s="403"/>
      <c r="OV80" s="403"/>
      <c r="OW80" s="403"/>
      <c r="OX80" s="403"/>
      <c r="OY80" s="404"/>
      <c r="OZ80" s="207"/>
      <c r="PA80" s="208"/>
      <c r="PB80" s="208"/>
      <c r="PC80" s="208"/>
      <c r="PD80" s="208"/>
      <c r="PE80" s="208"/>
      <c r="PF80" s="208"/>
      <c r="PG80" s="208"/>
      <c r="PH80" s="208"/>
      <c r="PI80" s="208"/>
      <c r="PJ80" s="208"/>
      <c r="PK80" s="208"/>
      <c r="PL80" s="208"/>
      <c r="PM80" s="208"/>
      <c r="PN80" s="209"/>
      <c r="PO80" s="388"/>
      <c r="PP80" s="389"/>
      <c r="PQ80" s="389"/>
      <c r="PR80" s="389"/>
      <c r="PS80" s="389"/>
      <c r="PT80" s="389"/>
      <c r="PU80" s="390"/>
      <c r="PV80" s="388"/>
      <c r="PW80" s="392"/>
      <c r="PX80" s="392"/>
      <c r="PY80" s="392"/>
      <c r="PZ80" s="392"/>
      <c r="QA80" s="392"/>
      <c r="QB80" s="393"/>
      <c r="QC80" s="388"/>
      <c r="QD80" s="392"/>
      <c r="QE80" s="392"/>
      <c r="QF80" s="392"/>
      <c r="QG80" s="392"/>
      <c r="QH80" s="392"/>
      <c r="QI80" s="393"/>
      <c r="QJ80" s="388"/>
      <c r="QK80" s="389"/>
      <c r="QL80" s="389"/>
      <c r="QM80" s="389"/>
      <c r="QN80" s="389"/>
      <c r="QO80" s="389"/>
      <c r="QP80" s="390"/>
      <c r="QQ80" s="388"/>
      <c r="QR80" s="389"/>
      <c r="QS80" s="389"/>
      <c r="QT80" s="389"/>
      <c r="QU80" s="389"/>
      <c r="QV80" s="389"/>
      <c r="QW80" s="390"/>
      <c r="QX80" s="1017"/>
      <c r="QY80" s="1018"/>
      <c r="QZ80" s="1018"/>
      <c r="RA80" s="1018"/>
      <c r="RB80" s="1018"/>
      <c r="RC80" s="1018"/>
      <c r="RD80" s="1018"/>
      <c r="RE80" s="1018"/>
      <c r="RF80" s="1018"/>
      <c r="RG80" s="1018"/>
      <c r="RH80" s="1018"/>
      <c r="RI80" s="1018"/>
      <c r="RJ80" s="1018"/>
      <c r="RK80" s="1018"/>
      <c r="RL80" s="1018"/>
      <c r="RM80" s="1018"/>
      <c r="RN80" s="1018"/>
      <c r="RO80" s="1018"/>
      <c r="RP80" s="1018"/>
      <c r="RQ80" s="1018"/>
      <c r="RR80" s="1018"/>
      <c r="RS80" s="1018"/>
      <c r="RT80" s="1018"/>
      <c r="RU80" s="260"/>
    </row>
    <row r="81" spans="2:489" ht="6.95" customHeight="1">
      <c r="B81" s="493"/>
      <c r="C81" s="494"/>
      <c r="D81" s="495"/>
      <c r="E81" s="502"/>
      <c r="F81" s="503"/>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c r="AE81" s="503"/>
      <c r="AF81" s="504"/>
      <c r="AG81" s="728"/>
      <c r="AH81" s="678"/>
      <c r="AI81" s="678"/>
      <c r="AJ81" s="678"/>
      <c r="AK81" s="678"/>
      <c r="AL81" s="678"/>
      <c r="AM81" s="678"/>
      <c r="AN81" s="678"/>
      <c r="AO81" s="678"/>
      <c r="AP81" s="678"/>
      <c r="AQ81" s="678"/>
      <c r="AR81" s="678"/>
      <c r="AS81" s="678"/>
      <c r="AT81" s="678"/>
      <c r="AU81" s="678"/>
      <c r="AV81" s="678"/>
      <c r="AW81" s="678"/>
      <c r="AX81" s="523"/>
      <c r="AY81" s="524"/>
      <c r="AZ81" s="524"/>
      <c r="BA81" s="524"/>
      <c r="BB81" s="525"/>
      <c r="BC81" s="677"/>
      <c r="BD81" s="678"/>
      <c r="BE81" s="678"/>
      <c r="BF81" s="678"/>
      <c r="BG81" s="678"/>
      <c r="BH81" s="678"/>
      <c r="BI81" s="678"/>
      <c r="BJ81" s="678"/>
      <c r="BK81" s="678"/>
      <c r="BL81" s="678"/>
      <c r="BM81" s="678"/>
      <c r="BN81" s="678"/>
      <c r="BO81" s="678"/>
      <c r="BP81" s="678"/>
      <c r="BQ81" s="678"/>
      <c r="BR81" s="678"/>
      <c r="BS81" s="678"/>
      <c r="BT81" s="523"/>
      <c r="BU81" s="524"/>
      <c r="BV81" s="524"/>
      <c r="BW81" s="524"/>
      <c r="BX81" s="525"/>
      <c r="BY81" s="388"/>
      <c r="BZ81" s="389"/>
      <c r="CA81" s="389"/>
      <c r="CB81" s="389"/>
      <c r="CC81" s="389"/>
      <c r="CD81" s="389"/>
      <c r="CE81" s="389"/>
      <c r="CF81" s="389"/>
      <c r="CG81" s="389"/>
      <c r="CH81" s="389"/>
      <c r="CI81" s="389"/>
      <c r="CJ81" s="389"/>
      <c r="CK81" s="389"/>
      <c r="CL81" s="389"/>
      <c r="CM81" s="389"/>
      <c r="CN81" s="389"/>
      <c r="CO81" s="389"/>
      <c r="CP81" s="389"/>
      <c r="CQ81" s="389"/>
      <c r="CR81" s="389"/>
      <c r="CS81" s="389"/>
      <c r="CT81" s="390"/>
      <c r="CU81" s="442" t="s">
        <v>42</v>
      </c>
      <c r="CV81" s="265"/>
      <c r="CW81" s="265"/>
      <c r="CX81" s="265"/>
      <c r="CY81" s="265"/>
      <c r="CZ81" s="265"/>
      <c r="DA81" s="405"/>
      <c r="DB81" s="405"/>
      <c r="DC81" s="405"/>
      <c r="DD81" s="405"/>
      <c r="DE81" s="405"/>
      <c r="DF81" s="405"/>
      <c r="DG81" s="405"/>
      <c r="DH81" s="405"/>
      <c r="DI81" s="405"/>
      <c r="DJ81" s="405"/>
      <c r="DK81" s="405"/>
      <c r="DL81" s="307" t="s">
        <v>165</v>
      </c>
      <c r="DM81" s="307"/>
      <c r="DN81" s="307"/>
      <c r="DO81" s="307"/>
      <c r="DP81" s="399"/>
      <c r="DQ81" s="204"/>
      <c r="DR81" s="205"/>
      <c r="DS81" s="205"/>
      <c r="DT81" s="205"/>
      <c r="DU81" s="205"/>
      <c r="DV81" s="205"/>
      <c r="DW81" s="205"/>
      <c r="DX81" s="205"/>
      <c r="DY81" s="205"/>
      <c r="DZ81" s="205"/>
      <c r="EA81" s="205"/>
      <c r="EB81" s="205"/>
      <c r="EC81" s="205"/>
      <c r="ED81" s="205"/>
      <c r="EE81" s="206"/>
      <c r="EF81" s="388"/>
      <c r="EG81" s="389"/>
      <c r="EH81" s="389"/>
      <c r="EI81" s="389"/>
      <c r="EJ81" s="389"/>
      <c r="EK81" s="389"/>
      <c r="EL81" s="390"/>
      <c r="EM81" s="388"/>
      <c r="EN81" s="392"/>
      <c r="EO81" s="392"/>
      <c r="EP81" s="392"/>
      <c r="EQ81" s="392"/>
      <c r="ER81" s="392"/>
      <c r="ES81" s="393"/>
      <c r="ET81" s="388"/>
      <c r="EU81" s="392"/>
      <c r="EV81" s="392"/>
      <c r="EW81" s="392"/>
      <c r="EX81" s="392"/>
      <c r="EY81" s="392"/>
      <c r="EZ81" s="393"/>
      <c r="FA81" s="388"/>
      <c r="FB81" s="389"/>
      <c r="FC81" s="389"/>
      <c r="FD81" s="389"/>
      <c r="FE81" s="389"/>
      <c r="FF81" s="389"/>
      <c r="FG81" s="390"/>
      <c r="FH81" s="388"/>
      <c r="FI81" s="389"/>
      <c r="FJ81" s="389"/>
      <c r="FK81" s="389"/>
      <c r="FL81" s="389"/>
      <c r="FM81" s="389"/>
      <c r="FN81" s="390"/>
      <c r="FO81" s="260"/>
      <c r="FP81" s="511"/>
      <c r="FQ81" s="512"/>
      <c r="FR81" s="512"/>
      <c r="FS81" s="512"/>
      <c r="FT81" s="512"/>
      <c r="FU81" s="512"/>
      <c r="FV81" s="512"/>
      <c r="FW81" s="512"/>
      <c r="FX81" s="512"/>
      <c r="FY81" s="513"/>
      <c r="FZ81" s="307" t="str">
        <f>FZ75</f>
        <v>5箇所目</v>
      </c>
      <c r="GA81" s="265"/>
      <c r="GB81" s="265"/>
      <c r="GC81" s="265"/>
      <c r="GD81" s="265"/>
      <c r="GE81" s="265"/>
      <c r="GF81" s="405"/>
      <c r="GG81" s="405"/>
      <c r="GH81" s="405"/>
      <c r="GI81" s="405"/>
      <c r="GJ81" s="405"/>
      <c r="GK81" s="405"/>
      <c r="GL81" s="405"/>
      <c r="GM81" s="405"/>
      <c r="GN81" s="405"/>
      <c r="GO81" s="405"/>
      <c r="GP81" s="405"/>
      <c r="GQ81" s="307" t="s">
        <v>164</v>
      </c>
      <c r="GR81" s="307"/>
      <c r="GS81" s="307"/>
      <c r="GT81" s="307"/>
      <c r="GU81" s="399"/>
      <c r="GV81" s="204"/>
      <c r="GW81" s="205"/>
      <c r="GX81" s="205"/>
      <c r="GY81" s="205"/>
      <c r="GZ81" s="205"/>
      <c r="HA81" s="205"/>
      <c r="HB81" s="205"/>
      <c r="HC81" s="205"/>
      <c r="HD81" s="205"/>
      <c r="HE81" s="205"/>
      <c r="HF81" s="205"/>
      <c r="HG81" s="205"/>
      <c r="HH81" s="205"/>
      <c r="HI81" s="205"/>
      <c r="HJ81" s="206"/>
      <c r="HK81" s="388"/>
      <c r="HL81" s="389"/>
      <c r="HM81" s="389"/>
      <c r="HN81" s="389"/>
      <c r="HO81" s="389"/>
      <c r="HP81" s="389"/>
      <c r="HQ81" s="390"/>
      <c r="HR81" s="388"/>
      <c r="HS81" s="392"/>
      <c r="HT81" s="392"/>
      <c r="HU81" s="392"/>
      <c r="HV81" s="392"/>
      <c r="HW81" s="392"/>
      <c r="HX81" s="393"/>
      <c r="HY81" s="388"/>
      <c r="HZ81" s="392"/>
      <c r="IA81" s="392"/>
      <c r="IB81" s="392"/>
      <c r="IC81" s="392"/>
      <c r="ID81" s="392"/>
      <c r="IE81" s="393"/>
      <c r="IF81" s="388"/>
      <c r="IG81" s="389"/>
      <c r="IH81" s="389"/>
      <c r="II81" s="389"/>
      <c r="IJ81" s="389"/>
      <c r="IK81" s="389"/>
      <c r="IL81" s="390"/>
      <c r="IM81" s="388"/>
      <c r="IN81" s="389"/>
      <c r="IO81" s="389"/>
      <c r="IP81" s="389"/>
      <c r="IQ81" s="389"/>
      <c r="IR81" s="389"/>
      <c r="IS81" s="390"/>
      <c r="IT81" s="1017"/>
      <c r="IU81" s="1018"/>
      <c r="IV81" s="1018"/>
      <c r="IW81" s="1018"/>
      <c r="IX81" s="1018"/>
      <c r="IY81" s="1018"/>
      <c r="IZ81" s="1018"/>
      <c r="JA81" s="1018"/>
      <c r="JB81" s="1018"/>
      <c r="JC81" s="1018"/>
      <c r="JD81" s="1018"/>
      <c r="JE81" s="1018"/>
      <c r="JF81" s="1018"/>
      <c r="JG81" s="1018"/>
      <c r="JH81" s="1018"/>
      <c r="JI81" s="1018"/>
      <c r="JJ81" s="1018"/>
      <c r="JK81" s="1018"/>
      <c r="JL81" s="1018"/>
      <c r="JM81" s="1018"/>
      <c r="JN81" s="1018"/>
      <c r="JO81" s="1018"/>
      <c r="JP81" s="1018"/>
      <c r="JQ81" s="260"/>
      <c r="JR81" s="511"/>
      <c r="JS81" s="512"/>
      <c r="JT81" s="512"/>
      <c r="JU81" s="512"/>
      <c r="JV81" s="512"/>
      <c r="JW81" s="512"/>
      <c r="JX81" s="512"/>
      <c r="JY81" s="512"/>
      <c r="JZ81" s="512"/>
      <c r="KA81" s="513"/>
      <c r="KB81" s="307" t="str">
        <f>KB75</f>
        <v>8箇所目</v>
      </c>
      <c r="KC81" s="265"/>
      <c r="KD81" s="265"/>
      <c r="KE81" s="265"/>
      <c r="KF81" s="265"/>
      <c r="KG81" s="265"/>
      <c r="KH81" s="405"/>
      <c r="KI81" s="405"/>
      <c r="KJ81" s="405"/>
      <c r="KK81" s="405"/>
      <c r="KL81" s="405"/>
      <c r="KM81" s="405"/>
      <c r="KN81" s="405"/>
      <c r="KO81" s="405"/>
      <c r="KP81" s="405"/>
      <c r="KQ81" s="405"/>
      <c r="KR81" s="405"/>
      <c r="KS81" s="307" t="s">
        <v>164</v>
      </c>
      <c r="KT81" s="307"/>
      <c r="KU81" s="307"/>
      <c r="KV81" s="307"/>
      <c r="KW81" s="399"/>
      <c r="KX81" s="204"/>
      <c r="KY81" s="205"/>
      <c r="KZ81" s="205"/>
      <c r="LA81" s="205"/>
      <c r="LB81" s="205"/>
      <c r="LC81" s="205"/>
      <c r="LD81" s="205"/>
      <c r="LE81" s="205"/>
      <c r="LF81" s="205"/>
      <c r="LG81" s="205"/>
      <c r="LH81" s="205"/>
      <c r="LI81" s="205"/>
      <c r="LJ81" s="205"/>
      <c r="LK81" s="205"/>
      <c r="LL81" s="206"/>
      <c r="LM81" s="388"/>
      <c r="LN81" s="389"/>
      <c r="LO81" s="389"/>
      <c r="LP81" s="389"/>
      <c r="LQ81" s="389"/>
      <c r="LR81" s="389"/>
      <c r="LS81" s="390"/>
      <c r="LT81" s="388"/>
      <c r="LU81" s="392"/>
      <c r="LV81" s="392"/>
      <c r="LW81" s="392"/>
      <c r="LX81" s="392"/>
      <c r="LY81" s="392"/>
      <c r="LZ81" s="393"/>
      <c r="MA81" s="388"/>
      <c r="MB81" s="392"/>
      <c r="MC81" s="392"/>
      <c r="MD81" s="392"/>
      <c r="ME81" s="392"/>
      <c r="MF81" s="392"/>
      <c r="MG81" s="393"/>
      <c r="MH81" s="388"/>
      <c r="MI81" s="389"/>
      <c r="MJ81" s="389"/>
      <c r="MK81" s="389"/>
      <c r="ML81" s="389"/>
      <c r="MM81" s="389"/>
      <c r="MN81" s="390"/>
      <c r="MO81" s="388"/>
      <c r="MP81" s="389"/>
      <c r="MQ81" s="389"/>
      <c r="MR81" s="389"/>
      <c r="MS81" s="389"/>
      <c r="MT81" s="389"/>
      <c r="MU81" s="390"/>
      <c r="MV81" s="1017"/>
      <c r="MW81" s="1018"/>
      <c r="MX81" s="1018"/>
      <c r="MY81" s="1018"/>
      <c r="MZ81" s="1018"/>
      <c r="NA81" s="1018"/>
      <c r="NB81" s="1018"/>
      <c r="NC81" s="1018"/>
      <c r="ND81" s="1018"/>
      <c r="NE81" s="1018"/>
      <c r="NF81" s="1018"/>
      <c r="NG81" s="1018"/>
      <c r="NH81" s="1018"/>
      <c r="NI81" s="1018"/>
      <c r="NJ81" s="1018"/>
      <c r="NK81" s="1018"/>
      <c r="NL81" s="1018"/>
      <c r="NM81" s="1018"/>
      <c r="NN81" s="1018"/>
      <c r="NO81" s="1018"/>
      <c r="NP81" s="1018"/>
      <c r="NQ81" s="1018"/>
      <c r="NR81" s="1018"/>
      <c r="NS81" s="260"/>
      <c r="NT81" s="511"/>
      <c r="NU81" s="512"/>
      <c r="NV81" s="512"/>
      <c r="NW81" s="512"/>
      <c r="NX81" s="512"/>
      <c r="NY81" s="512"/>
      <c r="NZ81" s="512"/>
      <c r="OA81" s="512"/>
      <c r="OB81" s="512"/>
      <c r="OC81" s="513"/>
      <c r="OD81" s="307" t="str">
        <f>OD75</f>
        <v>11箇所目</v>
      </c>
      <c r="OE81" s="265"/>
      <c r="OF81" s="265"/>
      <c r="OG81" s="265"/>
      <c r="OH81" s="265"/>
      <c r="OI81" s="265"/>
      <c r="OJ81" s="405"/>
      <c r="OK81" s="405"/>
      <c r="OL81" s="405"/>
      <c r="OM81" s="405"/>
      <c r="ON81" s="405"/>
      <c r="OO81" s="405"/>
      <c r="OP81" s="405"/>
      <c r="OQ81" s="405"/>
      <c r="OR81" s="405"/>
      <c r="OS81" s="405"/>
      <c r="OT81" s="405"/>
      <c r="OU81" s="307" t="s">
        <v>164</v>
      </c>
      <c r="OV81" s="307"/>
      <c r="OW81" s="307"/>
      <c r="OX81" s="307"/>
      <c r="OY81" s="399"/>
      <c r="OZ81" s="204"/>
      <c r="PA81" s="205"/>
      <c r="PB81" s="205"/>
      <c r="PC81" s="205"/>
      <c r="PD81" s="205"/>
      <c r="PE81" s="205"/>
      <c r="PF81" s="205"/>
      <c r="PG81" s="205"/>
      <c r="PH81" s="205"/>
      <c r="PI81" s="205"/>
      <c r="PJ81" s="205"/>
      <c r="PK81" s="205"/>
      <c r="PL81" s="205"/>
      <c r="PM81" s="205"/>
      <c r="PN81" s="206"/>
      <c r="PO81" s="388"/>
      <c r="PP81" s="389"/>
      <c r="PQ81" s="389"/>
      <c r="PR81" s="389"/>
      <c r="PS81" s="389"/>
      <c r="PT81" s="389"/>
      <c r="PU81" s="390"/>
      <c r="PV81" s="388"/>
      <c r="PW81" s="392"/>
      <c r="PX81" s="392"/>
      <c r="PY81" s="392"/>
      <c r="PZ81" s="392"/>
      <c r="QA81" s="392"/>
      <c r="QB81" s="393"/>
      <c r="QC81" s="388"/>
      <c r="QD81" s="392"/>
      <c r="QE81" s="392"/>
      <c r="QF81" s="392"/>
      <c r="QG81" s="392"/>
      <c r="QH81" s="392"/>
      <c r="QI81" s="393"/>
      <c r="QJ81" s="388"/>
      <c r="QK81" s="389"/>
      <c r="QL81" s="389"/>
      <c r="QM81" s="389"/>
      <c r="QN81" s="389"/>
      <c r="QO81" s="389"/>
      <c r="QP81" s="390"/>
      <c r="QQ81" s="388"/>
      <c r="QR81" s="389"/>
      <c r="QS81" s="389"/>
      <c r="QT81" s="389"/>
      <c r="QU81" s="389"/>
      <c r="QV81" s="389"/>
      <c r="QW81" s="390"/>
      <c r="QX81" s="1017"/>
      <c r="QY81" s="1018"/>
      <c r="QZ81" s="1018"/>
      <c r="RA81" s="1018"/>
      <c r="RB81" s="1018"/>
      <c r="RC81" s="1018"/>
      <c r="RD81" s="1018"/>
      <c r="RE81" s="1018"/>
      <c r="RF81" s="1018"/>
      <c r="RG81" s="1018"/>
      <c r="RH81" s="1018"/>
      <c r="RI81" s="1018"/>
      <c r="RJ81" s="1018"/>
      <c r="RK81" s="1018"/>
      <c r="RL81" s="1018"/>
      <c r="RM81" s="1018"/>
      <c r="RN81" s="1018"/>
      <c r="RO81" s="1018"/>
      <c r="RP81" s="1018"/>
      <c r="RQ81" s="1018"/>
      <c r="RR81" s="1018"/>
      <c r="RS81" s="1018"/>
      <c r="RT81" s="1018"/>
      <c r="RU81" s="260"/>
    </row>
    <row r="82" spans="2:489" ht="6.95" customHeight="1">
      <c r="B82" s="493"/>
      <c r="C82" s="494"/>
      <c r="D82" s="495"/>
      <c r="E82" s="502"/>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4"/>
      <c r="AG82" s="728"/>
      <c r="AH82" s="678"/>
      <c r="AI82" s="678"/>
      <c r="AJ82" s="678"/>
      <c r="AK82" s="678"/>
      <c r="AL82" s="678"/>
      <c r="AM82" s="678"/>
      <c r="AN82" s="678"/>
      <c r="AO82" s="678"/>
      <c r="AP82" s="678"/>
      <c r="AQ82" s="678"/>
      <c r="AR82" s="678"/>
      <c r="AS82" s="678"/>
      <c r="AT82" s="678"/>
      <c r="AU82" s="678"/>
      <c r="AV82" s="678"/>
      <c r="AW82" s="678"/>
      <c r="AX82" s="523"/>
      <c r="AY82" s="524"/>
      <c r="AZ82" s="524"/>
      <c r="BA82" s="524"/>
      <c r="BB82" s="525"/>
      <c r="BC82" s="677"/>
      <c r="BD82" s="678"/>
      <c r="BE82" s="678"/>
      <c r="BF82" s="678"/>
      <c r="BG82" s="678"/>
      <c r="BH82" s="678"/>
      <c r="BI82" s="678"/>
      <c r="BJ82" s="678"/>
      <c r="BK82" s="678"/>
      <c r="BL82" s="678"/>
      <c r="BM82" s="678"/>
      <c r="BN82" s="678"/>
      <c r="BO82" s="678"/>
      <c r="BP82" s="678"/>
      <c r="BQ82" s="678"/>
      <c r="BR82" s="678"/>
      <c r="BS82" s="678"/>
      <c r="BT82" s="523"/>
      <c r="BU82" s="524"/>
      <c r="BV82" s="524"/>
      <c r="BW82" s="524"/>
      <c r="BX82" s="525"/>
      <c r="BY82" s="388"/>
      <c r="BZ82" s="389"/>
      <c r="CA82" s="389"/>
      <c r="CB82" s="389"/>
      <c r="CC82" s="389"/>
      <c r="CD82" s="389"/>
      <c r="CE82" s="389"/>
      <c r="CF82" s="389"/>
      <c r="CG82" s="389"/>
      <c r="CH82" s="389"/>
      <c r="CI82" s="389"/>
      <c r="CJ82" s="389"/>
      <c r="CK82" s="389"/>
      <c r="CL82" s="389"/>
      <c r="CM82" s="389"/>
      <c r="CN82" s="389"/>
      <c r="CO82" s="389"/>
      <c r="CP82" s="389"/>
      <c r="CQ82" s="389"/>
      <c r="CR82" s="389"/>
      <c r="CS82" s="389"/>
      <c r="CT82" s="390"/>
      <c r="CU82" s="441"/>
      <c r="CV82" s="226"/>
      <c r="CW82" s="226"/>
      <c r="CX82" s="226"/>
      <c r="CY82" s="226"/>
      <c r="CZ82" s="226"/>
      <c r="DA82" s="406"/>
      <c r="DB82" s="406"/>
      <c r="DC82" s="406"/>
      <c r="DD82" s="406"/>
      <c r="DE82" s="406"/>
      <c r="DF82" s="406"/>
      <c r="DG82" s="406"/>
      <c r="DH82" s="406"/>
      <c r="DI82" s="406"/>
      <c r="DJ82" s="406"/>
      <c r="DK82" s="406"/>
      <c r="DL82" s="403"/>
      <c r="DM82" s="403"/>
      <c r="DN82" s="403"/>
      <c r="DO82" s="403"/>
      <c r="DP82" s="404"/>
      <c r="DQ82" s="207"/>
      <c r="DR82" s="208"/>
      <c r="DS82" s="208"/>
      <c r="DT82" s="208"/>
      <c r="DU82" s="208"/>
      <c r="DV82" s="208"/>
      <c r="DW82" s="208"/>
      <c r="DX82" s="208"/>
      <c r="DY82" s="208"/>
      <c r="DZ82" s="208"/>
      <c r="EA82" s="208"/>
      <c r="EB82" s="208"/>
      <c r="EC82" s="208"/>
      <c r="ED82" s="208"/>
      <c r="EE82" s="209"/>
      <c r="EF82" s="388"/>
      <c r="EG82" s="389"/>
      <c r="EH82" s="389"/>
      <c r="EI82" s="389"/>
      <c r="EJ82" s="389"/>
      <c r="EK82" s="389"/>
      <c r="EL82" s="390"/>
      <c r="EM82" s="388"/>
      <c r="EN82" s="392"/>
      <c r="EO82" s="392"/>
      <c r="EP82" s="392"/>
      <c r="EQ82" s="392"/>
      <c r="ER82" s="392"/>
      <c r="ES82" s="393"/>
      <c r="ET82" s="388"/>
      <c r="EU82" s="392"/>
      <c r="EV82" s="392"/>
      <c r="EW82" s="392"/>
      <c r="EX82" s="392"/>
      <c r="EY82" s="392"/>
      <c r="EZ82" s="393"/>
      <c r="FA82" s="388"/>
      <c r="FB82" s="389"/>
      <c r="FC82" s="389"/>
      <c r="FD82" s="389"/>
      <c r="FE82" s="389"/>
      <c r="FF82" s="389"/>
      <c r="FG82" s="390"/>
      <c r="FH82" s="388"/>
      <c r="FI82" s="389"/>
      <c r="FJ82" s="389"/>
      <c r="FK82" s="389"/>
      <c r="FL82" s="389"/>
      <c r="FM82" s="389"/>
      <c r="FN82" s="390"/>
      <c r="FO82" s="260"/>
      <c r="FP82" s="511"/>
      <c r="FQ82" s="512"/>
      <c r="FR82" s="512"/>
      <c r="FS82" s="512"/>
      <c r="FT82" s="512"/>
      <c r="FU82" s="512"/>
      <c r="FV82" s="512"/>
      <c r="FW82" s="512"/>
      <c r="FX82" s="512"/>
      <c r="FY82" s="513"/>
      <c r="FZ82" s="226"/>
      <c r="GA82" s="226"/>
      <c r="GB82" s="226"/>
      <c r="GC82" s="226"/>
      <c r="GD82" s="226"/>
      <c r="GE82" s="226"/>
      <c r="GF82" s="406"/>
      <c r="GG82" s="406"/>
      <c r="GH82" s="406"/>
      <c r="GI82" s="406"/>
      <c r="GJ82" s="406"/>
      <c r="GK82" s="406"/>
      <c r="GL82" s="406"/>
      <c r="GM82" s="406"/>
      <c r="GN82" s="406"/>
      <c r="GO82" s="406"/>
      <c r="GP82" s="406"/>
      <c r="GQ82" s="403"/>
      <c r="GR82" s="403"/>
      <c r="GS82" s="403"/>
      <c r="GT82" s="403"/>
      <c r="GU82" s="404"/>
      <c r="GV82" s="207"/>
      <c r="GW82" s="208"/>
      <c r="GX82" s="208"/>
      <c r="GY82" s="208"/>
      <c r="GZ82" s="208"/>
      <c r="HA82" s="208"/>
      <c r="HB82" s="208"/>
      <c r="HC82" s="208"/>
      <c r="HD82" s="208"/>
      <c r="HE82" s="208"/>
      <c r="HF82" s="208"/>
      <c r="HG82" s="208"/>
      <c r="HH82" s="208"/>
      <c r="HI82" s="208"/>
      <c r="HJ82" s="209"/>
      <c r="HK82" s="388"/>
      <c r="HL82" s="389"/>
      <c r="HM82" s="389"/>
      <c r="HN82" s="389"/>
      <c r="HO82" s="389"/>
      <c r="HP82" s="389"/>
      <c r="HQ82" s="390"/>
      <c r="HR82" s="388"/>
      <c r="HS82" s="392"/>
      <c r="HT82" s="392"/>
      <c r="HU82" s="392"/>
      <c r="HV82" s="392"/>
      <c r="HW82" s="392"/>
      <c r="HX82" s="393"/>
      <c r="HY82" s="388"/>
      <c r="HZ82" s="392"/>
      <c r="IA82" s="392"/>
      <c r="IB82" s="392"/>
      <c r="IC82" s="392"/>
      <c r="ID82" s="392"/>
      <c r="IE82" s="393"/>
      <c r="IF82" s="388"/>
      <c r="IG82" s="389"/>
      <c r="IH82" s="389"/>
      <c r="II82" s="389"/>
      <c r="IJ82" s="389"/>
      <c r="IK82" s="389"/>
      <c r="IL82" s="390"/>
      <c r="IM82" s="388"/>
      <c r="IN82" s="389"/>
      <c r="IO82" s="389"/>
      <c r="IP82" s="389"/>
      <c r="IQ82" s="389"/>
      <c r="IR82" s="389"/>
      <c r="IS82" s="390"/>
      <c r="IT82" s="1017"/>
      <c r="IU82" s="1018"/>
      <c r="IV82" s="1018"/>
      <c r="IW82" s="1018"/>
      <c r="IX82" s="1018"/>
      <c r="IY82" s="1018"/>
      <c r="IZ82" s="1018"/>
      <c r="JA82" s="1018"/>
      <c r="JB82" s="1018"/>
      <c r="JC82" s="1018"/>
      <c r="JD82" s="1018"/>
      <c r="JE82" s="1018"/>
      <c r="JF82" s="1018"/>
      <c r="JG82" s="1018"/>
      <c r="JH82" s="1018"/>
      <c r="JI82" s="1018"/>
      <c r="JJ82" s="1018"/>
      <c r="JK82" s="1018"/>
      <c r="JL82" s="1018"/>
      <c r="JM82" s="1018"/>
      <c r="JN82" s="1018"/>
      <c r="JO82" s="1018"/>
      <c r="JP82" s="1018"/>
      <c r="JQ82" s="260"/>
      <c r="JR82" s="511"/>
      <c r="JS82" s="512"/>
      <c r="JT82" s="512"/>
      <c r="JU82" s="512"/>
      <c r="JV82" s="512"/>
      <c r="JW82" s="512"/>
      <c r="JX82" s="512"/>
      <c r="JY82" s="512"/>
      <c r="JZ82" s="512"/>
      <c r="KA82" s="513"/>
      <c r="KB82" s="226"/>
      <c r="KC82" s="226"/>
      <c r="KD82" s="226"/>
      <c r="KE82" s="226"/>
      <c r="KF82" s="226"/>
      <c r="KG82" s="226"/>
      <c r="KH82" s="406"/>
      <c r="KI82" s="406"/>
      <c r="KJ82" s="406"/>
      <c r="KK82" s="406"/>
      <c r="KL82" s="406"/>
      <c r="KM82" s="406"/>
      <c r="KN82" s="406"/>
      <c r="KO82" s="406"/>
      <c r="KP82" s="406"/>
      <c r="KQ82" s="406"/>
      <c r="KR82" s="406"/>
      <c r="KS82" s="403"/>
      <c r="KT82" s="403"/>
      <c r="KU82" s="403"/>
      <c r="KV82" s="403"/>
      <c r="KW82" s="404"/>
      <c r="KX82" s="207"/>
      <c r="KY82" s="208"/>
      <c r="KZ82" s="208"/>
      <c r="LA82" s="208"/>
      <c r="LB82" s="208"/>
      <c r="LC82" s="208"/>
      <c r="LD82" s="208"/>
      <c r="LE82" s="208"/>
      <c r="LF82" s="208"/>
      <c r="LG82" s="208"/>
      <c r="LH82" s="208"/>
      <c r="LI82" s="208"/>
      <c r="LJ82" s="208"/>
      <c r="LK82" s="208"/>
      <c r="LL82" s="209"/>
      <c r="LM82" s="388"/>
      <c r="LN82" s="389"/>
      <c r="LO82" s="389"/>
      <c r="LP82" s="389"/>
      <c r="LQ82" s="389"/>
      <c r="LR82" s="389"/>
      <c r="LS82" s="390"/>
      <c r="LT82" s="388"/>
      <c r="LU82" s="392"/>
      <c r="LV82" s="392"/>
      <c r="LW82" s="392"/>
      <c r="LX82" s="392"/>
      <c r="LY82" s="392"/>
      <c r="LZ82" s="393"/>
      <c r="MA82" s="388"/>
      <c r="MB82" s="392"/>
      <c r="MC82" s="392"/>
      <c r="MD82" s="392"/>
      <c r="ME82" s="392"/>
      <c r="MF82" s="392"/>
      <c r="MG82" s="393"/>
      <c r="MH82" s="388"/>
      <c r="MI82" s="389"/>
      <c r="MJ82" s="389"/>
      <c r="MK82" s="389"/>
      <c r="ML82" s="389"/>
      <c r="MM82" s="389"/>
      <c r="MN82" s="390"/>
      <c r="MO82" s="388"/>
      <c r="MP82" s="389"/>
      <c r="MQ82" s="389"/>
      <c r="MR82" s="389"/>
      <c r="MS82" s="389"/>
      <c r="MT82" s="389"/>
      <c r="MU82" s="390"/>
      <c r="MV82" s="1017"/>
      <c r="MW82" s="1018"/>
      <c r="MX82" s="1018"/>
      <c r="MY82" s="1018"/>
      <c r="MZ82" s="1018"/>
      <c r="NA82" s="1018"/>
      <c r="NB82" s="1018"/>
      <c r="NC82" s="1018"/>
      <c r="ND82" s="1018"/>
      <c r="NE82" s="1018"/>
      <c r="NF82" s="1018"/>
      <c r="NG82" s="1018"/>
      <c r="NH82" s="1018"/>
      <c r="NI82" s="1018"/>
      <c r="NJ82" s="1018"/>
      <c r="NK82" s="1018"/>
      <c r="NL82" s="1018"/>
      <c r="NM82" s="1018"/>
      <c r="NN82" s="1018"/>
      <c r="NO82" s="1018"/>
      <c r="NP82" s="1018"/>
      <c r="NQ82" s="1018"/>
      <c r="NR82" s="1018"/>
      <c r="NS82" s="260"/>
      <c r="NT82" s="511"/>
      <c r="NU82" s="512"/>
      <c r="NV82" s="512"/>
      <c r="NW82" s="512"/>
      <c r="NX82" s="512"/>
      <c r="NY82" s="512"/>
      <c r="NZ82" s="512"/>
      <c r="OA82" s="512"/>
      <c r="OB82" s="512"/>
      <c r="OC82" s="513"/>
      <c r="OD82" s="226"/>
      <c r="OE82" s="226"/>
      <c r="OF82" s="226"/>
      <c r="OG82" s="226"/>
      <c r="OH82" s="226"/>
      <c r="OI82" s="226"/>
      <c r="OJ82" s="406"/>
      <c r="OK82" s="406"/>
      <c r="OL82" s="406"/>
      <c r="OM82" s="406"/>
      <c r="ON82" s="406"/>
      <c r="OO82" s="406"/>
      <c r="OP82" s="406"/>
      <c r="OQ82" s="406"/>
      <c r="OR82" s="406"/>
      <c r="OS82" s="406"/>
      <c r="OT82" s="406"/>
      <c r="OU82" s="403"/>
      <c r="OV82" s="403"/>
      <c r="OW82" s="403"/>
      <c r="OX82" s="403"/>
      <c r="OY82" s="404"/>
      <c r="OZ82" s="207"/>
      <c r="PA82" s="208"/>
      <c r="PB82" s="208"/>
      <c r="PC82" s="208"/>
      <c r="PD82" s="208"/>
      <c r="PE82" s="208"/>
      <c r="PF82" s="208"/>
      <c r="PG82" s="208"/>
      <c r="PH82" s="208"/>
      <c r="PI82" s="208"/>
      <c r="PJ82" s="208"/>
      <c r="PK82" s="208"/>
      <c r="PL82" s="208"/>
      <c r="PM82" s="208"/>
      <c r="PN82" s="209"/>
      <c r="PO82" s="388"/>
      <c r="PP82" s="389"/>
      <c r="PQ82" s="389"/>
      <c r="PR82" s="389"/>
      <c r="PS82" s="389"/>
      <c r="PT82" s="389"/>
      <c r="PU82" s="390"/>
      <c r="PV82" s="388"/>
      <c r="PW82" s="392"/>
      <c r="PX82" s="392"/>
      <c r="PY82" s="392"/>
      <c r="PZ82" s="392"/>
      <c r="QA82" s="392"/>
      <c r="QB82" s="393"/>
      <c r="QC82" s="388"/>
      <c r="QD82" s="392"/>
      <c r="QE82" s="392"/>
      <c r="QF82" s="392"/>
      <c r="QG82" s="392"/>
      <c r="QH82" s="392"/>
      <c r="QI82" s="393"/>
      <c r="QJ82" s="388"/>
      <c r="QK82" s="389"/>
      <c r="QL82" s="389"/>
      <c r="QM82" s="389"/>
      <c r="QN82" s="389"/>
      <c r="QO82" s="389"/>
      <c r="QP82" s="390"/>
      <c r="QQ82" s="388"/>
      <c r="QR82" s="389"/>
      <c r="QS82" s="389"/>
      <c r="QT82" s="389"/>
      <c r="QU82" s="389"/>
      <c r="QV82" s="389"/>
      <c r="QW82" s="390"/>
      <c r="QX82" s="1017"/>
      <c r="QY82" s="1018"/>
      <c r="QZ82" s="1018"/>
      <c r="RA82" s="1018"/>
      <c r="RB82" s="1018"/>
      <c r="RC82" s="1018"/>
      <c r="RD82" s="1018"/>
      <c r="RE82" s="1018"/>
      <c r="RF82" s="1018"/>
      <c r="RG82" s="1018"/>
      <c r="RH82" s="1018"/>
      <c r="RI82" s="1018"/>
      <c r="RJ82" s="1018"/>
      <c r="RK82" s="1018"/>
      <c r="RL82" s="1018"/>
      <c r="RM82" s="1018"/>
      <c r="RN82" s="1018"/>
      <c r="RO82" s="1018"/>
      <c r="RP82" s="1018"/>
      <c r="RQ82" s="1018"/>
      <c r="RR82" s="1018"/>
      <c r="RS82" s="1018"/>
      <c r="RT82" s="1018"/>
      <c r="RU82" s="260"/>
    </row>
    <row r="83" spans="2:489" ht="6.95" customHeight="1">
      <c r="B83" s="493"/>
      <c r="C83" s="494"/>
      <c r="D83" s="495"/>
      <c r="E83" s="502"/>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4"/>
      <c r="AG83" s="729"/>
      <c r="AH83" s="678"/>
      <c r="AI83" s="678"/>
      <c r="AJ83" s="678"/>
      <c r="AK83" s="678"/>
      <c r="AL83" s="678"/>
      <c r="AM83" s="678"/>
      <c r="AN83" s="678"/>
      <c r="AO83" s="678"/>
      <c r="AP83" s="678"/>
      <c r="AQ83" s="678"/>
      <c r="AR83" s="678"/>
      <c r="AS83" s="678"/>
      <c r="AT83" s="678"/>
      <c r="AU83" s="678"/>
      <c r="AV83" s="678"/>
      <c r="AW83" s="678"/>
      <c r="AX83" s="524"/>
      <c r="AY83" s="524"/>
      <c r="AZ83" s="524"/>
      <c r="BA83" s="524"/>
      <c r="BB83" s="525"/>
      <c r="BC83" s="679"/>
      <c r="BD83" s="678"/>
      <c r="BE83" s="678"/>
      <c r="BF83" s="678"/>
      <c r="BG83" s="678"/>
      <c r="BH83" s="678"/>
      <c r="BI83" s="678"/>
      <c r="BJ83" s="678"/>
      <c r="BK83" s="678"/>
      <c r="BL83" s="678"/>
      <c r="BM83" s="678"/>
      <c r="BN83" s="678"/>
      <c r="BO83" s="678"/>
      <c r="BP83" s="678"/>
      <c r="BQ83" s="678"/>
      <c r="BR83" s="678"/>
      <c r="BS83" s="678"/>
      <c r="BT83" s="524"/>
      <c r="BU83" s="524"/>
      <c r="BV83" s="524"/>
      <c r="BW83" s="524"/>
      <c r="BX83" s="525"/>
      <c r="BY83" s="391"/>
      <c r="BZ83" s="392"/>
      <c r="CA83" s="392"/>
      <c r="CB83" s="392"/>
      <c r="CC83" s="392"/>
      <c r="CD83" s="392"/>
      <c r="CE83" s="392"/>
      <c r="CF83" s="392"/>
      <c r="CG83" s="392"/>
      <c r="CH83" s="392"/>
      <c r="CI83" s="392"/>
      <c r="CJ83" s="392"/>
      <c r="CK83" s="392"/>
      <c r="CL83" s="392"/>
      <c r="CM83" s="392"/>
      <c r="CN83" s="392"/>
      <c r="CO83" s="392"/>
      <c r="CP83" s="392"/>
      <c r="CQ83" s="392"/>
      <c r="CR83" s="392"/>
      <c r="CS83" s="392"/>
      <c r="CT83" s="393"/>
      <c r="CU83" s="442" t="s">
        <v>43</v>
      </c>
      <c r="CV83" s="265"/>
      <c r="CW83" s="265"/>
      <c r="CX83" s="265"/>
      <c r="CY83" s="265"/>
      <c r="CZ83" s="265"/>
      <c r="DA83" s="405"/>
      <c r="DB83" s="405"/>
      <c r="DC83" s="405"/>
      <c r="DD83" s="405"/>
      <c r="DE83" s="405"/>
      <c r="DF83" s="405"/>
      <c r="DG83" s="405"/>
      <c r="DH83" s="405"/>
      <c r="DI83" s="405"/>
      <c r="DJ83" s="405"/>
      <c r="DK83" s="405"/>
      <c r="DL83" s="307" t="s">
        <v>165</v>
      </c>
      <c r="DM83" s="307"/>
      <c r="DN83" s="307"/>
      <c r="DO83" s="307"/>
      <c r="DP83" s="399"/>
      <c r="DQ83" s="204"/>
      <c r="DR83" s="205"/>
      <c r="DS83" s="205"/>
      <c r="DT83" s="205"/>
      <c r="DU83" s="205"/>
      <c r="DV83" s="205"/>
      <c r="DW83" s="205"/>
      <c r="DX83" s="205"/>
      <c r="DY83" s="205"/>
      <c r="DZ83" s="205"/>
      <c r="EA83" s="205"/>
      <c r="EB83" s="205"/>
      <c r="EC83" s="205"/>
      <c r="ED83" s="205"/>
      <c r="EE83" s="206"/>
      <c r="EF83" s="391"/>
      <c r="EG83" s="392"/>
      <c r="EH83" s="392"/>
      <c r="EI83" s="392"/>
      <c r="EJ83" s="392"/>
      <c r="EK83" s="392"/>
      <c r="EL83" s="393"/>
      <c r="EM83" s="391"/>
      <c r="EN83" s="392"/>
      <c r="EO83" s="392"/>
      <c r="EP83" s="392"/>
      <c r="EQ83" s="392"/>
      <c r="ER83" s="392"/>
      <c r="ES83" s="393"/>
      <c r="ET83" s="391"/>
      <c r="EU83" s="392"/>
      <c r="EV83" s="392"/>
      <c r="EW83" s="392"/>
      <c r="EX83" s="392"/>
      <c r="EY83" s="392"/>
      <c r="EZ83" s="393"/>
      <c r="FA83" s="391"/>
      <c r="FB83" s="392"/>
      <c r="FC83" s="392"/>
      <c r="FD83" s="392"/>
      <c r="FE83" s="392"/>
      <c r="FF83" s="392"/>
      <c r="FG83" s="393"/>
      <c r="FH83" s="391"/>
      <c r="FI83" s="392"/>
      <c r="FJ83" s="392"/>
      <c r="FK83" s="392"/>
      <c r="FL83" s="392"/>
      <c r="FM83" s="392"/>
      <c r="FN83" s="393"/>
      <c r="FO83" s="260"/>
      <c r="FP83" s="511"/>
      <c r="FQ83" s="512"/>
      <c r="FR83" s="512"/>
      <c r="FS83" s="512"/>
      <c r="FT83" s="512"/>
      <c r="FU83" s="512"/>
      <c r="FV83" s="512"/>
      <c r="FW83" s="512"/>
      <c r="FX83" s="512"/>
      <c r="FY83" s="513"/>
      <c r="FZ83" s="307" t="str">
        <f>FZ77</f>
        <v>6箇所目</v>
      </c>
      <c r="GA83" s="265"/>
      <c r="GB83" s="265"/>
      <c r="GC83" s="265"/>
      <c r="GD83" s="265"/>
      <c r="GE83" s="265"/>
      <c r="GF83" s="405"/>
      <c r="GG83" s="405"/>
      <c r="GH83" s="405"/>
      <c r="GI83" s="405"/>
      <c r="GJ83" s="405"/>
      <c r="GK83" s="405"/>
      <c r="GL83" s="405"/>
      <c r="GM83" s="405"/>
      <c r="GN83" s="405"/>
      <c r="GO83" s="405"/>
      <c r="GP83" s="405"/>
      <c r="GQ83" s="307" t="s">
        <v>164</v>
      </c>
      <c r="GR83" s="307"/>
      <c r="GS83" s="307"/>
      <c r="GT83" s="307"/>
      <c r="GU83" s="399"/>
      <c r="GV83" s="204"/>
      <c r="GW83" s="205"/>
      <c r="GX83" s="205"/>
      <c r="GY83" s="205"/>
      <c r="GZ83" s="205"/>
      <c r="HA83" s="205"/>
      <c r="HB83" s="205"/>
      <c r="HC83" s="205"/>
      <c r="HD83" s="205"/>
      <c r="HE83" s="205"/>
      <c r="HF83" s="205"/>
      <c r="HG83" s="205"/>
      <c r="HH83" s="205"/>
      <c r="HI83" s="205"/>
      <c r="HJ83" s="206"/>
      <c r="HK83" s="391"/>
      <c r="HL83" s="392"/>
      <c r="HM83" s="392"/>
      <c r="HN83" s="392"/>
      <c r="HO83" s="392"/>
      <c r="HP83" s="392"/>
      <c r="HQ83" s="393"/>
      <c r="HR83" s="391"/>
      <c r="HS83" s="392"/>
      <c r="HT83" s="392"/>
      <c r="HU83" s="392"/>
      <c r="HV83" s="392"/>
      <c r="HW83" s="392"/>
      <c r="HX83" s="393"/>
      <c r="HY83" s="391"/>
      <c r="HZ83" s="392"/>
      <c r="IA83" s="392"/>
      <c r="IB83" s="392"/>
      <c r="IC83" s="392"/>
      <c r="ID83" s="392"/>
      <c r="IE83" s="393"/>
      <c r="IF83" s="391"/>
      <c r="IG83" s="392"/>
      <c r="IH83" s="392"/>
      <c r="II83" s="392"/>
      <c r="IJ83" s="392"/>
      <c r="IK83" s="392"/>
      <c r="IL83" s="393"/>
      <c r="IM83" s="391"/>
      <c r="IN83" s="392"/>
      <c r="IO83" s="392"/>
      <c r="IP83" s="392"/>
      <c r="IQ83" s="392"/>
      <c r="IR83" s="392"/>
      <c r="IS83" s="393"/>
      <c r="IT83" s="1017"/>
      <c r="IU83" s="1018"/>
      <c r="IV83" s="1018"/>
      <c r="IW83" s="1018"/>
      <c r="IX83" s="1018"/>
      <c r="IY83" s="1018"/>
      <c r="IZ83" s="1018"/>
      <c r="JA83" s="1018"/>
      <c r="JB83" s="1018"/>
      <c r="JC83" s="1018"/>
      <c r="JD83" s="1018"/>
      <c r="JE83" s="1018"/>
      <c r="JF83" s="1018"/>
      <c r="JG83" s="1018"/>
      <c r="JH83" s="1018"/>
      <c r="JI83" s="1018"/>
      <c r="JJ83" s="1018"/>
      <c r="JK83" s="1018"/>
      <c r="JL83" s="1018"/>
      <c r="JM83" s="1018"/>
      <c r="JN83" s="1018"/>
      <c r="JO83" s="1018"/>
      <c r="JP83" s="1018"/>
      <c r="JQ83" s="260"/>
      <c r="JR83" s="511"/>
      <c r="JS83" s="512"/>
      <c r="JT83" s="512"/>
      <c r="JU83" s="512"/>
      <c r="JV83" s="512"/>
      <c r="JW83" s="512"/>
      <c r="JX83" s="512"/>
      <c r="JY83" s="512"/>
      <c r="JZ83" s="512"/>
      <c r="KA83" s="513"/>
      <c r="KB83" s="307" t="str">
        <f>KB77</f>
        <v>9箇所目</v>
      </c>
      <c r="KC83" s="265"/>
      <c r="KD83" s="265"/>
      <c r="KE83" s="265"/>
      <c r="KF83" s="265"/>
      <c r="KG83" s="265"/>
      <c r="KH83" s="405"/>
      <c r="KI83" s="405"/>
      <c r="KJ83" s="405"/>
      <c r="KK83" s="405"/>
      <c r="KL83" s="405"/>
      <c r="KM83" s="405"/>
      <c r="KN83" s="405"/>
      <c r="KO83" s="405"/>
      <c r="KP83" s="405"/>
      <c r="KQ83" s="405"/>
      <c r="KR83" s="405"/>
      <c r="KS83" s="307" t="s">
        <v>164</v>
      </c>
      <c r="KT83" s="307"/>
      <c r="KU83" s="307"/>
      <c r="KV83" s="307"/>
      <c r="KW83" s="399"/>
      <c r="KX83" s="204"/>
      <c r="KY83" s="205"/>
      <c r="KZ83" s="205"/>
      <c r="LA83" s="205"/>
      <c r="LB83" s="205"/>
      <c r="LC83" s="205"/>
      <c r="LD83" s="205"/>
      <c r="LE83" s="205"/>
      <c r="LF83" s="205"/>
      <c r="LG83" s="205"/>
      <c r="LH83" s="205"/>
      <c r="LI83" s="205"/>
      <c r="LJ83" s="205"/>
      <c r="LK83" s="205"/>
      <c r="LL83" s="206"/>
      <c r="LM83" s="391"/>
      <c r="LN83" s="392"/>
      <c r="LO83" s="392"/>
      <c r="LP83" s="392"/>
      <c r="LQ83" s="392"/>
      <c r="LR83" s="392"/>
      <c r="LS83" s="393"/>
      <c r="LT83" s="391"/>
      <c r="LU83" s="392"/>
      <c r="LV83" s="392"/>
      <c r="LW83" s="392"/>
      <c r="LX83" s="392"/>
      <c r="LY83" s="392"/>
      <c r="LZ83" s="393"/>
      <c r="MA83" s="391"/>
      <c r="MB83" s="392"/>
      <c r="MC83" s="392"/>
      <c r="MD83" s="392"/>
      <c r="ME83" s="392"/>
      <c r="MF83" s="392"/>
      <c r="MG83" s="393"/>
      <c r="MH83" s="391"/>
      <c r="MI83" s="392"/>
      <c r="MJ83" s="392"/>
      <c r="MK83" s="392"/>
      <c r="ML83" s="392"/>
      <c r="MM83" s="392"/>
      <c r="MN83" s="393"/>
      <c r="MO83" s="391"/>
      <c r="MP83" s="392"/>
      <c r="MQ83" s="392"/>
      <c r="MR83" s="392"/>
      <c r="MS83" s="392"/>
      <c r="MT83" s="392"/>
      <c r="MU83" s="393"/>
      <c r="MV83" s="1017"/>
      <c r="MW83" s="1018"/>
      <c r="MX83" s="1018"/>
      <c r="MY83" s="1018"/>
      <c r="MZ83" s="1018"/>
      <c r="NA83" s="1018"/>
      <c r="NB83" s="1018"/>
      <c r="NC83" s="1018"/>
      <c r="ND83" s="1018"/>
      <c r="NE83" s="1018"/>
      <c r="NF83" s="1018"/>
      <c r="NG83" s="1018"/>
      <c r="NH83" s="1018"/>
      <c r="NI83" s="1018"/>
      <c r="NJ83" s="1018"/>
      <c r="NK83" s="1018"/>
      <c r="NL83" s="1018"/>
      <c r="NM83" s="1018"/>
      <c r="NN83" s="1018"/>
      <c r="NO83" s="1018"/>
      <c r="NP83" s="1018"/>
      <c r="NQ83" s="1018"/>
      <c r="NR83" s="1018"/>
      <c r="NS83" s="260"/>
      <c r="NT83" s="511"/>
      <c r="NU83" s="512"/>
      <c r="NV83" s="512"/>
      <c r="NW83" s="512"/>
      <c r="NX83" s="512"/>
      <c r="NY83" s="512"/>
      <c r="NZ83" s="512"/>
      <c r="OA83" s="512"/>
      <c r="OB83" s="512"/>
      <c r="OC83" s="513"/>
      <c r="OD83" s="307" t="str">
        <f>OD77</f>
        <v>12箇所目</v>
      </c>
      <c r="OE83" s="265"/>
      <c r="OF83" s="265"/>
      <c r="OG83" s="265"/>
      <c r="OH83" s="265"/>
      <c r="OI83" s="265"/>
      <c r="OJ83" s="405"/>
      <c r="OK83" s="405"/>
      <c r="OL83" s="405"/>
      <c r="OM83" s="405"/>
      <c r="ON83" s="405"/>
      <c r="OO83" s="405"/>
      <c r="OP83" s="405"/>
      <c r="OQ83" s="405"/>
      <c r="OR83" s="405"/>
      <c r="OS83" s="405"/>
      <c r="OT83" s="405"/>
      <c r="OU83" s="307" t="s">
        <v>164</v>
      </c>
      <c r="OV83" s="307"/>
      <c r="OW83" s="307"/>
      <c r="OX83" s="307"/>
      <c r="OY83" s="399"/>
      <c r="OZ83" s="204"/>
      <c r="PA83" s="205"/>
      <c r="PB83" s="205"/>
      <c r="PC83" s="205"/>
      <c r="PD83" s="205"/>
      <c r="PE83" s="205"/>
      <c r="PF83" s="205"/>
      <c r="PG83" s="205"/>
      <c r="PH83" s="205"/>
      <c r="PI83" s="205"/>
      <c r="PJ83" s="205"/>
      <c r="PK83" s="205"/>
      <c r="PL83" s="205"/>
      <c r="PM83" s="205"/>
      <c r="PN83" s="206"/>
      <c r="PO83" s="391"/>
      <c r="PP83" s="392"/>
      <c r="PQ83" s="392"/>
      <c r="PR83" s="392"/>
      <c r="PS83" s="392"/>
      <c r="PT83" s="392"/>
      <c r="PU83" s="393"/>
      <c r="PV83" s="391"/>
      <c r="PW83" s="392"/>
      <c r="PX83" s="392"/>
      <c r="PY83" s="392"/>
      <c r="PZ83" s="392"/>
      <c r="QA83" s="392"/>
      <c r="QB83" s="393"/>
      <c r="QC83" s="391"/>
      <c r="QD83" s="392"/>
      <c r="QE83" s="392"/>
      <c r="QF83" s="392"/>
      <c r="QG83" s="392"/>
      <c r="QH83" s="392"/>
      <c r="QI83" s="393"/>
      <c r="QJ83" s="391"/>
      <c r="QK83" s="392"/>
      <c r="QL83" s="392"/>
      <c r="QM83" s="392"/>
      <c r="QN83" s="392"/>
      <c r="QO83" s="392"/>
      <c r="QP83" s="393"/>
      <c r="QQ83" s="391"/>
      <c r="QR83" s="392"/>
      <c r="QS83" s="392"/>
      <c r="QT83" s="392"/>
      <c r="QU83" s="392"/>
      <c r="QV83" s="392"/>
      <c r="QW83" s="393"/>
      <c r="QX83" s="1017"/>
      <c r="QY83" s="1018"/>
      <c r="QZ83" s="1018"/>
      <c r="RA83" s="1018"/>
      <c r="RB83" s="1018"/>
      <c r="RC83" s="1018"/>
      <c r="RD83" s="1018"/>
      <c r="RE83" s="1018"/>
      <c r="RF83" s="1018"/>
      <c r="RG83" s="1018"/>
      <c r="RH83" s="1018"/>
      <c r="RI83" s="1018"/>
      <c r="RJ83" s="1018"/>
      <c r="RK83" s="1018"/>
      <c r="RL83" s="1018"/>
      <c r="RM83" s="1018"/>
      <c r="RN83" s="1018"/>
      <c r="RO83" s="1018"/>
      <c r="RP83" s="1018"/>
      <c r="RQ83" s="1018"/>
      <c r="RR83" s="1018"/>
      <c r="RS83" s="1018"/>
      <c r="RT83" s="1018"/>
      <c r="RU83" s="260"/>
    </row>
    <row r="84" spans="2:489" ht="6.95" customHeight="1">
      <c r="B84" s="496"/>
      <c r="C84" s="497"/>
      <c r="D84" s="498"/>
      <c r="E84" s="505"/>
      <c r="F84" s="506"/>
      <c r="G84" s="506"/>
      <c r="H84" s="506"/>
      <c r="I84" s="506"/>
      <c r="J84" s="506"/>
      <c r="K84" s="506"/>
      <c r="L84" s="506"/>
      <c r="M84" s="506"/>
      <c r="N84" s="506"/>
      <c r="O84" s="506"/>
      <c r="P84" s="506"/>
      <c r="Q84" s="506"/>
      <c r="R84" s="506"/>
      <c r="S84" s="506"/>
      <c r="T84" s="506"/>
      <c r="U84" s="506"/>
      <c r="V84" s="506"/>
      <c r="W84" s="506"/>
      <c r="X84" s="506"/>
      <c r="Y84" s="506"/>
      <c r="Z84" s="506"/>
      <c r="AA84" s="506"/>
      <c r="AB84" s="506"/>
      <c r="AC84" s="506"/>
      <c r="AD84" s="506"/>
      <c r="AE84" s="506"/>
      <c r="AF84" s="507"/>
      <c r="AG84" s="730"/>
      <c r="AH84" s="681"/>
      <c r="AI84" s="681"/>
      <c r="AJ84" s="681"/>
      <c r="AK84" s="681"/>
      <c r="AL84" s="681"/>
      <c r="AM84" s="681"/>
      <c r="AN84" s="681"/>
      <c r="AO84" s="681"/>
      <c r="AP84" s="681"/>
      <c r="AQ84" s="681"/>
      <c r="AR84" s="681"/>
      <c r="AS84" s="681"/>
      <c r="AT84" s="681"/>
      <c r="AU84" s="681"/>
      <c r="AV84" s="681"/>
      <c r="AW84" s="681"/>
      <c r="AX84" s="526"/>
      <c r="AY84" s="526"/>
      <c r="AZ84" s="526"/>
      <c r="BA84" s="526"/>
      <c r="BB84" s="527"/>
      <c r="BC84" s="680"/>
      <c r="BD84" s="681"/>
      <c r="BE84" s="681"/>
      <c r="BF84" s="681"/>
      <c r="BG84" s="681"/>
      <c r="BH84" s="681"/>
      <c r="BI84" s="681"/>
      <c r="BJ84" s="681"/>
      <c r="BK84" s="681"/>
      <c r="BL84" s="681"/>
      <c r="BM84" s="681"/>
      <c r="BN84" s="681"/>
      <c r="BO84" s="681"/>
      <c r="BP84" s="681"/>
      <c r="BQ84" s="681"/>
      <c r="BR84" s="681"/>
      <c r="BS84" s="681"/>
      <c r="BT84" s="526"/>
      <c r="BU84" s="526"/>
      <c r="BV84" s="526"/>
      <c r="BW84" s="526"/>
      <c r="BX84" s="527"/>
      <c r="BY84" s="394"/>
      <c r="BZ84" s="395"/>
      <c r="CA84" s="395"/>
      <c r="CB84" s="395"/>
      <c r="CC84" s="395"/>
      <c r="CD84" s="395"/>
      <c r="CE84" s="395"/>
      <c r="CF84" s="395"/>
      <c r="CG84" s="395"/>
      <c r="CH84" s="395"/>
      <c r="CI84" s="395"/>
      <c r="CJ84" s="395"/>
      <c r="CK84" s="395"/>
      <c r="CL84" s="395"/>
      <c r="CM84" s="395"/>
      <c r="CN84" s="395"/>
      <c r="CO84" s="395"/>
      <c r="CP84" s="395"/>
      <c r="CQ84" s="395"/>
      <c r="CR84" s="395"/>
      <c r="CS84" s="395"/>
      <c r="CT84" s="396"/>
      <c r="CU84" s="293"/>
      <c r="CV84" s="267"/>
      <c r="CW84" s="267"/>
      <c r="CX84" s="267"/>
      <c r="CY84" s="267"/>
      <c r="CZ84" s="267"/>
      <c r="DA84" s="410"/>
      <c r="DB84" s="410"/>
      <c r="DC84" s="410"/>
      <c r="DD84" s="410"/>
      <c r="DE84" s="410"/>
      <c r="DF84" s="410"/>
      <c r="DG84" s="410"/>
      <c r="DH84" s="410"/>
      <c r="DI84" s="410"/>
      <c r="DJ84" s="410"/>
      <c r="DK84" s="410"/>
      <c r="DL84" s="400"/>
      <c r="DM84" s="400"/>
      <c r="DN84" s="400"/>
      <c r="DO84" s="400"/>
      <c r="DP84" s="401"/>
      <c r="DQ84" s="210"/>
      <c r="DR84" s="211"/>
      <c r="DS84" s="211"/>
      <c r="DT84" s="211"/>
      <c r="DU84" s="211"/>
      <c r="DV84" s="211"/>
      <c r="DW84" s="211"/>
      <c r="DX84" s="211"/>
      <c r="DY84" s="211"/>
      <c r="DZ84" s="211"/>
      <c r="EA84" s="211"/>
      <c r="EB84" s="211"/>
      <c r="EC84" s="211"/>
      <c r="ED84" s="211"/>
      <c r="EE84" s="212"/>
      <c r="EF84" s="394"/>
      <c r="EG84" s="395"/>
      <c r="EH84" s="395"/>
      <c r="EI84" s="395"/>
      <c r="EJ84" s="395"/>
      <c r="EK84" s="395"/>
      <c r="EL84" s="396"/>
      <c r="EM84" s="394"/>
      <c r="EN84" s="395"/>
      <c r="EO84" s="395"/>
      <c r="EP84" s="395"/>
      <c r="EQ84" s="395"/>
      <c r="ER84" s="395"/>
      <c r="ES84" s="396"/>
      <c r="ET84" s="394"/>
      <c r="EU84" s="395"/>
      <c r="EV84" s="395"/>
      <c r="EW84" s="395"/>
      <c r="EX84" s="395"/>
      <c r="EY84" s="395"/>
      <c r="EZ84" s="396"/>
      <c r="FA84" s="394"/>
      <c r="FB84" s="395"/>
      <c r="FC84" s="395"/>
      <c r="FD84" s="395"/>
      <c r="FE84" s="395"/>
      <c r="FF84" s="395"/>
      <c r="FG84" s="396"/>
      <c r="FH84" s="394"/>
      <c r="FI84" s="395"/>
      <c r="FJ84" s="395"/>
      <c r="FK84" s="395"/>
      <c r="FL84" s="395"/>
      <c r="FM84" s="395"/>
      <c r="FN84" s="396"/>
      <c r="FO84" s="260"/>
      <c r="FP84" s="514"/>
      <c r="FQ84" s="515"/>
      <c r="FR84" s="515"/>
      <c r="FS84" s="515"/>
      <c r="FT84" s="515"/>
      <c r="FU84" s="515"/>
      <c r="FV84" s="515"/>
      <c r="FW84" s="515"/>
      <c r="FX84" s="515"/>
      <c r="FY84" s="516"/>
      <c r="FZ84" s="267"/>
      <c r="GA84" s="267"/>
      <c r="GB84" s="267"/>
      <c r="GC84" s="267"/>
      <c r="GD84" s="267"/>
      <c r="GE84" s="267"/>
      <c r="GF84" s="410"/>
      <c r="GG84" s="410"/>
      <c r="GH84" s="410"/>
      <c r="GI84" s="410"/>
      <c r="GJ84" s="410"/>
      <c r="GK84" s="410"/>
      <c r="GL84" s="410"/>
      <c r="GM84" s="410"/>
      <c r="GN84" s="410"/>
      <c r="GO84" s="410"/>
      <c r="GP84" s="410"/>
      <c r="GQ84" s="400"/>
      <c r="GR84" s="400"/>
      <c r="GS84" s="400"/>
      <c r="GT84" s="400"/>
      <c r="GU84" s="401"/>
      <c r="GV84" s="210"/>
      <c r="GW84" s="211"/>
      <c r="GX84" s="211"/>
      <c r="GY84" s="211"/>
      <c r="GZ84" s="211"/>
      <c r="HA84" s="211"/>
      <c r="HB84" s="211"/>
      <c r="HC84" s="211"/>
      <c r="HD84" s="211"/>
      <c r="HE84" s="211"/>
      <c r="HF84" s="211"/>
      <c r="HG84" s="211"/>
      <c r="HH84" s="211"/>
      <c r="HI84" s="211"/>
      <c r="HJ84" s="212"/>
      <c r="HK84" s="394"/>
      <c r="HL84" s="395"/>
      <c r="HM84" s="395"/>
      <c r="HN84" s="395"/>
      <c r="HO84" s="395"/>
      <c r="HP84" s="395"/>
      <c r="HQ84" s="396"/>
      <c r="HR84" s="394"/>
      <c r="HS84" s="395"/>
      <c r="HT84" s="395"/>
      <c r="HU84" s="395"/>
      <c r="HV84" s="395"/>
      <c r="HW84" s="395"/>
      <c r="HX84" s="396"/>
      <c r="HY84" s="394"/>
      <c r="HZ84" s="395"/>
      <c r="IA84" s="395"/>
      <c r="IB84" s="395"/>
      <c r="IC84" s="395"/>
      <c r="ID84" s="395"/>
      <c r="IE84" s="396"/>
      <c r="IF84" s="394"/>
      <c r="IG84" s="395"/>
      <c r="IH84" s="395"/>
      <c r="II84" s="395"/>
      <c r="IJ84" s="395"/>
      <c r="IK84" s="395"/>
      <c r="IL84" s="396"/>
      <c r="IM84" s="394"/>
      <c r="IN84" s="395"/>
      <c r="IO84" s="395"/>
      <c r="IP84" s="395"/>
      <c r="IQ84" s="395"/>
      <c r="IR84" s="395"/>
      <c r="IS84" s="396"/>
      <c r="IT84" s="1017"/>
      <c r="IU84" s="1018"/>
      <c r="IV84" s="1018"/>
      <c r="IW84" s="1018"/>
      <c r="IX84" s="1018"/>
      <c r="IY84" s="1018"/>
      <c r="IZ84" s="1018"/>
      <c r="JA84" s="1018"/>
      <c r="JB84" s="1018"/>
      <c r="JC84" s="1018"/>
      <c r="JD84" s="1018"/>
      <c r="JE84" s="1018"/>
      <c r="JF84" s="1018"/>
      <c r="JG84" s="1018"/>
      <c r="JH84" s="1018"/>
      <c r="JI84" s="1018"/>
      <c r="JJ84" s="1018"/>
      <c r="JK84" s="1018"/>
      <c r="JL84" s="1018"/>
      <c r="JM84" s="1018"/>
      <c r="JN84" s="1018"/>
      <c r="JO84" s="1018"/>
      <c r="JP84" s="1018"/>
      <c r="JQ84" s="260"/>
      <c r="JR84" s="514"/>
      <c r="JS84" s="515"/>
      <c r="JT84" s="515"/>
      <c r="JU84" s="515"/>
      <c r="JV84" s="515"/>
      <c r="JW84" s="515"/>
      <c r="JX84" s="515"/>
      <c r="JY84" s="515"/>
      <c r="JZ84" s="515"/>
      <c r="KA84" s="516"/>
      <c r="KB84" s="267"/>
      <c r="KC84" s="267"/>
      <c r="KD84" s="267"/>
      <c r="KE84" s="267"/>
      <c r="KF84" s="267"/>
      <c r="KG84" s="267"/>
      <c r="KH84" s="410"/>
      <c r="KI84" s="410"/>
      <c r="KJ84" s="410"/>
      <c r="KK84" s="410"/>
      <c r="KL84" s="410"/>
      <c r="KM84" s="410"/>
      <c r="KN84" s="410"/>
      <c r="KO84" s="410"/>
      <c r="KP84" s="410"/>
      <c r="KQ84" s="410"/>
      <c r="KR84" s="410"/>
      <c r="KS84" s="400"/>
      <c r="KT84" s="400"/>
      <c r="KU84" s="400"/>
      <c r="KV84" s="400"/>
      <c r="KW84" s="401"/>
      <c r="KX84" s="210"/>
      <c r="KY84" s="211"/>
      <c r="KZ84" s="211"/>
      <c r="LA84" s="211"/>
      <c r="LB84" s="211"/>
      <c r="LC84" s="211"/>
      <c r="LD84" s="211"/>
      <c r="LE84" s="211"/>
      <c r="LF84" s="211"/>
      <c r="LG84" s="211"/>
      <c r="LH84" s="211"/>
      <c r="LI84" s="211"/>
      <c r="LJ84" s="211"/>
      <c r="LK84" s="211"/>
      <c r="LL84" s="212"/>
      <c r="LM84" s="394"/>
      <c r="LN84" s="395"/>
      <c r="LO84" s="395"/>
      <c r="LP84" s="395"/>
      <c r="LQ84" s="395"/>
      <c r="LR84" s="395"/>
      <c r="LS84" s="396"/>
      <c r="LT84" s="394"/>
      <c r="LU84" s="395"/>
      <c r="LV84" s="395"/>
      <c r="LW84" s="395"/>
      <c r="LX84" s="395"/>
      <c r="LY84" s="395"/>
      <c r="LZ84" s="396"/>
      <c r="MA84" s="394"/>
      <c r="MB84" s="395"/>
      <c r="MC84" s="395"/>
      <c r="MD84" s="395"/>
      <c r="ME84" s="395"/>
      <c r="MF84" s="395"/>
      <c r="MG84" s="396"/>
      <c r="MH84" s="394"/>
      <c r="MI84" s="395"/>
      <c r="MJ84" s="395"/>
      <c r="MK84" s="395"/>
      <c r="ML84" s="395"/>
      <c r="MM84" s="395"/>
      <c r="MN84" s="396"/>
      <c r="MO84" s="394"/>
      <c r="MP84" s="395"/>
      <c r="MQ84" s="395"/>
      <c r="MR84" s="395"/>
      <c r="MS84" s="395"/>
      <c r="MT84" s="395"/>
      <c r="MU84" s="396"/>
      <c r="MV84" s="1017"/>
      <c r="MW84" s="1018"/>
      <c r="MX84" s="1018"/>
      <c r="MY84" s="1018"/>
      <c r="MZ84" s="1018"/>
      <c r="NA84" s="1018"/>
      <c r="NB84" s="1018"/>
      <c r="NC84" s="1018"/>
      <c r="ND84" s="1018"/>
      <c r="NE84" s="1018"/>
      <c r="NF84" s="1018"/>
      <c r="NG84" s="1018"/>
      <c r="NH84" s="1018"/>
      <c r="NI84" s="1018"/>
      <c r="NJ84" s="1018"/>
      <c r="NK84" s="1018"/>
      <c r="NL84" s="1018"/>
      <c r="NM84" s="1018"/>
      <c r="NN84" s="1018"/>
      <c r="NO84" s="1018"/>
      <c r="NP84" s="1018"/>
      <c r="NQ84" s="1018"/>
      <c r="NR84" s="1018"/>
      <c r="NS84" s="260"/>
      <c r="NT84" s="514"/>
      <c r="NU84" s="515"/>
      <c r="NV84" s="515"/>
      <c r="NW84" s="515"/>
      <c r="NX84" s="515"/>
      <c r="NY84" s="515"/>
      <c r="NZ84" s="515"/>
      <c r="OA84" s="515"/>
      <c r="OB84" s="515"/>
      <c r="OC84" s="516"/>
      <c r="OD84" s="267"/>
      <c r="OE84" s="267"/>
      <c r="OF84" s="267"/>
      <c r="OG84" s="267"/>
      <c r="OH84" s="267"/>
      <c r="OI84" s="267"/>
      <c r="OJ84" s="410"/>
      <c r="OK84" s="410"/>
      <c r="OL84" s="410"/>
      <c r="OM84" s="410"/>
      <c r="ON84" s="410"/>
      <c r="OO84" s="410"/>
      <c r="OP84" s="410"/>
      <c r="OQ84" s="410"/>
      <c r="OR84" s="410"/>
      <c r="OS84" s="410"/>
      <c r="OT84" s="410"/>
      <c r="OU84" s="400"/>
      <c r="OV84" s="400"/>
      <c r="OW84" s="400"/>
      <c r="OX84" s="400"/>
      <c r="OY84" s="401"/>
      <c r="OZ84" s="210"/>
      <c r="PA84" s="211"/>
      <c r="PB84" s="211"/>
      <c r="PC84" s="211"/>
      <c r="PD84" s="211"/>
      <c r="PE84" s="211"/>
      <c r="PF84" s="211"/>
      <c r="PG84" s="211"/>
      <c r="PH84" s="211"/>
      <c r="PI84" s="211"/>
      <c r="PJ84" s="211"/>
      <c r="PK84" s="211"/>
      <c r="PL84" s="211"/>
      <c r="PM84" s="211"/>
      <c r="PN84" s="212"/>
      <c r="PO84" s="394"/>
      <c r="PP84" s="395"/>
      <c r="PQ84" s="395"/>
      <c r="PR84" s="395"/>
      <c r="PS84" s="395"/>
      <c r="PT84" s="395"/>
      <c r="PU84" s="396"/>
      <c r="PV84" s="394"/>
      <c r="PW84" s="395"/>
      <c r="PX84" s="395"/>
      <c r="PY84" s="395"/>
      <c r="PZ84" s="395"/>
      <c r="QA84" s="395"/>
      <c r="QB84" s="396"/>
      <c r="QC84" s="394"/>
      <c r="QD84" s="395"/>
      <c r="QE84" s="395"/>
      <c r="QF84" s="395"/>
      <c r="QG84" s="395"/>
      <c r="QH84" s="395"/>
      <c r="QI84" s="396"/>
      <c r="QJ84" s="394"/>
      <c r="QK84" s="395"/>
      <c r="QL84" s="395"/>
      <c r="QM84" s="395"/>
      <c r="QN84" s="395"/>
      <c r="QO84" s="395"/>
      <c r="QP84" s="396"/>
      <c r="QQ84" s="394"/>
      <c r="QR84" s="395"/>
      <c r="QS84" s="395"/>
      <c r="QT84" s="395"/>
      <c r="QU84" s="395"/>
      <c r="QV84" s="395"/>
      <c r="QW84" s="396"/>
      <c r="QX84" s="1017"/>
      <c r="QY84" s="1018"/>
      <c r="QZ84" s="1018"/>
      <c r="RA84" s="1018"/>
      <c r="RB84" s="1018"/>
      <c r="RC84" s="1018"/>
      <c r="RD84" s="1018"/>
      <c r="RE84" s="1018"/>
      <c r="RF84" s="1018"/>
      <c r="RG84" s="1018"/>
      <c r="RH84" s="1018"/>
      <c r="RI84" s="1018"/>
      <c r="RJ84" s="1018"/>
      <c r="RK84" s="1018"/>
      <c r="RL84" s="1018"/>
      <c r="RM84" s="1018"/>
      <c r="RN84" s="1018"/>
      <c r="RO84" s="1018"/>
      <c r="RP84" s="1018"/>
      <c r="RQ84" s="1018"/>
      <c r="RR84" s="1018"/>
      <c r="RS84" s="1018"/>
      <c r="RT84" s="1018"/>
      <c r="RU84" s="260"/>
    </row>
    <row r="85" spans="2:489" ht="6.6" customHeight="1">
      <c r="B85" t="s">
        <v>1</v>
      </c>
      <c r="C85" t="s">
        <v>1</v>
      </c>
      <c r="AE85" s="3"/>
      <c r="AF85" s="3" t="s">
        <v>1</v>
      </c>
      <c r="AG85" s="3" t="s">
        <v>1</v>
      </c>
      <c r="AH85" s="3" t="s">
        <v>1</v>
      </c>
      <c r="AI85" s="3" t="s">
        <v>1</v>
      </c>
      <c r="AJ85" s="3" t="s">
        <v>1</v>
      </c>
      <c r="AK85" s="3"/>
      <c r="AL85" s="3"/>
      <c r="AM85" s="3" t="s">
        <v>1</v>
      </c>
      <c r="AN85" s="3" t="s">
        <v>1</v>
      </c>
      <c r="AO85" s="3" t="s">
        <v>1</v>
      </c>
      <c r="AP85" s="3"/>
      <c r="AQ85" s="3" t="s">
        <v>1</v>
      </c>
      <c r="AR85" s="3" t="s">
        <v>1</v>
      </c>
      <c r="AS85" s="3"/>
      <c r="AT85" s="3"/>
      <c r="AU85" s="3"/>
      <c r="AV85" s="3"/>
      <c r="AW85" s="3" t="s">
        <v>1</v>
      </c>
      <c r="AX85" s="3" t="s">
        <v>1</v>
      </c>
      <c r="AY85" s="3" t="s">
        <v>1</v>
      </c>
      <c r="AZ85" s="3"/>
      <c r="BA85" s="3"/>
      <c r="BB85" s="3" t="s">
        <v>1</v>
      </c>
      <c r="BC85" s="3" t="s">
        <v>1</v>
      </c>
      <c r="BD85" s="3" t="s">
        <v>1</v>
      </c>
      <c r="BE85" s="3" t="s">
        <v>1</v>
      </c>
      <c r="BF85" s="3" t="s">
        <v>1</v>
      </c>
      <c r="BG85" s="3" t="s">
        <v>1</v>
      </c>
      <c r="BH85" s="3" t="s">
        <v>1</v>
      </c>
      <c r="BI85" s="3" t="s">
        <v>1</v>
      </c>
      <c r="BJ85" s="3" t="s">
        <v>1</v>
      </c>
      <c r="BK85" s="3" t="s">
        <v>1</v>
      </c>
      <c r="BL85" s="3" t="s">
        <v>1</v>
      </c>
      <c r="BM85" s="3"/>
      <c r="BN85" s="3" t="s">
        <v>1</v>
      </c>
      <c r="BO85" s="3" t="s">
        <v>1</v>
      </c>
      <c r="BP85" s="3" t="s">
        <v>1</v>
      </c>
      <c r="BQ85" s="3" t="s">
        <v>1</v>
      </c>
      <c r="BR85" s="3" t="s">
        <v>1</v>
      </c>
      <c r="BS85" s="3" t="s">
        <v>1</v>
      </c>
      <c r="BT85" s="3" t="s">
        <v>1</v>
      </c>
      <c r="BU85" s="3" t="s">
        <v>1</v>
      </c>
      <c r="BV85" s="3"/>
      <c r="BW85" s="3" t="s">
        <v>1</v>
      </c>
      <c r="BX85" s="3" t="s">
        <v>1</v>
      </c>
      <c r="BY85" s="3" t="s">
        <v>1</v>
      </c>
      <c r="BZ85" s="3"/>
      <c r="CA85" s="3"/>
      <c r="CB85" s="3" t="s">
        <v>1</v>
      </c>
      <c r="CC85" s="3"/>
      <c r="CD85" s="3" t="s">
        <v>1</v>
      </c>
      <c r="CE85" s="3" t="s">
        <v>1</v>
      </c>
      <c r="CF85" s="3"/>
      <c r="CG85" s="3"/>
      <c r="CH85" s="3" t="s">
        <v>1</v>
      </c>
      <c r="CI85" s="3"/>
      <c r="CJ85" s="3" t="s">
        <v>1</v>
      </c>
      <c r="CK85" s="3"/>
      <c r="CL85" s="3" t="s">
        <v>1</v>
      </c>
      <c r="CM85" s="3" t="s">
        <v>1</v>
      </c>
      <c r="CN85" s="3" t="s">
        <v>1</v>
      </c>
      <c r="CO85" s="3" t="s">
        <v>1</v>
      </c>
      <c r="CP85" s="3" t="s">
        <v>1</v>
      </c>
      <c r="CQ85" s="3" t="s">
        <v>1</v>
      </c>
      <c r="CR85" s="3"/>
      <c r="CS85" s="3" t="s">
        <v>1</v>
      </c>
      <c r="CT85" s="3" t="s">
        <v>1</v>
      </c>
      <c r="CU85" s="3" t="s">
        <v>1</v>
      </c>
      <c r="CV85" s="3"/>
      <c r="CW85" s="3" t="s">
        <v>1</v>
      </c>
      <c r="CX85" s="3" t="s">
        <v>1</v>
      </c>
      <c r="CY85" s="3" t="s">
        <v>1</v>
      </c>
      <c r="CZ85" s="3"/>
      <c r="DA85" s="3" t="s">
        <v>1</v>
      </c>
      <c r="DB85" s="3"/>
      <c r="DC85" s="3"/>
      <c r="DD85" s="3"/>
      <c r="DE85" s="3" t="s">
        <v>1</v>
      </c>
      <c r="DF85" s="3" t="s">
        <v>1</v>
      </c>
      <c r="DG85" s="3" t="s">
        <v>1</v>
      </c>
      <c r="DH85" s="3" t="s">
        <v>1</v>
      </c>
      <c r="DI85" s="3" t="s">
        <v>1</v>
      </c>
      <c r="DJ85" s="3" t="s">
        <v>1</v>
      </c>
      <c r="DK85" s="3" t="s">
        <v>1</v>
      </c>
      <c r="DL85" s="3" t="s">
        <v>1</v>
      </c>
      <c r="DM85" s="3" t="s">
        <v>1</v>
      </c>
      <c r="DN85" s="3" t="s">
        <v>1</v>
      </c>
      <c r="DO85" s="3"/>
      <c r="DP85" s="3" t="s">
        <v>1</v>
      </c>
      <c r="DQ85" s="3" t="s">
        <v>1</v>
      </c>
      <c r="DR85" s="3"/>
      <c r="DS85" s="3" t="s">
        <v>1</v>
      </c>
      <c r="DT85" s="3" t="s">
        <v>1</v>
      </c>
      <c r="DU85" s="3"/>
      <c r="DV85" s="3" t="s">
        <v>1</v>
      </c>
      <c r="DW85" s="3" t="s">
        <v>1</v>
      </c>
      <c r="DX85" s="3"/>
      <c r="DY85" s="3" t="s">
        <v>1</v>
      </c>
      <c r="DZ85" s="3" t="s">
        <v>1</v>
      </c>
      <c r="EA85" s="3"/>
      <c r="EB85" s="3" t="s">
        <v>1</v>
      </c>
      <c r="EC85" s="3" t="s">
        <v>1</v>
      </c>
      <c r="ED85" s="3"/>
      <c r="EE85" s="3" t="s">
        <v>1</v>
      </c>
      <c r="EF85" s="3" t="s">
        <v>1</v>
      </c>
      <c r="EG85" s="3"/>
      <c r="EH85" s="3" t="s">
        <v>1</v>
      </c>
      <c r="EI85" s="3" t="s">
        <v>1</v>
      </c>
      <c r="EJ85" s="3"/>
      <c r="EK85" s="3" t="s">
        <v>1</v>
      </c>
      <c r="EL85" s="3" t="s">
        <v>1</v>
      </c>
      <c r="EM85" s="3" t="s">
        <v>1</v>
      </c>
      <c r="EN85" s="3"/>
      <c r="EO85" s="3"/>
      <c r="EP85" s="3" t="s">
        <v>1</v>
      </c>
      <c r="EQ85" s="3" t="s">
        <v>1</v>
      </c>
      <c r="ER85" s="3" t="s">
        <v>1</v>
      </c>
      <c r="ES85" s="3"/>
      <c r="ET85" s="3" t="s">
        <v>1</v>
      </c>
      <c r="EU85" s="3" t="s">
        <v>1</v>
      </c>
      <c r="EV85" s="3" t="s">
        <v>1</v>
      </c>
      <c r="EW85" s="3" t="s">
        <v>1</v>
      </c>
      <c r="EX85" s="3" t="s">
        <v>1</v>
      </c>
      <c r="EY85" s="3" t="s">
        <v>1</v>
      </c>
      <c r="EZ85" s="3" t="s">
        <v>1</v>
      </c>
      <c r="FA85" s="3" t="s">
        <v>1</v>
      </c>
      <c r="FB85" s="3" t="s">
        <v>1</v>
      </c>
      <c r="FC85" s="3" t="s">
        <v>1</v>
      </c>
      <c r="FD85" s="3" t="s">
        <v>1</v>
      </c>
      <c r="FE85" s="3"/>
      <c r="FF85" s="3" t="s">
        <v>1</v>
      </c>
      <c r="FG85" s="3" t="s">
        <v>1</v>
      </c>
      <c r="FH85" s="3" t="s">
        <v>1</v>
      </c>
      <c r="FI85" s="3"/>
      <c r="FJ85" s="3" t="s">
        <v>1</v>
      </c>
      <c r="FK85" s="3"/>
      <c r="FL85" s="3" t="s">
        <v>1</v>
      </c>
      <c r="FM85" s="3" t="s">
        <v>1</v>
      </c>
      <c r="FN85" s="3" t="s">
        <v>1</v>
      </c>
      <c r="FO85" s="221"/>
      <c r="FP85" s="222"/>
      <c r="FQ85" s="222"/>
      <c r="FR85" s="222"/>
      <c r="FS85" s="222"/>
      <c r="FT85" s="222"/>
      <c r="FU85" s="222"/>
      <c r="FV85" s="222"/>
      <c r="FW85" s="222"/>
      <c r="FX85" s="222"/>
      <c r="FY85" s="222"/>
      <c r="FZ85" s="222"/>
      <c r="GA85" s="222"/>
      <c r="GB85" s="222"/>
      <c r="GC85" s="222"/>
      <c r="GD85" s="222"/>
      <c r="GE85" s="222"/>
      <c r="GF85" s="222"/>
      <c r="GG85" s="222"/>
      <c r="GH85" s="222"/>
      <c r="GI85" s="222"/>
      <c r="GJ85" s="222"/>
      <c r="GK85" s="222"/>
      <c r="GL85" s="222"/>
      <c r="GM85" s="222"/>
      <c r="GN85" s="222"/>
      <c r="GO85" s="222"/>
      <c r="GP85" s="222"/>
      <c r="GQ85" s="222"/>
      <c r="GR85" s="222"/>
      <c r="GS85" s="222"/>
      <c r="GT85" s="222"/>
      <c r="GU85" s="222"/>
      <c r="GV85" s="222"/>
      <c r="GW85" s="222"/>
      <c r="GX85" s="222"/>
      <c r="GY85" s="222"/>
      <c r="GZ85" s="222"/>
      <c r="HA85" s="222"/>
      <c r="HB85" s="222"/>
      <c r="HC85" s="222"/>
      <c r="HD85" s="222"/>
      <c r="HE85" s="222"/>
      <c r="HF85" s="222"/>
      <c r="HG85" s="222"/>
      <c r="HH85" s="222"/>
      <c r="HI85" s="222"/>
      <c r="HJ85" s="222"/>
      <c r="HK85" s="222"/>
      <c r="HL85" s="222"/>
      <c r="HM85" s="222"/>
      <c r="HN85" s="222"/>
      <c r="HO85" s="222"/>
      <c r="HP85" s="222"/>
      <c r="HQ85" s="222"/>
      <c r="HR85" s="222"/>
      <c r="HS85" s="222"/>
      <c r="HT85" s="222"/>
      <c r="HU85" s="222"/>
      <c r="HV85" s="222"/>
      <c r="HW85" s="222"/>
      <c r="HX85" s="222"/>
      <c r="HY85" s="222"/>
      <c r="HZ85" s="222"/>
      <c r="IA85" s="222"/>
      <c r="IB85" s="222"/>
      <c r="IC85" s="222"/>
      <c r="ID85" s="222"/>
      <c r="IE85" s="222"/>
      <c r="IF85" s="222"/>
      <c r="IG85" s="222"/>
      <c r="IH85" s="222"/>
      <c r="II85" s="222"/>
      <c r="IJ85" s="222"/>
      <c r="IK85" s="222"/>
      <c r="IL85" s="222"/>
      <c r="IM85" s="222"/>
      <c r="IN85" s="222"/>
      <c r="IO85" s="222"/>
      <c r="IP85" s="222"/>
      <c r="IQ85" s="222"/>
      <c r="IR85" s="222"/>
      <c r="IS85" s="222"/>
      <c r="IT85" s="222"/>
      <c r="IU85" s="222"/>
      <c r="IV85" s="222"/>
      <c r="IW85" s="222"/>
      <c r="IX85" s="222"/>
      <c r="IY85" s="222"/>
      <c r="IZ85" s="222"/>
      <c r="JA85" s="222"/>
      <c r="JB85" s="222"/>
      <c r="JC85" s="222"/>
      <c r="JD85" s="222"/>
      <c r="JE85" s="222"/>
      <c r="JF85" s="222"/>
      <c r="JG85" s="222"/>
      <c r="JH85" s="222"/>
      <c r="JI85" s="222"/>
      <c r="JJ85" s="222"/>
      <c r="JK85" s="222"/>
      <c r="JL85" s="222"/>
      <c r="JM85" s="222"/>
      <c r="JN85" s="222"/>
      <c r="JO85" s="222"/>
      <c r="JP85" s="222"/>
      <c r="JQ85" s="221"/>
      <c r="JR85" s="222"/>
      <c r="JS85" s="222"/>
      <c r="JT85" s="222"/>
      <c r="JU85" s="222"/>
      <c r="JV85" s="222"/>
      <c r="JW85" s="222"/>
      <c r="JX85" s="222"/>
      <c r="JY85" s="222"/>
      <c r="JZ85" s="222"/>
      <c r="KA85" s="222"/>
      <c r="KB85" s="222"/>
      <c r="KC85" s="222"/>
      <c r="KD85" s="222"/>
      <c r="KE85" s="222"/>
      <c r="KF85" s="222"/>
      <c r="KG85" s="222"/>
      <c r="KH85" s="222"/>
      <c r="KI85" s="222"/>
      <c r="KJ85" s="222"/>
      <c r="KK85" s="222"/>
      <c r="KL85" s="222"/>
      <c r="KM85" s="222"/>
      <c r="KN85" s="222"/>
      <c r="KO85" s="222"/>
      <c r="KP85" s="222"/>
      <c r="KQ85" s="222"/>
      <c r="KR85" s="222"/>
      <c r="KS85" s="222"/>
      <c r="KT85" s="222"/>
      <c r="KU85" s="222"/>
      <c r="KV85" s="222"/>
      <c r="KW85" s="222"/>
      <c r="KX85" s="222"/>
      <c r="KY85" s="222"/>
      <c r="KZ85" s="222"/>
      <c r="LA85" s="222"/>
      <c r="LB85" s="222"/>
      <c r="LC85" s="222"/>
      <c r="LD85" s="222"/>
      <c r="LE85" s="222"/>
      <c r="LF85" s="222"/>
      <c r="LG85" s="222"/>
      <c r="LH85" s="222"/>
      <c r="LI85" s="222"/>
      <c r="LJ85" s="222"/>
      <c r="LK85" s="222"/>
      <c r="LL85" s="222"/>
      <c r="LM85" s="222"/>
      <c r="LN85" s="222"/>
      <c r="LO85" s="222"/>
      <c r="LP85" s="222"/>
      <c r="LQ85" s="222"/>
      <c r="LR85" s="222"/>
      <c r="LS85" s="222"/>
      <c r="LT85" s="222"/>
      <c r="LU85" s="222"/>
      <c r="LV85" s="222"/>
      <c r="LW85" s="222"/>
      <c r="LX85" s="222"/>
      <c r="LY85" s="222"/>
      <c r="LZ85" s="222"/>
      <c r="MA85" s="222"/>
      <c r="MB85" s="222"/>
      <c r="MC85" s="222"/>
      <c r="MD85" s="222"/>
      <c r="ME85" s="222"/>
      <c r="MF85" s="222"/>
      <c r="MG85" s="222"/>
      <c r="MH85" s="222"/>
      <c r="MI85" s="222"/>
      <c r="MJ85" s="222"/>
      <c r="MK85" s="222"/>
      <c r="ML85" s="222"/>
      <c r="MM85" s="222"/>
      <c r="MN85" s="222"/>
      <c r="MO85" s="222"/>
      <c r="MP85" s="222"/>
      <c r="MQ85" s="222"/>
      <c r="MR85" s="222"/>
      <c r="MS85" s="222"/>
      <c r="MT85" s="222"/>
      <c r="MU85" s="222"/>
      <c r="MV85" s="222"/>
      <c r="MW85" s="222"/>
      <c r="MX85" s="222"/>
      <c r="MY85" s="222"/>
      <c r="MZ85" s="222"/>
      <c r="NA85" s="222"/>
      <c r="NB85" s="222"/>
      <c r="NC85" s="222"/>
      <c r="ND85" s="222"/>
      <c r="NE85" s="222"/>
      <c r="NF85" s="222"/>
      <c r="NG85" s="222"/>
      <c r="NH85" s="222"/>
      <c r="NI85" s="222"/>
      <c r="NJ85" s="222"/>
      <c r="NK85" s="222"/>
      <c r="NL85" s="222"/>
      <c r="NM85" s="222"/>
      <c r="NN85" s="222"/>
      <c r="NO85" s="222"/>
      <c r="NP85" s="222"/>
      <c r="NQ85" s="222"/>
      <c r="NR85" s="222"/>
      <c r="NS85" s="221"/>
      <c r="NT85" s="222"/>
      <c r="NU85" s="222"/>
      <c r="NV85" s="222"/>
      <c r="NW85" s="222"/>
      <c r="NX85" s="222"/>
      <c r="NY85" s="222"/>
      <c r="NZ85" s="222"/>
      <c r="OA85" s="222"/>
      <c r="OB85" s="222"/>
      <c r="OC85" s="222"/>
      <c r="OD85" s="222"/>
      <c r="OE85" s="222"/>
      <c r="OF85" s="222"/>
      <c r="OG85" s="222"/>
      <c r="OH85" s="222"/>
      <c r="OI85" s="222"/>
      <c r="OJ85" s="222"/>
      <c r="OK85" s="222"/>
      <c r="OL85" s="222"/>
      <c r="OM85" s="222"/>
      <c r="ON85" s="222"/>
      <c r="OO85" s="222"/>
      <c r="OP85" s="222"/>
      <c r="OQ85" s="222"/>
      <c r="OR85" s="222"/>
      <c r="OS85" s="222"/>
      <c r="OT85" s="222"/>
      <c r="OU85" s="222"/>
      <c r="OV85" s="222"/>
      <c r="OW85" s="222"/>
      <c r="OX85" s="222"/>
      <c r="OY85" s="222"/>
      <c r="OZ85" s="222"/>
      <c r="PA85" s="222"/>
      <c r="PB85" s="222"/>
      <c r="PC85" s="222"/>
      <c r="PD85" s="222"/>
      <c r="PE85" s="222"/>
      <c r="PF85" s="222"/>
      <c r="PG85" s="222"/>
      <c r="PH85" s="222"/>
      <c r="PI85" s="222"/>
      <c r="PJ85" s="222"/>
      <c r="PK85" s="222"/>
      <c r="PL85" s="222"/>
      <c r="PM85" s="222"/>
      <c r="PN85" s="222"/>
      <c r="PO85" s="222"/>
      <c r="PP85" s="222"/>
      <c r="PQ85" s="222"/>
      <c r="PR85" s="222"/>
      <c r="PS85" s="222"/>
      <c r="PT85" s="222"/>
      <c r="PU85" s="222"/>
      <c r="PV85" s="222"/>
      <c r="PW85" s="222"/>
      <c r="PX85" s="222"/>
      <c r="PY85" s="222"/>
      <c r="PZ85" s="222"/>
      <c r="QA85" s="222"/>
      <c r="QB85" s="222"/>
      <c r="QC85" s="222"/>
      <c r="QD85" s="222"/>
      <c r="QE85" s="222"/>
      <c r="QF85" s="222"/>
      <c r="QG85" s="222"/>
      <c r="QH85" s="222"/>
      <c r="QI85" s="222"/>
      <c r="QJ85" s="222"/>
      <c r="QK85" s="222"/>
      <c r="QL85" s="222"/>
      <c r="QM85" s="222"/>
      <c r="QN85" s="222"/>
      <c r="QO85" s="222"/>
      <c r="QP85" s="222"/>
      <c r="QQ85" s="222"/>
      <c r="QR85" s="222"/>
      <c r="QS85" s="222"/>
      <c r="QT85" s="222"/>
      <c r="QU85" s="222"/>
      <c r="QV85" s="222"/>
      <c r="QW85" s="222"/>
      <c r="QX85" s="222"/>
      <c r="QY85" s="222"/>
      <c r="QZ85" s="222"/>
      <c r="RA85" s="222"/>
      <c r="RB85" s="222"/>
      <c r="RC85" s="222"/>
      <c r="RD85" s="222"/>
      <c r="RE85" s="222"/>
      <c r="RF85" s="222"/>
      <c r="RG85" s="222"/>
      <c r="RH85" s="222"/>
      <c r="RI85" s="222"/>
      <c r="RJ85" s="222"/>
      <c r="RK85" s="222"/>
      <c r="RL85" s="222"/>
      <c r="RM85" s="222"/>
      <c r="RN85" s="222"/>
      <c r="RO85" s="222"/>
      <c r="RP85" s="222"/>
      <c r="RQ85" s="222"/>
      <c r="RR85" s="222"/>
      <c r="RS85" s="222"/>
      <c r="RT85" s="222"/>
      <c r="RU85" s="221"/>
    </row>
    <row r="86" spans="2:489" ht="6.6" customHeight="1" thickBot="1">
      <c r="B86" s="756" t="s">
        <v>30</v>
      </c>
      <c r="C86" s="757"/>
      <c r="D86" s="757"/>
      <c r="E86" s="757"/>
      <c r="F86" s="757"/>
      <c r="G86" s="757"/>
      <c r="H86" s="757"/>
      <c r="I86" s="757"/>
      <c r="J86" s="757"/>
      <c r="K86" s="757"/>
      <c r="L86" s="757"/>
      <c r="M86" s="757"/>
      <c r="N86" s="757"/>
      <c r="O86" s="757"/>
      <c r="P86" s="757"/>
      <c r="Q86" s="757"/>
      <c r="R86" s="757"/>
      <c r="S86" s="757"/>
      <c r="T86" s="757"/>
      <c r="U86" s="757"/>
      <c r="V86" s="757"/>
      <c r="W86" s="757"/>
      <c r="X86" s="757"/>
      <c r="Y86" s="757"/>
      <c r="Z86" s="757"/>
      <c r="AA86" s="757"/>
      <c r="AB86" s="757"/>
      <c r="AC86" s="757"/>
      <c r="AD86" s="757"/>
      <c r="AE86" s="757"/>
      <c r="AF86" s="757"/>
      <c r="AG86" s="762" t="s">
        <v>31</v>
      </c>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c r="CB86" s="763"/>
      <c r="CC86" s="763"/>
      <c r="CD86" s="763"/>
      <c r="CE86" s="763"/>
      <c r="CF86" s="763"/>
      <c r="CG86" s="763"/>
      <c r="CH86" s="763"/>
      <c r="CI86" s="763"/>
      <c r="CJ86" s="763"/>
      <c r="CK86" s="763"/>
      <c r="CL86" s="763"/>
      <c r="CM86" s="763"/>
      <c r="CN86" s="763"/>
      <c r="CO86" s="763"/>
      <c r="CP86" s="763"/>
      <c r="CQ86" s="763"/>
      <c r="CR86" s="763"/>
      <c r="CS86" s="763"/>
      <c r="CT86" s="763"/>
      <c r="CU86" s="763"/>
      <c r="CV86" s="763"/>
      <c r="CW86" s="763"/>
      <c r="CX86" s="763"/>
      <c r="CY86" s="763"/>
      <c r="CZ86" s="763"/>
      <c r="DA86" s="763"/>
      <c r="DB86" s="763"/>
      <c r="DC86" s="763"/>
      <c r="DD86" s="763"/>
      <c r="DE86" s="763"/>
      <c r="DF86" s="763"/>
      <c r="DG86" s="763"/>
      <c r="DH86" s="763"/>
      <c r="DI86" s="763"/>
      <c r="DJ86" s="763"/>
      <c r="DK86" s="763"/>
      <c r="DL86" s="763"/>
      <c r="DM86" s="763"/>
      <c r="DN86" s="763"/>
      <c r="DO86" s="763"/>
      <c r="DP86" s="764"/>
      <c r="DQ86" s="384"/>
      <c r="DR86" s="285"/>
      <c r="DS86" s="285"/>
      <c r="DT86" s="285"/>
      <c r="DU86" s="285"/>
      <c r="DV86" s="285"/>
      <c r="DW86" s="285"/>
      <c r="DX86" s="285"/>
      <c r="DY86" s="285"/>
      <c r="DZ86" s="285"/>
      <c r="EA86" s="285"/>
      <c r="EB86" s="285"/>
      <c r="EC86" s="285"/>
      <c r="ED86" s="285"/>
      <c r="EE86" s="285"/>
      <c r="EF86" s="285"/>
      <c r="EG86" s="285"/>
      <c r="EH86" s="285"/>
      <c r="EI86" s="285"/>
      <c r="EJ86" s="285"/>
      <c r="EK86" s="285"/>
      <c r="EL86" s="285"/>
      <c r="EM86" s="285"/>
      <c r="EN86" s="285"/>
      <c r="EO86" s="285"/>
      <c r="EP86" s="285"/>
      <c r="EQ86" s="285"/>
      <c r="ER86" s="285"/>
      <c r="ES86" s="285"/>
      <c r="ET86" s="285"/>
      <c r="EU86" s="285"/>
      <c r="EV86" s="285"/>
      <c r="EW86" s="285"/>
      <c r="EX86" s="285"/>
      <c r="EY86" s="285"/>
      <c r="EZ86" s="285"/>
      <c r="FA86" s="285"/>
      <c r="FB86" s="285"/>
      <c r="FC86" s="285"/>
      <c r="FD86" s="285"/>
      <c r="FE86" s="285"/>
      <c r="FF86" s="285"/>
      <c r="FG86" s="285"/>
      <c r="FH86" s="285"/>
      <c r="FI86" s="285"/>
      <c r="FJ86" s="285"/>
      <c r="FK86" s="285"/>
      <c r="FL86" s="285"/>
      <c r="FM86" s="285"/>
      <c r="FN86" s="285"/>
      <c r="FO86" s="221"/>
      <c r="FP86" s="222"/>
      <c r="FQ86" s="222"/>
      <c r="FR86" s="222"/>
      <c r="FS86" s="222"/>
      <c r="FT86" s="222"/>
      <c r="FU86" s="222"/>
      <c r="FV86" s="222"/>
      <c r="FW86" s="222"/>
      <c r="FX86" s="222"/>
      <c r="FY86" s="222"/>
      <c r="FZ86" s="222"/>
      <c r="GA86" s="222"/>
      <c r="GB86" s="222"/>
      <c r="GC86" s="222"/>
      <c r="GD86" s="222"/>
      <c r="GE86" s="222"/>
      <c r="GF86" s="222"/>
      <c r="GG86" s="222"/>
      <c r="GH86" s="222"/>
      <c r="GI86" s="222"/>
      <c r="GJ86" s="222"/>
      <c r="GK86" s="222"/>
      <c r="GL86" s="222"/>
      <c r="GM86" s="222"/>
      <c r="GN86" s="222"/>
      <c r="GO86" s="222"/>
      <c r="GP86" s="222"/>
      <c r="GQ86" s="222"/>
      <c r="GR86" s="222"/>
      <c r="GS86" s="222"/>
      <c r="GT86" s="222"/>
      <c r="GU86" s="222"/>
      <c r="GV86" s="222"/>
      <c r="GW86" s="222"/>
      <c r="GX86" s="222"/>
      <c r="GY86" s="222"/>
      <c r="GZ86" s="222"/>
      <c r="HA86" s="222"/>
      <c r="HB86" s="222"/>
      <c r="HC86" s="222"/>
      <c r="HD86" s="222"/>
      <c r="HE86" s="222"/>
      <c r="HF86" s="222"/>
      <c r="HG86" s="222"/>
      <c r="HH86" s="222"/>
      <c r="HI86" s="222"/>
      <c r="HJ86" s="222"/>
      <c r="HK86" s="222"/>
      <c r="HL86" s="222"/>
      <c r="HM86" s="222"/>
      <c r="HN86" s="222"/>
      <c r="HO86" s="222"/>
      <c r="HP86" s="222"/>
      <c r="HQ86" s="222"/>
      <c r="HR86" s="222"/>
      <c r="HS86" s="222"/>
      <c r="HT86" s="222"/>
      <c r="HU86" s="222"/>
      <c r="HV86" s="222"/>
      <c r="HW86" s="222"/>
      <c r="HX86" s="222"/>
      <c r="HY86" s="222"/>
      <c r="HZ86" s="222"/>
      <c r="IA86" s="222"/>
      <c r="IB86" s="222"/>
      <c r="IC86" s="222"/>
      <c r="ID86" s="222"/>
      <c r="IE86" s="222"/>
      <c r="IF86" s="222"/>
      <c r="IG86" s="222"/>
      <c r="IH86" s="222"/>
      <c r="II86" s="222"/>
      <c r="IJ86" s="222"/>
      <c r="IK86" s="222"/>
      <c r="IL86" s="222"/>
      <c r="IM86" s="222"/>
      <c r="IN86" s="222"/>
      <c r="IO86" s="222"/>
      <c r="IP86" s="222"/>
      <c r="IQ86" s="222"/>
      <c r="IR86" s="222"/>
      <c r="IS86" s="222"/>
      <c r="IT86" s="222"/>
      <c r="IU86" s="222"/>
      <c r="IV86" s="222"/>
      <c r="IW86" s="222"/>
      <c r="IX86" s="222"/>
      <c r="IY86" s="222"/>
      <c r="IZ86" s="222"/>
      <c r="JA86" s="222"/>
      <c r="JB86" s="222"/>
      <c r="JC86" s="222"/>
      <c r="JD86" s="222"/>
      <c r="JE86" s="222"/>
      <c r="JF86" s="222"/>
      <c r="JG86" s="222"/>
      <c r="JH86" s="222"/>
      <c r="JI86" s="222"/>
      <c r="JJ86" s="222"/>
      <c r="JK86" s="222"/>
      <c r="JL86" s="222"/>
      <c r="JM86" s="222"/>
      <c r="JN86" s="222"/>
      <c r="JO86" s="222"/>
      <c r="JP86" s="222"/>
      <c r="JQ86" s="221"/>
      <c r="JR86" s="222"/>
      <c r="JS86" s="222"/>
      <c r="JT86" s="222"/>
      <c r="JU86" s="222"/>
      <c r="JV86" s="222"/>
      <c r="JW86" s="222"/>
      <c r="JX86" s="222"/>
      <c r="JY86" s="222"/>
      <c r="JZ86" s="222"/>
      <c r="KA86" s="222"/>
      <c r="KB86" s="222"/>
      <c r="KC86" s="222"/>
      <c r="KD86" s="222"/>
      <c r="KE86" s="222"/>
      <c r="KF86" s="222"/>
      <c r="KG86" s="222"/>
      <c r="KH86" s="222"/>
      <c r="KI86" s="222"/>
      <c r="KJ86" s="222"/>
      <c r="KK86" s="222"/>
      <c r="KL86" s="222"/>
      <c r="KM86" s="222"/>
      <c r="KN86" s="222"/>
      <c r="KO86" s="222"/>
      <c r="KP86" s="222"/>
      <c r="KQ86" s="222"/>
      <c r="KR86" s="222"/>
      <c r="KS86" s="222"/>
      <c r="KT86" s="222"/>
      <c r="KU86" s="222"/>
      <c r="KV86" s="222"/>
      <c r="KW86" s="222"/>
      <c r="KX86" s="222"/>
      <c r="KY86" s="222"/>
      <c r="KZ86" s="222"/>
      <c r="LA86" s="222"/>
      <c r="LB86" s="222"/>
      <c r="LC86" s="222"/>
      <c r="LD86" s="222"/>
      <c r="LE86" s="222"/>
      <c r="LF86" s="222"/>
      <c r="LG86" s="222"/>
      <c r="LH86" s="222"/>
      <c r="LI86" s="222"/>
      <c r="LJ86" s="222"/>
      <c r="LK86" s="222"/>
      <c r="LL86" s="222"/>
      <c r="LM86" s="222"/>
      <c r="LN86" s="222"/>
      <c r="LO86" s="222"/>
      <c r="LP86" s="222"/>
      <c r="LQ86" s="222"/>
      <c r="LR86" s="222"/>
      <c r="LS86" s="222"/>
      <c r="LT86" s="222"/>
      <c r="LU86" s="222"/>
      <c r="LV86" s="222"/>
      <c r="LW86" s="222"/>
      <c r="LX86" s="222"/>
      <c r="LY86" s="222"/>
      <c r="LZ86" s="222"/>
      <c r="MA86" s="222"/>
      <c r="MB86" s="222"/>
      <c r="MC86" s="222"/>
      <c r="MD86" s="222"/>
      <c r="ME86" s="222"/>
      <c r="MF86" s="222"/>
      <c r="MG86" s="222"/>
      <c r="MH86" s="222"/>
      <c r="MI86" s="222"/>
      <c r="MJ86" s="222"/>
      <c r="MK86" s="222"/>
      <c r="ML86" s="222"/>
      <c r="MM86" s="222"/>
      <c r="MN86" s="222"/>
      <c r="MO86" s="222"/>
      <c r="MP86" s="222"/>
      <c r="MQ86" s="222"/>
      <c r="MR86" s="222"/>
      <c r="MS86" s="222"/>
      <c r="MT86" s="222"/>
      <c r="MU86" s="222"/>
      <c r="MV86" s="222"/>
      <c r="MW86" s="222"/>
      <c r="MX86" s="222"/>
      <c r="MY86" s="222"/>
      <c r="MZ86" s="222"/>
      <c r="NA86" s="222"/>
      <c r="NB86" s="222"/>
      <c r="NC86" s="222"/>
      <c r="ND86" s="222"/>
      <c r="NE86" s="222"/>
      <c r="NF86" s="222"/>
      <c r="NG86" s="222"/>
      <c r="NH86" s="222"/>
      <c r="NI86" s="222"/>
      <c r="NJ86" s="222"/>
      <c r="NK86" s="222"/>
      <c r="NL86" s="222"/>
      <c r="NM86" s="222"/>
      <c r="NN86" s="222"/>
      <c r="NO86" s="222"/>
      <c r="NP86" s="222"/>
      <c r="NQ86" s="222"/>
      <c r="NR86" s="222"/>
      <c r="NS86" s="221"/>
      <c r="NT86" s="222"/>
      <c r="NU86" s="222"/>
      <c r="NV86" s="222"/>
      <c r="NW86" s="222"/>
      <c r="NX86" s="222"/>
      <c r="NY86" s="222"/>
      <c r="NZ86" s="222"/>
      <c r="OA86" s="222"/>
      <c r="OB86" s="222"/>
      <c r="OC86" s="222"/>
      <c r="OD86" s="222"/>
      <c r="OE86" s="222"/>
      <c r="OF86" s="222"/>
      <c r="OG86" s="222"/>
      <c r="OH86" s="222"/>
      <c r="OI86" s="222"/>
      <c r="OJ86" s="222"/>
      <c r="OK86" s="222"/>
      <c r="OL86" s="222"/>
      <c r="OM86" s="222"/>
      <c r="ON86" s="222"/>
      <c r="OO86" s="222"/>
      <c r="OP86" s="222"/>
      <c r="OQ86" s="222"/>
      <c r="OR86" s="222"/>
      <c r="OS86" s="222"/>
      <c r="OT86" s="222"/>
      <c r="OU86" s="222"/>
      <c r="OV86" s="222"/>
      <c r="OW86" s="222"/>
      <c r="OX86" s="222"/>
      <c r="OY86" s="222"/>
      <c r="OZ86" s="222"/>
      <c r="PA86" s="222"/>
      <c r="PB86" s="222"/>
      <c r="PC86" s="222"/>
      <c r="PD86" s="222"/>
      <c r="PE86" s="222"/>
      <c r="PF86" s="222"/>
      <c r="PG86" s="222"/>
      <c r="PH86" s="222"/>
      <c r="PI86" s="222"/>
      <c r="PJ86" s="222"/>
      <c r="PK86" s="222"/>
      <c r="PL86" s="222"/>
      <c r="PM86" s="222"/>
      <c r="PN86" s="222"/>
      <c r="PO86" s="222"/>
      <c r="PP86" s="222"/>
      <c r="PQ86" s="222"/>
      <c r="PR86" s="222"/>
      <c r="PS86" s="222"/>
      <c r="PT86" s="222"/>
      <c r="PU86" s="222"/>
      <c r="PV86" s="222"/>
      <c r="PW86" s="222"/>
      <c r="PX86" s="222"/>
      <c r="PY86" s="222"/>
      <c r="PZ86" s="222"/>
      <c r="QA86" s="222"/>
      <c r="QB86" s="222"/>
      <c r="QC86" s="222"/>
      <c r="QD86" s="222"/>
      <c r="QE86" s="222"/>
      <c r="QF86" s="222"/>
      <c r="QG86" s="222"/>
      <c r="QH86" s="222"/>
      <c r="QI86" s="222"/>
      <c r="QJ86" s="222"/>
      <c r="QK86" s="222"/>
      <c r="QL86" s="222"/>
      <c r="QM86" s="222"/>
      <c r="QN86" s="222"/>
      <c r="QO86" s="222"/>
      <c r="QP86" s="222"/>
      <c r="QQ86" s="222"/>
      <c r="QR86" s="222"/>
      <c r="QS86" s="222"/>
      <c r="QT86" s="222"/>
      <c r="QU86" s="222"/>
      <c r="QV86" s="222"/>
      <c r="QW86" s="222"/>
      <c r="QX86" s="222"/>
      <c r="QY86" s="222"/>
      <c r="QZ86" s="222"/>
      <c r="RA86" s="222"/>
      <c r="RB86" s="222"/>
      <c r="RC86" s="222"/>
      <c r="RD86" s="222"/>
      <c r="RE86" s="222"/>
      <c r="RF86" s="222"/>
      <c r="RG86" s="222"/>
      <c r="RH86" s="222"/>
      <c r="RI86" s="222"/>
      <c r="RJ86" s="222"/>
      <c r="RK86" s="222"/>
      <c r="RL86" s="222"/>
      <c r="RM86" s="222"/>
      <c r="RN86" s="222"/>
      <c r="RO86" s="222"/>
      <c r="RP86" s="222"/>
      <c r="RQ86" s="222"/>
      <c r="RR86" s="222"/>
      <c r="RS86" s="222"/>
      <c r="RT86" s="222"/>
      <c r="RU86" s="221"/>
    </row>
    <row r="87" spans="2:489" ht="6.6" customHeight="1" thickTop="1" thickBot="1">
      <c r="B87" s="760"/>
      <c r="C87" s="761"/>
      <c r="D87" s="761"/>
      <c r="E87" s="761"/>
      <c r="F87" s="761"/>
      <c r="G87" s="761"/>
      <c r="H87" s="761"/>
      <c r="I87" s="761"/>
      <c r="J87" s="761"/>
      <c r="K87" s="761"/>
      <c r="L87" s="761"/>
      <c r="M87" s="761"/>
      <c r="N87" s="761"/>
      <c r="O87" s="761"/>
      <c r="P87" s="761"/>
      <c r="Q87" s="761"/>
      <c r="R87" s="761"/>
      <c r="S87" s="761"/>
      <c r="T87" s="761"/>
      <c r="U87" s="761"/>
      <c r="V87" s="761"/>
      <c r="W87" s="761"/>
      <c r="X87" s="761"/>
      <c r="Y87" s="761"/>
      <c r="Z87" s="761"/>
      <c r="AA87" s="761"/>
      <c r="AB87" s="761"/>
      <c r="AC87" s="761"/>
      <c r="AD87" s="761"/>
      <c r="AE87" s="761"/>
      <c r="AF87" s="761"/>
      <c r="AG87" s="765"/>
      <c r="AH87" s="583"/>
      <c r="AI87" s="583"/>
      <c r="AJ87" s="583"/>
      <c r="AK87" s="583"/>
      <c r="AL87" s="583"/>
      <c r="AM87" s="583"/>
      <c r="AN87" s="583"/>
      <c r="AO87" s="583"/>
      <c r="AP87" s="583"/>
      <c r="AQ87" s="583"/>
      <c r="AR87" s="583"/>
      <c r="AS87" s="583"/>
      <c r="AT87" s="583"/>
      <c r="AU87" s="583"/>
      <c r="AV87" s="583"/>
      <c r="AW87" s="583"/>
      <c r="AX87" s="583"/>
      <c r="AY87" s="583"/>
      <c r="AZ87" s="583"/>
      <c r="BA87" s="583"/>
      <c r="BB87" s="583"/>
      <c r="BC87" s="583"/>
      <c r="BD87" s="583"/>
      <c r="BE87" s="583"/>
      <c r="BF87" s="583"/>
      <c r="BG87" s="583"/>
      <c r="BH87" s="583"/>
      <c r="BI87" s="583"/>
      <c r="BJ87" s="583"/>
      <c r="BK87" s="583"/>
      <c r="BL87" s="583"/>
      <c r="BM87" s="583"/>
      <c r="BN87" s="583"/>
      <c r="BO87" s="583"/>
      <c r="BP87" s="583"/>
      <c r="BQ87" s="583"/>
      <c r="BR87" s="583"/>
      <c r="BS87" s="583"/>
      <c r="BT87" s="583"/>
      <c r="BU87" s="583"/>
      <c r="BV87" s="583"/>
      <c r="BW87" s="583"/>
      <c r="BX87" s="583"/>
      <c r="BY87" s="583"/>
      <c r="BZ87" s="583"/>
      <c r="CA87" s="583"/>
      <c r="CB87" s="583"/>
      <c r="CC87" s="583"/>
      <c r="CD87" s="583"/>
      <c r="CE87" s="583"/>
      <c r="CF87" s="583"/>
      <c r="CG87" s="583"/>
      <c r="CH87" s="583"/>
      <c r="CI87" s="583"/>
      <c r="CJ87" s="583"/>
      <c r="CK87" s="583"/>
      <c r="CL87" s="583"/>
      <c r="CM87" s="583"/>
      <c r="CN87" s="583"/>
      <c r="CO87" s="583"/>
      <c r="CP87" s="583"/>
      <c r="CQ87" s="583"/>
      <c r="CR87" s="583"/>
      <c r="CS87" s="583"/>
      <c r="CT87" s="583"/>
      <c r="CU87" s="583"/>
      <c r="CV87" s="583"/>
      <c r="CW87" s="583"/>
      <c r="CX87" s="583"/>
      <c r="CY87" s="583"/>
      <c r="CZ87" s="583"/>
      <c r="DA87" s="583"/>
      <c r="DB87" s="583"/>
      <c r="DC87" s="583"/>
      <c r="DD87" s="583"/>
      <c r="DE87" s="583"/>
      <c r="DF87" s="583"/>
      <c r="DG87" s="583"/>
      <c r="DH87" s="583"/>
      <c r="DI87" s="583"/>
      <c r="DJ87" s="583"/>
      <c r="DK87" s="583"/>
      <c r="DL87" s="583"/>
      <c r="DM87" s="583"/>
      <c r="DN87" s="583"/>
      <c r="DO87" s="583"/>
      <c r="DP87" s="584"/>
      <c r="DQ87" s="384"/>
      <c r="DR87" s="285"/>
      <c r="DS87" s="285"/>
      <c r="DT87" s="285"/>
      <c r="DU87" s="285"/>
      <c r="DV87" s="285"/>
      <c r="DW87" s="285"/>
      <c r="DX87" s="285"/>
      <c r="DY87" s="285"/>
      <c r="DZ87" s="285"/>
      <c r="EA87" s="285"/>
      <c r="EB87" s="285"/>
      <c r="EC87" s="285"/>
      <c r="ED87" s="285"/>
      <c r="EE87" s="285"/>
      <c r="EF87" s="285"/>
      <c r="EG87" s="285"/>
      <c r="EH87" s="285"/>
      <c r="EI87" s="285"/>
      <c r="EJ87" s="285"/>
      <c r="EK87" s="285"/>
      <c r="EL87" s="285"/>
      <c r="EM87" s="285"/>
      <c r="EN87" s="285"/>
      <c r="EO87" s="285"/>
      <c r="EP87" s="285"/>
      <c r="EQ87" s="285"/>
      <c r="ER87" s="285"/>
      <c r="ES87" s="285"/>
      <c r="ET87" s="285"/>
      <c r="EU87" s="285"/>
      <c r="EV87" s="285"/>
      <c r="EW87" s="285"/>
      <c r="EX87" s="285"/>
      <c r="EY87" s="285"/>
      <c r="EZ87" s="285"/>
      <c r="FA87" s="285"/>
      <c r="FB87" s="285"/>
      <c r="FC87" s="285"/>
      <c r="FD87" s="285"/>
      <c r="FE87" s="285"/>
      <c r="FF87" s="285"/>
      <c r="FG87" s="285"/>
      <c r="FH87" s="285"/>
      <c r="FI87" s="285"/>
      <c r="FJ87" s="285"/>
      <c r="FK87" s="285"/>
      <c r="FL87" s="285"/>
      <c r="FM87" s="285"/>
      <c r="FN87" s="285"/>
      <c r="FO87" s="221"/>
      <c r="FP87" s="222"/>
      <c r="FQ87" s="222"/>
      <c r="FR87" s="222"/>
      <c r="FS87" s="222"/>
      <c r="FT87" s="222"/>
      <c r="FU87" s="222"/>
      <c r="FV87" s="222"/>
      <c r="FW87" s="222"/>
      <c r="FX87" s="222"/>
      <c r="FY87" s="222"/>
      <c r="FZ87" s="222"/>
      <c r="GA87" s="222"/>
      <c r="GB87" s="222"/>
      <c r="GC87" s="222"/>
      <c r="GD87" s="222"/>
      <c r="GE87" s="222"/>
      <c r="GF87" s="222"/>
      <c r="GG87" s="222"/>
      <c r="GH87" s="222"/>
      <c r="GI87" s="222"/>
      <c r="GJ87" s="222"/>
      <c r="GK87" s="222"/>
      <c r="GL87" s="222"/>
      <c r="GM87" s="222"/>
      <c r="GN87" s="222"/>
      <c r="GO87" s="222"/>
      <c r="GP87" s="222"/>
      <c r="GQ87" s="222"/>
      <c r="GR87" s="222"/>
      <c r="GS87" s="222"/>
      <c r="GT87" s="222"/>
      <c r="GU87" s="222"/>
      <c r="GV87" s="222"/>
      <c r="GW87" s="222"/>
      <c r="GX87" s="222"/>
      <c r="GY87" s="222"/>
      <c r="GZ87" s="222"/>
      <c r="HA87" s="222"/>
      <c r="HB87" s="222"/>
      <c r="HC87" s="222"/>
      <c r="HD87" s="222"/>
      <c r="HE87" s="222"/>
      <c r="HF87" s="222"/>
      <c r="HG87" s="222"/>
      <c r="HH87" s="222"/>
      <c r="HI87" s="222"/>
      <c r="HJ87" s="222"/>
      <c r="HK87" s="222"/>
      <c r="HL87" s="222"/>
      <c r="HM87" s="222"/>
      <c r="HN87" s="222"/>
      <c r="HO87" s="222"/>
      <c r="HP87" s="222"/>
      <c r="HQ87" s="222"/>
      <c r="HR87" s="222"/>
      <c r="HS87" s="222"/>
      <c r="HT87" s="222"/>
      <c r="HU87" s="222"/>
      <c r="HV87" s="222"/>
      <c r="HW87" s="222"/>
      <c r="HX87" s="222"/>
      <c r="HY87" s="222"/>
      <c r="HZ87" s="222"/>
      <c r="IA87" s="222"/>
      <c r="IB87" s="222"/>
      <c r="IC87" s="222"/>
      <c r="ID87" s="222"/>
      <c r="IE87" s="222"/>
      <c r="IF87" s="222"/>
      <c r="IG87" s="222"/>
      <c r="IH87" s="222"/>
      <c r="II87" s="222"/>
      <c r="IJ87" s="222"/>
      <c r="IK87" s="222"/>
      <c r="IL87" s="222"/>
      <c r="IM87" s="222"/>
      <c r="IN87" s="222"/>
      <c r="IO87" s="222"/>
      <c r="IP87" s="222"/>
      <c r="IQ87" s="222"/>
      <c r="IR87" s="222"/>
      <c r="IS87" s="222"/>
      <c r="IT87" s="222"/>
      <c r="IU87" s="222"/>
      <c r="IV87" s="222"/>
      <c r="IW87" s="222"/>
      <c r="IX87" s="222"/>
      <c r="IY87" s="222"/>
      <c r="IZ87" s="222"/>
      <c r="JA87" s="222"/>
      <c r="JB87" s="222"/>
      <c r="JC87" s="222"/>
      <c r="JD87" s="222"/>
      <c r="JE87" s="222"/>
      <c r="JF87" s="222"/>
      <c r="JG87" s="222"/>
      <c r="JH87" s="222"/>
      <c r="JI87" s="222"/>
      <c r="JJ87" s="222"/>
      <c r="JK87" s="222"/>
      <c r="JL87" s="222"/>
      <c r="JM87" s="222"/>
      <c r="JN87" s="222"/>
      <c r="JO87" s="222"/>
      <c r="JP87" s="222"/>
      <c r="JQ87" s="221"/>
      <c r="JR87" s="222"/>
      <c r="JS87" s="222"/>
      <c r="JT87" s="222"/>
      <c r="JU87" s="222"/>
      <c r="JV87" s="222"/>
      <c r="JW87" s="222"/>
      <c r="JX87" s="222"/>
      <c r="JY87" s="222"/>
      <c r="JZ87" s="222"/>
      <c r="KA87" s="222"/>
      <c r="KB87" s="222"/>
      <c r="KC87" s="222"/>
      <c r="KD87" s="222"/>
      <c r="KE87" s="222"/>
      <c r="KF87" s="222"/>
      <c r="KG87" s="222"/>
      <c r="KH87" s="222"/>
      <c r="KI87" s="222"/>
      <c r="KJ87" s="222"/>
      <c r="KK87" s="222"/>
      <c r="KL87" s="222"/>
      <c r="KM87" s="222"/>
      <c r="KN87" s="222"/>
      <c r="KO87" s="222"/>
      <c r="KP87" s="222"/>
      <c r="KQ87" s="222"/>
      <c r="KR87" s="222"/>
      <c r="KS87" s="222"/>
      <c r="KT87" s="222"/>
      <c r="KU87" s="222"/>
      <c r="KV87" s="222"/>
      <c r="KW87" s="222"/>
      <c r="KX87" s="222"/>
      <c r="KY87" s="222"/>
      <c r="KZ87" s="222"/>
      <c r="LA87" s="222"/>
      <c r="LB87" s="222"/>
      <c r="LC87" s="222"/>
      <c r="LD87" s="222"/>
      <c r="LE87" s="222"/>
      <c r="LF87" s="222"/>
      <c r="LG87" s="222"/>
      <c r="LH87" s="222"/>
      <c r="LI87" s="222"/>
      <c r="LJ87" s="222"/>
      <c r="LK87" s="222"/>
      <c r="LL87" s="222"/>
      <c r="LM87" s="222"/>
      <c r="LN87" s="222"/>
      <c r="LO87" s="222"/>
      <c r="LP87" s="222"/>
      <c r="LQ87" s="222"/>
      <c r="LR87" s="222"/>
      <c r="LS87" s="222"/>
      <c r="LT87" s="222"/>
      <c r="LU87" s="222"/>
      <c r="LV87" s="222"/>
      <c r="LW87" s="222"/>
      <c r="LX87" s="222"/>
      <c r="LY87" s="222"/>
      <c r="LZ87" s="222"/>
      <c r="MA87" s="222"/>
      <c r="MB87" s="222"/>
      <c r="MC87" s="222"/>
      <c r="MD87" s="222"/>
      <c r="ME87" s="222"/>
      <c r="MF87" s="222"/>
      <c r="MG87" s="222"/>
      <c r="MH87" s="222"/>
      <c r="MI87" s="222"/>
      <c r="MJ87" s="222"/>
      <c r="MK87" s="222"/>
      <c r="ML87" s="222"/>
      <c r="MM87" s="222"/>
      <c r="MN87" s="222"/>
      <c r="MO87" s="222"/>
      <c r="MP87" s="222"/>
      <c r="MQ87" s="222"/>
      <c r="MR87" s="222"/>
      <c r="MS87" s="222"/>
      <c r="MT87" s="222"/>
      <c r="MU87" s="222"/>
      <c r="MV87" s="222"/>
      <c r="MW87" s="222"/>
      <c r="MX87" s="222"/>
      <c r="MY87" s="222"/>
      <c r="MZ87" s="222"/>
      <c r="NA87" s="222"/>
      <c r="NB87" s="222"/>
      <c r="NC87" s="222"/>
      <c r="ND87" s="222"/>
      <c r="NE87" s="222"/>
      <c r="NF87" s="222"/>
      <c r="NG87" s="222"/>
      <c r="NH87" s="222"/>
      <c r="NI87" s="222"/>
      <c r="NJ87" s="222"/>
      <c r="NK87" s="222"/>
      <c r="NL87" s="222"/>
      <c r="NM87" s="222"/>
      <c r="NN87" s="222"/>
      <c r="NO87" s="222"/>
      <c r="NP87" s="222"/>
      <c r="NQ87" s="222"/>
      <c r="NR87" s="222"/>
      <c r="NS87" s="221"/>
      <c r="NT87" s="222"/>
      <c r="NU87" s="222"/>
      <c r="NV87" s="222"/>
      <c r="NW87" s="222"/>
      <c r="NX87" s="222"/>
      <c r="NY87" s="222"/>
      <c r="NZ87" s="222"/>
      <c r="OA87" s="222"/>
      <c r="OB87" s="222"/>
      <c r="OC87" s="222"/>
      <c r="OD87" s="222"/>
      <c r="OE87" s="222"/>
      <c r="OF87" s="222"/>
      <c r="OG87" s="222"/>
      <c r="OH87" s="222"/>
      <c r="OI87" s="222"/>
      <c r="OJ87" s="222"/>
      <c r="OK87" s="222"/>
      <c r="OL87" s="222"/>
      <c r="OM87" s="222"/>
      <c r="ON87" s="222"/>
      <c r="OO87" s="222"/>
      <c r="OP87" s="222"/>
      <c r="OQ87" s="222"/>
      <c r="OR87" s="222"/>
      <c r="OS87" s="222"/>
      <c r="OT87" s="222"/>
      <c r="OU87" s="222"/>
      <c r="OV87" s="222"/>
      <c r="OW87" s="222"/>
      <c r="OX87" s="222"/>
      <c r="OY87" s="222"/>
      <c r="OZ87" s="222"/>
      <c r="PA87" s="222"/>
      <c r="PB87" s="222"/>
      <c r="PC87" s="222"/>
      <c r="PD87" s="222"/>
      <c r="PE87" s="222"/>
      <c r="PF87" s="222"/>
      <c r="PG87" s="222"/>
      <c r="PH87" s="222"/>
      <c r="PI87" s="222"/>
      <c r="PJ87" s="222"/>
      <c r="PK87" s="222"/>
      <c r="PL87" s="222"/>
      <c r="PM87" s="222"/>
      <c r="PN87" s="222"/>
      <c r="PO87" s="222"/>
      <c r="PP87" s="222"/>
      <c r="PQ87" s="222"/>
      <c r="PR87" s="222"/>
      <c r="PS87" s="222"/>
      <c r="PT87" s="222"/>
      <c r="PU87" s="222"/>
      <c r="PV87" s="222"/>
      <c r="PW87" s="222"/>
      <c r="PX87" s="222"/>
      <c r="PY87" s="222"/>
      <c r="PZ87" s="222"/>
      <c r="QA87" s="222"/>
      <c r="QB87" s="222"/>
      <c r="QC87" s="222"/>
      <c r="QD87" s="222"/>
      <c r="QE87" s="222"/>
      <c r="QF87" s="222"/>
      <c r="QG87" s="222"/>
      <c r="QH87" s="222"/>
      <c r="QI87" s="222"/>
      <c r="QJ87" s="222"/>
      <c r="QK87" s="222"/>
      <c r="QL87" s="222"/>
      <c r="QM87" s="222"/>
      <c r="QN87" s="222"/>
      <c r="QO87" s="222"/>
      <c r="QP87" s="222"/>
      <c r="QQ87" s="222"/>
      <c r="QR87" s="222"/>
      <c r="QS87" s="222"/>
      <c r="QT87" s="222"/>
      <c r="QU87" s="222"/>
      <c r="QV87" s="222"/>
      <c r="QW87" s="222"/>
      <c r="QX87" s="222"/>
      <c r="QY87" s="222"/>
      <c r="QZ87" s="222"/>
      <c r="RA87" s="222"/>
      <c r="RB87" s="222"/>
      <c r="RC87" s="222"/>
      <c r="RD87" s="222"/>
      <c r="RE87" s="222"/>
      <c r="RF87" s="222"/>
      <c r="RG87" s="222"/>
      <c r="RH87" s="222"/>
      <c r="RI87" s="222"/>
      <c r="RJ87" s="222"/>
      <c r="RK87" s="222"/>
      <c r="RL87" s="222"/>
      <c r="RM87" s="222"/>
      <c r="RN87" s="222"/>
      <c r="RO87" s="222"/>
      <c r="RP87" s="222"/>
      <c r="RQ87" s="222"/>
      <c r="RR87" s="222"/>
      <c r="RS87" s="222"/>
      <c r="RT87" s="222"/>
      <c r="RU87" s="221"/>
    </row>
    <row r="88" spans="2:489" ht="6.6" customHeight="1" thickTop="1" thickBot="1">
      <c r="B88" s="760"/>
      <c r="C88" s="761"/>
      <c r="D88" s="761"/>
      <c r="E88" s="761"/>
      <c r="F88" s="761"/>
      <c r="G88" s="761"/>
      <c r="H88" s="761"/>
      <c r="I88" s="761"/>
      <c r="J88" s="761"/>
      <c r="K88" s="761"/>
      <c r="L88" s="761"/>
      <c r="M88" s="761"/>
      <c r="N88" s="761"/>
      <c r="O88" s="761"/>
      <c r="P88" s="761"/>
      <c r="Q88" s="761"/>
      <c r="R88" s="761"/>
      <c r="S88" s="761"/>
      <c r="T88" s="761"/>
      <c r="U88" s="761"/>
      <c r="V88" s="761"/>
      <c r="W88" s="761"/>
      <c r="X88" s="761"/>
      <c r="Y88" s="761"/>
      <c r="Z88" s="761"/>
      <c r="AA88" s="761"/>
      <c r="AB88" s="761"/>
      <c r="AC88" s="761"/>
      <c r="AD88" s="761"/>
      <c r="AE88" s="761"/>
      <c r="AF88" s="761"/>
      <c r="AG88" s="786" t="s">
        <v>1</v>
      </c>
      <c r="AH88" s="786"/>
      <c r="AI88" s="786"/>
      <c r="AJ88" s="786"/>
      <c r="AK88" s="786"/>
      <c r="AL88" s="786"/>
      <c r="AM88" s="786"/>
      <c r="AN88" s="786"/>
      <c r="AO88" s="786"/>
      <c r="AP88" s="786"/>
      <c r="AQ88" s="786"/>
      <c r="AR88" s="786"/>
      <c r="AS88" s="786"/>
      <c r="AT88" s="786"/>
      <c r="AU88" s="786"/>
      <c r="AV88" s="786"/>
      <c r="AW88" s="786"/>
      <c r="AX88" s="786"/>
      <c r="AY88" s="786"/>
      <c r="AZ88" s="786"/>
      <c r="BA88" s="786"/>
      <c r="BB88" s="786"/>
      <c r="BC88" s="231" t="s">
        <v>33</v>
      </c>
      <c r="BD88" s="787"/>
      <c r="BE88" s="787"/>
      <c r="BF88" s="787"/>
      <c r="BG88" s="787"/>
      <c r="BH88" s="787"/>
      <c r="BI88" s="787"/>
      <c r="BJ88" s="787"/>
      <c r="BK88" s="787"/>
      <c r="BL88" s="787"/>
      <c r="BM88" s="787"/>
      <c r="BN88" s="787"/>
      <c r="BO88" s="787"/>
      <c r="BP88" s="787"/>
      <c r="BQ88" s="787"/>
      <c r="BR88" s="787"/>
      <c r="BS88" s="787"/>
      <c r="BT88" s="787"/>
      <c r="BU88" s="787"/>
      <c r="BV88" s="787"/>
      <c r="BW88" s="787"/>
      <c r="BX88" s="787"/>
      <c r="BY88" s="794"/>
      <c r="BZ88" s="794"/>
      <c r="CA88" s="794"/>
      <c r="CB88" s="794"/>
      <c r="CC88" s="794"/>
      <c r="CD88" s="794"/>
      <c r="CE88" s="794"/>
      <c r="CF88" s="794"/>
      <c r="CG88" s="794"/>
      <c r="CH88" s="794"/>
      <c r="CI88" s="794"/>
      <c r="CJ88" s="794"/>
      <c r="CK88" s="794"/>
      <c r="CL88" s="794"/>
      <c r="CM88" s="794"/>
      <c r="CN88" s="794"/>
      <c r="CO88" s="794"/>
      <c r="CP88" s="794"/>
      <c r="CQ88" s="794"/>
      <c r="CR88" s="794"/>
      <c r="CS88" s="794"/>
      <c r="CT88" s="661"/>
      <c r="CU88" s="795" t="s">
        <v>34</v>
      </c>
      <c r="CV88" s="795"/>
      <c r="CW88" s="795"/>
      <c r="CX88" s="795"/>
      <c r="CY88" s="795"/>
      <c r="CZ88" s="795"/>
      <c r="DA88" s="795"/>
      <c r="DB88" s="795"/>
      <c r="DC88" s="795"/>
      <c r="DD88" s="795"/>
      <c r="DE88" s="795"/>
      <c r="DF88" s="795"/>
      <c r="DG88" s="795"/>
      <c r="DH88" s="795"/>
      <c r="DI88" s="795"/>
      <c r="DJ88" s="795"/>
      <c r="DK88" s="795"/>
      <c r="DL88" s="795"/>
      <c r="DM88" s="795"/>
      <c r="DN88" s="795"/>
      <c r="DO88" s="795"/>
      <c r="DP88" s="773"/>
      <c r="DQ88" s="384"/>
      <c r="DR88" s="285"/>
      <c r="DS88" s="285"/>
      <c r="DT88" s="285"/>
      <c r="DU88" s="285"/>
      <c r="DV88" s="285"/>
      <c r="DW88" s="285"/>
      <c r="DX88" s="285"/>
      <c r="DY88" s="285"/>
      <c r="DZ88" s="285"/>
      <c r="EA88" s="285"/>
      <c r="EB88" s="285"/>
      <c r="EC88" s="285"/>
      <c r="ED88" s="285"/>
      <c r="EE88" s="285"/>
      <c r="EF88" s="285"/>
      <c r="EG88" s="285"/>
      <c r="EH88" s="285"/>
      <c r="EI88" s="285"/>
      <c r="EJ88" s="285"/>
      <c r="EK88" s="285"/>
      <c r="EL88" s="285"/>
      <c r="EM88" s="285"/>
      <c r="EN88" s="285"/>
      <c r="EO88" s="285"/>
      <c r="EP88" s="285"/>
      <c r="EQ88" s="285"/>
      <c r="ER88" s="285"/>
      <c r="ES88" s="285"/>
      <c r="ET88" s="285"/>
      <c r="EU88" s="285"/>
      <c r="EV88" s="285"/>
      <c r="EW88" s="285"/>
      <c r="EX88" s="285"/>
      <c r="EY88" s="285"/>
      <c r="EZ88" s="285"/>
      <c r="FA88" s="285"/>
      <c r="FB88" s="285"/>
      <c r="FC88" s="285"/>
      <c r="FD88" s="285"/>
      <c r="FE88" s="285"/>
      <c r="FF88" s="285"/>
      <c r="FG88" s="285"/>
      <c r="FH88" s="285"/>
      <c r="FI88" s="285"/>
      <c r="FJ88" s="285"/>
      <c r="FK88" s="285"/>
      <c r="FL88" s="285"/>
      <c r="FM88" s="285"/>
      <c r="FN88" s="285"/>
      <c r="FO88" s="221"/>
      <c r="FP88" s="222"/>
      <c r="FQ88" s="222"/>
      <c r="FR88" s="222"/>
      <c r="FS88" s="222"/>
      <c r="FT88" s="222"/>
      <c r="FU88" s="222"/>
      <c r="FV88" s="222"/>
      <c r="FW88" s="222"/>
      <c r="FX88" s="222"/>
      <c r="FY88" s="222"/>
      <c r="FZ88" s="222"/>
      <c r="GA88" s="222"/>
      <c r="GB88" s="222"/>
      <c r="GC88" s="222"/>
      <c r="GD88" s="222"/>
      <c r="GE88" s="222"/>
      <c r="GF88" s="222"/>
      <c r="GG88" s="222"/>
      <c r="GH88" s="222"/>
      <c r="GI88" s="222"/>
      <c r="GJ88" s="222"/>
      <c r="GK88" s="222"/>
      <c r="GL88" s="222"/>
      <c r="GM88" s="222"/>
      <c r="GN88" s="222"/>
      <c r="GO88" s="222"/>
      <c r="GP88" s="222"/>
      <c r="GQ88" s="222"/>
      <c r="GR88" s="222"/>
      <c r="GS88" s="222"/>
      <c r="GT88" s="222"/>
      <c r="GU88" s="222"/>
      <c r="GV88" s="222"/>
      <c r="GW88" s="222"/>
      <c r="GX88" s="222"/>
      <c r="GY88" s="222"/>
      <c r="GZ88" s="222"/>
      <c r="HA88" s="222"/>
      <c r="HB88" s="222"/>
      <c r="HC88" s="222"/>
      <c r="HD88" s="222"/>
      <c r="HE88" s="222"/>
      <c r="HF88" s="222"/>
      <c r="HG88" s="222"/>
      <c r="HH88" s="222"/>
      <c r="HI88" s="222"/>
      <c r="HJ88" s="222"/>
      <c r="HK88" s="222"/>
      <c r="HL88" s="222"/>
      <c r="HM88" s="222"/>
      <c r="HN88" s="222"/>
      <c r="HO88" s="222"/>
      <c r="HP88" s="222"/>
      <c r="HQ88" s="222"/>
      <c r="HR88" s="222"/>
      <c r="HS88" s="222"/>
      <c r="HT88" s="222"/>
      <c r="HU88" s="222"/>
      <c r="HV88" s="222"/>
      <c r="HW88" s="222"/>
      <c r="HX88" s="222"/>
      <c r="HY88" s="222"/>
      <c r="HZ88" s="222"/>
      <c r="IA88" s="222"/>
      <c r="IB88" s="222"/>
      <c r="IC88" s="222"/>
      <c r="ID88" s="222"/>
      <c r="IE88" s="222"/>
      <c r="IF88" s="222"/>
      <c r="IG88" s="222"/>
      <c r="IH88" s="222"/>
      <c r="II88" s="222"/>
      <c r="IJ88" s="222"/>
      <c r="IK88" s="222"/>
      <c r="IL88" s="222"/>
      <c r="IM88" s="222"/>
      <c r="IN88" s="222"/>
      <c r="IO88" s="222"/>
      <c r="IP88" s="222"/>
      <c r="IQ88" s="222"/>
      <c r="IR88" s="222"/>
      <c r="IS88" s="222"/>
      <c r="IT88" s="222"/>
      <c r="IU88" s="222"/>
      <c r="IV88" s="222"/>
      <c r="IW88" s="222"/>
      <c r="IX88" s="222"/>
      <c r="IY88" s="222"/>
      <c r="IZ88" s="222"/>
      <c r="JA88" s="222"/>
      <c r="JB88" s="222"/>
      <c r="JC88" s="222"/>
      <c r="JD88" s="222"/>
      <c r="JE88" s="222"/>
      <c r="JF88" s="222"/>
      <c r="JG88" s="222"/>
      <c r="JH88" s="222"/>
      <c r="JI88" s="222"/>
      <c r="JJ88" s="222"/>
      <c r="JK88" s="222"/>
      <c r="JL88" s="222"/>
      <c r="JM88" s="222"/>
      <c r="JN88" s="222"/>
      <c r="JO88" s="222"/>
      <c r="JP88" s="222"/>
      <c r="JQ88" s="221"/>
      <c r="JR88" s="222"/>
      <c r="JS88" s="222"/>
      <c r="JT88" s="222"/>
      <c r="JU88" s="222"/>
      <c r="JV88" s="222"/>
      <c r="JW88" s="222"/>
      <c r="JX88" s="222"/>
      <c r="JY88" s="222"/>
      <c r="JZ88" s="222"/>
      <c r="KA88" s="222"/>
      <c r="KB88" s="222"/>
      <c r="KC88" s="222"/>
      <c r="KD88" s="222"/>
      <c r="KE88" s="222"/>
      <c r="KF88" s="222"/>
      <c r="KG88" s="222"/>
      <c r="KH88" s="222"/>
      <c r="KI88" s="222"/>
      <c r="KJ88" s="222"/>
      <c r="KK88" s="222"/>
      <c r="KL88" s="222"/>
      <c r="KM88" s="222"/>
      <c r="KN88" s="222"/>
      <c r="KO88" s="222"/>
      <c r="KP88" s="222"/>
      <c r="KQ88" s="222"/>
      <c r="KR88" s="222"/>
      <c r="KS88" s="222"/>
      <c r="KT88" s="222"/>
      <c r="KU88" s="222"/>
      <c r="KV88" s="222"/>
      <c r="KW88" s="222"/>
      <c r="KX88" s="222"/>
      <c r="KY88" s="222"/>
      <c r="KZ88" s="222"/>
      <c r="LA88" s="222"/>
      <c r="LB88" s="222"/>
      <c r="LC88" s="222"/>
      <c r="LD88" s="222"/>
      <c r="LE88" s="222"/>
      <c r="LF88" s="222"/>
      <c r="LG88" s="222"/>
      <c r="LH88" s="222"/>
      <c r="LI88" s="222"/>
      <c r="LJ88" s="222"/>
      <c r="LK88" s="222"/>
      <c r="LL88" s="222"/>
      <c r="LM88" s="222"/>
      <c r="LN88" s="222"/>
      <c r="LO88" s="222"/>
      <c r="LP88" s="222"/>
      <c r="LQ88" s="222"/>
      <c r="LR88" s="222"/>
      <c r="LS88" s="222"/>
      <c r="LT88" s="222"/>
      <c r="LU88" s="222"/>
      <c r="LV88" s="222"/>
      <c r="LW88" s="222"/>
      <c r="LX88" s="222"/>
      <c r="LY88" s="222"/>
      <c r="LZ88" s="222"/>
      <c r="MA88" s="222"/>
      <c r="MB88" s="222"/>
      <c r="MC88" s="222"/>
      <c r="MD88" s="222"/>
      <c r="ME88" s="222"/>
      <c r="MF88" s="222"/>
      <c r="MG88" s="222"/>
      <c r="MH88" s="222"/>
      <c r="MI88" s="222"/>
      <c r="MJ88" s="222"/>
      <c r="MK88" s="222"/>
      <c r="ML88" s="222"/>
      <c r="MM88" s="222"/>
      <c r="MN88" s="222"/>
      <c r="MO88" s="222"/>
      <c r="MP88" s="222"/>
      <c r="MQ88" s="222"/>
      <c r="MR88" s="222"/>
      <c r="MS88" s="222"/>
      <c r="MT88" s="222"/>
      <c r="MU88" s="222"/>
      <c r="MV88" s="222"/>
      <c r="MW88" s="222"/>
      <c r="MX88" s="222"/>
      <c r="MY88" s="222"/>
      <c r="MZ88" s="222"/>
      <c r="NA88" s="222"/>
      <c r="NB88" s="222"/>
      <c r="NC88" s="222"/>
      <c r="ND88" s="222"/>
      <c r="NE88" s="222"/>
      <c r="NF88" s="222"/>
      <c r="NG88" s="222"/>
      <c r="NH88" s="222"/>
      <c r="NI88" s="222"/>
      <c r="NJ88" s="222"/>
      <c r="NK88" s="222"/>
      <c r="NL88" s="222"/>
      <c r="NM88" s="222"/>
      <c r="NN88" s="222"/>
      <c r="NO88" s="222"/>
      <c r="NP88" s="222"/>
      <c r="NQ88" s="222"/>
      <c r="NR88" s="222"/>
      <c r="NS88" s="221"/>
      <c r="NT88" s="222"/>
      <c r="NU88" s="222"/>
      <c r="NV88" s="222"/>
      <c r="NW88" s="222"/>
      <c r="NX88" s="222"/>
      <c r="NY88" s="222"/>
      <c r="NZ88" s="222"/>
      <c r="OA88" s="222"/>
      <c r="OB88" s="222"/>
      <c r="OC88" s="222"/>
      <c r="OD88" s="222"/>
      <c r="OE88" s="222"/>
      <c r="OF88" s="222"/>
      <c r="OG88" s="222"/>
      <c r="OH88" s="222"/>
      <c r="OI88" s="222"/>
      <c r="OJ88" s="222"/>
      <c r="OK88" s="222"/>
      <c r="OL88" s="222"/>
      <c r="OM88" s="222"/>
      <c r="ON88" s="222"/>
      <c r="OO88" s="222"/>
      <c r="OP88" s="222"/>
      <c r="OQ88" s="222"/>
      <c r="OR88" s="222"/>
      <c r="OS88" s="222"/>
      <c r="OT88" s="222"/>
      <c r="OU88" s="222"/>
      <c r="OV88" s="222"/>
      <c r="OW88" s="222"/>
      <c r="OX88" s="222"/>
      <c r="OY88" s="222"/>
      <c r="OZ88" s="222"/>
      <c r="PA88" s="222"/>
      <c r="PB88" s="222"/>
      <c r="PC88" s="222"/>
      <c r="PD88" s="222"/>
      <c r="PE88" s="222"/>
      <c r="PF88" s="222"/>
      <c r="PG88" s="222"/>
      <c r="PH88" s="222"/>
      <c r="PI88" s="222"/>
      <c r="PJ88" s="222"/>
      <c r="PK88" s="222"/>
      <c r="PL88" s="222"/>
      <c r="PM88" s="222"/>
      <c r="PN88" s="222"/>
      <c r="PO88" s="222"/>
      <c r="PP88" s="222"/>
      <c r="PQ88" s="222"/>
      <c r="PR88" s="222"/>
      <c r="PS88" s="222"/>
      <c r="PT88" s="222"/>
      <c r="PU88" s="222"/>
      <c r="PV88" s="222"/>
      <c r="PW88" s="222"/>
      <c r="PX88" s="222"/>
      <c r="PY88" s="222"/>
      <c r="PZ88" s="222"/>
      <c r="QA88" s="222"/>
      <c r="QB88" s="222"/>
      <c r="QC88" s="222"/>
      <c r="QD88" s="222"/>
      <c r="QE88" s="222"/>
      <c r="QF88" s="222"/>
      <c r="QG88" s="222"/>
      <c r="QH88" s="222"/>
      <c r="QI88" s="222"/>
      <c r="QJ88" s="222"/>
      <c r="QK88" s="222"/>
      <c r="QL88" s="222"/>
      <c r="QM88" s="222"/>
      <c r="QN88" s="222"/>
      <c r="QO88" s="222"/>
      <c r="QP88" s="222"/>
      <c r="QQ88" s="222"/>
      <c r="QR88" s="222"/>
      <c r="QS88" s="222"/>
      <c r="QT88" s="222"/>
      <c r="QU88" s="222"/>
      <c r="QV88" s="222"/>
      <c r="QW88" s="222"/>
      <c r="QX88" s="222"/>
      <c r="QY88" s="222"/>
      <c r="QZ88" s="222"/>
      <c r="RA88" s="222"/>
      <c r="RB88" s="222"/>
      <c r="RC88" s="222"/>
      <c r="RD88" s="222"/>
      <c r="RE88" s="222"/>
      <c r="RF88" s="222"/>
      <c r="RG88" s="222"/>
      <c r="RH88" s="222"/>
      <c r="RI88" s="222"/>
      <c r="RJ88" s="222"/>
      <c r="RK88" s="222"/>
      <c r="RL88" s="222"/>
      <c r="RM88" s="222"/>
      <c r="RN88" s="222"/>
      <c r="RO88" s="222"/>
      <c r="RP88" s="222"/>
      <c r="RQ88" s="222"/>
      <c r="RR88" s="222"/>
      <c r="RS88" s="222"/>
      <c r="RT88" s="222"/>
      <c r="RU88" s="221"/>
    </row>
    <row r="89" spans="2:489" ht="6.6" customHeight="1" thickTop="1" thickBot="1">
      <c r="B89" s="760"/>
      <c r="C89" s="761"/>
      <c r="D89" s="761"/>
      <c r="E89" s="761"/>
      <c r="F89" s="761"/>
      <c r="G89" s="761"/>
      <c r="H89" s="761"/>
      <c r="I89" s="761"/>
      <c r="J89" s="761"/>
      <c r="K89" s="761"/>
      <c r="L89" s="761"/>
      <c r="M89" s="761"/>
      <c r="N89" s="761"/>
      <c r="O89" s="761"/>
      <c r="P89" s="761"/>
      <c r="Q89" s="761"/>
      <c r="R89" s="761"/>
      <c r="S89" s="761"/>
      <c r="T89" s="761"/>
      <c r="U89" s="761"/>
      <c r="V89" s="761"/>
      <c r="W89" s="761"/>
      <c r="X89" s="761"/>
      <c r="Y89" s="761"/>
      <c r="Z89" s="761"/>
      <c r="AA89" s="761"/>
      <c r="AB89" s="761"/>
      <c r="AC89" s="761"/>
      <c r="AD89" s="761"/>
      <c r="AE89" s="761"/>
      <c r="AF89" s="761"/>
      <c r="AG89" s="786"/>
      <c r="AH89" s="786"/>
      <c r="AI89" s="786"/>
      <c r="AJ89" s="786"/>
      <c r="AK89" s="786"/>
      <c r="AL89" s="786"/>
      <c r="AM89" s="786"/>
      <c r="AN89" s="786"/>
      <c r="AO89" s="786"/>
      <c r="AP89" s="786"/>
      <c r="AQ89" s="786"/>
      <c r="AR89" s="786"/>
      <c r="AS89" s="786"/>
      <c r="AT89" s="786"/>
      <c r="AU89" s="786"/>
      <c r="AV89" s="786"/>
      <c r="AW89" s="786"/>
      <c r="AX89" s="786"/>
      <c r="AY89" s="786"/>
      <c r="AZ89" s="786"/>
      <c r="BA89" s="786"/>
      <c r="BB89" s="786"/>
      <c r="BC89" s="788"/>
      <c r="BD89" s="789"/>
      <c r="BE89" s="789"/>
      <c r="BF89" s="789"/>
      <c r="BG89" s="789"/>
      <c r="BH89" s="789"/>
      <c r="BI89" s="789"/>
      <c r="BJ89" s="789"/>
      <c r="BK89" s="789"/>
      <c r="BL89" s="789"/>
      <c r="BM89" s="789"/>
      <c r="BN89" s="789"/>
      <c r="BO89" s="789"/>
      <c r="BP89" s="789"/>
      <c r="BQ89" s="789"/>
      <c r="BR89" s="789"/>
      <c r="BS89" s="789"/>
      <c r="BT89" s="789"/>
      <c r="BU89" s="789"/>
      <c r="BV89" s="789"/>
      <c r="BW89" s="789"/>
      <c r="BX89" s="790"/>
      <c r="BY89" s="881" t="s">
        <v>48</v>
      </c>
      <c r="BZ89" s="955"/>
      <c r="CA89" s="955"/>
      <c r="CB89" s="955"/>
      <c r="CC89" s="955"/>
      <c r="CD89" s="955"/>
      <c r="CE89" s="955"/>
      <c r="CF89" s="955"/>
      <c r="CG89" s="955"/>
      <c r="CH89" s="955"/>
      <c r="CI89" s="955"/>
      <c r="CJ89" s="955"/>
      <c r="CK89" s="955"/>
      <c r="CL89" s="955"/>
      <c r="CM89" s="955"/>
      <c r="CN89" s="955"/>
      <c r="CO89" s="955"/>
      <c r="CP89" s="955"/>
      <c r="CQ89" s="955"/>
      <c r="CR89" s="955"/>
      <c r="CS89" s="955"/>
      <c r="CT89" s="956"/>
      <c r="CU89" s="795"/>
      <c r="CV89" s="795"/>
      <c r="CW89" s="795"/>
      <c r="CX89" s="795"/>
      <c r="CY89" s="795"/>
      <c r="CZ89" s="795"/>
      <c r="DA89" s="795"/>
      <c r="DB89" s="795"/>
      <c r="DC89" s="795"/>
      <c r="DD89" s="795"/>
      <c r="DE89" s="795"/>
      <c r="DF89" s="795"/>
      <c r="DG89" s="795"/>
      <c r="DH89" s="795"/>
      <c r="DI89" s="795"/>
      <c r="DJ89" s="795"/>
      <c r="DK89" s="795"/>
      <c r="DL89" s="795"/>
      <c r="DM89" s="795"/>
      <c r="DN89" s="795"/>
      <c r="DO89" s="795"/>
      <c r="DP89" s="773"/>
      <c r="DQ89" s="384"/>
      <c r="DR89" s="285"/>
      <c r="DS89" s="285"/>
      <c r="DT89" s="285"/>
      <c r="DU89" s="285"/>
      <c r="DV89" s="285"/>
      <c r="DW89" s="285"/>
      <c r="DX89" s="285"/>
      <c r="DY89" s="285"/>
      <c r="DZ89" s="285"/>
      <c r="EA89" s="285"/>
      <c r="EB89" s="285"/>
      <c r="EC89" s="285"/>
      <c r="ED89" s="285"/>
      <c r="EE89" s="285"/>
      <c r="EF89" s="285"/>
      <c r="EG89" s="285"/>
      <c r="EH89" s="285"/>
      <c r="EI89" s="285"/>
      <c r="EJ89" s="285"/>
      <c r="EK89" s="285"/>
      <c r="EL89" s="285"/>
      <c r="EM89" s="285"/>
      <c r="EN89" s="285"/>
      <c r="EO89" s="285"/>
      <c r="EP89" s="285"/>
      <c r="EQ89" s="285"/>
      <c r="ER89" s="285"/>
      <c r="ES89" s="285"/>
      <c r="ET89" s="285"/>
      <c r="EU89" s="285"/>
      <c r="EV89" s="285"/>
      <c r="EW89" s="285"/>
      <c r="EX89" s="285"/>
      <c r="EY89" s="285"/>
      <c r="EZ89" s="285"/>
      <c r="FA89" s="285"/>
      <c r="FB89" s="285"/>
      <c r="FC89" s="285"/>
      <c r="FD89" s="285"/>
      <c r="FE89" s="285"/>
      <c r="FF89" s="285"/>
      <c r="FG89" s="285"/>
      <c r="FH89" s="285"/>
      <c r="FI89" s="285"/>
      <c r="FJ89" s="285"/>
      <c r="FK89" s="285"/>
      <c r="FL89" s="285"/>
      <c r="FM89" s="285"/>
      <c r="FN89" s="285"/>
      <c r="FO89" s="221"/>
      <c r="FP89" s="222"/>
      <c r="FQ89" s="222"/>
      <c r="FR89" s="222"/>
      <c r="FS89" s="222"/>
      <c r="FT89" s="222"/>
      <c r="FU89" s="222"/>
      <c r="FV89" s="222"/>
      <c r="FW89" s="222"/>
      <c r="FX89" s="222"/>
      <c r="FY89" s="222"/>
      <c r="FZ89" s="222"/>
      <c r="GA89" s="222"/>
      <c r="GB89" s="222"/>
      <c r="GC89" s="222"/>
      <c r="GD89" s="222"/>
      <c r="GE89" s="222"/>
      <c r="GF89" s="222"/>
      <c r="GG89" s="222"/>
      <c r="GH89" s="222"/>
      <c r="GI89" s="222"/>
      <c r="GJ89" s="222"/>
      <c r="GK89" s="222"/>
      <c r="GL89" s="222"/>
      <c r="GM89" s="222"/>
      <c r="GN89" s="222"/>
      <c r="GO89" s="222"/>
      <c r="GP89" s="222"/>
      <c r="GQ89" s="222"/>
      <c r="GR89" s="222"/>
      <c r="GS89" s="222"/>
      <c r="GT89" s="222"/>
      <c r="GU89" s="222"/>
      <c r="GV89" s="222"/>
      <c r="GW89" s="222"/>
      <c r="GX89" s="222"/>
      <c r="GY89" s="222"/>
      <c r="GZ89" s="222"/>
      <c r="HA89" s="222"/>
      <c r="HB89" s="222"/>
      <c r="HC89" s="222"/>
      <c r="HD89" s="222"/>
      <c r="HE89" s="222"/>
      <c r="HF89" s="222"/>
      <c r="HG89" s="222"/>
      <c r="HH89" s="222"/>
      <c r="HI89" s="222"/>
      <c r="HJ89" s="222"/>
      <c r="HK89" s="222"/>
      <c r="HL89" s="222"/>
      <c r="HM89" s="222"/>
      <c r="HN89" s="222"/>
      <c r="HO89" s="222"/>
      <c r="HP89" s="222"/>
      <c r="HQ89" s="222"/>
      <c r="HR89" s="222"/>
      <c r="HS89" s="222"/>
      <c r="HT89" s="222"/>
      <c r="HU89" s="222"/>
      <c r="HV89" s="222"/>
      <c r="HW89" s="222"/>
      <c r="HX89" s="222"/>
      <c r="HY89" s="222"/>
      <c r="HZ89" s="222"/>
      <c r="IA89" s="222"/>
      <c r="IB89" s="222"/>
      <c r="IC89" s="222"/>
      <c r="ID89" s="222"/>
      <c r="IE89" s="222"/>
      <c r="IF89" s="222"/>
      <c r="IG89" s="222"/>
      <c r="IH89" s="222"/>
      <c r="II89" s="222"/>
      <c r="IJ89" s="222"/>
      <c r="IK89" s="222"/>
      <c r="IL89" s="222"/>
      <c r="IM89" s="222"/>
      <c r="IN89" s="222"/>
      <c r="IO89" s="222"/>
      <c r="IP89" s="222"/>
      <c r="IQ89" s="222"/>
      <c r="IR89" s="222"/>
      <c r="IS89" s="222"/>
      <c r="IT89" s="222"/>
      <c r="IU89" s="222"/>
      <c r="IV89" s="222"/>
      <c r="IW89" s="222"/>
      <c r="IX89" s="222"/>
      <c r="IY89" s="222"/>
      <c r="IZ89" s="222"/>
      <c r="JA89" s="222"/>
      <c r="JB89" s="222"/>
      <c r="JC89" s="222"/>
      <c r="JD89" s="222"/>
      <c r="JE89" s="222"/>
      <c r="JF89" s="222"/>
      <c r="JG89" s="222"/>
      <c r="JH89" s="222"/>
      <c r="JI89" s="222"/>
      <c r="JJ89" s="222"/>
      <c r="JK89" s="222"/>
      <c r="JL89" s="222"/>
      <c r="JM89" s="222"/>
      <c r="JN89" s="222"/>
      <c r="JO89" s="222"/>
      <c r="JP89" s="222"/>
      <c r="JQ89" s="221"/>
      <c r="JR89" s="222"/>
      <c r="JS89" s="222"/>
      <c r="JT89" s="222"/>
      <c r="JU89" s="222"/>
      <c r="JV89" s="222"/>
      <c r="JW89" s="222"/>
      <c r="JX89" s="222"/>
      <c r="JY89" s="222"/>
      <c r="JZ89" s="222"/>
      <c r="KA89" s="222"/>
      <c r="KB89" s="222"/>
      <c r="KC89" s="222"/>
      <c r="KD89" s="222"/>
      <c r="KE89" s="222"/>
      <c r="KF89" s="222"/>
      <c r="KG89" s="222"/>
      <c r="KH89" s="222"/>
      <c r="KI89" s="222"/>
      <c r="KJ89" s="222"/>
      <c r="KK89" s="222"/>
      <c r="KL89" s="222"/>
      <c r="KM89" s="222"/>
      <c r="KN89" s="222"/>
      <c r="KO89" s="222"/>
      <c r="KP89" s="222"/>
      <c r="KQ89" s="222"/>
      <c r="KR89" s="222"/>
      <c r="KS89" s="222"/>
      <c r="KT89" s="222"/>
      <c r="KU89" s="222"/>
      <c r="KV89" s="222"/>
      <c r="KW89" s="222"/>
      <c r="KX89" s="222"/>
      <c r="KY89" s="222"/>
      <c r="KZ89" s="222"/>
      <c r="LA89" s="222"/>
      <c r="LB89" s="222"/>
      <c r="LC89" s="222"/>
      <c r="LD89" s="222"/>
      <c r="LE89" s="222"/>
      <c r="LF89" s="222"/>
      <c r="LG89" s="222"/>
      <c r="LH89" s="222"/>
      <c r="LI89" s="222"/>
      <c r="LJ89" s="222"/>
      <c r="LK89" s="222"/>
      <c r="LL89" s="222"/>
      <c r="LM89" s="222"/>
      <c r="LN89" s="222"/>
      <c r="LO89" s="222"/>
      <c r="LP89" s="222"/>
      <c r="LQ89" s="222"/>
      <c r="LR89" s="222"/>
      <c r="LS89" s="222"/>
      <c r="LT89" s="222"/>
      <c r="LU89" s="222"/>
      <c r="LV89" s="222"/>
      <c r="LW89" s="222"/>
      <c r="LX89" s="222"/>
      <c r="LY89" s="222"/>
      <c r="LZ89" s="222"/>
      <c r="MA89" s="222"/>
      <c r="MB89" s="222"/>
      <c r="MC89" s="222"/>
      <c r="MD89" s="222"/>
      <c r="ME89" s="222"/>
      <c r="MF89" s="222"/>
      <c r="MG89" s="222"/>
      <c r="MH89" s="222"/>
      <c r="MI89" s="222"/>
      <c r="MJ89" s="222"/>
      <c r="MK89" s="222"/>
      <c r="ML89" s="222"/>
      <c r="MM89" s="222"/>
      <c r="MN89" s="222"/>
      <c r="MO89" s="222"/>
      <c r="MP89" s="222"/>
      <c r="MQ89" s="222"/>
      <c r="MR89" s="222"/>
      <c r="MS89" s="222"/>
      <c r="MT89" s="222"/>
      <c r="MU89" s="222"/>
      <c r="MV89" s="222"/>
      <c r="MW89" s="222"/>
      <c r="MX89" s="222"/>
      <c r="MY89" s="222"/>
      <c r="MZ89" s="222"/>
      <c r="NA89" s="222"/>
      <c r="NB89" s="222"/>
      <c r="NC89" s="222"/>
      <c r="ND89" s="222"/>
      <c r="NE89" s="222"/>
      <c r="NF89" s="222"/>
      <c r="NG89" s="222"/>
      <c r="NH89" s="222"/>
      <c r="NI89" s="222"/>
      <c r="NJ89" s="222"/>
      <c r="NK89" s="222"/>
      <c r="NL89" s="222"/>
      <c r="NM89" s="222"/>
      <c r="NN89" s="222"/>
      <c r="NO89" s="222"/>
      <c r="NP89" s="222"/>
      <c r="NQ89" s="222"/>
      <c r="NR89" s="222"/>
      <c r="NS89" s="221"/>
      <c r="NT89" s="222"/>
      <c r="NU89" s="222"/>
      <c r="NV89" s="222"/>
      <c r="NW89" s="222"/>
      <c r="NX89" s="222"/>
      <c r="NY89" s="222"/>
      <c r="NZ89" s="222"/>
      <c r="OA89" s="222"/>
      <c r="OB89" s="222"/>
      <c r="OC89" s="222"/>
      <c r="OD89" s="222"/>
      <c r="OE89" s="222"/>
      <c r="OF89" s="222"/>
      <c r="OG89" s="222"/>
      <c r="OH89" s="222"/>
      <c r="OI89" s="222"/>
      <c r="OJ89" s="222"/>
      <c r="OK89" s="222"/>
      <c r="OL89" s="222"/>
      <c r="OM89" s="222"/>
      <c r="ON89" s="222"/>
      <c r="OO89" s="222"/>
      <c r="OP89" s="222"/>
      <c r="OQ89" s="222"/>
      <c r="OR89" s="222"/>
      <c r="OS89" s="222"/>
      <c r="OT89" s="222"/>
      <c r="OU89" s="222"/>
      <c r="OV89" s="222"/>
      <c r="OW89" s="222"/>
      <c r="OX89" s="222"/>
      <c r="OY89" s="222"/>
      <c r="OZ89" s="222"/>
      <c r="PA89" s="222"/>
      <c r="PB89" s="222"/>
      <c r="PC89" s="222"/>
      <c r="PD89" s="222"/>
      <c r="PE89" s="222"/>
      <c r="PF89" s="222"/>
      <c r="PG89" s="222"/>
      <c r="PH89" s="222"/>
      <c r="PI89" s="222"/>
      <c r="PJ89" s="222"/>
      <c r="PK89" s="222"/>
      <c r="PL89" s="222"/>
      <c r="PM89" s="222"/>
      <c r="PN89" s="222"/>
      <c r="PO89" s="222"/>
      <c r="PP89" s="222"/>
      <c r="PQ89" s="222"/>
      <c r="PR89" s="222"/>
      <c r="PS89" s="222"/>
      <c r="PT89" s="222"/>
      <c r="PU89" s="222"/>
      <c r="PV89" s="222"/>
      <c r="PW89" s="222"/>
      <c r="PX89" s="222"/>
      <c r="PY89" s="222"/>
      <c r="PZ89" s="222"/>
      <c r="QA89" s="222"/>
      <c r="QB89" s="222"/>
      <c r="QC89" s="222"/>
      <c r="QD89" s="222"/>
      <c r="QE89" s="222"/>
      <c r="QF89" s="222"/>
      <c r="QG89" s="222"/>
      <c r="QH89" s="222"/>
      <c r="QI89" s="222"/>
      <c r="QJ89" s="222"/>
      <c r="QK89" s="222"/>
      <c r="QL89" s="222"/>
      <c r="QM89" s="222"/>
      <c r="QN89" s="222"/>
      <c r="QO89" s="222"/>
      <c r="QP89" s="222"/>
      <c r="QQ89" s="222"/>
      <c r="QR89" s="222"/>
      <c r="QS89" s="222"/>
      <c r="QT89" s="222"/>
      <c r="QU89" s="222"/>
      <c r="QV89" s="222"/>
      <c r="QW89" s="222"/>
      <c r="QX89" s="222"/>
      <c r="QY89" s="222"/>
      <c r="QZ89" s="222"/>
      <c r="RA89" s="222"/>
      <c r="RB89" s="222"/>
      <c r="RC89" s="222"/>
      <c r="RD89" s="222"/>
      <c r="RE89" s="222"/>
      <c r="RF89" s="222"/>
      <c r="RG89" s="222"/>
      <c r="RH89" s="222"/>
      <c r="RI89" s="222"/>
      <c r="RJ89" s="222"/>
      <c r="RK89" s="222"/>
      <c r="RL89" s="222"/>
      <c r="RM89" s="222"/>
      <c r="RN89" s="222"/>
      <c r="RO89" s="222"/>
      <c r="RP89" s="222"/>
      <c r="RQ89" s="222"/>
      <c r="RR89" s="222"/>
      <c r="RS89" s="222"/>
      <c r="RT89" s="222"/>
      <c r="RU89" s="221"/>
    </row>
    <row r="90" spans="2:489" ht="6.6" customHeight="1" thickTop="1" thickBot="1">
      <c r="B90" s="760"/>
      <c r="C90" s="761"/>
      <c r="D90" s="761"/>
      <c r="E90" s="761"/>
      <c r="F90" s="761"/>
      <c r="G90" s="761"/>
      <c r="H90" s="761"/>
      <c r="I90" s="761"/>
      <c r="J90" s="761"/>
      <c r="K90" s="761"/>
      <c r="L90" s="761"/>
      <c r="M90" s="761"/>
      <c r="N90" s="761"/>
      <c r="O90" s="761"/>
      <c r="P90" s="761"/>
      <c r="Q90" s="761"/>
      <c r="R90" s="761"/>
      <c r="S90" s="761"/>
      <c r="T90" s="761"/>
      <c r="U90" s="761"/>
      <c r="V90" s="761"/>
      <c r="W90" s="761"/>
      <c r="X90" s="761"/>
      <c r="Y90" s="761"/>
      <c r="Z90" s="761"/>
      <c r="AA90" s="761"/>
      <c r="AB90" s="761"/>
      <c r="AC90" s="761"/>
      <c r="AD90" s="761"/>
      <c r="AE90" s="761"/>
      <c r="AF90" s="761"/>
      <c r="AG90" s="786"/>
      <c r="AH90" s="786"/>
      <c r="AI90" s="786"/>
      <c r="AJ90" s="786"/>
      <c r="AK90" s="786"/>
      <c r="AL90" s="786"/>
      <c r="AM90" s="786"/>
      <c r="AN90" s="786"/>
      <c r="AO90" s="786"/>
      <c r="AP90" s="786"/>
      <c r="AQ90" s="786"/>
      <c r="AR90" s="786"/>
      <c r="AS90" s="786"/>
      <c r="AT90" s="786"/>
      <c r="AU90" s="786"/>
      <c r="AV90" s="786"/>
      <c r="AW90" s="786"/>
      <c r="AX90" s="786"/>
      <c r="AY90" s="786"/>
      <c r="AZ90" s="786"/>
      <c r="BA90" s="786"/>
      <c r="BB90" s="786"/>
      <c r="BC90" s="791"/>
      <c r="BD90" s="792"/>
      <c r="BE90" s="792"/>
      <c r="BF90" s="792"/>
      <c r="BG90" s="792"/>
      <c r="BH90" s="792"/>
      <c r="BI90" s="792"/>
      <c r="BJ90" s="792"/>
      <c r="BK90" s="792"/>
      <c r="BL90" s="792"/>
      <c r="BM90" s="792"/>
      <c r="BN90" s="792"/>
      <c r="BO90" s="792"/>
      <c r="BP90" s="792"/>
      <c r="BQ90" s="792"/>
      <c r="BR90" s="792"/>
      <c r="BS90" s="792"/>
      <c r="BT90" s="792"/>
      <c r="BU90" s="792"/>
      <c r="BV90" s="792"/>
      <c r="BW90" s="792"/>
      <c r="BX90" s="793"/>
      <c r="BY90" s="957"/>
      <c r="BZ90" s="958"/>
      <c r="CA90" s="958"/>
      <c r="CB90" s="958"/>
      <c r="CC90" s="958"/>
      <c r="CD90" s="958"/>
      <c r="CE90" s="958"/>
      <c r="CF90" s="958"/>
      <c r="CG90" s="958"/>
      <c r="CH90" s="958"/>
      <c r="CI90" s="958"/>
      <c r="CJ90" s="958"/>
      <c r="CK90" s="958"/>
      <c r="CL90" s="958"/>
      <c r="CM90" s="958"/>
      <c r="CN90" s="958"/>
      <c r="CO90" s="958"/>
      <c r="CP90" s="958"/>
      <c r="CQ90" s="958"/>
      <c r="CR90" s="958"/>
      <c r="CS90" s="958"/>
      <c r="CT90" s="959"/>
      <c r="CU90" s="795"/>
      <c r="CV90" s="795"/>
      <c r="CW90" s="795"/>
      <c r="CX90" s="795"/>
      <c r="CY90" s="795"/>
      <c r="CZ90" s="795"/>
      <c r="DA90" s="795"/>
      <c r="DB90" s="795"/>
      <c r="DC90" s="795"/>
      <c r="DD90" s="795"/>
      <c r="DE90" s="795"/>
      <c r="DF90" s="795"/>
      <c r="DG90" s="795"/>
      <c r="DH90" s="795"/>
      <c r="DI90" s="795"/>
      <c r="DJ90" s="795"/>
      <c r="DK90" s="795"/>
      <c r="DL90" s="795"/>
      <c r="DM90" s="795"/>
      <c r="DN90" s="795"/>
      <c r="DO90" s="795"/>
      <c r="DP90" s="773"/>
      <c r="DQ90" s="384"/>
      <c r="DR90" s="285"/>
      <c r="DS90" s="285"/>
      <c r="DT90" s="285"/>
      <c r="DU90" s="285"/>
      <c r="DV90" s="285"/>
      <c r="DW90" s="285"/>
      <c r="DX90" s="285"/>
      <c r="DY90" s="285"/>
      <c r="DZ90" s="285"/>
      <c r="EA90" s="285"/>
      <c r="EB90" s="285"/>
      <c r="EC90" s="285"/>
      <c r="ED90" s="285"/>
      <c r="EE90" s="285"/>
      <c r="EF90" s="285"/>
      <c r="EG90" s="285"/>
      <c r="EH90" s="285"/>
      <c r="EI90" s="285"/>
      <c r="EJ90" s="285"/>
      <c r="EK90" s="285"/>
      <c r="EL90" s="285"/>
      <c r="EM90" s="285"/>
      <c r="EN90" s="285"/>
      <c r="EO90" s="285"/>
      <c r="EP90" s="285"/>
      <c r="EQ90" s="285"/>
      <c r="ER90" s="285"/>
      <c r="ES90" s="285"/>
      <c r="ET90" s="285"/>
      <c r="EU90" s="285"/>
      <c r="EV90" s="285"/>
      <c r="EW90" s="285"/>
      <c r="EX90" s="285"/>
      <c r="EY90" s="285"/>
      <c r="EZ90" s="285"/>
      <c r="FA90" s="285"/>
      <c r="FB90" s="285"/>
      <c r="FC90" s="285"/>
      <c r="FD90" s="285"/>
      <c r="FE90" s="285"/>
      <c r="FF90" s="285"/>
      <c r="FG90" s="285"/>
      <c r="FH90" s="285"/>
      <c r="FI90" s="285"/>
      <c r="FJ90" s="285"/>
      <c r="FK90" s="285"/>
      <c r="FL90" s="285"/>
      <c r="FM90" s="285"/>
      <c r="FN90" s="285"/>
      <c r="FO90" s="221"/>
      <c r="FP90" s="222"/>
      <c r="FQ90" s="222"/>
      <c r="FR90" s="222"/>
      <c r="FS90" s="222"/>
      <c r="FT90" s="222"/>
      <c r="FU90" s="222"/>
      <c r="FV90" s="222"/>
      <c r="FW90" s="222"/>
      <c r="FX90" s="222"/>
      <c r="FY90" s="222"/>
      <c r="FZ90" s="222"/>
      <c r="GA90" s="222"/>
      <c r="GB90" s="222"/>
      <c r="GC90" s="222"/>
      <c r="GD90" s="222"/>
      <c r="GE90" s="222"/>
      <c r="GF90" s="222"/>
      <c r="GG90" s="222"/>
      <c r="GH90" s="222"/>
      <c r="GI90" s="222"/>
      <c r="GJ90" s="222"/>
      <c r="GK90" s="222"/>
      <c r="GL90" s="222"/>
      <c r="GM90" s="222"/>
      <c r="GN90" s="222"/>
      <c r="GO90" s="222"/>
      <c r="GP90" s="222"/>
      <c r="GQ90" s="222"/>
      <c r="GR90" s="222"/>
      <c r="GS90" s="222"/>
      <c r="GT90" s="222"/>
      <c r="GU90" s="222"/>
      <c r="GV90" s="222"/>
      <c r="GW90" s="222"/>
      <c r="GX90" s="222"/>
      <c r="GY90" s="222"/>
      <c r="GZ90" s="222"/>
      <c r="HA90" s="222"/>
      <c r="HB90" s="222"/>
      <c r="HC90" s="222"/>
      <c r="HD90" s="222"/>
      <c r="HE90" s="222"/>
      <c r="HF90" s="222"/>
      <c r="HG90" s="222"/>
      <c r="HH90" s="222"/>
      <c r="HI90" s="222"/>
      <c r="HJ90" s="222"/>
      <c r="HK90" s="222"/>
      <c r="HL90" s="222"/>
      <c r="HM90" s="222"/>
      <c r="HN90" s="222"/>
      <c r="HO90" s="222"/>
      <c r="HP90" s="222"/>
      <c r="HQ90" s="222"/>
      <c r="HR90" s="222"/>
      <c r="HS90" s="222"/>
      <c r="HT90" s="222"/>
      <c r="HU90" s="222"/>
      <c r="HV90" s="222"/>
      <c r="HW90" s="222"/>
      <c r="HX90" s="222"/>
      <c r="HY90" s="222"/>
      <c r="HZ90" s="222"/>
      <c r="IA90" s="222"/>
      <c r="IB90" s="222"/>
      <c r="IC90" s="222"/>
      <c r="ID90" s="222"/>
      <c r="IE90" s="222"/>
      <c r="IF90" s="222"/>
      <c r="IG90" s="222"/>
      <c r="IH90" s="222"/>
      <c r="II90" s="222"/>
      <c r="IJ90" s="222"/>
      <c r="IK90" s="222"/>
      <c r="IL90" s="222"/>
      <c r="IM90" s="222"/>
      <c r="IN90" s="222"/>
      <c r="IO90" s="222"/>
      <c r="IP90" s="222"/>
      <c r="IQ90" s="222"/>
      <c r="IR90" s="222"/>
      <c r="IS90" s="222"/>
      <c r="IT90" s="222"/>
      <c r="IU90" s="222"/>
      <c r="IV90" s="222"/>
      <c r="IW90" s="222"/>
      <c r="IX90" s="222"/>
      <c r="IY90" s="222"/>
      <c r="IZ90" s="222"/>
      <c r="JA90" s="222"/>
      <c r="JB90" s="222"/>
      <c r="JC90" s="222"/>
      <c r="JD90" s="222"/>
      <c r="JE90" s="222"/>
      <c r="JF90" s="222"/>
      <c r="JG90" s="222"/>
      <c r="JH90" s="222"/>
      <c r="JI90" s="222"/>
      <c r="JJ90" s="222"/>
      <c r="JK90" s="222"/>
      <c r="JL90" s="222"/>
      <c r="JM90" s="222"/>
      <c r="JN90" s="222"/>
      <c r="JO90" s="222"/>
      <c r="JP90" s="222"/>
      <c r="JQ90" s="221"/>
      <c r="JR90" s="222"/>
      <c r="JS90" s="222"/>
      <c r="JT90" s="222"/>
      <c r="JU90" s="222"/>
      <c r="JV90" s="222"/>
      <c r="JW90" s="222"/>
      <c r="JX90" s="222"/>
      <c r="JY90" s="222"/>
      <c r="JZ90" s="222"/>
      <c r="KA90" s="222"/>
      <c r="KB90" s="222"/>
      <c r="KC90" s="222"/>
      <c r="KD90" s="222"/>
      <c r="KE90" s="222"/>
      <c r="KF90" s="222"/>
      <c r="KG90" s="222"/>
      <c r="KH90" s="222"/>
      <c r="KI90" s="222"/>
      <c r="KJ90" s="222"/>
      <c r="KK90" s="222"/>
      <c r="KL90" s="222"/>
      <c r="KM90" s="222"/>
      <c r="KN90" s="222"/>
      <c r="KO90" s="222"/>
      <c r="KP90" s="222"/>
      <c r="KQ90" s="222"/>
      <c r="KR90" s="222"/>
      <c r="KS90" s="222"/>
      <c r="KT90" s="222"/>
      <c r="KU90" s="222"/>
      <c r="KV90" s="222"/>
      <c r="KW90" s="222"/>
      <c r="KX90" s="222"/>
      <c r="KY90" s="222"/>
      <c r="KZ90" s="222"/>
      <c r="LA90" s="222"/>
      <c r="LB90" s="222"/>
      <c r="LC90" s="222"/>
      <c r="LD90" s="222"/>
      <c r="LE90" s="222"/>
      <c r="LF90" s="222"/>
      <c r="LG90" s="222"/>
      <c r="LH90" s="222"/>
      <c r="LI90" s="222"/>
      <c r="LJ90" s="222"/>
      <c r="LK90" s="222"/>
      <c r="LL90" s="222"/>
      <c r="LM90" s="222"/>
      <c r="LN90" s="222"/>
      <c r="LO90" s="222"/>
      <c r="LP90" s="222"/>
      <c r="LQ90" s="222"/>
      <c r="LR90" s="222"/>
      <c r="LS90" s="222"/>
      <c r="LT90" s="222"/>
      <c r="LU90" s="222"/>
      <c r="LV90" s="222"/>
      <c r="LW90" s="222"/>
      <c r="LX90" s="222"/>
      <c r="LY90" s="222"/>
      <c r="LZ90" s="222"/>
      <c r="MA90" s="222"/>
      <c r="MB90" s="222"/>
      <c r="MC90" s="222"/>
      <c r="MD90" s="222"/>
      <c r="ME90" s="222"/>
      <c r="MF90" s="222"/>
      <c r="MG90" s="222"/>
      <c r="MH90" s="222"/>
      <c r="MI90" s="222"/>
      <c r="MJ90" s="222"/>
      <c r="MK90" s="222"/>
      <c r="ML90" s="222"/>
      <c r="MM90" s="222"/>
      <c r="MN90" s="222"/>
      <c r="MO90" s="222"/>
      <c r="MP90" s="222"/>
      <c r="MQ90" s="222"/>
      <c r="MR90" s="222"/>
      <c r="MS90" s="222"/>
      <c r="MT90" s="222"/>
      <c r="MU90" s="222"/>
      <c r="MV90" s="222"/>
      <c r="MW90" s="222"/>
      <c r="MX90" s="222"/>
      <c r="MY90" s="222"/>
      <c r="MZ90" s="222"/>
      <c r="NA90" s="222"/>
      <c r="NB90" s="222"/>
      <c r="NC90" s="222"/>
      <c r="ND90" s="222"/>
      <c r="NE90" s="222"/>
      <c r="NF90" s="222"/>
      <c r="NG90" s="222"/>
      <c r="NH90" s="222"/>
      <c r="NI90" s="222"/>
      <c r="NJ90" s="222"/>
      <c r="NK90" s="222"/>
      <c r="NL90" s="222"/>
      <c r="NM90" s="222"/>
      <c r="NN90" s="222"/>
      <c r="NO90" s="222"/>
      <c r="NP90" s="222"/>
      <c r="NQ90" s="222"/>
      <c r="NR90" s="222"/>
      <c r="NS90" s="221"/>
      <c r="NT90" s="222"/>
      <c r="NU90" s="222"/>
      <c r="NV90" s="222"/>
      <c r="NW90" s="222"/>
      <c r="NX90" s="222"/>
      <c r="NY90" s="222"/>
      <c r="NZ90" s="222"/>
      <c r="OA90" s="222"/>
      <c r="OB90" s="222"/>
      <c r="OC90" s="222"/>
      <c r="OD90" s="222"/>
      <c r="OE90" s="222"/>
      <c r="OF90" s="222"/>
      <c r="OG90" s="222"/>
      <c r="OH90" s="222"/>
      <c r="OI90" s="222"/>
      <c r="OJ90" s="222"/>
      <c r="OK90" s="222"/>
      <c r="OL90" s="222"/>
      <c r="OM90" s="222"/>
      <c r="ON90" s="222"/>
      <c r="OO90" s="222"/>
      <c r="OP90" s="222"/>
      <c r="OQ90" s="222"/>
      <c r="OR90" s="222"/>
      <c r="OS90" s="222"/>
      <c r="OT90" s="222"/>
      <c r="OU90" s="222"/>
      <c r="OV90" s="222"/>
      <c r="OW90" s="222"/>
      <c r="OX90" s="222"/>
      <c r="OY90" s="222"/>
      <c r="OZ90" s="222"/>
      <c r="PA90" s="222"/>
      <c r="PB90" s="222"/>
      <c r="PC90" s="222"/>
      <c r="PD90" s="222"/>
      <c r="PE90" s="222"/>
      <c r="PF90" s="222"/>
      <c r="PG90" s="222"/>
      <c r="PH90" s="222"/>
      <c r="PI90" s="222"/>
      <c r="PJ90" s="222"/>
      <c r="PK90" s="222"/>
      <c r="PL90" s="222"/>
      <c r="PM90" s="222"/>
      <c r="PN90" s="222"/>
      <c r="PO90" s="222"/>
      <c r="PP90" s="222"/>
      <c r="PQ90" s="222"/>
      <c r="PR90" s="222"/>
      <c r="PS90" s="222"/>
      <c r="PT90" s="222"/>
      <c r="PU90" s="222"/>
      <c r="PV90" s="222"/>
      <c r="PW90" s="222"/>
      <c r="PX90" s="222"/>
      <c r="PY90" s="222"/>
      <c r="PZ90" s="222"/>
      <c r="QA90" s="222"/>
      <c r="QB90" s="222"/>
      <c r="QC90" s="222"/>
      <c r="QD90" s="222"/>
      <c r="QE90" s="222"/>
      <c r="QF90" s="222"/>
      <c r="QG90" s="222"/>
      <c r="QH90" s="222"/>
      <c r="QI90" s="222"/>
      <c r="QJ90" s="222"/>
      <c r="QK90" s="222"/>
      <c r="QL90" s="222"/>
      <c r="QM90" s="222"/>
      <c r="QN90" s="222"/>
      <c r="QO90" s="222"/>
      <c r="QP90" s="222"/>
      <c r="QQ90" s="222"/>
      <c r="QR90" s="222"/>
      <c r="QS90" s="222"/>
      <c r="QT90" s="222"/>
      <c r="QU90" s="222"/>
      <c r="QV90" s="222"/>
      <c r="QW90" s="222"/>
      <c r="QX90" s="222"/>
      <c r="QY90" s="222"/>
      <c r="QZ90" s="222"/>
      <c r="RA90" s="222"/>
      <c r="RB90" s="222"/>
      <c r="RC90" s="222"/>
      <c r="RD90" s="222"/>
      <c r="RE90" s="222"/>
      <c r="RF90" s="222"/>
      <c r="RG90" s="222"/>
      <c r="RH90" s="222"/>
      <c r="RI90" s="222"/>
      <c r="RJ90" s="222"/>
      <c r="RK90" s="222"/>
      <c r="RL90" s="222"/>
      <c r="RM90" s="222"/>
      <c r="RN90" s="222"/>
      <c r="RO90" s="222"/>
      <c r="RP90" s="222"/>
      <c r="RQ90" s="222"/>
      <c r="RR90" s="222"/>
      <c r="RS90" s="222"/>
      <c r="RT90" s="222"/>
      <c r="RU90" s="221"/>
    </row>
    <row r="91" spans="2:489" ht="6.6" customHeight="1" thickTop="1">
      <c r="B91" s="817" t="s">
        <v>140</v>
      </c>
      <c r="C91" s="818"/>
      <c r="D91" s="819"/>
      <c r="E91" s="348" t="s">
        <v>49</v>
      </c>
      <c r="F91" s="349"/>
      <c r="G91" s="349"/>
      <c r="H91" s="349"/>
      <c r="I91" s="349"/>
      <c r="J91" s="349"/>
      <c r="K91" s="349"/>
      <c r="L91" s="349"/>
      <c r="M91" s="349"/>
      <c r="N91" s="349"/>
      <c r="O91" s="349"/>
      <c r="P91" s="349"/>
      <c r="Q91" s="349"/>
      <c r="R91" s="349"/>
      <c r="S91" s="349"/>
      <c r="T91" s="349"/>
      <c r="U91" s="349"/>
      <c r="V91" s="349"/>
      <c r="W91" s="349"/>
      <c r="X91" s="349"/>
      <c r="Y91" s="349"/>
      <c r="Z91" s="349"/>
      <c r="AA91" s="349"/>
      <c r="AB91" s="349"/>
      <c r="AC91" s="349"/>
      <c r="AD91" s="349"/>
      <c r="AE91" s="349"/>
      <c r="AF91" s="350"/>
      <c r="AG91" s="784"/>
      <c r="AH91" s="469"/>
      <c r="AI91" s="469"/>
      <c r="AJ91" s="469"/>
      <c r="AK91" s="469"/>
      <c r="AL91" s="469"/>
      <c r="AM91" s="469"/>
      <c r="AN91" s="469"/>
      <c r="AO91" s="469"/>
      <c r="AP91" s="469"/>
      <c r="AQ91" s="469"/>
      <c r="AR91" s="469"/>
      <c r="AS91" s="469"/>
      <c r="AT91" s="469"/>
      <c r="AU91" s="469"/>
      <c r="AV91" s="469"/>
      <c r="AW91" s="469"/>
      <c r="AX91" s="460" t="s">
        <v>50</v>
      </c>
      <c r="AY91" s="460"/>
      <c r="AZ91" s="460"/>
      <c r="BA91" s="460"/>
      <c r="BB91" s="461"/>
      <c r="BC91" s="960" t="s">
        <v>1</v>
      </c>
      <c r="BD91" s="960"/>
      <c r="BE91" s="960"/>
      <c r="BF91" s="960"/>
      <c r="BG91" s="960"/>
      <c r="BH91" s="960"/>
      <c r="BI91" s="960"/>
      <c r="BJ91" s="960"/>
      <c r="BK91" s="960"/>
      <c r="BL91" s="960"/>
      <c r="BM91" s="960"/>
      <c r="BN91" s="960"/>
      <c r="BO91" s="960"/>
      <c r="BP91" s="960"/>
      <c r="BQ91" s="960"/>
      <c r="BR91" s="960"/>
      <c r="BS91" s="960"/>
      <c r="BT91" s="960"/>
      <c r="BU91" s="960"/>
      <c r="BV91" s="960"/>
      <c r="BW91" s="960"/>
      <c r="BX91" s="961"/>
      <c r="BY91" s="960" t="s">
        <v>1</v>
      </c>
      <c r="BZ91" s="960"/>
      <c r="CA91" s="960"/>
      <c r="CB91" s="960"/>
      <c r="CC91" s="960"/>
      <c r="CD91" s="960"/>
      <c r="CE91" s="960"/>
      <c r="CF91" s="960"/>
      <c r="CG91" s="960"/>
      <c r="CH91" s="960"/>
      <c r="CI91" s="960"/>
      <c r="CJ91" s="960"/>
      <c r="CK91" s="960"/>
      <c r="CL91" s="960"/>
      <c r="CM91" s="960"/>
      <c r="CN91" s="960"/>
      <c r="CO91" s="960"/>
      <c r="CP91" s="960"/>
      <c r="CQ91" s="960"/>
      <c r="CR91" s="960"/>
      <c r="CS91" s="960"/>
      <c r="CT91" s="961"/>
      <c r="CU91" s="960" t="s">
        <v>1</v>
      </c>
      <c r="CV91" s="960"/>
      <c r="CW91" s="960"/>
      <c r="CX91" s="960"/>
      <c r="CY91" s="960"/>
      <c r="CZ91" s="960"/>
      <c r="DA91" s="960"/>
      <c r="DB91" s="960"/>
      <c r="DC91" s="960"/>
      <c r="DD91" s="960"/>
      <c r="DE91" s="960"/>
      <c r="DF91" s="960"/>
      <c r="DG91" s="960"/>
      <c r="DH91" s="960"/>
      <c r="DI91" s="960"/>
      <c r="DJ91" s="960"/>
      <c r="DK91" s="960"/>
      <c r="DL91" s="960"/>
      <c r="DM91" s="960"/>
      <c r="DN91" s="960"/>
      <c r="DO91" s="960"/>
      <c r="DP91" s="961"/>
      <c r="DQ91" s="384"/>
      <c r="DR91" s="285"/>
      <c r="DS91" s="285"/>
      <c r="DT91" s="285"/>
      <c r="DU91" s="285"/>
      <c r="DV91" s="285"/>
      <c r="DW91" s="285"/>
      <c r="DX91" s="285"/>
      <c r="DY91" s="285"/>
      <c r="DZ91" s="285"/>
      <c r="EA91" s="285"/>
      <c r="EB91" s="285"/>
      <c r="EC91" s="285"/>
      <c r="ED91" s="285"/>
      <c r="EE91" s="285"/>
      <c r="EF91" s="285"/>
      <c r="EG91" s="285"/>
      <c r="EH91" s="285"/>
      <c r="EI91" s="285"/>
      <c r="EJ91" s="285"/>
      <c r="EK91" s="285"/>
      <c r="EL91" s="285"/>
      <c r="EM91" s="285"/>
      <c r="EN91" s="285"/>
      <c r="EO91" s="285"/>
      <c r="EP91" s="285"/>
      <c r="EQ91" s="285"/>
      <c r="ER91" s="285"/>
      <c r="ES91" s="285"/>
      <c r="ET91" s="285"/>
      <c r="EU91" s="285"/>
      <c r="EV91" s="285"/>
      <c r="EW91" s="285"/>
      <c r="EX91" s="285"/>
      <c r="EY91" s="285"/>
      <c r="EZ91" s="285"/>
      <c r="FA91" s="285"/>
      <c r="FB91" s="285"/>
      <c r="FC91" s="285"/>
      <c r="FD91" s="285"/>
      <c r="FE91" s="285"/>
      <c r="FF91" s="285"/>
      <c r="FG91" s="285"/>
      <c r="FH91" s="285"/>
      <c r="FI91" s="285"/>
      <c r="FJ91" s="285"/>
      <c r="FK91" s="285"/>
      <c r="FL91" s="285"/>
      <c r="FM91" s="285"/>
      <c r="FN91" s="285"/>
      <c r="FO91" s="221"/>
      <c r="FP91" s="222"/>
      <c r="FQ91" s="222"/>
      <c r="FR91" s="222"/>
      <c r="FS91" s="222"/>
      <c r="FT91" s="222"/>
      <c r="FU91" s="222"/>
      <c r="FV91" s="222"/>
      <c r="FW91" s="222"/>
      <c r="FX91" s="222"/>
      <c r="FY91" s="222"/>
      <c r="FZ91" s="222"/>
      <c r="GA91" s="222"/>
      <c r="GB91" s="222"/>
      <c r="GC91" s="222"/>
      <c r="GD91" s="222"/>
      <c r="GE91" s="222"/>
      <c r="GF91" s="222"/>
      <c r="GG91" s="222"/>
      <c r="GH91" s="222"/>
      <c r="GI91" s="222"/>
      <c r="GJ91" s="222"/>
      <c r="GK91" s="222"/>
      <c r="GL91" s="222"/>
      <c r="GM91" s="222"/>
      <c r="GN91" s="222"/>
      <c r="GO91" s="222"/>
      <c r="GP91" s="222"/>
      <c r="GQ91" s="222"/>
      <c r="GR91" s="222"/>
      <c r="GS91" s="222"/>
      <c r="GT91" s="222"/>
      <c r="GU91" s="222"/>
      <c r="GV91" s="222"/>
      <c r="GW91" s="222"/>
      <c r="GX91" s="222"/>
      <c r="GY91" s="222"/>
      <c r="GZ91" s="222"/>
      <c r="HA91" s="222"/>
      <c r="HB91" s="222"/>
      <c r="HC91" s="222"/>
      <c r="HD91" s="222"/>
      <c r="HE91" s="222"/>
      <c r="HF91" s="222"/>
      <c r="HG91" s="222"/>
      <c r="HH91" s="222"/>
      <c r="HI91" s="222"/>
      <c r="HJ91" s="222"/>
      <c r="HK91" s="222"/>
      <c r="HL91" s="222"/>
      <c r="HM91" s="222"/>
      <c r="HN91" s="222"/>
      <c r="HO91" s="222"/>
      <c r="HP91" s="222"/>
      <c r="HQ91" s="222"/>
      <c r="HR91" s="222"/>
      <c r="HS91" s="222"/>
      <c r="HT91" s="222"/>
      <c r="HU91" s="222"/>
      <c r="HV91" s="222"/>
      <c r="HW91" s="222"/>
      <c r="HX91" s="222"/>
      <c r="HY91" s="222"/>
      <c r="HZ91" s="222"/>
      <c r="IA91" s="222"/>
      <c r="IB91" s="222"/>
      <c r="IC91" s="222"/>
      <c r="ID91" s="222"/>
      <c r="IE91" s="222"/>
      <c r="IF91" s="222"/>
      <c r="IG91" s="222"/>
      <c r="IH91" s="222"/>
      <c r="II91" s="222"/>
      <c r="IJ91" s="222"/>
      <c r="IK91" s="222"/>
      <c r="IL91" s="222"/>
      <c r="IM91" s="222"/>
      <c r="IN91" s="222"/>
      <c r="IO91" s="222"/>
      <c r="IP91" s="222"/>
      <c r="IQ91" s="222"/>
      <c r="IR91" s="222"/>
      <c r="IS91" s="222"/>
      <c r="IT91" s="222"/>
      <c r="IU91" s="222"/>
      <c r="IV91" s="222"/>
      <c r="IW91" s="222"/>
      <c r="IX91" s="222"/>
      <c r="IY91" s="222"/>
      <c r="IZ91" s="222"/>
      <c r="JA91" s="222"/>
      <c r="JB91" s="222"/>
      <c r="JC91" s="222"/>
      <c r="JD91" s="222"/>
      <c r="JE91" s="222"/>
      <c r="JF91" s="222"/>
      <c r="JG91" s="222"/>
      <c r="JH91" s="222"/>
      <c r="JI91" s="222"/>
      <c r="JJ91" s="222"/>
      <c r="JK91" s="222"/>
      <c r="JL91" s="222"/>
      <c r="JM91" s="222"/>
      <c r="JN91" s="222"/>
      <c r="JO91" s="222"/>
      <c r="JP91" s="222"/>
      <c r="JQ91" s="221"/>
      <c r="JR91" s="222"/>
      <c r="JS91" s="222"/>
      <c r="JT91" s="222"/>
      <c r="JU91" s="222"/>
      <c r="JV91" s="222"/>
      <c r="JW91" s="222"/>
      <c r="JX91" s="222"/>
      <c r="JY91" s="222"/>
      <c r="JZ91" s="222"/>
      <c r="KA91" s="222"/>
      <c r="KB91" s="222"/>
      <c r="KC91" s="222"/>
      <c r="KD91" s="222"/>
      <c r="KE91" s="222"/>
      <c r="KF91" s="222"/>
      <c r="KG91" s="222"/>
      <c r="KH91" s="222"/>
      <c r="KI91" s="222"/>
      <c r="KJ91" s="222"/>
      <c r="KK91" s="222"/>
      <c r="KL91" s="222"/>
      <c r="KM91" s="222"/>
      <c r="KN91" s="222"/>
      <c r="KO91" s="222"/>
      <c r="KP91" s="222"/>
      <c r="KQ91" s="222"/>
      <c r="KR91" s="222"/>
      <c r="KS91" s="222"/>
      <c r="KT91" s="222"/>
      <c r="KU91" s="222"/>
      <c r="KV91" s="222"/>
      <c r="KW91" s="222"/>
      <c r="KX91" s="222"/>
      <c r="KY91" s="222"/>
      <c r="KZ91" s="222"/>
      <c r="LA91" s="222"/>
      <c r="LB91" s="222"/>
      <c r="LC91" s="222"/>
      <c r="LD91" s="222"/>
      <c r="LE91" s="222"/>
      <c r="LF91" s="222"/>
      <c r="LG91" s="222"/>
      <c r="LH91" s="222"/>
      <c r="LI91" s="222"/>
      <c r="LJ91" s="222"/>
      <c r="LK91" s="222"/>
      <c r="LL91" s="222"/>
      <c r="LM91" s="222"/>
      <c r="LN91" s="222"/>
      <c r="LO91" s="222"/>
      <c r="LP91" s="222"/>
      <c r="LQ91" s="222"/>
      <c r="LR91" s="222"/>
      <c r="LS91" s="222"/>
      <c r="LT91" s="222"/>
      <c r="LU91" s="222"/>
      <c r="LV91" s="222"/>
      <c r="LW91" s="222"/>
      <c r="LX91" s="222"/>
      <c r="LY91" s="222"/>
      <c r="LZ91" s="222"/>
      <c r="MA91" s="222"/>
      <c r="MB91" s="222"/>
      <c r="MC91" s="222"/>
      <c r="MD91" s="222"/>
      <c r="ME91" s="222"/>
      <c r="MF91" s="222"/>
      <c r="MG91" s="222"/>
      <c r="MH91" s="222"/>
      <c r="MI91" s="222"/>
      <c r="MJ91" s="222"/>
      <c r="MK91" s="222"/>
      <c r="ML91" s="222"/>
      <c r="MM91" s="222"/>
      <c r="MN91" s="222"/>
      <c r="MO91" s="222"/>
      <c r="MP91" s="222"/>
      <c r="MQ91" s="222"/>
      <c r="MR91" s="222"/>
      <c r="MS91" s="222"/>
      <c r="MT91" s="222"/>
      <c r="MU91" s="222"/>
      <c r="MV91" s="222"/>
      <c r="MW91" s="222"/>
      <c r="MX91" s="222"/>
      <c r="MY91" s="222"/>
      <c r="MZ91" s="222"/>
      <c r="NA91" s="222"/>
      <c r="NB91" s="222"/>
      <c r="NC91" s="222"/>
      <c r="ND91" s="222"/>
      <c r="NE91" s="222"/>
      <c r="NF91" s="222"/>
      <c r="NG91" s="222"/>
      <c r="NH91" s="222"/>
      <c r="NI91" s="222"/>
      <c r="NJ91" s="222"/>
      <c r="NK91" s="222"/>
      <c r="NL91" s="222"/>
      <c r="NM91" s="222"/>
      <c r="NN91" s="222"/>
      <c r="NO91" s="222"/>
      <c r="NP91" s="222"/>
      <c r="NQ91" s="222"/>
      <c r="NR91" s="222"/>
      <c r="NS91" s="221"/>
      <c r="NT91" s="222"/>
      <c r="NU91" s="222"/>
      <c r="NV91" s="222"/>
      <c r="NW91" s="222"/>
      <c r="NX91" s="222"/>
      <c r="NY91" s="222"/>
      <c r="NZ91" s="222"/>
      <c r="OA91" s="222"/>
      <c r="OB91" s="222"/>
      <c r="OC91" s="222"/>
      <c r="OD91" s="222"/>
      <c r="OE91" s="222"/>
      <c r="OF91" s="222"/>
      <c r="OG91" s="222"/>
      <c r="OH91" s="222"/>
      <c r="OI91" s="222"/>
      <c r="OJ91" s="222"/>
      <c r="OK91" s="222"/>
      <c r="OL91" s="222"/>
      <c r="OM91" s="222"/>
      <c r="ON91" s="222"/>
      <c r="OO91" s="222"/>
      <c r="OP91" s="222"/>
      <c r="OQ91" s="222"/>
      <c r="OR91" s="222"/>
      <c r="OS91" s="222"/>
      <c r="OT91" s="222"/>
      <c r="OU91" s="222"/>
      <c r="OV91" s="222"/>
      <c r="OW91" s="222"/>
      <c r="OX91" s="222"/>
      <c r="OY91" s="222"/>
      <c r="OZ91" s="222"/>
      <c r="PA91" s="222"/>
      <c r="PB91" s="222"/>
      <c r="PC91" s="222"/>
      <c r="PD91" s="222"/>
      <c r="PE91" s="222"/>
      <c r="PF91" s="222"/>
      <c r="PG91" s="222"/>
      <c r="PH91" s="222"/>
      <c r="PI91" s="222"/>
      <c r="PJ91" s="222"/>
      <c r="PK91" s="222"/>
      <c r="PL91" s="222"/>
      <c r="PM91" s="222"/>
      <c r="PN91" s="222"/>
      <c r="PO91" s="222"/>
      <c r="PP91" s="222"/>
      <c r="PQ91" s="222"/>
      <c r="PR91" s="222"/>
      <c r="PS91" s="222"/>
      <c r="PT91" s="222"/>
      <c r="PU91" s="222"/>
      <c r="PV91" s="222"/>
      <c r="PW91" s="222"/>
      <c r="PX91" s="222"/>
      <c r="PY91" s="222"/>
      <c r="PZ91" s="222"/>
      <c r="QA91" s="222"/>
      <c r="QB91" s="222"/>
      <c r="QC91" s="222"/>
      <c r="QD91" s="222"/>
      <c r="QE91" s="222"/>
      <c r="QF91" s="222"/>
      <c r="QG91" s="222"/>
      <c r="QH91" s="222"/>
      <c r="QI91" s="222"/>
      <c r="QJ91" s="222"/>
      <c r="QK91" s="222"/>
      <c r="QL91" s="222"/>
      <c r="QM91" s="222"/>
      <c r="QN91" s="222"/>
      <c r="QO91" s="222"/>
      <c r="QP91" s="222"/>
      <c r="QQ91" s="222"/>
      <c r="QR91" s="222"/>
      <c r="QS91" s="222"/>
      <c r="QT91" s="222"/>
      <c r="QU91" s="222"/>
      <c r="QV91" s="222"/>
      <c r="QW91" s="222"/>
      <c r="QX91" s="222"/>
      <c r="QY91" s="222"/>
      <c r="QZ91" s="222"/>
      <c r="RA91" s="222"/>
      <c r="RB91" s="222"/>
      <c r="RC91" s="222"/>
      <c r="RD91" s="222"/>
      <c r="RE91" s="222"/>
      <c r="RF91" s="222"/>
      <c r="RG91" s="222"/>
      <c r="RH91" s="222"/>
      <c r="RI91" s="222"/>
      <c r="RJ91" s="222"/>
      <c r="RK91" s="222"/>
      <c r="RL91" s="222"/>
      <c r="RM91" s="222"/>
      <c r="RN91" s="222"/>
      <c r="RO91" s="222"/>
      <c r="RP91" s="222"/>
      <c r="RQ91" s="222"/>
      <c r="RR91" s="222"/>
      <c r="RS91" s="222"/>
      <c r="RT91" s="222"/>
      <c r="RU91" s="221"/>
    </row>
    <row r="92" spans="2:489" ht="6.6" customHeight="1">
      <c r="B92" s="817"/>
      <c r="C92" s="818"/>
      <c r="D92" s="819"/>
      <c r="E92" s="348"/>
      <c r="F92" s="349"/>
      <c r="G92" s="349"/>
      <c r="H92" s="349"/>
      <c r="I92" s="349"/>
      <c r="J92" s="349"/>
      <c r="K92" s="349"/>
      <c r="L92" s="349"/>
      <c r="M92" s="349"/>
      <c r="N92" s="349"/>
      <c r="O92" s="349"/>
      <c r="P92" s="349"/>
      <c r="Q92" s="349"/>
      <c r="R92" s="349"/>
      <c r="S92" s="349"/>
      <c r="T92" s="349"/>
      <c r="U92" s="349"/>
      <c r="V92" s="349"/>
      <c r="W92" s="349"/>
      <c r="X92" s="349"/>
      <c r="Y92" s="349"/>
      <c r="Z92" s="349"/>
      <c r="AA92" s="349"/>
      <c r="AB92" s="349"/>
      <c r="AC92" s="349"/>
      <c r="AD92" s="349"/>
      <c r="AE92" s="349"/>
      <c r="AF92" s="350"/>
      <c r="AG92" s="784"/>
      <c r="AH92" s="469"/>
      <c r="AI92" s="469"/>
      <c r="AJ92" s="469"/>
      <c r="AK92" s="469"/>
      <c r="AL92" s="469"/>
      <c r="AM92" s="469"/>
      <c r="AN92" s="469"/>
      <c r="AO92" s="469"/>
      <c r="AP92" s="469"/>
      <c r="AQ92" s="469"/>
      <c r="AR92" s="469"/>
      <c r="AS92" s="469"/>
      <c r="AT92" s="469"/>
      <c r="AU92" s="469"/>
      <c r="AV92" s="469"/>
      <c r="AW92" s="469"/>
      <c r="AX92" s="462"/>
      <c r="AY92" s="462"/>
      <c r="AZ92" s="462"/>
      <c r="BA92" s="462"/>
      <c r="BB92" s="463"/>
      <c r="BC92" s="782"/>
      <c r="BD92" s="782"/>
      <c r="BE92" s="782"/>
      <c r="BF92" s="782"/>
      <c r="BG92" s="782"/>
      <c r="BH92" s="782"/>
      <c r="BI92" s="782"/>
      <c r="BJ92" s="782"/>
      <c r="BK92" s="782"/>
      <c r="BL92" s="782"/>
      <c r="BM92" s="782"/>
      <c r="BN92" s="782"/>
      <c r="BO92" s="782"/>
      <c r="BP92" s="782"/>
      <c r="BQ92" s="782"/>
      <c r="BR92" s="782"/>
      <c r="BS92" s="782"/>
      <c r="BT92" s="782"/>
      <c r="BU92" s="782"/>
      <c r="BV92" s="782"/>
      <c r="BW92" s="782"/>
      <c r="BX92" s="783"/>
      <c r="BY92" s="782"/>
      <c r="BZ92" s="782"/>
      <c r="CA92" s="782"/>
      <c r="CB92" s="782"/>
      <c r="CC92" s="782"/>
      <c r="CD92" s="782"/>
      <c r="CE92" s="782"/>
      <c r="CF92" s="782"/>
      <c r="CG92" s="782"/>
      <c r="CH92" s="782"/>
      <c r="CI92" s="782"/>
      <c r="CJ92" s="782"/>
      <c r="CK92" s="782"/>
      <c r="CL92" s="782"/>
      <c r="CM92" s="782"/>
      <c r="CN92" s="782"/>
      <c r="CO92" s="782"/>
      <c r="CP92" s="782"/>
      <c r="CQ92" s="782"/>
      <c r="CR92" s="782"/>
      <c r="CS92" s="782"/>
      <c r="CT92" s="783"/>
      <c r="CU92" s="782"/>
      <c r="CV92" s="782"/>
      <c r="CW92" s="782"/>
      <c r="CX92" s="782"/>
      <c r="CY92" s="782"/>
      <c r="CZ92" s="782"/>
      <c r="DA92" s="782"/>
      <c r="DB92" s="782"/>
      <c r="DC92" s="782"/>
      <c r="DD92" s="782"/>
      <c r="DE92" s="782"/>
      <c r="DF92" s="782"/>
      <c r="DG92" s="782"/>
      <c r="DH92" s="782"/>
      <c r="DI92" s="782"/>
      <c r="DJ92" s="782"/>
      <c r="DK92" s="782"/>
      <c r="DL92" s="782"/>
      <c r="DM92" s="782"/>
      <c r="DN92" s="782"/>
      <c r="DO92" s="782"/>
      <c r="DP92" s="783"/>
      <c r="DQ92" s="384"/>
      <c r="DR92" s="285"/>
      <c r="DS92" s="285"/>
      <c r="DT92" s="285"/>
      <c r="DU92" s="285"/>
      <c r="DV92" s="285"/>
      <c r="DW92" s="285"/>
      <c r="DX92" s="285"/>
      <c r="DY92" s="285"/>
      <c r="DZ92" s="285"/>
      <c r="EA92" s="285"/>
      <c r="EB92" s="285"/>
      <c r="EC92" s="285"/>
      <c r="ED92" s="285"/>
      <c r="EE92" s="285"/>
      <c r="EF92" s="285"/>
      <c r="EG92" s="285"/>
      <c r="EH92" s="285"/>
      <c r="EI92" s="285"/>
      <c r="EJ92" s="285"/>
      <c r="EK92" s="285"/>
      <c r="EL92" s="285"/>
      <c r="EM92" s="285"/>
      <c r="EN92" s="285"/>
      <c r="EO92" s="285"/>
      <c r="EP92" s="285"/>
      <c r="EQ92" s="285"/>
      <c r="ER92" s="285"/>
      <c r="ES92" s="285"/>
      <c r="ET92" s="285"/>
      <c r="EU92" s="285"/>
      <c r="EV92" s="285"/>
      <c r="EW92" s="285"/>
      <c r="EX92" s="285"/>
      <c r="EY92" s="285"/>
      <c r="EZ92" s="285"/>
      <c r="FA92" s="285"/>
      <c r="FB92" s="285"/>
      <c r="FC92" s="285"/>
      <c r="FD92" s="285"/>
      <c r="FE92" s="285"/>
      <c r="FF92" s="285"/>
      <c r="FG92" s="285"/>
      <c r="FH92" s="285"/>
      <c r="FI92" s="285"/>
      <c r="FJ92" s="285"/>
      <c r="FK92" s="285"/>
      <c r="FL92" s="285"/>
      <c r="FM92" s="285"/>
      <c r="FN92" s="285"/>
      <c r="FO92" s="221"/>
      <c r="FP92" s="222"/>
      <c r="FQ92" s="222"/>
      <c r="FR92" s="222"/>
      <c r="FS92" s="222"/>
      <c r="FT92" s="222"/>
      <c r="FU92" s="222"/>
      <c r="FV92" s="222"/>
      <c r="FW92" s="222"/>
      <c r="FX92" s="222"/>
      <c r="FY92" s="222"/>
      <c r="FZ92" s="222"/>
      <c r="GA92" s="222"/>
      <c r="GB92" s="222"/>
      <c r="GC92" s="222"/>
      <c r="GD92" s="222"/>
      <c r="GE92" s="222"/>
      <c r="GF92" s="222"/>
      <c r="GG92" s="222"/>
      <c r="GH92" s="222"/>
      <c r="GI92" s="222"/>
      <c r="GJ92" s="222"/>
      <c r="GK92" s="222"/>
      <c r="GL92" s="222"/>
      <c r="GM92" s="222"/>
      <c r="GN92" s="222"/>
      <c r="GO92" s="222"/>
      <c r="GP92" s="222"/>
      <c r="GQ92" s="222"/>
      <c r="GR92" s="222"/>
      <c r="GS92" s="222"/>
      <c r="GT92" s="222"/>
      <c r="GU92" s="222"/>
      <c r="GV92" s="222"/>
      <c r="GW92" s="222"/>
      <c r="GX92" s="222"/>
      <c r="GY92" s="222"/>
      <c r="GZ92" s="222"/>
      <c r="HA92" s="222"/>
      <c r="HB92" s="222"/>
      <c r="HC92" s="222"/>
      <c r="HD92" s="222"/>
      <c r="HE92" s="222"/>
      <c r="HF92" s="222"/>
      <c r="HG92" s="222"/>
      <c r="HH92" s="222"/>
      <c r="HI92" s="222"/>
      <c r="HJ92" s="222"/>
      <c r="HK92" s="222"/>
      <c r="HL92" s="222"/>
      <c r="HM92" s="222"/>
      <c r="HN92" s="222"/>
      <c r="HO92" s="222"/>
      <c r="HP92" s="222"/>
      <c r="HQ92" s="222"/>
      <c r="HR92" s="222"/>
      <c r="HS92" s="222"/>
      <c r="HT92" s="222"/>
      <c r="HU92" s="222"/>
      <c r="HV92" s="222"/>
      <c r="HW92" s="222"/>
      <c r="HX92" s="222"/>
      <c r="HY92" s="222"/>
      <c r="HZ92" s="222"/>
      <c r="IA92" s="222"/>
      <c r="IB92" s="222"/>
      <c r="IC92" s="222"/>
      <c r="ID92" s="222"/>
      <c r="IE92" s="222"/>
      <c r="IF92" s="222"/>
      <c r="IG92" s="222"/>
      <c r="IH92" s="222"/>
      <c r="II92" s="222"/>
      <c r="IJ92" s="222"/>
      <c r="IK92" s="222"/>
      <c r="IL92" s="222"/>
      <c r="IM92" s="222"/>
      <c r="IN92" s="222"/>
      <c r="IO92" s="222"/>
      <c r="IP92" s="222"/>
      <c r="IQ92" s="222"/>
      <c r="IR92" s="222"/>
      <c r="IS92" s="222"/>
      <c r="IT92" s="222"/>
      <c r="IU92" s="222"/>
      <c r="IV92" s="222"/>
      <c r="IW92" s="222"/>
      <c r="IX92" s="222"/>
      <c r="IY92" s="222"/>
      <c r="IZ92" s="222"/>
      <c r="JA92" s="222"/>
      <c r="JB92" s="222"/>
      <c r="JC92" s="222"/>
      <c r="JD92" s="222"/>
      <c r="JE92" s="222"/>
      <c r="JF92" s="222"/>
      <c r="JG92" s="222"/>
      <c r="JH92" s="222"/>
      <c r="JI92" s="222"/>
      <c r="JJ92" s="222"/>
      <c r="JK92" s="222"/>
      <c r="JL92" s="222"/>
      <c r="JM92" s="222"/>
      <c r="JN92" s="222"/>
      <c r="JO92" s="222"/>
      <c r="JP92" s="222"/>
      <c r="JQ92" s="221"/>
      <c r="JR92" s="222"/>
      <c r="JS92" s="222"/>
      <c r="JT92" s="222"/>
      <c r="JU92" s="222"/>
      <c r="JV92" s="222"/>
      <c r="JW92" s="222"/>
      <c r="JX92" s="222"/>
      <c r="JY92" s="222"/>
      <c r="JZ92" s="222"/>
      <c r="KA92" s="222"/>
      <c r="KB92" s="222"/>
      <c r="KC92" s="222"/>
      <c r="KD92" s="222"/>
      <c r="KE92" s="222"/>
      <c r="KF92" s="222"/>
      <c r="KG92" s="222"/>
      <c r="KH92" s="222"/>
      <c r="KI92" s="222"/>
      <c r="KJ92" s="222"/>
      <c r="KK92" s="222"/>
      <c r="KL92" s="222"/>
      <c r="KM92" s="222"/>
      <c r="KN92" s="222"/>
      <c r="KO92" s="222"/>
      <c r="KP92" s="222"/>
      <c r="KQ92" s="222"/>
      <c r="KR92" s="222"/>
      <c r="KS92" s="222"/>
      <c r="KT92" s="222"/>
      <c r="KU92" s="222"/>
      <c r="KV92" s="222"/>
      <c r="KW92" s="222"/>
      <c r="KX92" s="222"/>
      <c r="KY92" s="222"/>
      <c r="KZ92" s="222"/>
      <c r="LA92" s="222"/>
      <c r="LB92" s="222"/>
      <c r="LC92" s="222"/>
      <c r="LD92" s="222"/>
      <c r="LE92" s="222"/>
      <c r="LF92" s="222"/>
      <c r="LG92" s="222"/>
      <c r="LH92" s="222"/>
      <c r="LI92" s="222"/>
      <c r="LJ92" s="222"/>
      <c r="LK92" s="222"/>
      <c r="LL92" s="222"/>
      <c r="LM92" s="222"/>
      <c r="LN92" s="222"/>
      <c r="LO92" s="222"/>
      <c r="LP92" s="222"/>
      <c r="LQ92" s="222"/>
      <c r="LR92" s="222"/>
      <c r="LS92" s="222"/>
      <c r="LT92" s="222"/>
      <c r="LU92" s="222"/>
      <c r="LV92" s="222"/>
      <c r="LW92" s="222"/>
      <c r="LX92" s="222"/>
      <c r="LY92" s="222"/>
      <c r="LZ92" s="222"/>
      <c r="MA92" s="222"/>
      <c r="MB92" s="222"/>
      <c r="MC92" s="222"/>
      <c r="MD92" s="222"/>
      <c r="ME92" s="222"/>
      <c r="MF92" s="222"/>
      <c r="MG92" s="222"/>
      <c r="MH92" s="222"/>
      <c r="MI92" s="222"/>
      <c r="MJ92" s="222"/>
      <c r="MK92" s="222"/>
      <c r="ML92" s="222"/>
      <c r="MM92" s="222"/>
      <c r="MN92" s="222"/>
      <c r="MO92" s="222"/>
      <c r="MP92" s="222"/>
      <c r="MQ92" s="222"/>
      <c r="MR92" s="222"/>
      <c r="MS92" s="222"/>
      <c r="MT92" s="222"/>
      <c r="MU92" s="222"/>
      <c r="MV92" s="222"/>
      <c r="MW92" s="222"/>
      <c r="MX92" s="222"/>
      <c r="MY92" s="222"/>
      <c r="MZ92" s="222"/>
      <c r="NA92" s="222"/>
      <c r="NB92" s="222"/>
      <c r="NC92" s="222"/>
      <c r="ND92" s="222"/>
      <c r="NE92" s="222"/>
      <c r="NF92" s="222"/>
      <c r="NG92" s="222"/>
      <c r="NH92" s="222"/>
      <c r="NI92" s="222"/>
      <c r="NJ92" s="222"/>
      <c r="NK92" s="222"/>
      <c r="NL92" s="222"/>
      <c r="NM92" s="222"/>
      <c r="NN92" s="222"/>
      <c r="NO92" s="222"/>
      <c r="NP92" s="222"/>
      <c r="NQ92" s="222"/>
      <c r="NR92" s="222"/>
      <c r="NS92" s="221"/>
      <c r="NT92" s="222"/>
      <c r="NU92" s="222"/>
      <c r="NV92" s="222"/>
      <c r="NW92" s="222"/>
      <c r="NX92" s="222"/>
      <c r="NY92" s="222"/>
      <c r="NZ92" s="222"/>
      <c r="OA92" s="222"/>
      <c r="OB92" s="222"/>
      <c r="OC92" s="222"/>
      <c r="OD92" s="222"/>
      <c r="OE92" s="222"/>
      <c r="OF92" s="222"/>
      <c r="OG92" s="222"/>
      <c r="OH92" s="222"/>
      <c r="OI92" s="222"/>
      <c r="OJ92" s="222"/>
      <c r="OK92" s="222"/>
      <c r="OL92" s="222"/>
      <c r="OM92" s="222"/>
      <c r="ON92" s="222"/>
      <c r="OO92" s="222"/>
      <c r="OP92" s="222"/>
      <c r="OQ92" s="222"/>
      <c r="OR92" s="222"/>
      <c r="OS92" s="222"/>
      <c r="OT92" s="222"/>
      <c r="OU92" s="222"/>
      <c r="OV92" s="222"/>
      <c r="OW92" s="222"/>
      <c r="OX92" s="222"/>
      <c r="OY92" s="222"/>
      <c r="OZ92" s="222"/>
      <c r="PA92" s="222"/>
      <c r="PB92" s="222"/>
      <c r="PC92" s="222"/>
      <c r="PD92" s="222"/>
      <c r="PE92" s="222"/>
      <c r="PF92" s="222"/>
      <c r="PG92" s="222"/>
      <c r="PH92" s="222"/>
      <c r="PI92" s="222"/>
      <c r="PJ92" s="222"/>
      <c r="PK92" s="222"/>
      <c r="PL92" s="222"/>
      <c r="PM92" s="222"/>
      <c r="PN92" s="222"/>
      <c r="PO92" s="222"/>
      <c r="PP92" s="222"/>
      <c r="PQ92" s="222"/>
      <c r="PR92" s="222"/>
      <c r="PS92" s="222"/>
      <c r="PT92" s="222"/>
      <c r="PU92" s="222"/>
      <c r="PV92" s="222"/>
      <c r="PW92" s="222"/>
      <c r="PX92" s="222"/>
      <c r="PY92" s="222"/>
      <c r="PZ92" s="222"/>
      <c r="QA92" s="222"/>
      <c r="QB92" s="222"/>
      <c r="QC92" s="222"/>
      <c r="QD92" s="222"/>
      <c r="QE92" s="222"/>
      <c r="QF92" s="222"/>
      <c r="QG92" s="222"/>
      <c r="QH92" s="222"/>
      <c r="QI92" s="222"/>
      <c r="QJ92" s="222"/>
      <c r="QK92" s="222"/>
      <c r="QL92" s="222"/>
      <c r="QM92" s="222"/>
      <c r="QN92" s="222"/>
      <c r="QO92" s="222"/>
      <c r="QP92" s="222"/>
      <c r="QQ92" s="222"/>
      <c r="QR92" s="222"/>
      <c r="QS92" s="222"/>
      <c r="QT92" s="222"/>
      <c r="QU92" s="222"/>
      <c r="QV92" s="222"/>
      <c r="QW92" s="222"/>
      <c r="QX92" s="222"/>
      <c r="QY92" s="222"/>
      <c r="QZ92" s="222"/>
      <c r="RA92" s="222"/>
      <c r="RB92" s="222"/>
      <c r="RC92" s="222"/>
      <c r="RD92" s="222"/>
      <c r="RE92" s="222"/>
      <c r="RF92" s="222"/>
      <c r="RG92" s="222"/>
      <c r="RH92" s="222"/>
      <c r="RI92" s="222"/>
      <c r="RJ92" s="222"/>
      <c r="RK92" s="222"/>
      <c r="RL92" s="222"/>
      <c r="RM92" s="222"/>
      <c r="RN92" s="222"/>
      <c r="RO92" s="222"/>
      <c r="RP92" s="222"/>
      <c r="RQ92" s="222"/>
      <c r="RR92" s="222"/>
      <c r="RS92" s="222"/>
      <c r="RT92" s="222"/>
      <c r="RU92" s="221"/>
    </row>
    <row r="93" spans="2:489" ht="6.6" customHeight="1">
      <c r="B93" s="817"/>
      <c r="C93" s="818"/>
      <c r="D93" s="819"/>
      <c r="E93" s="348"/>
      <c r="F93" s="349"/>
      <c r="G93" s="349"/>
      <c r="H93" s="349"/>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50"/>
      <c r="AG93" s="784"/>
      <c r="AH93" s="469"/>
      <c r="AI93" s="469"/>
      <c r="AJ93" s="469"/>
      <c r="AK93" s="469"/>
      <c r="AL93" s="469"/>
      <c r="AM93" s="469"/>
      <c r="AN93" s="469"/>
      <c r="AO93" s="469"/>
      <c r="AP93" s="469"/>
      <c r="AQ93" s="469"/>
      <c r="AR93" s="469"/>
      <c r="AS93" s="469"/>
      <c r="AT93" s="469"/>
      <c r="AU93" s="469"/>
      <c r="AV93" s="469"/>
      <c r="AW93" s="469"/>
      <c r="AX93" s="462"/>
      <c r="AY93" s="462"/>
      <c r="AZ93" s="462"/>
      <c r="BA93" s="462"/>
      <c r="BB93" s="463"/>
      <c r="BC93" s="782"/>
      <c r="BD93" s="782"/>
      <c r="BE93" s="782"/>
      <c r="BF93" s="782"/>
      <c r="BG93" s="782"/>
      <c r="BH93" s="782"/>
      <c r="BI93" s="782"/>
      <c r="BJ93" s="782"/>
      <c r="BK93" s="782"/>
      <c r="BL93" s="782"/>
      <c r="BM93" s="782"/>
      <c r="BN93" s="782"/>
      <c r="BO93" s="782"/>
      <c r="BP93" s="782"/>
      <c r="BQ93" s="782"/>
      <c r="BR93" s="782"/>
      <c r="BS93" s="782"/>
      <c r="BT93" s="782"/>
      <c r="BU93" s="782"/>
      <c r="BV93" s="782"/>
      <c r="BW93" s="782"/>
      <c r="BX93" s="783"/>
      <c r="BY93" s="782"/>
      <c r="BZ93" s="782"/>
      <c r="CA93" s="782"/>
      <c r="CB93" s="782"/>
      <c r="CC93" s="782"/>
      <c r="CD93" s="782"/>
      <c r="CE93" s="782"/>
      <c r="CF93" s="782"/>
      <c r="CG93" s="782"/>
      <c r="CH93" s="782"/>
      <c r="CI93" s="782"/>
      <c r="CJ93" s="782"/>
      <c r="CK93" s="782"/>
      <c r="CL93" s="782"/>
      <c r="CM93" s="782"/>
      <c r="CN93" s="782"/>
      <c r="CO93" s="782"/>
      <c r="CP93" s="782"/>
      <c r="CQ93" s="782"/>
      <c r="CR93" s="782"/>
      <c r="CS93" s="782"/>
      <c r="CT93" s="783"/>
      <c r="CU93" s="782"/>
      <c r="CV93" s="782"/>
      <c r="CW93" s="782"/>
      <c r="CX93" s="782"/>
      <c r="CY93" s="782"/>
      <c r="CZ93" s="782"/>
      <c r="DA93" s="782"/>
      <c r="DB93" s="782"/>
      <c r="DC93" s="782"/>
      <c r="DD93" s="782"/>
      <c r="DE93" s="782"/>
      <c r="DF93" s="782"/>
      <c r="DG93" s="782"/>
      <c r="DH93" s="782"/>
      <c r="DI93" s="782"/>
      <c r="DJ93" s="782"/>
      <c r="DK93" s="782"/>
      <c r="DL93" s="782"/>
      <c r="DM93" s="782"/>
      <c r="DN93" s="782"/>
      <c r="DO93" s="782"/>
      <c r="DP93" s="783"/>
      <c r="DQ93" s="384"/>
      <c r="DR93" s="285"/>
      <c r="DS93" s="285"/>
      <c r="DT93" s="285"/>
      <c r="DU93" s="285"/>
      <c r="DV93" s="285"/>
      <c r="DW93" s="285"/>
      <c r="DX93" s="285"/>
      <c r="DY93" s="285"/>
      <c r="DZ93" s="285"/>
      <c r="EA93" s="285"/>
      <c r="EB93" s="285"/>
      <c r="EC93" s="285"/>
      <c r="ED93" s="285"/>
      <c r="EE93" s="285"/>
      <c r="EF93" s="285"/>
      <c r="EG93" s="285"/>
      <c r="EH93" s="285"/>
      <c r="EI93" s="285"/>
      <c r="EJ93" s="285"/>
      <c r="EK93" s="285"/>
      <c r="EL93" s="285"/>
      <c r="EM93" s="285"/>
      <c r="EN93" s="285"/>
      <c r="EO93" s="285"/>
      <c r="EP93" s="285"/>
      <c r="EQ93" s="285"/>
      <c r="ER93" s="285"/>
      <c r="ES93" s="285"/>
      <c r="ET93" s="285"/>
      <c r="EU93" s="285"/>
      <c r="EV93" s="285"/>
      <c r="EW93" s="285"/>
      <c r="EX93" s="285"/>
      <c r="EY93" s="285"/>
      <c r="EZ93" s="285"/>
      <c r="FA93" s="285"/>
      <c r="FB93" s="285"/>
      <c r="FC93" s="285"/>
      <c r="FD93" s="285"/>
      <c r="FE93" s="285"/>
      <c r="FF93" s="285"/>
      <c r="FG93" s="285"/>
      <c r="FH93" s="285"/>
      <c r="FI93" s="285"/>
      <c r="FJ93" s="285"/>
      <c r="FK93" s="285"/>
      <c r="FL93" s="285"/>
      <c r="FM93" s="285"/>
      <c r="FN93" s="285"/>
      <c r="FO93" s="221"/>
      <c r="FP93" s="222"/>
      <c r="FQ93" s="222"/>
      <c r="FR93" s="222"/>
      <c r="FS93" s="222"/>
      <c r="FT93" s="222"/>
      <c r="FU93" s="222"/>
      <c r="FV93" s="222"/>
      <c r="FW93" s="222"/>
      <c r="FX93" s="222"/>
      <c r="FY93" s="222"/>
      <c r="FZ93" s="222"/>
      <c r="GA93" s="222"/>
      <c r="GB93" s="222"/>
      <c r="GC93" s="222"/>
      <c r="GD93" s="222"/>
      <c r="GE93" s="222"/>
      <c r="GF93" s="222"/>
      <c r="GG93" s="222"/>
      <c r="GH93" s="222"/>
      <c r="GI93" s="222"/>
      <c r="GJ93" s="222"/>
      <c r="GK93" s="222"/>
      <c r="GL93" s="222"/>
      <c r="GM93" s="222"/>
      <c r="GN93" s="222"/>
      <c r="GO93" s="222"/>
      <c r="GP93" s="222"/>
      <c r="GQ93" s="222"/>
      <c r="GR93" s="222"/>
      <c r="GS93" s="222"/>
      <c r="GT93" s="222"/>
      <c r="GU93" s="222"/>
      <c r="GV93" s="222"/>
      <c r="GW93" s="222"/>
      <c r="GX93" s="222"/>
      <c r="GY93" s="222"/>
      <c r="GZ93" s="222"/>
      <c r="HA93" s="222"/>
      <c r="HB93" s="222"/>
      <c r="HC93" s="222"/>
      <c r="HD93" s="222"/>
      <c r="HE93" s="222"/>
      <c r="HF93" s="222"/>
      <c r="HG93" s="222"/>
      <c r="HH93" s="222"/>
      <c r="HI93" s="222"/>
      <c r="HJ93" s="222"/>
      <c r="HK93" s="222"/>
      <c r="HL93" s="222"/>
      <c r="HM93" s="222"/>
      <c r="HN93" s="222"/>
      <c r="HO93" s="222"/>
      <c r="HP93" s="222"/>
      <c r="HQ93" s="222"/>
      <c r="HR93" s="222"/>
      <c r="HS93" s="222"/>
      <c r="HT93" s="222"/>
      <c r="HU93" s="222"/>
      <c r="HV93" s="222"/>
      <c r="HW93" s="222"/>
      <c r="HX93" s="222"/>
      <c r="HY93" s="222"/>
      <c r="HZ93" s="222"/>
      <c r="IA93" s="222"/>
      <c r="IB93" s="222"/>
      <c r="IC93" s="222"/>
      <c r="ID93" s="222"/>
      <c r="IE93" s="222"/>
      <c r="IF93" s="222"/>
      <c r="IG93" s="222"/>
      <c r="IH93" s="222"/>
      <c r="II93" s="222"/>
      <c r="IJ93" s="222"/>
      <c r="IK93" s="222"/>
      <c r="IL93" s="222"/>
      <c r="IM93" s="222"/>
      <c r="IN93" s="222"/>
      <c r="IO93" s="222"/>
      <c r="IP93" s="222"/>
      <c r="IQ93" s="222"/>
      <c r="IR93" s="222"/>
      <c r="IS93" s="222"/>
      <c r="IT93" s="222"/>
      <c r="IU93" s="222"/>
      <c r="IV93" s="222"/>
      <c r="IW93" s="222"/>
      <c r="IX93" s="222"/>
      <c r="IY93" s="222"/>
      <c r="IZ93" s="222"/>
      <c r="JA93" s="222"/>
      <c r="JB93" s="222"/>
      <c r="JC93" s="222"/>
      <c r="JD93" s="222"/>
      <c r="JE93" s="222"/>
      <c r="JF93" s="222"/>
      <c r="JG93" s="222"/>
      <c r="JH93" s="222"/>
      <c r="JI93" s="222"/>
      <c r="JJ93" s="222"/>
      <c r="JK93" s="222"/>
      <c r="JL93" s="222"/>
      <c r="JM93" s="222"/>
      <c r="JN93" s="222"/>
      <c r="JO93" s="222"/>
      <c r="JP93" s="222"/>
      <c r="JQ93" s="221"/>
      <c r="JR93" s="222"/>
      <c r="JS93" s="222"/>
      <c r="JT93" s="222"/>
      <c r="JU93" s="222"/>
      <c r="JV93" s="222"/>
      <c r="JW93" s="222"/>
      <c r="JX93" s="222"/>
      <c r="JY93" s="222"/>
      <c r="JZ93" s="222"/>
      <c r="KA93" s="222"/>
      <c r="KB93" s="222"/>
      <c r="KC93" s="222"/>
      <c r="KD93" s="222"/>
      <c r="KE93" s="222"/>
      <c r="KF93" s="222"/>
      <c r="KG93" s="222"/>
      <c r="KH93" s="222"/>
      <c r="KI93" s="222"/>
      <c r="KJ93" s="222"/>
      <c r="KK93" s="222"/>
      <c r="KL93" s="222"/>
      <c r="KM93" s="222"/>
      <c r="KN93" s="222"/>
      <c r="KO93" s="222"/>
      <c r="KP93" s="222"/>
      <c r="KQ93" s="222"/>
      <c r="KR93" s="222"/>
      <c r="KS93" s="222"/>
      <c r="KT93" s="222"/>
      <c r="KU93" s="222"/>
      <c r="KV93" s="222"/>
      <c r="KW93" s="222"/>
      <c r="KX93" s="222"/>
      <c r="KY93" s="222"/>
      <c r="KZ93" s="222"/>
      <c r="LA93" s="222"/>
      <c r="LB93" s="222"/>
      <c r="LC93" s="222"/>
      <c r="LD93" s="222"/>
      <c r="LE93" s="222"/>
      <c r="LF93" s="222"/>
      <c r="LG93" s="222"/>
      <c r="LH93" s="222"/>
      <c r="LI93" s="222"/>
      <c r="LJ93" s="222"/>
      <c r="LK93" s="222"/>
      <c r="LL93" s="222"/>
      <c r="LM93" s="222"/>
      <c r="LN93" s="222"/>
      <c r="LO93" s="222"/>
      <c r="LP93" s="222"/>
      <c r="LQ93" s="222"/>
      <c r="LR93" s="222"/>
      <c r="LS93" s="222"/>
      <c r="LT93" s="222"/>
      <c r="LU93" s="222"/>
      <c r="LV93" s="222"/>
      <c r="LW93" s="222"/>
      <c r="LX93" s="222"/>
      <c r="LY93" s="222"/>
      <c r="LZ93" s="222"/>
      <c r="MA93" s="222"/>
      <c r="MB93" s="222"/>
      <c r="MC93" s="222"/>
      <c r="MD93" s="222"/>
      <c r="ME93" s="222"/>
      <c r="MF93" s="222"/>
      <c r="MG93" s="222"/>
      <c r="MH93" s="222"/>
      <c r="MI93" s="222"/>
      <c r="MJ93" s="222"/>
      <c r="MK93" s="222"/>
      <c r="ML93" s="222"/>
      <c r="MM93" s="222"/>
      <c r="MN93" s="222"/>
      <c r="MO93" s="222"/>
      <c r="MP93" s="222"/>
      <c r="MQ93" s="222"/>
      <c r="MR93" s="222"/>
      <c r="MS93" s="222"/>
      <c r="MT93" s="222"/>
      <c r="MU93" s="222"/>
      <c r="MV93" s="222"/>
      <c r="MW93" s="222"/>
      <c r="MX93" s="222"/>
      <c r="MY93" s="222"/>
      <c r="MZ93" s="222"/>
      <c r="NA93" s="222"/>
      <c r="NB93" s="222"/>
      <c r="NC93" s="222"/>
      <c r="ND93" s="222"/>
      <c r="NE93" s="222"/>
      <c r="NF93" s="222"/>
      <c r="NG93" s="222"/>
      <c r="NH93" s="222"/>
      <c r="NI93" s="222"/>
      <c r="NJ93" s="222"/>
      <c r="NK93" s="222"/>
      <c r="NL93" s="222"/>
      <c r="NM93" s="222"/>
      <c r="NN93" s="222"/>
      <c r="NO93" s="222"/>
      <c r="NP93" s="222"/>
      <c r="NQ93" s="222"/>
      <c r="NR93" s="222"/>
      <c r="NS93" s="221"/>
      <c r="NT93" s="222"/>
      <c r="NU93" s="222"/>
      <c r="NV93" s="222"/>
      <c r="NW93" s="222"/>
      <c r="NX93" s="222"/>
      <c r="NY93" s="222"/>
      <c r="NZ93" s="222"/>
      <c r="OA93" s="222"/>
      <c r="OB93" s="222"/>
      <c r="OC93" s="222"/>
      <c r="OD93" s="222"/>
      <c r="OE93" s="222"/>
      <c r="OF93" s="222"/>
      <c r="OG93" s="222"/>
      <c r="OH93" s="222"/>
      <c r="OI93" s="222"/>
      <c r="OJ93" s="222"/>
      <c r="OK93" s="222"/>
      <c r="OL93" s="222"/>
      <c r="OM93" s="222"/>
      <c r="ON93" s="222"/>
      <c r="OO93" s="222"/>
      <c r="OP93" s="222"/>
      <c r="OQ93" s="222"/>
      <c r="OR93" s="222"/>
      <c r="OS93" s="222"/>
      <c r="OT93" s="222"/>
      <c r="OU93" s="222"/>
      <c r="OV93" s="222"/>
      <c r="OW93" s="222"/>
      <c r="OX93" s="222"/>
      <c r="OY93" s="222"/>
      <c r="OZ93" s="222"/>
      <c r="PA93" s="222"/>
      <c r="PB93" s="222"/>
      <c r="PC93" s="222"/>
      <c r="PD93" s="222"/>
      <c r="PE93" s="222"/>
      <c r="PF93" s="222"/>
      <c r="PG93" s="222"/>
      <c r="PH93" s="222"/>
      <c r="PI93" s="222"/>
      <c r="PJ93" s="222"/>
      <c r="PK93" s="222"/>
      <c r="PL93" s="222"/>
      <c r="PM93" s="222"/>
      <c r="PN93" s="222"/>
      <c r="PO93" s="222"/>
      <c r="PP93" s="222"/>
      <c r="PQ93" s="222"/>
      <c r="PR93" s="222"/>
      <c r="PS93" s="222"/>
      <c r="PT93" s="222"/>
      <c r="PU93" s="222"/>
      <c r="PV93" s="222"/>
      <c r="PW93" s="222"/>
      <c r="PX93" s="222"/>
      <c r="PY93" s="222"/>
      <c r="PZ93" s="222"/>
      <c r="QA93" s="222"/>
      <c r="QB93" s="222"/>
      <c r="QC93" s="222"/>
      <c r="QD93" s="222"/>
      <c r="QE93" s="222"/>
      <c r="QF93" s="222"/>
      <c r="QG93" s="222"/>
      <c r="QH93" s="222"/>
      <c r="QI93" s="222"/>
      <c r="QJ93" s="222"/>
      <c r="QK93" s="222"/>
      <c r="QL93" s="222"/>
      <c r="QM93" s="222"/>
      <c r="QN93" s="222"/>
      <c r="QO93" s="222"/>
      <c r="QP93" s="222"/>
      <c r="QQ93" s="222"/>
      <c r="QR93" s="222"/>
      <c r="QS93" s="222"/>
      <c r="QT93" s="222"/>
      <c r="QU93" s="222"/>
      <c r="QV93" s="222"/>
      <c r="QW93" s="222"/>
      <c r="QX93" s="222"/>
      <c r="QY93" s="222"/>
      <c r="QZ93" s="222"/>
      <c r="RA93" s="222"/>
      <c r="RB93" s="222"/>
      <c r="RC93" s="222"/>
      <c r="RD93" s="222"/>
      <c r="RE93" s="222"/>
      <c r="RF93" s="222"/>
      <c r="RG93" s="222"/>
      <c r="RH93" s="222"/>
      <c r="RI93" s="222"/>
      <c r="RJ93" s="222"/>
      <c r="RK93" s="222"/>
      <c r="RL93" s="222"/>
      <c r="RM93" s="222"/>
      <c r="RN93" s="222"/>
      <c r="RO93" s="222"/>
      <c r="RP93" s="222"/>
      <c r="RQ93" s="222"/>
      <c r="RR93" s="222"/>
      <c r="RS93" s="222"/>
      <c r="RT93" s="222"/>
      <c r="RU93" s="221"/>
    </row>
    <row r="94" spans="2:489" ht="6.6" customHeight="1">
      <c r="B94" s="817"/>
      <c r="C94" s="818"/>
      <c r="D94" s="819"/>
      <c r="E94" s="351"/>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3"/>
      <c r="AG94" s="785"/>
      <c r="AH94" s="471"/>
      <c r="AI94" s="471"/>
      <c r="AJ94" s="471"/>
      <c r="AK94" s="471"/>
      <c r="AL94" s="471"/>
      <c r="AM94" s="471"/>
      <c r="AN94" s="471"/>
      <c r="AO94" s="471"/>
      <c r="AP94" s="471"/>
      <c r="AQ94" s="471"/>
      <c r="AR94" s="471"/>
      <c r="AS94" s="471"/>
      <c r="AT94" s="471"/>
      <c r="AU94" s="471"/>
      <c r="AV94" s="471"/>
      <c r="AW94" s="471"/>
      <c r="AX94" s="464"/>
      <c r="AY94" s="464"/>
      <c r="AZ94" s="464"/>
      <c r="BA94" s="464"/>
      <c r="BB94" s="465"/>
      <c r="BC94" s="782"/>
      <c r="BD94" s="782"/>
      <c r="BE94" s="782"/>
      <c r="BF94" s="782"/>
      <c r="BG94" s="782"/>
      <c r="BH94" s="782"/>
      <c r="BI94" s="782"/>
      <c r="BJ94" s="782"/>
      <c r="BK94" s="782"/>
      <c r="BL94" s="782"/>
      <c r="BM94" s="782"/>
      <c r="BN94" s="782"/>
      <c r="BO94" s="782"/>
      <c r="BP94" s="782"/>
      <c r="BQ94" s="782"/>
      <c r="BR94" s="782"/>
      <c r="BS94" s="782"/>
      <c r="BT94" s="782"/>
      <c r="BU94" s="782"/>
      <c r="BV94" s="782"/>
      <c r="BW94" s="782"/>
      <c r="BX94" s="783"/>
      <c r="BY94" s="782"/>
      <c r="BZ94" s="782"/>
      <c r="CA94" s="782"/>
      <c r="CB94" s="782"/>
      <c r="CC94" s="782"/>
      <c r="CD94" s="782"/>
      <c r="CE94" s="782"/>
      <c r="CF94" s="782"/>
      <c r="CG94" s="782"/>
      <c r="CH94" s="782"/>
      <c r="CI94" s="782"/>
      <c r="CJ94" s="782"/>
      <c r="CK94" s="782"/>
      <c r="CL94" s="782"/>
      <c r="CM94" s="782"/>
      <c r="CN94" s="782"/>
      <c r="CO94" s="782"/>
      <c r="CP94" s="782"/>
      <c r="CQ94" s="782"/>
      <c r="CR94" s="782"/>
      <c r="CS94" s="782"/>
      <c r="CT94" s="783"/>
      <c r="CU94" s="782"/>
      <c r="CV94" s="782"/>
      <c r="CW94" s="782"/>
      <c r="CX94" s="782"/>
      <c r="CY94" s="782"/>
      <c r="CZ94" s="782"/>
      <c r="DA94" s="782"/>
      <c r="DB94" s="782"/>
      <c r="DC94" s="782"/>
      <c r="DD94" s="782"/>
      <c r="DE94" s="782"/>
      <c r="DF94" s="782"/>
      <c r="DG94" s="782"/>
      <c r="DH94" s="782"/>
      <c r="DI94" s="782"/>
      <c r="DJ94" s="782"/>
      <c r="DK94" s="782"/>
      <c r="DL94" s="782"/>
      <c r="DM94" s="782"/>
      <c r="DN94" s="782"/>
      <c r="DO94" s="782"/>
      <c r="DP94" s="783"/>
      <c r="DQ94" s="384"/>
      <c r="DR94" s="285"/>
      <c r="DS94" s="285"/>
      <c r="DT94" s="285"/>
      <c r="DU94" s="285"/>
      <c r="DV94" s="285"/>
      <c r="DW94" s="285"/>
      <c r="DX94" s="285"/>
      <c r="DY94" s="285"/>
      <c r="DZ94" s="285"/>
      <c r="EA94" s="285"/>
      <c r="EB94" s="285"/>
      <c r="EC94" s="285"/>
      <c r="ED94" s="285"/>
      <c r="EE94" s="285"/>
      <c r="EF94" s="285"/>
      <c r="EG94" s="285"/>
      <c r="EH94" s="285"/>
      <c r="EI94" s="285"/>
      <c r="EJ94" s="285"/>
      <c r="EK94" s="285"/>
      <c r="EL94" s="285"/>
      <c r="EM94" s="285"/>
      <c r="EN94" s="285"/>
      <c r="EO94" s="285"/>
      <c r="EP94" s="285"/>
      <c r="EQ94" s="285"/>
      <c r="ER94" s="285"/>
      <c r="ES94" s="285"/>
      <c r="ET94" s="285"/>
      <c r="EU94" s="285"/>
      <c r="EV94" s="285"/>
      <c r="EW94" s="285"/>
      <c r="EX94" s="285"/>
      <c r="EY94" s="285"/>
      <c r="EZ94" s="285"/>
      <c r="FA94" s="285"/>
      <c r="FB94" s="285"/>
      <c r="FC94" s="285"/>
      <c r="FD94" s="285"/>
      <c r="FE94" s="285"/>
      <c r="FF94" s="285"/>
      <c r="FG94" s="285"/>
      <c r="FH94" s="285"/>
      <c r="FI94" s="285"/>
      <c r="FJ94" s="285"/>
      <c r="FK94" s="285"/>
      <c r="FL94" s="285"/>
      <c r="FM94" s="285"/>
      <c r="FN94" s="285"/>
      <c r="FO94" s="221"/>
      <c r="FP94" s="222"/>
      <c r="FQ94" s="222"/>
      <c r="FR94" s="222"/>
      <c r="FS94" s="222"/>
      <c r="FT94" s="222"/>
      <c r="FU94" s="222"/>
      <c r="FV94" s="222"/>
      <c r="FW94" s="222"/>
      <c r="FX94" s="222"/>
      <c r="FY94" s="222"/>
      <c r="FZ94" s="222"/>
      <c r="GA94" s="222"/>
      <c r="GB94" s="222"/>
      <c r="GC94" s="222"/>
      <c r="GD94" s="222"/>
      <c r="GE94" s="222"/>
      <c r="GF94" s="222"/>
      <c r="GG94" s="222"/>
      <c r="GH94" s="222"/>
      <c r="GI94" s="222"/>
      <c r="GJ94" s="222"/>
      <c r="GK94" s="222"/>
      <c r="GL94" s="222"/>
      <c r="GM94" s="222"/>
      <c r="GN94" s="222"/>
      <c r="GO94" s="222"/>
      <c r="GP94" s="222"/>
      <c r="GQ94" s="222"/>
      <c r="GR94" s="222"/>
      <c r="GS94" s="222"/>
      <c r="GT94" s="222"/>
      <c r="GU94" s="222"/>
      <c r="GV94" s="222"/>
      <c r="GW94" s="222"/>
      <c r="GX94" s="222"/>
      <c r="GY94" s="222"/>
      <c r="GZ94" s="222"/>
      <c r="HA94" s="222"/>
      <c r="HB94" s="222"/>
      <c r="HC94" s="222"/>
      <c r="HD94" s="222"/>
      <c r="HE94" s="222"/>
      <c r="HF94" s="222"/>
      <c r="HG94" s="222"/>
      <c r="HH94" s="222"/>
      <c r="HI94" s="222"/>
      <c r="HJ94" s="222"/>
      <c r="HK94" s="222"/>
      <c r="HL94" s="222"/>
      <c r="HM94" s="222"/>
      <c r="HN94" s="222"/>
      <c r="HO94" s="222"/>
      <c r="HP94" s="222"/>
      <c r="HQ94" s="222"/>
      <c r="HR94" s="222"/>
      <c r="HS94" s="222"/>
      <c r="HT94" s="222"/>
      <c r="HU94" s="222"/>
      <c r="HV94" s="222"/>
      <c r="HW94" s="222"/>
      <c r="HX94" s="222"/>
      <c r="HY94" s="222"/>
      <c r="HZ94" s="222"/>
      <c r="IA94" s="222"/>
      <c r="IB94" s="222"/>
      <c r="IC94" s="222"/>
      <c r="ID94" s="222"/>
      <c r="IE94" s="222"/>
      <c r="IF94" s="222"/>
      <c r="IG94" s="222"/>
      <c r="IH94" s="222"/>
      <c r="II94" s="222"/>
      <c r="IJ94" s="222"/>
      <c r="IK94" s="222"/>
      <c r="IL94" s="222"/>
      <c r="IM94" s="222"/>
      <c r="IN94" s="222"/>
      <c r="IO94" s="222"/>
      <c r="IP94" s="222"/>
      <c r="IQ94" s="222"/>
      <c r="IR94" s="222"/>
      <c r="IS94" s="222"/>
      <c r="IT94" s="222"/>
      <c r="IU94" s="222"/>
      <c r="IV94" s="222"/>
      <c r="IW94" s="222"/>
      <c r="IX94" s="222"/>
      <c r="IY94" s="222"/>
      <c r="IZ94" s="222"/>
      <c r="JA94" s="222"/>
      <c r="JB94" s="222"/>
      <c r="JC94" s="222"/>
      <c r="JD94" s="222"/>
      <c r="JE94" s="222"/>
      <c r="JF94" s="222"/>
      <c r="JG94" s="222"/>
      <c r="JH94" s="222"/>
      <c r="JI94" s="222"/>
      <c r="JJ94" s="222"/>
      <c r="JK94" s="222"/>
      <c r="JL94" s="222"/>
      <c r="JM94" s="222"/>
      <c r="JN94" s="222"/>
      <c r="JO94" s="222"/>
      <c r="JP94" s="222"/>
      <c r="JQ94" s="221"/>
      <c r="JR94" s="222"/>
      <c r="JS94" s="222"/>
      <c r="JT94" s="222"/>
      <c r="JU94" s="222"/>
      <c r="JV94" s="222"/>
      <c r="JW94" s="222"/>
      <c r="JX94" s="222"/>
      <c r="JY94" s="222"/>
      <c r="JZ94" s="222"/>
      <c r="KA94" s="222"/>
      <c r="KB94" s="222"/>
      <c r="KC94" s="222"/>
      <c r="KD94" s="222"/>
      <c r="KE94" s="222"/>
      <c r="KF94" s="222"/>
      <c r="KG94" s="222"/>
      <c r="KH94" s="222"/>
      <c r="KI94" s="222"/>
      <c r="KJ94" s="222"/>
      <c r="KK94" s="222"/>
      <c r="KL94" s="222"/>
      <c r="KM94" s="222"/>
      <c r="KN94" s="222"/>
      <c r="KO94" s="222"/>
      <c r="KP94" s="222"/>
      <c r="KQ94" s="222"/>
      <c r="KR94" s="222"/>
      <c r="KS94" s="222"/>
      <c r="KT94" s="222"/>
      <c r="KU94" s="222"/>
      <c r="KV94" s="222"/>
      <c r="KW94" s="222"/>
      <c r="KX94" s="222"/>
      <c r="KY94" s="222"/>
      <c r="KZ94" s="222"/>
      <c r="LA94" s="222"/>
      <c r="LB94" s="222"/>
      <c r="LC94" s="222"/>
      <c r="LD94" s="222"/>
      <c r="LE94" s="222"/>
      <c r="LF94" s="222"/>
      <c r="LG94" s="222"/>
      <c r="LH94" s="222"/>
      <c r="LI94" s="222"/>
      <c r="LJ94" s="222"/>
      <c r="LK94" s="222"/>
      <c r="LL94" s="222"/>
      <c r="LM94" s="222"/>
      <c r="LN94" s="222"/>
      <c r="LO94" s="222"/>
      <c r="LP94" s="222"/>
      <c r="LQ94" s="222"/>
      <c r="LR94" s="222"/>
      <c r="LS94" s="222"/>
      <c r="LT94" s="222"/>
      <c r="LU94" s="222"/>
      <c r="LV94" s="222"/>
      <c r="LW94" s="222"/>
      <c r="LX94" s="222"/>
      <c r="LY94" s="222"/>
      <c r="LZ94" s="222"/>
      <c r="MA94" s="222"/>
      <c r="MB94" s="222"/>
      <c r="MC94" s="222"/>
      <c r="MD94" s="222"/>
      <c r="ME94" s="222"/>
      <c r="MF94" s="222"/>
      <c r="MG94" s="222"/>
      <c r="MH94" s="222"/>
      <c r="MI94" s="222"/>
      <c r="MJ94" s="222"/>
      <c r="MK94" s="222"/>
      <c r="ML94" s="222"/>
      <c r="MM94" s="222"/>
      <c r="MN94" s="222"/>
      <c r="MO94" s="222"/>
      <c r="MP94" s="222"/>
      <c r="MQ94" s="222"/>
      <c r="MR94" s="222"/>
      <c r="MS94" s="222"/>
      <c r="MT94" s="222"/>
      <c r="MU94" s="222"/>
      <c r="MV94" s="222"/>
      <c r="MW94" s="222"/>
      <c r="MX94" s="222"/>
      <c r="MY94" s="222"/>
      <c r="MZ94" s="222"/>
      <c r="NA94" s="222"/>
      <c r="NB94" s="222"/>
      <c r="NC94" s="222"/>
      <c r="ND94" s="222"/>
      <c r="NE94" s="222"/>
      <c r="NF94" s="222"/>
      <c r="NG94" s="222"/>
      <c r="NH94" s="222"/>
      <c r="NI94" s="222"/>
      <c r="NJ94" s="222"/>
      <c r="NK94" s="222"/>
      <c r="NL94" s="222"/>
      <c r="NM94" s="222"/>
      <c r="NN94" s="222"/>
      <c r="NO94" s="222"/>
      <c r="NP94" s="222"/>
      <c r="NQ94" s="222"/>
      <c r="NR94" s="222"/>
      <c r="NS94" s="221"/>
      <c r="NT94" s="222"/>
      <c r="NU94" s="222"/>
      <c r="NV94" s="222"/>
      <c r="NW94" s="222"/>
      <c r="NX94" s="222"/>
      <c r="NY94" s="222"/>
      <c r="NZ94" s="222"/>
      <c r="OA94" s="222"/>
      <c r="OB94" s="222"/>
      <c r="OC94" s="222"/>
      <c r="OD94" s="222"/>
      <c r="OE94" s="222"/>
      <c r="OF94" s="222"/>
      <c r="OG94" s="222"/>
      <c r="OH94" s="222"/>
      <c r="OI94" s="222"/>
      <c r="OJ94" s="222"/>
      <c r="OK94" s="222"/>
      <c r="OL94" s="222"/>
      <c r="OM94" s="222"/>
      <c r="ON94" s="222"/>
      <c r="OO94" s="222"/>
      <c r="OP94" s="222"/>
      <c r="OQ94" s="222"/>
      <c r="OR94" s="222"/>
      <c r="OS94" s="222"/>
      <c r="OT94" s="222"/>
      <c r="OU94" s="222"/>
      <c r="OV94" s="222"/>
      <c r="OW94" s="222"/>
      <c r="OX94" s="222"/>
      <c r="OY94" s="222"/>
      <c r="OZ94" s="222"/>
      <c r="PA94" s="222"/>
      <c r="PB94" s="222"/>
      <c r="PC94" s="222"/>
      <c r="PD94" s="222"/>
      <c r="PE94" s="222"/>
      <c r="PF94" s="222"/>
      <c r="PG94" s="222"/>
      <c r="PH94" s="222"/>
      <c r="PI94" s="222"/>
      <c r="PJ94" s="222"/>
      <c r="PK94" s="222"/>
      <c r="PL94" s="222"/>
      <c r="PM94" s="222"/>
      <c r="PN94" s="222"/>
      <c r="PO94" s="222"/>
      <c r="PP94" s="222"/>
      <c r="PQ94" s="222"/>
      <c r="PR94" s="222"/>
      <c r="PS94" s="222"/>
      <c r="PT94" s="222"/>
      <c r="PU94" s="222"/>
      <c r="PV94" s="222"/>
      <c r="PW94" s="222"/>
      <c r="PX94" s="222"/>
      <c r="PY94" s="222"/>
      <c r="PZ94" s="222"/>
      <c r="QA94" s="222"/>
      <c r="QB94" s="222"/>
      <c r="QC94" s="222"/>
      <c r="QD94" s="222"/>
      <c r="QE94" s="222"/>
      <c r="QF94" s="222"/>
      <c r="QG94" s="222"/>
      <c r="QH94" s="222"/>
      <c r="QI94" s="222"/>
      <c r="QJ94" s="222"/>
      <c r="QK94" s="222"/>
      <c r="QL94" s="222"/>
      <c r="QM94" s="222"/>
      <c r="QN94" s="222"/>
      <c r="QO94" s="222"/>
      <c r="QP94" s="222"/>
      <c r="QQ94" s="222"/>
      <c r="QR94" s="222"/>
      <c r="QS94" s="222"/>
      <c r="QT94" s="222"/>
      <c r="QU94" s="222"/>
      <c r="QV94" s="222"/>
      <c r="QW94" s="222"/>
      <c r="QX94" s="222"/>
      <c r="QY94" s="222"/>
      <c r="QZ94" s="222"/>
      <c r="RA94" s="222"/>
      <c r="RB94" s="222"/>
      <c r="RC94" s="222"/>
      <c r="RD94" s="222"/>
      <c r="RE94" s="222"/>
      <c r="RF94" s="222"/>
      <c r="RG94" s="222"/>
      <c r="RH94" s="222"/>
      <c r="RI94" s="222"/>
      <c r="RJ94" s="222"/>
      <c r="RK94" s="222"/>
      <c r="RL94" s="222"/>
      <c r="RM94" s="222"/>
      <c r="RN94" s="222"/>
      <c r="RO94" s="222"/>
      <c r="RP94" s="222"/>
      <c r="RQ94" s="222"/>
      <c r="RR94" s="222"/>
      <c r="RS94" s="222"/>
      <c r="RT94" s="222"/>
      <c r="RU94" s="221"/>
    </row>
    <row r="95" spans="2:489" ht="6.6" customHeight="1">
      <c r="B95" s="817"/>
      <c r="C95" s="818"/>
      <c r="D95" s="819"/>
      <c r="E95" s="345" t="s">
        <v>51</v>
      </c>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7"/>
      <c r="AG95" s="784"/>
      <c r="AH95" s="469"/>
      <c r="AI95" s="469"/>
      <c r="AJ95" s="469"/>
      <c r="AK95" s="469"/>
      <c r="AL95" s="469"/>
      <c r="AM95" s="469"/>
      <c r="AN95" s="469"/>
      <c r="AO95" s="469"/>
      <c r="AP95" s="469"/>
      <c r="AQ95" s="469"/>
      <c r="AR95" s="469"/>
      <c r="AS95" s="469"/>
      <c r="AT95" s="469"/>
      <c r="AU95" s="469"/>
      <c r="AV95" s="469"/>
      <c r="AW95" s="469"/>
      <c r="AX95" s="532" t="s">
        <v>50</v>
      </c>
      <c r="AY95" s="532"/>
      <c r="AZ95" s="532"/>
      <c r="BA95" s="532"/>
      <c r="BB95" s="533"/>
      <c r="BC95" s="782" t="s">
        <v>1</v>
      </c>
      <c r="BD95" s="782"/>
      <c r="BE95" s="782"/>
      <c r="BF95" s="782"/>
      <c r="BG95" s="782"/>
      <c r="BH95" s="782"/>
      <c r="BI95" s="782"/>
      <c r="BJ95" s="782"/>
      <c r="BK95" s="782"/>
      <c r="BL95" s="782"/>
      <c r="BM95" s="782"/>
      <c r="BN95" s="782"/>
      <c r="BO95" s="782"/>
      <c r="BP95" s="782"/>
      <c r="BQ95" s="782"/>
      <c r="BR95" s="782"/>
      <c r="BS95" s="782"/>
      <c r="BT95" s="782"/>
      <c r="BU95" s="782"/>
      <c r="BV95" s="782"/>
      <c r="BW95" s="782"/>
      <c r="BX95" s="783"/>
      <c r="BY95" s="782" t="s">
        <v>1</v>
      </c>
      <c r="BZ95" s="782"/>
      <c r="CA95" s="782"/>
      <c r="CB95" s="782"/>
      <c r="CC95" s="782"/>
      <c r="CD95" s="782"/>
      <c r="CE95" s="782"/>
      <c r="CF95" s="782"/>
      <c r="CG95" s="782"/>
      <c r="CH95" s="782"/>
      <c r="CI95" s="782"/>
      <c r="CJ95" s="782"/>
      <c r="CK95" s="782"/>
      <c r="CL95" s="782"/>
      <c r="CM95" s="782"/>
      <c r="CN95" s="782"/>
      <c r="CO95" s="782"/>
      <c r="CP95" s="782"/>
      <c r="CQ95" s="782"/>
      <c r="CR95" s="782"/>
      <c r="CS95" s="782"/>
      <c r="CT95" s="783"/>
      <c r="CU95" s="782" t="s">
        <v>1</v>
      </c>
      <c r="CV95" s="782"/>
      <c r="CW95" s="782"/>
      <c r="CX95" s="782"/>
      <c r="CY95" s="782"/>
      <c r="CZ95" s="782"/>
      <c r="DA95" s="782"/>
      <c r="DB95" s="782"/>
      <c r="DC95" s="782"/>
      <c r="DD95" s="782"/>
      <c r="DE95" s="782"/>
      <c r="DF95" s="782"/>
      <c r="DG95" s="782"/>
      <c r="DH95" s="782"/>
      <c r="DI95" s="782"/>
      <c r="DJ95" s="782"/>
      <c r="DK95" s="782"/>
      <c r="DL95" s="782"/>
      <c r="DM95" s="782"/>
      <c r="DN95" s="782"/>
      <c r="DO95" s="782"/>
      <c r="DP95" s="783"/>
      <c r="DQ95" s="384"/>
      <c r="DR95" s="285"/>
      <c r="DS95" s="285"/>
      <c r="DT95" s="285"/>
      <c r="DU95" s="285"/>
      <c r="DV95" s="285"/>
      <c r="DW95" s="285"/>
      <c r="DX95" s="285"/>
      <c r="DY95" s="285"/>
      <c r="DZ95" s="285"/>
      <c r="EA95" s="285"/>
      <c r="EB95" s="285"/>
      <c r="EC95" s="285"/>
      <c r="ED95" s="285"/>
      <c r="EE95" s="285"/>
      <c r="EF95" s="285"/>
      <c r="EG95" s="285"/>
      <c r="EH95" s="285"/>
      <c r="EI95" s="285"/>
      <c r="EJ95" s="285"/>
      <c r="EK95" s="285"/>
      <c r="EL95" s="285"/>
      <c r="EM95" s="285"/>
      <c r="EN95" s="285"/>
      <c r="EO95" s="285"/>
      <c r="EP95" s="285"/>
      <c r="EQ95" s="285"/>
      <c r="ER95" s="285"/>
      <c r="ES95" s="285"/>
      <c r="ET95" s="285"/>
      <c r="EU95" s="285"/>
      <c r="EV95" s="285"/>
      <c r="EW95" s="285"/>
      <c r="EX95" s="285"/>
      <c r="EY95" s="285"/>
      <c r="EZ95" s="285"/>
      <c r="FA95" s="285"/>
      <c r="FB95" s="285"/>
      <c r="FC95" s="285"/>
      <c r="FD95" s="285"/>
      <c r="FE95" s="285"/>
      <c r="FF95" s="285"/>
      <c r="FG95" s="285"/>
      <c r="FH95" s="285"/>
      <c r="FI95" s="285"/>
      <c r="FJ95" s="285"/>
      <c r="FK95" s="285"/>
      <c r="FL95" s="285"/>
      <c r="FM95" s="285"/>
      <c r="FN95" s="285"/>
      <c r="FO95" s="221"/>
      <c r="FP95" s="222"/>
      <c r="FQ95" s="222"/>
      <c r="FR95" s="222"/>
      <c r="FS95" s="222"/>
      <c r="FT95" s="222"/>
      <c r="FU95" s="222"/>
      <c r="FV95" s="222"/>
      <c r="FW95" s="222"/>
      <c r="FX95" s="222"/>
      <c r="FY95" s="222"/>
      <c r="FZ95" s="222"/>
      <c r="GA95" s="222"/>
      <c r="GB95" s="222"/>
      <c r="GC95" s="222"/>
      <c r="GD95" s="222"/>
      <c r="GE95" s="222"/>
      <c r="GF95" s="222"/>
      <c r="GG95" s="222"/>
      <c r="GH95" s="222"/>
      <c r="GI95" s="222"/>
      <c r="GJ95" s="222"/>
      <c r="GK95" s="222"/>
      <c r="GL95" s="222"/>
      <c r="GM95" s="222"/>
      <c r="GN95" s="222"/>
      <c r="GO95" s="222"/>
      <c r="GP95" s="222"/>
      <c r="GQ95" s="222"/>
      <c r="GR95" s="222"/>
      <c r="GS95" s="222"/>
      <c r="GT95" s="222"/>
      <c r="GU95" s="222"/>
      <c r="GV95" s="222"/>
      <c r="GW95" s="222"/>
      <c r="GX95" s="222"/>
      <c r="GY95" s="222"/>
      <c r="GZ95" s="222"/>
      <c r="HA95" s="222"/>
      <c r="HB95" s="222"/>
      <c r="HC95" s="222"/>
      <c r="HD95" s="222"/>
      <c r="HE95" s="222"/>
      <c r="HF95" s="222"/>
      <c r="HG95" s="222"/>
      <c r="HH95" s="222"/>
      <c r="HI95" s="222"/>
      <c r="HJ95" s="222"/>
      <c r="HK95" s="222"/>
      <c r="HL95" s="222"/>
      <c r="HM95" s="222"/>
      <c r="HN95" s="222"/>
      <c r="HO95" s="222"/>
      <c r="HP95" s="222"/>
      <c r="HQ95" s="222"/>
      <c r="HR95" s="222"/>
      <c r="HS95" s="222"/>
      <c r="HT95" s="222"/>
      <c r="HU95" s="222"/>
      <c r="HV95" s="222"/>
      <c r="HW95" s="222"/>
      <c r="HX95" s="222"/>
      <c r="HY95" s="222"/>
      <c r="HZ95" s="222"/>
      <c r="IA95" s="222"/>
      <c r="IB95" s="222"/>
      <c r="IC95" s="222"/>
      <c r="ID95" s="222"/>
      <c r="IE95" s="222"/>
      <c r="IF95" s="222"/>
      <c r="IG95" s="222"/>
      <c r="IH95" s="222"/>
      <c r="II95" s="222"/>
      <c r="IJ95" s="222"/>
      <c r="IK95" s="222"/>
      <c r="IL95" s="222"/>
      <c r="IM95" s="222"/>
      <c r="IN95" s="222"/>
      <c r="IO95" s="222"/>
      <c r="IP95" s="222"/>
      <c r="IQ95" s="222"/>
      <c r="IR95" s="222"/>
      <c r="IS95" s="222"/>
      <c r="IT95" s="222"/>
      <c r="IU95" s="222"/>
      <c r="IV95" s="222"/>
      <c r="IW95" s="222"/>
      <c r="IX95" s="222"/>
      <c r="IY95" s="222"/>
      <c r="IZ95" s="222"/>
      <c r="JA95" s="222"/>
      <c r="JB95" s="222"/>
      <c r="JC95" s="222"/>
      <c r="JD95" s="222"/>
      <c r="JE95" s="222"/>
      <c r="JF95" s="222"/>
      <c r="JG95" s="222"/>
      <c r="JH95" s="222"/>
      <c r="JI95" s="222"/>
      <c r="JJ95" s="222"/>
      <c r="JK95" s="222"/>
      <c r="JL95" s="222"/>
      <c r="JM95" s="222"/>
      <c r="JN95" s="222"/>
      <c r="JO95" s="222"/>
      <c r="JP95" s="222"/>
      <c r="JQ95" s="221"/>
      <c r="JR95" s="222"/>
      <c r="JS95" s="222"/>
      <c r="JT95" s="222"/>
      <c r="JU95" s="222"/>
      <c r="JV95" s="222"/>
      <c r="JW95" s="222"/>
      <c r="JX95" s="222"/>
      <c r="JY95" s="222"/>
      <c r="JZ95" s="222"/>
      <c r="KA95" s="222"/>
      <c r="KB95" s="222"/>
      <c r="KC95" s="222"/>
      <c r="KD95" s="222"/>
      <c r="KE95" s="222"/>
      <c r="KF95" s="222"/>
      <c r="KG95" s="222"/>
      <c r="KH95" s="222"/>
      <c r="KI95" s="222"/>
      <c r="KJ95" s="222"/>
      <c r="KK95" s="222"/>
      <c r="KL95" s="222"/>
      <c r="KM95" s="222"/>
      <c r="KN95" s="222"/>
      <c r="KO95" s="222"/>
      <c r="KP95" s="222"/>
      <c r="KQ95" s="222"/>
      <c r="KR95" s="222"/>
      <c r="KS95" s="222"/>
      <c r="KT95" s="222"/>
      <c r="KU95" s="222"/>
      <c r="KV95" s="222"/>
      <c r="KW95" s="222"/>
      <c r="KX95" s="222"/>
      <c r="KY95" s="222"/>
      <c r="KZ95" s="222"/>
      <c r="LA95" s="222"/>
      <c r="LB95" s="222"/>
      <c r="LC95" s="222"/>
      <c r="LD95" s="222"/>
      <c r="LE95" s="222"/>
      <c r="LF95" s="222"/>
      <c r="LG95" s="222"/>
      <c r="LH95" s="222"/>
      <c r="LI95" s="222"/>
      <c r="LJ95" s="222"/>
      <c r="LK95" s="222"/>
      <c r="LL95" s="222"/>
      <c r="LM95" s="222"/>
      <c r="LN95" s="222"/>
      <c r="LO95" s="222"/>
      <c r="LP95" s="222"/>
      <c r="LQ95" s="222"/>
      <c r="LR95" s="222"/>
      <c r="LS95" s="222"/>
      <c r="LT95" s="222"/>
      <c r="LU95" s="222"/>
      <c r="LV95" s="222"/>
      <c r="LW95" s="222"/>
      <c r="LX95" s="222"/>
      <c r="LY95" s="222"/>
      <c r="LZ95" s="222"/>
      <c r="MA95" s="222"/>
      <c r="MB95" s="222"/>
      <c r="MC95" s="222"/>
      <c r="MD95" s="222"/>
      <c r="ME95" s="222"/>
      <c r="MF95" s="222"/>
      <c r="MG95" s="222"/>
      <c r="MH95" s="222"/>
      <c r="MI95" s="222"/>
      <c r="MJ95" s="222"/>
      <c r="MK95" s="222"/>
      <c r="ML95" s="222"/>
      <c r="MM95" s="222"/>
      <c r="MN95" s="222"/>
      <c r="MO95" s="222"/>
      <c r="MP95" s="222"/>
      <c r="MQ95" s="222"/>
      <c r="MR95" s="222"/>
      <c r="MS95" s="222"/>
      <c r="MT95" s="222"/>
      <c r="MU95" s="222"/>
      <c r="MV95" s="222"/>
      <c r="MW95" s="222"/>
      <c r="MX95" s="222"/>
      <c r="MY95" s="222"/>
      <c r="MZ95" s="222"/>
      <c r="NA95" s="222"/>
      <c r="NB95" s="222"/>
      <c r="NC95" s="222"/>
      <c r="ND95" s="222"/>
      <c r="NE95" s="222"/>
      <c r="NF95" s="222"/>
      <c r="NG95" s="222"/>
      <c r="NH95" s="222"/>
      <c r="NI95" s="222"/>
      <c r="NJ95" s="222"/>
      <c r="NK95" s="222"/>
      <c r="NL95" s="222"/>
      <c r="NM95" s="222"/>
      <c r="NN95" s="222"/>
      <c r="NO95" s="222"/>
      <c r="NP95" s="222"/>
      <c r="NQ95" s="222"/>
      <c r="NR95" s="222"/>
      <c r="NS95" s="221"/>
      <c r="NT95" s="222"/>
      <c r="NU95" s="222"/>
      <c r="NV95" s="222"/>
      <c r="NW95" s="222"/>
      <c r="NX95" s="222"/>
      <c r="NY95" s="222"/>
      <c r="NZ95" s="222"/>
      <c r="OA95" s="222"/>
      <c r="OB95" s="222"/>
      <c r="OC95" s="222"/>
      <c r="OD95" s="222"/>
      <c r="OE95" s="222"/>
      <c r="OF95" s="222"/>
      <c r="OG95" s="222"/>
      <c r="OH95" s="222"/>
      <c r="OI95" s="222"/>
      <c r="OJ95" s="222"/>
      <c r="OK95" s="222"/>
      <c r="OL95" s="222"/>
      <c r="OM95" s="222"/>
      <c r="ON95" s="222"/>
      <c r="OO95" s="222"/>
      <c r="OP95" s="222"/>
      <c r="OQ95" s="222"/>
      <c r="OR95" s="222"/>
      <c r="OS95" s="222"/>
      <c r="OT95" s="222"/>
      <c r="OU95" s="222"/>
      <c r="OV95" s="222"/>
      <c r="OW95" s="222"/>
      <c r="OX95" s="222"/>
      <c r="OY95" s="222"/>
      <c r="OZ95" s="222"/>
      <c r="PA95" s="222"/>
      <c r="PB95" s="222"/>
      <c r="PC95" s="222"/>
      <c r="PD95" s="222"/>
      <c r="PE95" s="222"/>
      <c r="PF95" s="222"/>
      <c r="PG95" s="222"/>
      <c r="PH95" s="222"/>
      <c r="PI95" s="222"/>
      <c r="PJ95" s="222"/>
      <c r="PK95" s="222"/>
      <c r="PL95" s="222"/>
      <c r="PM95" s="222"/>
      <c r="PN95" s="222"/>
      <c r="PO95" s="222"/>
      <c r="PP95" s="222"/>
      <c r="PQ95" s="222"/>
      <c r="PR95" s="222"/>
      <c r="PS95" s="222"/>
      <c r="PT95" s="222"/>
      <c r="PU95" s="222"/>
      <c r="PV95" s="222"/>
      <c r="PW95" s="222"/>
      <c r="PX95" s="222"/>
      <c r="PY95" s="222"/>
      <c r="PZ95" s="222"/>
      <c r="QA95" s="222"/>
      <c r="QB95" s="222"/>
      <c r="QC95" s="222"/>
      <c r="QD95" s="222"/>
      <c r="QE95" s="222"/>
      <c r="QF95" s="222"/>
      <c r="QG95" s="222"/>
      <c r="QH95" s="222"/>
      <c r="QI95" s="222"/>
      <c r="QJ95" s="222"/>
      <c r="QK95" s="222"/>
      <c r="QL95" s="222"/>
      <c r="QM95" s="222"/>
      <c r="QN95" s="222"/>
      <c r="QO95" s="222"/>
      <c r="QP95" s="222"/>
      <c r="QQ95" s="222"/>
      <c r="QR95" s="222"/>
      <c r="QS95" s="222"/>
      <c r="QT95" s="222"/>
      <c r="QU95" s="222"/>
      <c r="QV95" s="222"/>
      <c r="QW95" s="222"/>
      <c r="QX95" s="222"/>
      <c r="QY95" s="222"/>
      <c r="QZ95" s="222"/>
      <c r="RA95" s="222"/>
      <c r="RB95" s="222"/>
      <c r="RC95" s="222"/>
      <c r="RD95" s="222"/>
      <c r="RE95" s="222"/>
      <c r="RF95" s="222"/>
      <c r="RG95" s="222"/>
      <c r="RH95" s="222"/>
      <c r="RI95" s="222"/>
      <c r="RJ95" s="222"/>
      <c r="RK95" s="222"/>
      <c r="RL95" s="222"/>
      <c r="RM95" s="222"/>
      <c r="RN95" s="222"/>
      <c r="RO95" s="222"/>
      <c r="RP95" s="222"/>
      <c r="RQ95" s="222"/>
      <c r="RR95" s="222"/>
      <c r="RS95" s="222"/>
      <c r="RT95" s="222"/>
      <c r="RU95" s="221"/>
    </row>
    <row r="96" spans="2:489" ht="6.6" customHeight="1">
      <c r="B96" s="817"/>
      <c r="C96" s="818"/>
      <c r="D96" s="819"/>
      <c r="E96" s="348"/>
      <c r="F96" s="349"/>
      <c r="G96" s="349"/>
      <c r="H96" s="349"/>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50"/>
      <c r="AG96" s="784"/>
      <c r="AH96" s="469"/>
      <c r="AI96" s="469"/>
      <c r="AJ96" s="469"/>
      <c r="AK96" s="469"/>
      <c r="AL96" s="469"/>
      <c r="AM96" s="469"/>
      <c r="AN96" s="469"/>
      <c r="AO96" s="469"/>
      <c r="AP96" s="469"/>
      <c r="AQ96" s="469"/>
      <c r="AR96" s="469"/>
      <c r="AS96" s="469"/>
      <c r="AT96" s="469"/>
      <c r="AU96" s="469"/>
      <c r="AV96" s="469"/>
      <c r="AW96" s="469"/>
      <c r="AX96" s="462"/>
      <c r="AY96" s="462"/>
      <c r="AZ96" s="462"/>
      <c r="BA96" s="462"/>
      <c r="BB96" s="463"/>
      <c r="BC96" s="782"/>
      <c r="BD96" s="782"/>
      <c r="BE96" s="782"/>
      <c r="BF96" s="782"/>
      <c r="BG96" s="782"/>
      <c r="BH96" s="782"/>
      <c r="BI96" s="782"/>
      <c r="BJ96" s="782"/>
      <c r="BK96" s="782"/>
      <c r="BL96" s="782"/>
      <c r="BM96" s="782"/>
      <c r="BN96" s="782"/>
      <c r="BO96" s="782"/>
      <c r="BP96" s="782"/>
      <c r="BQ96" s="782"/>
      <c r="BR96" s="782"/>
      <c r="BS96" s="782"/>
      <c r="BT96" s="782"/>
      <c r="BU96" s="782"/>
      <c r="BV96" s="782"/>
      <c r="BW96" s="782"/>
      <c r="BX96" s="783"/>
      <c r="BY96" s="782"/>
      <c r="BZ96" s="782"/>
      <c r="CA96" s="782"/>
      <c r="CB96" s="782"/>
      <c r="CC96" s="782"/>
      <c r="CD96" s="782"/>
      <c r="CE96" s="782"/>
      <c r="CF96" s="782"/>
      <c r="CG96" s="782"/>
      <c r="CH96" s="782"/>
      <c r="CI96" s="782"/>
      <c r="CJ96" s="782"/>
      <c r="CK96" s="782"/>
      <c r="CL96" s="782"/>
      <c r="CM96" s="782"/>
      <c r="CN96" s="782"/>
      <c r="CO96" s="782"/>
      <c r="CP96" s="782"/>
      <c r="CQ96" s="782"/>
      <c r="CR96" s="782"/>
      <c r="CS96" s="782"/>
      <c r="CT96" s="783"/>
      <c r="CU96" s="782"/>
      <c r="CV96" s="782"/>
      <c r="CW96" s="782"/>
      <c r="CX96" s="782"/>
      <c r="CY96" s="782"/>
      <c r="CZ96" s="782"/>
      <c r="DA96" s="782"/>
      <c r="DB96" s="782"/>
      <c r="DC96" s="782"/>
      <c r="DD96" s="782"/>
      <c r="DE96" s="782"/>
      <c r="DF96" s="782"/>
      <c r="DG96" s="782"/>
      <c r="DH96" s="782"/>
      <c r="DI96" s="782"/>
      <c r="DJ96" s="782"/>
      <c r="DK96" s="782"/>
      <c r="DL96" s="782"/>
      <c r="DM96" s="782"/>
      <c r="DN96" s="782"/>
      <c r="DO96" s="782"/>
      <c r="DP96" s="783"/>
      <c r="DQ96" s="384"/>
      <c r="DR96" s="285"/>
      <c r="DS96" s="285"/>
      <c r="DT96" s="285"/>
      <c r="DU96" s="285"/>
      <c r="DV96" s="285"/>
      <c r="DW96" s="285"/>
      <c r="DX96" s="285"/>
      <c r="DY96" s="285"/>
      <c r="DZ96" s="285"/>
      <c r="EA96" s="285"/>
      <c r="EB96" s="285"/>
      <c r="EC96" s="285"/>
      <c r="ED96" s="285"/>
      <c r="EE96" s="285"/>
      <c r="EF96" s="285"/>
      <c r="EG96" s="285"/>
      <c r="EH96" s="285"/>
      <c r="EI96" s="285"/>
      <c r="EJ96" s="285"/>
      <c r="EK96" s="285"/>
      <c r="EL96" s="285"/>
      <c r="EM96" s="285"/>
      <c r="EN96" s="285"/>
      <c r="EO96" s="285"/>
      <c r="EP96" s="285"/>
      <c r="EQ96" s="285"/>
      <c r="ER96" s="285"/>
      <c r="ES96" s="285"/>
      <c r="ET96" s="285"/>
      <c r="EU96" s="285"/>
      <c r="EV96" s="285"/>
      <c r="EW96" s="285"/>
      <c r="EX96" s="285"/>
      <c r="EY96" s="285"/>
      <c r="EZ96" s="285"/>
      <c r="FA96" s="285"/>
      <c r="FB96" s="285"/>
      <c r="FC96" s="285"/>
      <c r="FD96" s="285"/>
      <c r="FE96" s="285"/>
      <c r="FF96" s="285"/>
      <c r="FG96" s="285"/>
      <c r="FH96" s="285"/>
      <c r="FI96" s="285"/>
      <c r="FJ96" s="285"/>
      <c r="FK96" s="285"/>
      <c r="FL96" s="285"/>
      <c r="FM96" s="285"/>
      <c r="FN96" s="285"/>
      <c r="FO96" s="221"/>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1"/>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1"/>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1"/>
    </row>
    <row r="97" spans="2:489" ht="6.6" customHeight="1">
      <c r="B97" s="817"/>
      <c r="C97" s="818"/>
      <c r="D97" s="819"/>
      <c r="E97" s="348"/>
      <c r="F97" s="349"/>
      <c r="G97" s="349"/>
      <c r="H97" s="349"/>
      <c r="I97" s="349"/>
      <c r="J97" s="349"/>
      <c r="K97" s="349"/>
      <c r="L97" s="349"/>
      <c r="M97" s="349"/>
      <c r="N97" s="349"/>
      <c r="O97" s="349"/>
      <c r="P97" s="349"/>
      <c r="Q97" s="349"/>
      <c r="R97" s="349"/>
      <c r="S97" s="349"/>
      <c r="T97" s="349"/>
      <c r="U97" s="349"/>
      <c r="V97" s="349"/>
      <c r="W97" s="349"/>
      <c r="X97" s="349"/>
      <c r="Y97" s="349"/>
      <c r="Z97" s="349"/>
      <c r="AA97" s="349"/>
      <c r="AB97" s="349"/>
      <c r="AC97" s="349"/>
      <c r="AD97" s="349"/>
      <c r="AE97" s="349"/>
      <c r="AF97" s="350"/>
      <c r="AG97" s="784"/>
      <c r="AH97" s="469"/>
      <c r="AI97" s="469"/>
      <c r="AJ97" s="469"/>
      <c r="AK97" s="469"/>
      <c r="AL97" s="469"/>
      <c r="AM97" s="469"/>
      <c r="AN97" s="469"/>
      <c r="AO97" s="469"/>
      <c r="AP97" s="469"/>
      <c r="AQ97" s="469"/>
      <c r="AR97" s="469"/>
      <c r="AS97" s="469"/>
      <c r="AT97" s="469"/>
      <c r="AU97" s="469"/>
      <c r="AV97" s="469"/>
      <c r="AW97" s="469"/>
      <c r="AX97" s="462"/>
      <c r="AY97" s="462"/>
      <c r="AZ97" s="462"/>
      <c r="BA97" s="462"/>
      <c r="BB97" s="463"/>
      <c r="BC97" s="782"/>
      <c r="BD97" s="782"/>
      <c r="BE97" s="782"/>
      <c r="BF97" s="782"/>
      <c r="BG97" s="782"/>
      <c r="BH97" s="782"/>
      <c r="BI97" s="782"/>
      <c r="BJ97" s="782"/>
      <c r="BK97" s="782"/>
      <c r="BL97" s="782"/>
      <c r="BM97" s="782"/>
      <c r="BN97" s="782"/>
      <c r="BO97" s="782"/>
      <c r="BP97" s="782"/>
      <c r="BQ97" s="782"/>
      <c r="BR97" s="782"/>
      <c r="BS97" s="782"/>
      <c r="BT97" s="782"/>
      <c r="BU97" s="782"/>
      <c r="BV97" s="782"/>
      <c r="BW97" s="782"/>
      <c r="BX97" s="783"/>
      <c r="BY97" s="782"/>
      <c r="BZ97" s="782"/>
      <c r="CA97" s="782"/>
      <c r="CB97" s="782"/>
      <c r="CC97" s="782"/>
      <c r="CD97" s="782"/>
      <c r="CE97" s="782"/>
      <c r="CF97" s="782"/>
      <c r="CG97" s="782"/>
      <c r="CH97" s="782"/>
      <c r="CI97" s="782"/>
      <c r="CJ97" s="782"/>
      <c r="CK97" s="782"/>
      <c r="CL97" s="782"/>
      <c r="CM97" s="782"/>
      <c r="CN97" s="782"/>
      <c r="CO97" s="782"/>
      <c r="CP97" s="782"/>
      <c r="CQ97" s="782"/>
      <c r="CR97" s="782"/>
      <c r="CS97" s="782"/>
      <c r="CT97" s="783"/>
      <c r="CU97" s="782"/>
      <c r="CV97" s="782"/>
      <c r="CW97" s="782"/>
      <c r="CX97" s="782"/>
      <c r="CY97" s="782"/>
      <c r="CZ97" s="782"/>
      <c r="DA97" s="782"/>
      <c r="DB97" s="782"/>
      <c r="DC97" s="782"/>
      <c r="DD97" s="782"/>
      <c r="DE97" s="782"/>
      <c r="DF97" s="782"/>
      <c r="DG97" s="782"/>
      <c r="DH97" s="782"/>
      <c r="DI97" s="782"/>
      <c r="DJ97" s="782"/>
      <c r="DK97" s="782"/>
      <c r="DL97" s="782"/>
      <c r="DM97" s="782"/>
      <c r="DN97" s="782"/>
      <c r="DO97" s="782"/>
      <c r="DP97" s="783"/>
      <c r="DQ97" s="384"/>
      <c r="DR97" s="285"/>
      <c r="DS97" s="285"/>
      <c r="DT97" s="285"/>
      <c r="DU97" s="285"/>
      <c r="DV97" s="285"/>
      <c r="DW97" s="285"/>
      <c r="DX97" s="285"/>
      <c r="DY97" s="285"/>
      <c r="DZ97" s="285"/>
      <c r="EA97" s="285"/>
      <c r="EB97" s="285"/>
      <c r="EC97" s="285"/>
      <c r="ED97" s="285"/>
      <c r="EE97" s="285"/>
      <c r="EF97" s="285"/>
      <c r="EG97" s="285"/>
      <c r="EH97" s="285"/>
      <c r="EI97" s="285"/>
      <c r="EJ97" s="285"/>
      <c r="EK97" s="285"/>
      <c r="EL97" s="285"/>
      <c r="EM97" s="285"/>
      <c r="EN97" s="285"/>
      <c r="EO97" s="285"/>
      <c r="EP97" s="285"/>
      <c r="EQ97" s="285"/>
      <c r="ER97" s="285"/>
      <c r="ES97" s="285"/>
      <c r="ET97" s="285"/>
      <c r="EU97" s="285"/>
      <c r="EV97" s="285"/>
      <c r="EW97" s="285"/>
      <c r="EX97" s="285"/>
      <c r="EY97" s="285"/>
      <c r="EZ97" s="285"/>
      <c r="FA97" s="285"/>
      <c r="FB97" s="285"/>
      <c r="FC97" s="285"/>
      <c r="FD97" s="285"/>
      <c r="FE97" s="285"/>
      <c r="FF97" s="285"/>
      <c r="FG97" s="285"/>
      <c r="FH97" s="285"/>
      <c r="FI97" s="285"/>
      <c r="FJ97" s="285"/>
      <c r="FK97" s="285"/>
      <c r="FL97" s="285"/>
      <c r="FM97" s="285"/>
      <c r="FN97" s="285"/>
      <c r="FO97" s="221"/>
      <c r="FP97" s="222"/>
      <c r="FQ97" s="222"/>
      <c r="FR97" s="222"/>
      <c r="FS97" s="222"/>
      <c r="FT97" s="222"/>
      <c r="FU97" s="222"/>
      <c r="FV97" s="222"/>
      <c r="FW97" s="222"/>
      <c r="FX97" s="222"/>
      <c r="FY97" s="222"/>
      <c r="FZ97" s="222"/>
      <c r="GA97" s="222"/>
      <c r="GB97" s="222"/>
      <c r="GC97" s="222"/>
      <c r="GD97" s="222"/>
      <c r="GE97" s="222"/>
      <c r="GF97" s="222"/>
      <c r="GG97" s="222"/>
      <c r="GH97" s="222"/>
      <c r="GI97" s="222"/>
      <c r="GJ97" s="222"/>
      <c r="GK97" s="222"/>
      <c r="GL97" s="222"/>
      <c r="GM97" s="222"/>
      <c r="GN97" s="222"/>
      <c r="GO97" s="222"/>
      <c r="GP97" s="222"/>
      <c r="GQ97" s="222"/>
      <c r="GR97" s="222"/>
      <c r="GS97" s="222"/>
      <c r="GT97" s="222"/>
      <c r="GU97" s="222"/>
      <c r="GV97" s="222"/>
      <c r="GW97" s="222"/>
      <c r="GX97" s="222"/>
      <c r="GY97" s="222"/>
      <c r="GZ97" s="222"/>
      <c r="HA97" s="222"/>
      <c r="HB97" s="222"/>
      <c r="HC97" s="222"/>
      <c r="HD97" s="222"/>
      <c r="HE97" s="222"/>
      <c r="HF97" s="222"/>
      <c r="HG97" s="222"/>
      <c r="HH97" s="222"/>
      <c r="HI97" s="222"/>
      <c r="HJ97" s="222"/>
      <c r="HK97" s="222"/>
      <c r="HL97" s="222"/>
      <c r="HM97" s="222"/>
      <c r="HN97" s="222"/>
      <c r="HO97" s="222"/>
      <c r="HP97" s="222"/>
      <c r="HQ97" s="222"/>
      <c r="HR97" s="222"/>
      <c r="HS97" s="222"/>
      <c r="HT97" s="222"/>
      <c r="HU97" s="222"/>
      <c r="HV97" s="222"/>
      <c r="HW97" s="222"/>
      <c r="HX97" s="222"/>
      <c r="HY97" s="222"/>
      <c r="HZ97" s="222"/>
      <c r="IA97" s="222"/>
      <c r="IB97" s="222"/>
      <c r="IC97" s="222"/>
      <c r="ID97" s="222"/>
      <c r="IE97" s="222"/>
      <c r="IF97" s="222"/>
      <c r="IG97" s="222"/>
      <c r="IH97" s="222"/>
      <c r="II97" s="222"/>
      <c r="IJ97" s="222"/>
      <c r="IK97" s="222"/>
      <c r="IL97" s="222"/>
      <c r="IM97" s="222"/>
      <c r="IN97" s="222"/>
      <c r="IO97" s="222"/>
      <c r="IP97" s="222"/>
      <c r="IQ97" s="222"/>
      <c r="IR97" s="222"/>
      <c r="IS97" s="222"/>
      <c r="IT97" s="222"/>
      <c r="IU97" s="222"/>
      <c r="IV97" s="222"/>
      <c r="IW97" s="222"/>
      <c r="IX97" s="222"/>
      <c r="IY97" s="222"/>
      <c r="IZ97" s="222"/>
      <c r="JA97" s="222"/>
      <c r="JB97" s="222"/>
      <c r="JC97" s="222"/>
      <c r="JD97" s="222"/>
      <c r="JE97" s="222"/>
      <c r="JF97" s="222"/>
      <c r="JG97" s="222"/>
      <c r="JH97" s="222"/>
      <c r="JI97" s="222"/>
      <c r="JJ97" s="222"/>
      <c r="JK97" s="222"/>
      <c r="JL97" s="222"/>
      <c r="JM97" s="222"/>
      <c r="JN97" s="222"/>
      <c r="JO97" s="222"/>
      <c r="JP97" s="222"/>
      <c r="JQ97" s="221"/>
      <c r="JR97" s="222"/>
      <c r="JS97" s="222"/>
      <c r="JT97" s="222"/>
      <c r="JU97" s="222"/>
      <c r="JV97" s="222"/>
      <c r="JW97" s="222"/>
      <c r="JX97" s="222"/>
      <c r="JY97" s="222"/>
      <c r="JZ97" s="222"/>
      <c r="KA97" s="222"/>
      <c r="KB97" s="222"/>
      <c r="KC97" s="222"/>
      <c r="KD97" s="222"/>
      <c r="KE97" s="222"/>
      <c r="KF97" s="222"/>
      <c r="KG97" s="222"/>
      <c r="KH97" s="222"/>
      <c r="KI97" s="222"/>
      <c r="KJ97" s="222"/>
      <c r="KK97" s="222"/>
      <c r="KL97" s="222"/>
      <c r="KM97" s="222"/>
      <c r="KN97" s="222"/>
      <c r="KO97" s="222"/>
      <c r="KP97" s="222"/>
      <c r="KQ97" s="222"/>
      <c r="KR97" s="222"/>
      <c r="KS97" s="222"/>
      <c r="KT97" s="222"/>
      <c r="KU97" s="222"/>
      <c r="KV97" s="222"/>
      <c r="KW97" s="222"/>
      <c r="KX97" s="222"/>
      <c r="KY97" s="222"/>
      <c r="KZ97" s="222"/>
      <c r="LA97" s="222"/>
      <c r="LB97" s="222"/>
      <c r="LC97" s="222"/>
      <c r="LD97" s="222"/>
      <c r="LE97" s="222"/>
      <c r="LF97" s="222"/>
      <c r="LG97" s="222"/>
      <c r="LH97" s="222"/>
      <c r="LI97" s="222"/>
      <c r="LJ97" s="222"/>
      <c r="LK97" s="222"/>
      <c r="LL97" s="222"/>
      <c r="LM97" s="222"/>
      <c r="LN97" s="222"/>
      <c r="LO97" s="222"/>
      <c r="LP97" s="222"/>
      <c r="LQ97" s="222"/>
      <c r="LR97" s="222"/>
      <c r="LS97" s="222"/>
      <c r="LT97" s="222"/>
      <c r="LU97" s="222"/>
      <c r="LV97" s="222"/>
      <c r="LW97" s="222"/>
      <c r="LX97" s="222"/>
      <c r="LY97" s="222"/>
      <c r="LZ97" s="222"/>
      <c r="MA97" s="222"/>
      <c r="MB97" s="222"/>
      <c r="MC97" s="222"/>
      <c r="MD97" s="222"/>
      <c r="ME97" s="222"/>
      <c r="MF97" s="222"/>
      <c r="MG97" s="222"/>
      <c r="MH97" s="222"/>
      <c r="MI97" s="222"/>
      <c r="MJ97" s="222"/>
      <c r="MK97" s="222"/>
      <c r="ML97" s="222"/>
      <c r="MM97" s="222"/>
      <c r="MN97" s="222"/>
      <c r="MO97" s="222"/>
      <c r="MP97" s="222"/>
      <c r="MQ97" s="222"/>
      <c r="MR97" s="222"/>
      <c r="MS97" s="222"/>
      <c r="MT97" s="222"/>
      <c r="MU97" s="222"/>
      <c r="MV97" s="222"/>
      <c r="MW97" s="222"/>
      <c r="MX97" s="222"/>
      <c r="MY97" s="222"/>
      <c r="MZ97" s="222"/>
      <c r="NA97" s="222"/>
      <c r="NB97" s="222"/>
      <c r="NC97" s="222"/>
      <c r="ND97" s="222"/>
      <c r="NE97" s="222"/>
      <c r="NF97" s="222"/>
      <c r="NG97" s="222"/>
      <c r="NH97" s="222"/>
      <c r="NI97" s="222"/>
      <c r="NJ97" s="222"/>
      <c r="NK97" s="222"/>
      <c r="NL97" s="222"/>
      <c r="NM97" s="222"/>
      <c r="NN97" s="222"/>
      <c r="NO97" s="222"/>
      <c r="NP97" s="222"/>
      <c r="NQ97" s="222"/>
      <c r="NR97" s="222"/>
      <c r="NS97" s="221"/>
      <c r="NT97" s="222"/>
      <c r="NU97" s="222"/>
      <c r="NV97" s="222"/>
      <c r="NW97" s="222"/>
      <c r="NX97" s="222"/>
      <c r="NY97" s="222"/>
      <c r="NZ97" s="222"/>
      <c r="OA97" s="222"/>
      <c r="OB97" s="222"/>
      <c r="OC97" s="222"/>
      <c r="OD97" s="222"/>
      <c r="OE97" s="222"/>
      <c r="OF97" s="222"/>
      <c r="OG97" s="222"/>
      <c r="OH97" s="222"/>
      <c r="OI97" s="222"/>
      <c r="OJ97" s="222"/>
      <c r="OK97" s="222"/>
      <c r="OL97" s="222"/>
      <c r="OM97" s="222"/>
      <c r="ON97" s="222"/>
      <c r="OO97" s="222"/>
      <c r="OP97" s="222"/>
      <c r="OQ97" s="222"/>
      <c r="OR97" s="222"/>
      <c r="OS97" s="222"/>
      <c r="OT97" s="222"/>
      <c r="OU97" s="222"/>
      <c r="OV97" s="222"/>
      <c r="OW97" s="222"/>
      <c r="OX97" s="222"/>
      <c r="OY97" s="222"/>
      <c r="OZ97" s="222"/>
      <c r="PA97" s="222"/>
      <c r="PB97" s="222"/>
      <c r="PC97" s="222"/>
      <c r="PD97" s="222"/>
      <c r="PE97" s="222"/>
      <c r="PF97" s="222"/>
      <c r="PG97" s="222"/>
      <c r="PH97" s="222"/>
      <c r="PI97" s="222"/>
      <c r="PJ97" s="222"/>
      <c r="PK97" s="222"/>
      <c r="PL97" s="222"/>
      <c r="PM97" s="222"/>
      <c r="PN97" s="222"/>
      <c r="PO97" s="222"/>
      <c r="PP97" s="222"/>
      <c r="PQ97" s="222"/>
      <c r="PR97" s="222"/>
      <c r="PS97" s="222"/>
      <c r="PT97" s="222"/>
      <c r="PU97" s="222"/>
      <c r="PV97" s="222"/>
      <c r="PW97" s="222"/>
      <c r="PX97" s="222"/>
      <c r="PY97" s="222"/>
      <c r="PZ97" s="222"/>
      <c r="QA97" s="222"/>
      <c r="QB97" s="222"/>
      <c r="QC97" s="222"/>
      <c r="QD97" s="222"/>
      <c r="QE97" s="222"/>
      <c r="QF97" s="222"/>
      <c r="QG97" s="222"/>
      <c r="QH97" s="222"/>
      <c r="QI97" s="222"/>
      <c r="QJ97" s="222"/>
      <c r="QK97" s="222"/>
      <c r="QL97" s="222"/>
      <c r="QM97" s="222"/>
      <c r="QN97" s="222"/>
      <c r="QO97" s="222"/>
      <c r="QP97" s="222"/>
      <c r="QQ97" s="222"/>
      <c r="QR97" s="222"/>
      <c r="QS97" s="222"/>
      <c r="QT97" s="222"/>
      <c r="QU97" s="222"/>
      <c r="QV97" s="222"/>
      <c r="QW97" s="222"/>
      <c r="QX97" s="222"/>
      <c r="QY97" s="222"/>
      <c r="QZ97" s="222"/>
      <c r="RA97" s="222"/>
      <c r="RB97" s="222"/>
      <c r="RC97" s="222"/>
      <c r="RD97" s="222"/>
      <c r="RE97" s="222"/>
      <c r="RF97" s="222"/>
      <c r="RG97" s="222"/>
      <c r="RH97" s="222"/>
      <c r="RI97" s="222"/>
      <c r="RJ97" s="222"/>
      <c r="RK97" s="222"/>
      <c r="RL97" s="222"/>
      <c r="RM97" s="222"/>
      <c r="RN97" s="222"/>
      <c r="RO97" s="222"/>
      <c r="RP97" s="222"/>
      <c r="RQ97" s="222"/>
      <c r="RR97" s="222"/>
      <c r="RS97" s="222"/>
      <c r="RT97" s="222"/>
      <c r="RU97" s="221"/>
    </row>
    <row r="98" spans="2:489" ht="6.6" customHeight="1">
      <c r="B98" s="817"/>
      <c r="C98" s="818"/>
      <c r="D98" s="819"/>
      <c r="E98" s="351"/>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3"/>
      <c r="AG98" s="785"/>
      <c r="AH98" s="471"/>
      <c r="AI98" s="471"/>
      <c r="AJ98" s="471"/>
      <c r="AK98" s="471"/>
      <c r="AL98" s="471"/>
      <c r="AM98" s="471"/>
      <c r="AN98" s="471"/>
      <c r="AO98" s="471"/>
      <c r="AP98" s="471"/>
      <c r="AQ98" s="471"/>
      <c r="AR98" s="471"/>
      <c r="AS98" s="471"/>
      <c r="AT98" s="471"/>
      <c r="AU98" s="471"/>
      <c r="AV98" s="471"/>
      <c r="AW98" s="471"/>
      <c r="AX98" s="464"/>
      <c r="AY98" s="464"/>
      <c r="AZ98" s="464"/>
      <c r="BA98" s="464"/>
      <c r="BB98" s="465"/>
      <c r="BC98" s="782"/>
      <c r="BD98" s="782"/>
      <c r="BE98" s="782"/>
      <c r="BF98" s="782"/>
      <c r="BG98" s="782"/>
      <c r="BH98" s="782"/>
      <c r="BI98" s="782"/>
      <c r="BJ98" s="782"/>
      <c r="BK98" s="782"/>
      <c r="BL98" s="782"/>
      <c r="BM98" s="782"/>
      <c r="BN98" s="782"/>
      <c r="BO98" s="782"/>
      <c r="BP98" s="782"/>
      <c r="BQ98" s="782"/>
      <c r="BR98" s="782"/>
      <c r="BS98" s="782"/>
      <c r="BT98" s="782"/>
      <c r="BU98" s="782"/>
      <c r="BV98" s="782"/>
      <c r="BW98" s="782"/>
      <c r="BX98" s="783"/>
      <c r="BY98" s="782"/>
      <c r="BZ98" s="782"/>
      <c r="CA98" s="782"/>
      <c r="CB98" s="782"/>
      <c r="CC98" s="782"/>
      <c r="CD98" s="782"/>
      <c r="CE98" s="782"/>
      <c r="CF98" s="782"/>
      <c r="CG98" s="782"/>
      <c r="CH98" s="782"/>
      <c r="CI98" s="782"/>
      <c r="CJ98" s="782"/>
      <c r="CK98" s="782"/>
      <c r="CL98" s="782"/>
      <c r="CM98" s="782"/>
      <c r="CN98" s="782"/>
      <c r="CO98" s="782"/>
      <c r="CP98" s="782"/>
      <c r="CQ98" s="782"/>
      <c r="CR98" s="782"/>
      <c r="CS98" s="782"/>
      <c r="CT98" s="783"/>
      <c r="CU98" s="782"/>
      <c r="CV98" s="782"/>
      <c r="CW98" s="782"/>
      <c r="CX98" s="782"/>
      <c r="CY98" s="782"/>
      <c r="CZ98" s="782"/>
      <c r="DA98" s="782"/>
      <c r="DB98" s="782"/>
      <c r="DC98" s="782"/>
      <c r="DD98" s="782"/>
      <c r="DE98" s="782"/>
      <c r="DF98" s="782"/>
      <c r="DG98" s="782"/>
      <c r="DH98" s="782"/>
      <c r="DI98" s="782"/>
      <c r="DJ98" s="782"/>
      <c r="DK98" s="782"/>
      <c r="DL98" s="782"/>
      <c r="DM98" s="782"/>
      <c r="DN98" s="782"/>
      <c r="DO98" s="782"/>
      <c r="DP98" s="783"/>
      <c r="DQ98" s="384"/>
      <c r="DR98" s="285"/>
      <c r="DS98" s="285"/>
      <c r="DT98" s="285"/>
      <c r="DU98" s="285"/>
      <c r="DV98" s="285"/>
      <c r="DW98" s="285"/>
      <c r="DX98" s="285"/>
      <c r="DY98" s="285"/>
      <c r="DZ98" s="285"/>
      <c r="EA98" s="285"/>
      <c r="EB98" s="285"/>
      <c r="EC98" s="285"/>
      <c r="ED98" s="285"/>
      <c r="EE98" s="285"/>
      <c r="EF98" s="285"/>
      <c r="EG98" s="285"/>
      <c r="EH98" s="285"/>
      <c r="EI98" s="285"/>
      <c r="EJ98" s="285"/>
      <c r="EK98" s="285"/>
      <c r="EL98" s="285"/>
      <c r="EM98" s="285"/>
      <c r="EN98" s="285"/>
      <c r="EO98" s="285"/>
      <c r="EP98" s="285"/>
      <c r="EQ98" s="285"/>
      <c r="ER98" s="285"/>
      <c r="ES98" s="285"/>
      <c r="ET98" s="285"/>
      <c r="EU98" s="285"/>
      <c r="EV98" s="285"/>
      <c r="EW98" s="285"/>
      <c r="EX98" s="285"/>
      <c r="EY98" s="285"/>
      <c r="EZ98" s="285"/>
      <c r="FA98" s="285"/>
      <c r="FB98" s="285"/>
      <c r="FC98" s="285"/>
      <c r="FD98" s="285"/>
      <c r="FE98" s="285"/>
      <c r="FF98" s="285"/>
      <c r="FG98" s="285"/>
      <c r="FH98" s="285"/>
      <c r="FI98" s="285"/>
      <c r="FJ98" s="285"/>
      <c r="FK98" s="285"/>
      <c r="FL98" s="285"/>
      <c r="FM98" s="285"/>
      <c r="FN98" s="285"/>
      <c r="FO98" s="221"/>
      <c r="FP98" s="222"/>
      <c r="FQ98" s="222"/>
      <c r="FR98" s="222"/>
      <c r="FS98" s="222"/>
      <c r="FT98" s="222"/>
      <c r="FU98" s="222"/>
      <c r="FV98" s="222"/>
      <c r="FW98" s="222"/>
      <c r="FX98" s="222"/>
      <c r="FY98" s="222"/>
      <c r="FZ98" s="222"/>
      <c r="GA98" s="222"/>
      <c r="GB98" s="222"/>
      <c r="GC98" s="222"/>
      <c r="GD98" s="222"/>
      <c r="GE98" s="222"/>
      <c r="GF98" s="222"/>
      <c r="GG98" s="222"/>
      <c r="GH98" s="222"/>
      <c r="GI98" s="222"/>
      <c r="GJ98" s="222"/>
      <c r="GK98" s="222"/>
      <c r="GL98" s="222"/>
      <c r="GM98" s="222"/>
      <c r="GN98" s="222"/>
      <c r="GO98" s="222"/>
      <c r="GP98" s="222"/>
      <c r="GQ98" s="222"/>
      <c r="GR98" s="222"/>
      <c r="GS98" s="222"/>
      <c r="GT98" s="222"/>
      <c r="GU98" s="222"/>
      <c r="GV98" s="222"/>
      <c r="GW98" s="222"/>
      <c r="GX98" s="222"/>
      <c r="GY98" s="222"/>
      <c r="GZ98" s="222"/>
      <c r="HA98" s="222"/>
      <c r="HB98" s="222"/>
      <c r="HC98" s="222"/>
      <c r="HD98" s="222"/>
      <c r="HE98" s="222"/>
      <c r="HF98" s="222"/>
      <c r="HG98" s="222"/>
      <c r="HH98" s="222"/>
      <c r="HI98" s="222"/>
      <c r="HJ98" s="222"/>
      <c r="HK98" s="222"/>
      <c r="HL98" s="222"/>
      <c r="HM98" s="222"/>
      <c r="HN98" s="222"/>
      <c r="HO98" s="222"/>
      <c r="HP98" s="222"/>
      <c r="HQ98" s="222"/>
      <c r="HR98" s="222"/>
      <c r="HS98" s="222"/>
      <c r="HT98" s="222"/>
      <c r="HU98" s="222"/>
      <c r="HV98" s="222"/>
      <c r="HW98" s="222"/>
      <c r="HX98" s="222"/>
      <c r="HY98" s="222"/>
      <c r="HZ98" s="222"/>
      <c r="IA98" s="222"/>
      <c r="IB98" s="222"/>
      <c r="IC98" s="222"/>
      <c r="ID98" s="222"/>
      <c r="IE98" s="222"/>
      <c r="IF98" s="222"/>
      <c r="IG98" s="222"/>
      <c r="IH98" s="222"/>
      <c r="II98" s="222"/>
      <c r="IJ98" s="222"/>
      <c r="IK98" s="222"/>
      <c r="IL98" s="222"/>
      <c r="IM98" s="222"/>
      <c r="IN98" s="222"/>
      <c r="IO98" s="222"/>
      <c r="IP98" s="222"/>
      <c r="IQ98" s="222"/>
      <c r="IR98" s="222"/>
      <c r="IS98" s="222"/>
      <c r="IT98" s="222"/>
      <c r="IU98" s="222"/>
      <c r="IV98" s="222"/>
      <c r="IW98" s="222"/>
      <c r="IX98" s="222"/>
      <c r="IY98" s="222"/>
      <c r="IZ98" s="222"/>
      <c r="JA98" s="222"/>
      <c r="JB98" s="222"/>
      <c r="JC98" s="222"/>
      <c r="JD98" s="222"/>
      <c r="JE98" s="222"/>
      <c r="JF98" s="222"/>
      <c r="JG98" s="222"/>
      <c r="JH98" s="222"/>
      <c r="JI98" s="222"/>
      <c r="JJ98" s="222"/>
      <c r="JK98" s="222"/>
      <c r="JL98" s="222"/>
      <c r="JM98" s="222"/>
      <c r="JN98" s="222"/>
      <c r="JO98" s="222"/>
      <c r="JP98" s="222"/>
      <c r="JQ98" s="221"/>
      <c r="JR98" s="222"/>
      <c r="JS98" s="222"/>
      <c r="JT98" s="222"/>
      <c r="JU98" s="222"/>
      <c r="JV98" s="222"/>
      <c r="JW98" s="222"/>
      <c r="JX98" s="222"/>
      <c r="JY98" s="222"/>
      <c r="JZ98" s="222"/>
      <c r="KA98" s="222"/>
      <c r="KB98" s="222"/>
      <c r="KC98" s="222"/>
      <c r="KD98" s="222"/>
      <c r="KE98" s="222"/>
      <c r="KF98" s="222"/>
      <c r="KG98" s="222"/>
      <c r="KH98" s="222"/>
      <c r="KI98" s="222"/>
      <c r="KJ98" s="222"/>
      <c r="KK98" s="222"/>
      <c r="KL98" s="222"/>
      <c r="KM98" s="222"/>
      <c r="KN98" s="222"/>
      <c r="KO98" s="222"/>
      <c r="KP98" s="222"/>
      <c r="KQ98" s="222"/>
      <c r="KR98" s="222"/>
      <c r="KS98" s="222"/>
      <c r="KT98" s="222"/>
      <c r="KU98" s="222"/>
      <c r="KV98" s="222"/>
      <c r="KW98" s="222"/>
      <c r="KX98" s="222"/>
      <c r="KY98" s="222"/>
      <c r="KZ98" s="222"/>
      <c r="LA98" s="222"/>
      <c r="LB98" s="222"/>
      <c r="LC98" s="222"/>
      <c r="LD98" s="222"/>
      <c r="LE98" s="222"/>
      <c r="LF98" s="222"/>
      <c r="LG98" s="222"/>
      <c r="LH98" s="222"/>
      <c r="LI98" s="222"/>
      <c r="LJ98" s="222"/>
      <c r="LK98" s="222"/>
      <c r="LL98" s="222"/>
      <c r="LM98" s="222"/>
      <c r="LN98" s="222"/>
      <c r="LO98" s="222"/>
      <c r="LP98" s="222"/>
      <c r="LQ98" s="222"/>
      <c r="LR98" s="222"/>
      <c r="LS98" s="222"/>
      <c r="LT98" s="222"/>
      <c r="LU98" s="222"/>
      <c r="LV98" s="222"/>
      <c r="LW98" s="222"/>
      <c r="LX98" s="222"/>
      <c r="LY98" s="222"/>
      <c r="LZ98" s="222"/>
      <c r="MA98" s="222"/>
      <c r="MB98" s="222"/>
      <c r="MC98" s="222"/>
      <c r="MD98" s="222"/>
      <c r="ME98" s="222"/>
      <c r="MF98" s="222"/>
      <c r="MG98" s="222"/>
      <c r="MH98" s="222"/>
      <c r="MI98" s="222"/>
      <c r="MJ98" s="222"/>
      <c r="MK98" s="222"/>
      <c r="ML98" s="222"/>
      <c r="MM98" s="222"/>
      <c r="MN98" s="222"/>
      <c r="MO98" s="222"/>
      <c r="MP98" s="222"/>
      <c r="MQ98" s="222"/>
      <c r="MR98" s="222"/>
      <c r="MS98" s="222"/>
      <c r="MT98" s="222"/>
      <c r="MU98" s="222"/>
      <c r="MV98" s="222"/>
      <c r="MW98" s="222"/>
      <c r="MX98" s="222"/>
      <c r="MY98" s="222"/>
      <c r="MZ98" s="222"/>
      <c r="NA98" s="222"/>
      <c r="NB98" s="222"/>
      <c r="NC98" s="222"/>
      <c r="ND98" s="222"/>
      <c r="NE98" s="222"/>
      <c r="NF98" s="222"/>
      <c r="NG98" s="222"/>
      <c r="NH98" s="222"/>
      <c r="NI98" s="222"/>
      <c r="NJ98" s="222"/>
      <c r="NK98" s="222"/>
      <c r="NL98" s="222"/>
      <c r="NM98" s="222"/>
      <c r="NN98" s="222"/>
      <c r="NO98" s="222"/>
      <c r="NP98" s="222"/>
      <c r="NQ98" s="222"/>
      <c r="NR98" s="222"/>
      <c r="NS98" s="221"/>
      <c r="NT98" s="222"/>
      <c r="NU98" s="222"/>
      <c r="NV98" s="222"/>
      <c r="NW98" s="222"/>
      <c r="NX98" s="222"/>
      <c r="NY98" s="222"/>
      <c r="NZ98" s="222"/>
      <c r="OA98" s="222"/>
      <c r="OB98" s="222"/>
      <c r="OC98" s="222"/>
      <c r="OD98" s="222"/>
      <c r="OE98" s="222"/>
      <c r="OF98" s="222"/>
      <c r="OG98" s="222"/>
      <c r="OH98" s="222"/>
      <c r="OI98" s="222"/>
      <c r="OJ98" s="222"/>
      <c r="OK98" s="222"/>
      <c r="OL98" s="222"/>
      <c r="OM98" s="222"/>
      <c r="ON98" s="222"/>
      <c r="OO98" s="222"/>
      <c r="OP98" s="222"/>
      <c r="OQ98" s="222"/>
      <c r="OR98" s="222"/>
      <c r="OS98" s="222"/>
      <c r="OT98" s="222"/>
      <c r="OU98" s="222"/>
      <c r="OV98" s="222"/>
      <c r="OW98" s="222"/>
      <c r="OX98" s="222"/>
      <c r="OY98" s="222"/>
      <c r="OZ98" s="222"/>
      <c r="PA98" s="222"/>
      <c r="PB98" s="222"/>
      <c r="PC98" s="222"/>
      <c r="PD98" s="222"/>
      <c r="PE98" s="222"/>
      <c r="PF98" s="222"/>
      <c r="PG98" s="222"/>
      <c r="PH98" s="222"/>
      <c r="PI98" s="222"/>
      <c r="PJ98" s="222"/>
      <c r="PK98" s="222"/>
      <c r="PL98" s="222"/>
      <c r="PM98" s="222"/>
      <c r="PN98" s="222"/>
      <c r="PO98" s="222"/>
      <c r="PP98" s="222"/>
      <c r="PQ98" s="222"/>
      <c r="PR98" s="222"/>
      <c r="PS98" s="222"/>
      <c r="PT98" s="222"/>
      <c r="PU98" s="222"/>
      <c r="PV98" s="222"/>
      <c r="PW98" s="222"/>
      <c r="PX98" s="222"/>
      <c r="PY98" s="222"/>
      <c r="PZ98" s="222"/>
      <c r="QA98" s="222"/>
      <c r="QB98" s="222"/>
      <c r="QC98" s="222"/>
      <c r="QD98" s="222"/>
      <c r="QE98" s="222"/>
      <c r="QF98" s="222"/>
      <c r="QG98" s="222"/>
      <c r="QH98" s="222"/>
      <c r="QI98" s="222"/>
      <c r="QJ98" s="222"/>
      <c r="QK98" s="222"/>
      <c r="QL98" s="222"/>
      <c r="QM98" s="222"/>
      <c r="QN98" s="222"/>
      <c r="QO98" s="222"/>
      <c r="QP98" s="222"/>
      <c r="QQ98" s="222"/>
      <c r="QR98" s="222"/>
      <c r="QS98" s="222"/>
      <c r="QT98" s="222"/>
      <c r="QU98" s="222"/>
      <c r="QV98" s="222"/>
      <c r="QW98" s="222"/>
      <c r="QX98" s="222"/>
      <c r="QY98" s="222"/>
      <c r="QZ98" s="222"/>
      <c r="RA98" s="222"/>
      <c r="RB98" s="222"/>
      <c r="RC98" s="222"/>
      <c r="RD98" s="222"/>
      <c r="RE98" s="222"/>
      <c r="RF98" s="222"/>
      <c r="RG98" s="222"/>
      <c r="RH98" s="222"/>
      <c r="RI98" s="222"/>
      <c r="RJ98" s="222"/>
      <c r="RK98" s="222"/>
      <c r="RL98" s="222"/>
      <c r="RM98" s="222"/>
      <c r="RN98" s="222"/>
      <c r="RO98" s="222"/>
      <c r="RP98" s="222"/>
      <c r="RQ98" s="222"/>
      <c r="RR98" s="222"/>
      <c r="RS98" s="222"/>
      <c r="RT98" s="222"/>
      <c r="RU98" s="221"/>
    </row>
    <row r="99" spans="2:489" ht="6.6" customHeight="1">
      <c r="B99" s="817"/>
      <c r="C99" s="818"/>
      <c r="D99" s="819"/>
      <c r="E99" s="345" t="s">
        <v>52</v>
      </c>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7"/>
      <c r="AG99" s="784"/>
      <c r="AH99" s="469"/>
      <c r="AI99" s="469"/>
      <c r="AJ99" s="469"/>
      <c r="AK99" s="469"/>
      <c r="AL99" s="469"/>
      <c r="AM99" s="469"/>
      <c r="AN99" s="469"/>
      <c r="AO99" s="469"/>
      <c r="AP99" s="469"/>
      <c r="AQ99" s="469"/>
      <c r="AR99" s="469"/>
      <c r="AS99" s="469"/>
      <c r="AT99" s="469"/>
      <c r="AU99" s="469"/>
      <c r="AV99" s="469"/>
      <c r="AW99" s="469"/>
      <c r="AX99" s="532" t="s">
        <v>50</v>
      </c>
      <c r="AY99" s="532"/>
      <c r="AZ99" s="532"/>
      <c r="BA99" s="532"/>
      <c r="BB99" s="533"/>
      <c r="BC99" s="782" t="s">
        <v>1</v>
      </c>
      <c r="BD99" s="782"/>
      <c r="BE99" s="782"/>
      <c r="BF99" s="782"/>
      <c r="BG99" s="782"/>
      <c r="BH99" s="782"/>
      <c r="BI99" s="782"/>
      <c r="BJ99" s="782"/>
      <c r="BK99" s="782"/>
      <c r="BL99" s="782"/>
      <c r="BM99" s="782"/>
      <c r="BN99" s="782"/>
      <c r="BO99" s="782"/>
      <c r="BP99" s="782"/>
      <c r="BQ99" s="782"/>
      <c r="BR99" s="782"/>
      <c r="BS99" s="782"/>
      <c r="BT99" s="782"/>
      <c r="BU99" s="782"/>
      <c r="BV99" s="782"/>
      <c r="BW99" s="782"/>
      <c r="BX99" s="783"/>
      <c r="BY99" s="782" t="s">
        <v>1</v>
      </c>
      <c r="BZ99" s="782"/>
      <c r="CA99" s="782"/>
      <c r="CB99" s="782"/>
      <c r="CC99" s="782"/>
      <c r="CD99" s="782"/>
      <c r="CE99" s="782"/>
      <c r="CF99" s="782"/>
      <c r="CG99" s="782"/>
      <c r="CH99" s="782"/>
      <c r="CI99" s="782"/>
      <c r="CJ99" s="782"/>
      <c r="CK99" s="782"/>
      <c r="CL99" s="782"/>
      <c r="CM99" s="782"/>
      <c r="CN99" s="782"/>
      <c r="CO99" s="782"/>
      <c r="CP99" s="782"/>
      <c r="CQ99" s="782"/>
      <c r="CR99" s="782"/>
      <c r="CS99" s="782"/>
      <c r="CT99" s="783"/>
      <c r="CU99" s="782" t="s">
        <v>1</v>
      </c>
      <c r="CV99" s="782"/>
      <c r="CW99" s="782"/>
      <c r="CX99" s="782"/>
      <c r="CY99" s="782"/>
      <c r="CZ99" s="782"/>
      <c r="DA99" s="782"/>
      <c r="DB99" s="782"/>
      <c r="DC99" s="782"/>
      <c r="DD99" s="782"/>
      <c r="DE99" s="782"/>
      <c r="DF99" s="782"/>
      <c r="DG99" s="782"/>
      <c r="DH99" s="782"/>
      <c r="DI99" s="782"/>
      <c r="DJ99" s="782"/>
      <c r="DK99" s="782"/>
      <c r="DL99" s="782"/>
      <c r="DM99" s="782"/>
      <c r="DN99" s="782"/>
      <c r="DO99" s="782"/>
      <c r="DP99" s="783"/>
      <c r="DQ99" s="384"/>
      <c r="DR99" s="285"/>
      <c r="DS99" s="285"/>
      <c r="DT99" s="285"/>
      <c r="DU99" s="285"/>
      <c r="DV99" s="285"/>
      <c r="DW99" s="285"/>
      <c r="DX99" s="285"/>
      <c r="DY99" s="285"/>
      <c r="DZ99" s="285"/>
      <c r="EA99" s="285"/>
      <c r="EB99" s="285"/>
      <c r="EC99" s="285"/>
      <c r="ED99" s="285"/>
      <c r="EE99" s="285"/>
      <c r="EF99" s="285"/>
      <c r="EG99" s="285"/>
      <c r="EH99" s="285"/>
      <c r="EI99" s="285"/>
      <c r="EJ99" s="285"/>
      <c r="EK99" s="285"/>
      <c r="EL99" s="285"/>
      <c r="EM99" s="285"/>
      <c r="EN99" s="285"/>
      <c r="EO99" s="285"/>
      <c r="EP99" s="285"/>
      <c r="EQ99" s="285"/>
      <c r="ER99" s="285"/>
      <c r="ES99" s="285"/>
      <c r="ET99" s="285"/>
      <c r="EU99" s="285"/>
      <c r="EV99" s="285"/>
      <c r="EW99" s="285"/>
      <c r="EX99" s="285"/>
      <c r="EY99" s="285"/>
      <c r="EZ99" s="285"/>
      <c r="FA99" s="285"/>
      <c r="FB99" s="285"/>
      <c r="FC99" s="285"/>
      <c r="FD99" s="285"/>
      <c r="FE99" s="285"/>
      <c r="FF99" s="285"/>
      <c r="FG99" s="285"/>
      <c r="FH99" s="285"/>
      <c r="FI99" s="285"/>
      <c r="FJ99" s="285"/>
      <c r="FK99" s="285"/>
      <c r="FL99" s="285"/>
      <c r="FM99" s="285"/>
      <c r="FN99" s="285"/>
      <c r="FO99" s="221"/>
      <c r="FP99" s="222"/>
      <c r="FQ99" s="222"/>
      <c r="FR99" s="222"/>
      <c r="FS99" s="222"/>
      <c r="FT99" s="222"/>
      <c r="FU99" s="222"/>
      <c r="FV99" s="222"/>
      <c r="FW99" s="222"/>
      <c r="FX99" s="222"/>
      <c r="FY99" s="222"/>
      <c r="FZ99" s="222"/>
      <c r="GA99" s="222"/>
      <c r="GB99" s="222"/>
      <c r="GC99" s="222"/>
      <c r="GD99" s="222"/>
      <c r="GE99" s="222"/>
      <c r="GF99" s="222"/>
      <c r="GG99" s="222"/>
      <c r="GH99" s="222"/>
      <c r="GI99" s="222"/>
      <c r="GJ99" s="222"/>
      <c r="GK99" s="222"/>
      <c r="GL99" s="222"/>
      <c r="GM99" s="222"/>
      <c r="GN99" s="222"/>
      <c r="GO99" s="222"/>
      <c r="GP99" s="222"/>
      <c r="GQ99" s="222"/>
      <c r="GR99" s="222"/>
      <c r="GS99" s="222"/>
      <c r="GT99" s="222"/>
      <c r="GU99" s="222"/>
      <c r="GV99" s="222"/>
      <c r="GW99" s="222"/>
      <c r="GX99" s="222"/>
      <c r="GY99" s="222"/>
      <c r="GZ99" s="222"/>
      <c r="HA99" s="222"/>
      <c r="HB99" s="222"/>
      <c r="HC99" s="222"/>
      <c r="HD99" s="222"/>
      <c r="HE99" s="222"/>
      <c r="HF99" s="222"/>
      <c r="HG99" s="222"/>
      <c r="HH99" s="222"/>
      <c r="HI99" s="222"/>
      <c r="HJ99" s="222"/>
      <c r="HK99" s="222"/>
      <c r="HL99" s="222"/>
      <c r="HM99" s="222"/>
      <c r="HN99" s="222"/>
      <c r="HO99" s="222"/>
      <c r="HP99" s="222"/>
      <c r="HQ99" s="222"/>
      <c r="HR99" s="222"/>
      <c r="HS99" s="222"/>
      <c r="HT99" s="222"/>
      <c r="HU99" s="222"/>
      <c r="HV99" s="222"/>
      <c r="HW99" s="222"/>
      <c r="HX99" s="222"/>
      <c r="HY99" s="222"/>
      <c r="HZ99" s="222"/>
      <c r="IA99" s="222"/>
      <c r="IB99" s="222"/>
      <c r="IC99" s="222"/>
      <c r="ID99" s="222"/>
      <c r="IE99" s="222"/>
      <c r="IF99" s="222"/>
      <c r="IG99" s="222"/>
      <c r="IH99" s="222"/>
      <c r="II99" s="222"/>
      <c r="IJ99" s="222"/>
      <c r="IK99" s="222"/>
      <c r="IL99" s="222"/>
      <c r="IM99" s="222"/>
      <c r="IN99" s="222"/>
      <c r="IO99" s="222"/>
      <c r="IP99" s="222"/>
      <c r="IQ99" s="222"/>
      <c r="IR99" s="222"/>
      <c r="IS99" s="222"/>
      <c r="IT99" s="222"/>
      <c r="IU99" s="222"/>
      <c r="IV99" s="222"/>
      <c r="IW99" s="222"/>
      <c r="IX99" s="222"/>
      <c r="IY99" s="222"/>
      <c r="IZ99" s="222"/>
      <c r="JA99" s="222"/>
      <c r="JB99" s="222"/>
      <c r="JC99" s="222"/>
      <c r="JD99" s="222"/>
      <c r="JE99" s="222"/>
      <c r="JF99" s="222"/>
      <c r="JG99" s="222"/>
      <c r="JH99" s="222"/>
      <c r="JI99" s="222"/>
      <c r="JJ99" s="222"/>
      <c r="JK99" s="222"/>
      <c r="JL99" s="222"/>
      <c r="JM99" s="222"/>
      <c r="JN99" s="222"/>
      <c r="JO99" s="222"/>
      <c r="JP99" s="222"/>
      <c r="JQ99" s="221"/>
      <c r="JR99" s="222"/>
      <c r="JS99" s="222"/>
      <c r="JT99" s="222"/>
      <c r="JU99" s="222"/>
      <c r="JV99" s="222"/>
      <c r="JW99" s="222"/>
      <c r="JX99" s="222"/>
      <c r="JY99" s="222"/>
      <c r="JZ99" s="222"/>
      <c r="KA99" s="222"/>
      <c r="KB99" s="222"/>
      <c r="KC99" s="222"/>
      <c r="KD99" s="222"/>
      <c r="KE99" s="222"/>
      <c r="KF99" s="222"/>
      <c r="KG99" s="222"/>
      <c r="KH99" s="222"/>
      <c r="KI99" s="222"/>
      <c r="KJ99" s="222"/>
      <c r="KK99" s="222"/>
      <c r="KL99" s="222"/>
      <c r="KM99" s="222"/>
      <c r="KN99" s="222"/>
      <c r="KO99" s="222"/>
      <c r="KP99" s="222"/>
      <c r="KQ99" s="222"/>
      <c r="KR99" s="222"/>
      <c r="KS99" s="222"/>
      <c r="KT99" s="222"/>
      <c r="KU99" s="222"/>
      <c r="KV99" s="222"/>
      <c r="KW99" s="222"/>
      <c r="KX99" s="222"/>
      <c r="KY99" s="222"/>
      <c r="KZ99" s="222"/>
      <c r="LA99" s="222"/>
      <c r="LB99" s="222"/>
      <c r="LC99" s="222"/>
      <c r="LD99" s="222"/>
      <c r="LE99" s="222"/>
      <c r="LF99" s="222"/>
      <c r="LG99" s="222"/>
      <c r="LH99" s="222"/>
      <c r="LI99" s="222"/>
      <c r="LJ99" s="222"/>
      <c r="LK99" s="222"/>
      <c r="LL99" s="222"/>
      <c r="LM99" s="222"/>
      <c r="LN99" s="222"/>
      <c r="LO99" s="222"/>
      <c r="LP99" s="222"/>
      <c r="LQ99" s="222"/>
      <c r="LR99" s="222"/>
      <c r="LS99" s="222"/>
      <c r="LT99" s="222"/>
      <c r="LU99" s="222"/>
      <c r="LV99" s="222"/>
      <c r="LW99" s="222"/>
      <c r="LX99" s="222"/>
      <c r="LY99" s="222"/>
      <c r="LZ99" s="222"/>
      <c r="MA99" s="222"/>
      <c r="MB99" s="222"/>
      <c r="MC99" s="222"/>
      <c r="MD99" s="222"/>
      <c r="ME99" s="222"/>
      <c r="MF99" s="222"/>
      <c r="MG99" s="222"/>
      <c r="MH99" s="222"/>
      <c r="MI99" s="222"/>
      <c r="MJ99" s="222"/>
      <c r="MK99" s="222"/>
      <c r="ML99" s="222"/>
      <c r="MM99" s="222"/>
      <c r="MN99" s="222"/>
      <c r="MO99" s="222"/>
      <c r="MP99" s="222"/>
      <c r="MQ99" s="222"/>
      <c r="MR99" s="222"/>
      <c r="MS99" s="222"/>
      <c r="MT99" s="222"/>
      <c r="MU99" s="222"/>
      <c r="MV99" s="222"/>
      <c r="MW99" s="222"/>
      <c r="MX99" s="222"/>
      <c r="MY99" s="222"/>
      <c r="MZ99" s="222"/>
      <c r="NA99" s="222"/>
      <c r="NB99" s="222"/>
      <c r="NC99" s="222"/>
      <c r="ND99" s="222"/>
      <c r="NE99" s="222"/>
      <c r="NF99" s="222"/>
      <c r="NG99" s="222"/>
      <c r="NH99" s="222"/>
      <c r="NI99" s="222"/>
      <c r="NJ99" s="222"/>
      <c r="NK99" s="222"/>
      <c r="NL99" s="222"/>
      <c r="NM99" s="222"/>
      <c r="NN99" s="222"/>
      <c r="NO99" s="222"/>
      <c r="NP99" s="222"/>
      <c r="NQ99" s="222"/>
      <c r="NR99" s="222"/>
      <c r="NS99" s="221"/>
      <c r="NT99" s="222"/>
      <c r="NU99" s="222"/>
      <c r="NV99" s="222"/>
      <c r="NW99" s="222"/>
      <c r="NX99" s="222"/>
      <c r="NY99" s="222"/>
      <c r="NZ99" s="222"/>
      <c r="OA99" s="222"/>
      <c r="OB99" s="222"/>
      <c r="OC99" s="222"/>
      <c r="OD99" s="222"/>
      <c r="OE99" s="222"/>
      <c r="OF99" s="222"/>
      <c r="OG99" s="222"/>
      <c r="OH99" s="222"/>
      <c r="OI99" s="222"/>
      <c r="OJ99" s="222"/>
      <c r="OK99" s="222"/>
      <c r="OL99" s="222"/>
      <c r="OM99" s="222"/>
      <c r="ON99" s="222"/>
      <c r="OO99" s="222"/>
      <c r="OP99" s="222"/>
      <c r="OQ99" s="222"/>
      <c r="OR99" s="222"/>
      <c r="OS99" s="222"/>
      <c r="OT99" s="222"/>
      <c r="OU99" s="222"/>
      <c r="OV99" s="222"/>
      <c r="OW99" s="222"/>
      <c r="OX99" s="222"/>
      <c r="OY99" s="222"/>
      <c r="OZ99" s="222"/>
      <c r="PA99" s="222"/>
      <c r="PB99" s="222"/>
      <c r="PC99" s="222"/>
      <c r="PD99" s="222"/>
      <c r="PE99" s="222"/>
      <c r="PF99" s="222"/>
      <c r="PG99" s="222"/>
      <c r="PH99" s="222"/>
      <c r="PI99" s="222"/>
      <c r="PJ99" s="222"/>
      <c r="PK99" s="222"/>
      <c r="PL99" s="222"/>
      <c r="PM99" s="222"/>
      <c r="PN99" s="222"/>
      <c r="PO99" s="222"/>
      <c r="PP99" s="222"/>
      <c r="PQ99" s="222"/>
      <c r="PR99" s="222"/>
      <c r="PS99" s="222"/>
      <c r="PT99" s="222"/>
      <c r="PU99" s="222"/>
      <c r="PV99" s="222"/>
      <c r="PW99" s="222"/>
      <c r="PX99" s="222"/>
      <c r="PY99" s="222"/>
      <c r="PZ99" s="222"/>
      <c r="QA99" s="222"/>
      <c r="QB99" s="222"/>
      <c r="QC99" s="222"/>
      <c r="QD99" s="222"/>
      <c r="QE99" s="222"/>
      <c r="QF99" s="222"/>
      <c r="QG99" s="222"/>
      <c r="QH99" s="222"/>
      <c r="QI99" s="222"/>
      <c r="QJ99" s="222"/>
      <c r="QK99" s="222"/>
      <c r="QL99" s="222"/>
      <c r="QM99" s="222"/>
      <c r="QN99" s="222"/>
      <c r="QO99" s="222"/>
      <c r="QP99" s="222"/>
      <c r="QQ99" s="222"/>
      <c r="QR99" s="222"/>
      <c r="QS99" s="222"/>
      <c r="QT99" s="222"/>
      <c r="QU99" s="222"/>
      <c r="QV99" s="222"/>
      <c r="QW99" s="222"/>
      <c r="QX99" s="222"/>
      <c r="QY99" s="222"/>
      <c r="QZ99" s="222"/>
      <c r="RA99" s="222"/>
      <c r="RB99" s="222"/>
      <c r="RC99" s="222"/>
      <c r="RD99" s="222"/>
      <c r="RE99" s="222"/>
      <c r="RF99" s="222"/>
      <c r="RG99" s="222"/>
      <c r="RH99" s="222"/>
      <c r="RI99" s="222"/>
      <c r="RJ99" s="222"/>
      <c r="RK99" s="222"/>
      <c r="RL99" s="222"/>
      <c r="RM99" s="222"/>
      <c r="RN99" s="222"/>
      <c r="RO99" s="222"/>
      <c r="RP99" s="222"/>
      <c r="RQ99" s="222"/>
      <c r="RR99" s="222"/>
      <c r="RS99" s="222"/>
      <c r="RT99" s="222"/>
      <c r="RU99" s="221"/>
    </row>
    <row r="100" spans="2:489" ht="6.6" customHeight="1">
      <c r="B100" s="817"/>
      <c r="C100" s="818"/>
      <c r="D100" s="819"/>
      <c r="E100" s="348"/>
      <c r="F100" s="349"/>
      <c r="G100" s="349"/>
      <c r="H100" s="349"/>
      <c r="I100" s="349"/>
      <c r="J100" s="349"/>
      <c r="K100" s="349"/>
      <c r="L100" s="349"/>
      <c r="M100" s="349"/>
      <c r="N100" s="349"/>
      <c r="O100" s="349"/>
      <c r="P100" s="349"/>
      <c r="Q100" s="349"/>
      <c r="R100" s="349"/>
      <c r="S100" s="349"/>
      <c r="T100" s="349"/>
      <c r="U100" s="349"/>
      <c r="V100" s="349"/>
      <c r="W100" s="349"/>
      <c r="X100" s="349"/>
      <c r="Y100" s="349"/>
      <c r="Z100" s="349"/>
      <c r="AA100" s="349"/>
      <c r="AB100" s="349"/>
      <c r="AC100" s="349"/>
      <c r="AD100" s="349"/>
      <c r="AE100" s="349"/>
      <c r="AF100" s="350"/>
      <c r="AG100" s="784"/>
      <c r="AH100" s="469"/>
      <c r="AI100" s="469"/>
      <c r="AJ100" s="469"/>
      <c r="AK100" s="469"/>
      <c r="AL100" s="469"/>
      <c r="AM100" s="469"/>
      <c r="AN100" s="469"/>
      <c r="AO100" s="469"/>
      <c r="AP100" s="469"/>
      <c r="AQ100" s="469"/>
      <c r="AR100" s="469"/>
      <c r="AS100" s="469"/>
      <c r="AT100" s="469"/>
      <c r="AU100" s="469"/>
      <c r="AV100" s="469"/>
      <c r="AW100" s="469"/>
      <c r="AX100" s="462"/>
      <c r="AY100" s="462"/>
      <c r="AZ100" s="462"/>
      <c r="BA100" s="462"/>
      <c r="BB100" s="463"/>
      <c r="BC100" s="782"/>
      <c r="BD100" s="782"/>
      <c r="BE100" s="782"/>
      <c r="BF100" s="782"/>
      <c r="BG100" s="782"/>
      <c r="BH100" s="782"/>
      <c r="BI100" s="782"/>
      <c r="BJ100" s="782"/>
      <c r="BK100" s="782"/>
      <c r="BL100" s="782"/>
      <c r="BM100" s="782"/>
      <c r="BN100" s="782"/>
      <c r="BO100" s="782"/>
      <c r="BP100" s="782"/>
      <c r="BQ100" s="782"/>
      <c r="BR100" s="782"/>
      <c r="BS100" s="782"/>
      <c r="BT100" s="782"/>
      <c r="BU100" s="782"/>
      <c r="BV100" s="782"/>
      <c r="BW100" s="782"/>
      <c r="BX100" s="783"/>
      <c r="BY100" s="782"/>
      <c r="BZ100" s="782"/>
      <c r="CA100" s="782"/>
      <c r="CB100" s="782"/>
      <c r="CC100" s="782"/>
      <c r="CD100" s="782"/>
      <c r="CE100" s="782"/>
      <c r="CF100" s="782"/>
      <c r="CG100" s="782"/>
      <c r="CH100" s="782"/>
      <c r="CI100" s="782"/>
      <c r="CJ100" s="782"/>
      <c r="CK100" s="782"/>
      <c r="CL100" s="782"/>
      <c r="CM100" s="782"/>
      <c r="CN100" s="782"/>
      <c r="CO100" s="782"/>
      <c r="CP100" s="782"/>
      <c r="CQ100" s="782"/>
      <c r="CR100" s="782"/>
      <c r="CS100" s="782"/>
      <c r="CT100" s="783"/>
      <c r="CU100" s="782"/>
      <c r="CV100" s="782"/>
      <c r="CW100" s="782"/>
      <c r="CX100" s="782"/>
      <c r="CY100" s="782"/>
      <c r="CZ100" s="782"/>
      <c r="DA100" s="782"/>
      <c r="DB100" s="782"/>
      <c r="DC100" s="782"/>
      <c r="DD100" s="782"/>
      <c r="DE100" s="782"/>
      <c r="DF100" s="782"/>
      <c r="DG100" s="782"/>
      <c r="DH100" s="782"/>
      <c r="DI100" s="782"/>
      <c r="DJ100" s="782"/>
      <c r="DK100" s="782"/>
      <c r="DL100" s="782"/>
      <c r="DM100" s="782"/>
      <c r="DN100" s="782"/>
      <c r="DO100" s="782"/>
      <c r="DP100" s="783"/>
      <c r="DQ100" s="384"/>
      <c r="DR100" s="285"/>
      <c r="DS100" s="285"/>
      <c r="DT100" s="285"/>
      <c r="DU100" s="285"/>
      <c r="DV100" s="285"/>
      <c r="DW100" s="285"/>
      <c r="DX100" s="285"/>
      <c r="DY100" s="285"/>
      <c r="DZ100" s="285"/>
      <c r="EA100" s="285"/>
      <c r="EB100" s="285"/>
      <c r="EC100" s="285"/>
      <c r="ED100" s="285"/>
      <c r="EE100" s="285"/>
      <c r="EF100" s="285"/>
      <c r="EG100" s="285"/>
      <c r="EH100" s="285"/>
      <c r="EI100" s="285"/>
      <c r="EJ100" s="285"/>
      <c r="EK100" s="285"/>
      <c r="EL100" s="285"/>
      <c r="EM100" s="285"/>
      <c r="EN100" s="285"/>
      <c r="EO100" s="285"/>
      <c r="EP100" s="285"/>
      <c r="EQ100" s="285"/>
      <c r="ER100" s="285"/>
      <c r="ES100" s="285"/>
      <c r="ET100" s="285"/>
      <c r="EU100" s="285"/>
      <c r="EV100" s="285"/>
      <c r="EW100" s="285"/>
      <c r="EX100" s="285"/>
      <c r="EY100" s="285"/>
      <c r="EZ100" s="285"/>
      <c r="FA100" s="285"/>
      <c r="FB100" s="285"/>
      <c r="FC100" s="285"/>
      <c r="FD100" s="285"/>
      <c r="FE100" s="285"/>
      <c r="FF100" s="285"/>
      <c r="FG100" s="285"/>
      <c r="FH100" s="285"/>
      <c r="FI100" s="285"/>
      <c r="FJ100" s="285"/>
      <c r="FK100" s="285"/>
      <c r="FL100" s="285"/>
      <c r="FM100" s="285"/>
      <c r="FN100" s="285"/>
      <c r="FO100" s="221"/>
      <c r="FP100" s="222"/>
      <c r="FQ100" s="222"/>
      <c r="FR100" s="222"/>
      <c r="FS100" s="222"/>
      <c r="FT100" s="222"/>
      <c r="FU100" s="222"/>
      <c r="FV100" s="222"/>
      <c r="FW100" s="222"/>
      <c r="FX100" s="222"/>
      <c r="FY100" s="222"/>
      <c r="FZ100" s="222"/>
      <c r="GA100" s="222"/>
      <c r="GB100" s="222"/>
      <c r="GC100" s="222"/>
      <c r="GD100" s="222"/>
      <c r="GE100" s="222"/>
      <c r="GF100" s="222"/>
      <c r="GG100" s="222"/>
      <c r="GH100" s="222"/>
      <c r="GI100" s="222"/>
      <c r="GJ100" s="222"/>
      <c r="GK100" s="222"/>
      <c r="GL100" s="222"/>
      <c r="GM100" s="222"/>
      <c r="GN100" s="222"/>
      <c r="GO100" s="222"/>
      <c r="GP100" s="222"/>
      <c r="GQ100" s="222"/>
      <c r="GR100" s="222"/>
      <c r="GS100" s="222"/>
      <c r="GT100" s="222"/>
      <c r="GU100" s="222"/>
      <c r="GV100" s="222"/>
      <c r="GW100" s="222"/>
      <c r="GX100" s="222"/>
      <c r="GY100" s="222"/>
      <c r="GZ100" s="222"/>
      <c r="HA100" s="222"/>
      <c r="HB100" s="222"/>
      <c r="HC100" s="222"/>
      <c r="HD100" s="222"/>
      <c r="HE100" s="222"/>
      <c r="HF100" s="222"/>
      <c r="HG100" s="222"/>
      <c r="HH100" s="222"/>
      <c r="HI100" s="222"/>
      <c r="HJ100" s="222"/>
      <c r="HK100" s="222"/>
      <c r="HL100" s="222"/>
      <c r="HM100" s="222"/>
      <c r="HN100" s="222"/>
      <c r="HO100" s="222"/>
      <c r="HP100" s="222"/>
      <c r="HQ100" s="222"/>
      <c r="HR100" s="222"/>
      <c r="HS100" s="222"/>
      <c r="HT100" s="222"/>
      <c r="HU100" s="222"/>
      <c r="HV100" s="222"/>
      <c r="HW100" s="222"/>
      <c r="HX100" s="222"/>
      <c r="HY100" s="222"/>
      <c r="HZ100" s="222"/>
      <c r="IA100" s="222"/>
      <c r="IB100" s="222"/>
      <c r="IC100" s="222"/>
      <c r="ID100" s="222"/>
      <c r="IE100" s="222"/>
      <c r="IF100" s="222"/>
      <c r="IG100" s="222"/>
      <c r="IH100" s="222"/>
      <c r="II100" s="222"/>
      <c r="IJ100" s="222"/>
      <c r="IK100" s="222"/>
      <c r="IL100" s="222"/>
      <c r="IM100" s="222"/>
      <c r="IN100" s="222"/>
      <c r="IO100" s="222"/>
      <c r="IP100" s="222"/>
      <c r="IQ100" s="222"/>
      <c r="IR100" s="222"/>
      <c r="IS100" s="222"/>
      <c r="IT100" s="222"/>
      <c r="IU100" s="222"/>
      <c r="IV100" s="222"/>
      <c r="IW100" s="222"/>
      <c r="IX100" s="222"/>
      <c r="IY100" s="222"/>
      <c r="IZ100" s="222"/>
      <c r="JA100" s="222"/>
      <c r="JB100" s="222"/>
      <c r="JC100" s="222"/>
      <c r="JD100" s="222"/>
      <c r="JE100" s="222"/>
      <c r="JF100" s="222"/>
      <c r="JG100" s="222"/>
      <c r="JH100" s="222"/>
      <c r="JI100" s="222"/>
      <c r="JJ100" s="222"/>
      <c r="JK100" s="222"/>
      <c r="JL100" s="222"/>
      <c r="JM100" s="222"/>
      <c r="JN100" s="222"/>
      <c r="JO100" s="222"/>
      <c r="JP100" s="222"/>
      <c r="JQ100" s="221"/>
      <c r="JR100" s="222"/>
      <c r="JS100" s="222"/>
      <c r="JT100" s="222"/>
      <c r="JU100" s="222"/>
      <c r="JV100" s="222"/>
      <c r="JW100" s="222"/>
      <c r="JX100" s="222"/>
      <c r="JY100" s="222"/>
      <c r="JZ100" s="222"/>
      <c r="KA100" s="222"/>
      <c r="KB100" s="222"/>
      <c r="KC100" s="222"/>
      <c r="KD100" s="222"/>
      <c r="KE100" s="222"/>
      <c r="KF100" s="222"/>
      <c r="KG100" s="222"/>
      <c r="KH100" s="222"/>
      <c r="KI100" s="222"/>
      <c r="KJ100" s="222"/>
      <c r="KK100" s="222"/>
      <c r="KL100" s="222"/>
      <c r="KM100" s="222"/>
      <c r="KN100" s="222"/>
      <c r="KO100" s="222"/>
      <c r="KP100" s="222"/>
      <c r="KQ100" s="222"/>
      <c r="KR100" s="222"/>
      <c r="KS100" s="222"/>
      <c r="KT100" s="222"/>
      <c r="KU100" s="222"/>
      <c r="KV100" s="222"/>
      <c r="KW100" s="222"/>
      <c r="KX100" s="222"/>
      <c r="KY100" s="222"/>
      <c r="KZ100" s="222"/>
      <c r="LA100" s="222"/>
      <c r="LB100" s="222"/>
      <c r="LC100" s="222"/>
      <c r="LD100" s="222"/>
      <c r="LE100" s="222"/>
      <c r="LF100" s="222"/>
      <c r="LG100" s="222"/>
      <c r="LH100" s="222"/>
      <c r="LI100" s="222"/>
      <c r="LJ100" s="222"/>
      <c r="LK100" s="222"/>
      <c r="LL100" s="222"/>
      <c r="LM100" s="222"/>
      <c r="LN100" s="222"/>
      <c r="LO100" s="222"/>
      <c r="LP100" s="222"/>
      <c r="LQ100" s="222"/>
      <c r="LR100" s="222"/>
      <c r="LS100" s="222"/>
      <c r="LT100" s="222"/>
      <c r="LU100" s="222"/>
      <c r="LV100" s="222"/>
      <c r="LW100" s="222"/>
      <c r="LX100" s="222"/>
      <c r="LY100" s="222"/>
      <c r="LZ100" s="222"/>
      <c r="MA100" s="222"/>
      <c r="MB100" s="222"/>
      <c r="MC100" s="222"/>
      <c r="MD100" s="222"/>
      <c r="ME100" s="222"/>
      <c r="MF100" s="222"/>
      <c r="MG100" s="222"/>
      <c r="MH100" s="222"/>
      <c r="MI100" s="222"/>
      <c r="MJ100" s="222"/>
      <c r="MK100" s="222"/>
      <c r="ML100" s="222"/>
      <c r="MM100" s="222"/>
      <c r="MN100" s="222"/>
      <c r="MO100" s="222"/>
      <c r="MP100" s="222"/>
      <c r="MQ100" s="222"/>
      <c r="MR100" s="222"/>
      <c r="MS100" s="222"/>
      <c r="MT100" s="222"/>
      <c r="MU100" s="222"/>
      <c r="MV100" s="222"/>
      <c r="MW100" s="222"/>
      <c r="MX100" s="222"/>
      <c r="MY100" s="222"/>
      <c r="MZ100" s="222"/>
      <c r="NA100" s="222"/>
      <c r="NB100" s="222"/>
      <c r="NC100" s="222"/>
      <c r="ND100" s="222"/>
      <c r="NE100" s="222"/>
      <c r="NF100" s="222"/>
      <c r="NG100" s="222"/>
      <c r="NH100" s="222"/>
      <c r="NI100" s="222"/>
      <c r="NJ100" s="222"/>
      <c r="NK100" s="222"/>
      <c r="NL100" s="222"/>
      <c r="NM100" s="222"/>
      <c r="NN100" s="222"/>
      <c r="NO100" s="222"/>
      <c r="NP100" s="222"/>
      <c r="NQ100" s="222"/>
      <c r="NR100" s="222"/>
      <c r="NS100" s="221"/>
      <c r="NT100" s="222"/>
      <c r="NU100" s="222"/>
      <c r="NV100" s="222"/>
      <c r="NW100" s="222"/>
      <c r="NX100" s="222"/>
      <c r="NY100" s="222"/>
      <c r="NZ100" s="222"/>
      <c r="OA100" s="222"/>
      <c r="OB100" s="222"/>
      <c r="OC100" s="222"/>
      <c r="OD100" s="222"/>
      <c r="OE100" s="222"/>
      <c r="OF100" s="222"/>
      <c r="OG100" s="222"/>
      <c r="OH100" s="222"/>
      <c r="OI100" s="222"/>
      <c r="OJ100" s="222"/>
      <c r="OK100" s="222"/>
      <c r="OL100" s="222"/>
      <c r="OM100" s="222"/>
      <c r="ON100" s="222"/>
      <c r="OO100" s="222"/>
      <c r="OP100" s="222"/>
      <c r="OQ100" s="222"/>
      <c r="OR100" s="222"/>
      <c r="OS100" s="222"/>
      <c r="OT100" s="222"/>
      <c r="OU100" s="222"/>
      <c r="OV100" s="222"/>
      <c r="OW100" s="222"/>
      <c r="OX100" s="222"/>
      <c r="OY100" s="222"/>
      <c r="OZ100" s="222"/>
      <c r="PA100" s="222"/>
      <c r="PB100" s="222"/>
      <c r="PC100" s="222"/>
      <c r="PD100" s="222"/>
      <c r="PE100" s="222"/>
      <c r="PF100" s="222"/>
      <c r="PG100" s="222"/>
      <c r="PH100" s="222"/>
      <c r="PI100" s="222"/>
      <c r="PJ100" s="222"/>
      <c r="PK100" s="222"/>
      <c r="PL100" s="222"/>
      <c r="PM100" s="222"/>
      <c r="PN100" s="222"/>
      <c r="PO100" s="222"/>
      <c r="PP100" s="222"/>
      <c r="PQ100" s="222"/>
      <c r="PR100" s="222"/>
      <c r="PS100" s="222"/>
      <c r="PT100" s="222"/>
      <c r="PU100" s="222"/>
      <c r="PV100" s="222"/>
      <c r="PW100" s="222"/>
      <c r="PX100" s="222"/>
      <c r="PY100" s="222"/>
      <c r="PZ100" s="222"/>
      <c r="QA100" s="222"/>
      <c r="QB100" s="222"/>
      <c r="QC100" s="222"/>
      <c r="QD100" s="222"/>
      <c r="QE100" s="222"/>
      <c r="QF100" s="222"/>
      <c r="QG100" s="222"/>
      <c r="QH100" s="222"/>
      <c r="QI100" s="222"/>
      <c r="QJ100" s="222"/>
      <c r="QK100" s="222"/>
      <c r="QL100" s="222"/>
      <c r="QM100" s="222"/>
      <c r="QN100" s="222"/>
      <c r="QO100" s="222"/>
      <c r="QP100" s="222"/>
      <c r="QQ100" s="222"/>
      <c r="QR100" s="222"/>
      <c r="QS100" s="222"/>
      <c r="QT100" s="222"/>
      <c r="QU100" s="222"/>
      <c r="QV100" s="222"/>
      <c r="QW100" s="222"/>
      <c r="QX100" s="222"/>
      <c r="QY100" s="222"/>
      <c r="QZ100" s="222"/>
      <c r="RA100" s="222"/>
      <c r="RB100" s="222"/>
      <c r="RC100" s="222"/>
      <c r="RD100" s="222"/>
      <c r="RE100" s="222"/>
      <c r="RF100" s="222"/>
      <c r="RG100" s="222"/>
      <c r="RH100" s="222"/>
      <c r="RI100" s="222"/>
      <c r="RJ100" s="222"/>
      <c r="RK100" s="222"/>
      <c r="RL100" s="222"/>
      <c r="RM100" s="222"/>
      <c r="RN100" s="222"/>
      <c r="RO100" s="222"/>
      <c r="RP100" s="222"/>
      <c r="RQ100" s="222"/>
      <c r="RR100" s="222"/>
      <c r="RS100" s="222"/>
      <c r="RT100" s="222"/>
      <c r="RU100" s="221"/>
    </row>
    <row r="101" spans="2:489" ht="6.6" customHeight="1">
      <c r="B101" s="817"/>
      <c r="C101" s="818"/>
      <c r="D101" s="819"/>
      <c r="E101" s="348"/>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50"/>
      <c r="AG101" s="784"/>
      <c r="AH101" s="469"/>
      <c r="AI101" s="469"/>
      <c r="AJ101" s="469"/>
      <c r="AK101" s="469"/>
      <c r="AL101" s="469"/>
      <c r="AM101" s="469"/>
      <c r="AN101" s="469"/>
      <c r="AO101" s="469"/>
      <c r="AP101" s="469"/>
      <c r="AQ101" s="469"/>
      <c r="AR101" s="469"/>
      <c r="AS101" s="469"/>
      <c r="AT101" s="469"/>
      <c r="AU101" s="469"/>
      <c r="AV101" s="469"/>
      <c r="AW101" s="469"/>
      <c r="AX101" s="462"/>
      <c r="AY101" s="462"/>
      <c r="AZ101" s="462"/>
      <c r="BA101" s="462"/>
      <c r="BB101" s="463"/>
      <c r="BC101" s="782"/>
      <c r="BD101" s="782"/>
      <c r="BE101" s="782"/>
      <c r="BF101" s="782"/>
      <c r="BG101" s="782"/>
      <c r="BH101" s="782"/>
      <c r="BI101" s="782"/>
      <c r="BJ101" s="782"/>
      <c r="BK101" s="782"/>
      <c r="BL101" s="782"/>
      <c r="BM101" s="782"/>
      <c r="BN101" s="782"/>
      <c r="BO101" s="782"/>
      <c r="BP101" s="782"/>
      <c r="BQ101" s="782"/>
      <c r="BR101" s="782"/>
      <c r="BS101" s="782"/>
      <c r="BT101" s="782"/>
      <c r="BU101" s="782"/>
      <c r="BV101" s="782"/>
      <c r="BW101" s="782"/>
      <c r="BX101" s="783"/>
      <c r="BY101" s="782"/>
      <c r="BZ101" s="782"/>
      <c r="CA101" s="782"/>
      <c r="CB101" s="782"/>
      <c r="CC101" s="782"/>
      <c r="CD101" s="782"/>
      <c r="CE101" s="782"/>
      <c r="CF101" s="782"/>
      <c r="CG101" s="782"/>
      <c r="CH101" s="782"/>
      <c r="CI101" s="782"/>
      <c r="CJ101" s="782"/>
      <c r="CK101" s="782"/>
      <c r="CL101" s="782"/>
      <c r="CM101" s="782"/>
      <c r="CN101" s="782"/>
      <c r="CO101" s="782"/>
      <c r="CP101" s="782"/>
      <c r="CQ101" s="782"/>
      <c r="CR101" s="782"/>
      <c r="CS101" s="782"/>
      <c r="CT101" s="783"/>
      <c r="CU101" s="782"/>
      <c r="CV101" s="782"/>
      <c r="CW101" s="782"/>
      <c r="CX101" s="782"/>
      <c r="CY101" s="782"/>
      <c r="CZ101" s="782"/>
      <c r="DA101" s="782"/>
      <c r="DB101" s="782"/>
      <c r="DC101" s="782"/>
      <c r="DD101" s="782"/>
      <c r="DE101" s="782"/>
      <c r="DF101" s="782"/>
      <c r="DG101" s="782"/>
      <c r="DH101" s="782"/>
      <c r="DI101" s="782"/>
      <c r="DJ101" s="782"/>
      <c r="DK101" s="782"/>
      <c r="DL101" s="782"/>
      <c r="DM101" s="782"/>
      <c r="DN101" s="782"/>
      <c r="DO101" s="782"/>
      <c r="DP101" s="783"/>
      <c r="DQ101" s="384"/>
      <c r="DR101" s="285"/>
      <c r="DS101" s="285"/>
      <c r="DT101" s="285"/>
      <c r="DU101" s="285"/>
      <c r="DV101" s="285"/>
      <c r="DW101" s="285"/>
      <c r="DX101" s="285"/>
      <c r="DY101" s="285"/>
      <c r="DZ101" s="285"/>
      <c r="EA101" s="285"/>
      <c r="EB101" s="285"/>
      <c r="EC101" s="285"/>
      <c r="ED101" s="285"/>
      <c r="EE101" s="285"/>
      <c r="EF101" s="285"/>
      <c r="EG101" s="285"/>
      <c r="EH101" s="285"/>
      <c r="EI101" s="285"/>
      <c r="EJ101" s="285"/>
      <c r="EK101" s="285"/>
      <c r="EL101" s="285"/>
      <c r="EM101" s="285"/>
      <c r="EN101" s="285"/>
      <c r="EO101" s="285"/>
      <c r="EP101" s="285"/>
      <c r="EQ101" s="285"/>
      <c r="ER101" s="285"/>
      <c r="ES101" s="285"/>
      <c r="ET101" s="285"/>
      <c r="EU101" s="285"/>
      <c r="EV101" s="285"/>
      <c r="EW101" s="285"/>
      <c r="EX101" s="285"/>
      <c r="EY101" s="285"/>
      <c r="EZ101" s="285"/>
      <c r="FA101" s="285"/>
      <c r="FB101" s="285"/>
      <c r="FC101" s="285"/>
      <c r="FD101" s="285"/>
      <c r="FE101" s="285"/>
      <c r="FF101" s="285"/>
      <c r="FG101" s="285"/>
      <c r="FH101" s="285"/>
      <c r="FI101" s="285"/>
      <c r="FJ101" s="285"/>
      <c r="FK101" s="285"/>
      <c r="FL101" s="285"/>
      <c r="FM101" s="285"/>
      <c r="FN101" s="285"/>
      <c r="FO101" s="221"/>
      <c r="FP101" s="222"/>
      <c r="FQ101" s="222"/>
      <c r="FR101" s="222"/>
      <c r="FS101" s="222"/>
      <c r="FT101" s="222"/>
      <c r="FU101" s="222"/>
      <c r="FV101" s="222"/>
      <c r="FW101" s="222"/>
      <c r="FX101" s="222"/>
      <c r="FY101" s="222"/>
      <c r="FZ101" s="222"/>
      <c r="GA101" s="222"/>
      <c r="GB101" s="222"/>
      <c r="GC101" s="222"/>
      <c r="GD101" s="222"/>
      <c r="GE101" s="222"/>
      <c r="GF101" s="222"/>
      <c r="GG101" s="222"/>
      <c r="GH101" s="222"/>
      <c r="GI101" s="222"/>
      <c r="GJ101" s="222"/>
      <c r="GK101" s="222"/>
      <c r="GL101" s="222"/>
      <c r="GM101" s="222"/>
      <c r="GN101" s="222"/>
      <c r="GO101" s="222"/>
      <c r="GP101" s="222"/>
      <c r="GQ101" s="222"/>
      <c r="GR101" s="222"/>
      <c r="GS101" s="222"/>
      <c r="GT101" s="222"/>
      <c r="GU101" s="222"/>
      <c r="GV101" s="222"/>
      <c r="GW101" s="222"/>
      <c r="GX101" s="222"/>
      <c r="GY101" s="222"/>
      <c r="GZ101" s="222"/>
      <c r="HA101" s="222"/>
      <c r="HB101" s="222"/>
      <c r="HC101" s="222"/>
      <c r="HD101" s="222"/>
      <c r="HE101" s="222"/>
      <c r="HF101" s="222"/>
      <c r="HG101" s="222"/>
      <c r="HH101" s="222"/>
      <c r="HI101" s="222"/>
      <c r="HJ101" s="222"/>
      <c r="HK101" s="222"/>
      <c r="HL101" s="222"/>
      <c r="HM101" s="222"/>
      <c r="HN101" s="222"/>
      <c r="HO101" s="222"/>
      <c r="HP101" s="222"/>
      <c r="HQ101" s="222"/>
      <c r="HR101" s="222"/>
      <c r="HS101" s="222"/>
      <c r="HT101" s="222"/>
      <c r="HU101" s="222"/>
      <c r="HV101" s="222"/>
      <c r="HW101" s="222"/>
      <c r="HX101" s="222"/>
      <c r="HY101" s="222"/>
      <c r="HZ101" s="222"/>
      <c r="IA101" s="222"/>
      <c r="IB101" s="222"/>
      <c r="IC101" s="222"/>
      <c r="ID101" s="222"/>
      <c r="IE101" s="222"/>
      <c r="IF101" s="222"/>
      <c r="IG101" s="222"/>
      <c r="IH101" s="222"/>
      <c r="II101" s="222"/>
      <c r="IJ101" s="222"/>
      <c r="IK101" s="222"/>
      <c r="IL101" s="222"/>
      <c r="IM101" s="222"/>
      <c r="IN101" s="222"/>
      <c r="IO101" s="222"/>
      <c r="IP101" s="222"/>
      <c r="IQ101" s="222"/>
      <c r="IR101" s="222"/>
      <c r="IS101" s="222"/>
      <c r="IT101" s="222"/>
      <c r="IU101" s="222"/>
      <c r="IV101" s="222"/>
      <c r="IW101" s="222"/>
      <c r="IX101" s="222"/>
      <c r="IY101" s="222"/>
      <c r="IZ101" s="222"/>
      <c r="JA101" s="222"/>
      <c r="JB101" s="222"/>
      <c r="JC101" s="222"/>
      <c r="JD101" s="222"/>
      <c r="JE101" s="222"/>
      <c r="JF101" s="222"/>
      <c r="JG101" s="222"/>
      <c r="JH101" s="222"/>
      <c r="JI101" s="222"/>
      <c r="JJ101" s="222"/>
      <c r="JK101" s="222"/>
      <c r="JL101" s="222"/>
      <c r="JM101" s="222"/>
      <c r="JN101" s="222"/>
      <c r="JO101" s="222"/>
      <c r="JP101" s="222"/>
      <c r="JQ101" s="221"/>
      <c r="JR101" s="222"/>
      <c r="JS101" s="222"/>
      <c r="JT101" s="222"/>
      <c r="JU101" s="222"/>
      <c r="JV101" s="222"/>
      <c r="JW101" s="222"/>
      <c r="JX101" s="222"/>
      <c r="JY101" s="222"/>
      <c r="JZ101" s="222"/>
      <c r="KA101" s="222"/>
      <c r="KB101" s="222"/>
      <c r="KC101" s="222"/>
      <c r="KD101" s="222"/>
      <c r="KE101" s="222"/>
      <c r="KF101" s="222"/>
      <c r="KG101" s="222"/>
      <c r="KH101" s="222"/>
      <c r="KI101" s="222"/>
      <c r="KJ101" s="222"/>
      <c r="KK101" s="222"/>
      <c r="KL101" s="222"/>
      <c r="KM101" s="222"/>
      <c r="KN101" s="222"/>
      <c r="KO101" s="222"/>
      <c r="KP101" s="222"/>
      <c r="KQ101" s="222"/>
      <c r="KR101" s="222"/>
      <c r="KS101" s="222"/>
      <c r="KT101" s="222"/>
      <c r="KU101" s="222"/>
      <c r="KV101" s="222"/>
      <c r="KW101" s="222"/>
      <c r="KX101" s="222"/>
      <c r="KY101" s="222"/>
      <c r="KZ101" s="222"/>
      <c r="LA101" s="222"/>
      <c r="LB101" s="222"/>
      <c r="LC101" s="222"/>
      <c r="LD101" s="222"/>
      <c r="LE101" s="222"/>
      <c r="LF101" s="222"/>
      <c r="LG101" s="222"/>
      <c r="LH101" s="222"/>
      <c r="LI101" s="222"/>
      <c r="LJ101" s="222"/>
      <c r="LK101" s="222"/>
      <c r="LL101" s="222"/>
      <c r="LM101" s="222"/>
      <c r="LN101" s="222"/>
      <c r="LO101" s="222"/>
      <c r="LP101" s="222"/>
      <c r="LQ101" s="222"/>
      <c r="LR101" s="222"/>
      <c r="LS101" s="222"/>
      <c r="LT101" s="222"/>
      <c r="LU101" s="222"/>
      <c r="LV101" s="222"/>
      <c r="LW101" s="222"/>
      <c r="LX101" s="222"/>
      <c r="LY101" s="222"/>
      <c r="LZ101" s="222"/>
      <c r="MA101" s="222"/>
      <c r="MB101" s="222"/>
      <c r="MC101" s="222"/>
      <c r="MD101" s="222"/>
      <c r="ME101" s="222"/>
      <c r="MF101" s="222"/>
      <c r="MG101" s="222"/>
      <c r="MH101" s="222"/>
      <c r="MI101" s="222"/>
      <c r="MJ101" s="222"/>
      <c r="MK101" s="222"/>
      <c r="ML101" s="222"/>
      <c r="MM101" s="222"/>
      <c r="MN101" s="222"/>
      <c r="MO101" s="222"/>
      <c r="MP101" s="222"/>
      <c r="MQ101" s="222"/>
      <c r="MR101" s="222"/>
      <c r="MS101" s="222"/>
      <c r="MT101" s="222"/>
      <c r="MU101" s="222"/>
      <c r="MV101" s="222"/>
      <c r="MW101" s="222"/>
      <c r="MX101" s="222"/>
      <c r="MY101" s="222"/>
      <c r="MZ101" s="222"/>
      <c r="NA101" s="222"/>
      <c r="NB101" s="222"/>
      <c r="NC101" s="222"/>
      <c r="ND101" s="222"/>
      <c r="NE101" s="222"/>
      <c r="NF101" s="222"/>
      <c r="NG101" s="222"/>
      <c r="NH101" s="222"/>
      <c r="NI101" s="222"/>
      <c r="NJ101" s="222"/>
      <c r="NK101" s="222"/>
      <c r="NL101" s="222"/>
      <c r="NM101" s="222"/>
      <c r="NN101" s="222"/>
      <c r="NO101" s="222"/>
      <c r="NP101" s="222"/>
      <c r="NQ101" s="222"/>
      <c r="NR101" s="222"/>
      <c r="NS101" s="221"/>
      <c r="NT101" s="222"/>
      <c r="NU101" s="222"/>
      <c r="NV101" s="222"/>
      <c r="NW101" s="222"/>
      <c r="NX101" s="222"/>
      <c r="NY101" s="222"/>
      <c r="NZ101" s="222"/>
      <c r="OA101" s="222"/>
      <c r="OB101" s="222"/>
      <c r="OC101" s="222"/>
      <c r="OD101" s="222"/>
      <c r="OE101" s="222"/>
      <c r="OF101" s="222"/>
      <c r="OG101" s="222"/>
      <c r="OH101" s="222"/>
      <c r="OI101" s="222"/>
      <c r="OJ101" s="222"/>
      <c r="OK101" s="222"/>
      <c r="OL101" s="222"/>
      <c r="OM101" s="222"/>
      <c r="ON101" s="222"/>
      <c r="OO101" s="222"/>
      <c r="OP101" s="222"/>
      <c r="OQ101" s="222"/>
      <c r="OR101" s="222"/>
      <c r="OS101" s="222"/>
      <c r="OT101" s="222"/>
      <c r="OU101" s="222"/>
      <c r="OV101" s="222"/>
      <c r="OW101" s="222"/>
      <c r="OX101" s="222"/>
      <c r="OY101" s="222"/>
      <c r="OZ101" s="222"/>
      <c r="PA101" s="222"/>
      <c r="PB101" s="222"/>
      <c r="PC101" s="222"/>
      <c r="PD101" s="222"/>
      <c r="PE101" s="222"/>
      <c r="PF101" s="222"/>
      <c r="PG101" s="222"/>
      <c r="PH101" s="222"/>
      <c r="PI101" s="222"/>
      <c r="PJ101" s="222"/>
      <c r="PK101" s="222"/>
      <c r="PL101" s="222"/>
      <c r="PM101" s="222"/>
      <c r="PN101" s="222"/>
      <c r="PO101" s="222"/>
      <c r="PP101" s="222"/>
      <c r="PQ101" s="222"/>
      <c r="PR101" s="222"/>
      <c r="PS101" s="222"/>
      <c r="PT101" s="222"/>
      <c r="PU101" s="222"/>
      <c r="PV101" s="222"/>
      <c r="PW101" s="222"/>
      <c r="PX101" s="222"/>
      <c r="PY101" s="222"/>
      <c r="PZ101" s="222"/>
      <c r="QA101" s="222"/>
      <c r="QB101" s="222"/>
      <c r="QC101" s="222"/>
      <c r="QD101" s="222"/>
      <c r="QE101" s="222"/>
      <c r="QF101" s="222"/>
      <c r="QG101" s="222"/>
      <c r="QH101" s="222"/>
      <c r="QI101" s="222"/>
      <c r="QJ101" s="222"/>
      <c r="QK101" s="222"/>
      <c r="QL101" s="222"/>
      <c r="QM101" s="222"/>
      <c r="QN101" s="222"/>
      <c r="QO101" s="222"/>
      <c r="QP101" s="222"/>
      <c r="QQ101" s="222"/>
      <c r="QR101" s="222"/>
      <c r="QS101" s="222"/>
      <c r="QT101" s="222"/>
      <c r="QU101" s="222"/>
      <c r="QV101" s="222"/>
      <c r="QW101" s="222"/>
      <c r="QX101" s="222"/>
      <c r="QY101" s="222"/>
      <c r="QZ101" s="222"/>
      <c r="RA101" s="222"/>
      <c r="RB101" s="222"/>
      <c r="RC101" s="222"/>
      <c r="RD101" s="222"/>
      <c r="RE101" s="222"/>
      <c r="RF101" s="222"/>
      <c r="RG101" s="222"/>
      <c r="RH101" s="222"/>
      <c r="RI101" s="222"/>
      <c r="RJ101" s="222"/>
      <c r="RK101" s="222"/>
      <c r="RL101" s="222"/>
      <c r="RM101" s="222"/>
      <c r="RN101" s="222"/>
      <c r="RO101" s="222"/>
      <c r="RP101" s="222"/>
      <c r="RQ101" s="222"/>
      <c r="RR101" s="222"/>
      <c r="RS101" s="222"/>
      <c r="RT101" s="222"/>
      <c r="RU101" s="221"/>
    </row>
    <row r="102" spans="2:489" ht="6.6" customHeight="1">
      <c r="B102" s="817"/>
      <c r="C102" s="818"/>
      <c r="D102" s="819"/>
      <c r="E102" s="351"/>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3"/>
      <c r="AG102" s="785"/>
      <c r="AH102" s="471"/>
      <c r="AI102" s="471"/>
      <c r="AJ102" s="471"/>
      <c r="AK102" s="471"/>
      <c r="AL102" s="471"/>
      <c r="AM102" s="471"/>
      <c r="AN102" s="471"/>
      <c r="AO102" s="471"/>
      <c r="AP102" s="471"/>
      <c r="AQ102" s="471"/>
      <c r="AR102" s="471"/>
      <c r="AS102" s="471"/>
      <c r="AT102" s="471"/>
      <c r="AU102" s="471"/>
      <c r="AV102" s="471"/>
      <c r="AW102" s="471"/>
      <c r="AX102" s="464"/>
      <c r="AY102" s="464"/>
      <c r="AZ102" s="464"/>
      <c r="BA102" s="464"/>
      <c r="BB102" s="465"/>
      <c r="BC102" s="782"/>
      <c r="BD102" s="782"/>
      <c r="BE102" s="782"/>
      <c r="BF102" s="782"/>
      <c r="BG102" s="782"/>
      <c r="BH102" s="782"/>
      <c r="BI102" s="782"/>
      <c r="BJ102" s="782"/>
      <c r="BK102" s="782"/>
      <c r="BL102" s="782"/>
      <c r="BM102" s="782"/>
      <c r="BN102" s="782"/>
      <c r="BO102" s="782"/>
      <c r="BP102" s="782"/>
      <c r="BQ102" s="782"/>
      <c r="BR102" s="782"/>
      <c r="BS102" s="782"/>
      <c r="BT102" s="782"/>
      <c r="BU102" s="782"/>
      <c r="BV102" s="782"/>
      <c r="BW102" s="782"/>
      <c r="BX102" s="783"/>
      <c r="BY102" s="782"/>
      <c r="BZ102" s="782"/>
      <c r="CA102" s="782"/>
      <c r="CB102" s="782"/>
      <c r="CC102" s="782"/>
      <c r="CD102" s="782"/>
      <c r="CE102" s="782"/>
      <c r="CF102" s="782"/>
      <c r="CG102" s="782"/>
      <c r="CH102" s="782"/>
      <c r="CI102" s="782"/>
      <c r="CJ102" s="782"/>
      <c r="CK102" s="782"/>
      <c r="CL102" s="782"/>
      <c r="CM102" s="782"/>
      <c r="CN102" s="782"/>
      <c r="CO102" s="782"/>
      <c r="CP102" s="782"/>
      <c r="CQ102" s="782"/>
      <c r="CR102" s="782"/>
      <c r="CS102" s="782"/>
      <c r="CT102" s="783"/>
      <c r="CU102" s="782"/>
      <c r="CV102" s="782"/>
      <c r="CW102" s="782"/>
      <c r="CX102" s="782"/>
      <c r="CY102" s="782"/>
      <c r="CZ102" s="782"/>
      <c r="DA102" s="782"/>
      <c r="DB102" s="782"/>
      <c r="DC102" s="782"/>
      <c r="DD102" s="782"/>
      <c r="DE102" s="782"/>
      <c r="DF102" s="782"/>
      <c r="DG102" s="782"/>
      <c r="DH102" s="782"/>
      <c r="DI102" s="782"/>
      <c r="DJ102" s="782"/>
      <c r="DK102" s="782"/>
      <c r="DL102" s="782"/>
      <c r="DM102" s="782"/>
      <c r="DN102" s="782"/>
      <c r="DO102" s="782"/>
      <c r="DP102" s="783"/>
      <c r="DQ102" s="384"/>
      <c r="DR102" s="285"/>
      <c r="DS102" s="285"/>
      <c r="DT102" s="285"/>
      <c r="DU102" s="285"/>
      <c r="DV102" s="285"/>
      <c r="DW102" s="285"/>
      <c r="DX102" s="285"/>
      <c r="DY102" s="285"/>
      <c r="DZ102" s="285"/>
      <c r="EA102" s="285"/>
      <c r="EB102" s="285"/>
      <c r="EC102" s="285"/>
      <c r="ED102" s="285"/>
      <c r="EE102" s="285"/>
      <c r="EF102" s="285"/>
      <c r="EG102" s="285"/>
      <c r="EH102" s="285"/>
      <c r="EI102" s="285"/>
      <c r="EJ102" s="285"/>
      <c r="EK102" s="285"/>
      <c r="EL102" s="285"/>
      <c r="EM102" s="285"/>
      <c r="EN102" s="285"/>
      <c r="EO102" s="285"/>
      <c r="EP102" s="285"/>
      <c r="EQ102" s="285"/>
      <c r="ER102" s="285"/>
      <c r="ES102" s="285"/>
      <c r="ET102" s="285"/>
      <c r="EU102" s="285"/>
      <c r="EV102" s="285"/>
      <c r="EW102" s="285"/>
      <c r="EX102" s="285"/>
      <c r="EY102" s="285"/>
      <c r="EZ102" s="285"/>
      <c r="FA102" s="285"/>
      <c r="FB102" s="285"/>
      <c r="FC102" s="285"/>
      <c r="FD102" s="285"/>
      <c r="FE102" s="285"/>
      <c r="FF102" s="285"/>
      <c r="FG102" s="285"/>
      <c r="FH102" s="285"/>
      <c r="FI102" s="285"/>
      <c r="FJ102" s="285"/>
      <c r="FK102" s="285"/>
      <c r="FL102" s="285"/>
      <c r="FM102" s="285"/>
      <c r="FN102" s="285"/>
      <c r="FO102" s="221"/>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1"/>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1"/>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1"/>
    </row>
    <row r="103" spans="2:489" ht="6.6" customHeight="1">
      <c r="B103" s="817"/>
      <c r="C103" s="818"/>
      <c r="D103" s="819"/>
      <c r="E103" s="345" t="s">
        <v>53</v>
      </c>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7"/>
      <c r="AG103" s="531">
        <f>BC103</f>
        <v>0</v>
      </c>
      <c r="AH103" s="430"/>
      <c r="AI103" s="430"/>
      <c r="AJ103" s="430"/>
      <c r="AK103" s="430"/>
      <c r="AL103" s="430"/>
      <c r="AM103" s="430"/>
      <c r="AN103" s="430"/>
      <c r="AO103" s="430"/>
      <c r="AP103" s="430"/>
      <c r="AQ103" s="430"/>
      <c r="AR103" s="430"/>
      <c r="AS103" s="430"/>
      <c r="AT103" s="430"/>
      <c r="AU103" s="430"/>
      <c r="AV103" s="430"/>
      <c r="AW103" s="430"/>
      <c r="AX103" s="532" t="s">
        <v>50</v>
      </c>
      <c r="AY103" s="532"/>
      <c r="AZ103" s="532"/>
      <c r="BA103" s="532"/>
      <c r="BB103" s="532"/>
      <c r="BC103" s="534"/>
      <c r="BD103" s="535"/>
      <c r="BE103" s="535"/>
      <c r="BF103" s="535"/>
      <c r="BG103" s="535"/>
      <c r="BH103" s="535"/>
      <c r="BI103" s="535"/>
      <c r="BJ103" s="535"/>
      <c r="BK103" s="535"/>
      <c r="BL103" s="535"/>
      <c r="BM103" s="535"/>
      <c r="BN103" s="535"/>
      <c r="BO103" s="535"/>
      <c r="BP103" s="535"/>
      <c r="BQ103" s="535"/>
      <c r="BR103" s="535"/>
      <c r="BS103" s="535"/>
      <c r="BT103" s="532" t="s">
        <v>50</v>
      </c>
      <c r="BU103" s="536"/>
      <c r="BV103" s="536"/>
      <c r="BW103" s="536"/>
      <c r="BX103" s="536"/>
      <c r="BY103" s="534"/>
      <c r="BZ103" s="535"/>
      <c r="CA103" s="535"/>
      <c r="CB103" s="535"/>
      <c r="CC103" s="535"/>
      <c r="CD103" s="535"/>
      <c r="CE103" s="535"/>
      <c r="CF103" s="535"/>
      <c r="CG103" s="535"/>
      <c r="CH103" s="535"/>
      <c r="CI103" s="535"/>
      <c r="CJ103" s="535"/>
      <c r="CK103" s="535"/>
      <c r="CL103" s="535"/>
      <c r="CM103" s="535"/>
      <c r="CN103" s="535"/>
      <c r="CO103" s="535"/>
      <c r="CP103" s="532" t="s">
        <v>50</v>
      </c>
      <c r="CQ103" s="536"/>
      <c r="CR103" s="536"/>
      <c r="CS103" s="536"/>
      <c r="CT103" s="537"/>
      <c r="CU103" s="782" t="s">
        <v>1</v>
      </c>
      <c r="CV103" s="782"/>
      <c r="CW103" s="782"/>
      <c r="CX103" s="782"/>
      <c r="CY103" s="782"/>
      <c r="CZ103" s="782"/>
      <c r="DA103" s="782"/>
      <c r="DB103" s="782"/>
      <c r="DC103" s="782"/>
      <c r="DD103" s="782"/>
      <c r="DE103" s="782"/>
      <c r="DF103" s="782"/>
      <c r="DG103" s="782"/>
      <c r="DH103" s="782"/>
      <c r="DI103" s="782"/>
      <c r="DJ103" s="782"/>
      <c r="DK103" s="782"/>
      <c r="DL103" s="782"/>
      <c r="DM103" s="782"/>
      <c r="DN103" s="782"/>
      <c r="DO103" s="782"/>
      <c r="DP103" s="783"/>
      <c r="DQ103" s="384"/>
      <c r="DR103" s="285"/>
      <c r="DS103" s="285"/>
      <c r="DT103" s="285"/>
      <c r="DU103" s="285"/>
      <c r="DV103" s="285"/>
      <c r="DW103" s="285"/>
      <c r="DX103" s="285"/>
      <c r="DY103" s="285"/>
      <c r="DZ103" s="285"/>
      <c r="EA103" s="285"/>
      <c r="EB103" s="285"/>
      <c r="EC103" s="285"/>
      <c r="ED103" s="285"/>
      <c r="EE103" s="285"/>
      <c r="EF103" s="285"/>
      <c r="EG103" s="285"/>
      <c r="EH103" s="285"/>
      <c r="EI103" s="285"/>
      <c r="EJ103" s="285"/>
      <c r="EK103" s="285"/>
      <c r="EL103" s="285"/>
      <c r="EM103" s="285"/>
      <c r="EN103" s="285"/>
      <c r="EO103" s="285"/>
      <c r="EP103" s="285"/>
      <c r="EQ103" s="285"/>
      <c r="ER103" s="285"/>
      <c r="ES103" s="285"/>
      <c r="ET103" s="285"/>
      <c r="EU103" s="285"/>
      <c r="EV103" s="285"/>
      <c r="EW103" s="285"/>
      <c r="EX103" s="285"/>
      <c r="EY103" s="285"/>
      <c r="EZ103" s="285"/>
      <c r="FA103" s="285"/>
      <c r="FB103" s="285"/>
      <c r="FC103" s="285"/>
      <c r="FD103" s="285"/>
      <c r="FE103" s="285"/>
      <c r="FF103" s="285"/>
      <c r="FG103" s="285"/>
      <c r="FH103" s="285"/>
      <c r="FI103" s="285"/>
      <c r="FJ103" s="285"/>
      <c r="FK103" s="285"/>
      <c r="FL103" s="285"/>
      <c r="FM103" s="285"/>
      <c r="FN103" s="285"/>
      <c r="FO103" s="221"/>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1"/>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1"/>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1"/>
    </row>
    <row r="104" spans="2:489" ht="6.6" customHeight="1">
      <c r="B104" s="817"/>
      <c r="C104" s="818"/>
      <c r="D104" s="819"/>
      <c r="E104" s="348"/>
      <c r="F104" s="349"/>
      <c r="G104" s="349"/>
      <c r="H104" s="349"/>
      <c r="I104" s="349"/>
      <c r="J104" s="349"/>
      <c r="K104" s="349"/>
      <c r="L104" s="349"/>
      <c r="M104" s="349"/>
      <c r="N104" s="349"/>
      <c r="O104" s="349"/>
      <c r="P104" s="349"/>
      <c r="Q104" s="349"/>
      <c r="R104" s="349"/>
      <c r="S104" s="349"/>
      <c r="T104" s="349"/>
      <c r="U104" s="349"/>
      <c r="V104" s="349"/>
      <c r="W104" s="349"/>
      <c r="X104" s="349"/>
      <c r="Y104" s="349"/>
      <c r="Z104" s="349"/>
      <c r="AA104" s="349"/>
      <c r="AB104" s="349"/>
      <c r="AC104" s="349"/>
      <c r="AD104" s="349"/>
      <c r="AE104" s="349"/>
      <c r="AF104" s="350"/>
      <c r="AG104" s="458"/>
      <c r="AH104" s="432"/>
      <c r="AI104" s="432"/>
      <c r="AJ104" s="432"/>
      <c r="AK104" s="432"/>
      <c r="AL104" s="432"/>
      <c r="AM104" s="432"/>
      <c r="AN104" s="432"/>
      <c r="AO104" s="432"/>
      <c r="AP104" s="432"/>
      <c r="AQ104" s="432"/>
      <c r="AR104" s="432"/>
      <c r="AS104" s="432"/>
      <c r="AT104" s="432"/>
      <c r="AU104" s="432"/>
      <c r="AV104" s="432"/>
      <c r="AW104" s="432"/>
      <c r="AX104" s="462"/>
      <c r="AY104" s="462"/>
      <c r="AZ104" s="462"/>
      <c r="BA104" s="462"/>
      <c r="BB104" s="462"/>
      <c r="BC104" s="468"/>
      <c r="BD104" s="469"/>
      <c r="BE104" s="469"/>
      <c r="BF104" s="469"/>
      <c r="BG104" s="469"/>
      <c r="BH104" s="469"/>
      <c r="BI104" s="469"/>
      <c r="BJ104" s="469"/>
      <c r="BK104" s="469"/>
      <c r="BL104" s="469"/>
      <c r="BM104" s="469"/>
      <c r="BN104" s="469"/>
      <c r="BO104" s="469"/>
      <c r="BP104" s="469"/>
      <c r="BQ104" s="469"/>
      <c r="BR104" s="469"/>
      <c r="BS104" s="469"/>
      <c r="BT104" s="462"/>
      <c r="BU104" s="538"/>
      <c r="BV104" s="538"/>
      <c r="BW104" s="538"/>
      <c r="BX104" s="538"/>
      <c r="BY104" s="468"/>
      <c r="BZ104" s="469"/>
      <c r="CA104" s="469"/>
      <c r="CB104" s="469"/>
      <c r="CC104" s="469"/>
      <c r="CD104" s="469"/>
      <c r="CE104" s="469"/>
      <c r="CF104" s="469"/>
      <c r="CG104" s="469"/>
      <c r="CH104" s="469"/>
      <c r="CI104" s="469"/>
      <c r="CJ104" s="469"/>
      <c r="CK104" s="469"/>
      <c r="CL104" s="469"/>
      <c r="CM104" s="469"/>
      <c r="CN104" s="469"/>
      <c r="CO104" s="469"/>
      <c r="CP104" s="462"/>
      <c r="CQ104" s="538"/>
      <c r="CR104" s="538"/>
      <c r="CS104" s="538"/>
      <c r="CT104" s="539"/>
      <c r="CU104" s="782"/>
      <c r="CV104" s="782"/>
      <c r="CW104" s="782"/>
      <c r="CX104" s="782"/>
      <c r="CY104" s="782"/>
      <c r="CZ104" s="782"/>
      <c r="DA104" s="782"/>
      <c r="DB104" s="782"/>
      <c r="DC104" s="782"/>
      <c r="DD104" s="782"/>
      <c r="DE104" s="782"/>
      <c r="DF104" s="782"/>
      <c r="DG104" s="782"/>
      <c r="DH104" s="782"/>
      <c r="DI104" s="782"/>
      <c r="DJ104" s="782"/>
      <c r="DK104" s="782"/>
      <c r="DL104" s="782"/>
      <c r="DM104" s="782"/>
      <c r="DN104" s="782"/>
      <c r="DO104" s="782"/>
      <c r="DP104" s="783"/>
      <c r="DQ104" s="384"/>
      <c r="DR104" s="285"/>
      <c r="DS104" s="285"/>
      <c r="DT104" s="285"/>
      <c r="DU104" s="285"/>
      <c r="DV104" s="285"/>
      <c r="DW104" s="285"/>
      <c r="DX104" s="285"/>
      <c r="DY104" s="285"/>
      <c r="DZ104" s="285"/>
      <c r="EA104" s="285"/>
      <c r="EB104" s="285"/>
      <c r="EC104" s="285"/>
      <c r="ED104" s="285"/>
      <c r="EE104" s="285"/>
      <c r="EF104" s="285"/>
      <c r="EG104" s="285"/>
      <c r="EH104" s="285"/>
      <c r="EI104" s="285"/>
      <c r="EJ104" s="285"/>
      <c r="EK104" s="285"/>
      <c r="EL104" s="285"/>
      <c r="EM104" s="285"/>
      <c r="EN104" s="285"/>
      <c r="EO104" s="285"/>
      <c r="EP104" s="285"/>
      <c r="EQ104" s="285"/>
      <c r="ER104" s="285"/>
      <c r="ES104" s="285"/>
      <c r="ET104" s="285"/>
      <c r="EU104" s="285"/>
      <c r="EV104" s="285"/>
      <c r="EW104" s="285"/>
      <c r="EX104" s="285"/>
      <c r="EY104" s="285"/>
      <c r="EZ104" s="285"/>
      <c r="FA104" s="285"/>
      <c r="FB104" s="285"/>
      <c r="FC104" s="285"/>
      <c r="FD104" s="285"/>
      <c r="FE104" s="285"/>
      <c r="FF104" s="285"/>
      <c r="FG104" s="285"/>
      <c r="FH104" s="285"/>
      <c r="FI104" s="285"/>
      <c r="FJ104" s="285"/>
      <c r="FK104" s="285"/>
      <c r="FL104" s="285"/>
      <c r="FM104" s="285"/>
      <c r="FN104" s="285"/>
      <c r="FO104" s="221"/>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1"/>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1"/>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1"/>
    </row>
    <row r="105" spans="2:489" ht="6.6" customHeight="1">
      <c r="B105" s="817"/>
      <c r="C105" s="818"/>
      <c r="D105" s="819"/>
      <c r="E105" s="348"/>
      <c r="F105" s="349"/>
      <c r="G105" s="349"/>
      <c r="H105" s="349"/>
      <c r="I105" s="349"/>
      <c r="J105" s="349"/>
      <c r="K105" s="349"/>
      <c r="L105" s="349"/>
      <c r="M105" s="349"/>
      <c r="N105" s="349"/>
      <c r="O105" s="349"/>
      <c r="P105" s="349"/>
      <c r="Q105" s="349"/>
      <c r="R105" s="349"/>
      <c r="S105" s="349"/>
      <c r="T105" s="349"/>
      <c r="U105" s="349"/>
      <c r="V105" s="349"/>
      <c r="W105" s="349"/>
      <c r="X105" s="349"/>
      <c r="Y105" s="349"/>
      <c r="Z105" s="349"/>
      <c r="AA105" s="349"/>
      <c r="AB105" s="349"/>
      <c r="AC105" s="349"/>
      <c r="AD105" s="349"/>
      <c r="AE105" s="349"/>
      <c r="AF105" s="350"/>
      <c r="AG105" s="458"/>
      <c r="AH105" s="432"/>
      <c r="AI105" s="432"/>
      <c r="AJ105" s="432"/>
      <c r="AK105" s="432"/>
      <c r="AL105" s="432"/>
      <c r="AM105" s="432"/>
      <c r="AN105" s="432"/>
      <c r="AO105" s="432"/>
      <c r="AP105" s="432"/>
      <c r="AQ105" s="432"/>
      <c r="AR105" s="432"/>
      <c r="AS105" s="432"/>
      <c r="AT105" s="432"/>
      <c r="AU105" s="432"/>
      <c r="AV105" s="432"/>
      <c r="AW105" s="432"/>
      <c r="AX105" s="462"/>
      <c r="AY105" s="462"/>
      <c r="AZ105" s="462"/>
      <c r="BA105" s="462"/>
      <c r="BB105" s="462"/>
      <c r="BC105" s="468"/>
      <c r="BD105" s="469"/>
      <c r="BE105" s="469"/>
      <c r="BF105" s="469"/>
      <c r="BG105" s="469"/>
      <c r="BH105" s="469"/>
      <c r="BI105" s="469"/>
      <c r="BJ105" s="469"/>
      <c r="BK105" s="469"/>
      <c r="BL105" s="469"/>
      <c r="BM105" s="469"/>
      <c r="BN105" s="469"/>
      <c r="BO105" s="469"/>
      <c r="BP105" s="469"/>
      <c r="BQ105" s="469"/>
      <c r="BR105" s="469"/>
      <c r="BS105" s="469"/>
      <c r="BT105" s="538"/>
      <c r="BU105" s="538"/>
      <c r="BV105" s="538"/>
      <c r="BW105" s="538"/>
      <c r="BX105" s="538"/>
      <c r="BY105" s="468"/>
      <c r="BZ105" s="469"/>
      <c r="CA105" s="469"/>
      <c r="CB105" s="469"/>
      <c r="CC105" s="469"/>
      <c r="CD105" s="469"/>
      <c r="CE105" s="469"/>
      <c r="CF105" s="469"/>
      <c r="CG105" s="469"/>
      <c r="CH105" s="469"/>
      <c r="CI105" s="469"/>
      <c r="CJ105" s="469"/>
      <c r="CK105" s="469"/>
      <c r="CL105" s="469"/>
      <c r="CM105" s="469"/>
      <c r="CN105" s="469"/>
      <c r="CO105" s="469"/>
      <c r="CP105" s="538"/>
      <c r="CQ105" s="538"/>
      <c r="CR105" s="538"/>
      <c r="CS105" s="538"/>
      <c r="CT105" s="539"/>
      <c r="CU105" s="782"/>
      <c r="CV105" s="782"/>
      <c r="CW105" s="782"/>
      <c r="CX105" s="782"/>
      <c r="CY105" s="782"/>
      <c r="CZ105" s="782"/>
      <c r="DA105" s="782"/>
      <c r="DB105" s="782"/>
      <c r="DC105" s="782"/>
      <c r="DD105" s="782"/>
      <c r="DE105" s="782"/>
      <c r="DF105" s="782"/>
      <c r="DG105" s="782"/>
      <c r="DH105" s="782"/>
      <c r="DI105" s="782"/>
      <c r="DJ105" s="782"/>
      <c r="DK105" s="782"/>
      <c r="DL105" s="782"/>
      <c r="DM105" s="782"/>
      <c r="DN105" s="782"/>
      <c r="DO105" s="782"/>
      <c r="DP105" s="783"/>
      <c r="DQ105" s="384"/>
      <c r="DR105" s="285"/>
      <c r="DS105" s="285"/>
      <c r="DT105" s="285"/>
      <c r="DU105" s="285"/>
      <c r="DV105" s="285"/>
      <c r="DW105" s="285"/>
      <c r="DX105" s="285"/>
      <c r="DY105" s="285"/>
      <c r="DZ105" s="285"/>
      <c r="EA105" s="285"/>
      <c r="EB105" s="285"/>
      <c r="EC105" s="285"/>
      <c r="ED105" s="285"/>
      <c r="EE105" s="285"/>
      <c r="EF105" s="285"/>
      <c r="EG105" s="285"/>
      <c r="EH105" s="285"/>
      <c r="EI105" s="285"/>
      <c r="EJ105" s="285"/>
      <c r="EK105" s="285"/>
      <c r="EL105" s="285"/>
      <c r="EM105" s="285"/>
      <c r="EN105" s="285"/>
      <c r="EO105" s="285"/>
      <c r="EP105" s="285"/>
      <c r="EQ105" s="285"/>
      <c r="ER105" s="285"/>
      <c r="ES105" s="285"/>
      <c r="ET105" s="285"/>
      <c r="EU105" s="285"/>
      <c r="EV105" s="285"/>
      <c r="EW105" s="285"/>
      <c r="EX105" s="285"/>
      <c r="EY105" s="285"/>
      <c r="EZ105" s="285"/>
      <c r="FA105" s="285"/>
      <c r="FB105" s="285"/>
      <c r="FC105" s="285"/>
      <c r="FD105" s="285"/>
      <c r="FE105" s="285"/>
      <c r="FF105" s="285"/>
      <c r="FG105" s="285"/>
      <c r="FH105" s="285"/>
      <c r="FI105" s="285"/>
      <c r="FJ105" s="285"/>
      <c r="FK105" s="285"/>
      <c r="FL105" s="285"/>
      <c r="FM105" s="285"/>
      <c r="FN105" s="285"/>
      <c r="FO105" s="221"/>
      <c r="FP105" s="222"/>
      <c r="FQ105" s="222"/>
      <c r="FR105" s="222"/>
      <c r="FS105" s="222"/>
      <c r="FT105" s="222"/>
      <c r="FU105" s="222"/>
      <c r="FV105" s="222"/>
      <c r="FW105" s="222"/>
      <c r="FX105" s="222"/>
      <c r="FY105" s="222"/>
      <c r="FZ105" s="222"/>
      <c r="GA105" s="222"/>
      <c r="GB105" s="222"/>
      <c r="GC105" s="222"/>
      <c r="GD105" s="222"/>
      <c r="GE105" s="222"/>
      <c r="GF105" s="222"/>
      <c r="GG105" s="222"/>
      <c r="GH105" s="222"/>
      <c r="GI105" s="222"/>
      <c r="GJ105" s="222"/>
      <c r="GK105" s="222"/>
      <c r="GL105" s="222"/>
      <c r="GM105" s="222"/>
      <c r="GN105" s="222"/>
      <c r="GO105" s="222"/>
      <c r="GP105" s="222"/>
      <c r="GQ105" s="222"/>
      <c r="GR105" s="222"/>
      <c r="GS105" s="222"/>
      <c r="GT105" s="222"/>
      <c r="GU105" s="222"/>
      <c r="GV105" s="222"/>
      <c r="GW105" s="222"/>
      <c r="GX105" s="222"/>
      <c r="GY105" s="222"/>
      <c r="GZ105" s="222"/>
      <c r="HA105" s="222"/>
      <c r="HB105" s="222"/>
      <c r="HC105" s="222"/>
      <c r="HD105" s="222"/>
      <c r="HE105" s="222"/>
      <c r="HF105" s="222"/>
      <c r="HG105" s="222"/>
      <c r="HH105" s="222"/>
      <c r="HI105" s="222"/>
      <c r="HJ105" s="222"/>
      <c r="HK105" s="222"/>
      <c r="HL105" s="222"/>
      <c r="HM105" s="222"/>
      <c r="HN105" s="222"/>
      <c r="HO105" s="222"/>
      <c r="HP105" s="222"/>
      <c r="HQ105" s="222"/>
      <c r="HR105" s="222"/>
      <c r="HS105" s="222"/>
      <c r="HT105" s="222"/>
      <c r="HU105" s="222"/>
      <c r="HV105" s="222"/>
      <c r="HW105" s="222"/>
      <c r="HX105" s="222"/>
      <c r="HY105" s="222"/>
      <c r="HZ105" s="222"/>
      <c r="IA105" s="222"/>
      <c r="IB105" s="222"/>
      <c r="IC105" s="222"/>
      <c r="ID105" s="222"/>
      <c r="IE105" s="222"/>
      <c r="IF105" s="222"/>
      <c r="IG105" s="222"/>
      <c r="IH105" s="222"/>
      <c r="II105" s="222"/>
      <c r="IJ105" s="222"/>
      <c r="IK105" s="222"/>
      <c r="IL105" s="222"/>
      <c r="IM105" s="222"/>
      <c r="IN105" s="222"/>
      <c r="IO105" s="222"/>
      <c r="IP105" s="222"/>
      <c r="IQ105" s="222"/>
      <c r="IR105" s="222"/>
      <c r="IS105" s="222"/>
      <c r="IT105" s="222"/>
      <c r="IU105" s="222"/>
      <c r="IV105" s="222"/>
      <c r="IW105" s="222"/>
      <c r="IX105" s="222"/>
      <c r="IY105" s="222"/>
      <c r="IZ105" s="222"/>
      <c r="JA105" s="222"/>
      <c r="JB105" s="222"/>
      <c r="JC105" s="222"/>
      <c r="JD105" s="222"/>
      <c r="JE105" s="222"/>
      <c r="JF105" s="222"/>
      <c r="JG105" s="222"/>
      <c r="JH105" s="222"/>
      <c r="JI105" s="222"/>
      <c r="JJ105" s="222"/>
      <c r="JK105" s="222"/>
      <c r="JL105" s="222"/>
      <c r="JM105" s="222"/>
      <c r="JN105" s="222"/>
      <c r="JO105" s="222"/>
      <c r="JP105" s="222"/>
      <c r="JQ105" s="221"/>
      <c r="JR105" s="222"/>
      <c r="JS105" s="222"/>
      <c r="JT105" s="222"/>
      <c r="JU105" s="222"/>
      <c r="JV105" s="222"/>
      <c r="JW105" s="222"/>
      <c r="JX105" s="222"/>
      <c r="JY105" s="222"/>
      <c r="JZ105" s="222"/>
      <c r="KA105" s="222"/>
      <c r="KB105" s="222"/>
      <c r="KC105" s="222"/>
      <c r="KD105" s="222"/>
      <c r="KE105" s="222"/>
      <c r="KF105" s="222"/>
      <c r="KG105" s="222"/>
      <c r="KH105" s="222"/>
      <c r="KI105" s="222"/>
      <c r="KJ105" s="222"/>
      <c r="KK105" s="222"/>
      <c r="KL105" s="222"/>
      <c r="KM105" s="222"/>
      <c r="KN105" s="222"/>
      <c r="KO105" s="222"/>
      <c r="KP105" s="222"/>
      <c r="KQ105" s="222"/>
      <c r="KR105" s="222"/>
      <c r="KS105" s="222"/>
      <c r="KT105" s="222"/>
      <c r="KU105" s="222"/>
      <c r="KV105" s="222"/>
      <c r="KW105" s="222"/>
      <c r="KX105" s="222"/>
      <c r="KY105" s="222"/>
      <c r="KZ105" s="222"/>
      <c r="LA105" s="222"/>
      <c r="LB105" s="222"/>
      <c r="LC105" s="222"/>
      <c r="LD105" s="222"/>
      <c r="LE105" s="222"/>
      <c r="LF105" s="222"/>
      <c r="LG105" s="222"/>
      <c r="LH105" s="222"/>
      <c r="LI105" s="222"/>
      <c r="LJ105" s="222"/>
      <c r="LK105" s="222"/>
      <c r="LL105" s="222"/>
      <c r="LM105" s="222"/>
      <c r="LN105" s="222"/>
      <c r="LO105" s="222"/>
      <c r="LP105" s="222"/>
      <c r="LQ105" s="222"/>
      <c r="LR105" s="222"/>
      <c r="LS105" s="222"/>
      <c r="LT105" s="222"/>
      <c r="LU105" s="222"/>
      <c r="LV105" s="222"/>
      <c r="LW105" s="222"/>
      <c r="LX105" s="222"/>
      <c r="LY105" s="222"/>
      <c r="LZ105" s="222"/>
      <c r="MA105" s="222"/>
      <c r="MB105" s="222"/>
      <c r="MC105" s="222"/>
      <c r="MD105" s="222"/>
      <c r="ME105" s="222"/>
      <c r="MF105" s="222"/>
      <c r="MG105" s="222"/>
      <c r="MH105" s="222"/>
      <c r="MI105" s="222"/>
      <c r="MJ105" s="222"/>
      <c r="MK105" s="222"/>
      <c r="ML105" s="222"/>
      <c r="MM105" s="222"/>
      <c r="MN105" s="222"/>
      <c r="MO105" s="222"/>
      <c r="MP105" s="222"/>
      <c r="MQ105" s="222"/>
      <c r="MR105" s="222"/>
      <c r="MS105" s="222"/>
      <c r="MT105" s="222"/>
      <c r="MU105" s="222"/>
      <c r="MV105" s="222"/>
      <c r="MW105" s="222"/>
      <c r="MX105" s="222"/>
      <c r="MY105" s="222"/>
      <c r="MZ105" s="222"/>
      <c r="NA105" s="222"/>
      <c r="NB105" s="222"/>
      <c r="NC105" s="222"/>
      <c r="ND105" s="222"/>
      <c r="NE105" s="222"/>
      <c r="NF105" s="222"/>
      <c r="NG105" s="222"/>
      <c r="NH105" s="222"/>
      <c r="NI105" s="222"/>
      <c r="NJ105" s="222"/>
      <c r="NK105" s="222"/>
      <c r="NL105" s="222"/>
      <c r="NM105" s="222"/>
      <c r="NN105" s="222"/>
      <c r="NO105" s="222"/>
      <c r="NP105" s="222"/>
      <c r="NQ105" s="222"/>
      <c r="NR105" s="222"/>
      <c r="NS105" s="221"/>
      <c r="NT105" s="222"/>
      <c r="NU105" s="222"/>
      <c r="NV105" s="222"/>
      <c r="NW105" s="222"/>
      <c r="NX105" s="222"/>
      <c r="NY105" s="222"/>
      <c r="NZ105" s="222"/>
      <c r="OA105" s="222"/>
      <c r="OB105" s="222"/>
      <c r="OC105" s="222"/>
      <c r="OD105" s="222"/>
      <c r="OE105" s="222"/>
      <c r="OF105" s="222"/>
      <c r="OG105" s="222"/>
      <c r="OH105" s="222"/>
      <c r="OI105" s="222"/>
      <c r="OJ105" s="222"/>
      <c r="OK105" s="222"/>
      <c r="OL105" s="222"/>
      <c r="OM105" s="222"/>
      <c r="ON105" s="222"/>
      <c r="OO105" s="222"/>
      <c r="OP105" s="222"/>
      <c r="OQ105" s="222"/>
      <c r="OR105" s="222"/>
      <c r="OS105" s="222"/>
      <c r="OT105" s="222"/>
      <c r="OU105" s="222"/>
      <c r="OV105" s="222"/>
      <c r="OW105" s="222"/>
      <c r="OX105" s="222"/>
      <c r="OY105" s="222"/>
      <c r="OZ105" s="222"/>
      <c r="PA105" s="222"/>
      <c r="PB105" s="222"/>
      <c r="PC105" s="222"/>
      <c r="PD105" s="222"/>
      <c r="PE105" s="222"/>
      <c r="PF105" s="222"/>
      <c r="PG105" s="222"/>
      <c r="PH105" s="222"/>
      <c r="PI105" s="222"/>
      <c r="PJ105" s="222"/>
      <c r="PK105" s="222"/>
      <c r="PL105" s="222"/>
      <c r="PM105" s="222"/>
      <c r="PN105" s="222"/>
      <c r="PO105" s="222"/>
      <c r="PP105" s="222"/>
      <c r="PQ105" s="222"/>
      <c r="PR105" s="222"/>
      <c r="PS105" s="222"/>
      <c r="PT105" s="222"/>
      <c r="PU105" s="222"/>
      <c r="PV105" s="222"/>
      <c r="PW105" s="222"/>
      <c r="PX105" s="222"/>
      <c r="PY105" s="222"/>
      <c r="PZ105" s="222"/>
      <c r="QA105" s="222"/>
      <c r="QB105" s="222"/>
      <c r="QC105" s="222"/>
      <c r="QD105" s="222"/>
      <c r="QE105" s="222"/>
      <c r="QF105" s="222"/>
      <c r="QG105" s="222"/>
      <c r="QH105" s="222"/>
      <c r="QI105" s="222"/>
      <c r="QJ105" s="222"/>
      <c r="QK105" s="222"/>
      <c r="QL105" s="222"/>
      <c r="QM105" s="222"/>
      <c r="QN105" s="222"/>
      <c r="QO105" s="222"/>
      <c r="QP105" s="222"/>
      <c r="QQ105" s="222"/>
      <c r="QR105" s="222"/>
      <c r="QS105" s="222"/>
      <c r="QT105" s="222"/>
      <c r="QU105" s="222"/>
      <c r="QV105" s="222"/>
      <c r="QW105" s="222"/>
      <c r="QX105" s="222"/>
      <c r="QY105" s="222"/>
      <c r="QZ105" s="222"/>
      <c r="RA105" s="222"/>
      <c r="RB105" s="222"/>
      <c r="RC105" s="222"/>
      <c r="RD105" s="222"/>
      <c r="RE105" s="222"/>
      <c r="RF105" s="222"/>
      <c r="RG105" s="222"/>
      <c r="RH105" s="222"/>
      <c r="RI105" s="222"/>
      <c r="RJ105" s="222"/>
      <c r="RK105" s="222"/>
      <c r="RL105" s="222"/>
      <c r="RM105" s="222"/>
      <c r="RN105" s="222"/>
      <c r="RO105" s="222"/>
      <c r="RP105" s="222"/>
      <c r="RQ105" s="222"/>
      <c r="RR105" s="222"/>
      <c r="RS105" s="222"/>
      <c r="RT105" s="222"/>
      <c r="RU105" s="221"/>
    </row>
    <row r="106" spans="2:489" ht="6.6" customHeight="1">
      <c r="B106" s="817"/>
      <c r="C106" s="818"/>
      <c r="D106" s="819"/>
      <c r="E106" s="351"/>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3"/>
      <c r="AG106" s="459"/>
      <c r="AH106" s="434"/>
      <c r="AI106" s="434"/>
      <c r="AJ106" s="434"/>
      <c r="AK106" s="434"/>
      <c r="AL106" s="434"/>
      <c r="AM106" s="434"/>
      <c r="AN106" s="434"/>
      <c r="AO106" s="434"/>
      <c r="AP106" s="434"/>
      <c r="AQ106" s="434"/>
      <c r="AR106" s="434"/>
      <c r="AS106" s="434"/>
      <c r="AT106" s="434"/>
      <c r="AU106" s="434"/>
      <c r="AV106" s="434"/>
      <c r="AW106" s="434"/>
      <c r="AX106" s="464"/>
      <c r="AY106" s="464"/>
      <c r="AZ106" s="464"/>
      <c r="BA106" s="464"/>
      <c r="BB106" s="464"/>
      <c r="BC106" s="470"/>
      <c r="BD106" s="471"/>
      <c r="BE106" s="471"/>
      <c r="BF106" s="471"/>
      <c r="BG106" s="471"/>
      <c r="BH106" s="471"/>
      <c r="BI106" s="471"/>
      <c r="BJ106" s="471"/>
      <c r="BK106" s="471"/>
      <c r="BL106" s="471"/>
      <c r="BM106" s="471"/>
      <c r="BN106" s="471"/>
      <c r="BO106" s="471"/>
      <c r="BP106" s="471"/>
      <c r="BQ106" s="471"/>
      <c r="BR106" s="471"/>
      <c r="BS106" s="471"/>
      <c r="BT106" s="540"/>
      <c r="BU106" s="540"/>
      <c r="BV106" s="540"/>
      <c r="BW106" s="540"/>
      <c r="BX106" s="540"/>
      <c r="BY106" s="470"/>
      <c r="BZ106" s="471"/>
      <c r="CA106" s="471"/>
      <c r="CB106" s="471"/>
      <c r="CC106" s="471"/>
      <c r="CD106" s="471"/>
      <c r="CE106" s="471"/>
      <c r="CF106" s="471"/>
      <c r="CG106" s="471"/>
      <c r="CH106" s="471"/>
      <c r="CI106" s="471"/>
      <c r="CJ106" s="471"/>
      <c r="CK106" s="471"/>
      <c r="CL106" s="471"/>
      <c r="CM106" s="471"/>
      <c r="CN106" s="471"/>
      <c r="CO106" s="471"/>
      <c r="CP106" s="540"/>
      <c r="CQ106" s="540"/>
      <c r="CR106" s="540"/>
      <c r="CS106" s="540"/>
      <c r="CT106" s="541"/>
      <c r="CU106" s="782"/>
      <c r="CV106" s="782"/>
      <c r="CW106" s="782"/>
      <c r="CX106" s="782"/>
      <c r="CY106" s="782"/>
      <c r="CZ106" s="782"/>
      <c r="DA106" s="782"/>
      <c r="DB106" s="782"/>
      <c r="DC106" s="782"/>
      <c r="DD106" s="782"/>
      <c r="DE106" s="782"/>
      <c r="DF106" s="782"/>
      <c r="DG106" s="782"/>
      <c r="DH106" s="782"/>
      <c r="DI106" s="782"/>
      <c r="DJ106" s="782"/>
      <c r="DK106" s="782"/>
      <c r="DL106" s="782"/>
      <c r="DM106" s="782"/>
      <c r="DN106" s="782"/>
      <c r="DO106" s="782"/>
      <c r="DP106" s="783"/>
      <c r="DQ106" s="384"/>
      <c r="DR106" s="285"/>
      <c r="DS106" s="285"/>
      <c r="DT106" s="285"/>
      <c r="DU106" s="285"/>
      <c r="DV106" s="285"/>
      <c r="DW106" s="285"/>
      <c r="DX106" s="285"/>
      <c r="DY106" s="285"/>
      <c r="DZ106" s="285"/>
      <c r="EA106" s="285"/>
      <c r="EB106" s="285"/>
      <c r="EC106" s="285"/>
      <c r="ED106" s="285"/>
      <c r="EE106" s="285"/>
      <c r="EF106" s="285"/>
      <c r="EG106" s="285"/>
      <c r="EH106" s="285"/>
      <c r="EI106" s="285"/>
      <c r="EJ106" s="285"/>
      <c r="EK106" s="285"/>
      <c r="EL106" s="285"/>
      <c r="EM106" s="285"/>
      <c r="EN106" s="285"/>
      <c r="EO106" s="285"/>
      <c r="EP106" s="285"/>
      <c r="EQ106" s="285"/>
      <c r="ER106" s="285"/>
      <c r="ES106" s="285"/>
      <c r="ET106" s="285"/>
      <c r="EU106" s="285"/>
      <c r="EV106" s="285"/>
      <c r="EW106" s="285"/>
      <c r="EX106" s="285"/>
      <c r="EY106" s="285"/>
      <c r="EZ106" s="285"/>
      <c r="FA106" s="285"/>
      <c r="FB106" s="285"/>
      <c r="FC106" s="285"/>
      <c r="FD106" s="285"/>
      <c r="FE106" s="285"/>
      <c r="FF106" s="285"/>
      <c r="FG106" s="285"/>
      <c r="FH106" s="285"/>
      <c r="FI106" s="285"/>
      <c r="FJ106" s="285"/>
      <c r="FK106" s="285"/>
      <c r="FL106" s="285"/>
      <c r="FM106" s="285"/>
      <c r="FN106" s="285"/>
      <c r="FO106" s="221"/>
      <c r="FP106" s="222"/>
      <c r="FQ106" s="222"/>
      <c r="FR106" s="222"/>
      <c r="FS106" s="222"/>
      <c r="FT106" s="222"/>
      <c r="FU106" s="222"/>
      <c r="FV106" s="222"/>
      <c r="FW106" s="222"/>
      <c r="FX106" s="222"/>
      <c r="FY106" s="222"/>
      <c r="FZ106" s="222"/>
      <c r="GA106" s="222"/>
      <c r="GB106" s="222"/>
      <c r="GC106" s="222"/>
      <c r="GD106" s="222"/>
      <c r="GE106" s="222"/>
      <c r="GF106" s="222"/>
      <c r="GG106" s="222"/>
      <c r="GH106" s="222"/>
      <c r="GI106" s="222"/>
      <c r="GJ106" s="222"/>
      <c r="GK106" s="222"/>
      <c r="GL106" s="222"/>
      <c r="GM106" s="222"/>
      <c r="GN106" s="222"/>
      <c r="GO106" s="222"/>
      <c r="GP106" s="222"/>
      <c r="GQ106" s="222"/>
      <c r="GR106" s="222"/>
      <c r="GS106" s="222"/>
      <c r="GT106" s="222"/>
      <c r="GU106" s="222"/>
      <c r="GV106" s="222"/>
      <c r="GW106" s="222"/>
      <c r="GX106" s="222"/>
      <c r="GY106" s="222"/>
      <c r="GZ106" s="222"/>
      <c r="HA106" s="222"/>
      <c r="HB106" s="222"/>
      <c r="HC106" s="222"/>
      <c r="HD106" s="222"/>
      <c r="HE106" s="222"/>
      <c r="HF106" s="222"/>
      <c r="HG106" s="222"/>
      <c r="HH106" s="222"/>
      <c r="HI106" s="222"/>
      <c r="HJ106" s="222"/>
      <c r="HK106" s="222"/>
      <c r="HL106" s="222"/>
      <c r="HM106" s="222"/>
      <c r="HN106" s="222"/>
      <c r="HO106" s="222"/>
      <c r="HP106" s="222"/>
      <c r="HQ106" s="222"/>
      <c r="HR106" s="222"/>
      <c r="HS106" s="222"/>
      <c r="HT106" s="222"/>
      <c r="HU106" s="222"/>
      <c r="HV106" s="222"/>
      <c r="HW106" s="222"/>
      <c r="HX106" s="222"/>
      <c r="HY106" s="222"/>
      <c r="HZ106" s="222"/>
      <c r="IA106" s="222"/>
      <c r="IB106" s="222"/>
      <c r="IC106" s="222"/>
      <c r="ID106" s="222"/>
      <c r="IE106" s="222"/>
      <c r="IF106" s="222"/>
      <c r="IG106" s="222"/>
      <c r="IH106" s="222"/>
      <c r="II106" s="222"/>
      <c r="IJ106" s="222"/>
      <c r="IK106" s="222"/>
      <c r="IL106" s="222"/>
      <c r="IM106" s="222"/>
      <c r="IN106" s="222"/>
      <c r="IO106" s="222"/>
      <c r="IP106" s="222"/>
      <c r="IQ106" s="222"/>
      <c r="IR106" s="222"/>
      <c r="IS106" s="222"/>
      <c r="IT106" s="222"/>
      <c r="IU106" s="222"/>
      <c r="IV106" s="222"/>
      <c r="IW106" s="222"/>
      <c r="IX106" s="222"/>
      <c r="IY106" s="222"/>
      <c r="IZ106" s="222"/>
      <c r="JA106" s="222"/>
      <c r="JB106" s="222"/>
      <c r="JC106" s="222"/>
      <c r="JD106" s="222"/>
      <c r="JE106" s="222"/>
      <c r="JF106" s="222"/>
      <c r="JG106" s="222"/>
      <c r="JH106" s="222"/>
      <c r="JI106" s="222"/>
      <c r="JJ106" s="222"/>
      <c r="JK106" s="222"/>
      <c r="JL106" s="222"/>
      <c r="JM106" s="222"/>
      <c r="JN106" s="222"/>
      <c r="JO106" s="222"/>
      <c r="JP106" s="222"/>
      <c r="JQ106" s="221"/>
      <c r="JR106" s="222"/>
      <c r="JS106" s="222"/>
      <c r="JT106" s="222"/>
      <c r="JU106" s="222"/>
      <c r="JV106" s="222"/>
      <c r="JW106" s="222"/>
      <c r="JX106" s="222"/>
      <c r="JY106" s="222"/>
      <c r="JZ106" s="222"/>
      <c r="KA106" s="222"/>
      <c r="KB106" s="222"/>
      <c r="KC106" s="222"/>
      <c r="KD106" s="222"/>
      <c r="KE106" s="222"/>
      <c r="KF106" s="222"/>
      <c r="KG106" s="222"/>
      <c r="KH106" s="222"/>
      <c r="KI106" s="222"/>
      <c r="KJ106" s="222"/>
      <c r="KK106" s="222"/>
      <c r="KL106" s="222"/>
      <c r="KM106" s="222"/>
      <c r="KN106" s="222"/>
      <c r="KO106" s="222"/>
      <c r="KP106" s="222"/>
      <c r="KQ106" s="222"/>
      <c r="KR106" s="222"/>
      <c r="KS106" s="222"/>
      <c r="KT106" s="222"/>
      <c r="KU106" s="222"/>
      <c r="KV106" s="222"/>
      <c r="KW106" s="222"/>
      <c r="KX106" s="222"/>
      <c r="KY106" s="222"/>
      <c r="KZ106" s="222"/>
      <c r="LA106" s="222"/>
      <c r="LB106" s="222"/>
      <c r="LC106" s="222"/>
      <c r="LD106" s="222"/>
      <c r="LE106" s="222"/>
      <c r="LF106" s="222"/>
      <c r="LG106" s="222"/>
      <c r="LH106" s="222"/>
      <c r="LI106" s="222"/>
      <c r="LJ106" s="222"/>
      <c r="LK106" s="222"/>
      <c r="LL106" s="222"/>
      <c r="LM106" s="222"/>
      <c r="LN106" s="222"/>
      <c r="LO106" s="222"/>
      <c r="LP106" s="222"/>
      <c r="LQ106" s="222"/>
      <c r="LR106" s="222"/>
      <c r="LS106" s="222"/>
      <c r="LT106" s="222"/>
      <c r="LU106" s="222"/>
      <c r="LV106" s="222"/>
      <c r="LW106" s="222"/>
      <c r="LX106" s="222"/>
      <c r="LY106" s="222"/>
      <c r="LZ106" s="222"/>
      <c r="MA106" s="222"/>
      <c r="MB106" s="222"/>
      <c r="MC106" s="222"/>
      <c r="MD106" s="222"/>
      <c r="ME106" s="222"/>
      <c r="MF106" s="222"/>
      <c r="MG106" s="222"/>
      <c r="MH106" s="222"/>
      <c r="MI106" s="222"/>
      <c r="MJ106" s="222"/>
      <c r="MK106" s="222"/>
      <c r="ML106" s="222"/>
      <c r="MM106" s="222"/>
      <c r="MN106" s="222"/>
      <c r="MO106" s="222"/>
      <c r="MP106" s="222"/>
      <c r="MQ106" s="222"/>
      <c r="MR106" s="222"/>
      <c r="MS106" s="222"/>
      <c r="MT106" s="222"/>
      <c r="MU106" s="222"/>
      <c r="MV106" s="222"/>
      <c r="MW106" s="222"/>
      <c r="MX106" s="222"/>
      <c r="MY106" s="222"/>
      <c r="MZ106" s="222"/>
      <c r="NA106" s="222"/>
      <c r="NB106" s="222"/>
      <c r="NC106" s="222"/>
      <c r="ND106" s="222"/>
      <c r="NE106" s="222"/>
      <c r="NF106" s="222"/>
      <c r="NG106" s="222"/>
      <c r="NH106" s="222"/>
      <c r="NI106" s="222"/>
      <c r="NJ106" s="222"/>
      <c r="NK106" s="222"/>
      <c r="NL106" s="222"/>
      <c r="NM106" s="222"/>
      <c r="NN106" s="222"/>
      <c r="NO106" s="222"/>
      <c r="NP106" s="222"/>
      <c r="NQ106" s="222"/>
      <c r="NR106" s="222"/>
      <c r="NS106" s="221"/>
      <c r="NT106" s="222"/>
      <c r="NU106" s="222"/>
      <c r="NV106" s="222"/>
      <c r="NW106" s="222"/>
      <c r="NX106" s="222"/>
      <c r="NY106" s="222"/>
      <c r="NZ106" s="222"/>
      <c r="OA106" s="222"/>
      <c r="OB106" s="222"/>
      <c r="OC106" s="222"/>
      <c r="OD106" s="222"/>
      <c r="OE106" s="222"/>
      <c r="OF106" s="222"/>
      <c r="OG106" s="222"/>
      <c r="OH106" s="222"/>
      <c r="OI106" s="222"/>
      <c r="OJ106" s="222"/>
      <c r="OK106" s="222"/>
      <c r="OL106" s="222"/>
      <c r="OM106" s="222"/>
      <c r="ON106" s="222"/>
      <c r="OO106" s="222"/>
      <c r="OP106" s="222"/>
      <c r="OQ106" s="222"/>
      <c r="OR106" s="222"/>
      <c r="OS106" s="222"/>
      <c r="OT106" s="222"/>
      <c r="OU106" s="222"/>
      <c r="OV106" s="222"/>
      <c r="OW106" s="222"/>
      <c r="OX106" s="222"/>
      <c r="OY106" s="222"/>
      <c r="OZ106" s="222"/>
      <c r="PA106" s="222"/>
      <c r="PB106" s="222"/>
      <c r="PC106" s="222"/>
      <c r="PD106" s="222"/>
      <c r="PE106" s="222"/>
      <c r="PF106" s="222"/>
      <c r="PG106" s="222"/>
      <c r="PH106" s="222"/>
      <c r="PI106" s="222"/>
      <c r="PJ106" s="222"/>
      <c r="PK106" s="222"/>
      <c r="PL106" s="222"/>
      <c r="PM106" s="222"/>
      <c r="PN106" s="222"/>
      <c r="PO106" s="222"/>
      <c r="PP106" s="222"/>
      <c r="PQ106" s="222"/>
      <c r="PR106" s="222"/>
      <c r="PS106" s="222"/>
      <c r="PT106" s="222"/>
      <c r="PU106" s="222"/>
      <c r="PV106" s="222"/>
      <c r="PW106" s="222"/>
      <c r="PX106" s="222"/>
      <c r="PY106" s="222"/>
      <c r="PZ106" s="222"/>
      <c r="QA106" s="222"/>
      <c r="QB106" s="222"/>
      <c r="QC106" s="222"/>
      <c r="QD106" s="222"/>
      <c r="QE106" s="222"/>
      <c r="QF106" s="222"/>
      <c r="QG106" s="222"/>
      <c r="QH106" s="222"/>
      <c r="QI106" s="222"/>
      <c r="QJ106" s="222"/>
      <c r="QK106" s="222"/>
      <c r="QL106" s="222"/>
      <c r="QM106" s="222"/>
      <c r="QN106" s="222"/>
      <c r="QO106" s="222"/>
      <c r="QP106" s="222"/>
      <c r="QQ106" s="222"/>
      <c r="QR106" s="222"/>
      <c r="QS106" s="222"/>
      <c r="QT106" s="222"/>
      <c r="QU106" s="222"/>
      <c r="QV106" s="222"/>
      <c r="QW106" s="222"/>
      <c r="QX106" s="222"/>
      <c r="QY106" s="222"/>
      <c r="QZ106" s="222"/>
      <c r="RA106" s="222"/>
      <c r="RB106" s="222"/>
      <c r="RC106" s="222"/>
      <c r="RD106" s="222"/>
      <c r="RE106" s="222"/>
      <c r="RF106" s="222"/>
      <c r="RG106" s="222"/>
      <c r="RH106" s="222"/>
      <c r="RI106" s="222"/>
      <c r="RJ106" s="222"/>
      <c r="RK106" s="222"/>
      <c r="RL106" s="222"/>
      <c r="RM106" s="222"/>
      <c r="RN106" s="222"/>
      <c r="RO106" s="222"/>
      <c r="RP106" s="222"/>
      <c r="RQ106" s="222"/>
      <c r="RR106" s="222"/>
      <c r="RS106" s="222"/>
      <c r="RT106" s="222"/>
      <c r="RU106" s="221"/>
    </row>
    <row r="107" spans="2:489" ht="6.6" customHeight="1">
      <c r="B107" s="817"/>
      <c r="C107" s="818"/>
      <c r="D107" s="819"/>
      <c r="E107" s="332" t="s">
        <v>141</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4"/>
      <c r="AG107" s="784"/>
      <c r="AH107" s="469"/>
      <c r="AI107" s="469"/>
      <c r="AJ107" s="469"/>
      <c r="AK107" s="469"/>
      <c r="AL107" s="469"/>
      <c r="AM107" s="469"/>
      <c r="AN107" s="469"/>
      <c r="AO107" s="469"/>
      <c r="AP107" s="469"/>
      <c r="AQ107" s="469"/>
      <c r="AR107" s="469"/>
      <c r="AS107" s="469"/>
      <c r="AT107" s="469"/>
      <c r="AU107" s="469"/>
      <c r="AV107" s="469"/>
      <c r="AW107" s="469"/>
      <c r="AX107" s="532" t="s">
        <v>50</v>
      </c>
      <c r="AY107" s="532"/>
      <c r="AZ107" s="532"/>
      <c r="BA107" s="532"/>
      <c r="BB107" s="533"/>
      <c r="BC107" s="782" t="s">
        <v>1</v>
      </c>
      <c r="BD107" s="782"/>
      <c r="BE107" s="782"/>
      <c r="BF107" s="782"/>
      <c r="BG107" s="782"/>
      <c r="BH107" s="782"/>
      <c r="BI107" s="782"/>
      <c r="BJ107" s="782"/>
      <c r="BK107" s="782"/>
      <c r="BL107" s="782"/>
      <c r="BM107" s="782"/>
      <c r="BN107" s="782"/>
      <c r="BO107" s="782"/>
      <c r="BP107" s="782"/>
      <c r="BQ107" s="782"/>
      <c r="BR107" s="782"/>
      <c r="BS107" s="782"/>
      <c r="BT107" s="782"/>
      <c r="BU107" s="782"/>
      <c r="BV107" s="782"/>
      <c r="BW107" s="782"/>
      <c r="BX107" s="783"/>
      <c r="BY107" s="782" t="s">
        <v>1</v>
      </c>
      <c r="BZ107" s="782"/>
      <c r="CA107" s="782"/>
      <c r="CB107" s="782"/>
      <c r="CC107" s="782"/>
      <c r="CD107" s="782"/>
      <c r="CE107" s="782"/>
      <c r="CF107" s="782"/>
      <c r="CG107" s="782"/>
      <c r="CH107" s="782"/>
      <c r="CI107" s="782"/>
      <c r="CJ107" s="782"/>
      <c r="CK107" s="782"/>
      <c r="CL107" s="782"/>
      <c r="CM107" s="782"/>
      <c r="CN107" s="782"/>
      <c r="CO107" s="782"/>
      <c r="CP107" s="782"/>
      <c r="CQ107" s="782"/>
      <c r="CR107" s="782"/>
      <c r="CS107" s="782"/>
      <c r="CT107" s="783"/>
      <c r="CU107" s="782" t="s">
        <v>1</v>
      </c>
      <c r="CV107" s="782"/>
      <c r="CW107" s="782"/>
      <c r="CX107" s="782"/>
      <c r="CY107" s="782"/>
      <c r="CZ107" s="782"/>
      <c r="DA107" s="782"/>
      <c r="DB107" s="782"/>
      <c r="DC107" s="782"/>
      <c r="DD107" s="782"/>
      <c r="DE107" s="782"/>
      <c r="DF107" s="782"/>
      <c r="DG107" s="782"/>
      <c r="DH107" s="782"/>
      <c r="DI107" s="782"/>
      <c r="DJ107" s="782"/>
      <c r="DK107" s="782"/>
      <c r="DL107" s="782"/>
      <c r="DM107" s="782"/>
      <c r="DN107" s="782"/>
      <c r="DO107" s="782"/>
      <c r="DP107" s="783"/>
      <c r="DQ107" s="384"/>
      <c r="DR107" s="285"/>
      <c r="DS107" s="285"/>
      <c r="DT107" s="285"/>
      <c r="DU107" s="285"/>
      <c r="DV107" s="285"/>
      <c r="DW107" s="285"/>
      <c r="DX107" s="285"/>
      <c r="DY107" s="285"/>
      <c r="DZ107" s="285"/>
      <c r="EA107" s="285"/>
      <c r="EB107" s="285"/>
      <c r="EC107" s="285"/>
      <c r="ED107" s="285"/>
      <c r="EE107" s="285"/>
      <c r="EF107" s="285"/>
      <c r="EG107" s="285"/>
      <c r="EH107" s="285"/>
      <c r="EI107" s="285"/>
      <c r="EJ107" s="285"/>
      <c r="EK107" s="285"/>
      <c r="EL107" s="285"/>
      <c r="EM107" s="285"/>
      <c r="EN107" s="285"/>
      <c r="EO107" s="285"/>
      <c r="EP107" s="285"/>
      <c r="EQ107" s="285"/>
      <c r="ER107" s="285"/>
      <c r="ES107" s="285"/>
      <c r="ET107" s="285"/>
      <c r="EU107" s="285"/>
      <c r="EV107" s="285"/>
      <c r="EW107" s="285"/>
      <c r="EX107" s="285"/>
      <c r="EY107" s="285"/>
      <c r="EZ107" s="285"/>
      <c r="FA107" s="285"/>
      <c r="FB107" s="285"/>
      <c r="FC107" s="285"/>
      <c r="FD107" s="285"/>
      <c r="FE107" s="285"/>
      <c r="FF107" s="285"/>
      <c r="FG107" s="285"/>
      <c r="FH107" s="285"/>
      <c r="FI107" s="285"/>
      <c r="FJ107" s="285"/>
      <c r="FK107" s="285"/>
      <c r="FL107" s="285"/>
      <c r="FM107" s="285"/>
      <c r="FN107" s="285"/>
      <c r="FO107" s="221"/>
      <c r="FP107" s="222"/>
      <c r="FQ107" s="222"/>
      <c r="FR107" s="222"/>
      <c r="FS107" s="222"/>
      <c r="FT107" s="222"/>
      <c r="FU107" s="222"/>
      <c r="FV107" s="222"/>
      <c r="FW107" s="222"/>
      <c r="FX107" s="222"/>
      <c r="FY107" s="222"/>
      <c r="FZ107" s="222"/>
      <c r="GA107" s="222"/>
      <c r="GB107" s="222"/>
      <c r="GC107" s="222"/>
      <c r="GD107" s="222"/>
      <c r="GE107" s="222"/>
      <c r="GF107" s="222"/>
      <c r="GG107" s="222"/>
      <c r="GH107" s="222"/>
      <c r="GI107" s="222"/>
      <c r="GJ107" s="222"/>
      <c r="GK107" s="222"/>
      <c r="GL107" s="222"/>
      <c r="GM107" s="222"/>
      <c r="GN107" s="222"/>
      <c r="GO107" s="222"/>
      <c r="GP107" s="222"/>
      <c r="GQ107" s="222"/>
      <c r="GR107" s="222"/>
      <c r="GS107" s="222"/>
      <c r="GT107" s="222"/>
      <c r="GU107" s="222"/>
      <c r="GV107" s="222"/>
      <c r="GW107" s="222"/>
      <c r="GX107" s="222"/>
      <c r="GY107" s="222"/>
      <c r="GZ107" s="222"/>
      <c r="HA107" s="222"/>
      <c r="HB107" s="222"/>
      <c r="HC107" s="222"/>
      <c r="HD107" s="222"/>
      <c r="HE107" s="222"/>
      <c r="HF107" s="222"/>
      <c r="HG107" s="222"/>
      <c r="HH107" s="222"/>
      <c r="HI107" s="222"/>
      <c r="HJ107" s="222"/>
      <c r="HK107" s="222"/>
      <c r="HL107" s="222"/>
      <c r="HM107" s="222"/>
      <c r="HN107" s="222"/>
      <c r="HO107" s="222"/>
      <c r="HP107" s="222"/>
      <c r="HQ107" s="222"/>
      <c r="HR107" s="222"/>
      <c r="HS107" s="222"/>
      <c r="HT107" s="222"/>
      <c r="HU107" s="222"/>
      <c r="HV107" s="222"/>
      <c r="HW107" s="222"/>
      <c r="HX107" s="222"/>
      <c r="HY107" s="222"/>
      <c r="HZ107" s="222"/>
      <c r="IA107" s="222"/>
      <c r="IB107" s="222"/>
      <c r="IC107" s="222"/>
      <c r="ID107" s="222"/>
      <c r="IE107" s="222"/>
      <c r="IF107" s="222"/>
      <c r="IG107" s="222"/>
      <c r="IH107" s="222"/>
      <c r="II107" s="222"/>
      <c r="IJ107" s="222"/>
      <c r="IK107" s="222"/>
      <c r="IL107" s="222"/>
      <c r="IM107" s="222"/>
      <c r="IN107" s="222"/>
      <c r="IO107" s="222"/>
      <c r="IP107" s="222"/>
      <c r="IQ107" s="222"/>
      <c r="IR107" s="222"/>
      <c r="IS107" s="222"/>
      <c r="IT107" s="222"/>
      <c r="IU107" s="222"/>
      <c r="IV107" s="222"/>
      <c r="IW107" s="222"/>
      <c r="IX107" s="222"/>
      <c r="IY107" s="222"/>
      <c r="IZ107" s="222"/>
      <c r="JA107" s="222"/>
      <c r="JB107" s="222"/>
      <c r="JC107" s="222"/>
      <c r="JD107" s="222"/>
      <c r="JE107" s="222"/>
      <c r="JF107" s="222"/>
      <c r="JG107" s="222"/>
      <c r="JH107" s="222"/>
      <c r="JI107" s="222"/>
      <c r="JJ107" s="222"/>
      <c r="JK107" s="222"/>
      <c r="JL107" s="222"/>
      <c r="JM107" s="222"/>
      <c r="JN107" s="222"/>
      <c r="JO107" s="222"/>
      <c r="JP107" s="222"/>
      <c r="JQ107" s="221"/>
      <c r="JR107" s="222"/>
      <c r="JS107" s="222"/>
      <c r="JT107" s="222"/>
      <c r="JU107" s="222"/>
      <c r="JV107" s="222"/>
      <c r="JW107" s="222"/>
      <c r="JX107" s="222"/>
      <c r="JY107" s="222"/>
      <c r="JZ107" s="222"/>
      <c r="KA107" s="222"/>
      <c r="KB107" s="222"/>
      <c r="KC107" s="222"/>
      <c r="KD107" s="222"/>
      <c r="KE107" s="222"/>
      <c r="KF107" s="222"/>
      <c r="KG107" s="222"/>
      <c r="KH107" s="222"/>
      <c r="KI107" s="222"/>
      <c r="KJ107" s="222"/>
      <c r="KK107" s="222"/>
      <c r="KL107" s="222"/>
      <c r="KM107" s="222"/>
      <c r="KN107" s="222"/>
      <c r="KO107" s="222"/>
      <c r="KP107" s="222"/>
      <c r="KQ107" s="222"/>
      <c r="KR107" s="222"/>
      <c r="KS107" s="222"/>
      <c r="KT107" s="222"/>
      <c r="KU107" s="222"/>
      <c r="KV107" s="222"/>
      <c r="KW107" s="222"/>
      <c r="KX107" s="222"/>
      <c r="KY107" s="222"/>
      <c r="KZ107" s="222"/>
      <c r="LA107" s="222"/>
      <c r="LB107" s="222"/>
      <c r="LC107" s="222"/>
      <c r="LD107" s="222"/>
      <c r="LE107" s="222"/>
      <c r="LF107" s="222"/>
      <c r="LG107" s="222"/>
      <c r="LH107" s="222"/>
      <c r="LI107" s="222"/>
      <c r="LJ107" s="222"/>
      <c r="LK107" s="222"/>
      <c r="LL107" s="222"/>
      <c r="LM107" s="222"/>
      <c r="LN107" s="222"/>
      <c r="LO107" s="222"/>
      <c r="LP107" s="222"/>
      <c r="LQ107" s="222"/>
      <c r="LR107" s="222"/>
      <c r="LS107" s="222"/>
      <c r="LT107" s="222"/>
      <c r="LU107" s="222"/>
      <c r="LV107" s="222"/>
      <c r="LW107" s="222"/>
      <c r="LX107" s="222"/>
      <c r="LY107" s="222"/>
      <c r="LZ107" s="222"/>
      <c r="MA107" s="222"/>
      <c r="MB107" s="222"/>
      <c r="MC107" s="222"/>
      <c r="MD107" s="222"/>
      <c r="ME107" s="222"/>
      <c r="MF107" s="222"/>
      <c r="MG107" s="222"/>
      <c r="MH107" s="222"/>
      <c r="MI107" s="222"/>
      <c r="MJ107" s="222"/>
      <c r="MK107" s="222"/>
      <c r="ML107" s="222"/>
      <c r="MM107" s="222"/>
      <c r="MN107" s="222"/>
      <c r="MO107" s="222"/>
      <c r="MP107" s="222"/>
      <c r="MQ107" s="222"/>
      <c r="MR107" s="222"/>
      <c r="MS107" s="222"/>
      <c r="MT107" s="222"/>
      <c r="MU107" s="222"/>
      <c r="MV107" s="222"/>
      <c r="MW107" s="222"/>
      <c r="MX107" s="222"/>
      <c r="MY107" s="222"/>
      <c r="MZ107" s="222"/>
      <c r="NA107" s="222"/>
      <c r="NB107" s="222"/>
      <c r="NC107" s="222"/>
      <c r="ND107" s="222"/>
      <c r="NE107" s="222"/>
      <c r="NF107" s="222"/>
      <c r="NG107" s="222"/>
      <c r="NH107" s="222"/>
      <c r="NI107" s="222"/>
      <c r="NJ107" s="222"/>
      <c r="NK107" s="222"/>
      <c r="NL107" s="222"/>
      <c r="NM107" s="222"/>
      <c r="NN107" s="222"/>
      <c r="NO107" s="222"/>
      <c r="NP107" s="222"/>
      <c r="NQ107" s="222"/>
      <c r="NR107" s="222"/>
      <c r="NS107" s="221"/>
      <c r="NT107" s="222"/>
      <c r="NU107" s="222"/>
      <c r="NV107" s="222"/>
      <c r="NW107" s="222"/>
      <c r="NX107" s="222"/>
      <c r="NY107" s="222"/>
      <c r="NZ107" s="222"/>
      <c r="OA107" s="222"/>
      <c r="OB107" s="222"/>
      <c r="OC107" s="222"/>
      <c r="OD107" s="222"/>
      <c r="OE107" s="222"/>
      <c r="OF107" s="222"/>
      <c r="OG107" s="222"/>
      <c r="OH107" s="222"/>
      <c r="OI107" s="222"/>
      <c r="OJ107" s="222"/>
      <c r="OK107" s="222"/>
      <c r="OL107" s="222"/>
      <c r="OM107" s="222"/>
      <c r="ON107" s="222"/>
      <c r="OO107" s="222"/>
      <c r="OP107" s="222"/>
      <c r="OQ107" s="222"/>
      <c r="OR107" s="222"/>
      <c r="OS107" s="222"/>
      <c r="OT107" s="222"/>
      <c r="OU107" s="222"/>
      <c r="OV107" s="222"/>
      <c r="OW107" s="222"/>
      <c r="OX107" s="222"/>
      <c r="OY107" s="222"/>
      <c r="OZ107" s="222"/>
      <c r="PA107" s="222"/>
      <c r="PB107" s="222"/>
      <c r="PC107" s="222"/>
      <c r="PD107" s="222"/>
      <c r="PE107" s="222"/>
      <c r="PF107" s="222"/>
      <c r="PG107" s="222"/>
      <c r="PH107" s="222"/>
      <c r="PI107" s="222"/>
      <c r="PJ107" s="222"/>
      <c r="PK107" s="222"/>
      <c r="PL107" s="222"/>
      <c r="PM107" s="222"/>
      <c r="PN107" s="222"/>
      <c r="PO107" s="222"/>
      <c r="PP107" s="222"/>
      <c r="PQ107" s="222"/>
      <c r="PR107" s="222"/>
      <c r="PS107" s="222"/>
      <c r="PT107" s="222"/>
      <c r="PU107" s="222"/>
      <c r="PV107" s="222"/>
      <c r="PW107" s="222"/>
      <c r="PX107" s="222"/>
      <c r="PY107" s="222"/>
      <c r="PZ107" s="222"/>
      <c r="QA107" s="222"/>
      <c r="QB107" s="222"/>
      <c r="QC107" s="222"/>
      <c r="QD107" s="222"/>
      <c r="QE107" s="222"/>
      <c r="QF107" s="222"/>
      <c r="QG107" s="222"/>
      <c r="QH107" s="222"/>
      <c r="QI107" s="222"/>
      <c r="QJ107" s="222"/>
      <c r="QK107" s="222"/>
      <c r="QL107" s="222"/>
      <c r="QM107" s="222"/>
      <c r="QN107" s="222"/>
      <c r="QO107" s="222"/>
      <c r="QP107" s="222"/>
      <c r="QQ107" s="222"/>
      <c r="QR107" s="222"/>
      <c r="QS107" s="222"/>
      <c r="QT107" s="222"/>
      <c r="QU107" s="222"/>
      <c r="QV107" s="222"/>
      <c r="QW107" s="222"/>
      <c r="QX107" s="222"/>
      <c r="QY107" s="222"/>
      <c r="QZ107" s="222"/>
      <c r="RA107" s="222"/>
      <c r="RB107" s="222"/>
      <c r="RC107" s="222"/>
      <c r="RD107" s="222"/>
      <c r="RE107" s="222"/>
      <c r="RF107" s="222"/>
      <c r="RG107" s="222"/>
      <c r="RH107" s="222"/>
      <c r="RI107" s="222"/>
      <c r="RJ107" s="222"/>
      <c r="RK107" s="222"/>
      <c r="RL107" s="222"/>
      <c r="RM107" s="222"/>
      <c r="RN107" s="222"/>
      <c r="RO107" s="222"/>
      <c r="RP107" s="222"/>
      <c r="RQ107" s="222"/>
      <c r="RR107" s="222"/>
      <c r="RS107" s="222"/>
      <c r="RT107" s="222"/>
      <c r="RU107" s="221"/>
    </row>
    <row r="108" spans="2:489" ht="6.6" customHeight="1">
      <c r="B108" s="817"/>
      <c r="C108" s="818"/>
      <c r="D108" s="819"/>
      <c r="E108" s="335"/>
      <c r="F108" s="336"/>
      <c r="G108" s="336"/>
      <c r="H108" s="336"/>
      <c r="I108" s="336"/>
      <c r="J108" s="336"/>
      <c r="K108" s="336"/>
      <c r="L108" s="336"/>
      <c r="M108" s="336"/>
      <c r="N108" s="336"/>
      <c r="O108" s="336"/>
      <c r="P108" s="336"/>
      <c r="Q108" s="336"/>
      <c r="R108" s="336"/>
      <c r="S108" s="336"/>
      <c r="T108" s="336"/>
      <c r="U108" s="336"/>
      <c r="V108" s="336"/>
      <c r="W108" s="336"/>
      <c r="X108" s="336"/>
      <c r="Y108" s="336"/>
      <c r="Z108" s="336"/>
      <c r="AA108" s="336"/>
      <c r="AB108" s="336"/>
      <c r="AC108" s="336"/>
      <c r="AD108" s="336"/>
      <c r="AE108" s="336"/>
      <c r="AF108" s="337"/>
      <c r="AG108" s="784"/>
      <c r="AH108" s="469"/>
      <c r="AI108" s="469"/>
      <c r="AJ108" s="469"/>
      <c r="AK108" s="469"/>
      <c r="AL108" s="469"/>
      <c r="AM108" s="469"/>
      <c r="AN108" s="469"/>
      <c r="AO108" s="469"/>
      <c r="AP108" s="469"/>
      <c r="AQ108" s="469"/>
      <c r="AR108" s="469"/>
      <c r="AS108" s="469"/>
      <c r="AT108" s="469"/>
      <c r="AU108" s="469"/>
      <c r="AV108" s="469"/>
      <c r="AW108" s="469"/>
      <c r="AX108" s="462"/>
      <c r="AY108" s="462"/>
      <c r="AZ108" s="462"/>
      <c r="BA108" s="462"/>
      <c r="BB108" s="463"/>
      <c r="BC108" s="782"/>
      <c r="BD108" s="782"/>
      <c r="BE108" s="782"/>
      <c r="BF108" s="782"/>
      <c r="BG108" s="782"/>
      <c r="BH108" s="782"/>
      <c r="BI108" s="782"/>
      <c r="BJ108" s="782"/>
      <c r="BK108" s="782"/>
      <c r="BL108" s="782"/>
      <c r="BM108" s="782"/>
      <c r="BN108" s="782"/>
      <c r="BO108" s="782"/>
      <c r="BP108" s="782"/>
      <c r="BQ108" s="782"/>
      <c r="BR108" s="782"/>
      <c r="BS108" s="782"/>
      <c r="BT108" s="782"/>
      <c r="BU108" s="782"/>
      <c r="BV108" s="782"/>
      <c r="BW108" s="782"/>
      <c r="BX108" s="783"/>
      <c r="BY108" s="782"/>
      <c r="BZ108" s="782"/>
      <c r="CA108" s="782"/>
      <c r="CB108" s="782"/>
      <c r="CC108" s="782"/>
      <c r="CD108" s="782"/>
      <c r="CE108" s="782"/>
      <c r="CF108" s="782"/>
      <c r="CG108" s="782"/>
      <c r="CH108" s="782"/>
      <c r="CI108" s="782"/>
      <c r="CJ108" s="782"/>
      <c r="CK108" s="782"/>
      <c r="CL108" s="782"/>
      <c r="CM108" s="782"/>
      <c r="CN108" s="782"/>
      <c r="CO108" s="782"/>
      <c r="CP108" s="782"/>
      <c r="CQ108" s="782"/>
      <c r="CR108" s="782"/>
      <c r="CS108" s="782"/>
      <c r="CT108" s="783"/>
      <c r="CU108" s="782"/>
      <c r="CV108" s="782"/>
      <c r="CW108" s="782"/>
      <c r="CX108" s="782"/>
      <c r="CY108" s="782"/>
      <c r="CZ108" s="782"/>
      <c r="DA108" s="782"/>
      <c r="DB108" s="782"/>
      <c r="DC108" s="782"/>
      <c r="DD108" s="782"/>
      <c r="DE108" s="782"/>
      <c r="DF108" s="782"/>
      <c r="DG108" s="782"/>
      <c r="DH108" s="782"/>
      <c r="DI108" s="782"/>
      <c r="DJ108" s="782"/>
      <c r="DK108" s="782"/>
      <c r="DL108" s="782"/>
      <c r="DM108" s="782"/>
      <c r="DN108" s="782"/>
      <c r="DO108" s="782"/>
      <c r="DP108" s="783"/>
      <c r="DQ108" s="384"/>
      <c r="DR108" s="285"/>
      <c r="DS108" s="285"/>
      <c r="DT108" s="285"/>
      <c r="DU108" s="285"/>
      <c r="DV108" s="285"/>
      <c r="DW108" s="285"/>
      <c r="DX108" s="285"/>
      <c r="DY108" s="285"/>
      <c r="DZ108" s="285"/>
      <c r="EA108" s="285"/>
      <c r="EB108" s="285"/>
      <c r="EC108" s="285"/>
      <c r="ED108" s="285"/>
      <c r="EE108" s="285"/>
      <c r="EF108" s="285"/>
      <c r="EG108" s="285"/>
      <c r="EH108" s="285"/>
      <c r="EI108" s="285"/>
      <c r="EJ108" s="285"/>
      <c r="EK108" s="285"/>
      <c r="EL108" s="285"/>
      <c r="EM108" s="285"/>
      <c r="EN108" s="285"/>
      <c r="EO108" s="285"/>
      <c r="EP108" s="285"/>
      <c r="EQ108" s="285"/>
      <c r="ER108" s="285"/>
      <c r="ES108" s="285"/>
      <c r="ET108" s="285"/>
      <c r="EU108" s="285"/>
      <c r="EV108" s="285"/>
      <c r="EW108" s="285"/>
      <c r="EX108" s="285"/>
      <c r="EY108" s="285"/>
      <c r="EZ108" s="285"/>
      <c r="FA108" s="285"/>
      <c r="FB108" s="285"/>
      <c r="FC108" s="285"/>
      <c r="FD108" s="285"/>
      <c r="FE108" s="285"/>
      <c r="FF108" s="285"/>
      <c r="FG108" s="285"/>
      <c r="FH108" s="285"/>
      <c r="FI108" s="285"/>
      <c r="FJ108" s="285"/>
      <c r="FK108" s="285"/>
      <c r="FL108" s="285"/>
      <c r="FM108" s="285"/>
      <c r="FN108" s="285"/>
      <c r="FO108" s="221"/>
      <c r="FP108" s="222"/>
      <c r="FQ108" s="222"/>
      <c r="FR108" s="222"/>
      <c r="FS108" s="222"/>
      <c r="FT108" s="222"/>
      <c r="FU108" s="222"/>
      <c r="FV108" s="222"/>
      <c r="FW108" s="222"/>
      <c r="FX108" s="222"/>
      <c r="FY108" s="222"/>
      <c r="FZ108" s="222"/>
      <c r="GA108" s="222"/>
      <c r="GB108" s="222"/>
      <c r="GC108" s="222"/>
      <c r="GD108" s="222"/>
      <c r="GE108" s="222"/>
      <c r="GF108" s="222"/>
      <c r="GG108" s="222"/>
      <c r="GH108" s="222"/>
      <c r="GI108" s="222"/>
      <c r="GJ108" s="222"/>
      <c r="GK108" s="222"/>
      <c r="GL108" s="222"/>
      <c r="GM108" s="222"/>
      <c r="GN108" s="222"/>
      <c r="GO108" s="222"/>
      <c r="GP108" s="222"/>
      <c r="GQ108" s="222"/>
      <c r="GR108" s="222"/>
      <c r="GS108" s="222"/>
      <c r="GT108" s="222"/>
      <c r="GU108" s="222"/>
      <c r="GV108" s="222"/>
      <c r="GW108" s="222"/>
      <c r="GX108" s="222"/>
      <c r="GY108" s="222"/>
      <c r="GZ108" s="222"/>
      <c r="HA108" s="222"/>
      <c r="HB108" s="222"/>
      <c r="HC108" s="222"/>
      <c r="HD108" s="222"/>
      <c r="HE108" s="222"/>
      <c r="HF108" s="222"/>
      <c r="HG108" s="222"/>
      <c r="HH108" s="222"/>
      <c r="HI108" s="222"/>
      <c r="HJ108" s="222"/>
      <c r="HK108" s="222"/>
      <c r="HL108" s="222"/>
      <c r="HM108" s="222"/>
      <c r="HN108" s="222"/>
      <c r="HO108" s="222"/>
      <c r="HP108" s="222"/>
      <c r="HQ108" s="222"/>
      <c r="HR108" s="222"/>
      <c r="HS108" s="222"/>
      <c r="HT108" s="222"/>
      <c r="HU108" s="222"/>
      <c r="HV108" s="222"/>
      <c r="HW108" s="222"/>
      <c r="HX108" s="222"/>
      <c r="HY108" s="222"/>
      <c r="HZ108" s="222"/>
      <c r="IA108" s="222"/>
      <c r="IB108" s="222"/>
      <c r="IC108" s="222"/>
      <c r="ID108" s="222"/>
      <c r="IE108" s="222"/>
      <c r="IF108" s="222"/>
      <c r="IG108" s="222"/>
      <c r="IH108" s="222"/>
      <c r="II108" s="222"/>
      <c r="IJ108" s="222"/>
      <c r="IK108" s="222"/>
      <c r="IL108" s="222"/>
      <c r="IM108" s="222"/>
      <c r="IN108" s="222"/>
      <c r="IO108" s="222"/>
      <c r="IP108" s="222"/>
      <c r="IQ108" s="222"/>
      <c r="IR108" s="222"/>
      <c r="IS108" s="222"/>
      <c r="IT108" s="222"/>
      <c r="IU108" s="222"/>
      <c r="IV108" s="222"/>
      <c r="IW108" s="222"/>
      <c r="IX108" s="222"/>
      <c r="IY108" s="222"/>
      <c r="IZ108" s="222"/>
      <c r="JA108" s="222"/>
      <c r="JB108" s="222"/>
      <c r="JC108" s="222"/>
      <c r="JD108" s="222"/>
      <c r="JE108" s="222"/>
      <c r="JF108" s="222"/>
      <c r="JG108" s="222"/>
      <c r="JH108" s="222"/>
      <c r="JI108" s="222"/>
      <c r="JJ108" s="222"/>
      <c r="JK108" s="222"/>
      <c r="JL108" s="222"/>
      <c r="JM108" s="222"/>
      <c r="JN108" s="222"/>
      <c r="JO108" s="222"/>
      <c r="JP108" s="222"/>
      <c r="JQ108" s="221"/>
      <c r="JR108" s="222"/>
      <c r="JS108" s="222"/>
      <c r="JT108" s="222"/>
      <c r="JU108" s="222"/>
      <c r="JV108" s="222"/>
      <c r="JW108" s="222"/>
      <c r="JX108" s="222"/>
      <c r="JY108" s="222"/>
      <c r="JZ108" s="222"/>
      <c r="KA108" s="222"/>
      <c r="KB108" s="222"/>
      <c r="KC108" s="222"/>
      <c r="KD108" s="222"/>
      <c r="KE108" s="222"/>
      <c r="KF108" s="222"/>
      <c r="KG108" s="222"/>
      <c r="KH108" s="222"/>
      <c r="KI108" s="222"/>
      <c r="KJ108" s="222"/>
      <c r="KK108" s="222"/>
      <c r="KL108" s="222"/>
      <c r="KM108" s="222"/>
      <c r="KN108" s="222"/>
      <c r="KO108" s="222"/>
      <c r="KP108" s="222"/>
      <c r="KQ108" s="222"/>
      <c r="KR108" s="222"/>
      <c r="KS108" s="222"/>
      <c r="KT108" s="222"/>
      <c r="KU108" s="222"/>
      <c r="KV108" s="222"/>
      <c r="KW108" s="222"/>
      <c r="KX108" s="222"/>
      <c r="KY108" s="222"/>
      <c r="KZ108" s="222"/>
      <c r="LA108" s="222"/>
      <c r="LB108" s="222"/>
      <c r="LC108" s="222"/>
      <c r="LD108" s="222"/>
      <c r="LE108" s="222"/>
      <c r="LF108" s="222"/>
      <c r="LG108" s="222"/>
      <c r="LH108" s="222"/>
      <c r="LI108" s="222"/>
      <c r="LJ108" s="222"/>
      <c r="LK108" s="222"/>
      <c r="LL108" s="222"/>
      <c r="LM108" s="222"/>
      <c r="LN108" s="222"/>
      <c r="LO108" s="222"/>
      <c r="LP108" s="222"/>
      <c r="LQ108" s="222"/>
      <c r="LR108" s="222"/>
      <c r="LS108" s="222"/>
      <c r="LT108" s="222"/>
      <c r="LU108" s="222"/>
      <c r="LV108" s="222"/>
      <c r="LW108" s="222"/>
      <c r="LX108" s="222"/>
      <c r="LY108" s="222"/>
      <c r="LZ108" s="222"/>
      <c r="MA108" s="222"/>
      <c r="MB108" s="222"/>
      <c r="MC108" s="222"/>
      <c r="MD108" s="222"/>
      <c r="ME108" s="222"/>
      <c r="MF108" s="222"/>
      <c r="MG108" s="222"/>
      <c r="MH108" s="222"/>
      <c r="MI108" s="222"/>
      <c r="MJ108" s="222"/>
      <c r="MK108" s="222"/>
      <c r="ML108" s="222"/>
      <c r="MM108" s="222"/>
      <c r="MN108" s="222"/>
      <c r="MO108" s="222"/>
      <c r="MP108" s="222"/>
      <c r="MQ108" s="222"/>
      <c r="MR108" s="222"/>
      <c r="MS108" s="222"/>
      <c r="MT108" s="222"/>
      <c r="MU108" s="222"/>
      <c r="MV108" s="222"/>
      <c r="MW108" s="222"/>
      <c r="MX108" s="222"/>
      <c r="MY108" s="222"/>
      <c r="MZ108" s="222"/>
      <c r="NA108" s="222"/>
      <c r="NB108" s="222"/>
      <c r="NC108" s="222"/>
      <c r="ND108" s="222"/>
      <c r="NE108" s="222"/>
      <c r="NF108" s="222"/>
      <c r="NG108" s="222"/>
      <c r="NH108" s="222"/>
      <c r="NI108" s="222"/>
      <c r="NJ108" s="222"/>
      <c r="NK108" s="222"/>
      <c r="NL108" s="222"/>
      <c r="NM108" s="222"/>
      <c r="NN108" s="222"/>
      <c r="NO108" s="222"/>
      <c r="NP108" s="222"/>
      <c r="NQ108" s="222"/>
      <c r="NR108" s="222"/>
      <c r="NS108" s="221"/>
      <c r="NT108" s="222"/>
      <c r="NU108" s="222"/>
      <c r="NV108" s="222"/>
      <c r="NW108" s="222"/>
      <c r="NX108" s="222"/>
      <c r="NY108" s="222"/>
      <c r="NZ108" s="222"/>
      <c r="OA108" s="222"/>
      <c r="OB108" s="222"/>
      <c r="OC108" s="222"/>
      <c r="OD108" s="222"/>
      <c r="OE108" s="222"/>
      <c r="OF108" s="222"/>
      <c r="OG108" s="222"/>
      <c r="OH108" s="222"/>
      <c r="OI108" s="222"/>
      <c r="OJ108" s="222"/>
      <c r="OK108" s="222"/>
      <c r="OL108" s="222"/>
      <c r="OM108" s="222"/>
      <c r="ON108" s="222"/>
      <c r="OO108" s="222"/>
      <c r="OP108" s="222"/>
      <c r="OQ108" s="222"/>
      <c r="OR108" s="222"/>
      <c r="OS108" s="222"/>
      <c r="OT108" s="222"/>
      <c r="OU108" s="222"/>
      <c r="OV108" s="222"/>
      <c r="OW108" s="222"/>
      <c r="OX108" s="222"/>
      <c r="OY108" s="222"/>
      <c r="OZ108" s="222"/>
      <c r="PA108" s="222"/>
      <c r="PB108" s="222"/>
      <c r="PC108" s="222"/>
      <c r="PD108" s="222"/>
      <c r="PE108" s="222"/>
      <c r="PF108" s="222"/>
      <c r="PG108" s="222"/>
      <c r="PH108" s="222"/>
      <c r="PI108" s="222"/>
      <c r="PJ108" s="222"/>
      <c r="PK108" s="222"/>
      <c r="PL108" s="222"/>
      <c r="PM108" s="222"/>
      <c r="PN108" s="222"/>
      <c r="PO108" s="222"/>
      <c r="PP108" s="222"/>
      <c r="PQ108" s="222"/>
      <c r="PR108" s="222"/>
      <c r="PS108" s="222"/>
      <c r="PT108" s="222"/>
      <c r="PU108" s="222"/>
      <c r="PV108" s="222"/>
      <c r="PW108" s="222"/>
      <c r="PX108" s="222"/>
      <c r="PY108" s="222"/>
      <c r="PZ108" s="222"/>
      <c r="QA108" s="222"/>
      <c r="QB108" s="222"/>
      <c r="QC108" s="222"/>
      <c r="QD108" s="222"/>
      <c r="QE108" s="222"/>
      <c r="QF108" s="222"/>
      <c r="QG108" s="222"/>
      <c r="QH108" s="222"/>
      <c r="QI108" s="222"/>
      <c r="QJ108" s="222"/>
      <c r="QK108" s="222"/>
      <c r="QL108" s="222"/>
      <c r="QM108" s="222"/>
      <c r="QN108" s="222"/>
      <c r="QO108" s="222"/>
      <c r="QP108" s="222"/>
      <c r="QQ108" s="222"/>
      <c r="QR108" s="222"/>
      <c r="QS108" s="222"/>
      <c r="QT108" s="222"/>
      <c r="QU108" s="222"/>
      <c r="QV108" s="222"/>
      <c r="QW108" s="222"/>
      <c r="QX108" s="222"/>
      <c r="QY108" s="222"/>
      <c r="QZ108" s="222"/>
      <c r="RA108" s="222"/>
      <c r="RB108" s="222"/>
      <c r="RC108" s="222"/>
      <c r="RD108" s="222"/>
      <c r="RE108" s="222"/>
      <c r="RF108" s="222"/>
      <c r="RG108" s="222"/>
      <c r="RH108" s="222"/>
      <c r="RI108" s="222"/>
      <c r="RJ108" s="222"/>
      <c r="RK108" s="222"/>
      <c r="RL108" s="222"/>
      <c r="RM108" s="222"/>
      <c r="RN108" s="222"/>
      <c r="RO108" s="222"/>
      <c r="RP108" s="222"/>
      <c r="RQ108" s="222"/>
      <c r="RR108" s="222"/>
      <c r="RS108" s="222"/>
      <c r="RT108" s="222"/>
      <c r="RU108" s="221"/>
    </row>
    <row r="109" spans="2:489" ht="6.6" customHeight="1">
      <c r="B109" s="817"/>
      <c r="C109" s="818"/>
      <c r="D109" s="819"/>
      <c r="E109" s="335"/>
      <c r="F109" s="336"/>
      <c r="G109" s="336"/>
      <c r="H109" s="336"/>
      <c r="I109" s="336"/>
      <c r="J109" s="336"/>
      <c r="K109" s="336"/>
      <c r="L109" s="336"/>
      <c r="M109" s="336"/>
      <c r="N109" s="336"/>
      <c r="O109" s="336"/>
      <c r="P109" s="336"/>
      <c r="Q109" s="336"/>
      <c r="R109" s="336"/>
      <c r="S109" s="336"/>
      <c r="T109" s="336"/>
      <c r="U109" s="336"/>
      <c r="V109" s="336"/>
      <c r="W109" s="336"/>
      <c r="X109" s="336"/>
      <c r="Y109" s="336"/>
      <c r="Z109" s="336"/>
      <c r="AA109" s="336"/>
      <c r="AB109" s="336"/>
      <c r="AC109" s="336"/>
      <c r="AD109" s="336"/>
      <c r="AE109" s="336"/>
      <c r="AF109" s="337"/>
      <c r="AG109" s="784"/>
      <c r="AH109" s="469"/>
      <c r="AI109" s="469"/>
      <c r="AJ109" s="469"/>
      <c r="AK109" s="469"/>
      <c r="AL109" s="469"/>
      <c r="AM109" s="469"/>
      <c r="AN109" s="469"/>
      <c r="AO109" s="469"/>
      <c r="AP109" s="469"/>
      <c r="AQ109" s="469"/>
      <c r="AR109" s="469"/>
      <c r="AS109" s="469"/>
      <c r="AT109" s="469"/>
      <c r="AU109" s="469"/>
      <c r="AV109" s="469"/>
      <c r="AW109" s="469"/>
      <c r="AX109" s="462"/>
      <c r="AY109" s="462"/>
      <c r="AZ109" s="462"/>
      <c r="BA109" s="462"/>
      <c r="BB109" s="463"/>
      <c r="BC109" s="782"/>
      <c r="BD109" s="782"/>
      <c r="BE109" s="782"/>
      <c r="BF109" s="782"/>
      <c r="BG109" s="782"/>
      <c r="BH109" s="782"/>
      <c r="BI109" s="782"/>
      <c r="BJ109" s="782"/>
      <c r="BK109" s="782"/>
      <c r="BL109" s="782"/>
      <c r="BM109" s="782"/>
      <c r="BN109" s="782"/>
      <c r="BO109" s="782"/>
      <c r="BP109" s="782"/>
      <c r="BQ109" s="782"/>
      <c r="BR109" s="782"/>
      <c r="BS109" s="782"/>
      <c r="BT109" s="782"/>
      <c r="BU109" s="782"/>
      <c r="BV109" s="782"/>
      <c r="BW109" s="782"/>
      <c r="BX109" s="783"/>
      <c r="BY109" s="782"/>
      <c r="BZ109" s="782"/>
      <c r="CA109" s="782"/>
      <c r="CB109" s="782"/>
      <c r="CC109" s="782"/>
      <c r="CD109" s="782"/>
      <c r="CE109" s="782"/>
      <c r="CF109" s="782"/>
      <c r="CG109" s="782"/>
      <c r="CH109" s="782"/>
      <c r="CI109" s="782"/>
      <c r="CJ109" s="782"/>
      <c r="CK109" s="782"/>
      <c r="CL109" s="782"/>
      <c r="CM109" s="782"/>
      <c r="CN109" s="782"/>
      <c r="CO109" s="782"/>
      <c r="CP109" s="782"/>
      <c r="CQ109" s="782"/>
      <c r="CR109" s="782"/>
      <c r="CS109" s="782"/>
      <c r="CT109" s="783"/>
      <c r="CU109" s="782"/>
      <c r="CV109" s="782"/>
      <c r="CW109" s="782"/>
      <c r="CX109" s="782"/>
      <c r="CY109" s="782"/>
      <c r="CZ109" s="782"/>
      <c r="DA109" s="782"/>
      <c r="DB109" s="782"/>
      <c r="DC109" s="782"/>
      <c r="DD109" s="782"/>
      <c r="DE109" s="782"/>
      <c r="DF109" s="782"/>
      <c r="DG109" s="782"/>
      <c r="DH109" s="782"/>
      <c r="DI109" s="782"/>
      <c r="DJ109" s="782"/>
      <c r="DK109" s="782"/>
      <c r="DL109" s="782"/>
      <c r="DM109" s="782"/>
      <c r="DN109" s="782"/>
      <c r="DO109" s="782"/>
      <c r="DP109" s="783"/>
      <c r="DQ109" s="384"/>
      <c r="DR109" s="285"/>
      <c r="DS109" s="285"/>
      <c r="DT109" s="285"/>
      <c r="DU109" s="285"/>
      <c r="DV109" s="285"/>
      <c r="DW109" s="285"/>
      <c r="DX109" s="285"/>
      <c r="DY109" s="285"/>
      <c r="DZ109" s="285"/>
      <c r="EA109" s="285"/>
      <c r="EB109" s="285"/>
      <c r="EC109" s="285"/>
      <c r="ED109" s="285"/>
      <c r="EE109" s="285"/>
      <c r="EF109" s="285"/>
      <c r="EG109" s="285"/>
      <c r="EH109" s="285"/>
      <c r="EI109" s="285"/>
      <c r="EJ109" s="285"/>
      <c r="EK109" s="285"/>
      <c r="EL109" s="285"/>
      <c r="EM109" s="285"/>
      <c r="EN109" s="285"/>
      <c r="EO109" s="285"/>
      <c r="EP109" s="285"/>
      <c r="EQ109" s="285"/>
      <c r="ER109" s="285"/>
      <c r="ES109" s="285"/>
      <c r="ET109" s="285"/>
      <c r="EU109" s="285"/>
      <c r="EV109" s="285"/>
      <c r="EW109" s="285"/>
      <c r="EX109" s="285"/>
      <c r="EY109" s="285"/>
      <c r="EZ109" s="285"/>
      <c r="FA109" s="285"/>
      <c r="FB109" s="285"/>
      <c r="FC109" s="285"/>
      <c r="FD109" s="285"/>
      <c r="FE109" s="285"/>
      <c r="FF109" s="285"/>
      <c r="FG109" s="285"/>
      <c r="FH109" s="285"/>
      <c r="FI109" s="285"/>
      <c r="FJ109" s="285"/>
      <c r="FK109" s="285"/>
      <c r="FL109" s="285"/>
      <c r="FM109" s="285"/>
      <c r="FN109" s="285"/>
      <c r="FO109" s="221"/>
      <c r="FP109" s="222"/>
      <c r="FQ109" s="222"/>
      <c r="FR109" s="222"/>
      <c r="FS109" s="222"/>
      <c r="FT109" s="222"/>
      <c r="FU109" s="222"/>
      <c r="FV109" s="222"/>
      <c r="FW109" s="222"/>
      <c r="FX109" s="222"/>
      <c r="FY109" s="222"/>
      <c r="FZ109" s="222"/>
      <c r="GA109" s="222"/>
      <c r="GB109" s="222"/>
      <c r="GC109" s="222"/>
      <c r="GD109" s="222"/>
      <c r="GE109" s="222"/>
      <c r="GF109" s="222"/>
      <c r="GG109" s="222"/>
      <c r="GH109" s="222"/>
      <c r="GI109" s="222"/>
      <c r="GJ109" s="222"/>
      <c r="GK109" s="222"/>
      <c r="GL109" s="222"/>
      <c r="GM109" s="222"/>
      <c r="GN109" s="222"/>
      <c r="GO109" s="222"/>
      <c r="GP109" s="222"/>
      <c r="GQ109" s="222"/>
      <c r="GR109" s="222"/>
      <c r="GS109" s="222"/>
      <c r="GT109" s="222"/>
      <c r="GU109" s="222"/>
      <c r="GV109" s="222"/>
      <c r="GW109" s="222"/>
      <c r="GX109" s="222"/>
      <c r="GY109" s="222"/>
      <c r="GZ109" s="222"/>
      <c r="HA109" s="222"/>
      <c r="HB109" s="222"/>
      <c r="HC109" s="222"/>
      <c r="HD109" s="222"/>
      <c r="HE109" s="222"/>
      <c r="HF109" s="222"/>
      <c r="HG109" s="222"/>
      <c r="HH109" s="222"/>
      <c r="HI109" s="222"/>
      <c r="HJ109" s="222"/>
      <c r="HK109" s="222"/>
      <c r="HL109" s="222"/>
      <c r="HM109" s="222"/>
      <c r="HN109" s="222"/>
      <c r="HO109" s="222"/>
      <c r="HP109" s="222"/>
      <c r="HQ109" s="222"/>
      <c r="HR109" s="222"/>
      <c r="HS109" s="222"/>
      <c r="HT109" s="222"/>
      <c r="HU109" s="222"/>
      <c r="HV109" s="222"/>
      <c r="HW109" s="222"/>
      <c r="HX109" s="222"/>
      <c r="HY109" s="222"/>
      <c r="HZ109" s="222"/>
      <c r="IA109" s="222"/>
      <c r="IB109" s="222"/>
      <c r="IC109" s="222"/>
      <c r="ID109" s="222"/>
      <c r="IE109" s="222"/>
      <c r="IF109" s="222"/>
      <c r="IG109" s="222"/>
      <c r="IH109" s="222"/>
      <c r="II109" s="222"/>
      <c r="IJ109" s="222"/>
      <c r="IK109" s="222"/>
      <c r="IL109" s="222"/>
      <c r="IM109" s="222"/>
      <c r="IN109" s="222"/>
      <c r="IO109" s="222"/>
      <c r="IP109" s="222"/>
      <c r="IQ109" s="222"/>
      <c r="IR109" s="222"/>
      <c r="IS109" s="222"/>
      <c r="IT109" s="222"/>
      <c r="IU109" s="222"/>
      <c r="IV109" s="222"/>
      <c r="IW109" s="222"/>
      <c r="IX109" s="222"/>
      <c r="IY109" s="222"/>
      <c r="IZ109" s="222"/>
      <c r="JA109" s="222"/>
      <c r="JB109" s="222"/>
      <c r="JC109" s="222"/>
      <c r="JD109" s="222"/>
      <c r="JE109" s="222"/>
      <c r="JF109" s="222"/>
      <c r="JG109" s="222"/>
      <c r="JH109" s="222"/>
      <c r="JI109" s="222"/>
      <c r="JJ109" s="222"/>
      <c r="JK109" s="222"/>
      <c r="JL109" s="222"/>
      <c r="JM109" s="222"/>
      <c r="JN109" s="222"/>
      <c r="JO109" s="222"/>
      <c r="JP109" s="222"/>
      <c r="JQ109" s="221"/>
      <c r="JR109" s="222"/>
      <c r="JS109" s="222"/>
      <c r="JT109" s="222"/>
      <c r="JU109" s="222"/>
      <c r="JV109" s="222"/>
      <c r="JW109" s="222"/>
      <c r="JX109" s="222"/>
      <c r="JY109" s="222"/>
      <c r="JZ109" s="222"/>
      <c r="KA109" s="222"/>
      <c r="KB109" s="222"/>
      <c r="KC109" s="222"/>
      <c r="KD109" s="222"/>
      <c r="KE109" s="222"/>
      <c r="KF109" s="222"/>
      <c r="KG109" s="222"/>
      <c r="KH109" s="222"/>
      <c r="KI109" s="222"/>
      <c r="KJ109" s="222"/>
      <c r="KK109" s="222"/>
      <c r="KL109" s="222"/>
      <c r="KM109" s="222"/>
      <c r="KN109" s="222"/>
      <c r="KO109" s="222"/>
      <c r="KP109" s="222"/>
      <c r="KQ109" s="222"/>
      <c r="KR109" s="222"/>
      <c r="KS109" s="222"/>
      <c r="KT109" s="222"/>
      <c r="KU109" s="222"/>
      <c r="KV109" s="222"/>
      <c r="KW109" s="222"/>
      <c r="KX109" s="222"/>
      <c r="KY109" s="222"/>
      <c r="KZ109" s="222"/>
      <c r="LA109" s="222"/>
      <c r="LB109" s="222"/>
      <c r="LC109" s="222"/>
      <c r="LD109" s="222"/>
      <c r="LE109" s="222"/>
      <c r="LF109" s="222"/>
      <c r="LG109" s="222"/>
      <c r="LH109" s="222"/>
      <c r="LI109" s="222"/>
      <c r="LJ109" s="222"/>
      <c r="LK109" s="222"/>
      <c r="LL109" s="222"/>
      <c r="LM109" s="222"/>
      <c r="LN109" s="222"/>
      <c r="LO109" s="222"/>
      <c r="LP109" s="222"/>
      <c r="LQ109" s="222"/>
      <c r="LR109" s="222"/>
      <c r="LS109" s="222"/>
      <c r="LT109" s="222"/>
      <c r="LU109" s="222"/>
      <c r="LV109" s="222"/>
      <c r="LW109" s="222"/>
      <c r="LX109" s="222"/>
      <c r="LY109" s="222"/>
      <c r="LZ109" s="222"/>
      <c r="MA109" s="222"/>
      <c r="MB109" s="222"/>
      <c r="MC109" s="222"/>
      <c r="MD109" s="222"/>
      <c r="ME109" s="222"/>
      <c r="MF109" s="222"/>
      <c r="MG109" s="222"/>
      <c r="MH109" s="222"/>
      <c r="MI109" s="222"/>
      <c r="MJ109" s="222"/>
      <c r="MK109" s="222"/>
      <c r="ML109" s="222"/>
      <c r="MM109" s="222"/>
      <c r="MN109" s="222"/>
      <c r="MO109" s="222"/>
      <c r="MP109" s="222"/>
      <c r="MQ109" s="222"/>
      <c r="MR109" s="222"/>
      <c r="MS109" s="222"/>
      <c r="MT109" s="222"/>
      <c r="MU109" s="222"/>
      <c r="MV109" s="222"/>
      <c r="MW109" s="222"/>
      <c r="MX109" s="222"/>
      <c r="MY109" s="222"/>
      <c r="MZ109" s="222"/>
      <c r="NA109" s="222"/>
      <c r="NB109" s="222"/>
      <c r="NC109" s="222"/>
      <c r="ND109" s="222"/>
      <c r="NE109" s="222"/>
      <c r="NF109" s="222"/>
      <c r="NG109" s="222"/>
      <c r="NH109" s="222"/>
      <c r="NI109" s="222"/>
      <c r="NJ109" s="222"/>
      <c r="NK109" s="222"/>
      <c r="NL109" s="222"/>
      <c r="NM109" s="222"/>
      <c r="NN109" s="222"/>
      <c r="NO109" s="222"/>
      <c r="NP109" s="222"/>
      <c r="NQ109" s="222"/>
      <c r="NR109" s="222"/>
      <c r="NS109" s="221"/>
      <c r="NT109" s="222"/>
      <c r="NU109" s="222"/>
      <c r="NV109" s="222"/>
      <c r="NW109" s="222"/>
      <c r="NX109" s="222"/>
      <c r="NY109" s="222"/>
      <c r="NZ109" s="222"/>
      <c r="OA109" s="222"/>
      <c r="OB109" s="222"/>
      <c r="OC109" s="222"/>
      <c r="OD109" s="222"/>
      <c r="OE109" s="222"/>
      <c r="OF109" s="222"/>
      <c r="OG109" s="222"/>
      <c r="OH109" s="222"/>
      <c r="OI109" s="222"/>
      <c r="OJ109" s="222"/>
      <c r="OK109" s="222"/>
      <c r="OL109" s="222"/>
      <c r="OM109" s="222"/>
      <c r="ON109" s="222"/>
      <c r="OO109" s="222"/>
      <c r="OP109" s="222"/>
      <c r="OQ109" s="222"/>
      <c r="OR109" s="222"/>
      <c r="OS109" s="222"/>
      <c r="OT109" s="222"/>
      <c r="OU109" s="222"/>
      <c r="OV109" s="222"/>
      <c r="OW109" s="222"/>
      <c r="OX109" s="222"/>
      <c r="OY109" s="222"/>
      <c r="OZ109" s="222"/>
      <c r="PA109" s="222"/>
      <c r="PB109" s="222"/>
      <c r="PC109" s="222"/>
      <c r="PD109" s="222"/>
      <c r="PE109" s="222"/>
      <c r="PF109" s="222"/>
      <c r="PG109" s="222"/>
      <c r="PH109" s="222"/>
      <c r="PI109" s="222"/>
      <c r="PJ109" s="222"/>
      <c r="PK109" s="222"/>
      <c r="PL109" s="222"/>
      <c r="PM109" s="222"/>
      <c r="PN109" s="222"/>
      <c r="PO109" s="222"/>
      <c r="PP109" s="222"/>
      <c r="PQ109" s="222"/>
      <c r="PR109" s="222"/>
      <c r="PS109" s="222"/>
      <c r="PT109" s="222"/>
      <c r="PU109" s="222"/>
      <c r="PV109" s="222"/>
      <c r="PW109" s="222"/>
      <c r="PX109" s="222"/>
      <c r="PY109" s="222"/>
      <c r="PZ109" s="222"/>
      <c r="QA109" s="222"/>
      <c r="QB109" s="222"/>
      <c r="QC109" s="222"/>
      <c r="QD109" s="222"/>
      <c r="QE109" s="222"/>
      <c r="QF109" s="222"/>
      <c r="QG109" s="222"/>
      <c r="QH109" s="222"/>
      <c r="QI109" s="222"/>
      <c r="QJ109" s="222"/>
      <c r="QK109" s="222"/>
      <c r="QL109" s="222"/>
      <c r="QM109" s="222"/>
      <c r="QN109" s="222"/>
      <c r="QO109" s="222"/>
      <c r="QP109" s="222"/>
      <c r="QQ109" s="222"/>
      <c r="QR109" s="222"/>
      <c r="QS109" s="222"/>
      <c r="QT109" s="222"/>
      <c r="QU109" s="222"/>
      <c r="QV109" s="222"/>
      <c r="QW109" s="222"/>
      <c r="QX109" s="222"/>
      <c r="QY109" s="222"/>
      <c r="QZ109" s="222"/>
      <c r="RA109" s="222"/>
      <c r="RB109" s="222"/>
      <c r="RC109" s="222"/>
      <c r="RD109" s="222"/>
      <c r="RE109" s="222"/>
      <c r="RF109" s="222"/>
      <c r="RG109" s="222"/>
      <c r="RH109" s="222"/>
      <c r="RI109" s="222"/>
      <c r="RJ109" s="222"/>
      <c r="RK109" s="222"/>
      <c r="RL109" s="222"/>
      <c r="RM109" s="222"/>
      <c r="RN109" s="222"/>
      <c r="RO109" s="222"/>
      <c r="RP109" s="222"/>
      <c r="RQ109" s="222"/>
      <c r="RR109" s="222"/>
      <c r="RS109" s="222"/>
      <c r="RT109" s="222"/>
      <c r="RU109" s="221"/>
    </row>
    <row r="110" spans="2:489" ht="6.6" customHeight="1">
      <c r="B110" s="817"/>
      <c r="C110" s="818"/>
      <c r="D110" s="819"/>
      <c r="E110" s="338"/>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40"/>
      <c r="AG110" s="785"/>
      <c r="AH110" s="471"/>
      <c r="AI110" s="471"/>
      <c r="AJ110" s="471"/>
      <c r="AK110" s="471"/>
      <c r="AL110" s="471"/>
      <c r="AM110" s="471"/>
      <c r="AN110" s="471"/>
      <c r="AO110" s="471"/>
      <c r="AP110" s="471"/>
      <c r="AQ110" s="471"/>
      <c r="AR110" s="471"/>
      <c r="AS110" s="471"/>
      <c r="AT110" s="471"/>
      <c r="AU110" s="471"/>
      <c r="AV110" s="471"/>
      <c r="AW110" s="471"/>
      <c r="AX110" s="464"/>
      <c r="AY110" s="464"/>
      <c r="AZ110" s="464"/>
      <c r="BA110" s="464"/>
      <c r="BB110" s="465"/>
      <c r="BC110" s="782"/>
      <c r="BD110" s="782"/>
      <c r="BE110" s="782"/>
      <c r="BF110" s="782"/>
      <c r="BG110" s="782"/>
      <c r="BH110" s="782"/>
      <c r="BI110" s="782"/>
      <c r="BJ110" s="782"/>
      <c r="BK110" s="782"/>
      <c r="BL110" s="782"/>
      <c r="BM110" s="782"/>
      <c r="BN110" s="782"/>
      <c r="BO110" s="782"/>
      <c r="BP110" s="782"/>
      <c r="BQ110" s="782"/>
      <c r="BR110" s="782"/>
      <c r="BS110" s="782"/>
      <c r="BT110" s="782"/>
      <c r="BU110" s="782"/>
      <c r="BV110" s="782"/>
      <c r="BW110" s="782"/>
      <c r="BX110" s="783"/>
      <c r="BY110" s="782"/>
      <c r="BZ110" s="782"/>
      <c r="CA110" s="782"/>
      <c r="CB110" s="782"/>
      <c r="CC110" s="782"/>
      <c r="CD110" s="782"/>
      <c r="CE110" s="782"/>
      <c r="CF110" s="782"/>
      <c r="CG110" s="782"/>
      <c r="CH110" s="782"/>
      <c r="CI110" s="782"/>
      <c r="CJ110" s="782"/>
      <c r="CK110" s="782"/>
      <c r="CL110" s="782"/>
      <c r="CM110" s="782"/>
      <c r="CN110" s="782"/>
      <c r="CO110" s="782"/>
      <c r="CP110" s="782"/>
      <c r="CQ110" s="782"/>
      <c r="CR110" s="782"/>
      <c r="CS110" s="782"/>
      <c r="CT110" s="783"/>
      <c r="CU110" s="782"/>
      <c r="CV110" s="782"/>
      <c r="CW110" s="782"/>
      <c r="CX110" s="782"/>
      <c r="CY110" s="782"/>
      <c r="CZ110" s="782"/>
      <c r="DA110" s="782"/>
      <c r="DB110" s="782"/>
      <c r="DC110" s="782"/>
      <c r="DD110" s="782"/>
      <c r="DE110" s="782"/>
      <c r="DF110" s="782"/>
      <c r="DG110" s="782"/>
      <c r="DH110" s="782"/>
      <c r="DI110" s="782"/>
      <c r="DJ110" s="782"/>
      <c r="DK110" s="782"/>
      <c r="DL110" s="782"/>
      <c r="DM110" s="782"/>
      <c r="DN110" s="782"/>
      <c r="DO110" s="782"/>
      <c r="DP110" s="783"/>
      <c r="DQ110" s="384"/>
      <c r="DR110" s="285"/>
      <c r="DS110" s="285"/>
      <c r="DT110" s="285"/>
      <c r="DU110" s="285"/>
      <c r="DV110" s="285"/>
      <c r="DW110" s="285"/>
      <c r="DX110" s="285"/>
      <c r="DY110" s="285"/>
      <c r="DZ110" s="285"/>
      <c r="EA110" s="285"/>
      <c r="EB110" s="285"/>
      <c r="EC110" s="285"/>
      <c r="ED110" s="285"/>
      <c r="EE110" s="285"/>
      <c r="EF110" s="285"/>
      <c r="EG110" s="285"/>
      <c r="EH110" s="285"/>
      <c r="EI110" s="285"/>
      <c r="EJ110" s="285"/>
      <c r="EK110" s="285"/>
      <c r="EL110" s="285"/>
      <c r="EM110" s="285"/>
      <c r="EN110" s="285"/>
      <c r="EO110" s="285"/>
      <c r="EP110" s="285"/>
      <c r="EQ110" s="285"/>
      <c r="ER110" s="285"/>
      <c r="ES110" s="285"/>
      <c r="ET110" s="285"/>
      <c r="EU110" s="285"/>
      <c r="EV110" s="285"/>
      <c r="EW110" s="285"/>
      <c r="EX110" s="285"/>
      <c r="EY110" s="285"/>
      <c r="EZ110" s="285"/>
      <c r="FA110" s="285"/>
      <c r="FB110" s="285"/>
      <c r="FC110" s="285"/>
      <c r="FD110" s="285"/>
      <c r="FE110" s="285"/>
      <c r="FF110" s="285"/>
      <c r="FG110" s="285"/>
      <c r="FH110" s="285"/>
      <c r="FI110" s="285"/>
      <c r="FJ110" s="285"/>
      <c r="FK110" s="285"/>
      <c r="FL110" s="285"/>
      <c r="FM110" s="285"/>
      <c r="FN110" s="285"/>
      <c r="FO110" s="221"/>
      <c r="FP110" s="222"/>
      <c r="FQ110" s="222"/>
      <c r="FR110" s="222"/>
      <c r="FS110" s="222"/>
      <c r="FT110" s="222"/>
      <c r="FU110" s="222"/>
      <c r="FV110" s="222"/>
      <c r="FW110" s="222"/>
      <c r="FX110" s="222"/>
      <c r="FY110" s="222"/>
      <c r="FZ110" s="222"/>
      <c r="GA110" s="222"/>
      <c r="GB110" s="222"/>
      <c r="GC110" s="222"/>
      <c r="GD110" s="222"/>
      <c r="GE110" s="222"/>
      <c r="GF110" s="222"/>
      <c r="GG110" s="222"/>
      <c r="GH110" s="222"/>
      <c r="GI110" s="222"/>
      <c r="GJ110" s="222"/>
      <c r="GK110" s="222"/>
      <c r="GL110" s="222"/>
      <c r="GM110" s="222"/>
      <c r="GN110" s="222"/>
      <c r="GO110" s="222"/>
      <c r="GP110" s="222"/>
      <c r="GQ110" s="222"/>
      <c r="GR110" s="222"/>
      <c r="GS110" s="222"/>
      <c r="GT110" s="222"/>
      <c r="GU110" s="222"/>
      <c r="GV110" s="222"/>
      <c r="GW110" s="222"/>
      <c r="GX110" s="222"/>
      <c r="GY110" s="222"/>
      <c r="GZ110" s="222"/>
      <c r="HA110" s="222"/>
      <c r="HB110" s="222"/>
      <c r="HC110" s="222"/>
      <c r="HD110" s="222"/>
      <c r="HE110" s="222"/>
      <c r="HF110" s="222"/>
      <c r="HG110" s="222"/>
      <c r="HH110" s="222"/>
      <c r="HI110" s="222"/>
      <c r="HJ110" s="222"/>
      <c r="HK110" s="222"/>
      <c r="HL110" s="222"/>
      <c r="HM110" s="222"/>
      <c r="HN110" s="222"/>
      <c r="HO110" s="222"/>
      <c r="HP110" s="222"/>
      <c r="HQ110" s="222"/>
      <c r="HR110" s="222"/>
      <c r="HS110" s="222"/>
      <c r="HT110" s="222"/>
      <c r="HU110" s="222"/>
      <c r="HV110" s="222"/>
      <c r="HW110" s="222"/>
      <c r="HX110" s="222"/>
      <c r="HY110" s="222"/>
      <c r="HZ110" s="222"/>
      <c r="IA110" s="222"/>
      <c r="IB110" s="222"/>
      <c r="IC110" s="222"/>
      <c r="ID110" s="222"/>
      <c r="IE110" s="222"/>
      <c r="IF110" s="222"/>
      <c r="IG110" s="222"/>
      <c r="IH110" s="222"/>
      <c r="II110" s="222"/>
      <c r="IJ110" s="222"/>
      <c r="IK110" s="222"/>
      <c r="IL110" s="222"/>
      <c r="IM110" s="222"/>
      <c r="IN110" s="222"/>
      <c r="IO110" s="222"/>
      <c r="IP110" s="222"/>
      <c r="IQ110" s="222"/>
      <c r="IR110" s="222"/>
      <c r="IS110" s="222"/>
      <c r="IT110" s="222"/>
      <c r="IU110" s="222"/>
      <c r="IV110" s="222"/>
      <c r="IW110" s="222"/>
      <c r="IX110" s="222"/>
      <c r="IY110" s="222"/>
      <c r="IZ110" s="222"/>
      <c r="JA110" s="222"/>
      <c r="JB110" s="222"/>
      <c r="JC110" s="222"/>
      <c r="JD110" s="222"/>
      <c r="JE110" s="222"/>
      <c r="JF110" s="222"/>
      <c r="JG110" s="222"/>
      <c r="JH110" s="222"/>
      <c r="JI110" s="222"/>
      <c r="JJ110" s="222"/>
      <c r="JK110" s="222"/>
      <c r="JL110" s="222"/>
      <c r="JM110" s="222"/>
      <c r="JN110" s="222"/>
      <c r="JO110" s="222"/>
      <c r="JP110" s="222"/>
      <c r="JQ110" s="221"/>
      <c r="JR110" s="222"/>
      <c r="JS110" s="222"/>
      <c r="JT110" s="222"/>
      <c r="JU110" s="222"/>
      <c r="JV110" s="222"/>
      <c r="JW110" s="222"/>
      <c r="JX110" s="222"/>
      <c r="JY110" s="222"/>
      <c r="JZ110" s="222"/>
      <c r="KA110" s="222"/>
      <c r="KB110" s="222"/>
      <c r="KC110" s="222"/>
      <c r="KD110" s="222"/>
      <c r="KE110" s="222"/>
      <c r="KF110" s="222"/>
      <c r="KG110" s="222"/>
      <c r="KH110" s="222"/>
      <c r="KI110" s="222"/>
      <c r="KJ110" s="222"/>
      <c r="KK110" s="222"/>
      <c r="KL110" s="222"/>
      <c r="KM110" s="222"/>
      <c r="KN110" s="222"/>
      <c r="KO110" s="222"/>
      <c r="KP110" s="222"/>
      <c r="KQ110" s="222"/>
      <c r="KR110" s="222"/>
      <c r="KS110" s="222"/>
      <c r="KT110" s="222"/>
      <c r="KU110" s="222"/>
      <c r="KV110" s="222"/>
      <c r="KW110" s="222"/>
      <c r="KX110" s="222"/>
      <c r="KY110" s="222"/>
      <c r="KZ110" s="222"/>
      <c r="LA110" s="222"/>
      <c r="LB110" s="222"/>
      <c r="LC110" s="222"/>
      <c r="LD110" s="222"/>
      <c r="LE110" s="222"/>
      <c r="LF110" s="222"/>
      <c r="LG110" s="222"/>
      <c r="LH110" s="222"/>
      <c r="LI110" s="222"/>
      <c r="LJ110" s="222"/>
      <c r="LK110" s="222"/>
      <c r="LL110" s="222"/>
      <c r="LM110" s="222"/>
      <c r="LN110" s="222"/>
      <c r="LO110" s="222"/>
      <c r="LP110" s="222"/>
      <c r="LQ110" s="222"/>
      <c r="LR110" s="222"/>
      <c r="LS110" s="222"/>
      <c r="LT110" s="222"/>
      <c r="LU110" s="222"/>
      <c r="LV110" s="222"/>
      <c r="LW110" s="222"/>
      <c r="LX110" s="222"/>
      <c r="LY110" s="222"/>
      <c r="LZ110" s="222"/>
      <c r="MA110" s="222"/>
      <c r="MB110" s="222"/>
      <c r="MC110" s="222"/>
      <c r="MD110" s="222"/>
      <c r="ME110" s="222"/>
      <c r="MF110" s="222"/>
      <c r="MG110" s="222"/>
      <c r="MH110" s="222"/>
      <c r="MI110" s="222"/>
      <c r="MJ110" s="222"/>
      <c r="MK110" s="222"/>
      <c r="ML110" s="222"/>
      <c r="MM110" s="222"/>
      <c r="MN110" s="222"/>
      <c r="MO110" s="222"/>
      <c r="MP110" s="222"/>
      <c r="MQ110" s="222"/>
      <c r="MR110" s="222"/>
      <c r="MS110" s="222"/>
      <c r="MT110" s="222"/>
      <c r="MU110" s="222"/>
      <c r="MV110" s="222"/>
      <c r="MW110" s="222"/>
      <c r="MX110" s="222"/>
      <c r="MY110" s="222"/>
      <c r="MZ110" s="222"/>
      <c r="NA110" s="222"/>
      <c r="NB110" s="222"/>
      <c r="NC110" s="222"/>
      <c r="ND110" s="222"/>
      <c r="NE110" s="222"/>
      <c r="NF110" s="222"/>
      <c r="NG110" s="222"/>
      <c r="NH110" s="222"/>
      <c r="NI110" s="222"/>
      <c r="NJ110" s="222"/>
      <c r="NK110" s="222"/>
      <c r="NL110" s="222"/>
      <c r="NM110" s="222"/>
      <c r="NN110" s="222"/>
      <c r="NO110" s="222"/>
      <c r="NP110" s="222"/>
      <c r="NQ110" s="222"/>
      <c r="NR110" s="222"/>
      <c r="NS110" s="221"/>
      <c r="NT110" s="222"/>
      <c r="NU110" s="222"/>
      <c r="NV110" s="222"/>
      <c r="NW110" s="222"/>
      <c r="NX110" s="222"/>
      <c r="NY110" s="222"/>
      <c r="NZ110" s="222"/>
      <c r="OA110" s="222"/>
      <c r="OB110" s="222"/>
      <c r="OC110" s="222"/>
      <c r="OD110" s="222"/>
      <c r="OE110" s="222"/>
      <c r="OF110" s="222"/>
      <c r="OG110" s="222"/>
      <c r="OH110" s="222"/>
      <c r="OI110" s="222"/>
      <c r="OJ110" s="222"/>
      <c r="OK110" s="222"/>
      <c r="OL110" s="222"/>
      <c r="OM110" s="222"/>
      <c r="ON110" s="222"/>
      <c r="OO110" s="222"/>
      <c r="OP110" s="222"/>
      <c r="OQ110" s="222"/>
      <c r="OR110" s="222"/>
      <c r="OS110" s="222"/>
      <c r="OT110" s="222"/>
      <c r="OU110" s="222"/>
      <c r="OV110" s="222"/>
      <c r="OW110" s="222"/>
      <c r="OX110" s="222"/>
      <c r="OY110" s="222"/>
      <c r="OZ110" s="222"/>
      <c r="PA110" s="222"/>
      <c r="PB110" s="222"/>
      <c r="PC110" s="222"/>
      <c r="PD110" s="222"/>
      <c r="PE110" s="222"/>
      <c r="PF110" s="222"/>
      <c r="PG110" s="222"/>
      <c r="PH110" s="222"/>
      <c r="PI110" s="222"/>
      <c r="PJ110" s="222"/>
      <c r="PK110" s="222"/>
      <c r="PL110" s="222"/>
      <c r="PM110" s="222"/>
      <c r="PN110" s="222"/>
      <c r="PO110" s="222"/>
      <c r="PP110" s="222"/>
      <c r="PQ110" s="222"/>
      <c r="PR110" s="222"/>
      <c r="PS110" s="222"/>
      <c r="PT110" s="222"/>
      <c r="PU110" s="222"/>
      <c r="PV110" s="222"/>
      <c r="PW110" s="222"/>
      <c r="PX110" s="222"/>
      <c r="PY110" s="222"/>
      <c r="PZ110" s="222"/>
      <c r="QA110" s="222"/>
      <c r="QB110" s="222"/>
      <c r="QC110" s="222"/>
      <c r="QD110" s="222"/>
      <c r="QE110" s="222"/>
      <c r="QF110" s="222"/>
      <c r="QG110" s="222"/>
      <c r="QH110" s="222"/>
      <c r="QI110" s="222"/>
      <c r="QJ110" s="222"/>
      <c r="QK110" s="222"/>
      <c r="QL110" s="222"/>
      <c r="QM110" s="222"/>
      <c r="QN110" s="222"/>
      <c r="QO110" s="222"/>
      <c r="QP110" s="222"/>
      <c r="QQ110" s="222"/>
      <c r="QR110" s="222"/>
      <c r="QS110" s="222"/>
      <c r="QT110" s="222"/>
      <c r="QU110" s="222"/>
      <c r="QV110" s="222"/>
      <c r="QW110" s="222"/>
      <c r="QX110" s="222"/>
      <c r="QY110" s="222"/>
      <c r="QZ110" s="222"/>
      <c r="RA110" s="222"/>
      <c r="RB110" s="222"/>
      <c r="RC110" s="222"/>
      <c r="RD110" s="222"/>
      <c r="RE110" s="222"/>
      <c r="RF110" s="222"/>
      <c r="RG110" s="222"/>
      <c r="RH110" s="222"/>
      <c r="RI110" s="222"/>
      <c r="RJ110" s="222"/>
      <c r="RK110" s="222"/>
      <c r="RL110" s="222"/>
      <c r="RM110" s="222"/>
      <c r="RN110" s="222"/>
      <c r="RO110" s="222"/>
      <c r="RP110" s="222"/>
      <c r="RQ110" s="222"/>
      <c r="RR110" s="222"/>
      <c r="RS110" s="222"/>
      <c r="RT110" s="222"/>
      <c r="RU110" s="221"/>
    </row>
    <row r="111" spans="2:489" ht="6.6" customHeight="1">
      <c r="B111" s="817"/>
      <c r="C111" s="818"/>
      <c r="D111" s="819"/>
      <c r="E111" s="332" t="s">
        <v>142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4"/>
      <c r="AG111" s="531">
        <f>BC111</f>
        <v>0</v>
      </c>
      <c r="AH111" s="430"/>
      <c r="AI111" s="430"/>
      <c r="AJ111" s="430"/>
      <c r="AK111" s="430"/>
      <c r="AL111" s="430"/>
      <c r="AM111" s="430"/>
      <c r="AN111" s="430"/>
      <c r="AO111" s="430"/>
      <c r="AP111" s="430"/>
      <c r="AQ111" s="430"/>
      <c r="AR111" s="430"/>
      <c r="AS111" s="430"/>
      <c r="AT111" s="430"/>
      <c r="AU111" s="430"/>
      <c r="AV111" s="430"/>
      <c r="AW111" s="430"/>
      <c r="AX111" s="532" t="s">
        <v>50</v>
      </c>
      <c r="AY111" s="532"/>
      <c r="AZ111" s="532"/>
      <c r="BA111" s="532"/>
      <c r="BB111" s="533"/>
      <c r="BC111" s="534"/>
      <c r="BD111" s="535"/>
      <c r="BE111" s="535"/>
      <c r="BF111" s="535"/>
      <c r="BG111" s="535"/>
      <c r="BH111" s="535"/>
      <c r="BI111" s="535"/>
      <c r="BJ111" s="535"/>
      <c r="BK111" s="535"/>
      <c r="BL111" s="535"/>
      <c r="BM111" s="535"/>
      <c r="BN111" s="535"/>
      <c r="BO111" s="535"/>
      <c r="BP111" s="535"/>
      <c r="BQ111" s="535"/>
      <c r="BR111" s="535"/>
      <c r="BS111" s="535"/>
      <c r="BT111" s="532" t="s">
        <v>50</v>
      </c>
      <c r="BU111" s="536"/>
      <c r="BV111" s="536"/>
      <c r="BW111" s="536"/>
      <c r="BX111" s="537"/>
      <c r="BY111" s="534"/>
      <c r="BZ111" s="535"/>
      <c r="CA111" s="535"/>
      <c r="CB111" s="535"/>
      <c r="CC111" s="535"/>
      <c r="CD111" s="535"/>
      <c r="CE111" s="535"/>
      <c r="CF111" s="535"/>
      <c r="CG111" s="535"/>
      <c r="CH111" s="535"/>
      <c r="CI111" s="535"/>
      <c r="CJ111" s="535"/>
      <c r="CK111" s="535"/>
      <c r="CL111" s="535"/>
      <c r="CM111" s="535"/>
      <c r="CN111" s="535"/>
      <c r="CO111" s="535"/>
      <c r="CP111" s="532" t="s">
        <v>50</v>
      </c>
      <c r="CQ111" s="536"/>
      <c r="CR111" s="536"/>
      <c r="CS111" s="536"/>
      <c r="CT111" s="537"/>
      <c r="CU111" s="782" t="s">
        <v>1</v>
      </c>
      <c r="CV111" s="782"/>
      <c r="CW111" s="782"/>
      <c r="CX111" s="782"/>
      <c r="CY111" s="782"/>
      <c r="CZ111" s="782"/>
      <c r="DA111" s="782"/>
      <c r="DB111" s="782"/>
      <c r="DC111" s="782"/>
      <c r="DD111" s="782"/>
      <c r="DE111" s="782"/>
      <c r="DF111" s="782"/>
      <c r="DG111" s="782"/>
      <c r="DH111" s="782"/>
      <c r="DI111" s="782"/>
      <c r="DJ111" s="782"/>
      <c r="DK111" s="782"/>
      <c r="DL111" s="782"/>
      <c r="DM111" s="782"/>
      <c r="DN111" s="782"/>
      <c r="DO111" s="782"/>
      <c r="DP111" s="783"/>
      <c r="DQ111" s="384"/>
      <c r="DR111" s="285"/>
      <c r="DS111" s="285"/>
      <c r="DT111" s="285"/>
      <c r="DU111" s="285"/>
      <c r="DV111" s="285"/>
      <c r="DW111" s="285"/>
      <c r="DX111" s="285"/>
      <c r="DY111" s="285"/>
      <c r="DZ111" s="285"/>
      <c r="EA111" s="285"/>
      <c r="EB111" s="285"/>
      <c r="EC111" s="285"/>
      <c r="ED111" s="285"/>
      <c r="EE111" s="285"/>
      <c r="EF111" s="285"/>
      <c r="EG111" s="285"/>
      <c r="EH111" s="285"/>
      <c r="EI111" s="285"/>
      <c r="EJ111" s="285"/>
      <c r="EK111" s="285"/>
      <c r="EL111" s="285"/>
      <c r="EM111" s="285"/>
      <c r="EN111" s="285"/>
      <c r="EO111" s="285"/>
      <c r="EP111" s="285"/>
      <c r="EQ111" s="285"/>
      <c r="ER111" s="285"/>
      <c r="ES111" s="285"/>
      <c r="ET111" s="285"/>
      <c r="EU111" s="285"/>
      <c r="EV111" s="285"/>
      <c r="EW111" s="285"/>
      <c r="EX111" s="285"/>
      <c r="EY111" s="285"/>
      <c r="EZ111" s="285"/>
      <c r="FA111" s="285"/>
      <c r="FB111" s="285"/>
      <c r="FC111" s="285"/>
      <c r="FD111" s="285"/>
      <c r="FE111" s="285"/>
      <c r="FF111" s="285"/>
      <c r="FG111" s="285"/>
      <c r="FH111" s="285"/>
      <c r="FI111" s="285"/>
      <c r="FJ111" s="285"/>
      <c r="FK111" s="285"/>
      <c r="FL111" s="285"/>
      <c r="FM111" s="285"/>
      <c r="FN111" s="285"/>
      <c r="FO111" s="221"/>
      <c r="FP111" s="222"/>
      <c r="FQ111" s="222"/>
      <c r="FR111" s="222"/>
      <c r="FS111" s="222"/>
      <c r="FT111" s="222"/>
      <c r="FU111" s="222"/>
      <c r="FV111" s="222"/>
      <c r="FW111" s="222"/>
      <c r="FX111" s="222"/>
      <c r="FY111" s="222"/>
      <c r="FZ111" s="222"/>
      <c r="GA111" s="222"/>
      <c r="GB111" s="222"/>
      <c r="GC111" s="222"/>
      <c r="GD111" s="222"/>
      <c r="GE111" s="222"/>
      <c r="GF111" s="222"/>
      <c r="GG111" s="222"/>
      <c r="GH111" s="222"/>
      <c r="GI111" s="222"/>
      <c r="GJ111" s="222"/>
      <c r="GK111" s="222"/>
      <c r="GL111" s="222"/>
      <c r="GM111" s="222"/>
      <c r="GN111" s="222"/>
      <c r="GO111" s="222"/>
      <c r="GP111" s="222"/>
      <c r="GQ111" s="222"/>
      <c r="GR111" s="222"/>
      <c r="GS111" s="222"/>
      <c r="GT111" s="222"/>
      <c r="GU111" s="222"/>
      <c r="GV111" s="222"/>
      <c r="GW111" s="222"/>
      <c r="GX111" s="222"/>
      <c r="GY111" s="222"/>
      <c r="GZ111" s="222"/>
      <c r="HA111" s="222"/>
      <c r="HB111" s="222"/>
      <c r="HC111" s="222"/>
      <c r="HD111" s="222"/>
      <c r="HE111" s="222"/>
      <c r="HF111" s="222"/>
      <c r="HG111" s="222"/>
      <c r="HH111" s="222"/>
      <c r="HI111" s="222"/>
      <c r="HJ111" s="222"/>
      <c r="HK111" s="222"/>
      <c r="HL111" s="222"/>
      <c r="HM111" s="222"/>
      <c r="HN111" s="222"/>
      <c r="HO111" s="222"/>
      <c r="HP111" s="222"/>
      <c r="HQ111" s="222"/>
      <c r="HR111" s="222"/>
      <c r="HS111" s="222"/>
      <c r="HT111" s="222"/>
      <c r="HU111" s="222"/>
      <c r="HV111" s="222"/>
      <c r="HW111" s="222"/>
      <c r="HX111" s="222"/>
      <c r="HY111" s="222"/>
      <c r="HZ111" s="222"/>
      <c r="IA111" s="222"/>
      <c r="IB111" s="222"/>
      <c r="IC111" s="222"/>
      <c r="ID111" s="222"/>
      <c r="IE111" s="222"/>
      <c r="IF111" s="222"/>
      <c r="IG111" s="222"/>
      <c r="IH111" s="222"/>
      <c r="II111" s="222"/>
      <c r="IJ111" s="222"/>
      <c r="IK111" s="222"/>
      <c r="IL111" s="222"/>
      <c r="IM111" s="222"/>
      <c r="IN111" s="222"/>
      <c r="IO111" s="222"/>
      <c r="IP111" s="222"/>
      <c r="IQ111" s="222"/>
      <c r="IR111" s="222"/>
      <c r="IS111" s="222"/>
      <c r="IT111" s="222"/>
      <c r="IU111" s="222"/>
      <c r="IV111" s="222"/>
      <c r="IW111" s="222"/>
      <c r="IX111" s="222"/>
      <c r="IY111" s="222"/>
      <c r="IZ111" s="222"/>
      <c r="JA111" s="222"/>
      <c r="JB111" s="222"/>
      <c r="JC111" s="222"/>
      <c r="JD111" s="222"/>
      <c r="JE111" s="222"/>
      <c r="JF111" s="222"/>
      <c r="JG111" s="222"/>
      <c r="JH111" s="222"/>
      <c r="JI111" s="222"/>
      <c r="JJ111" s="222"/>
      <c r="JK111" s="222"/>
      <c r="JL111" s="222"/>
      <c r="JM111" s="222"/>
      <c r="JN111" s="222"/>
      <c r="JO111" s="222"/>
      <c r="JP111" s="222"/>
      <c r="JQ111" s="221"/>
      <c r="JR111" s="222"/>
      <c r="JS111" s="222"/>
      <c r="JT111" s="222"/>
      <c r="JU111" s="222"/>
      <c r="JV111" s="222"/>
      <c r="JW111" s="222"/>
      <c r="JX111" s="222"/>
      <c r="JY111" s="222"/>
      <c r="JZ111" s="222"/>
      <c r="KA111" s="222"/>
      <c r="KB111" s="222"/>
      <c r="KC111" s="222"/>
      <c r="KD111" s="222"/>
      <c r="KE111" s="222"/>
      <c r="KF111" s="222"/>
      <c r="KG111" s="222"/>
      <c r="KH111" s="222"/>
      <c r="KI111" s="222"/>
      <c r="KJ111" s="222"/>
      <c r="KK111" s="222"/>
      <c r="KL111" s="222"/>
      <c r="KM111" s="222"/>
      <c r="KN111" s="222"/>
      <c r="KO111" s="222"/>
      <c r="KP111" s="222"/>
      <c r="KQ111" s="222"/>
      <c r="KR111" s="222"/>
      <c r="KS111" s="222"/>
      <c r="KT111" s="222"/>
      <c r="KU111" s="222"/>
      <c r="KV111" s="222"/>
      <c r="KW111" s="222"/>
      <c r="KX111" s="222"/>
      <c r="KY111" s="222"/>
      <c r="KZ111" s="222"/>
      <c r="LA111" s="222"/>
      <c r="LB111" s="222"/>
      <c r="LC111" s="222"/>
      <c r="LD111" s="222"/>
      <c r="LE111" s="222"/>
      <c r="LF111" s="222"/>
      <c r="LG111" s="222"/>
      <c r="LH111" s="222"/>
      <c r="LI111" s="222"/>
      <c r="LJ111" s="222"/>
      <c r="LK111" s="222"/>
      <c r="LL111" s="222"/>
      <c r="LM111" s="222"/>
      <c r="LN111" s="222"/>
      <c r="LO111" s="222"/>
      <c r="LP111" s="222"/>
      <c r="LQ111" s="222"/>
      <c r="LR111" s="222"/>
      <c r="LS111" s="222"/>
      <c r="LT111" s="222"/>
      <c r="LU111" s="222"/>
      <c r="LV111" s="222"/>
      <c r="LW111" s="222"/>
      <c r="LX111" s="222"/>
      <c r="LY111" s="222"/>
      <c r="LZ111" s="222"/>
      <c r="MA111" s="222"/>
      <c r="MB111" s="222"/>
      <c r="MC111" s="222"/>
      <c r="MD111" s="222"/>
      <c r="ME111" s="222"/>
      <c r="MF111" s="222"/>
      <c r="MG111" s="222"/>
      <c r="MH111" s="222"/>
      <c r="MI111" s="222"/>
      <c r="MJ111" s="222"/>
      <c r="MK111" s="222"/>
      <c r="ML111" s="222"/>
      <c r="MM111" s="222"/>
      <c r="MN111" s="222"/>
      <c r="MO111" s="222"/>
      <c r="MP111" s="222"/>
      <c r="MQ111" s="222"/>
      <c r="MR111" s="222"/>
      <c r="MS111" s="222"/>
      <c r="MT111" s="222"/>
      <c r="MU111" s="222"/>
      <c r="MV111" s="222"/>
      <c r="MW111" s="222"/>
      <c r="MX111" s="222"/>
      <c r="MY111" s="222"/>
      <c r="MZ111" s="222"/>
      <c r="NA111" s="222"/>
      <c r="NB111" s="222"/>
      <c r="NC111" s="222"/>
      <c r="ND111" s="222"/>
      <c r="NE111" s="222"/>
      <c r="NF111" s="222"/>
      <c r="NG111" s="222"/>
      <c r="NH111" s="222"/>
      <c r="NI111" s="222"/>
      <c r="NJ111" s="222"/>
      <c r="NK111" s="222"/>
      <c r="NL111" s="222"/>
      <c r="NM111" s="222"/>
      <c r="NN111" s="222"/>
      <c r="NO111" s="222"/>
      <c r="NP111" s="222"/>
      <c r="NQ111" s="222"/>
      <c r="NR111" s="222"/>
      <c r="NS111" s="221"/>
      <c r="NT111" s="222"/>
      <c r="NU111" s="222"/>
      <c r="NV111" s="222"/>
      <c r="NW111" s="222"/>
      <c r="NX111" s="222"/>
      <c r="NY111" s="222"/>
      <c r="NZ111" s="222"/>
      <c r="OA111" s="222"/>
      <c r="OB111" s="222"/>
      <c r="OC111" s="222"/>
      <c r="OD111" s="222"/>
      <c r="OE111" s="222"/>
      <c r="OF111" s="222"/>
      <c r="OG111" s="222"/>
      <c r="OH111" s="222"/>
      <c r="OI111" s="222"/>
      <c r="OJ111" s="222"/>
      <c r="OK111" s="222"/>
      <c r="OL111" s="222"/>
      <c r="OM111" s="222"/>
      <c r="ON111" s="222"/>
      <c r="OO111" s="222"/>
      <c r="OP111" s="222"/>
      <c r="OQ111" s="222"/>
      <c r="OR111" s="222"/>
      <c r="OS111" s="222"/>
      <c r="OT111" s="222"/>
      <c r="OU111" s="222"/>
      <c r="OV111" s="222"/>
      <c r="OW111" s="222"/>
      <c r="OX111" s="222"/>
      <c r="OY111" s="222"/>
      <c r="OZ111" s="222"/>
      <c r="PA111" s="222"/>
      <c r="PB111" s="222"/>
      <c r="PC111" s="222"/>
      <c r="PD111" s="222"/>
      <c r="PE111" s="222"/>
      <c r="PF111" s="222"/>
      <c r="PG111" s="222"/>
      <c r="PH111" s="222"/>
      <c r="PI111" s="222"/>
      <c r="PJ111" s="222"/>
      <c r="PK111" s="222"/>
      <c r="PL111" s="222"/>
      <c r="PM111" s="222"/>
      <c r="PN111" s="222"/>
      <c r="PO111" s="222"/>
      <c r="PP111" s="222"/>
      <c r="PQ111" s="222"/>
      <c r="PR111" s="222"/>
      <c r="PS111" s="222"/>
      <c r="PT111" s="222"/>
      <c r="PU111" s="222"/>
      <c r="PV111" s="222"/>
      <c r="PW111" s="222"/>
      <c r="PX111" s="222"/>
      <c r="PY111" s="222"/>
      <c r="PZ111" s="222"/>
      <c r="QA111" s="222"/>
      <c r="QB111" s="222"/>
      <c r="QC111" s="222"/>
      <c r="QD111" s="222"/>
      <c r="QE111" s="222"/>
      <c r="QF111" s="222"/>
      <c r="QG111" s="222"/>
      <c r="QH111" s="222"/>
      <c r="QI111" s="222"/>
      <c r="QJ111" s="222"/>
      <c r="QK111" s="222"/>
      <c r="QL111" s="222"/>
      <c r="QM111" s="222"/>
      <c r="QN111" s="222"/>
      <c r="QO111" s="222"/>
      <c r="QP111" s="222"/>
      <c r="QQ111" s="222"/>
      <c r="QR111" s="222"/>
      <c r="QS111" s="222"/>
      <c r="QT111" s="222"/>
      <c r="QU111" s="222"/>
      <c r="QV111" s="222"/>
      <c r="QW111" s="222"/>
      <c r="QX111" s="222"/>
      <c r="QY111" s="222"/>
      <c r="QZ111" s="222"/>
      <c r="RA111" s="222"/>
      <c r="RB111" s="222"/>
      <c r="RC111" s="222"/>
      <c r="RD111" s="222"/>
      <c r="RE111" s="222"/>
      <c r="RF111" s="222"/>
      <c r="RG111" s="222"/>
      <c r="RH111" s="222"/>
      <c r="RI111" s="222"/>
      <c r="RJ111" s="222"/>
      <c r="RK111" s="222"/>
      <c r="RL111" s="222"/>
      <c r="RM111" s="222"/>
      <c r="RN111" s="222"/>
      <c r="RO111" s="222"/>
      <c r="RP111" s="222"/>
      <c r="RQ111" s="222"/>
      <c r="RR111" s="222"/>
      <c r="RS111" s="222"/>
      <c r="RT111" s="222"/>
      <c r="RU111" s="221"/>
    </row>
    <row r="112" spans="2:489" ht="6.6" customHeight="1">
      <c r="B112" s="817"/>
      <c r="C112" s="818"/>
      <c r="D112" s="819"/>
      <c r="E112" s="335"/>
      <c r="F112" s="336"/>
      <c r="G112" s="336"/>
      <c r="H112" s="336"/>
      <c r="I112" s="336"/>
      <c r="J112" s="336"/>
      <c r="K112" s="336"/>
      <c r="L112" s="336"/>
      <c r="M112" s="336"/>
      <c r="N112" s="336"/>
      <c r="O112" s="336"/>
      <c r="P112" s="336"/>
      <c r="Q112" s="336"/>
      <c r="R112" s="336"/>
      <c r="S112" s="336"/>
      <c r="T112" s="336"/>
      <c r="U112" s="336"/>
      <c r="V112" s="336"/>
      <c r="W112" s="336"/>
      <c r="X112" s="336"/>
      <c r="Y112" s="336"/>
      <c r="Z112" s="336"/>
      <c r="AA112" s="336"/>
      <c r="AB112" s="336"/>
      <c r="AC112" s="336"/>
      <c r="AD112" s="336"/>
      <c r="AE112" s="336"/>
      <c r="AF112" s="337"/>
      <c r="AG112" s="458"/>
      <c r="AH112" s="432"/>
      <c r="AI112" s="432"/>
      <c r="AJ112" s="432"/>
      <c r="AK112" s="432"/>
      <c r="AL112" s="432"/>
      <c r="AM112" s="432"/>
      <c r="AN112" s="432"/>
      <c r="AO112" s="432"/>
      <c r="AP112" s="432"/>
      <c r="AQ112" s="432"/>
      <c r="AR112" s="432"/>
      <c r="AS112" s="432"/>
      <c r="AT112" s="432"/>
      <c r="AU112" s="432"/>
      <c r="AV112" s="432"/>
      <c r="AW112" s="432"/>
      <c r="AX112" s="462"/>
      <c r="AY112" s="462"/>
      <c r="AZ112" s="462"/>
      <c r="BA112" s="462"/>
      <c r="BB112" s="463"/>
      <c r="BC112" s="468"/>
      <c r="BD112" s="469"/>
      <c r="BE112" s="469"/>
      <c r="BF112" s="469"/>
      <c r="BG112" s="469"/>
      <c r="BH112" s="469"/>
      <c r="BI112" s="469"/>
      <c r="BJ112" s="469"/>
      <c r="BK112" s="469"/>
      <c r="BL112" s="469"/>
      <c r="BM112" s="469"/>
      <c r="BN112" s="469"/>
      <c r="BO112" s="469"/>
      <c r="BP112" s="469"/>
      <c r="BQ112" s="469"/>
      <c r="BR112" s="469"/>
      <c r="BS112" s="469"/>
      <c r="BT112" s="462"/>
      <c r="BU112" s="538"/>
      <c r="BV112" s="538"/>
      <c r="BW112" s="538"/>
      <c r="BX112" s="539"/>
      <c r="BY112" s="468"/>
      <c r="BZ112" s="469"/>
      <c r="CA112" s="469"/>
      <c r="CB112" s="469"/>
      <c r="CC112" s="469"/>
      <c r="CD112" s="469"/>
      <c r="CE112" s="469"/>
      <c r="CF112" s="469"/>
      <c r="CG112" s="469"/>
      <c r="CH112" s="469"/>
      <c r="CI112" s="469"/>
      <c r="CJ112" s="469"/>
      <c r="CK112" s="469"/>
      <c r="CL112" s="469"/>
      <c r="CM112" s="469"/>
      <c r="CN112" s="469"/>
      <c r="CO112" s="469"/>
      <c r="CP112" s="462"/>
      <c r="CQ112" s="538"/>
      <c r="CR112" s="538"/>
      <c r="CS112" s="538"/>
      <c r="CT112" s="539"/>
      <c r="CU112" s="782"/>
      <c r="CV112" s="782"/>
      <c r="CW112" s="782"/>
      <c r="CX112" s="782"/>
      <c r="CY112" s="782"/>
      <c r="CZ112" s="782"/>
      <c r="DA112" s="782"/>
      <c r="DB112" s="782"/>
      <c r="DC112" s="782"/>
      <c r="DD112" s="782"/>
      <c r="DE112" s="782"/>
      <c r="DF112" s="782"/>
      <c r="DG112" s="782"/>
      <c r="DH112" s="782"/>
      <c r="DI112" s="782"/>
      <c r="DJ112" s="782"/>
      <c r="DK112" s="782"/>
      <c r="DL112" s="782"/>
      <c r="DM112" s="782"/>
      <c r="DN112" s="782"/>
      <c r="DO112" s="782"/>
      <c r="DP112" s="783"/>
      <c r="DQ112" s="384"/>
      <c r="DR112" s="285"/>
      <c r="DS112" s="285"/>
      <c r="DT112" s="285"/>
      <c r="DU112" s="285"/>
      <c r="DV112" s="285"/>
      <c r="DW112" s="285"/>
      <c r="DX112" s="285"/>
      <c r="DY112" s="285"/>
      <c r="DZ112" s="285"/>
      <c r="EA112" s="285"/>
      <c r="EB112" s="285"/>
      <c r="EC112" s="285"/>
      <c r="ED112" s="285"/>
      <c r="EE112" s="285"/>
      <c r="EF112" s="285"/>
      <c r="EG112" s="285"/>
      <c r="EH112" s="285"/>
      <c r="EI112" s="285"/>
      <c r="EJ112" s="285"/>
      <c r="EK112" s="285"/>
      <c r="EL112" s="285"/>
      <c r="EM112" s="285"/>
      <c r="EN112" s="285"/>
      <c r="EO112" s="285"/>
      <c r="EP112" s="285"/>
      <c r="EQ112" s="285"/>
      <c r="ER112" s="285"/>
      <c r="ES112" s="285"/>
      <c r="ET112" s="285"/>
      <c r="EU112" s="285"/>
      <c r="EV112" s="285"/>
      <c r="EW112" s="285"/>
      <c r="EX112" s="285"/>
      <c r="EY112" s="285"/>
      <c r="EZ112" s="285"/>
      <c r="FA112" s="285"/>
      <c r="FB112" s="285"/>
      <c r="FC112" s="285"/>
      <c r="FD112" s="285"/>
      <c r="FE112" s="285"/>
      <c r="FF112" s="285"/>
      <c r="FG112" s="285"/>
      <c r="FH112" s="285"/>
      <c r="FI112" s="285"/>
      <c r="FJ112" s="285"/>
      <c r="FK112" s="285"/>
      <c r="FL112" s="285"/>
      <c r="FM112" s="285"/>
      <c r="FN112" s="285"/>
      <c r="FO112" s="221"/>
      <c r="FP112" s="222"/>
      <c r="FQ112" s="222"/>
      <c r="FR112" s="222"/>
      <c r="FS112" s="222"/>
      <c r="FT112" s="222"/>
      <c r="FU112" s="222"/>
      <c r="FV112" s="222"/>
      <c r="FW112" s="222"/>
      <c r="FX112" s="222"/>
      <c r="FY112" s="222"/>
      <c r="FZ112" s="222"/>
      <c r="GA112" s="222"/>
      <c r="GB112" s="222"/>
      <c r="GC112" s="222"/>
      <c r="GD112" s="222"/>
      <c r="GE112" s="222"/>
      <c r="GF112" s="222"/>
      <c r="GG112" s="222"/>
      <c r="GH112" s="222"/>
      <c r="GI112" s="222"/>
      <c r="GJ112" s="222"/>
      <c r="GK112" s="222"/>
      <c r="GL112" s="222"/>
      <c r="GM112" s="222"/>
      <c r="GN112" s="222"/>
      <c r="GO112" s="222"/>
      <c r="GP112" s="222"/>
      <c r="GQ112" s="222"/>
      <c r="GR112" s="222"/>
      <c r="GS112" s="222"/>
      <c r="GT112" s="222"/>
      <c r="GU112" s="222"/>
      <c r="GV112" s="222"/>
      <c r="GW112" s="222"/>
      <c r="GX112" s="222"/>
      <c r="GY112" s="222"/>
      <c r="GZ112" s="222"/>
      <c r="HA112" s="222"/>
      <c r="HB112" s="222"/>
      <c r="HC112" s="222"/>
      <c r="HD112" s="222"/>
      <c r="HE112" s="222"/>
      <c r="HF112" s="222"/>
      <c r="HG112" s="222"/>
      <c r="HH112" s="222"/>
      <c r="HI112" s="222"/>
      <c r="HJ112" s="222"/>
      <c r="HK112" s="222"/>
      <c r="HL112" s="222"/>
      <c r="HM112" s="222"/>
      <c r="HN112" s="222"/>
      <c r="HO112" s="222"/>
      <c r="HP112" s="222"/>
      <c r="HQ112" s="222"/>
      <c r="HR112" s="222"/>
      <c r="HS112" s="222"/>
      <c r="HT112" s="222"/>
      <c r="HU112" s="222"/>
      <c r="HV112" s="222"/>
      <c r="HW112" s="222"/>
      <c r="HX112" s="222"/>
      <c r="HY112" s="222"/>
      <c r="HZ112" s="222"/>
      <c r="IA112" s="222"/>
      <c r="IB112" s="222"/>
      <c r="IC112" s="222"/>
      <c r="ID112" s="222"/>
      <c r="IE112" s="222"/>
      <c r="IF112" s="222"/>
      <c r="IG112" s="222"/>
      <c r="IH112" s="222"/>
      <c r="II112" s="222"/>
      <c r="IJ112" s="222"/>
      <c r="IK112" s="222"/>
      <c r="IL112" s="222"/>
      <c r="IM112" s="222"/>
      <c r="IN112" s="222"/>
      <c r="IO112" s="222"/>
      <c r="IP112" s="222"/>
      <c r="IQ112" s="222"/>
      <c r="IR112" s="222"/>
      <c r="IS112" s="222"/>
      <c r="IT112" s="222"/>
      <c r="IU112" s="222"/>
      <c r="IV112" s="222"/>
      <c r="IW112" s="222"/>
      <c r="IX112" s="222"/>
      <c r="IY112" s="222"/>
      <c r="IZ112" s="222"/>
      <c r="JA112" s="222"/>
      <c r="JB112" s="222"/>
      <c r="JC112" s="222"/>
      <c r="JD112" s="222"/>
      <c r="JE112" s="222"/>
      <c r="JF112" s="222"/>
      <c r="JG112" s="222"/>
      <c r="JH112" s="222"/>
      <c r="JI112" s="222"/>
      <c r="JJ112" s="222"/>
      <c r="JK112" s="222"/>
      <c r="JL112" s="222"/>
      <c r="JM112" s="222"/>
      <c r="JN112" s="222"/>
      <c r="JO112" s="222"/>
      <c r="JP112" s="222"/>
      <c r="JQ112" s="221"/>
      <c r="JR112" s="222"/>
      <c r="JS112" s="222"/>
      <c r="JT112" s="222"/>
      <c r="JU112" s="222"/>
      <c r="JV112" s="222"/>
      <c r="JW112" s="222"/>
      <c r="JX112" s="222"/>
      <c r="JY112" s="222"/>
      <c r="JZ112" s="222"/>
      <c r="KA112" s="222"/>
      <c r="KB112" s="222"/>
      <c r="KC112" s="222"/>
      <c r="KD112" s="222"/>
      <c r="KE112" s="222"/>
      <c r="KF112" s="222"/>
      <c r="KG112" s="222"/>
      <c r="KH112" s="222"/>
      <c r="KI112" s="222"/>
      <c r="KJ112" s="222"/>
      <c r="KK112" s="222"/>
      <c r="KL112" s="222"/>
      <c r="KM112" s="222"/>
      <c r="KN112" s="222"/>
      <c r="KO112" s="222"/>
      <c r="KP112" s="222"/>
      <c r="KQ112" s="222"/>
      <c r="KR112" s="222"/>
      <c r="KS112" s="222"/>
      <c r="KT112" s="222"/>
      <c r="KU112" s="222"/>
      <c r="KV112" s="222"/>
      <c r="KW112" s="222"/>
      <c r="KX112" s="222"/>
      <c r="KY112" s="222"/>
      <c r="KZ112" s="222"/>
      <c r="LA112" s="222"/>
      <c r="LB112" s="222"/>
      <c r="LC112" s="222"/>
      <c r="LD112" s="222"/>
      <c r="LE112" s="222"/>
      <c r="LF112" s="222"/>
      <c r="LG112" s="222"/>
      <c r="LH112" s="222"/>
      <c r="LI112" s="222"/>
      <c r="LJ112" s="222"/>
      <c r="LK112" s="222"/>
      <c r="LL112" s="222"/>
      <c r="LM112" s="222"/>
      <c r="LN112" s="222"/>
      <c r="LO112" s="222"/>
      <c r="LP112" s="222"/>
      <c r="LQ112" s="222"/>
      <c r="LR112" s="222"/>
      <c r="LS112" s="222"/>
      <c r="LT112" s="222"/>
      <c r="LU112" s="222"/>
      <c r="LV112" s="222"/>
      <c r="LW112" s="222"/>
      <c r="LX112" s="222"/>
      <c r="LY112" s="222"/>
      <c r="LZ112" s="222"/>
      <c r="MA112" s="222"/>
      <c r="MB112" s="222"/>
      <c r="MC112" s="222"/>
      <c r="MD112" s="222"/>
      <c r="ME112" s="222"/>
      <c r="MF112" s="222"/>
      <c r="MG112" s="222"/>
      <c r="MH112" s="222"/>
      <c r="MI112" s="222"/>
      <c r="MJ112" s="222"/>
      <c r="MK112" s="222"/>
      <c r="ML112" s="222"/>
      <c r="MM112" s="222"/>
      <c r="MN112" s="222"/>
      <c r="MO112" s="222"/>
      <c r="MP112" s="222"/>
      <c r="MQ112" s="222"/>
      <c r="MR112" s="222"/>
      <c r="MS112" s="222"/>
      <c r="MT112" s="222"/>
      <c r="MU112" s="222"/>
      <c r="MV112" s="222"/>
      <c r="MW112" s="222"/>
      <c r="MX112" s="222"/>
      <c r="MY112" s="222"/>
      <c r="MZ112" s="222"/>
      <c r="NA112" s="222"/>
      <c r="NB112" s="222"/>
      <c r="NC112" s="222"/>
      <c r="ND112" s="222"/>
      <c r="NE112" s="222"/>
      <c r="NF112" s="222"/>
      <c r="NG112" s="222"/>
      <c r="NH112" s="222"/>
      <c r="NI112" s="222"/>
      <c r="NJ112" s="222"/>
      <c r="NK112" s="222"/>
      <c r="NL112" s="222"/>
      <c r="NM112" s="222"/>
      <c r="NN112" s="222"/>
      <c r="NO112" s="222"/>
      <c r="NP112" s="222"/>
      <c r="NQ112" s="222"/>
      <c r="NR112" s="222"/>
      <c r="NS112" s="221"/>
      <c r="NT112" s="222"/>
      <c r="NU112" s="222"/>
      <c r="NV112" s="222"/>
      <c r="NW112" s="222"/>
      <c r="NX112" s="222"/>
      <c r="NY112" s="222"/>
      <c r="NZ112" s="222"/>
      <c r="OA112" s="222"/>
      <c r="OB112" s="222"/>
      <c r="OC112" s="222"/>
      <c r="OD112" s="222"/>
      <c r="OE112" s="222"/>
      <c r="OF112" s="222"/>
      <c r="OG112" s="222"/>
      <c r="OH112" s="222"/>
      <c r="OI112" s="222"/>
      <c r="OJ112" s="222"/>
      <c r="OK112" s="222"/>
      <c r="OL112" s="222"/>
      <c r="OM112" s="222"/>
      <c r="ON112" s="222"/>
      <c r="OO112" s="222"/>
      <c r="OP112" s="222"/>
      <c r="OQ112" s="222"/>
      <c r="OR112" s="222"/>
      <c r="OS112" s="222"/>
      <c r="OT112" s="222"/>
      <c r="OU112" s="222"/>
      <c r="OV112" s="222"/>
      <c r="OW112" s="222"/>
      <c r="OX112" s="222"/>
      <c r="OY112" s="222"/>
      <c r="OZ112" s="222"/>
      <c r="PA112" s="222"/>
      <c r="PB112" s="222"/>
      <c r="PC112" s="222"/>
      <c r="PD112" s="222"/>
      <c r="PE112" s="222"/>
      <c r="PF112" s="222"/>
      <c r="PG112" s="222"/>
      <c r="PH112" s="222"/>
      <c r="PI112" s="222"/>
      <c r="PJ112" s="222"/>
      <c r="PK112" s="222"/>
      <c r="PL112" s="222"/>
      <c r="PM112" s="222"/>
      <c r="PN112" s="222"/>
      <c r="PO112" s="222"/>
      <c r="PP112" s="222"/>
      <c r="PQ112" s="222"/>
      <c r="PR112" s="222"/>
      <c r="PS112" s="222"/>
      <c r="PT112" s="222"/>
      <c r="PU112" s="222"/>
      <c r="PV112" s="222"/>
      <c r="PW112" s="222"/>
      <c r="PX112" s="222"/>
      <c r="PY112" s="222"/>
      <c r="PZ112" s="222"/>
      <c r="QA112" s="222"/>
      <c r="QB112" s="222"/>
      <c r="QC112" s="222"/>
      <c r="QD112" s="222"/>
      <c r="QE112" s="222"/>
      <c r="QF112" s="222"/>
      <c r="QG112" s="222"/>
      <c r="QH112" s="222"/>
      <c r="QI112" s="222"/>
      <c r="QJ112" s="222"/>
      <c r="QK112" s="222"/>
      <c r="QL112" s="222"/>
      <c r="QM112" s="222"/>
      <c r="QN112" s="222"/>
      <c r="QO112" s="222"/>
      <c r="QP112" s="222"/>
      <c r="QQ112" s="222"/>
      <c r="QR112" s="222"/>
      <c r="QS112" s="222"/>
      <c r="QT112" s="222"/>
      <c r="QU112" s="222"/>
      <c r="QV112" s="222"/>
      <c r="QW112" s="222"/>
      <c r="QX112" s="222"/>
      <c r="QY112" s="222"/>
      <c r="QZ112" s="222"/>
      <c r="RA112" s="222"/>
      <c r="RB112" s="222"/>
      <c r="RC112" s="222"/>
      <c r="RD112" s="222"/>
      <c r="RE112" s="222"/>
      <c r="RF112" s="222"/>
      <c r="RG112" s="222"/>
      <c r="RH112" s="222"/>
      <c r="RI112" s="222"/>
      <c r="RJ112" s="222"/>
      <c r="RK112" s="222"/>
      <c r="RL112" s="222"/>
      <c r="RM112" s="222"/>
      <c r="RN112" s="222"/>
      <c r="RO112" s="222"/>
      <c r="RP112" s="222"/>
      <c r="RQ112" s="222"/>
      <c r="RR112" s="222"/>
      <c r="RS112" s="222"/>
      <c r="RT112" s="222"/>
      <c r="RU112" s="221"/>
    </row>
    <row r="113" spans="2:489" ht="6.6" customHeight="1">
      <c r="B113" s="817"/>
      <c r="C113" s="818"/>
      <c r="D113" s="819"/>
      <c r="E113" s="335"/>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6"/>
      <c r="AD113" s="336"/>
      <c r="AE113" s="336"/>
      <c r="AF113" s="337"/>
      <c r="AG113" s="458"/>
      <c r="AH113" s="432"/>
      <c r="AI113" s="432"/>
      <c r="AJ113" s="432"/>
      <c r="AK113" s="432"/>
      <c r="AL113" s="432"/>
      <c r="AM113" s="432"/>
      <c r="AN113" s="432"/>
      <c r="AO113" s="432"/>
      <c r="AP113" s="432"/>
      <c r="AQ113" s="432"/>
      <c r="AR113" s="432"/>
      <c r="AS113" s="432"/>
      <c r="AT113" s="432"/>
      <c r="AU113" s="432"/>
      <c r="AV113" s="432"/>
      <c r="AW113" s="432"/>
      <c r="AX113" s="462"/>
      <c r="AY113" s="462"/>
      <c r="AZ113" s="462"/>
      <c r="BA113" s="462"/>
      <c r="BB113" s="463"/>
      <c r="BC113" s="468"/>
      <c r="BD113" s="469"/>
      <c r="BE113" s="469"/>
      <c r="BF113" s="469"/>
      <c r="BG113" s="469"/>
      <c r="BH113" s="469"/>
      <c r="BI113" s="469"/>
      <c r="BJ113" s="469"/>
      <c r="BK113" s="469"/>
      <c r="BL113" s="469"/>
      <c r="BM113" s="469"/>
      <c r="BN113" s="469"/>
      <c r="BO113" s="469"/>
      <c r="BP113" s="469"/>
      <c r="BQ113" s="469"/>
      <c r="BR113" s="469"/>
      <c r="BS113" s="469"/>
      <c r="BT113" s="538"/>
      <c r="BU113" s="538"/>
      <c r="BV113" s="538"/>
      <c r="BW113" s="538"/>
      <c r="BX113" s="539"/>
      <c r="BY113" s="468"/>
      <c r="BZ113" s="469"/>
      <c r="CA113" s="469"/>
      <c r="CB113" s="469"/>
      <c r="CC113" s="469"/>
      <c r="CD113" s="469"/>
      <c r="CE113" s="469"/>
      <c r="CF113" s="469"/>
      <c r="CG113" s="469"/>
      <c r="CH113" s="469"/>
      <c r="CI113" s="469"/>
      <c r="CJ113" s="469"/>
      <c r="CK113" s="469"/>
      <c r="CL113" s="469"/>
      <c r="CM113" s="469"/>
      <c r="CN113" s="469"/>
      <c r="CO113" s="469"/>
      <c r="CP113" s="538"/>
      <c r="CQ113" s="538"/>
      <c r="CR113" s="538"/>
      <c r="CS113" s="538"/>
      <c r="CT113" s="539"/>
      <c r="CU113" s="782"/>
      <c r="CV113" s="782"/>
      <c r="CW113" s="782"/>
      <c r="CX113" s="782"/>
      <c r="CY113" s="782"/>
      <c r="CZ113" s="782"/>
      <c r="DA113" s="782"/>
      <c r="DB113" s="782"/>
      <c r="DC113" s="782"/>
      <c r="DD113" s="782"/>
      <c r="DE113" s="782"/>
      <c r="DF113" s="782"/>
      <c r="DG113" s="782"/>
      <c r="DH113" s="782"/>
      <c r="DI113" s="782"/>
      <c r="DJ113" s="782"/>
      <c r="DK113" s="782"/>
      <c r="DL113" s="782"/>
      <c r="DM113" s="782"/>
      <c r="DN113" s="782"/>
      <c r="DO113" s="782"/>
      <c r="DP113" s="783"/>
      <c r="DQ113" s="384"/>
      <c r="DR113" s="285"/>
      <c r="DS113" s="285"/>
      <c r="DT113" s="285"/>
      <c r="DU113" s="285"/>
      <c r="DV113" s="285"/>
      <c r="DW113" s="285"/>
      <c r="DX113" s="285"/>
      <c r="DY113" s="285"/>
      <c r="DZ113" s="285"/>
      <c r="EA113" s="285"/>
      <c r="EB113" s="285"/>
      <c r="EC113" s="285"/>
      <c r="ED113" s="285"/>
      <c r="EE113" s="285"/>
      <c r="EF113" s="285"/>
      <c r="EG113" s="285"/>
      <c r="EH113" s="285"/>
      <c r="EI113" s="285"/>
      <c r="EJ113" s="285"/>
      <c r="EK113" s="285"/>
      <c r="EL113" s="285"/>
      <c r="EM113" s="285"/>
      <c r="EN113" s="285"/>
      <c r="EO113" s="285"/>
      <c r="EP113" s="285"/>
      <c r="EQ113" s="781" t="s">
        <v>54</v>
      </c>
      <c r="ER113" s="781"/>
      <c r="ES113" s="781"/>
      <c r="ET113" s="781"/>
      <c r="EU113" s="781"/>
      <c r="EV113" s="781"/>
      <c r="EW113" s="781"/>
      <c r="EX113" s="781"/>
      <c r="EY113" s="781"/>
      <c r="EZ113" s="781"/>
      <c r="FA113" s="781"/>
      <c r="FB113" s="781"/>
      <c r="FC113" s="781"/>
      <c r="FD113" s="781"/>
      <c r="FE113" s="781"/>
      <c r="FF113" s="781"/>
      <c r="FG113" s="781"/>
      <c r="FH113" s="781"/>
      <c r="FI113" s="781"/>
      <c r="FJ113" s="781"/>
      <c r="FK113" s="781"/>
      <c r="FL113" s="781"/>
      <c r="FM113" s="781"/>
      <c r="FN113" s="781"/>
      <c r="FO113" s="221"/>
      <c r="FP113" s="222"/>
      <c r="FQ113" s="222"/>
      <c r="FR113" s="222"/>
      <c r="FS113" s="222"/>
      <c r="FT113" s="222"/>
      <c r="FU113" s="222"/>
      <c r="FV113" s="222"/>
      <c r="FW113" s="222"/>
      <c r="FX113" s="222"/>
      <c r="FY113" s="222"/>
      <c r="FZ113" s="222"/>
      <c r="GA113" s="222"/>
      <c r="GB113" s="222"/>
      <c r="GC113" s="222"/>
      <c r="GD113" s="222"/>
      <c r="GE113" s="222"/>
      <c r="GF113" s="222"/>
      <c r="GG113" s="222"/>
      <c r="GH113" s="222"/>
      <c r="GI113" s="222"/>
      <c r="GJ113" s="222"/>
      <c r="GK113" s="222"/>
      <c r="GL113" s="222"/>
      <c r="GM113" s="222"/>
      <c r="GN113" s="222"/>
      <c r="GO113" s="222"/>
      <c r="GP113" s="222"/>
      <c r="GQ113" s="222"/>
      <c r="GR113" s="222"/>
      <c r="GS113" s="222"/>
      <c r="GT113" s="222"/>
      <c r="GU113" s="222"/>
      <c r="GV113" s="222"/>
      <c r="GW113" s="222"/>
      <c r="GX113" s="222"/>
      <c r="GY113" s="222"/>
      <c r="GZ113" s="222"/>
      <c r="HA113" s="222"/>
      <c r="HB113" s="222"/>
      <c r="HC113" s="222"/>
      <c r="HD113" s="222"/>
      <c r="HE113" s="222"/>
      <c r="HF113" s="222"/>
      <c r="HG113" s="222"/>
      <c r="HH113" s="222"/>
      <c r="HI113" s="222"/>
      <c r="HJ113" s="222"/>
      <c r="HK113" s="222"/>
      <c r="HL113" s="222"/>
      <c r="HM113" s="222"/>
      <c r="HN113" s="222"/>
      <c r="HO113" s="222"/>
      <c r="HP113" s="222"/>
      <c r="HQ113" s="222"/>
      <c r="HR113" s="222"/>
      <c r="HS113" s="222"/>
      <c r="HT113" s="222"/>
      <c r="HU113" s="222"/>
      <c r="HV113" s="222"/>
      <c r="HW113" s="222"/>
      <c r="HX113" s="222"/>
      <c r="HY113" s="222"/>
      <c r="HZ113" s="222"/>
      <c r="IA113" s="222"/>
      <c r="IB113" s="222"/>
      <c r="IC113" s="222"/>
      <c r="ID113" s="222"/>
      <c r="IE113" s="222"/>
      <c r="IF113" s="222"/>
      <c r="IG113" s="222"/>
      <c r="IH113" s="222"/>
      <c r="II113" s="222"/>
      <c r="IJ113" s="222"/>
      <c r="IK113" s="222"/>
      <c r="IL113" s="222"/>
      <c r="IM113" s="222"/>
      <c r="IN113" s="222"/>
      <c r="IO113" s="222"/>
      <c r="IP113" s="222"/>
      <c r="IQ113" s="222"/>
      <c r="IR113" s="222"/>
      <c r="IS113" s="222"/>
      <c r="IT113" s="222"/>
      <c r="IU113" s="222"/>
      <c r="IV113" s="222"/>
      <c r="IW113" s="222"/>
      <c r="IX113" s="222"/>
      <c r="IY113" s="222"/>
      <c r="IZ113" s="222"/>
      <c r="JA113" s="222"/>
      <c r="JB113" s="222"/>
      <c r="JC113" s="222"/>
      <c r="JD113" s="222"/>
      <c r="JE113" s="222"/>
      <c r="JF113" s="222"/>
      <c r="JG113" s="222"/>
      <c r="JH113" s="222"/>
      <c r="JI113" s="222"/>
      <c r="JJ113" s="222"/>
      <c r="JK113" s="222"/>
      <c r="JL113" s="222"/>
      <c r="JM113" s="222"/>
      <c r="JN113" s="222"/>
      <c r="JO113" s="222"/>
      <c r="JP113" s="222"/>
      <c r="JQ113" s="221"/>
      <c r="JR113" s="222"/>
      <c r="JS113" s="222"/>
      <c r="JT113" s="222"/>
      <c r="JU113" s="222"/>
      <c r="JV113" s="222"/>
      <c r="JW113" s="222"/>
      <c r="JX113" s="222"/>
      <c r="JY113" s="222"/>
      <c r="JZ113" s="222"/>
      <c r="KA113" s="222"/>
      <c r="KB113" s="222"/>
      <c r="KC113" s="222"/>
      <c r="KD113" s="222"/>
      <c r="KE113" s="222"/>
      <c r="KF113" s="222"/>
      <c r="KG113" s="222"/>
      <c r="KH113" s="222"/>
      <c r="KI113" s="222"/>
      <c r="KJ113" s="222"/>
      <c r="KK113" s="222"/>
      <c r="KL113" s="222"/>
      <c r="KM113" s="222"/>
      <c r="KN113" s="222"/>
      <c r="KO113" s="222"/>
      <c r="KP113" s="222"/>
      <c r="KQ113" s="222"/>
      <c r="KR113" s="222"/>
      <c r="KS113" s="222"/>
      <c r="KT113" s="222"/>
      <c r="KU113" s="222"/>
      <c r="KV113" s="222"/>
      <c r="KW113" s="222"/>
      <c r="KX113" s="222"/>
      <c r="KY113" s="222"/>
      <c r="KZ113" s="222"/>
      <c r="LA113" s="222"/>
      <c r="LB113" s="222"/>
      <c r="LC113" s="222"/>
      <c r="LD113" s="222"/>
      <c r="LE113" s="222"/>
      <c r="LF113" s="222"/>
      <c r="LG113" s="222"/>
      <c r="LH113" s="222"/>
      <c r="LI113" s="222"/>
      <c r="LJ113" s="222"/>
      <c r="LK113" s="222"/>
      <c r="LL113" s="222"/>
      <c r="LM113" s="222"/>
      <c r="LN113" s="222"/>
      <c r="LO113" s="222"/>
      <c r="LP113" s="222"/>
      <c r="LQ113" s="222"/>
      <c r="LR113" s="222"/>
      <c r="LS113" s="222"/>
      <c r="LT113" s="222"/>
      <c r="LU113" s="222"/>
      <c r="LV113" s="222"/>
      <c r="LW113" s="222"/>
      <c r="LX113" s="222"/>
      <c r="LY113" s="222"/>
      <c r="LZ113" s="222"/>
      <c r="MA113" s="222"/>
      <c r="MB113" s="222"/>
      <c r="MC113" s="222"/>
      <c r="MD113" s="222"/>
      <c r="ME113" s="222"/>
      <c r="MF113" s="222"/>
      <c r="MG113" s="222"/>
      <c r="MH113" s="222"/>
      <c r="MI113" s="222"/>
      <c r="MJ113" s="222"/>
      <c r="MK113" s="222"/>
      <c r="ML113" s="222"/>
      <c r="MM113" s="222"/>
      <c r="MN113" s="222"/>
      <c r="MO113" s="222"/>
      <c r="MP113" s="222"/>
      <c r="MQ113" s="222"/>
      <c r="MR113" s="222"/>
      <c r="MS113" s="222"/>
      <c r="MT113" s="222"/>
      <c r="MU113" s="222"/>
      <c r="MV113" s="222"/>
      <c r="MW113" s="222"/>
      <c r="MX113" s="222"/>
      <c r="MY113" s="222"/>
      <c r="MZ113" s="222"/>
      <c r="NA113" s="222"/>
      <c r="NB113" s="222"/>
      <c r="NC113" s="222"/>
      <c r="ND113" s="222"/>
      <c r="NE113" s="222"/>
      <c r="NF113" s="222"/>
      <c r="NG113" s="222"/>
      <c r="NH113" s="222"/>
      <c r="NI113" s="222"/>
      <c r="NJ113" s="222"/>
      <c r="NK113" s="222"/>
      <c r="NL113" s="222"/>
      <c r="NM113" s="222"/>
      <c r="NN113" s="222"/>
      <c r="NO113" s="222"/>
      <c r="NP113" s="222"/>
      <c r="NQ113" s="222"/>
      <c r="NR113" s="222"/>
      <c r="NS113" s="221"/>
      <c r="NT113" s="222"/>
      <c r="NU113" s="222"/>
      <c r="NV113" s="222"/>
      <c r="NW113" s="222"/>
      <c r="NX113" s="222"/>
      <c r="NY113" s="222"/>
      <c r="NZ113" s="222"/>
      <c r="OA113" s="222"/>
      <c r="OB113" s="222"/>
      <c r="OC113" s="222"/>
      <c r="OD113" s="222"/>
      <c r="OE113" s="222"/>
      <c r="OF113" s="222"/>
      <c r="OG113" s="222"/>
      <c r="OH113" s="222"/>
      <c r="OI113" s="222"/>
      <c r="OJ113" s="222"/>
      <c r="OK113" s="222"/>
      <c r="OL113" s="222"/>
      <c r="OM113" s="222"/>
      <c r="ON113" s="222"/>
      <c r="OO113" s="222"/>
      <c r="OP113" s="222"/>
      <c r="OQ113" s="222"/>
      <c r="OR113" s="222"/>
      <c r="OS113" s="222"/>
      <c r="OT113" s="222"/>
      <c r="OU113" s="222"/>
      <c r="OV113" s="222"/>
      <c r="OW113" s="222"/>
      <c r="OX113" s="222"/>
      <c r="OY113" s="222"/>
      <c r="OZ113" s="222"/>
      <c r="PA113" s="222"/>
      <c r="PB113" s="222"/>
      <c r="PC113" s="222"/>
      <c r="PD113" s="222"/>
      <c r="PE113" s="222"/>
      <c r="PF113" s="222"/>
      <c r="PG113" s="222"/>
      <c r="PH113" s="222"/>
      <c r="PI113" s="222"/>
      <c r="PJ113" s="222"/>
      <c r="PK113" s="222"/>
      <c r="PL113" s="222"/>
      <c r="PM113" s="222"/>
      <c r="PN113" s="222"/>
      <c r="PO113" s="222"/>
      <c r="PP113" s="222"/>
      <c r="PQ113" s="222"/>
      <c r="PR113" s="222"/>
      <c r="PS113" s="222"/>
      <c r="PT113" s="222"/>
      <c r="PU113" s="222"/>
      <c r="PV113" s="222"/>
      <c r="PW113" s="222"/>
      <c r="PX113" s="222"/>
      <c r="PY113" s="222"/>
      <c r="PZ113" s="222"/>
      <c r="QA113" s="222"/>
      <c r="QB113" s="222"/>
      <c r="QC113" s="222"/>
      <c r="QD113" s="222"/>
      <c r="QE113" s="222"/>
      <c r="QF113" s="222"/>
      <c r="QG113" s="222"/>
      <c r="QH113" s="222"/>
      <c r="QI113" s="222"/>
      <c r="QJ113" s="222"/>
      <c r="QK113" s="222"/>
      <c r="QL113" s="222"/>
      <c r="QM113" s="222"/>
      <c r="QN113" s="222"/>
      <c r="QO113" s="222"/>
      <c r="QP113" s="222"/>
      <c r="QQ113" s="222"/>
      <c r="QR113" s="222"/>
      <c r="QS113" s="222"/>
      <c r="QT113" s="222"/>
      <c r="QU113" s="222"/>
      <c r="QV113" s="222"/>
      <c r="QW113" s="222"/>
      <c r="QX113" s="222"/>
      <c r="QY113" s="222"/>
      <c r="QZ113" s="222"/>
      <c r="RA113" s="222"/>
      <c r="RB113" s="222"/>
      <c r="RC113" s="222"/>
      <c r="RD113" s="222"/>
      <c r="RE113" s="222"/>
      <c r="RF113" s="222"/>
      <c r="RG113" s="222"/>
      <c r="RH113" s="222"/>
      <c r="RI113" s="222"/>
      <c r="RJ113" s="222"/>
      <c r="RK113" s="222"/>
      <c r="RL113" s="222"/>
      <c r="RM113" s="222"/>
      <c r="RN113" s="222"/>
      <c r="RO113" s="222"/>
      <c r="RP113" s="222"/>
      <c r="RQ113" s="222"/>
      <c r="RR113" s="222"/>
      <c r="RS113" s="222"/>
      <c r="RT113" s="222"/>
      <c r="RU113" s="221"/>
    </row>
    <row r="114" spans="2:489" ht="6.6" customHeight="1">
      <c r="B114" s="820"/>
      <c r="C114" s="821"/>
      <c r="D114" s="822"/>
      <c r="E114" s="338"/>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40"/>
      <c r="AG114" s="459"/>
      <c r="AH114" s="434"/>
      <c r="AI114" s="434"/>
      <c r="AJ114" s="434"/>
      <c r="AK114" s="434"/>
      <c r="AL114" s="434"/>
      <c r="AM114" s="434"/>
      <c r="AN114" s="434"/>
      <c r="AO114" s="434"/>
      <c r="AP114" s="434"/>
      <c r="AQ114" s="434"/>
      <c r="AR114" s="434"/>
      <c r="AS114" s="434"/>
      <c r="AT114" s="434"/>
      <c r="AU114" s="434"/>
      <c r="AV114" s="434"/>
      <c r="AW114" s="434"/>
      <c r="AX114" s="464"/>
      <c r="AY114" s="464"/>
      <c r="AZ114" s="464"/>
      <c r="BA114" s="464"/>
      <c r="BB114" s="465"/>
      <c r="BC114" s="470"/>
      <c r="BD114" s="471"/>
      <c r="BE114" s="471"/>
      <c r="BF114" s="471"/>
      <c r="BG114" s="471"/>
      <c r="BH114" s="471"/>
      <c r="BI114" s="471"/>
      <c r="BJ114" s="471"/>
      <c r="BK114" s="471"/>
      <c r="BL114" s="471"/>
      <c r="BM114" s="471"/>
      <c r="BN114" s="471"/>
      <c r="BO114" s="471"/>
      <c r="BP114" s="471"/>
      <c r="BQ114" s="471"/>
      <c r="BR114" s="471"/>
      <c r="BS114" s="471"/>
      <c r="BT114" s="540"/>
      <c r="BU114" s="540"/>
      <c r="BV114" s="540"/>
      <c r="BW114" s="540"/>
      <c r="BX114" s="541"/>
      <c r="BY114" s="470"/>
      <c r="BZ114" s="471"/>
      <c r="CA114" s="471"/>
      <c r="CB114" s="471"/>
      <c r="CC114" s="471"/>
      <c r="CD114" s="471"/>
      <c r="CE114" s="471"/>
      <c r="CF114" s="471"/>
      <c r="CG114" s="471"/>
      <c r="CH114" s="471"/>
      <c r="CI114" s="471"/>
      <c r="CJ114" s="471"/>
      <c r="CK114" s="471"/>
      <c r="CL114" s="471"/>
      <c r="CM114" s="471"/>
      <c r="CN114" s="471"/>
      <c r="CO114" s="471"/>
      <c r="CP114" s="540"/>
      <c r="CQ114" s="540"/>
      <c r="CR114" s="540"/>
      <c r="CS114" s="540"/>
      <c r="CT114" s="541"/>
      <c r="CU114" s="782"/>
      <c r="CV114" s="782"/>
      <c r="CW114" s="782"/>
      <c r="CX114" s="782"/>
      <c r="CY114" s="782"/>
      <c r="CZ114" s="782"/>
      <c r="DA114" s="782"/>
      <c r="DB114" s="782"/>
      <c r="DC114" s="782"/>
      <c r="DD114" s="782"/>
      <c r="DE114" s="782"/>
      <c r="DF114" s="782"/>
      <c r="DG114" s="782"/>
      <c r="DH114" s="782"/>
      <c r="DI114" s="782"/>
      <c r="DJ114" s="782"/>
      <c r="DK114" s="782"/>
      <c r="DL114" s="782"/>
      <c r="DM114" s="782"/>
      <c r="DN114" s="782"/>
      <c r="DO114" s="782"/>
      <c r="DP114" s="783"/>
      <c r="DQ114" s="384"/>
      <c r="DR114" s="285"/>
      <c r="DS114" s="285"/>
      <c r="DT114" s="285"/>
      <c r="DU114" s="285"/>
      <c r="DV114" s="285"/>
      <c r="DW114" s="285"/>
      <c r="DX114" s="285"/>
      <c r="DY114" s="285"/>
      <c r="DZ114" s="285"/>
      <c r="EA114" s="285"/>
      <c r="EB114" s="285"/>
      <c r="EC114" s="285"/>
      <c r="ED114" s="285"/>
      <c r="EE114" s="285"/>
      <c r="EF114" s="285"/>
      <c r="EG114" s="285"/>
      <c r="EH114" s="285"/>
      <c r="EI114" s="285"/>
      <c r="EJ114" s="285"/>
      <c r="EK114" s="285"/>
      <c r="EL114" s="285"/>
      <c r="EM114" s="285"/>
      <c r="EN114" s="285"/>
      <c r="EO114" s="285"/>
      <c r="EP114" s="285"/>
      <c r="EQ114" s="781"/>
      <c r="ER114" s="781"/>
      <c r="ES114" s="781"/>
      <c r="ET114" s="781"/>
      <c r="EU114" s="781"/>
      <c r="EV114" s="781"/>
      <c r="EW114" s="781"/>
      <c r="EX114" s="781"/>
      <c r="EY114" s="781"/>
      <c r="EZ114" s="781"/>
      <c r="FA114" s="781"/>
      <c r="FB114" s="781"/>
      <c r="FC114" s="781"/>
      <c r="FD114" s="781"/>
      <c r="FE114" s="781"/>
      <c r="FF114" s="781"/>
      <c r="FG114" s="781"/>
      <c r="FH114" s="781"/>
      <c r="FI114" s="781"/>
      <c r="FJ114" s="781"/>
      <c r="FK114" s="781"/>
      <c r="FL114" s="781"/>
      <c r="FM114" s="781"/>
      <c r="FN114" s="781"/>
      <c r="FO114" s="221"/>
      <c r="FP114" s="222"/>
      <c r="FQ114" s="222"/>
      <c r="FR114" s="222"/>
      <c r="FS114" s="222"/>
      <c r="FT114" s="222"/>
      <c r="FU114" s="222"/>
      <c r="FV114" s="222"/>
      <c r="FW114" s="222"/>
      <c r="FX114" s="222"/>
      <c r="FY114" s="222"/>
      <c r="FZ114" s="222"/>
      <c r="GA114" s="222"/>
      <c r="GB114" s="222"/>
      <c r="GC114" s="222"/>
      <c r="GD114" s="222"/>
      <c r="GE114" s="222"/>
      <c r="GF114" s="222"/>
      <c r="GG114" s="222"/>
      <c r="GH114" s="222"/>
      <c r="GI114" s="222"/>
      <c r="GJ114" s="222"/>
      <c r="GK114" s="222"/>
      <c r="GL114" s="222"/>
      <c r="GM114" s="222"/>
      <c r="GN114" s="222"/>
      <c r="GO114" s="222"/>
      <c r="GP114" s="222"/>
      <c r="GQ114" s="222"/>
      <c r="GR114" s="222"/>
      <c r="GS114" s="222"/>
      <c r="GT114" s="222"/>
      <c r="GU114" s="222"/>
      <c r="GV114" s="222"/>
      <c r="GW114" s="222"/>
      <c r="GX114" s="222"/>
      <c r="GY114" s="222"/>
      <c r="GZ114" s="222"/>
      <c r="HA114" s="222"/>
      <c r="HB114" s="222"/>
      <c r="HC114" s="222"/>
      <c r="HD114" s="222"/>
      <c r="HE114" s="222"/>
      <c r="HF114" s="222"/>
      <c r="HG114" s="222"/>
      <c r="HH114" s="222"/>
      <c r="HI114" s="222"/>
      <c r="HJ114" s="222"/>
      <c r="HK114" s="222"/>
      <c r="HL114" s="222"/>
      <c r="HM114" s="222"/>
      <c r="HN114" s="222"/>
      <c r="HO114" s="222"/>
      <c r="HP114" s="222"/>
      <c r="HQ114" s="222"/>
      <c r="HR114" s="222"/>
      <c r="HS114" s="222"/>
      <c r="HT114" s="222"/>
      <c r="HU114" s="222"/>
      <c r="HV114" s="222"/>
      <c r="HW114" s="222"/>
      <c r="HX114" s="222"/>
      <c r="HY114" s="222"/>
      <c r="HZ114" s="222"/>
      <c r="IA114" s="222"/>
      <c r="IB114" s="222"/>
      <c r="IC114" s="222"/>
      <c r="ID114" s="222"/>
      <c r="IE114" s="222"/>
      <c r="IF114" s="222"/>
      <c r="IG114" s="222"/>
      <c r="IH114" s="222"/>
      <c r="II114" s="222"/>
      <c r="IJ114" s="222"/>
      <c r="IK114" s="222"/>
      <c r="IL114" s="222"/>
      <c r="IM114" s="222"/>
      <c r="IN114" s="222"/>
      <c r="IO114" s="222"/>
      <c r="IP114" s="222"/>
      <c r="IQ114" s="222"/>
      <c r="IR114" s="222"/>
      <c r="IS114" s="222"/>
      <c r="IT114" s="222"/>
      <c r="IU114" s="222"/>
      <c r="IV114" s="222"/>
      <c r="IW114" s="222"/>
      <c r="IX114" s="222"/>
      <c r="IY114" s="222"/>
      <c r="IZ114" s="222"/>
      <c r="JA114" s="222"/>
      <c r="JB114" s="222"/>
      <c r="JC114" s="222"/>
      <c r="JD114" s="222"/>
      <c r="JE114" s="222"/>
      <c r="JF114" s="222"/>
      <c r="JG114" s="222"/>
      <c r="JH114" s="222"/>
      <c r="JI114" s="222"/>
      <c r="JJ114" s="222"/>
      <c r="JK114" s="222"/>
      <c r="JL114" s="222"/>
      <c r="JM114" s="222"/>
      <c r="JN114" s="222"/>
      <c r="JO114" s="222"/>
      <c r="JP114" s="222"/>
      <c r="JQ114" s="221"/>
      <c r="JR114" s="222"/>
      <c r="JS114" s="222"/>
      <c r="JT114" s="222"/>
      <c r="JU114" s="222"/>
      <c r="JV114" s="222"/>
      <c r="JW114" s="222"/>
      <c r="JX114" s="222"/>
      <c r="JY114" s="222"/>
      <c r="JZ114" s="222"/>
      <c r="KA114" s="222"/>
      <c r="KB114" s="222"/>
      <c r="KC114" s="222"/>
      <c r="KD114" s="222"/>
      <c r="KE114" s="222"/>
      <c r="KF114" s="222"/>
      <c r="KG114" s="222"/>
      <c r="KH114" s="222"/>
      <c r="KI114" s="222"/>
      <c r="KJ114" s="222"/>
      <c r="KK114" s="222"/>
      <c r="KL114" s="222"/>
      <c r="KM114" s="222"/>
      <c r="KN114" s="222"/>
      <c r="KO114" s="222"/>
      <c r="KP114" s="222"/>
      <c r="KQ114" s="222"/>
      <c r="KR114" s="222"/>
      <c r="KS114" s="222"/>
      <c r="KT114" s="222"/>
      <c r="KU114" s="222"/>
      <c r="KV114" s="222"/>
      <c r="KW114" s="222"/>
      <c r="KX114" s="222"/>
      <c r="KY114" s="222"/>
      <c r="KZ114" s="222"/>
      <c r="LA114" s="222"/>
      <c r="LB114" s="222"/>
      <c r="LC114" s="222"/>
      <c r="LD114" s="222"/>
      <c r="LE114" s="222"/>
      <c r="LF114" s="222"/>
      <c r="LG114" s="222"/>
      <c r="LH114" s="222"/>
      <c r="LI114" s="222"/>
      <c r="LJ114" s="222"/>
      <c r="LK114" s="222"/>
      <c r="LL114" s="222"/>
      <c r="LM114" s="222"/>
      <c r="LN114" s="222"/>
      <c r="LO114" s="222"/>
      <c r="LP114" s="222"/>
      <c r="LQ114" s="222"/>
      <c r="LR114" s="222"/>
      <c r="LS114" s="222"/>
      <c r="LT114" s="222"/>
      <c r="LU114" s="222"/>
      <c r="LV114" s="222"/>
      <c r="LW114" s="222"/>
      <c r="LX114" s="222"/>
      <c r="LY114" s="222"/>
      <c r="LZ114" s="222"/>
      <c r="MA114" s="222"/>
      <c r="MB114" s="222"/>
      <c r="MC114" s="222"/>
      <c r="MD114" s="222"/>
      <c r="ME114" s="222"/>
      <c r="MF114" s="222"/>
      <c r="MG114" s="222"/>
      <c r="MH114" s="222"/>
      <c r="MI114" s="222"/>
      <c r="MJ114" s="222"/>
      <c r="MK114" s="222"/>
      <c r="ML114" s="222"/>
      <c r="MM114" s="222"/>
      <c r="MN114" s="222"/>
      <c r="MO114" s="222"/>
      <c r="MP114" s="222"/>
      <c r="MQ114" s="222"/>
      <c r="MR114" s="222"/>
      <c r="MS114" s="222"/>
      <c r="MT114" s="222"/>
      <c r="MU114" s="222"/>
      <c r="MV114" s="222"/>
      <c r="MW114" s="222"/>
      <c r="MX114" s="222"/>
      <c r="MY114" s="222"/>
      <c r="MZ114" s="222"/>
      <c r="NA114" s="222"/>
      <c r="NB114" s="222"/>
      <c r="NC114" s="222"/>
      <c r="ND114" s="222"/>
      <c r="NE114" s="222"/>
      <c r="NF114" s="222"/>
      <c r="NG114" s="222"/>
      <c r="NH114" s="222"/>
      <c r="NI114" s="222"/>
      <c r="NJ114" s="222"/>
      <c r="NK114" s="222"/>
      <c r="NL114" s="222"/>
      <c r="NM114" s="222"/>
      <c r="NN114" s="222"/>
      <c r="NO114" s="222"/>
      <c r="NP114" s="222"/>
      <c r="NQ114" s="222"/>
      <c r="NR114" s="222"/>
      <c r="NS114" s="221"/>
      <c r="NT114" s="222"/>
      <c r="NU114" s="222"/>
      <c r="NV114" s="222"/>
      <c r="NW114" s="222"/>
      <c r="NX114" s="222"/>
      <c r="NY114" s="222"/>
      <c r="NZ114" s="222"/>
      <c r="OA114" s="222"/>
      <c r="OB114" s="222"/>
      <c r="OC114" s="222"/>
      <c r="OD114" s="222"/>
      <c r="OE114" s="222"/>
      <c r="OF114" s="222"/>
      <c r="OG114" s="222"/>
      <c r="OH114" s="222"/>
      <c r="OI114" s="222"/>
      <c r="OJ114" s="222"/>
      <c r="OK114" s="222"/>
      <c r="OL114" s="222"/>
      <c r="OM114" s="222"/>
      <c r="ON114" s="222"/>
      <c r="OO114" s="222"/>
      <c r="OP114" s="222"/>
      <c r="OQ114" s="222"/>
      <c r="OR114" s="222"/>
      <c r="OS114" s="222"/>
      <c r="OT114" s="222"/>
      <c r="OU114" s="222"/>
      <c r="OV114" s="222"/>
      <c r="OW114" s="222"/>
      <c r="OX114" s="222"/>
      <c r="OY114" s="222"/>
      <c r="OZ114" s="222"/>
      <c r="PA114" s="222"/>
      <c r="PB114" s="222"/>
      <c r="PC114" s="222"/>
      <c r="PD114" s="222"/>
      <c r="PE114" s="222"/>
      <c r="PF114" s="222"/>
      <c r="PG114" s="222"/>
      <c r="PH114" s="222"/>
      <c r="PI114" s="222"/>
      <c r="PJ114" s="222"/>
      <c r="PK114" s="222"/>
      <c r="PL114" s="222"/>
      <c r="PM114" s="222"/>
      <c r="PN114" s="222"/>
      <c r="PO114" s="222"/>
      <c r="PP114" s="222"/>
      <c r="PQ114" s="222"/>
      <c r="PR114" s="222"/>
      <c r="PS114" s="222"/>
      <c r="PT114" s="222"/>
      <c r="PU114" s="222"/>
      <c r="PV114" s="222"/>
      <c r="PW114" s="222"/>
      <c r="PX114" s="222"/>
      <c r="PY114" s="222"/>
      <c r="PZ114" s="222"/>
      <c r="QA114" s="222"/>
      <c r="QB114" s="222"/>
      <c r="QC114" s="222"/>
      <c r="QD114" s="222"/>
      <c r="QE114" s="222"/>
      <c r="QF114" s="222"/>
      <c r="QG114" s="222"/>
      <c r="QH114" s="222"/>
      <c r="QI114" s="222"/>
      <c r="QJ114" s="222"/>
      <c r="QK114" s="222"/>
      <c r="QL114" s="222"/>
      <c r="QM114" s="222"/>
      <c r="QN114" s="222"/>
      <c r="QO114" s="222"/>
      <c r="QP114" s="222"/>
      <c r="QQ114" s="222"/>
      <c r="QR114" s="222"/>
      <c r="QS114" s="222"/>
      <c r="QT114" s="222"/>
      <c r="QU114" s="222"/>
      <c r="QV114" s="222"/>
      <c r="QW114" s="222"/>
      <c r="QX114" s="222"/>
      <c r="QY114" s="222"/>
      <c r="QZ114" s="222"/>
      <c r="RA114" s="222"/>
      <c r="RB114" s="222"/>
      <c r="RC114" s="222"/>
      <c r="RD114" s="222"/>
      <c r="RE114" s="222"/>
      <c r="RF114" s="222"/>
      <c r="RG114" s="222"/>
      <c r="RH114" s="222"/>
      <c r="RI114" s="222"/>
      <c r="RJ114" s="222"/>
      <c r="RK114" s="222"/>
      <c r="RL114" s="222"/>
      <c r="RM114" s="222"/>
      <c r="RN114" s="222"/>
      <c r="RO114" s="222"/>
      <c r="RP114" s="222"/>
      <c r="RQ114" s="222"/>
      <c r="RR114" s="222"/>
      <c r="RS114" s="222"/>
      <c r="RT114" s="222"/>
      <c r="RU114" s="221"/>
    </row>
    <row r="115" spans="2:489" ht="6.6" customHeight="1">
      <c r="B115" s="528" t="s">
        <v>114</v>
      </c>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31">
        <f>BC115+CU115</f>
        <v>0</v>
      </c>
      <c r="AH115" s="430"/>
      <c r="AI115" s="430"/>
      <c r="AJ115" s="430"/>
      <c r="AK115" s="430"/>
      <c r="AL115" s="430"/>
      <c r="AM115" s="430"/>
      <c r="AN115" s="430"/>
      <c r="AO115" s="430"/>
      <c r="AP115" s="430"/>
      <c r="AQ115" s="430"/>
      <c r="AR115" s="430"/>
      <c r="AS115" s="430"/>
      <c r="AT115" s="430"/>
      <c r="AU115" s="430"/>
      <c r="AV115" s="430"/>
      <c r="AW115" s="430"/>
      <c r="AX115" s="532" t="s">
        <v>50</v>
      </c>
      <c r="AY115" s="532"/>
      <c r="AZ115" s="532"/>
      <c r="BA115" s="532"/>
      <c r="BB115" s="533"/>
      <c r="BC115" s="534"/>
      <c r="BD115" s="535"/>
      <c r="BE115" s="535"/>
      <c r="BF115" s="535"/>
      <c r="BG115" s="535"/>
      <c r="BH115" s="535"/>
      <c r="BI115" s="535"/>
      <c r="BJ115" s="535"/>
      <c r="BK115" s="535"/>
      <c r="BL115" s="535"/>
      <c r="BM115" s="535"/>
      <c r="BN115" s="535"/>
      <c r="BO115" s="535"/>
      <c r="BP115" s="535"/>
      <c r="BQ115" s="535"/>
      <c r="BR115" s="535"/>
      <c r="BS115" s="535"/>
      <c r="BT115" s="532" t="s">
        <v>50</v>
      </c>
      <c r="BU115" s="536"/>
      <c r="BV115" s="536"/>
      <c r="BW115" s="536"/>
      <c r="BX115" s="537"/>
      <c r="BY115" s="534"/>
      <c r="BZ115" s="535"/>
      <c r="CA115" s="535"/>
      <c r="CB115" s="535"/>
      <c r="CC115" s="535"/>
      <c r="CD115" s="535"/>
      <c r="CE115" s="535"/>
      <c r="CF115" s="535"/>
      <c r="CG115" s="535"/>
      <c r="CH115" s="535"/>
      <c r="CI115" s="535"/>
      <c r="CJ115" s="535"/>
      <c r="CK115" s="535"/>
      <c r="CL115" s="535"/>
      <c r="CM115" s="535"/>
      <c r="CN115" s="535"/>
      <c r="CO115" s="535"/>
      <c r="CP115" s="532" t="s">
        <v>50</v>
      </c>
      <c r="CQ115" s="536"/>
      <c r="CR115" s="536"/>
      <c r="CS115" s="536"/>
      <c r="CT115" s="537"/>
      <c r="CU115" s="534"/>
      <c r="CV115" s="535"/>
      <c r="CW115" s="535"/>
      <c r="CX115" s="535"/>
      <c r="CY115" s="535"/>
      <c r="CZ115" s="535"/>
      <c r="DA115" s="535"/>
      <c r="DB115" s="535"/>
      <c r="DC115" s="535"/>
      <c r="DD115" s="535"/>
      <c r="DE115" s="535"/>
      <c r="DF115" s="535"/>
      <c r="DG115" s="535"/>
      <c r="DH115" s="535"/>
      <c r="DI115" s="535"/>
      <c r="DJ115" s="535"/>
      <c r="DK115" s="535"/>
      <c r="DL115" s="532" t="s">
        <v>50</v>
      </c>
      <c r="DM115" s="536"/>
      <c r="DN115" s="536"/>
      <c r="DO115" s="536"/>
      <c r="DP115" s="537"/>
      <c r="DQ115" s="384"/>
      <c r="DR115" s="285"/>
      <c r="DS115" s="285"/>
      <c r="DT115" s="285"/>
      <c r="DU115" s="285"/>
      <c r="DV115" s="285"/>
      <c r="DW115" s="285"/>
      <c r="DX115" s="285"/>
      <c r="DY115" s="285"/>
      <c r="DZ115" s="285"/>
      <c r="EA115" s="285"/>
      <c r="EB115" s="285"/>
      <c r="EC115" s="285"/>
      <c r="ED115" s="285"/>
      <c r="EE115" s="285"/>
      <c r="EF115" s="285"/>
      <c r="EG115" s="285"/>
      <c r="EH115" s="285"/>
      <c r="EI115" s="285"/>
      <c r="EJ115" s="285"/>
      <c r="EK115" s="285"/>
      <c r="EL115" s="285"/>
      <c r="EM115" s="285"/>
      <c r="EN115" s="285"/>
      <c r="EO115" s="285"/>
      <c r="EP115" s="285"/>
      <c r="EQ115" s="781"/>
      <c r="ER115" s="781"/>
      <c r="ES115" s="781"/>
      <c r="ET115" s="781"/>
      <c r="EU115" s="781"/>
      <c r="EV115" s="781"/>
      <c r="EW115" s="781"/>
      <c r="EX115" s="781"/>
      <c r="EY115" s="781"/>
      <c r="EZ115" s="781"/>
      <c r="FA115" s="781"/>
      <c r="FB115" s="781"/>
      <c r="FC115" s="781"/>
      <c r="FD115" s="781"/>
      <c r="FE115" s="781"/>
      <c r="FF115" s="781"/>
      <c r="FG115" s="781"/>
      <c r="FH115" s="781"/>
      <c r="FI115" s="781"/>
      <c r="FJ115" s="781"/>
      <c r="FK115" s="781"/>
      <c r="FL115" s="781"/>
      <c r="FM115" s="781"/>
      <c r="FN115" s="781"/>
      <c r="FO115" s="221"/>
      <c r="FP115" s="222"/>
      <c r="FQ115" s="222"/>
      <c r="FR115" s="222"/>
      <c r="FS115" s="222"/>
      <c r="FT115" s="222"/>
      <c r="FU115" s="222"/>
      <c r="FV115" s="222"/>
      <c r="FW115" s="222"/>
      <c r="FX115" s="222"/>
      <c r="FY115" s="222"/>
      <c r="FZ115" s="222"/>
      <c r="GA115" s="222"/>
      <c r="GB115" s="222"/>
      <c r="GC115" s="222"/>
      <c r="GD115" s="222"/>
      <c r="GE115" s="222"/>
      <c r="GF115" s="222"/>
      <c r="GG115" s="222"/>
      <c r="GH115" s="222"/>
      <c r="GI115" s="222"/>
      <c r="GJ115" s="222"/>
      <c r="GK115" s="222"/>
      <c r="GL115" s="222"/>
      <c r="GM115" s="222"/>
      <c r="GN115" s="222"/>
      <c r="GO115" s="222"/>
      <c r="GP115" s="222"/>
      <c r="GQ115" s="222"/>
      <c r="GR115" s="222"/>
      <c r="GS115" s="222"/>
      <c r="GT115" s="222"/>
      <c r="GU115" s="222"/>
      <c r="GV115" s="222"/>
      <c r="GW115" s="222"/>
      <c r="GX115" s="222"/>
      <c r="GY115" s="222"/>
      <c r="GZ115" s="222"/>
      <c r="HA115" s="222"/>
      <c r="HB115" s="222"/>
      <c r="HC115" s="222"/>
      <c r="HD115" s="222"/>
      <c r="HE115" s="222"/>
      <c r="HF115" s="222"/>
      <c r="HG115" s="222"/>
      <c r="HH115" s="222"/>
      <c r="HI115" s="222"/>
      <c r="HJ115" s="222"/>
      <c r="HK115" s="222"/>
      <c r="HL115" s="222"/>
      <c r="HM115" s="222"/>
      <c r="HN115" s="222"/>
      <c r="HO115" s="222"/>
      <c r="HP115" s="222"/>
      <c r="HQ115" s="222"/>
      <c r="HR115" s="222"/>
      <c r="HS115" s="222"/>
      <c r="HT115" s="222"/>
      <c r="HU115" s="222"/>
      <c r="HV115" s="222"/>
      <c r="HW115" s="222"/>
      <c r="HX115" s="222"/>
      <c r="HY115" s="222"/>
      <c r="HZ115" s="222"/>
      <c r="IA115" s="222"/>
      <c r="IB115" s="222"/>
      <c r="IC115" s="222"/>
      <c r="ID115" s="222"/>
      <c r="IE115" s="222"/>
      <c r="IF115" s="222"/>
      <c r="IG115" s="222"/>
      <c r="IH115" s="222"/>
      <c r="II115" s="222"/>
      <c r="IJ115" s="222"/>
      <c r="IK115" s="222"/>
      <c r="IL115" s="222"/>
      <c r="IM115" s="222"/>
      <c r="IN115" s="222"/>
      <c r="IO115" s="222"/>
      <c r="IP115" s="222"/>
      <c r="IQ115" s="222"/>
      <c r="IR115" s="222"/>
      <c r="IS115" s="222"/>
      <c r="IT115" s="222"/>
      <c r="IU115" s="222"/>
      <c r="IV115" s="222"/>
      <c r="IW115" s="222"/>
      <c r="IX115" s="222"/>
      <c r="IY115" s="222"/>
      <c r="IZ115" s="222"/>
      <c r="JA115" s="222"/>
      <c r="JB115" s="222"/>
      <c r="JC115" s="222"/>
      <c r="JD115" s="222"/>
      <c r="JE115" s="222"/>
      <c r="JF115" s="222"/>
      <c r="JG115" s="222"/>
      <c r="JH115" s="222"/>
      <c r="JI115" s="222"/>
      <c r="JJ115" s="222"/>
      <c r="JK115" s="222"/>
      <c r="JL115" s="222"/>
      <c r="JM115" s="222"/>
      <c r="JN115" s="222"/>
      <c r="JO115" s="222"/>
      <c r="JP115" s="222"/>
      <c r="JQ115" s="221"/>
      <c r="JR115" s="222"/>
      <c r="JS115" s="222"/>
      <c r="JT115" s="222"/>
      <c r="JU115" s="222"/>
      <c r="JV115" s="222"/>
      <c r="JW115" s="222"/>
      <c r="JX115" s="222"/>
      <c r="JY115" s="222"/>
      <c r="JZ115" s="222"/>
      <c r="KA115" s="222"/>
      <c r="KB115" s="222"/>
      <c r="KC115" s="222"/>
      <c r="KD115" s="222"/>
      <c r="KE115" s="222"/>
      <c r="KF115" s="222"/>
      <c r="KG115" s="222"/>
      <c r="KH115" s="222"/>
      <c r="KI115" s="222"/>
      <c r="KJ115" s="222"/>
      <c r="KK115" s="222"/>
      <c r="KL115" s="222"/>
      <c r="KM115" s="222"/>
      <c r="KN115" s="222"/>
      <c r="KO115" s="222"/>
      <c r="KP115" s="222"/>
      <c r="KQ115" s="222"/>
      <c r="KR115" s="222"/>
      <c r="KS115" s="222"/>
      <c r="KT115" s="222"/>
      <c r="KU115" s="222"/>
      <c r="KV115" s="222"/>
      <c r="KW115" s="222"/>
      <c r="KX115" s="222"/>
      <c r="KY115" s="222"/>
      <c r="KZ115" s="222"/>
      <c r="LA115" s="222"/>
      <c r="LB115" s="222"/>
      <c r="LC115" s="222"/>
      <c r="LD115" s="222"/>
      <c r="LE115" s="222"/>
      <c r="LF115" s="222"/>
      <c r="LG115" s="222"/>
      <c r="LH115" s="222"/>
      <c r="LI115" s="222"/>
      <c r="LJ115" s="222"/>
      <c r="LK115" s="222"/>
      <c r="LL115" s="222"/>
      <c r="LM115" s="222"/>
      <c r="LN115" s="222"/>
      <c r="LO115" s="222"/>
      <c r="LP115" s="222"/>
      <c r="LQ115" s="222"/>
      <c r="LR115" s="222"/>
      <c r="LS115" s="222"/>
      <c r="LT115" s="222"/>
      <c r="LU115" s="222"/>
      <c r="LV115" s="222"/>
      <c r="LW115" s="222"/>
      <c r="LX115" s="222"/>
      <c r="LY115" s="222"/>
      <c r="LZ115" s="222"/>
      <c r="MA115" s="222"/>
      <c r="MB115" s="222"/>
      <c r="MC115" s="222"/>
      <c r="MD115" s="222"/>
      <c r="ME115" s="222"/>
      <c r="MF115" s="222"/>
      <c r="MG115" s="222"/>
      <c r="MH115" s="222"/>
      <c r="MI115" s="222"/>
      <c r="MJ115" s="222"/>
      <c r="MK115" s="222"/>
      <c r="ML115" s="222"/>
      <c r="MM115" s="222"/>
      <c r="MN115" s="222"/>
      <c r="MO115" s="222"/>
      <c r="MP115" s="222"/>
      <c r="MQ115" s="222"/>
      <c r="MR115" s="222"/>
      <c r="MS115" s="222"/>
      <c r="MT115" s="222"/>
      <c r="MU115" s="222"/>
      <c r="MV115" s="222"/>
      <c r="MW115" s="222"/>
      <c r="MX115" s="222"/>
      <c r="MY115" s="222"/>
      <c r="MZ115" s="222"/>
      <c r="NA115" s="222"/>
      <c r="NB115" s="222"/>
      <c r="NC115" s="222"/>
      <c r="ND115" s="222"/>
      <c r="NE115" s="222"/>
      <c r="NF115" s="222"/>
      <c r="NG115" s="222"/>
      <c r="NH115" s="222"/>
      <c r="NI115" s="222"/>
      <c r="NJ115" s="222"/>
      <c r="NK115" s="222"/>
      <c r="NL115" s="222"/>
      <c r="NM115" s="222"/>
      <c r="NN115" s="222"/>
      <c r="NO115" s="222"/>
      <c r="NP115" s="222"/>
      <c r="NQ115" s="222"/>
      <c r="NR115" s="222"/>
      <c r="NS115" s="221"/>
      <c r="NT115" s="222"/>
      <c r="NU115" s="222"/>
      <c r="NV115" s="222"/>
      <c r="NW115" s="222"/>
      <c r="NX115" s="222"/>
      <c r="NY115" s="222"/>
      <c r="NZ115" s="222"/>
      <c r="OA115" s="222"/>
      <c r="OB115" s="222"/>
      <c r="OC115" s="222"/>
      <c r="OD115" s="222"/>
      <c r="OE115" s="222"/>
      <c r="OF115" s="222"/>
      <c r="OG115" s="222"/>
      <c r="OH115" s="222"/>
      <c r="OI115" s="222"/>
      <c r="OJ115" s="222"/>
      <c r="OK115" s="222"/>
      <c r="OL115" s="222"/>
      <c r="OM115" s="222"/>
      <c r="ON115" s="222"/>
      <c r="OO115" s="222"/>
      <c r="OP115" s="222"/>
      <c r="OQ115" s="222"/>
      <c r="OR115" s="222"/>
      <c r="OS115" s="222"/>
      <c r="OT115" s="222"/>
      <c r="OU115" s="222"/>
      <c r="OV115" s="222"/>
      <c r="OW115" s="222"/>
      <c r="OX115" s="222"/>
      <c r="OY115" s="222"/>
      <c r="OZ115" s="222"/>
      <c r="PA115" s="222"/>
      <c r="PB115" s="222"/>
      <c r="PC115" s="222"/>
      <c r="PD115" s="222"/>
      <c r="PE115" s="222"/>
      <c r="PF115" s="222"/>
      <c r="PG115" s="222"/>
      <c r="PH115" s="222"/>
      <c r="PI115" s="222"/>
      <c r="PJ115" s="222"/>
      <c r="PK115" s="222"/>
      <c r="PL115" s="222"/>
      <c r="PM115" s="222"/>
      <c r="PN115" s="222"/>
      <c r="PO115" s="222"/>
      <c r="PP115" s="222"/>
      <c r="PQ115" s="222"/>
      <c r="PR115" s="222"/>
      <c r="PS115" s="222"/>
      <c r="PT115" s="222"/>
      <c r="PU115" s="222"/>
      <c r="PV115" s="222"/>
      <c r="PW115" s="222"/>
      <c r="PX115" s="222"/>
      <c r="PY115" s="222"/>
      <c r="PZ115" s="222"/>
      <c r="QA115" s="222"/>
      <c r="QB115" s="222"/>
      <c r="QC115" s="222"/>
      <c r="QD115" s="222"/>
      <c r="QE115" s="222"/>
      <c r="QF115" s="222"/>
      <c r="QG115" s="222"/>
      <c r="QH115" s="222"/>
      <c r="QI115" s="222"/>
      <c r="QJ115" s="222"/>
      <c r="QK115" s="222"/>
      <c r="QL115" s="222"/>
      <c r="QM115" s="222"/>
      <c r="QN115" s="222"/>
      <c r="QO115" s="222"/>
      <c r="QP115" s="222"/>
      <c r="QQ115" s="222"/>
      <c r="QR115" s="222"/>
      <c r="QS115" s="222"/>
      <c r="QT115" s="222"/>
      <c r="QU115" s="222"/>
      <c r="QV115" s="222"/>
      <c r="QW115" s="222"/>
      <c r="QX115" s="222"/>
      <c r="QY115" s="222"/>
      <c r="QZ115" s="222"/>
      <c r="RA115" s="222"/>
      <c r="RB115" s="222"/>
      <c r="RC115" s="222"/>
      <c r="RD115" s="222"/>
      <c r="RE115" s="222"/>
      <c r="RF115" s="222"/>
      <c r="RG115" s="222"/>
      <c r="RH115" s="222"/>
      <c r="RI115" s="222"/>
      <c r="RJ115" s="222"/>
      <c r="RK115" s="222"/>
      <c r="RL115" s="222"/>
      <c r="RM115" s="222"/>
      <c r="RN115" s="222"/>
      <c r="RO115" s="222"/>
      <c r="RP115" s="222"/>
      <c r="RQ115" s="222"/>
      <c r="RR115" s="222"/>
      <c r="RS115" s="222"/>
      <c r="RT115" s="222"/>
      <c r="RU115" s="221"/>
    </row>
    <row r="116" spans="2:489" ht="6.6" customHeight="1">
      <c r="B116" s="528"/>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458"/>
      <c r="AH116" s="432"/>
      <c r="AI116" s="432"/>
      <c r="AJ116" s="432"/>
      <c r="AK116" s="432"/>
      <c r="AL116" s="432"/>
      <c r="AM116" s="432"/>
      <c r="AN116" s="432"/>
      <c r="AO116" s="432"/>
      <c r="AP116" s="432"/>
      <c r="AQ116" s="432"/>
      <c r="AR116" s="432"/>
      <c r="AS116" s="432"/>
      <c r="AT116" s="432"/>
      <c r="AU116" s="432"/>
      <c r="AV116" s="432"/>
      <c r="AW116" s="432"/>
      <c r="AX116" s="462"/>
      <c r="AY116" s="462"/>
      <c r="AZ116" s="462"/>
      <c r="BA116" s="462"/>
      <c r="BB116" s="463"/>
      <c r="BC116" s="468"/>
      <c r="BD116" s="469"/>
      <c r="BE116" s="469"/>
      <c r="BF116" s="469"/>
      <c r="BG116" s="469"/>
      <c r="BH116" s="469"/>
      <c r="BI116" s="469"/>
      <c r="BJ116" s="469"/>
      <c r="BK116" s="469"/>
      <c r="BL116" s="469"/>
      <c r="BM116" s="469"/>
      <c r="BN116" s="469"/>
      <c r="BO116" s="469"/>
      <c r="BP116" s="469"/>
      <c r="BQ116" s="469"/>
      <c r="BR116" s="469"/>
      <c r="BS116" s="469"/>
      <c r="BT116" s="462"/>
      <c r="BU116" s="538"/>
      <c r="BV116" s="538"/>
      <c r="BW116" s="538"/>
      <c r="BX116" s="539"/>
      <c r="BY116" s="468"/>
      <c r="BZ116" s="469"/>
      <c r="CA116" s="469"/>
      <c r="CB116" s="469"/>
      <c r="CC116" s="469"/>
      <c r="CD116" s="469"/>
      <c r="CE116" s="469"/>
      <c r="CF116" s="469"/>
      <c r="CG116" s="469"/>
      <c r="CH116" s="469"/>
      <c r="CI116" s="469"/>
      <c r="CJ116" s="469"/>
      <c r="CK116" s="469"/>
      <c r="CL116" s="469"/>
      <c r="CM116" s="469"/>
      <c r="CN116" s="469"/>
      <c r="CO116" s="469"/>
      <c r="CP116" s="462"/>
      <c r="CQ116" s="538"/>
      <c r="CR116" s="538"/>
      <c r="CS116" s="538"/>
      <c r="CT116" s="539"/>
      <c r="CU116" s="468"/>
      <c r="CV116" s="469"/>
      <c r="CW116" s="469"/>
      <c r="CX116" s="469"/>
      <c r="CY116" s="469"/>
      <c r="CZ116" s="469"/>
      <c r="DA116" s="469"/>
      <c r="DB116" s="469"/>
      <c r="DC116" s="469"/>
      <c r="DD116" s="469"/>
      <c r="DE116" s="469"/>
      <c r="DF116" s="469"/>
      <c r="DG116" s="469"/>
      <c r="DH116" s="469"/>
      <c r="DI116" s="469"/>
      <c r="DJ116" s="469"/>
      <c r="DK116" s="469"/>
      <c r="DL116" s="462"/>
      <c r="DM116" s="538"/>
      <c r="DN116" s="538"/>
      <c r="DO116" s="538"/>
      <c r="DP116" s="539"/>
      <c r="DQ116" s="384"/>
      <c r="DR116" s="285"/>
      <c r="DS116" s="285"/>
      <c r="DT116" s="285"/>
      <c r="DU116" s="285"/>
      <c r="DV116" s="285"/>
      <c r="DW116" s="285"/>
      <c r="DX116" s="285"/>
      <c r="DY116" s="285"/>
      <c r="DZ116" s="285"/>
      <c r="EA116" s="285"/>
      <c r="EB116" s="285"/>
      <c r="EC116" s="285"/>
      <c r="ED116" s="285"/>
      <c r="EE116" s="285"/>
      <c r="EF116" s="285"/>
      <c r="EG116" s="285"/>
      <c r="EH116" s="285"/>
      <c r="EI116" s="285"/>
      <c r="EJ116" s="285"/>
      <c r="EK116" s="285"/>
      <c r="EL116" s="285"/>
      <c r="EM116" s="285"/>
      <c r="EN116" s="285"/>
      <c r="EO116" s="285"/>
      <c r="EP116" s="285"/>
      <c r="EQ116" s="781" t="s">
        <v>55</v>
      </c>
      <c r="ER116" s="781"/>
      <c r="ES116" s="781"/>
      <c r="ET116" s="781"/>
      <c r="EU116" s="781"/>
      <c r="EV116" s="781"/>
      <c r="EW116" s="781"/>
      <c r="EX116" s="781"/>
      <c r="EY116" s="781"/>
      <c r="EZ116" s="781"/>
      <c r="FA116" s="781"/>
      <c r="FB116" s="781"/>
      <c r="FC116" s="781"/>
      <c r="FD116" s="781"/>
      <c r="FE116" s="781"/>
      <c r="FF116" s="781"/>
      <c r="FG116" s="781"/>
      <c r="FH116" s="781"/>
      <c r="FI116" s="781"/>
      <c r="FJ116" s="781"/>
      <c r="FK116" s="781"/>
      <c r="FL116" s="781"/>
      <c r="FM116" s="781"/>
      <c r="FN116" s="781"/>
      <c r="FO116" s="221"/>
      <c r="FP116" s="222"/>
      <c r="FQ116" s="222"/>
      <c r="FR116" s="222"/>
      <c r="FS116" s="222"/>
      <c r="FT116" s="222"/>
      <c r="FU116" s="222"/>
      <c r="FV116" s="222"/>
      <c r="FW116" s="222"/>
      <c r="FX116" s="222"/>
      <c r="FY116" s="222"/>
      <c r="FZ116" s="222"/>
      <c r="GA116" s="222"/>
      <c r="GB116" s="222"/>
      <c r="GC116" s="222"/>
      <c r="GD116" s="222"/>
      <c r="GE116" s="222"/>
      <c r="GF116" s="222"/>
      <c r="GG116" s="222"/>
      <c r="GH116" s="222"/>
      <c r="GI116" s="222"/>
      <c r="GJ116" s="222"/>
      <c r="GK116" s="222"/>
      <c r="GL116" s="222"/>
      <c r="GM116" s="222"/>
      <c r="GN116" s="222"/>
      <c r="GO116" s="222"/>
      <c r="GP116" s="222"/>
      <c r="GQ116" s="222"/>
      <c r="GR116" s="222"/>
      <c r="GS116" s="222"/>
      <c r="GT116" s="222"/>
      <c r="GU116" s="222"/>
      <c r="GV116" s="222"/>
      <c r="GW116" s="222"/>
      <c r="GX116" s="222"/>
      <c r="GY116" s="222"/>
      <c r="GZ116" s="222"/>
      <c r="HA116" s="222"/>
      <c r="HB116" s="222"/>
      <c r="HC116" s="222"/>
      <c r="HD116" s="222"/>
      <c r="HE116" s="222"/>
      <c r="HF116" s="222"/>
      <c r="HG116" s="222"/>
      <c r="HH116" s="222"/>
      <c r="HI116" s="222"/>
      <c r="HJ116" s="222"/>
      <c r="HK116" s="222"/>
      <c r="HL116" s="222"/>
      <c r="HM116" s="222"/>
      <c r="HN116" s="222"/>
      <c r="HO116" s="222"/>
      <c r="HP116" s="222"/>
      <c r="HQ116" s="222"/>
      <c r="HR116" s="222"/>
      <c r="HS116" s="222"/>
      <c r="HT116" s="222"/>
      <c r="HU116" s="222"/>
      <c r="HV116" s="222"/>
      <c r="HW116" s="222"/>
      <c r="HX116" s="222"/>
      <c r="HY116" s="222"/>
      <c r="HZ116" s="222"/>
      <c r="IA116" s="222"/>
      <c r="IB116" s="222"/>
      <c r="IC116" s="222"/>
      <c r="ID116" s="222"/>
      <c r="IE116" s="222"/>
      <c r="IF116" s="222"/>
      <c r="IG116" s="222"/>
      <c r="IH116" s="222"/>
      <c r="II116" s="222"/>
      <c r="IJ116" s="222"/>
      <c r="IK116" s="222"/>
      <c r="IL116" s="222"/>
      <c r="IM116" s="222"/>
      <c r="IN116" s="222"/>
      <c r="IO116" s="222"/>
      <c r="IP116" s="222"/>
      <c r="IQ116" s="222"/>
      <c r="IR116" s="222"/>
      <c r="IS116" s="222"/>
      <c r="IT116" s="222"/>
      <c r="IU116" s="222"/>
      <c r="IV116" s="222"/>
      <c r="IW116" s="222"/>
      <c r="IX116" s="222"/>
      <c r="IY116" s="222"/>
      <c r="IZ116" s="222"/>
      <c r="JA116" s="222"/>
      <c r="JB116" s="222"/>
      <c r="JC116" s="222"/>
      <c r="JD116" s="222"/>
      <c r="JE116" s="222"/>
      <c r="JF116" s="222"/>
      <c r="JG116" s="222"/>
      <c r="JH116" s="222"/>
      <c r="JI116" s="222"/>
      <c r="JJ116" s="222"/>
      <c r="JK116" s="222"/>
      <c r="JL116" s="222"/>
      <c r="JM116" s="222"/>
      <c r="JN116" s="222"/>
      <c r="JO116" s="222"/>
      <c r="JP116" s="222"/>
      <c r="JQ116" s="221"/>
      <c r="JR116" s="222"/>
      <c r="JS116" s="222"/>
      <c r="JT116" s="222"/>
      <c r="JU116" s="222"/>
      <c r="JV116" s="222"/>
      <c r="JW116" s="222"/>
      <c r="JX116" s="222"/>
      <c r="JY116" s="222"/>
      <c r="JZ116" s="222"/>
      <c r="KA116" s="222"/>
      <c r="KB116" s="222"/>
      <c r="KC116" s="222"/>
      <c r="KD116" s="222"/>
      <c r="KE116" s="222"/>
      <c r="KF116" s="222"/>
      <c r="KG116" s="222"/>
      <c r="KH116" s="222"/>
      <c r="KI116" s="222"/>
      <c r="KJ116" s="222"/>
      <c r="KK116" s="222"/>
      <c r="KL116" s="222"/>
      <c r="KM116" s="222"/>
      <c r="KN116" s="222"/>
      <c r="KO116" s="222"/>
      <c r="KP116" s="222"/>
      <c r="KQ116" s="222"/>
      <c r="KR116" s="222"/>
      <c r="KS116" s="222"/>
      <c r="KT116" s="222"/>
      <c r="KU116" s="222"/>
      <c r="KV116" s="222"/>
      <c r="KW116" s="222"/>
      <c r="KX116" s="222"/>
      <c r="KY116" s="222"/>
      <c r="KZ116" s="222"/>
      <c r="LA116" s="222"/>
      <c r="LB116" s="222"/>
      <c r="LC116" s="222"/>
      <c r="LD116" s="222"/>
      <c r="LE116" s="222"/>
      <c r="LF116" s="222"/>
      <c r="LG116" s="222"/>
      <c r="LH116" s="222"/>
      <c r="LI116" s="222"/>
      <c r="LJ116" s="222"/>
      <c r="LK116" s="222"/>
      <c r="LL116" s="222"/>
      <c r="LM116" s="222"/>
      <c r="LN116" s="222"/>
      <c r="LO116" s="222"/>
      <c r="LP116" s="222"/>
      <c r="LQ116" s="222"/>
      <c r="LR116" s="222"/>
      <c r="LS116" s="222"/>
      <c r="LT116" s="222"/>
      <c r="LU116" s="222"/>
      <c r="LV116" s="222"/>
      <c r="LW116" s="222"/>
      <c r="LX116" s="222"/>
      <c r="LY116" s="222"/>
      <c r="LZ116" s="222"/>
      <c r="MA116" s="222"/>
      <c r="MB116" s="222"/>
      <c r="MC116" s="222"/>
      <c r="MD116" s="222"/>
      <c r="ME116" s="222"/>
      <c r="MF116" s="222"/>
      <c r="MG116" s="222"/>
      <c r="MH116" s="222"/>
      <c r="MI116" s="222"/>
      <c r="MJ116" s="222"/>
      <c r="MK116" s="222"/>
      <c r="ML116" s="222"/>
      <c r="MM116" s="222"/>
      <c r="MN116" s="222"/>
      <c r="MO116" s="222"/>
      <c r="MP116" s="222"/>
      <c r="MQ116" s="222"/>
      <c r="MR116" s="222"/>
      <c r="MS116" s="222"/>
      <c r="MT116" s="222"/>
      <c r="MU116" s="222"/>
      <c r="MV116" s="222"/>
      <c r="MW116" s="222"/>
      <c r="MX116" s="222"/>
      <c r="MY116" s="222"/>
      <c r="MZ116" s="222"/>
      <c r="NA116" s="222"/>
      <c r="NB116" s="222"/>
      <c r="NC116" s="222"/>
      <c r="ND116" s="222"/>
      <c r="NE116" s="222"/>
      <c r="NF116" s="222"/>
      <c r="NG116" s="222"/>
      <c r="NH116" s="222"/>
      <c r="NI116" s="222"/>
      <c r="NJ116" s="222"/>
      <c r="NK116" s="222"/>
      <c r="NL116" s="222"/>
      <c r="NM116" s="222"/>
      <c r="NN116" s="222"/>
      <c r="NO116" s="222"/>
      <c r="NP116" s="222"/>
      <c r="NQ116" s="222"/>
      <c r="NR116" s="222"/>
      <c r="NS116" s="221"/>
      <c r="NT116" s="222"/>
      <c r="NU116" s="222"/>
      <c r="NV116" s="222"/>
      <c r="NW116" s="222"/>
      <c r="NX116" s="222"/>
      <c r="NY116" s="222"/>
      <c r="NZ116" s="222"/>
      <c r="OA116" s="222"/>
      <c r="OB116" s="222"/>
      <c r="OC116" s="222"/>
      <c r="OD116" s="222"/>
      <c r="OE116" s="222"/>
      <c r="OF116" s="222"/>
      <c r="OG116" s="222"/>
      <c r="OH116" s="222"/>
      <c r="OI116" s="222"/>
      <c r="OJ116" s="222"/>
      <c r="OK116" s="222"/>
      <c r="OL116" s="222"/>
      <c r="OM116" s="222"/>
      <c r="ON116" s="222"/>
      <c r="OO116" s="222"/>
      <c r="OP116" s="222"/>
      <c r="OQ116" s="222"/>
      <c r="OR116" s="222"/>
      <c r="OS116" s="222"/>
      <c r="OT116" s="222"/>
      <c r="OU116" s="222"/>
      <c r="OV116" s="222"/>
      <c r="OW116" s="222"/>
      <c r="OX116" s="222"/>
      <c r="OY116" s="222"/>
      <c r="OZ116" s="222"/>
      <c r="PA116" s="222"/>
      <c r="PB116" s="222"/>
      <c r="PC116" s="222"/>
      <c r="PD116" s="222"/>
      <c r="PE116" s="222"/>
      <c r="PF116" s="222"/>
      <c r="PG116" s="222"/>
      <c r="PH116" s="222"/>
      <c r="PI116" s="222"/>
      <c r="PJ116" s="222"/>
      <c r="PK116" s="222"/>
      <c r="PL116" s="222"/>
      <c r="PM116" s="222"/>
      <c r="PN116" s="222"/>
      <c r="PO116" s="222"/>
      <c r="PP116" s="222"/>
      <c r="PQ116" s="222"/>
      <c r="PR116" s="222"/>
      <c r="PS116" s="222"/>
      <c r="PT116" s="222"/>
      <c r="PU116" s="222"/>
      <c r="PV116" s="222"/>
      <c r="PW116" s="222"/>
      <c r="PX116" s="222"/>
      <c r="PY116" s="222"/>
      <c r="PZ116" s="222"/>
      <c r="QA116" s="222"/>
      <c r="QB116" s="222"/>
      <c r="QC116" s="222"/>
      <c r="QD116" s="222"/>
      <c r="QE116" s="222"/>
      <c r="QF116" s="222"/>
      <c r="QG116" s="222"/>
      <c r="QH116" s="222"/>
      <c r="QI116" s="222"/>
      <c r="QJ116" s="222"/>
      <c r="QK116" s="222"/>
      <c r="QL116" s="222"/>
      <c r="QM116" s="222"/>
      <c r="QN116" s="222"/>
      <c r="QO116" s="222"/>
      <c r="QP116" s="222"/>
      <c r="QQ116" s="222"/>
      <c r="QR116" s="222"/>
      <c r="QS116" s="222"/>
      <c r="QT116" s="222"/>
      <c r="QU116" s="222"/>
      <c r="QV116" s="222"/>
      <c r="QW116" s="222"/>
      <c r="QX116" s="222"/>
      <c r="QY116" s="222"/>
      <c r="QZ116" s="222"/>
      <c r="RA116" s="222"/>
      <c r="RB116" s="222"/>
      <c r="RC116" s="222"/>
      <c r="RD116" s="222"/>
      <c r="RE116" s="222"/>
      <c r="RF116" s="222"/>
      <c r="RG116" s="222"/>
      <c r="RH116" s="222"/>
      <c r="RI116" s="222"/>
      <c r="RJ116" s="222"/>
      <c r="RK116" s="222"/>
      <c r="RL116" s="222"/>
      <c r="RM116" s="222"/>
      <c r="RN116" s="222"/>
      <c r="RO116" s="222"/>
      <c r="RP116" s="222"/>
      <c r="RQ116" s="222"/>
      <c r="RR116" s="222"/>
      <c r="RS116" s="222"/>
      <c r="RT116" s="222"/>
      <c r="RU116" s="221"/>
    </row>
    <row r="117" spans="2:489" ht="6.6" customHeight="1">
      <c r="B117" s="530"/>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458"/>
      <c r="AH117" s="432"/>
      <c r="AI117" s="432"/>
      <c r="AJ117" s="432"/>
      <c r="AK117" s="432"/>
      <c r="AL117" s="432"/>
      <c r="AM117" s="432"/>
      <c r="AN117" s="432"/>
      <c r="AO117" s="432"/>
      <c r="AP117" s="432"/>
      <c r="AQ117" s="432"/>
      <c r="AR117" s="432"/>
      <c r="AS117" s="432"/>
      <c r="AT117" s="432"/>
      <c r="AU117" s="432"/>
      <c r="AV117" s="432"/>
      <c r="AW117" s="432"/>
      <c r="AX117" s="462"/>
      <c r="AY117" s="462"/>
      <c r="AZ117" s="462"/>
      <c r="BA117" s="462"/>
      <c r="BB117" s="463"/>
      <c r="BC117" s="468"/>
      <c r="BD117" s="469"/>
      <c r="BE117" s="469"/>
      <c r="BF117" s="469"/>
      <c r="BG117" s="469"/>
      <c r="BH117" s="469"/>
      <c r="BI117" s="469"/>
      <c r="BJ117" s="469"/>
      <c r="BK117" s="469"/>
      <c r="BL117" s="469"/>
      <c r="BM117" s="469"/>
      <c r="BN117" s="469"/>
      <c r="BO117" s="469"/>
      <c r="BP117" s="469"/>
      <c r="BQ117" s="469"/>
      <c r="BR117" s="469"/>
      <c r="BS117" s="469"/>
      <c r="BT117" s="538"/>
      <c r="BU117" s="538"/>
      <c r="BV117" s="538"/>
      <c r="BW117" s="538"/>
      <c r="BX117" s="539"/>
      <c r="BY117" s="468"/>
      <c r="BZ117" s="469"/>
      <c r="CA117" s="469"/>
      <c r="CB117" s="469"/>
      <c r="CC117" s="469"/>
      <c r="CD117" s="469"/>
      <c r="CE117" s="469"/>
      <c r="CF117" s="469"/>
      <c r="CG117" s="469"/>
      <c r="CH117" s="469"/>
      <c r="CI117" s="469"/>
      <c r="CJ117" s="469"/>
      <c r="CK117" s="469"/>
      <c r="CL117" s="469"/>
      <c r="CM117" s="469"/>
      <c r="CN117" s="469"/>
      <c r="CO117" s="469"/>
      <c r="CP117" s="538"/>
      <c r="CQ117" s="538"/>
      <c r="CR117" s="538"/>
      <c r="CS117" s="538"/>
      <c r="CT117" s="539"/>
      <c r="CU117" s="468"/>
      <c r="CV117" s="469"/>
      <c r="CW117" s="469"/>
      <c r="CX117" s="469"/>
      <c r="CY117" s="469"/>
      <c r="CZ117" s="469"/>
      <c r="DA117" s="469"/>
      <c r="DB117" s="469"/>
      <c r="DC117" s="469"/>
      <c r="DD117" s="469"/>
      <c r="DE117" s="469"/>
      <c r="DF117" s="469"/>
      <c r="DG117" s="469"/>
      <c r="DH117" s="469"/>
      <c r="DI117" s="469"/>
      <c r="DJ117" s="469"/>
      <c r="DK117" s="469"/>
      <c r="DL117" s="538"/>
      <c r="DM117" s="538"/>
      <c r="DN117" s="538"/>
      <c r="DO117" s="538"/>
      <c r="DP117" s="539"/>
      <c r="DQ117" s="384"/>
      <c r="DR117" s="285"/>
      <c r="DS117" s="285"/>
      <c r="DT117" s="285"/>
      <c r="DU117" s="285"/>
      <c r="DV117" s="285"/>
      <c r="DW117" s="285"/>
      <c r="DX117" s="285"/>
      <c r="DY117" s="285"/>
      <c r="DZ117" s="285"/>
      <c r="EA117" s="285"/>
      <c r="EB117" s="285"/>
      <c r="EC117" s="285"/>
      <c r="ED117" s="285"/>
      <c r="EE117" s="285"/>
      <c r="EF117" s="285"/>
      <c r="EG117" s="285"/>
      <c r="EH117" s="285"/>
      <c r="EI117" s="285"/>
      <c r="EJ117" s="285"/>
      <c r="EK117" s="285"/>
      <c r="EL117" s="285"/>
      <c r="EM117" s="285"/>
      <c r="EN117" s="285"/>
      <c r="EO117" s="285"/>
      <c r="EP117" s="285"/>
      <c r="EQ117" s="781"/>
      <c r="ER117" s="781"/>
      <c r="ES117" s="781"/>
      <c r="ET117" s="781"/>
      <c r="EU117" s="781"/>
      <c r="EV117" s="781"/>
      <c r="EW117" s="781"/>
      <c r="EX117" s="781"/>
      <c r="EY117" s="781"/>
      <c r="EZ117" s="781"/>
      <c r="FA117" s="781"/>
      <c r="FB117" s="781"/>
      <c r="FC117" s="781"/>
      <c r="FD117" s="781"/>
      <c r="FE117" s="781"/>
      <c r="FF117" s="781"/>
      <c r="FG117" s="781"/>
      <c r="FH117" s="781"/>
      <c r="FI117" s="781"/>
      <c r="FJ117" s="781"/>
      <c r="FK117" s="781"/>
      <c r="FL117" s="781"/>
      <c r="FM117" s="781"/>
      <c r="FN117" s="781"/>
      <c r="FO117" s="221"/>
      <c r="FP117" s="222"/>
      <c r="FQ117" s="222"/>
      <c r="FR117" s="222"/>
      <c r="FS117" s="222"/>
      <c r="FT117" s="222"/>
      <c r="FU117" s="222"/>
      <c r="FV117" s="222"/>
      <c r="FW117" s="222"/>
      <c r="FX117" s="222"/>
      <c r="FY117" s="222"/>
      <c r="FZ117" s="222"/>
      <c r="GA117" s="222"/>
      <c r="GB117" s="222"/>
      <c r="GC117" s="222"/>
      <c r="GD117" s="222"/>
      <c r="GE117" s="222"/>
      <c r="GF117" s="222"/>
      <c r="GG117" s="222"/>
      <c r="GH117" s="222"/>
      <c r="GI117" s="222"/>
      <c r="GJ117" s="222"/>
      <c r="GK117" s="222"/>
      <c r="GL117" s="222"/>
      <c r="GM117" s="222"/>
      <c r="GN117" s="222"/>
      <c r="GO117" s="222"/>
      <c r="GP117" s="222"/>
      <c r="GQ117" s="222"/>
      <c r="GR117" s="222"/>
      <c r="GS117" s="222"/>
      <c r="GT117" s="222"/>
      <c r="GU117" s="222"/>
      <c r="GV117" s="222"/>
      <c r="GW117" s="222"/>
      <c r="GX117" s="222"/>
      <c r="GY117" s="222"/>
      <c r="GZ117" s="222"/>
      <c r="HA117" s="222"/>
      <c r="HB117" s="222"/>
      <c r="HC117" s="222"/>
      <c r="HD117" s="222"/>
      <c r="HE117" s="222"/>
      <c r="HF117" s="222"/>
      <c r="HG117" s="222"/>
      <c r="HH117" s="222"/>
      <c r="HI117" s="222"/>
      <c r="HJ117" s="222"/>
      <c r="HK117" s="222"/>
      <c r="HL117" s="222"/>
      <c r="HM117" s="222"/>
      <c r="HN117" s="222"/>
      <c r="HO117" s="222"/>
      <c r="HP117" s="222"/>
      <c r="HQ117" s="222"/>
      <c r="HR117" s="222"/>
      <c r="HS117" s="222"/>
      <c r="HT117" s="222"/>
      <c r="HU117" s="222"/>
      <c r="HV117" s="222"/>
      <c r="HW117" s="222"/>
      <c r="HX117" s="222"/>
      <c r="HY117" s="222"/>
      <c r="HZ117" s="222"/>
      <c r="IA117" s="222"/>
      <c r="IB117" s="222"/>
      <c r="IC117" s="222"/>
      <c r="ID117" s="222"/>
      <c r="IE117" s="222"/>
      <c r="IF117" s="222"/>
      <c r="IG117" s="222"/>
      <c r="IH117" s="222"/>
      <c r="II117" s="222"/>
      <c r="IJ117" s="222"/>
      <c r="IK117" s="222"/>
      <c r="IL117" s="222"/>
      <c r="IM117" s="222"/>
      <c r="IN117" s="222"/>
      <c r="IO117" s="222"/>
      <c r="IP117" s="222"/>
      <c r="IQ117" s="222"/>
      <c r="IR117" s="222"/>
      <c r="IS117" s="222"/>
      <c r="IT117" s="222"/>
      <c r="IU117" s="222"/>
      <c r="IV117" s="222"/>
      <c r="IW117" s="222"/>
      <c r="IX117" s="222"/>
      <c r="IY117" s="222"/>
      <c r="IZ117" s="222"/>
      <c r="JA117" s="222"/>
      <c r="JB117" s="222"/>
      <c r="JC117" s="222"/>
      <c r="JD117" s="222"/>
      <c r="JE117" s="222"/>
      <c r="JF117" s="222"/>
      <c r="JG117" s="222"/>
      <c r="JH117" s="222"/>
      <c r="JI117" s="222"/>
      <c r="JJ117" s="222"/>
      <c r="JK117" s="222"/>
      <c r="JL117" s="222"/>
      <c r="JM117" s="222"/>
      <c r="JN117" s="222"/>
      <c r="JO117" s="222"/>
      <c r="JP117" s="222"/>
      <c r="JQ117" s="221"/>
      <c r="JR117" s="222"/>
      <c r="JS117" s="222"/>
      <c r="JT117" s="222"/>
      <c r="JU117" s="222"/>
      <c r="JV117" s="222"/>
      <c r="JW117" s="222"/>
      <c r="JX117" s="222"/>
      <c r="JY117" s="222"/>
      <c r="JZ117" s="222"/>
      <c r="KA117" s="222"/>
      <c r="KB117" s="222"/>
      <c r="KC117" s="222"/>
      <c r="KD117" s="222"/>
      <c r="KE117" s="222"/>
      <c r="KF117" s="222"/>
      <c r="KG117" s="222"/>
      <c r="KH117" s="222"/>
      <c r="KI117" s="222"/>
      <c r="KJ117" s="222"/>
      <c r="KK117" s="222"/>
      <c r="KL117" s="222"/>
      <c r="KM117" s="222"/>
      <c r="KN117" s="222"/>
      <c r="KO117" s="222"/>
      <c r="KP117" s="222"/>
      <c r="KQ117" s="222"/>
      <c r="KR117" s="222"/>
      <c r="KS117" s="222"/>
      <c r="KT117" s="222"/>
      <c r="KU117" s="222"/>
      <c r="KV117" s="222"/>
      <c r="KW117" s="222"/>
      <c r="KX117" s="222"/>
      <c r="KY117" s="222"/>
      <c r="KZ117" s="222"/>
      <c r="LA117" s="222"/>
      <c r="LB117" s="222"/>
      <c r="LC117" s="222"/>
      <c r="LD117" s="222"/>
      <c r="LE117" s="222"/>
      <c r="LF117" s="222"/>
      <c r="LG117" s="222"/>
      <c r="LH117" s="222"/>
      <c r="LI117" s="222"/>
      <c r="LJ117" s="222"/>
      <c r="LK117" s="222"/>
      <c r="LL117" s="222"/>
      <c r="LM117" s="222"/>
      <c r="LN117" s="222"/>
      <c r="LO117" s="222"/>
      <c r="LP117" s="222"/>
      <c r="LQ117" s="222"/>
      <c r="LR117" s="222"/>
      <c r="LS117" s="222"/>
      <c r="LT117" s="222"/>
      <c r="LU117" s="222"/>
      <c r="LV117" s="222"/>
      <c r="LW117" s="222"/>
      <c r="LX117" s="222"/>
      <c r="LY117" s="222"/>
      <c r="LZ117" s="222"/>
      <c r="MA117" s="222"/>
      <c r="MB117" s="222"/>
      <c r="MC117" s="222"/>
      <c r="MD117" s="222"/>
      <c r="ME117" s="222"/>
      <c r="MF117" s="222"/>
      <c r="MG117" s="222"/>
      <c r="MH117" s="222"/>
      <c r="MI117" s="222"/>
      <c r="MJ117" s="222"/>
      <c r="MK117" s="222"/>
      <c r="ML117" s="222"/>
      <c r="MM117" s="222"/>
      <c r="MN117" s="222"/>
      <c r="MO117" s="222"/>
      <c r="MP117" s="222"/>
      <c r="MQ117" s="222"/>
      <c r="MR117" s="222"/>
      <c r="MS117" s="222"/>
      <c r="MT117" s="222"/>
      <c r="MU117" s="222"/>
      <c r="MV117" s="222"/>
      <c r="MW117" s="222"/>
      <c r="MX117" s="222"/>
      <c r="MY117" s="222"/>
      <c r="MZ117" s="222"/>
      <c r="NA117" s="222"/>
      <c r="NB117" s="222"/>
      <c r="NC117" s="222"/>
      <c r="ND117" s="222"/>
      <c r="NE117" s="222"/>
      <c r="NF117" s="222"/>
      <c r="NG117" s="222"/>
      <c r="NH117" s="222"/>
      <c r="NI117" s="222"/>
      <c r="NJ117" s="222"/>
      <c r="NK117" s="222"/>
      <c r="NL117" s="222"/>
      <c r="NM117" s="222"/>
      <c r="NN117" s="222"/>
      <c r="NO117" s="222"/>
      <c r="NP117" s="222"/>
      <c r="NQ117" s="222"/>
      <c r="NR117" s="222"/>
      <c r="NS117" s="221"/>
      <c r="NT117" s="222"/>
      <c r="NU117" s="222"/>
      <c r="NV117" s="222"/>
      <c r="NW117" s="222"/>
      <c r="NX117" s="222"/>
      <c r="NY117" s="222"/>
      <c r="NZ117" s="222"/>
      <c r="OA117" s="222"/>
      <c r="OB117" s="222"/>
      <c r="OC117" s="222"/>
      <c r="OD117" s="222"/>
      <c r="OE117" s="222"/>
      <c r="OF117" s="222"/>
      <c r="OG117" s="222"/>
      <c r="OH117" s="222"/>
      <c r="OI117" s="222"/>
      <c r="OJ117" s="222"/>
      <c r="OK117" s="222"/>
      <c r="OL117" s="222"/>
      <c r="OM117" s="222"/>
      <c r="ON117" s="222"/>
      <c r="OO117" s="222"/>
      <c r="OP117" s="222"/>
      <c r="OQ117" s="222"/>
      <c r="OR117" s="222"/>
      <c r="OS117" s="222"/>
      <c r="OT117" s="222"/>
      <c r="OU117" s="222"/>
      <c r="OV117" s="222"/>
      <c r="OW117" s="222"/>
      <c r="OX117" s="222"/>
      <c r="OY117" s="222"/>
      <c r="OZ117" s="222"/>
      <c r="PA117" s="222"/>
      <c r="PB117" s="222"/>
      <c r="PC117" s="222"/>
      <c r="PD117" s="222"/>
      <c r="PE117" s="222"/>
      <c r="PF117" s="222"/>
      <c r="PG117" s="222"/>
      <c r="PH117" s="222"/>
      <c r="PI117" s="222"/>
      <c r="PJ117" s="222"/>
      <c r="PK117" s="222"/>
      <c r="PL117" s="222"/>
      <c r="PM117" s="222"/>
      <c r="PN117" s="222"/>
      <c r="PO117" s="222"/>
      <c r="PP117" s="222"/>
      <c r="PQ117" s="222"/>
      <c r="PR117" s="222"/>
      <c r="PS117" s="222"/>
      <c r="PT117" s="222"/>
      <c r="PU117" s="222"/>
      <c r="PV117" s="222"/>
      <c r="PW117" s="222"/>
      <c r="PX117" s="222"/>
      <c r="PY117" s="222"/>
      <c r="PZ117" s="222"/>
      <c r="QA117" s="222"/>
      <c r="QB117" s="222"/>
      <c r="QC117" s="222"/>
      <c r="QD117" s="222"/>
      <c r="QE117" s="222"/>
      <c r="QF117" s="222"/>
      <c r="QG117" s="222"/>
      <c r="QH117" s="222"/>
      <c r="QI117" s="222"/>
      <c r="QJ117" s="222"/>
      <c r="QK117" s="222"/>
      <c r="QL117" s="222"/>
      <c r="QM117" s="222"/>
      <c r="QN117" s="222"/>
      <c r="QO117" s="222"/>
      <c r="QP117" s="222"/>
      <c r="QQ117" s="222"/>
      <c r="QR117" s="222"/>
      <c r="QS117" s="222"/>
      <c r="QT117" s="222"/>
      <c r="QU117" s="222"/>
      <c r="QV117" s="222"/>
      <c r="QW117" s="222"/>
      <c r="QX117" s="222"/>
      <c r="QY117" s="222"/>
      <c r="QZ117" s="222"/>
      <c r="RA117" s="222"/>
      <c r="RB117" s="222"/>
      <c r="RC117" s="222"/>
      <c r="RD117" s="222"/>
      <c r="RE117" s="222"/>
      <c r="RF117" s="222"/>
      <c r="RG117" s="222"/>
      <c r="RH117" s="222"/>
      <c r="RI117" s="222"/>
      <c r="RJ117" s="222"/>
      <c r="RK117" s="222"/>
      <c r="RL117" s="222"/>
      <c r="RM117" s="222"/>
      <c r="RN117" s="222"/>
      <c r="RO117" s="222"/>
      <c r="RP117" s="222"/>
      <c r="RQ117" s="222"/>
      <c r="RR117" s="222"/>
      <c r="RS117" s="222"/>
      <c r="RT117" s="222"/>
      <c r="RU117" s="221"/>
    </row>
    <row r="118" spans="2:489" ht="6.6" customHeight="1">
      <c r="B118" s="530"/>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459"/>
      <c r="AH118" s="434"/>
      <c r="AI118" s="434"/>
      <c r="AJ118" s="434"/>
      <c r="AK118" s="434"/>
      <c r="AL118" s="434"/>
      <c r="AM118" s="434"/>
      <c r="AN118" s="434"/>
      <c r="AO118" s="434"/>
      <c r="AP118" s="434"/>
      <c r="AQ118" s="434"/>
      <c r="AR118" s="434"/>
      <c r="AS118" s="434"/>
      <c r="AT118" s="434"/>
      <c r="AU118" s="434"/>
      <c r="AV118" s="434"/>
      <c r="AW118" s="434"/>
      <c r="AX118" s="464"/>
      <c r="AY118" s="464"/>
      <c r="AZ118" s="464"/>
      <c r="BA118" s="464"/>
      <c r="BB118" s="465"/>
      <c r="BC118" s="470"/>
      <c r="BD118" s="471"/>
      <c r="BE118" s="471"/>
      <c r="BF118" s="471"/>
      <c r="BG118" s="471"/>
      <c r="BH118" s="471"/>
      <c r="BI118" s="471"/>
      <c r="BJ118" s="471"/>
      <c r="BK118" s="471"/>
      <c r="BL118" s="471"/>
      <c r="BM118" s="471"/>
      <c r="BN118" s="471"/>
      <c r="BO118" s="471"/>
      <c r="BP118" s="471"/>
      <c r="BQ118" s="471"/>
      <c r="BR118" s="471"/>
      <c r="BS118" s="471"/>
      <c r="BT118" s="540"/>
      <c r="BU118" s="540"/>
      <c r="BV118" s="540"/>
      <c r="BW118" s="540"/>
      <c r="BX118" s="541"/>
      <c r="BY118" s="470"/>
      <c r="BZ118" s="471"/>
      <c r="CA118" s="471"/>
      <c r="CB118" s="471"/>
      <c r="CC118" s="471"/>
      <c r="CD118" s="471"/>
      <c r="CE118" s="471"/>
      <c r="CF118" s="471"/>
      <c r="CG118" s="471"/>
      <c r="CH118" s="471"/>
      <c r="CI118" s="471"/>
      <c r="CJ118" s="471"/>
      <c r="CK118" s="471"/>
      <c r="CL118" s="471"/>
      <c r="CM118" s="471"/>
      <c r="CN118" s="471"/>
      <c r="CO118" s="471"/>
      <c r="CP118" s="540"/>
      <c r="CQ118" s="540"/>
      <c r="CR118" s="540"/>
      <c r="CS118" s="540"/>
      <c r="CT118" s="541"/>
      <c r="CU118" s="470"/>
      <c r="CV118" s="471"/>
      <c r="CW118" s="471"/>
      <c r="CX118" s="471"/>
      <c r="CY118" s="471"/>
      <c r="CZ118" s="471"/>
      <c r="DA118" s="471"/>
      <c r="DB118" s="471"/>
      <c r="DC118" s="471"/>
      <c r="DD118" s="471"/>
      <c r="DE118" s="471"/>
      <c r="DF118" s="471"/>
      <c r="DG118" s="471"/>
      <c r="DH118" s="471"/>
      <c r="DI118" s="471"/>
      <c r="DJ118" s="471"/>
      <c r="DK118" s="471"/>
      <c r="DL118" s="540"/>
      <c r="DM118" s="540"/>
      <c r="DN118" s="540"/>
      <c r="DO118" s="540"/>
      <c r="DP118" s="541"/>
      <c r="DQ118" s="384"/>
      <c r="DR118" s="285"/>
      <c r="DS118" s="285"/>
      <c r="DT118" s="285"/>
      <c r="DU118" s="285"/>
      <c r="DV118" s="285"/>
      <c r="DW118" s="285"/>
      <c r="DX118" s="285"/>
      <c r="DY118" s="285"/>
      <c r="DZ118" s="285"/>
      <c r="EA118" s="285"/>
      <c r="EB118" s="285"/>
      <c r="EC118" s="285"/>
      <c r="ED118" s="285"/>
      <c r="EE118" s="285"/>
      <c r="EF118" s="285"/>
      <c r="EG118" s="285"/>
      <c r="EH118" s="285"/>
      <c r="EI118" s="285"/>
      <c r="EJ118" s="285"/>
      <c r="EK118" s="285"/>
      <c r="EL118" s="285"/>
      <c r="EM118" s="285"/>
      <c r="EN118" s="285"/>
      <c r="EO118" s="285"/>
      <c r="EP118" s="285"/>
      <c r="EQ118" s="781"/>
      <c r="ER118" s="781"/>
      <c r="ES118" s="781"/>
      <c r="ET118" s="781"/>
      <c r="EU118" s="781"/>
      <c r="EV118" s="781"/>
      <c r="EW118" s="781"/>
      <c r="EX118" s="781"/>
      <c r="EY118" s="781"/>
      <c r="EZ118" s="781"/>
      <c r="FA118" s="781"/>
      <c r="FB118" s="781"/>
      <c r="FC118" s="781"/>
      <c r="FD118" s="781"/>
      <c r="FE118" s="781"/>
      <c r="FF118" s="781"/>
      <c r="FG118" s="781"/>
      <c r="FH118" s="781"/>
      <c r="FI118" s="781"/>
      <c r="FJ118" s="781"/>
      <c r="FK118" s="781"/>
      <c r="FL118" s="781"/>
      <c r="FM118" s="781"/>
      <c r="FN118" s="781"/>
      <c r="FO118" s="221"/>
      <c r="FP118" s="222"/>
      <c r="FQ118" s="222"/>
      <c r="FR118" s="222"/>
      <c r="FS118" s="222"/>
      <c r="FT118" s="222"/>
      <c r="FU118" s="222"/>
      <c r="FV118" s="222"/>
      <c r="FW118" s="222"/>
      <c r="FX118" s="222"/>
      <c r="FY118" s="222"/>
      <c r="FZ118" s="222"/>
      <c r="GA118" s="222"/>
      <c r="GB118" s="222"/>
      <c r="GC118" s="222"/>
      <c r="GD118" s="222"/>
      <c r="GE118" s="222"/>
      <c r="GF118" s="222"/>
      <c r="GG118" s="222"/>
      <c r="GH118" s="222"/>
      <c r="GI118" s="222"/>
      <c r="GJ118" s="222"/>
      <c r="GK118" s="222"/>
      <c r="GL118" s="222"/>
      <c r="GM118" s="222"/>
      <c r="GN118" s="222"/>
      <c r="GO118" s="222"/>
      <c r="GP118" s="222"/>
      <c r="GQ118" s="222"/>
      <c r="GR118" s="222"/>
      <c r="GS118" s="222"/>
      <c r="GT118" s="222"/>
      <c r="GU118" s="222"/>
      <c r="GV118" s="222"/>
      <c r="GW118" s="222"/>
      <c r="GX118" s="222"/>
      <c r="GY118" s="222"/>
      <c r="GZ118" s="222"/>
      <c r="HA118" s="222"/>
      <c r="HB118" s="222"/>
      <c r="HC118" s="222"/>
      <c r="HD118" s="222"/>
      <c r="HE118" s="222"/>
      <c r="HF118" s="222"/>
      <c r="HG118" s="222"/>
      <c r="HH118" s="222"/>
      <c r="HI118" s="222"/>
      <c r="HJ118" s="222"/>
      <c r="HK118" s="222"/>
      <c r="HL118" s="222"/>
      <c r="HM118" s="222"/>
      <c r="HN118" s="222"/>
      <c r="HO118" s="222"/>
      <c r="HP118" s="222"/>
      <c r="HQ118" s="222"/>
      <c r="HR118" s="222"/>
      <c r="HS118" s="222"/>
      <c r="HT118" s="222"/>
      <c r="HU118" s="222"/>
      <c r="HV118" s="222"/>
      <c r="HW118" s="222"/>
      <c r="HX118" s="222"/>
      <c r="HY118" s="222"/>
      <c r="HZ118" s="222"/>
      <c r="IA118" s="222"/>
      <c r="IB118" s="222"/>
      <c r="IC118" s="222"/>
      <c r="ID118" s="222"/>
      <c r="IE118" s="222"/>
      <c r="IF118" s="222"/>
      <c r="IG118" s="222"/>
      <c r="IH118" s="222"/>
      <c r="II118" s="222"/>
      <c r="IJ118" s="222"/>
      <c r="IK118" s="222"/>
      <c r="IL118" s="222"/>
      <c r="IM118" s="222"/>
      <c r="IN118" s="222"/>
      <c r="IO118" s="222"/>
      <c r="IP118" s="222"/>
      <c r="IQ118" s="222"/>
      <c r="IR118" s="222"/>
      <c r="IS118" s="222"/>
      <c r="IT118" s="222"/>
      <c r="IU118" s="222"/>
      <c r="IV118" s="222"/>
      <c r="IW118" s="222"/>
      <c r="IX118" s="222"/>
      <c r="IY118" s="222"/>
      <c r="IZ118" s="222"/>
      <c r="JA118" s="222"/>
      <c r="JB118" s="222"/>
      <c r="JC118" s="222"/>
      <c r="JD118" s="222"/>
      <c r="JE118" s="222"/>
      <c r="JF118" s="222"/>
      <c r="JG118" s="222"/>
      <c r="JH118" s="222"/>
      <c r="JI118" s="222"/>
      <c r="JJ118" s="222"/>
      <c r="JK118" s="222"/>
      <c r="JL118" s="222"/>
      <c r="JM118" s="222"/>
      <c r="JN118" s="222"/>
      <c r="JO118" s="222"/>
      <c r="JP118" s="222"/>
      <c r="JQ118" s="221"/>
      <c r="JR118" s="222"/>
      <c r="JS118" s="222"/>
      <c r="JT118" s="222"/>
      <c r="JU118" s="222"/>
      <c r="JV118" s="222"/>
      <c r="JW118" s="222"/>
      <c r="JX118" s="222"/>
      <c r="JY118" s="222"/>
      <c r="JZ118" s="222"/>
      <c r="KA118" s="222"/>
      <c r="KB118" s="222"/>
      <c r="KC118" s="222"/>
      <c r="KD118" s="222"/>
      <c r="KE118" s="222"/>
      <c r="KF118" s="222"/>
      <c r="KG118" s="222"/>
      <c r="KH118" s="222"/>
      <c r="KI118" s="222"/>
      <c r="KJ118" s="222"/>
      <c r="KK118" s="222"/>
      <c r="KL118" s="222"/>
      <c r="KM118" s="222"/>
      <c r="KN118" s="222"/>
      <c r="KO118" s="222"/>
      <c r="KP118" s="222"/>
      <c r="KQ118" s="222"/>
      <c r="KR118" s="222"/>
      <c r="KS118" s="222"/>
      <c r="KT118" s="222"/>
      <c r="KU118" s="222"/>
      <c r="KV118" s="222"/>
      <c r="KW118" s="222"/>
      <c r="KX118" s="222"/>
      <c r="KY118" s="222"/>
      <c r="KZ118" s="222"/>
      <c r="LA118" s="222"/>
      <c r="LB118" s="222"/>
      <c r="LC118" s="222"/>
      <c r="LD118" s="222"/>
      <c r="LE118" s="222"/>
      <c r="LF118" s="222"/>
      <c r="LG118" s="222"/>
      <c r="LH118" s="222"/>
      <c r="LI118" s="222"/>
      <c r="LJ118" s="222"/>
      <c r="LK118" s="222"/>
      <c r="LL118" s="222"/>
      <c r="LM118" s="222"/>
      <c r="LN118" s="222"/>
      <c r="LO118" s="222"/>
      <c r="LP118" s="222"/>
      <c r="LQ118" s="222"/>
      <c r="LR118" s="222"/>
      <c r="LS118" s="222"/>
      <c r="LT118" s="222"/>
      <c r="LU118" s="222"/>
      <c r="LV118" s="222"/>
      <c r="LW118" s="222"/>
      <c r="LX118" s="222"/>
      <c r="LY118" s="222"/>
      <c r="LZ118" s="222"/>
      <c r="MA118" s="222"/>
      <c r="MB118" s="222"/>
      <c r="MC118" s="222"/>
      <c r="MD118" s="222"/>
      <c r="ME118" s="222"/>
      <c r="MF118" s="222"/>
      <c r="MG118" s="222"/>
      <c r="MH118" s="222"/>
      <c r="MI118" s="222"/>
      <c r="MJ118" s="222"/>
      <c r="MK118" s="222"/>
      <c r="ML118" s="222"/>
      <c r="MM118" s="222"/>
      <c r="MN118" s="222"/>
      <c r="MO118" s="222"/>
      <c r="MP118" s="222"/>
      <c r="MQ118" s="222"/>
      <c r="MR118" s="222"/>
      <c r="MS118" s="222"/>
      <c r="MT118" s="222"/>
      <c r="MU118" s="222"/>
      <c r="MV118" s="222"/>
      <c r="MW118" s="222"/>
      <c r="MX118" s="222"/>
      <c r="MY118" s="222"/>
      <c r="MZ118" s="222"/>
      <c r="NA118" s="222"/>
      <c r="NB118" s="222"/>
      <c r="NC118" s="222"/>
      <c r="ND118" s="222"/>
      <c r="NE118" s="222"/>
      <c r="NF118" s="222"/>
      <c r="NG118" s="222"/>
      <c r="NH118" s="222"/>
      <c r="NI118" s="222"/>
      <c r="NJ118" s="222"/>
      <c r="NK118" s="222"/>
      <c r="NL118" s="222"/>
      <c r="NM118" s="222"/>
      <c r="NN118" s="222"/>
      <c r="NO118" s="222"/>
      <c r="NP118" s="222"/>
      <c r="NQ118" s="222"/>
      <c r="NR118" s="222"/>
      <c r="NS118" s="221"/>
      <c r="NT118" s="222"/>
      <c r="NU118" s="222"/>
      <c r="NV118" s="222"/>
      <c r="NW118" s="222"/>
      <c r="NX118" s="222"/>
      <c r="NY118" s="222"/>
      <c r="NZ118" s="222"/>
      <c r="OA118" s="222"/>
      <c r="OB118" s="222"/>
      <c r="OC118" s="222"/>
      <c r="OD118" s="222"/>
      <c r="OE118" s="222"/>
      <c r="OF118" s="222"/>
      <c r="OG118" s="222"/>
      <c r="OH118" s="222"/>
      <c r="OI118" s="222"/>
      <c r="OJ118" s="222"/>
      <c r="OK118" s="222"/>
      <c r="OL118" s="222"/>
      <c r="OM118" s="222"/>
      <c r="ON118" s="222"/>
      <c r="OO118" s="222"/>
      <c r="OP118" s="222"/>
      <c r="OQ118" s="222"/>
      <c r="OR118" s="222"/>
      <c r="OS118" s="222"/>
      <c r="OT118" s="222"/>
      <c r="OU118" s="222"/>
      <c r="OV118" s="222"/>
      <c r="OW118" s="222"/>
      <c r="OX118" s="222"/>
      <c r="OY118" s="222"/>
      <c r="OZ118" s="222"/>
      <c r="PA118" s="222"/>
      <c r="PB118" s="222"/>
      <c r="PC118" s="222"/>
      <c r="PD118" s="222"/>
      <c r="PE118" s="222"/>
      <c r="PF118" s="222"/>
      <c r="PG118" s="222"/>
      <c r="PH118" s="222"/>
      <c r="PI118" s="222"/>
      <c r="PJ118" s="222"/>
      <c r="PK118" s="222"/>
      <c r="PL118" s="222"/>
      <c r="PM118" s="222"/>
      <c r="PN118" s="222"/>
      <c r="PO118" s="222"/>
      <c r="PP118" s="222"/>
      <c r="PQ118" s="222"/>
      <c r="PR118" s="222"/>
      <c r="PS118" s="222"/>
      <c r="PT118" s="222"/>
      <c r="PU118" s="222"/>
      <c r="PV118" s="222"/>
      <c r="PW118" s="222"/>
      <c r="PX118" s="222"/>
      <c r="PY118" s="222"/>
      <c r="PZ118" s="222"/>
      <c r="QA118" s="222"/>
      <c r="QB118" s="222"/>
      <c r="QC118" s="222"/>
      <c r="QD118" s="222"/>
      <c r="QE118" s="222"/>
      <c r="QF118" s="222"/>
      <c r="QG118" s="222"/>
      <c r="QH118" s="222"/>
      <c r="QI118" s="222"/>
      <c r="QJ118" s="222"/>
      <c r="QK118" s="222"/>
      <c r="QL118" s="222"/>
      <c r="QM118" s="222"/>
      <c r="QN118" s="222"/>
      <c r="QO118" s="222"/>
      <c r="QP118" s="222"/>
      <c r="QQ118" s="222"/>
      <c r="QR118" s="222"/>
      <c r="QS118" s="222"/>
      <c r="QT118" s="222"/>
      <c r="QU118" s="222"/>
      <c r="QV118" s="222"/>
      <c r="QW118" s="222"/>
      <c r="QX118" s="222"/>
      <c r="QY118" s="222"/>
      <c r="QZ118" s="222"/>
      <c r="RA118" s="222"/>
      <c r="RB118" s="222"/>
      <c r="RC118" s="222"/>
      <c r="RD118" s="222"/>
      <c r="RE118" s="222"/>
      <c r="RF118" s="222"/>
      <c r="RG118" s="222"/>
      <c r="RH118" s="222"/>
      <c r="RI118" s="222"/>
      <c r="RJ118" s="222"/>
      <c r="RK118" s="222"/>
      <c r="RL118" s="222"/>
      <c r="RM118" s="222"/>
      <c r="RN118" s="222"/>
      <c r="RO118" s="222"/>
      <c r="RP118" s="222"/>
      <c r="RQ118" s="222"/>
      <c r="RR118" s="222"/>
      <c r="RS118" s="222"/>
      <c r="RT118" s="222"/>
      <c r="RU118" s="221"/>
    </row>
    <row r="119" spans="2:489" ht="6.6" customHeight="1">
      <c r="B119" s="528" t="s">
        <v>115</v>
      </c>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31">
        <f>BC119+CU119</f>
        <v>0</v>
      </c>
      <c r="AH119" s="430"/>
      <c r="AI119" s="430"/>
      <c r="AJ119" s="430"/>
      <c r="AK119" s="430"/>
      <c r="AL119" s="430"/>
      <c r="AM119" s="430"/>
      <c r="AN119" s="430"/>
      <c r="AO119" s="430"/>
      <c r="AP119" s="430"/>
      <c r="AQ119" s="430"/>
      <c r="AR119" s="430"/>
      <c r="AS119" s="430"/>
      <c r="AT119" s="430"/>
      <c r="AU119" s="430"/>
      <c r="AV119" s="430"/>
      <c r="AW119" s="430"/>
      <c r="AX119" s="532" t="s">
        <v>50</v>
      </c>
      <c r="AY119" s="532"/>
      <c r="AZ119" s="532"/>
      <c r="BA119" s="532"/>
      <c r="BB119" s="533"/>
      <c r="BC119" s="534"/>
      <c r="BD119" s="535"/>
      <c r="BE119" s="535"/>
      <c r="BF119" s="535"/>
      <c r="BG119" s="535"/>
      <c r="BH119" s="535"/>
      <c r="BI119" s="535"/>
      <c r="BJ119" s="535"/>
      <c r="BK119" s="535"/>
      <c r="BL119" s="535"/>
      <c r="BM119" s="535"/>
      <c r="BN119" s="535"/>
      <c r="BO119" s="535"/>
      <c r="BP119" s="535"/>
      <c r="BQ119" s="535"/>
      <c r="BR119" s="535"/>
      <c r="BS119" s="535"/>
      <c r="BT119" s="532" t="s">
        <v>50</v>
      </c>
      <c r="BU119" s="536"/>
      <c r="BV119" s="536"/>
      <c r="BW119" s="536"/>
      <c r="BX119" s="537"/>
      <c r="BY119" s="534"/>
      <c r="BZ119" s="535"/>
      <c r="CA119" s="535"/>
      <c r="CB119" s="535"/>
      <c r="CC119" s="535"/>
      <c r="CD119" s="535"/>
      <c r="CE119" s="535"/>
      <c r="CF119" s="535"/>
      <c r="CG119" s="535"/>
      <c r="CH119" s="535"/>
      <c r="CI119" s="535"/>
      <c r="CJ119" s="535"/>
      <c r="CK119" s="535"/>
      <c r="CL119" s="535"/>
      <c r="CM119" s="535"/>
      <c r="CN119" s="535"/>
      <c r="CO119" s="535"/>
      <c r="CP119" s="532" t="s">
        <v>50</v>
      </c>
      <c r="CQ119" s="536"/>
      <c r="CR119" s="536"/>
      <c r="CS119" s="536"/>
      <c r="CT119" s="537"/>
      <c r="CU119" s="534"/>
      <c r="CV119" s="535"/>
      <c r="CW119" s="535"/>
      <c r="CX119" s="535"/>
      <c r="CY119" s="535"/>
      <c r="CZ119" s="535"/>
      <c r="DA119" s="535"/>
      <c r="DB119" s="535"/>
      <c r="DC119" s="535"/>
      <c r="DD119" s="535"/>
      <c r="DE119" s="535"/>
      <c r="DF119" s="535"/>
      <c r="DG119" s="535"/>
      <c r="DH119" s="535"/>
      <c r="DI119" s="535"/>
      <c r="DJ119" s="535"/>
      <c r="DK119" s="535"/>
      <c r="DL119" s="532" t="s">
        <v>50</v>
      </c>
      <c r="DM119" s="536"/>
      <c r="DN119" s="536"/>
      <c r="DO119" s="536"/>
      <c r="DP119" s="537"/>
      <c r="DQ119" s="384"/>
      <c r="DR119" s="285"/>
      <c r="DS119" s="285"/>
      <c r="DT119" s="285"/>
      <c r="DU119" s="285"/>
      <c r="DV119" s="285"/>
      <c r="DW119" s="285"/>
      <c r="DX119" s="285"/>
      <c r="DY119" s="285"/>
      <c r="DZ119" s="285"/>
      <c r="EA119" s="285"/>
      <c r="EB119" s="285"/>
      <c r="EC119" s="285"/>
      <c r="ED119" s="285"/>
      <c r="EE119" s="285"/>
      <c r="EF119" s="285"/>
      <c r="EG119" s="285"/>
      <c r="EH119" s="285"/>
      <c r="EI119" s="285"/>
      <c r="EJ119" s="285"/>
      <c r="EK119" s="285"/>
      <c r="EL119" s="285"/>
      <c r="EM119" s="285"/>
      <c r="EN119" s="285"/>
      <c r="EO119" s="285"/>
      <c r="EP119" s="285"/>
      <c r="EQ119" s="781" t="s">
        <v>56</v>
      </c>
      <c r="ER119" s="781"/>
      <c r="ES119" s="781"/>
      <c r="ET119" s="781"/>
      <c r="EU119" s="781"/>
      <c r="EV119" s="781"/>
      <c r="EW119" s="781"/>
      <c r="EX119" s="781"/>
      <c r="EY119" s="781"/>
      <c r="EZ119" s="781"/>
      <c r="FA119" s="781"/>
      <c r="FB119" s="781"/>
      <c r="FC119" s="781"/>
      <c r="FD119" s="781"/>
      <c r="FE119" s="781"/>
      <c r="FF119" s="781"/>
      <c r="FG119" s="781"/>
      <c r="FH119" s="781"/>
      <c r="FI119" s="781"/>
      <c r="FJ119" s="781"/>
      <c r="FK119" s="781"/>
      <c r="FL119" s="781"/>
      <c r="FM119" s="781"/>
      <c r="FN119" s="781"/>
      <c r="FO119" s="221"/>
      <c r="FP119" s="222"/>
      <c r="FQ119" s="222"/>
      <c r="FR119" s="222"/>
      <c r="FS119" s="222"/>
      <c r="FT119" s="222"/>
      <c r="FU119" s="222"/>
      <c r="FV119" s="222"/>
      <c r="FW119" s="222"/>
      <c r="FX119" s="222"/>
      <c r="FY119" s="222"/>
      <c r="FZ119" s="222"/>
      <c r="GA119" s="222"/>
      <c r="GB119" s="222"/>
      <c r="GC119" s="222"/>
      <c r="GD119" s="222"/>
      <c r="GE119" s="222"/>
      <c r="GF119" s="222"/>
      <c r="GG119" s="222"/>
      <c r="GH119" s="222"/>
      <c r="GI119" s="222"/>
      <c r="GJ119" s="222"/>
      <c r="GK119" s="222"/>
      <c r="GL119" s="222"/>
      <c r="GM119" s="222"/>
      <c r="GN119" s="222"/>
      <c r="GO119" s="222"/>
      <c r="GP119" s="222"/>
      <c r="GQ119" s="222"/>
      <c r="GR119" s="222"/>
      <c r="GS119" s="222"/>
      <c r="GT119" s="222"/>
      <c r="GU119" s="222"/>
      <c r="GV119" s="222"/>
      <c r="GW119" s="222"/>
      <c r="GX119" s="222"/>
      <c r="GY119" s="222"/>
      <c r="GZ119" s="222"/>
      <c r="HA119" s="222"/>
      <c r="HB119" s="222"/>
      <c r="HC119" s="222"/>
      <c r="HD119" s="222"/>
      <c r="HE119" s="222"/>
      <c r="HF119" s="222"/>
      <c r="HG119" s="222"/>
      <c r="HH119" s="222"/>
      <c r="HI119" s="222"/>
      <c r="HJ119" s="222"/>
      <c r="HK119" s="222"/>
      <c r="HL119" s="222"/>
      <c r="HM119" s="222"/>
      <c r="HN119" s="222"/>
      <c r="HO119" s="222"/>
      <c r="HP119" s="222"/>
      <c r="HQ119" s="222"/>
      <c r="HR119" s="222"/>
      <c r="HS119" s="222"/>
      <c r="HT119" s="222"/>
      <c r="HU119" s="222"/>
      <c r="HV119" s="222"/>
      <c r="HW119" s="222"/>
      <c r="HX119" s="222"/>
      <c r="HY119" s="222"/>
      <c r="HZ119" s="222"/>
      <c r="IA119" s="222"/>
      <c r="IB119" s="222"/>
      <c r="IC119" s="222"/>
      <c r="ID119" s="222"/>
      <c r="IE119" s="222"/>
      <c r="IF119" s="222"/>
      <c r="IG119" s="222"/>
      <c r="IH119" s="222"/>
      <c r="II119" s="222"/>
      <c r="IJ119" s="222"/>
      <c r="IK119" s="222"/>
      <c r="IL119" s="222"/>
      <c r="IM119" s="222"/>
      <c r="IN119" s="222"/>
      <c r="IO119" s="222"/>
      <c r="IP119" s="222"/>
      <c r="IQ119" s="222"/>
      <c r="IR119" s="222"/>
      <c r="IS119" s="222"/>
      <c r="IT119" s="222"/>
      <c r="IU119" s="222"/>
      <c r="IV119" s="222"/>
      <c r="IW119" s="222"/>
      <c r="IX119" s="222"/>
      <c r="IY119" s="222"/>
      <c r="IZ119" s="222"/>
      <c r="JA119" s="222"/>
      <c r="JB119" s="222"/>
      <c r="JC119" s="222"/>
      <c r="JD119" s="222"/>
      <c r="JE119" s="222"/>
      <c r="JF119" s="222"/>
      <c r="JG119" s="222"/>
      <c r="JH119" s="222"/>
      <c r="JI119" s="222"/>
      <c r="JJ119" s="222"/>
      <c r="JK119" s="222"/>
      <c r="JL119" s="222"/>
      <c r="JM119" s="222"/>
      <c r="JN119" s="222"/>
      <c r="JO119" s="222"/>
      <c r="JP119" s="222"/>
      <c r="JQ119" s="221"/>
      <c r="JR119" s="222"/>
      <c r="JS119" s="222"/>
      <c r="JT119" s="222"/>
      <c r="JU119" s="222"/>
      <c r="JV119" s="222"/>
      <c r="JW119" s="222"/>
      <c r="JX119" s="222"/>
      <c r="JY119" s="222"/>
      <c r="JZ119" s="222"/>
      <c r="KA119" s="222"/>
      <c r="KB119" s="222"/>
      <c r="KC119" s="222"/>
      <c r="KD119" s="222"/>
      <c r="KE119" s="222"/>
      <c r="KF119" s="222"/>
      <c r="KG119" s="222"/>
      <c r="KH119" s="222"/>
      <c r="KI119" s="222"/>
      <c r="KJ119" s="222"/>
      <c r="KK119" s="222"/>
      <c r="KL119" s="222"/>
      <c r="KM119" s="222"/>
      <c r="KN119" s="222"/>
      <c r="KO119" s="222"/>
      <c r="KP119" s="222"/>
      <c r="KQ119" s="222"/>
      <c r="KR119" s="222"/>
      <c r="KS119" s="222"/>
      <c r="KT119" s="222"/>
      <c r="KU119" s="222"/>
      <c r="KV119" s="222"/>
      <c r="KW119" s="222"/>
      <c r="KX119" s="222"/>
      <c r="KY119" s="222"/>
      <c r="KZ119" s="222"/>
      <c r="LA119" s="222"/>
      <c r="LB119" s="222"/>
      <c r="LC119" s="222"/>
      <c r="LD119" s="222"/>
      <c r="LE119" s="222"/>
      <c r="LF119" s="222"/>
      <c r="LG119" s="222"/>
      <c r="LH119" s="222"/>
      <c r="LI119" s="222"/>
      <c r="LJ119" s="222"/>
      <c r="LK119" s="222"/>
      <c r="LL119" s="222"/>
      <c r="LM119" s="222"/>
      <c r="LN119" s="222"/>
      <c r="LO119" s="222"/>
      <c r="LP119" s="222"/>
      <c r="LQ119" s="222"/>
      <c r="LR119" s="222"/>
      <c r="LS119" s="222"/>
      <c r="LT119" s="222"/>
      <c r="LU119" s="222"/>
      <c r="LV119" s="222"/>
      <c r="LW119" s="222"/>
      <c r="LX119" s="222"/>
      <c r="LY119" s="222"/>
      <c r="LZ119" s="222"/>
      <c r="MA119" s="222"/>
      <c r="MB119" s="222"/>
      <c r="MC119" s="222"/>
      <c r="MD119" s="222"/>
      <c r="ME119" s="222"/>
      <c r="MF119" s="222"/>
      <c r="MG119" s="222"/>
      <c r="MH119" s="222"/>
      <c r="MI119" s="222"/>
      <c r="MJ119" s="222"/>
      <c r="MK119" s="222"/>
      <c r="ML119" s="222"/>
      <c r="MM119" s="222"/>
      <c r="MN119" s="222"/>
      <c r="MO119" s="222"/>
      <c r="MP119" s="222"/>
      <c r="MQ119" s="222"/>
      <c r="MR119" s="222"/>
      <c r="MS119" s="222"/>
      <c r="MT119" s="222"/>
      <c r="MU119" s="222"/>
      <c r="MV119" s="222"/>
      <c r="MW119" s="222"/>
      <c r="MX119" s="222"/>
      <c r="MY119" s="222"/>
      <c r="MZ119" s="222"/>
      <c r="NA119" s="222"/>
      <c r="NB119" s="222"/>
      <c r="NC119" s="222"/>
      <c r="ND119" s="222"/>
      <c r="NE119" s="222"/>
      <c r="NF119" s="222"/>
      <c r="NG119" s="222"/>
      <c r="NH119" s="222"/>
      <c r="NI119" s="222"/>
      <c r="NJ119" s="222"/>
      <c r="NK119" s="222"/>
      <c r="NL119" s="222"/>
      <c r="NM119" s="222"/>
      <c r="NN119" s="222"/>
      <c r="NO119" s="222"/>
      <c r="NP119" s="222"/>
      <c r="NQ119" s="222"/>
      <c r="NR119" s="222"/>
      <c r="NS119" s="221"/>
      <c r="NT119" s="222"/>
      <c r="NU119" s="222"/>
      <c r="NV119" s="222"/>
      <c r="NW119" s="222"/>
      <c r="NX119" s="222"/>
      <c r="NY119" s="222"/>
      <c r="NZ119" s="222"/>
      <c r="OA119" s="222"/>
      <c r="OB119" s="222"/>
      <c r="OC119" s="222"/>
      <c r="OD119" s="222"/>
      <c r="OE119" s="222"/>
      <c r="OF119" s="222"/>
      <c r="OG119" s="222"/>
      <c r="OH119" s="222"/>
      <c r="OI119" s="222"/>
      <c r="OJ119" s="222"/>
      <c r="OK119" s="222"/>
      <c r="OL119" s="222"/>
      <c r="OM119" s="222"/>
      <c r="ON119" s="222"/>
      <c r="OO119" s="222"/>
      <c r="OP119" s="222"/>
      <c r="OQ119" s="222"/>
      <c r="OR119" s="222"/>
      <c r="OS119" s="222"/>
      <c r="OT119" s="222"/>
      <c r="OU119" s="222"/>
      <c r="OV119" s="222"/>
      <c r="OW119" s="222"/>
      <c r="OX119" s="222"/>
      <c r="OY119" s="222"/>
      <c r="OZ119" s="222"/>
      <c r="PA119" s="222"/>
      <c r="PB119" s="222"/>
      <c r="PC119" s="222"/>
      <c r="PD119" s="222"/>
      <c r="PE119" s="222"/>
      <c r="PF119" s="222"/>
      <c r="PG119" s="222"/>
      <c r="PH119" s="222"/>
      <c r="PI119" s="222"/>
      <c r="PJ119" s="222"/>
      <c r="PK119" s="222"/>
      <c r="PL119" s="222"/>
      <c r="PM119" s="222"/>
      <c r="PN119" s="222"/>
      <c r="PO119" s="222"/>
      <c r="PP119" s="222"/>
      <c r="PQ119" s="222"/>
      <c r="PR119" s="222"/>
      <c r="PS119" s="222"/>
      <c r="PT119" s="222"/>
      <c r="PU119" s="222"/>
      <c r="PV119" s="222"/>
      <c r="PW119" s="222"/>
      <c r="PX119" s="222"/>
      <c r="PY119" s="222"/>
      <c r="PZ119" s="222"/>
      <c r="QA119" s="222"/>
      <c r="QB119" s="222"/>
      <c r="QC119" s="222"/>
      <c r="QD119" s="222"/>
      <c r="QE119" s="222"/>
      <c r="QF119" s="222"/>
      <c r="QG119" s="222"/>
      <c r="QH119" s="222"/>
      <c r="QI119" s="222"/>
      <c r="QJ119" s="222"/>
      <c r="QK119" s="222"/>
      <c r="QL119" s="222"/>
      <c r="QM119" s="222"/>
      <c r="QN119" s="222"/>
      <c r="QO119" s="222"/>
      <c r="QP119" s="222"/>
      <c r="QQ119" s="222"/>
      <c r="QR119" s="222"/>
      <c r="QS119" s="222"/>
      <c r="QT119" s="222"/>
      <c r="QU119" s="222"/>
      <c r="QV119" s="222"/>
      <c r="QW119" s="222"/>
      <c r="QX119" s="222"/>
      <c r="QY119" s="222"/>
      <c r="QZ119" s="222"/>
      <c r="RA119" s="222"/>
      <c r="RB119" s="222"/>
      <c r="RC119" s="222"/>
      <c r="RD119" s="222"/>
      <c r="RE119" s="222"/>
      <c r="RF119" s="222"/>
      <c r="RG119" s="222"/>
      <c r="RH119" s="222"/>
      <c r="RI119" s="222"/>
      <c r="RJ119" s="222"/>
      <c r="RK119" s="222"/>
      <c r="RL119" s="222"/>
      <c r="RM119" s="222"/>
      <c r="RN119" s="222"/>
      <c r="RO119" s="222"/>
      <c r="RP119" s="222"/>
      <c r="RQ119" s="222"/>
      <c r="RR119" s="222"/>
      <c r="RS119" s="222"/>
      <c r="RT119" s="222"/>
      <c r="RU119" s="221"/>
    </row>
    <row r="120" spans="2:489" ht="6.6" customHeight="1">
      <c r="B120" s="530"/>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458"/>
      <c r="AH120" s="432"/>
      <c r="AI120" s="432"/>
      <c r="AJ120" s="432"/>
      <c r="AK120" s="432"/>
      <c r="AL120" s="432"/>
      <c r="AM120" s="432"/>
      <c r="AN120" s="432"/>
      <c r="AO120" s="432"/>
      <c r="AP120" s="432"/>
      <c r="AQ120" s="432"/>
      <c r="AR120" s="432"/>
      <c r="AS120" s="432"/>
      <c r="AT120" s="432"/>
      <c r="AU120" s="432"/>
      <c r="AV120" s="432"/>
      <c r="AW120" s="432"/>
      <c r="AX120" s="462"/>
      <c r="AY120" s="462"/>
      <c r="AZ120" s="462"/>
      <c r="BA120" s="462"/>
      <c r="BB120" s="463"/>
      <c r="BC120" s="468"/>
      <c r="BD120" s="469"/>
      <c r="BE120" s="469"/>
      <c r="BF120" s="469"/>
      <c r="BG120" s="469"/>
      <c r="BH120" s="469"/>
      <c r="BI120" s="469"/>
      <c r="BJ120" s="469"/>
      <c r="BK120" s="469"/>
      <c r="BL120" s="469"/>
      <c r="BM120" s="469"/>
      <c r="BN120" s="469"/>
      <c r="BO120" s="469"/>
      <c r="BP120" s="469"/>
      <c r="BQ120" s="469"/>
      <c r="BR120" s="469"/>
      <c r="BS120" s="469"/>
      <c r="BT120" s="538"/>
      <c r="BU120" s="538"/>
      <c r="BV120" s="538"/>
      <c r="BW120" s="538"/>
      <c r="BX120" s="539"/>
      <c r="BY120" s="468"/>
      <c r="BZ120" s="469"/>
      <c r="CA120" s="469"/>
      <c r="CB120" s="469"/>
      <c r="CC120" s="469"/>
      <c r="CD120" s="469"/>
      <c r="CE120" s="469"/>
      <c r="CF120" s="469"/>
      <c r="CG120" s="469"/>
      <c r="CH120" s="469"/>
      <c r="CI120" s="469"/>
      <c r="CJ120" s="469"/>
      <c r="CK120" s="469"/>
      <c r="CL120" s="469"/>
      <c r="CM120" s="469"/>
      <c r="CN120" s="469"/>
      <c r="CO120" s="469"/>
      <c r="CP120" s="538"/>
      <c r="CQ120" s="538"/>
      <c r="CR120" s="538"/>
      <c r="CS120" s="538"/>
      <c r="CT120" s="539"/>
      <c r="CU120" s="468"/>
      <c r="CV120" s="469"/>
      <c r="CW120" s="469"/>
      <c r="CX120" s="469"/>
      <c r="CY120" s="469"/>
      <c r="CZ120" s="469"/>
      <c r="DA120" s="469"/>
      <c r="DB120" s="469"/>
      <c r="DC120" s="469"/>
      <c r="DD120" s="469"/>
      <c r="DE120" s="469"/>
      <c r="DF120" s="469"/>
      <c r="DG120" s="469"/>
      <c r="DH120" s="469"/>
      <c r="DI120" s="469"/>
      <c r="DJ120" s="469"/>
      <c r="DK120" s="469"/>
      <c r="DL120" s="538"/>
      <c r="DM120" s="538"/>
      <c r="DN120" s="538"/>
      <c r="DO120" s="538"/>
      <c r="DP120" s="539"/>
      <c r="DQ120" s="384"/>
      <c r="DR120" s="285"/>
      <c r="DS120" s="285"/>
      <c r="DT120" s="285"/>
      <c r="DU120" s="285"/>
      <c r="DV120" s="285"/>
      <c r="DW120" s="285"/>
      <c r="DX120" s="285"/>
      <c r="DY120" s="285"/>
      <c r="DZ120" s="285"/>
      <c r="EA120" s="285"/>
      <c r="EB120" s="285"/>
      <c r="EC120" s="285"/>
      <c r="ED120" s="285"/>
      <c r="EE120" s="285"/>
      <c r="EF120" s="285"/>
      <c r="EG120" s="285"/>
      <c r="EH120" s="285"/>
      <c r="EI120" s="285"/>
      <c r="EJ120" s="285"/>
      <c r="EK120" s="285"/>
      <c r="EL120" s="285"/>
      <c r="EM120" s="285"/>
      <c r="EN120" s="285"/>
      <c r="EO120" s="285"/>
      <c r="EP120" s="285"/>
      <c r="EQ120" s="781"/>
      <c r="ER120" s="781"/>
      <c r="ES120" s="781"/>
      <c r="ET120" s="781"/>
      <c r="EU120" s="781"/>
      <c r="EV120" s="781"/>
      <c r="EW120" s="781"/>
      <c r="EX120" s="781"/>
      <c r="EY120" s="781"/>
      <c r="EZ120" s="781"/>
      <c r="FA120" s="781"/>
      <c r="FB120" s="781"/>
      <c r="FC120" s="781"/>
      <c r="FD120" s="781"/>
      <c r="FE120" s="781"/>
      <c r="FF120" s="781"/>
      <c r="FG120" s="781"/>
      <c r="FH120" s="781"/>
      <c r="FI120" s="781"/>
      <c r="FJ120" s="781"/>
      <c r="FK120" s="781"/>
      <c r="FL120" s="781"/>
      <c r="FM120" s="781"/>
      <c r="FN120" s="781"/>
      <c r="FO120" s="221"/>
      <c r="FP120" s="222"/>
      <c r="FQ120" s="222"/>
      <c r="FR120" s="222"/>
      <c r="FS120" s="222"/>
      <c r="FT120" s="222"/>
      <c r="FU120" s="222"/>
      <c r="FV120" s="222"/>
      <c r="FW120" s="222"/>
      <c r="FX120" s="222"/>
      <c r="FY120" s="222"/>
      <c r="FZ120" s="222"/>
      <c r="GA120" s="222"/>
      <c r="GB120" s="222"/>
      <c r="GC120" s="222"/>
      <c r="GD120" s="222"/>
      <c r="GE120" s="222"/>
      <c r="GF120" s="222"/>
      <c r="GG120" s="222"/>
      <c r="GH120" s="222"/>
      <c r="GI120" s="222"/>
      <c r="GJ120" s="222"/>
      <c r="GK120" s="222"/>
      <c r="GL120" s="222"/>
      <c r="GM120" s="222"/>
      <c r="GN120" s="222"/>
      <c r="GO120" s="222"/>
      <c r="GP120" s="222"/>
      <c r="GQ120" s="222"/>
      <c r="GR120" s="222"/>
      <c r="GS120" s="222"/>
      <c r="GT120" s="222"/>
      <c r="GU120" s="222"/>
      <c r="GV120" s="222"/>
      <c r="GW120" s="222"/>
      <c r="GX120" s="222"/>
      <c r="GY120" s="222"/>
      <c r="GZ120" s="222"/>
      <c r="HA120" s="222"/>
      <c r="HB120" s="222"/>
      <c r="HC120" s="222"/>
      <c r="HD120" s="222"/>
      <c r="HE120" s="222"/>
      <c r="HF120" s="222"/>
      <c r="HG120" s="222"/>
      <c r="HH120" s="222"/>
      <c r="HI120" s="222"/>
      <c r="HJ120" s="222"/>
      <c r="HK120" s="222"/>
      <c r="HL120" s="222"/>
      <c r="HM120" s="222"/>
      <c r="HN120" s="222"/>
      <c r="HO120" s="222"/>
      <c r="HP120" s="222"/>
      <c r="HQ120" s="222"/>
      <c r="HR120" s="222"/>
      <c r="HS120" s="222"/>
      <c r="HT120" s="222"/>
      <c r="HU120" s="222"/>
      <c r="HV120" s="222"/>
      <c r="HW120" s="222"/>
      <c r="HX120" s="222"/>
      <c r="HY120" s="222"/>
      <c r="HZ120" s="222"/>
      <c r="IA120" s="222"/>
      <c r="IB120" s="222"/>
      <c r="IC120" s="222"/>
      <c r="ID120" s="222"/>
      <c r="IE120" s="222"/>
      <c r="IF120" s="222"/>
      <c r="IG120" s="222"/>
      <c r="IH120" s="222"/>
      <c r="II120" s="222"/>
      <c r="IJ120" s="222"/>
      <c r="IK120" s="222"/>
      <c r="IL120" s="222"/>
      <c r="IM120" s="222"/>
      <c r="IN120" s="222"/>
      <c r="IO120" s="222"/>
      <c r="IP120" s="222"/>
      <c r="IQ120" s="222"/>
      <c r="IR120" s="222"/>
      <c r="IS120" s="222"/>
      <c r="IT120" s="222"/>
      <c r="IU120" s="222"/>
      <c r="IV120" s="222"/>
      <c r="IW120" s="222"/>
      <c r="IX120" s="222"/>
      <c r="IY120" s="222"/>
      <c r="IZ120" s="222"/>
      <c r="JA120" s="222"/>
      <c r="JB120" s="222"/>
      <c r="JC120" s="222"/>
      <c r="JD120" s="222"/>
      <c r="JE120" s="222"/>
      <c r="JF120" s="222"/>
      <c r="JG120" s="222"/>
      <c r="JH120" s="222"/>
      <c r="JI120" s="222"/>
      <c r="JJ120" s="222"/>
      <c r="JK120" s="222"/>
      <c r="JL120" s="222"/>
      <c r="JM120" s="222"/>
      <c r="JN120" s="222"/>
      <c r="JO120" s="222"/>
      <c r="JP120" s="222"/>
      <c r="JQ120" s="221"/>
      <c r="JR120" s="222"/>
      <c r="JS120" s="222"/>
      <c r="JT120" s="222"/>
      <c r="JU120" s="222"/>
      <c r="JV120" s="222"/>
      <c r="JW120" s="222"/>
      <c r="JX120" s="222"/>
      <c r="JY120" s="222"/>
      <c r="JZ120" s="222"/>
      <c r="KA120" s="222"/>
      <c r="KB120" s="222"/>
      <c r="KC120" s="222"/>
      <c r="KD120" s="222"/>
      <c r="KE120" s="222"/>
      <c r="KF120" s="222"/>
      <c r="KG120" s="222"/>
      <c r="KH120" s="222"/>
      <c r="KI120" s="222"/>
      <c r="KJ120" s="222"/>
      <c r="KK120" s="222"/>
      <c r="KL120" s="222"/>
      <c r="KM120" s="222"/>
      <c r="KN120" s="222"/>
      <c r="KO120" s="222"/>
      <c r="KP120" s="222"/>
      <c r="KQ120" s="222"/>
      <c r="KR120" s="222"/>
      <c r="KS120" s="222"/>
      <c r="KT120" s="222"/>
      <c r="KU120" s="222"/>
      <c r="KV120" s="222"/>
      <c r="KW120" s="222"/>
      <c r="KX120" s="222"/>
      <c r="KY120" s="222"/>
      <c r="KZ120" s="222"/>
      <c r="LA120" s="222"/>
      <c r="LB120" s="222"/>
      <c r="LC120" s="222"/>
      <c r="LD120" s="222"/>
      <c r="LE120" s="222"/>
      <c r="LF120" s="222"/>
      <c r="LG120" s="222"/>
      <c r="LH120" s="222"/>
      <c r="LI120" s="222"/>
      <c r="LJ120" s="222"/>
      <c r="LK120" s="222"/>
      <c r="LL120" s="222"/>
      <c r="LM120" s="222"/>
      <c r="LN120" s="222"/>
      <c r="LO120" s="222"/>
      <c r="LP120" s="222"/>
      <c r="LQ120" s="222"/>
      <c r="LR120" s="222"/>
      <c r="LS120" s="222"/>
      <c r="LT120" s="222"/>
      <c r="LU120" s="222"/>
      <c r="LV120" s="222"/>
      <c r="LW120" s="222"/>
      <c r="LX120" s="222"/>
      <c r="LY120" s="222"/>
      <c r="LZ120" s="222"/>
      <c r="MA120" s="222"/>
      <c r="MB120" s="222"/>
      <c r="MC120" s="222"/>
      <c r="MD120" s="222"/>
      <c r="ME120" s="222"/>
      <c r="MF120" s="222"/>
      <c r="MG120" s="222"/>
      <c r="MH120" s="222"/>
      <c r="MI120" s="222"/>
      <c r="MJ120" s="222"/>
      <c r="MK120" s="222"/>
      <c r="ML120" s="222"/>
      <c r="MM120" s="222"/>
      <c r="MN120" s="222"/>
      <c r="MO120" s="222"/>
      <c r="MP120" s="222"/>
      <c r="MQ120" s="222"/>
      <c r="MR120" s="222"/>
      <c r="MS120" s="222"/>
      <c r="MT120" s="222"/>
      <c r="MU120" s="222"/>
      <c r="MV120" s="222"/>
      <c r="MW120" s="222"/>
      <c r="MX120" s="222"/>
      <c r="MY120" s="222"/>
      <c r="MZ120" s="222"/>
      <c r="NA120" s="222"/>
      <c r="NB120" s="222"/>
      <c r="NC120" s="222"/>
      <c r="ND120" s="222"/>
      <c r="NE120" s="222"/>
      <c r="NF120" s="222"/>
      <c r="NG120" s="222"/>
      <c r="NH120" s="222"/>
      <c r="NI120" s="222"/>
      <c r="NJ120" s="222"/>
      <c r="NK120" s="222"/>
      <c r="NL120" s="222"/>
      <c r="NM120" s="222"/>
      <c r="NN120" s="222"/>
      <c r="NO120" s="222"/>
      <c r="NP120" s="222"/>
      <c r="NQ120" s="222"/>
      <c r="NR120" s="222"/>
      <c r="NS120" s="221"/>
      <c r="NT120" s="222"/>
      <c r="NU120" s="222"/>
      <c r="NV120" s="222"/>
      <c r="NW120" s="222"/>
      <c r="NX120" s="222"/>
      <c r="NY120" s="222"/>
      <c r="NZ120" s="222"/>
      <c r="OA120" s="222"/>
      <c r="OB120" s="222"/>
      <c r="OC120" s="222"/>
      <c r="OD120" s="222"/>
      <c r="OE120" s="222"/>
      <c r="OF120" s="222"/>
      <c r="OG120" s="222"/>
      <c r="OH120" s="222"/>
      <c r="OI120" s="222"/>
      <c r="OJ120" s="222"/>
      <c r="OK120" s="222"/>
      <c r="OL120" s="222"/>
      <c r="OM120" s="222"/>
      <c r="ON120" s="222"/>
      <c r="OO120" s="222"/>
      <c r="OP120" s="222"/>
      <c r="OQ120" s="222"/>
      <c r="OR120" s="222"/>
      <c r="OS120" s="222"/>
      <c r="OT120" s="222"/>
      <c r="OU120" s="222"/>
      <c r="OV120" s="222"/>
      <c r="OW120" s="222"/>
      <c r="OX120" s="222"/>
      <c r="OY120" s="222"/>
      <c r="OZ120" s="222"/>
      <c r="PA120" s="222"/>
      <c r="PB120" s="222"/>
      <c r="PC120" s="222"/>
      <c r="PD120" s="222"/>
      <c r="PE120" s="222"/>
      <c r="PF120" s="222"/>
      <c r="PG120" s="222"/>
      <c r="PH120" s="222"/>
      <c r="PI120" s="222"/>
      <c r="PJ120" s="222"/>
      <c r="PK120" s="222"/>
      <c r="PL120" s="222"/>
      <c r="PM120" s="222"/>
      <c r="PN120" s="222"/>
      <c r="PO120" s="222"/>
      <c r="PP120" s="222"/>
      <c r="PQ120" s="222"/>
      <c r="PR120" s="222"/>
      <c r="PS120" s="222"/>
      <c r="PT120" s="222"/>
      <c r="PU120" s="222"/>
      <c r="PV120" s="222"/>
      <c r="PW120" s="222"/>
      <c r="PX120" s="222"/>
      <c r="PY120" s="222"/>
      <c r="PZ120" s="222"/>
      <c r="QA120" s="222"/>
      <c r="QB120" s="222"/>
      <c r="QC120" s="222"/>
      <c r="QD120" s="222"/>
      <c r="QE120" s="222"/>
      <c r="QF120" s="222"/>
      <c r="QG120" s="222"/>
      <c r="QH120" s="222"/>
      <c r="QI120" s="222"/>
      <c r="QJ120" s="222"/>
      <c r="QK120" s="222"/>
      <c r="QL120" s="222"/>
      <c r="QM120" s="222"/>
      <c r="QN120" s="222"/>
      <c r="QO120" s="222"/>
      <c r="QP120" s="222"/>
      <c r="QQ120" s="222"/>
      <c r="QR120" s="222"/>
      <c r="QS120" s="222"/>
      <c r="QT120" s="222"/>
      <c r="QU120" s="222"/>
      <c r="QV120" s="222"/>
      <c r="QW120" s="222"/>
      <c r="QX120" s="222"/>
      <c r="QY120" s="222"/>
      <c r="QZ120" s="222"/>
      <c r="RA120" s="222"/>
      <c r="RB120" s="222"/>
      <c r="RC120" s="222"/>
      <c r="RD120" s="222"/>
      <c r="RE120" s="222"/>
      <c r="RF120" s="222"/>
      <c r="RG120" s="222"/>
      <c r="RH120" s="222"/>
      <c r="RI120" s="222"/>
      <c r="RJ120" s="222"/>
      <c r="RK120" s="222"/>
      <c r="RL120" s="222"/>
      <c r="RM120" s="222"/>
      <c r="RN120" s="222"/>
      <c r="RO120" s="222"/>
      <c r="RP120" s="222"/>
      <c r="RQ120" s="222"/>
      <c r="RR120" s="222"/>
      <c r="RS120" s="222"/>
      <c r="RT120" s="222"/>
      <c r="RU120" s="221"/>
    </row>
    <row r="121" spans="2:489" ht="6.6" customHeight="1">
      <c r="B121" s="530"/>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458"/>
      <c r="AH121" s="432"/>
      <c r="AI121" s="432"/>
      <c r="AJ121" s="432"/>
      <c r="AK121" s="432"/>
      <c r="AL121" s="432"/>
      <c r="AM121" s="432"/>
      <c r="AN121" s="432"/>
      <c r="AO121" s="432"/>
      <c r="AP121" s="432"/>
      <c r="AQ121" s="432"/>
      <c r="AR121" s="432"/>
      <c r="AS121" s="432"/>
      <c r="AT121" s="432"/>
      <c r="AU121" s="432"/>
      <c r="AV121" s="432"/>
      <c r="AW121" s="432"/>
      <c r="AX121" s="462"/>
      <c r="AY121" s="462"/>
      <c r="AZ121" s="462"/>
      <c r="BA121" s="462"/>
      <c r="BB121" s="463"/>
      <c r="BC121" s="468"/>
      <c r="BD121" s="469"/>
      <c r="BE121" s="469"/>
      <c r="BF121" s="469"/>
      <c r="BG121" s="469"/>
      <c r="BH121" s="469"/>
      <c r="BI121" s="469"/>
      <c r="BJ121" s="469"/>
      <c r="BK121" s="469"/>
      <c r="BL121" s="469"/>
      <c r="BM121" s="469"/>
      <c r="BN121" s="469"/>
      <c r="BO121" s="469"/>
      <c r="BP121" s="469"/>
      <c r="BQ121" s="469"/>
      <c r="BR121" s="469"/>
      <c r="BS121" s="469"/>
      <c r="BT121" s="538"/>
      <c r="BU121" s="538"/>
      <c r="BV121" s="538"/>
      <c r="BW121" s="538"/>
      <c r="BX121" s="539"/>
      <c r="BY121" s="468"/>
      <c r="BZ121" s="469"/>
      <c r="CA121" s="469"/>
      <c r="CB121" s="469"/>
      <c r="CC121" s="469"/>
      <c r="CD121" s="469"/>
      <c r="CE121" s="469"/>
      <c r="CF121" s="469"/>
      <c r="CG121" s="469"/>
      <c r="CH121" s="469"/>
      <c r="CI121" s="469"/>
      <c r="CJ121" s="469"/>
      <c r="CK121" s="469"/>
      <c r="CL121" s="469"/>
      <c r="CM121" s="469"/>
      <c r="CN121" s="469"/>
      <c r="CO121" s="469"/>
      <c r="CP121" s="538"/>
      <c r="CQ121" s="538"/>
      <c r="CR121" s="538"/>
      <c r="CS121" s="538"/>
      <c r="CT121" s="539"/>
      <c r="CU121" s="468"/>
      <c r="CV121" s="469"/>
      <c r="CW121" s="469"/>
      <c r="CX121" s="469"/>
      <c r="CY121" s="469"/>
      <c r="CZ121" s="469"/>
      <c r="DA121" s="469"/>
      <c r="DB121" s="469"/>
      <c r="DC121" s="469"/>
      <c r="DD121" s="469"/>
      <c r="DE121" s="469"/>
      <c r="DF121" s="469"/>
      <c r="DG121" s="469"/>
      <c r="DH121" s="469"/>
      <c r="DI121" s="469"/>
      <c r="DJ121" s="469"/>
      <c r="DK121" s="469"/>
      <c r="DL121" s="538"/>
      <c r="DM121" s="538"/>
      <c r="DN121" s="538"/>
      <c r="DO121" s="538"/>
      <c r="DP121" s="539"/>
      <c r="DQ121" s="384"/>
      <c r="DR121" s="285"/>
      <c r="DS121" s="285"/>
      <c r="DT121" s="285"/>
      <c r="DU121" s="285"/>
      <c r="DV121" s="285"/>
      <c r="DW121" s="285"/>
      <c r="DX121" s="285"/>
      <c r="DY121" s="285"/>
      <c r="DZ121" s="285"/>
      <c r="EA121" s="285"/>
      <c r="EB121" s="285"/>
      <c r="EC121" s="285"/>
      <c r="ED121" s="285"/>
      <c r="EE121" s="285"/>
      <c r="EF121" s="285"/>
      <c r="EG121" s="285"/>
      <c r="EH121" s="285"/>
      <c r="EI121" s="285"/>
      <c r="EJ121" s="285"/>
      <c r="EK121" s="285"/>
      <c r="EL121" s="285"/>
      <c r="EM121" s="285"/>
      <c r="EN121" s="285"/>
      <c r="EO121" s="285"/>
      <c r="EP121" s="285"/>
      <c r="EQ121" s="781"/>
      <c r="ER121" s="781"/>
      <c r="ES121" s="781"/>
      <c r="ET121" s="781"/>
      <c r="EU121" s="781"/>
      <c r="EV121" s="781"/>
      <c r="EW121" s="781"/>
      <c r="EX121" s="781"/>
      <c r="EY121" s="781"/>
      <c r="EZ121" s="781"/>
      <c r="FA121" s="781"/>
      <c r="FB121" s="781"/>
      <c r="FC121" s="781"/>
      <c r="FD121" s="781"/>
      <c r="FE121" s="781"/>
      <c r="FF121" s="781"/>
      <c r="FG121" s="781"/>
      <c r="FH121" s="781"/>
      <c r="FI121" s="781"/>
      <c r="FJ121" s="781"/>
      <c r="FK121" s="781"/>
      <c r="FL121" s="781"/>
      <c r="FM121" s="781"/>
      <c r="FN121" s="781"/>
      <c r="FO121" s="221"/>
      <c r="FP121" s="222"/>
      <c r="FQ121" s="222"/>
      <c r="FR121" s="222"/>
      <c r="FS121" s="222"/>
      <c r="FT121" s="222"/>
      <c r="FU121" s="222"/>
      <c r="FV121" s="222"/>
      <c r="FW121" s="222"/>
      <c r="FX121" s="222"/>
      <c r="FY121" s="222"/>
      <c r="FZ121" s="222"/>
      <c r="GA121" s="222"/>
      <c r="GB121" s="222"/>
      <c r="GC121" s="222"/>
      <c r="GD121" s="222"/>
      <c r="GE121" s="222"/>
      <c r="GF121" s="222"/>
      <c r="GG121" s="222"/>
      <c r="GH121" s="222"/>
      <c r="GI121" s="222"/>
      <c r="GJ121" s="222"/>
      <c r="GK121" s="222"/>
      <c r="GL121" s="222"/>
      <c r="GM121" s="222"/>
      <c r="GN121" s="222"/>
      <c r="GO121" s="222"/>
      <c r="GP121" s="222"/>
      <c r="GQ121" s="222"/>
      <c r="GR121" s="222"/>
      <c r="GS121" s="222"/>
      <c r="GT121" s="222"/>
      <c r="GU121" s="222"/>
      <c r="GV121" s="222"/>
      <c r="GW121" s="222"/>
      <c r="GX121" s="222"/>
      <c r="GY121" s="222"/>
      <c r="GZ121" s="222"/>
      <c r="HA121" s="222"/>
      <c r="HB121" s="222"/>
      <c r="HC121" s="222"/>
      <c r="HD121" s="222"/>
      <c r="HE121" s="222"/>
      <c r="HF121" s="222"/>
      <c r="HG121" s="222"/>
      <c r="HH121" s="222"/>
      <c r="HI121" s="222"/>
      <c r="HJ121" s="222"/>
      <c r="HK121" s="222"/>
      <c r="HL121" s="222"/>
      <c r="HM121" s="222"/>
      <c r="HN121" s="222"/>
      <c r="HO121" s="222"/>
      <c r="HP121" s="222"/>
      <c r="HQ121" s="222"/>
      <c r="HR121" s="222"/>
      <c r="HS121" s="222"/>
      <c r="HT121" s="222"/>
      <c r="HU121" s="222"/>
      <c r="HV121" s="222"/>
      <c r="HW121" s="222"/>
      <c r="HX121" s="222"/>
      <c r="HY121" s="222"/>
      <c r="HZ121" s="222"/>
      <c r="IA121" s="222"/>
      <c r="IB121" s="222"/>
      <c r="IC121" s="222"/>
      <c r="ID121" s="222"/>
      <c r="IE121" s="222"/>
      <c r="IF121" s="222"/>
      <c r="IG121" s="222"/>
      <c r="IH121" s="222"/>
      <c r="II121" s="222"/>
      <c r="IJ121" s="222"/>
      <c r="IK121" s="222"/>
      <c r="IL121" s="222"/>
      <c r="IM121" s="222"/>
      <c r="IN121" s="222"/>
      <c r="IO121" s="222"/>
      <c r="IP121" s="222"/>
      <c r="IQ121" s="222"/>
      <c r="IR121" s="222"/>
      <c r="IS121" s="222"/>
      <c r="IT121" s="222"/>
      <c r="IU121" s="222"/>
      <c r="IV121" s="222"/>
      <c r="IW121" s="222"/>
      <c r="IX121" s="222"/>
      <c r="IY121" s="222"/>
      <c r="IZ121" s="222"/>
      <c r="JA121" s="222"/>
      <c r="JB121" s="222"/>
      <c r="JC121" s="222"/>
      <c r="JD121" s="222"/>
      <c r="JE121" s="222"/>
      <c r="JF121" s="222"/>
      <c r="JG121" s="222"/>
      <c r="JH121" s="222"/>
      <c r="JI121" s="222"/>
      <c r="JJ121" s="222"/>
      <c r="JK121" s="222"/>
      <c r="JL121" s="222"/>
      <c r="JM121" s="222"/>
      <c r="JN121" s="222"/>
      <c r="JO121" s="222"/>
      <c r="JP121" s="222"/>
      <c r="JQ121" s="221"/>
      <c r="JR121" s="222"/>
      <c r="JS121" s="222"/>
      <c r="JT121" s="222"/>
      <c r="JU121" s="222"/>
      <c r="JV121" s="222"/>
      <c r="JW121" s="222"/>
      <c r="JX121" s="222"/>
      <c r="JY121" s="222"/>
      <c r="JZ121" s="222"/>
      <c r="KA121" s="222"/>
      <c r="KB121" s="222"/>
      <c r="KC121" s="222"/>
      <c r="KD121" s="222"/>
      <c r="KE121" s="222"/>
      <c r="KF121" s="222"/>
      <c r="KG121" s="222"/>
      <c r="KH121" s="222"/>
      <c r="KI121" s="222"/>
      <c r="KJ121" s="222"/>
      <c r="KK121" s="222"/>
      <c r="KL121" s="222"/>
      <c r="KM121" s="222"/>
      <c r="KN121" s="222"/>
      <c r="KO121" s="222"/>
      <c r="KP121" s="222"/>
      <c r="KQ121" s="222"/>
      <c r="KR121" s="222"/>
      <c r="KS121" s="222"/>
      <c r="KT121" s="222"/>
      <c r="KU121" s="222"/>
      <c r="KV121" s="222"/>
      <c r="KW121" s="222"/>
      <c r="KX121" s="222"/>
      <c r="KY121" s="222"/>
      <c r="KZ121" s="222"/>
      <c r="LA121" s="222"/>
      <c r="LB121" s="222"/>
      <c r="LC121" s="222"/>
      <c r="LD121" s="222"/>
      <c r="LE121" s="222"/>
      <c r="LF121" s="222"/>
      <c r="LG121" s="222"/>
      <c r="LH121" s="222"/>
      <c r="LI121" s="222"/>
      <c r="LJ121" s="222"/>
      <c r="LK121" s="222"/>
      <c r="LL121" s="222"/>
      <c r="LM121" s="222"/>
      <c r="LN121" s="222"/>
      <c r="LO121" s="222"/>
      <c r="LP121" s="222"/>
      <c r="LQ121" s="222"/>
      <c r="LR121" s="222"/>
      <c r="LS121" s="222"/>
      <c r="LT121" s="222"/>
      <c r="LU121" s="222"/>
      <c r="LV121" s="222"/>
      <c r="LW121" s="222"/>
      <c r="LX121" s="222"/>
      <c r="LY121" s="222"/>
      <c r="LZ121" s="222"/>
      <c r="MA121" s="222"/>
      <c r="MB121" s="222"/>
      <c r="MC121" s="222"/>
      <c r="MD121" s="222"/>
      <c r="ME121" s="222"/>
      <c r="MF121" s="222"/>
      <c r="MG121" s="222"/>
      <c r="MH121" s="222"/>
      <c r="MI121" s="222"/>
      <c r="MJ121" s="222"/>
      <c r="MK121" s="222"/>
      <c r="ML121" s="222"/>
      <c r="MM121" s="222"/>
      <c r="MN121" s="222"/>
      <c r="MO121" s="222"/>
      <c r="MP121" s="222"/>
      <c r="MQ121" s="222"/>
      <c r="MR121" s="222"/>
      <c r="MS121" s="222"/>
      <c r="MT121" s="222"/>
      <c r="MU121" s="222"/>
      <c r="MV121" s="222"/>
      <c r="MW121" s="222"/>
      <c r="MX121" s="222"/>
      <c r="MY121" s="222"/>
      <c r="MZ121" s="222"/>
      <c r="NA121" s="222"/>
      <c r="NB121" s="222"/>
      <c r="NC121" s="222"/>
      <c r="ND121" s="222"/>
      <c r="NE121" s="222"/>
      <c r="NF121" s="222"/>
      <c r="NG121" s="222"/>
      <c r="NH121" s="222"/>
      <c r="NI121" s="222"/>
      <c r="NJ121" s="222"/>
      <c r="NK121" s="222"/>
      <c r="NL121" s="222"/>
      <c r="NM121" s="222"/>
      <c r="NN121" s="222"/>
      <c r="NO121" s="222"/>
      <c r="NP121" s="222"/>
      <c r="NQ121" s="222"/>
      <c r="NR121" s="222"/>
      <c r="NS121" s="221"/>
      <c r="NT121" s="222"/>
      <c r="NU121" s="222"/>
      <c r="NV121" s="222"/>
      <c r="NW121" s="222"/>
      <c r="NX121" s="222"/>
      <c r="NY121" s="222"/>
      <c r="NZ121" s="222"/>
      <c r="OA121" s="222"/>
      <c r="OB121" s="222"/>
      <c r="OC121" s="222"/>
      <c r="OD121" s="222"/>
      <c r="OE121" s="222"/>
      <c r="OF121" s="222"/>
      <c r="OG121" s="222"/>
      <c r="OH121" s="222"/>
      <c r="OI121" s="222"/>
      <c r="OJ121" s="222"/>
      <c r="OK121" s="222"/>
      <c r="OL121" s="222"/>
      <c r="OM121" s="222"/>
      <c r="ON121" s="222"/>
      <c r="OO121" s="222"/>
      <c r="OP121" s="222"/>
      <c r="OQ121" s="222"/>
      <c r="OR121" s="222"/>
      <c r="OS121" s="222"/>
      <c r="OT121" s="222"/>
      <c r="OU121" s="222"/>
      <c r="OV121" s="222"/>
      <c r="OW121" s="222"/>
      <c r="OX121" s="222"/>
      <c r="OY121" s="222"/>
      <c r="OZ121" s="222"/>
      <c r="PA121" s="222"/>
      <c r="PB121" s="222"/>
      <c r="PC121" s="222"/>
      <c r="PD121" s="222"/>
      <c r="PE121" s="222"/>
      <c r="PF121" s="222"/>
      <c r="PG121" s="222"/>
      <c r="PH121" s="222"/>
      <c r="PI121" s="222"/>
      <c r="PJ121" s="222"/>
      <c r="PK121" s="222"/>
      <c r="PL121" s="222"/>
      <c r="PM121" s="222"/>
      <c r="PN121" s="222"/>
      <c r="PO121" s="222"/>
      <c r="PP121" s="222"/>
      <c r="PQ121" s="222"/>
      <c r="PR121" s="222"/>
      <c r="PS121" s="222"/>
      <c r="PT121" s="222"/>
      <c r="PU121" s="222"/>
      <c r="PV121" s="222"/>
      <c r="PW121" s="222"/>
      <c r="PX121" s="222"/>
      <c r="PY121" s="222"/>
      <c r="PZ121" s="222"/>
      <c r="QA121" s="222"/>
      <c r="QB121" s="222"/>
      <c r="QC121" s="222"/>
      <c r="QD121" s="222"/>
      <c r="QE121" s="222"/>
      <c r="QF121" s="222"/>
      <c r="QG121" s="222"/>
      <c r="QH121" s="222"/>
      <c r="QI121" s="222"/>
      <c r="QJ121" s="222"/>
      <c r="QK121" s="222"/>
      <c r="QL121" s="222"/>
      <c r="QM121" s="222"/>
      <c r="QN121" s="222"/>
      <c r="QO121" s="222"/>
      <c r="QP121" s="222"/>
      <c r="QQ121" s="222"/>
      <c r="QR121" s="222"/>
      <c r="QS121" s="222"/>
      <c r="QT121" s="222"/>
      <c r="QU121" s="222"/>
      <c r="QV121" s="222"/>
      <c r="QW121" s="222"/>
      <c r="QX121" s="222"/>
      <c r="QY121" s="222"/>
      <c r="QZ121" s="222"/>
      <c r="RA121" s="222"/>
      <c r="RB121" s="222"/>
      <c r="RC121" s="222"/>
      <c r="RD121" s="222"/>
      <c r="RE121" s="222"/>
      <c r="RF121" s="222"/>
      <c r="RG121" s="222"/>
      <c r="RH121" s="222"/>
      <c r="RI121" s="222"/>
      <c r="RJ121" s="222"/>
      <c r="RK121" s="222"/>
      <c r="RL121" s="222"/>
      <c r="RM121" s="222"/>
      <c r="RN121" s="222"/>
      <c r="RO121" s="222"/>
      <c r="RP121" s="222"/>
      <c r="RQ121" s="222"/>
      <c r="RR121" s="222"/>
      <c r="RS121" s="222"/>
      <c r="RT121" s="222"/>
      <c r="RU121" s="221"/>
    </row>
    <row r="122" spans="2:489" ht="6.6" customHeight="1">
      <c r="B122" s="530"/>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459"/>
      <c r="AH122" s="434"/>
      <c r="AI122" s="434"/>
      <c r="AJ122" s="434"/>
      <c r="AK122" s="434"/>
      <c r="AL122" s="434"/>
      <c r="AM122" s="434"/>
      <c r="AN122" s="434"/>
      <c r="AO122" s="434"/>
      <c r="AP122" s="434"/>
      <c r="AQ122" s="434"/>
      <c r="AR122" s="434"/>
      <c r="AS122" s="434"/>
      <c r="AT122" s="434"/>
      <c r="AU122" s="434"/>
      <c r="AV122" s="434"/>
      <c r="AW122" s="434"/>
      <c r="AX122" s="464"/>
      <c r="AY122" s="464"/>
      <c r="AZ122" s="464"/>
      <c r="BA122" s="464"/>
      <c r="BB122" s="465"/>
      <c r="BC122" s="470"/>
      <c r="BD122" s="471"/>
      <c r="BE122" s="471"/>
      <c r="BF122" s="471"/>
      <c r="BG122" s="471"/>
      <c r="BH122" s="471"/>
      <c r="BI122" s="471"/>
      <c r="BJ122" s="471"/>
      <c r="BK122" s="471"/>
      <c r="BL122" s="471"/>
      <c r="BM122" s="471"/>
      <c r="BN122" s="471"/>
      <c r="BO122" s="471"/>
      <c r="BP122" s="471"/>
      <c r="BQ122" s="471"/>
      <c r="BR122" s="471"/>
      <c r="BS122" s="471"/>
      <c r="BT122" s="540"/>
      <c r="BU122" s="540"/>
      <c r="BV122" s="540"/>
      <c r="BW122" s="540"/>
      <c r="BX122" s="541"/>
      <c r="BY122" s="470"/>
      <c r="BZ122" s="471"/>
      <c r="CA122" s="471"/>
      <c r="CB122" s="471"/>
      <c r="CC122" s="471"/>
      <c r="CD122" s="471"/>
      <c r="CE122" s="471"/>
      <c r="CF122" s="471"/>
      <c r="CG122" s="471"/>
      <c r="CH122" s="471"/>
      <c r="CI122" s="471"/>
      <c r="CJ122" s="471"/>
      <c r="CK122" s="471"/>
      <c r="CL122" s="471"/>
      <c r="CM122" s="471"/>
      <c r="CN122" s="471"/>
      <c r="CO122" s="471"/>
      <c r="CP122" s="540"/>
      <c r="CQ122" s="540"/>
      <c r="CR122" s="540"/>
      <c r="CS122" s="540"/>
      <c r="CT122" s="541"/>
      <c r="CU122" s="470"/>
      <c r="CV122" s="471"/>
      <c r="CW122" s="471"/>
      <c r="CX122" s="471"/>
      <c r="CY122" s="471"/>
      <c r="CZ122" s="471"/>
      <c r="DA122" s="471"/>
      <c r="DB122" s="471"/>
      <c r="DC122" s="471"/>
      <c r="DD122" s="471"/>
      <c r="DE122" s="471"/>
      <c r="DF122" s="471"/>
      <c r="DG122" s="471"/>
      <c r="DH122" s="471"/>
      <c r="DI122" s="471"/>
      <c r="DJ122" s="471"/>
      <c r="DK122" s="471"/>
      <c r="DL122" s="540"/>
      <c r="DM122" s="540"/>
      <c r="DN122" s="540"/>
      <c r="DO122" s="540"/>
      <c r="DP122" s="541"/>
      <c r="DQ122" s="384"/>
      <c r="DR122" s="285"/>
      <c r="DS122" s="285"/>
      <c r="DT122" s="285"/>
      <c r="DU122" s="285"/>
      <c r="DV122" s="285"/>
      <c r="DW122" s="285"/>
      <c r="DX122" s="285"/>
      <c r="DY122" s="285"/>
      <c r="DZ122" s="285"/>
      <c r="EA122" s="285"/>
      <c r="EB122" s="285"/>
      <c r="EC122" s="285"/>
      <c r="ED122" s="285"/>
      <c r="EE122" s="285"/>
      <c r="EF122" s="285"/>
      <c r="EG122" s="285"/>
      <c r="EH122" s="285"/>
      <c r="EI122" s="285"/>
      <c r="EJ122" s="285"/>
      <c r="EK122" s="285"/>
      <c r="EL122" s="285"/>
      <c r="EM122" s="285"/>
      <c r="EN122" s="285"/>
      <c r="EO122" s="285"/>
      <c r="EP122" s="285"/>
      <c r="EQ122" s="781" t="s">
        <v>59</v>
      </c>
      <c r="ER122" s="781"/>
      <c r="ES122" s="781"/>
      <c r="ET122" s="781"/>
      <c r="EU122" s="781"/>
      <c r="EV122" s="781"/>
      <c r="EW122" s="781"/>
      <c r="EX122" s="781"/>
      <c r="EY122" s="781"/>
      <c r="EZ122" s="781"/>
      <c r="FA122" s="781"/>
      <c r="FB122" s="781"/>
      <c r="FC122" s="781"/>
      <c r="FD122" s="781"/>
      <c r="FE122" s="781"/>
      <c r="FF122" s="781"/>
      <c r="FG122" s="781"/>
      <c r="FH122" s="781"/>
      <c r="FI122" s="781"/>
      <c r="FJ122" s="781"/>
      <c r="FK122" s="781"/>
      <c r="FL122" s="781"/>
      <c r="FM122" s="781"/>
      <c r="FN122" s="781"/>
      <c r="FO122" s="221"/>
      <c r="FP122" s="222"/>
      <c r="FQ122" s="222"/>
      <c r="FR122" s="222"/>
      <c r="FS122" s="222"/>
      <c r="FT122" s="222"/>
      <c r="FU122" s="222"/>
      <c r="FV122" s="222"/>
      <c r="FW122" s="222"/>
      <c r="FX122" s="222"/>
      <c r="FY122" s="222"/>
      <c r="FZ122" s="222"/>
      <c r="GA122" s="222"/>
      <c r="GB122" s="222"/>
      <c r="GC122" s="222"/>
      <c r="GD122" s="222"/>
      <c r="GE122" s="222"/>
      <c r="GF122" s="222"/>
      <c r="GG122" s="222"/>
      <c r="GH122" s="222"/>
      <c r="GI122" s="222"/>
      <c r="GJ122" s="222"/>
      <c r="GK122" s="222"/>
      <c r="GL122" s="222"/>
      <c r="GM122" s="222"/>
      <c r="GN122" s="222"/>
      <c r="GO122" s="222"/>
      <c r="GP122" s="222"/>
      <c r="GQ122" s="222"/>
      <c r="GR122" s="222"/>
      <c r="GS122" s="222"/>
      <c r="GT122" s="222"/>
      <c r="GU122" s="222"/>
      <c r="GV122" s="222"/>
      <c r="GW122" s="222"/>
      <c r="GX122" s="222"/>
      <c r="GY122" s="222"/>
      <c r="GZ122" s="222"/>
      <c r="HA122" s="222"/>
      <c r="HB122" s="222"/>
      <c r="HC122" s="222"/>
      <c r="HD122" s="222"/>
      <c r="HE122" s="222"/>
      <c r="HF122" s="222"/>
      <c r="HG122" s="222"/>
      <c r="HH122" s="222"/>
      <c r="HI122" s="222"/>
      <c r="HJ122" s="222"/>
      <c r="HK122" s="222"/>
      <c r="HL122" s="222"/>
      <c r="HM122" s="222"/>
      <c r="HN122" s="222"/>
      <c r="HO122" s="222"/>
      <c r="HP122" s="222"/>
      <c r="HQ122" s="222"/>
      <c r="HR122" s="222"/>
      <c r="HS122" s="222"/>
      <c r="HT122" s="222"/>
      <c r="HU122" s="222"/>
      <c r="HV122" s="222"/>
      <c r="HW122" s="222"/>
      <c r="HX122" s="222"/>
      <c r="HY122" s="222"/>
      <c r="HZ122" s="222"/>
      <c r="IA122" s="222"/>
      <c r="IB122" s="222"/>
      <c r="IC122" s="222"/>
      <c r="ID122" s="222"/>
      <c r="IE122" s="222"/>
      <c r="IF122" s="222"/>
      <c r="IG122" s="222"/>
      <c r="IH122" s="222"/>
      <c r="II122" s="222"/>
      <c r="IJ122" s="222"/>
      <c r="IK122" s="222"/>
      <c r="IL122" s="222"/>
      <c r="IM122" s="222"/>
      <c r="IN122" s="222"/>
      <c r="IO122" s="222"/>
      <c r="IP122" s="222"/>
      <c r="IQ122" s="222"/>
      <c r="IR122" s="222"/>
      <c r="IS122" s="222"/>
      <c r="IT122" s="222"/>
      <c r="IU122" s="222"/>
      <c r="IV122" s="222"/>
      <c r="IW122" s="222"/>
      <c r="IX122" s="222"/>
      <c r="IY122" s="222"/>
      <c r="IZ122" s="222"/>
      <c r="JA122" s="222"/>
      <c r="JB122" s="222"/>
      <c r="JC122" s="222"/>
      <c r="JD122" s="222"/>
      <c r="JE122" s="222"/>
      <c r="JF122" s="222"/>
      <c r="JG122" s="222"/>
      <c r="JH122" s="222"/>
      <c r="JI122" s="222"/>
      <c r="JJ122" s="222"/>
      <c r="JK122" s="222"/>
      <c r="JL122" s="222"/>
      <c r="JM122" s="222"/>
      <c r="JN122" s="222"/>
      <c r="JO122" s="222"/>
      <c r="JP122" s="222"/>
      <c r="JQ122" s="221"/>
      <c r="JR122" s="222"/>
      <c r="JS122" s="222"/>
      <c r="JT122" s="222"/>
      <c r="JU122" s="222"/>
      <c r="JV122" s="222"/>
      <c r="JW122" s="222"/>
      <c r="JX122" s="222"/>
      <c r="JY122" s="222"/>
      <c r="JZ122" s="222"/>
      <c r="KA122" s="222"/>
      <c r="KB122" s="222"/>
      <c r="KC122" s="222"/>
      <c r="KD122" s="222"/>
      <c r="KE122" s="222"/>
      <c r="KF122" s="222"/>
      <c r="KG122" s="222"/>
      <c r="KH122" s="222"/>
      <c r="KI122" s="222"/>
      <c r="KJ122" s="222"/>
      <c r="KK122" s="222"/>
      <c r="KL122" s="222"/>
      <c r="KM122" s="222"/>
      <c r="KN122" s="222"/>
      <c r="KO122" s="222"/>
      <c r="KP122" s="222"/>
      <c r="KQ122" s="222"/>
      <c r="KR122" s="222"/>
      <c r="KS122" s="222"/>
      <c r="KT122" s="222"/>
      <c r="KU122" s="222"/>
      <c r="KV122" s="222"/>
      <c r="KW122" s="222"/>
      <c r="KX122" s="222"/>
      <c r="KY122" s="222"/>
      <c r="KZ122" s="222"/>
      <c r="LA122" s="222"/>
      <c r="LB122" s="222"/>
      <c r="LC122" s="222"/>
      <c r="LD122" s="222"/>
      <c r="LE122" s="222"/>
      <c r="LF122" s="222"/>
      <c r="LG122" s="222"/>
      <c r="LH122" s="222"/>
      <c r="LI122" s="222"/>
      <c r="LJ122" s="222"/>
      <c r="LK122" s="222"/>
      <c r="LL122" s="222"/>
      <c r="LM122" s="222"/>
      <c r="LN122" s="222"/>
      <c r="LO122" s="222"/>
      <c r="LP122" s="222"/>
      <c r="LQ122" s="222"/>
      <c r="LR122" s="222"/>
      <c r="LS122" s="222"/>
      <c r="LT122" s="222"/>
      <c r="LU122" s="222"/>
      <c r="LV122" s="222"/>
      <c r="LW122" s="222"/>
      <c r="LX122" s="222"/>
      <c r="LY122" s="222"/>
      <c r="LZ122" s="222"/>
      <c r="MA122" s="222"/>
      <c r="MB122" s="222"/>
      <c r="MC122" s="222"/>
      <c r="MD122" s="222"/>
      <c r="ME122" s="222"/>
      <c r="MF122" s="222"/>
      <c r="MG122" s="222"/>
      <c r="MH122" s="222"/>
      <c r="MI122" s="222"/>
      <c r="MJ122" s="222"/>
      <c r="MK122" s="222"/>
      <c r="ML122" s="222"/>
      <c r="MM122" s="222"/>
      <c r="MN122" s="222"/>
      <c r="MO122" s="222"/>
      <c r="MP122" s="222"/>
      <c r="MQ122" s="222"/>
      <c r="MR122" s="222"/>
      <c r="MS122" s="222"/>
      <c r="MT122" s="222"/>
      <c r="MU122" s="222"/>
      <c r="MV122" s="222"/>
      <c r="MW122" s="222"/>
      <c r="MX122" s="222"/>
      <c r="MY122" s="222"/>
      <c r="MZ122" s="222"/>
      <c r="NA122" s="222"/>
      <c r="NB122" s="222"/>
      <c r="NC122" s="222"/>
      <c r="ND122" s="222"/>
      <c r="NE122" s="222"/>
      <c r="NF122" s="222"/>
      <c r="NG122" s="222"/>
      <c r="NH122" s="222"/>
      <c r="NI122" s="222"/>
      <c r="NJ122" s="222"/>
      <c r="NK122" s="222"/>
      <c r="NL122" s="222"/>
      <c r="NM122" s="222"/>
      <c r="NN122" s="222"/>
      <c r="NO122" s="222"/>
      <c r="NP122" s="222"/>
      <c r="NQ122" s="222"/>
      <c r="NR122" s="222"/>
      <c r="NS122" s="221"/>
      <c r="NT122" s="222"/>
      <c r="NU122" s="222"/>
      <c r="NV122" s="222"/>
      <c r="NW122" s="222"/>
      <c r="NX122" s="222"/>
      <c r="NY122" s="222"/>
      <c r="NZ122" s="222"/>
      <c r="OA122" s="222"/>
      <c r="OB122" s="222"/>
      <c r="OC122" s="222"/>
      <c r="OD122" s="222"/>
      <c r="OE122" s="222"/>
      <c r="OF122" s="222"/>
      <c r="OG122" s="222"/>
      <c r="OH122" s="222"/>
      <c r="OI122" s="222"/>
      <c r="OJ122" s="222"/>
      <c r="OK122" s="222"/>
      <c r="OL122" s="222"/>
      <c r="OM122" s="222"/>
      <c r="ON122" s="222"/>
      <c r="OO122" s="222"/>
      <c r="OP122" s="222"/>
      <c r="OQ122" s="222"/>
      <c r="OR122" s="222"/>
      <c r="OS122" s="222"/>
      <c r="OT122" s="222"/>
      <c r="OU122" s="222"/>
      <c r="OV122" s="222"/>
      <c r="OW122" s="222"/>
      <c r="OX122" s="222"/>
      <c r="OY122" s="222"/>
      <c r="OZ122" s="222"/>
      <c r="PA122" s="222"/>
      <c r="PB122" s="222"/>
      <c r="PC122" s="222"/>
      <c r="PD122" s="222"/>
      <c r="PE122" s="222"/>
      <c r="PF122" s="222"/>
      <c r="PG122" s="222"/>
      <c r="PH122" s="222"/>
      <c r="PI122" s="222"/>
      <c r="PJ122" s="222"/>
      <c r="PK122" s="222"/>
      <c r="PL122" s="222"/>
      <c r="PM122" s="222"/>
      <c r="PN122" s="222"/>
      <c r="PO122" s="222"/>
      <c r="PP122" s="222"/>
      <c r="PQ122" s="222"/>
      <c r="PR122" s="222"/>
      <c r="PS122" s="222"/>
      <c r="PT122" s="222"/>
      <c r="PU122" s="222"/>
      <c r="PV122" s="222"/>
      <c r="PW122" s="222"/>
      <c r="PX122" s="222"/>
      <c r="PY122" s="222"/>
      <c r="PZ122" s="222"/>
      <c r="QA122" s="222"/>
      <c r="QB122" s="222"/>
      <c r="QC122" s="222"/>
      <c r="QD122" s="222"/>
      <c r="QE122" s="222"/>
      <c r="QF122" s="222"/>
      <c r="QG122" s="222"/>
      <c r="QH122" s="222"/>
      <c r="QI122" s="222"/>
      <c r="QJ122" s="222"/>
      <c r="QK122" s="222"/>
      <c r="QL122" s="222"/>
      <c r="QM122" s="222"/>
      <c r="QN122" s="222"/>
      <c r="QO122" s="222"/>
      <c r="QP122" s="222"/>
      <c r="QQ122" s="222"/>
      <c r="QR122" s="222"/>
      <c r="QS122" s="222"/>
      <c r="QT122" s="222"/>
      <c r="QU122" s="222"/>
      <c r="QV122" s="222"/>
      <c r="QW122" s="222"/>
      <c r="QX122" s="222"/>
      <c r="QY122" s="222"/>
      <c r="QZ122" s="222"/>
      <c r="RA122" s="222"/>
      <c r="RB122" s="222"/>
      <c r="RC122" s="222"/>
      <c r="RD122" s="222"/>
      <c r="RE122" s="222"/>
      <c r="RF122" s="222"/>
      <c r="RG122" s="222"/>
      <c r="RH122" s="222"/>
      <c r="RI122" s="222"/>
      <c r="RJ122" s="222"/>
      <c r="RK122" s="222"/>
      <c r="RL122" s="222"/>
      <c r="RM122" s="222"/>
      <c r="RN122" s="222"/>
      <c r="RO122" s="222"/>
      <c r="RP122" s="222"/>
      <c r="RQ122" s="222"/>
      <c r="RR122" s="222"/>
      <c r="RS122" s="222"/>
      <c r="RT122" s="222"/>
      <c r="RU122" s="221"/>
    </row>
    <row r="123" spans="2:489" ht="6.6" customHeight="1">
      <c r="B123" s="802" t="s">
        <v>116</v>
      </c>
      <c r="C123" s="482"/>
      <c r="D123" s="483"/>
      <c r="E123" s="231" t="s">
        <v>57</v>
      </c>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361"/>
      <c r="AG123" s="784"/>
      <c r="AH123" s="469"/>
      <c r="AI123" s="469"/>
      <c r="AJ123" s="469"/>
      <c r="AK123" s="469"/>
      <c r="AL123" s="469"/>
      <c r="AM123" s="469"/>
      <c r="AN123" s="469"/>
      <c r="AO123" s="469"/>
      <c r="AP123" s="469"/>
      <c r="AQ123" s="469"/>
      <c r="AR123" s="469"/>
      <c r="AS123" s="469"/>
      <c r="AT123" s="469"/>
      <c r="AU123" s="469"/>
      <c r="AV123" s="469"/>
      <c r="AW123" s="469"/>
      <c r="AX123" s="532" t="s">
        <v>58</v>
      </c>
      <c r="AY123" s="532"/>
      <c r="AZ123" s="532"/>
      <c r="BA123" s="532"/>
      <c r="BB123" s="533"/>
      <c r="BC123" s="815" t="s">
        <v>1</v>
      </c>
      <c r="BD123" s="815"/>
      <c r="BE123" s="815"/>
      <c r="BF123" s="815"/>
      <c r="BG123" s="815"/>
      <c r="BH123" s="815"/>
      <c r="BI123" s="815"/>
      <c r="BJ123" s="815"/>
      <c r="BK123" s="815"/>
      <c r="BL123" s="815"/>
      <c r="BM123" s="815"/>
      <c r="BN123" s="815"/>
      <c r="BO123" s="815"/>
      <c r="BP123" s="815"/>
      <c r="BQ123" s="815"/>
      <c r="BR123" s="815"/>
      <c r="BS123" s="815"/>
      <c r="BT123" s="815"/>
      <c r="BU123" s="815"/>
      <c r="BV123" s="815"/>
      <c r="BW123" s="815"/>
      <c r="BX123" s="815"/>
      <c r="BY123" s="815" t="s">
        <v>1</v>
      </c>
      <c r="BZ123" s="815"/>
      <c r="CA123" s="815"/>
      <c r="CB123" s="815"/>
      <c r="CC123" s="815"/>
      <c r="CD123" s="815"/>
      <c r="CE123" s="815"/>
      <c r="CF123" s="815"/>
      <c r="CG123" s="815"/>
      <c r="CH123" s="815"/>
      <c r="CI123" s="815"/>
      <c r="CJ123" s="815"/>
      <c r="CK123" s="815"/>
      <c r="CL123" s="815"/>
      <c r="CM123" s="815"/>
      <c r="CN123" s="815"/>
      <c r="CO123" s="815"/>
      <c r="CP123" s="815"/>
      <c r="CQ123" s="815"/>
      <c r="CR123" s="815"/>
      <c r="CS123" s="815"/>
      <c r="CT123" s="815"/>
      <c r="CU123" s="849" t="s">
        <v>1</v>
      </c>
      <c r="CV123" s="849"/>
      <c r="CW123" s="849"/>
      <c r="CX123" s="849"/>
      <c r="CY123" s="849"/>
      <c r="CZ123" s="849"/>
      <c r="DA123" s="849"/>
      <c r="DB123" s="849"/>
      <c r="DC123" s="849"/>
      <c r="DD123" s="849"/>
      <c r="DE123" s="849"/>
      <c r="DF123" s="849"/>
      <c r="DG123" s="849"/>
      <c r="DH123" s="849"/>
      <c r="DI123" s="849"/>
      <c r="DJ123" s="849"/>
      <c r="DK123" s="849"/>
      <c r="DL123" s="849"/>
      <c r="DM123" s="849"/>
      <c r="DN123" s="849"/>
      <c r="DO123" s="849"/>
      <c r="DP123" s="815"/>
      <c r="DQ123" s="384"/>
      <c r="DR123" s="285"/>
      <c r="DS123" s="285"/>
      <c r="DT123" s="285"/>
      <c r="DU123" s="285"/>
      <c r="DV123" s="285"/>
      <c r="DW123" s="285"/>
      <c r="DX123" s="285"/>
      <c r="DY123" s="285"/>
      <c r="DZ123" s="285"/>
      <c r="EA123" s="285"/>
      <c r="EB123" s="285"/>
      <c r="EC123" s="285"/>
      <c r="ED123" s="285"/>
      <c r="EE123" s="285"/>
      <c r="EF123" s="285"/>
      <c r="EG123" s="285"/>
      <c r="EH123" s="285"/>
      <c r="EI123" s="285"/>
      <c r="EJ123" s="285"/>
      <c r="EK123" s="285"/>
      <c r="EL123" s="285"/>
      <c r="EM123" s="285"/>
      <c r="EN123" s="285"/>
      <c r="EO123" s="285"/>
      <c r="EP123" s="285"/>
      <c r="EQ123" s="781"/>
      <c r="ER123" s="781"/>
      <c r="ES123" s="781"/>
      <c r="ET123" s="781"/>
      <c r="EU123" s="781"/>
      <c r="EV123" s="781"/>
      <c r="EW123" s="781"/>
      <c r="EX123" s="781"/>
      <c r="EY123" s="781"/>
      <c r="EZ123" s="781"/>
      <c r="FA123" s="781"/>
      <c r="FB123" s="781"/>
      <c r="FC123" s="781"/>
      <c r="FD123" s="781"/>
      <c r="FE123" s="781"/>
      <c r="FF123" s="781"/>
      <c r="FG123" s="781"/>
      <c r="FH123" s="781"/>
      <c r="FI123" s="781"/>
      <c r="FJ123" s="781"/>
      <c r="FK123" s="781"/>
      <c r="FL123" s="781"/>
      <c r="FM123" s="781"/>
      <c r="FN123" s="781"/>
      <c r="FO123" s="221"/>
      <c r="FP123" s="222"/>
      <c r="FQ123" s="222"/>
      <c r="FR123" s="222"/>
      <c r="FS123" s="222"/>
      <c r="FT123" s="222"/>
      <c r="FU123" s="222"/>
      <c r="FV123" s="222"/>
      <c r="FW123" s="222"/>
      <c r="FX123" s="222"/>
      <c r="FY123" s="222"/>
      <c r="FZ123" s="222"/>
      <c r="GA123" s="222"/>
      <c r="GB123" s="222"/>
      <c r="GC123" s="222"/>
      <c r="GD123" s="222"/>
      <c r="GE123" s="222"/>
      <c r="GF123" s="222"/>
      <c r="GG123" s="222"/>
      <c r="GH123" s="222"/>
      <c r="GI123" s="222"/>
      <c r="GJ123" s="222"/>
      <c r="GK123" s="222"/>
      <c r="GL123" s="222"/>
      <c r="GM123" s="222"/>
      <c r="GN123" s="222"/>
      <c r="GO123" s="222"/>
      <c r="GP123" s="222"/>
      <c r="GQ123" s="222"/>
      <c r="GR123" s="222"/>
      <c r="GS123" s="222"/>
      <c r="GT123" s="222"/>
      <c r="GU123" s="222"/>
      <c r="GV123" s="222"/>
      <c r="GW123" s="222"/>
      <c r="GX123" s="222"/>
      <c r="GY123" s="222"/>
      <c r="GZ123" s="222"/>
      <c r="HA123" s="222"/>
      <c r="HB123" s="222"/>
      <c r="HC123" s="222"/>
      <c r="HD123" s="222"/>
      <c r="HE123" s="222"/>
      <c r="HF123" s="222"/>
      <c r="HG123" s="222"/>
      <c r="HH123" s="222"/>
      <c r="HI123" s="222"/>
      <c r="HJ123" s="222"/>
      <c r="HK123" s="222"/>
      <c r="HL123" s="222"/>
      <c r="HM123" s="222"/>
      <c r="HN123" s="222"/>
      <c r="HO123" s="222"/>
      <c r="HP123" s="222"/>
      <c r="HQ123" s="222"/>
      <c r="HR123" s="222"/>
      <c r="HS123" s="222"/>
      <c r="HT123" s="222"/>
      <c r="HU123" s="222"/>
      <c r="HV123" s="222"/>
      <c r="HW123" s="222"/>
      <c r="HX123" s="222"/>
      <c r="HY123" s="222"/>
      <c r="HZ123" s="222"/>
      <c r="IA123" s="222"/>
      <c r="IB123" s="222"/>
      <c r="IC123" s="222"/>
      <c r="ID123" s="222"/>
      <c r="IE123" s="222"/>
      <c r="IF123" s="222"/>
      <c r="IG123" s="222"/>
      <c r="IH123" s="222"/>
      <c r="II123" s="222"/>
      <c r="IJ123" s="222"/>
      <c r="IK123" s="222"/>
      <c r="IL123" s="222"/>
      <c r="IM123" s="222"/>
      <c r="IN123" s="222"/>
      <c r="IO123" s="222"/>
      <c r="IP123" s="222"/>
      <c r="IQ123" s="222"/>
      <c r="IR123" s="222"/>
      <c r="IS123" s="222"/>
      <c r="IT123" s="222"/>
      <c r="IU123" s="222"/>
      <c r="IV123" s="222"/>
      <c r="IW123" s="222"/>
      <c r="IX123" s="222"/>
      <c r="IY123" s="222"/>
      <c r="IZ123" s="222"/>
      <c r="JA123" s="222"/>
      <c r="JB123" s="222"/>
      <c r="JC123" s="222"/>
      <c r="JD123" s="222"/>
      <c r="JE123" s="222"/>
      <c r="JF123" s="222"/>
      <c r="JG123" s="222"/>
      <c r="JH123" s="222"/>
      <c r="JI123" s="222"/>
      <c r="JJ123" s="222"/>
      <c r="JK123" s="222"/>
      <c r="JL123" s="222"/>
      <c r="JM123" s="222"/>
      <c r="JN123" s="222"/>
      <c r="JO123" s="222"/>
      <c r="JP123" s="222"/>
      <c r="JQ123" s="221"/>
      <c r="JR123" s="222"/>
      <c r="JS123" s="222"/>
      <c r="JT123" s="222"/>
      <c r="JU123" s="222"/>
      <c r="JV123" s="222"/>
      <c r="JW123" s="222"/>
      <c r="JX123" s="222"/>
      <c r="JY123" s="222"/>
      <c r="JZ123" s="222"/>
      <c r="KA123" s="222"/>
      <c r="KB123" s="222"/>
      <c r="KC123" s="222"/>
      <c r="KD123" s="222"/>
      <c r="KE123" s="222"/>
      <c r="KF123" s="222"/>
      <c r="KG123" s="222"/>
      <c r="KH123" s="222"/>
      <c r="KI123" s="222"/>
      <c r="KJ123" s="222"/>
      <c r="KK123" s="222"/>
      <c r="KL123" s="222"/>
      <c r="KM123" s="222"/>
      <c r="KN123" s="222"/>
      <c r="KO123" s="222"/>
      <c r="KP123" s="222"/>
      <c r="KQ123" s="222"/>
      <c r="KR123" s="222"/>
      <c r="KS123" s="222"/>
      <c r="KT123" s="222"/>
      <c r="KU123" s="222"/>
      <c r="KV123" s="222"/>
      <c r="KW123" s="222"/>
      <c r="KX123" s="222"/>
      <c r="KY123" s="222"/>
      <c r="KZ123" s="222"/>
      <c r="LA123" s="222"/>
      <c r="LB123" s="222"/>
      <c r="LC123" s="222"/>
      <c r="LD123" s="222"/>
      <c r="LE123" s="222"/>
      <c r="LF123" s="222"/>
      <c r="LG123" s="222"/>
      <c r="LH123" s="222"/>
      <c r="LI123" s="222"/>
      <c r="LJ123" s="222"/>
      <c r="LK123" s="222"/>
      <c r="LL123" s="222"/>
      <c r="LM123" s="222"/>
      <c r="LN123" s="222"/>
      <c r="LO123" s="222"/>
      <c r="LP123" s="222"/>
      <c r="LQ123" s="222"/>
      <c r="LR123" s="222"/>
      <c r="LS123" s="222"/>
      <c r="LT123" s="222"/>
      <c r="LU123" s="222"/>
      <c r="LV123" s="222"/>
      <c r="LW123" s="222"/>
      <c r="LX123" s="222"/>
      <c r="LY123" s="222"/>
      <c r="LZ123" s="222"/>
      <c r="MA123" s="222"/>
      <c r="MB123" s="222"/>
      <c r="MC123" s="222"/>
      <c r="MD123" s="222"/>
      <c r="ME123" s="222"/>
      <c r="MF123" s="222"/>
      <c r="MG123" s="222"/>
      <c r="MH123" s="222"/>
      <c r="MI123" s="222"/>
      <c r="MJ123" s="222"/>
      <c r="MK123" s="222"/>
      <c r="ML123" s="222"/>
      <c r="MM123" s="222"/>
      <c r="MN123" s="222"/>
      <c r="MO123" s="222"/>
      <c r="MP123" s="222"/>
      <c r="MQ123" s="222"/>
      <c r="MR123" s="222"/>
      <c r="MS123" s="222"/>
      <c r="MT123" s="222"/>
      <c r="MU123" s="222"/>
      <c r="MV123" s="222"/>
      <c r="MW123" s="222"/>
      <c r="MX123" s="222"/>
      <c r="MY123" s="222"/>
      <c r="MZ123" s="222"/>
      <c r="NA123" s="222"/>
      <c r="NB123" s="222"/>
      <c r="NC123" s="222"/>
      <c r="ND123" s="222"/>
      <c r="NE123" s="222"/>
      <c r="NF123" s="222"/>
      <c r="NG123" s="222"/>
      <c r="NH123" s="222"/>
      <c r="NI123" s="222"/>
      <c r="NJ123" s="222"/>
      <c r="NK123" s="222"/>
      <c r="NL123" s="222"/>
      <c r="NM123" s="222"/>
      <c r="NN123" s="222"/>
      <c r="NO123" s="222"/>
      <c r="NP123" s="222"/>
      <c r="NQ123" s="222"/>
      <c r="NR123" s="222"/>
      <c r="NS123" s="221"/>
      <c r="NT123" s="222"/>
      <c r="NU123" s="222"/>
      <c r="NV123" s="222"/>
      <c r="NW123" s="222"/>
      <c r="NX123" s="222"/>
      <c r="NY123" s="222"/>
      <c r="NZ123" s="222"/>
      <c r="OA123" s="222"/>
      <c r="OB123" s="222"/>
      <c r="OC123" s="222"/>
      <c r="OD123" s="222"/>
      <c r="OE123" s="222"/>
      <c r="OF123" s="222"/>
      <c r="OG123" s="222"/>
      <c r="OH123" s="222"/>
      <c r="OI123" s="222"/>
      <c r="OJ123" s="222"/>
      <c r="OK123" s="222"/>
      <c r="OL123" s="222"/>
      <c r="OM123" s="222"/>
      <c r="ON123" s="222"/>
      <c r="OO123" s="222"/>
      <c r="OP123" s="222"/>
      <c r="OQ123" s="222"/>
      <c r="OR123" s="222"/>
      <c r="OS123" s="222"/>
      <c r="OT123" s="222"/>
      <c r="OU123" s="222"/>
      <c r="OV123" s="222"/>
      <c r="OW123" s="222"/>
      <c r="OX123" s="222"/>
      <c r="OY123" s="222"/>
      <c r="OZ123" s="222"/>
      <c r="PA123" s="222"/>
      <c r="PB123" s="222"/>
      <c r="PC123" s="222"/>
      <c r="PD123" s="222"/>
      <c r="PE123" s="222"/>
      <c r="PF123" s="222"/>
      <c r="PG123" s="222"/>
      <c r="PH123" s="222"/>
      <c r="PI123" s="222"/>
      <c r="PJ123" s="222"/>
      <c r="PK123" s="222"/>
      <c r="PL123" s="222"/>
      <c r="PM123" s="222"/>
      <c r="PN123" s="222"/>
      <c r="PO123" s="222"/>
      <c r="PP123" s="222"/>
      <c r="PQ123" s="222"/>
      <c r="PR123" s="222"/>
      <c r="PS123" s="222"/>
      <c r="PT123" s="222"/>
      <c r="PU123" s="222"/>
      <c r="PV123" s="222"/>
      <c r="PW123" s="222"/>
      <c r="PX123" s="222"/>
      <c r="PY123" s="222"/>
      <c r="PZ123" s="222"/>
      <c r="QA123" s="222"/>
      <c r="QB123" s="222"/>
      <c r="QC123" s="222"/>
      <c r="QD123" s="222"/>
      <c r="QE123" s="222"/>
      <c r="QF123" s="222"/>
      <c r="QG123" s="222"/>
      <c r="QH123" s="222"/>
      <c r="QI123" s="222"/>
      <c r="QJ123" s="222"/>
      <c r="QK123" s="222"/>
      <c r="QL123" s="222"/>
      <c r="QM123" s="222"/>
      <c r="QN123" s="222"/>
      <c r="QO123" s="222"/>
      <c r="QP123" s="222"/>
      <c r="QQ123" s="222"/>
      <c r="QR123" s="222"/>
      <c r="QS123" s="222"/>
      <c r="QT123" s="222"/>
      <c r="QU123" s="222"/>
      <c r="QV123" s="222"/>
      <c r="QW123" s="222"/>
      <c r="QX123" s="222"/>
      <c r="QY123" s="222"/>
      <c r="QZ123" s="222"/>
      <c r="RA123" s="222"/>
      <c r="RB123" s="222"/>
      <c r="RC123" s="222"/>
      <c r="RD123" s="222"/>
      <c r="RE123" s="222"/>
      <c r="RF123" s="222"/>
      <c r="RG123" s="222"/>
      <c r="RH123" s="222"/>
      <c r="RI123" s="222"/>
      <c r="RJ123" s="222"/>
      <c r="RK123" s="222"/>
      <c r="RL123" s="222"/>
      <c r="RM123" s="222"/>
      <c r="RN123" s="222"/>
      <c r="RO123" s="222"/>
      <c r="RP123" s="222"/>
      <c r="RQ123" s="222"/>
      <c r="RR123" s="222"/>
      <c r="RS123" s="222"/>
      <c r="RT123" s="222"/>
      <c r="RU123" s="221"/>
    </row>
    <row r="124" spans="2:489" ht="6.6" customHeight="1">
      <c r="B124" s="484"/>
      <c r="C124" s="485"/>
      <c r="D124" s="486"/>
      <c r="E124" s="234"/>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362"/>
      <c r="AG124" s="784"/>
      <c r="AH124" s="469"/>
      <c r="AI124" s="469"/>
      <c r="AJ124" s="469"/>
      <c r="AK124" s="469"/>
      <c r="AL124" s="469"/>
      <c r="AM124" s="469"/>
      <c r="AN124" s="469"/>
      <c r="AO124" s="469"/>
      <c r="AP124" s="469"/>
      <c r="AQ124" s="469"/>
      <c r="AR124" s="469"/>
      <c r="AS124" s="469"/>
      <c r="AT124" s="469"/>
      <c r="AU124" s="469"/>
      <c r="AV124" s="469"/>
      <c r="AW124" s="469"/>
      <c r="AX124" s="462"/>
      <c r="AY124" s="462"/>
      <c r="AZ124" s="462"/>
      <c r="BA124" s="462"/>
      <c r="BB124" s="463"/>
      <c r="BC124" s="816"/>
      <c r="BD124" s="816"/>
      <c r="BE124" s="816"/>
      <c r="BF124" s="816"/>
      <c r="BG124" s="816"/>
      <c r="BH124" s="816"/>
      <c r="BI124" s="816"/>
      <c r="BJ124" s="816"/>
      <c r="BK124" s="816"/>
      <c r="BL124" s="816"/>
      <c r="BM124" s="816"/>
      <c r="BN124" s="816"/>
      <c r="BO124" s="816"/>
      <c r="BP124" s="816"/>
      <c r="BQ124" s="816"/>
      <c r="BR124" s="816"/>
      <c r="BS124" s="816"/>
      <c r="BT124" s="816"/>
      <c r="BU124" s="816"/>
      <c r="BV124" s="816"/>
      <c r="BW124" s="816"/>
      <c r="BX124" s="816"/>
      <c r="BY124" s="816"/>
      <c r="BZ124" s="816"/>
      <c r="CA124" s="816"/>
      <c r="CB124" s="816"/>
      <c r="CC124" s="816"/>
      <c r="CD124" s="816"/>
      <c r="CE124" s="816"/>
      <c r="CF124" s="816"/>
      <c r="CG124" s="816"/>
      <c r="CH124" s="816"/>
      <c r="CI124" s="816"/>
      <c r="CJ124" s="816"/>
      <c r="CK124" s="816"/>
      <c r="CL124" s="816"/>
      <c r="CM124" s="816"/>
      <c r="CN124" s="816"/>
      <c r="CO124" s="816"/>
      <c r="CP124" s="816"/>
      <c r="CQ124" s="816"/>
      <c r="CR124" s="816"/>
      <c r="CS124" s="816"/>
      <c r="CT124" s="816"/>
      <c r="CU124" s="850"/>
      <c r="CV124" s="850"/>
      <c r="CW124" s="850"/>
      <c r="CX124" s="850"/>
      <c r="CY124" s="850"/>
      <c r="CZ124" s="850"/>
      <c r="DA124" s="850"/>
      <c r="DB124" s="850"/>
      <c r="DC124" s="850"/>
      <c r="DD124" s="850"/>
      <c r="DE124" s="850"/>
      <c r="DF124" s="850"/>
      <c r="DG124" s="850"/>
      <c r="DH124" s="850"/>
      <c r="DI124" s="850"/>
      <c r="DJ124" s="850"/>
      <c r="DK124" s="850"/>
      <c r="DL124" s="850"/>
      <c r="DM124" s="850"/>
      <c r="DN124" s="850"/>
      <c r="DO124" s="850"/>
      <c r="DP124" s="816"/>
      <c r="DQ124" s="384"/>
      <c r="DR124" s="285"/>
      <c r="DS124" s="285"/>
      <c r="DT124" s="285"/>
      <c r="DU124" s="285"/>
      <c r="DV124" s="285"/>
      <c r="DW124" s="285"/>
      <c r="DX124" s="285"/>
      <c r="DY124" s="285"/>
      <c r="DZ124" s="285"/>
      <c r="EA124" s="285"/>
      <c r="EB124" s="285"/>
      <c r="EC124" s="285"/>
      <c r="ED124" s="285"/>
      <c r="EE124" s="285"/>
      <c r="EF124" s="285"/>
      <c r="EG124" s="285"/>
      <c r="EH124" s="285"/>
      <c r="EI124" s="285"/>
      <c r="EJ124" s="285"/>
      <c r="EK124" s="285"/>
      <c r="EL124" s="285"/>
      <c r="EM124" s="285"/>
      <c r="EN124" s="285"/>
      <c r="EO124" s="285"/>
      <c r="EP124" s="285"/>
      <c r="EQ124" s="781"/>
      <c r="ER124" s="781"/>
      <c r="ES124" s="781"/>
      <c r="ET124" s="781"/>
      <c r="EU124" s="781"/>
      <c r="EV124" s="781"/>
      <c r="EW124" s="781"/>
      <c r="EX124" s="781"/>
      <c r="EY124" s="781"/>
      <c r="EZ124" s="781"/>
      <c r="FA124" s="781"/>
      <c r="FB124" s="781"/>
      <c r="FC124" s="781"/>
      <c r="FD124" s="781"/>
      <c r="FE124" s="781"/>
      <c r="FF124" s="781"/>
      <c r="FG124" s="781"/>
      <c r="FH124" s="781"/>
      <c r="FI124" s="781"/>
      <c r="FJ124" s="781"/>
      <c r="FK124" s="781"/>
      <c r="FL124" s="781"/>
      <c r="FM124" s="781"/>
      <c r="FN124" s="781"/>
      <c r="FO124" s="221"/>
      <c r="FP124" s="222"/>
      <c r="FQ124" s="222"/>
      <c r="FR124" s="222"/>
      <c r="FS124" s="222"/>
      <c r="FT124" s="222"/>
      <c r="FU124" s="222"/>
      <c r="FV124" s="222"/>
      <c r="FW124" s="222"/>
      <c r="FX124" s="222"/>
      <c r="FY124" s="222"/>
      <c r="FZ124" s="222"/>
      <c r="GA124" s="222"/>
      <c r="GB124" s="222"/>
      <c r="GC124" s="222"/>
      <c r="GD124" s="222"/>
      <c r="GE124" s="222"/>
      <c r="GF124" s="222"/>
      <c r="GG124" s="222"/>
      <c r="GH124" s="222"/>
      <c r="GI124" s="222"/>
      <c r="GJ124" s="222"/>
      <c r="GK124" s="222"/>
      <c r="GL124" s="222"/>
      <c r="GM124" s="222"/>
      <c r="GN124" s="222"/>
      <c r="GO124" s="222"/>
      <c r="GP124" s="222"/>
      <c r="GQ124" s="222"/>
      <c r="GR124" s="222"/>
      <c r="GS124" s="222"/>
      <c r="GT124" s="222"/>
      <c r="GU124" s="222"/>
      <c r="GV124" s="222"/>
      <c r="GW124" s="222"/>
      <c r="GX124" s="222"/>
      <c r="GY124" s="222"/>
      <c r="GZ124" s="222"/>
      <c r="HA124" s="222"/>
      <c r="HB124" s="222"/>
      <c r="HC124" s="222"/>
      <c r="HD124" s="222"/>
      <c r="HE124" s="222"/>
      <c r="HF124" s="222"/>
      <c r="HG124" s="222"/>
      <c r="HH124" s="222"/>
      <c r="HI124" s="222"/>
      <c r="HJ124" s="222"/>
      <c r="HK124" s="222"/>
      <c r="HL124" s="222"/>
      <c r="HM124" s="222"/>
      <c r="HN124" s="222"/>
      <c r="HO124" s="222"/>
      <c r="HP124" s="222"/>
      <c r="HQ124" s="222"/>
      <c r="HR124" s="222"/>
      <c r="HS124" s="222"/>
      <c r="HT124" s="222"/>
      <c r="HU124" s="222"/>
      <c r="HV124" s="222"/>
      <c r="HW124" s="222"/>
      <c r="HX124" s="222"/>
      <c r="HY124" s="222"/>
      <c r="HZ124" s="222"/>
      <c r="IA124" s="222"/>
      <c r="IB124" s="222"/>
      <c r="IC124" s="222"/>
      <c r="ID124" s="222"/>
      <c r="IE124" s="222"/>
      <c r="IF124" s="222"/>
      <c r="IG124" s="222"/>
      <c r="IH124" s="222"/>
      <c r="II124" s="222"/>
      <c r="IJ124" s="222"/>
      <c r="IK124" s="222"/>
      <c r="IL124" s="222"/>
      <c r="IM124" s="222"/>
      <c r="IN124" s="222"/>
      <c r="IO124" s="222"/>
      <c r="IP124" s="222"/>
      <c r="IQ124" s="222"/>
      <c r="IR124" s="222"/>
      <c r="IS124" s="222"/>
      <c r="IT124" s="222"/>
      <c r="IU124" s="222"/>
      <c r="IV124" s="222"/>
      <c r="IW124" s="222"/>
      <c r="IX124" s="222"/>
      <c r="IY124" s="222"/>
      <c r="IZ124" s="222"/>
      <c r="JA124" s="222"/>
      <c r="JB124" s="222"/>
      <c r="JC124" s="222"/>
      <c r="JD124" s="222"/>
      <c r="JE124" s="222"/>
      <c r="JF124" s="222"/>
      <c r="JG124" s="222"/>
      <c r="JH124" s="222"/>
      <c r="JI124" s="222"/>
      <c r="JJ124" s="222"/>
      <c r="JK124" s="222"/>
      <c r="JL124" s="222"/>
      <c r="JM124" s="222"/>
      <c r="JN124" s="222"/>
      <c r="JO124" s="222"/>
      <c r="JP124" s="222"/>
      <c r="JQ124" s="221"/>
      <c r="JR124" s="222"/>
      <c r="JS124" s="222"/>
      <c r="JT124" s="222"/>
      <c r="JU124" s="222"/>
      <c r="JV124" s="222"/>
      <c r="JW124" s="222"/>
      <c r="JX124" s="222"/>
      <c r="JY124" s="222"/>
      <c r="JZ124" s="222"/>
      <c r="KA124" s="222"/>
      <c r="KB124" s="222"/>
      <c r="KC124" s="222"/>
      <c r="KD124" s="222"/>
      <c r="KE124" s="222"/>
      <c r="KF124" s="222"/>
      <c r="KG124" s="222"/>
      <c r="KH124" s="222"/>
      <c r="KI124" s="222"/>
      <c r="KJ124" s="222"/>
      <c r="KK124" s="222"/>
      <c r="KL124" s="222"/>
      <c r="KM124" s="222"/>
      <c r="KN124" s="222"/>
      <c r="KO124" s="222"/>
      <c r="KP124" s="222"/>
      <c r="KQ124" s="222"/>
      <c r="KR124" s="222"/>
      <c r="KS124" s="222"/>
      <c r="KT124" s="222"/>
      <c r="KU124" s="222"/>
      <c r="KV124" s="222"/>
      <c r="KW124" s="222"/>
      <c r="KX124" s="222"/>
      <c r="KY124" s="222"/>
      <c r="KZ124" s="222"/>
      <c r="LA124" s="222"/>
      <c r="LB124" s="222"/>
      <c r="LC124" s="222"/>
      <c r="LD124" s="222"/>
      <c r="LE124" s="222"/>
      <c r="LF124" s="222"/>
      <c r="LG124" s="222"/>
      <c r="LH124" s="222"/>
      <c r="LI124" s="222"/>
      <c r="LJ124" s="222"/>
      <c r="LK124" s="222"/>
      <c r="LL124" s="222"/>
      <c r="LM124" s="222"/>
      <c r="LN124" s="222"/>
      <c r="LO124" s="222"/>
      <c r="LP124" s="222"/>
      <c r="LQ124" s="222"/>
      <c r="LR124" s="222"/>
      <c r="LS124" s="222"/>
      <c r="LT124" s="222"/>
      <c r="LU124" s="222"/>
      <c r="LV124" s="222"/>
      <c r="LW124" s="222"/>
      <c r="LX124" s="222"/>
      <c r="LY124" s="222"/>
      <c r="LZ124" s="222"/>
      <c r="MA124" s="222"/>
      <c r="MB124" s="222"/>
      <c r="MC124" s="222"/>
      <c r="MD124" s="222"/>
      <c r="ME124" s="222"/>
      <c r="MF124" s="222"/>
      <c r="MG124" s="222"/>
      <c r="MH124" s="222"/>
      <c r="MI124" s="222"/>
      <c r="MJ124" s="222"/>
      <c r="MK124" s="222"/>
      <c r="ML124" s="222"/>
      <c r="MM124" s="222"/>
      <c r="MN124" s="222"/>
      <c r="MO124" s="222"/>
      <c r="MP124" s="222"/>
      <c r="MQ124" s="222"/>
      <c r="MR124" s="222"/>
      <c r="MS124" s="222"/>
      <c r="MT124" s="222"/>
      <c r="MU124" s="222"/>
      <c r="MV124" s="222"/>
      <c r="MW124" s="222"/>
      <c r="MX124" s="222"/>
      <c r="MY124" s="222"/>
      <c r="MZ124" s="222"/>
      <c r="NA124" s="222"/>
      <c r="NB124" s="222"/>
      <c r="NC124" s="222"/>
      <c r="ND124" s="222"/>
      <c r="NE124" s="222"/>
      <c r="NF124" s="222"/>
      <c r="NG124" s="222"/>
      <c r="NH124" s="222"/>
      <c r="NI124" s="222"/>
      <c r="NJ124" s="222"/>
      <c r="NK124" s="222"/>
      <c r="NL124" s="222"/>
      <c r="NM124" s="222"/>
      <c r="NN124" s="222"/>
      <c r="NO124" s="222"/>
      <c r="NP124" s="222"/>
      <c r="NQ124" s="222"/>
      <c r="NR124" s="222"/>
      <c r="NS124" s="221"/>
      <c r="NT124" s="222"/>
      <c r="NU124" s="222"/>
      <c r="NV124" s="222"/>
      <c r="NW124" s="222"/>
      <c r="NX124" s="222"/>
      <c r="NY124" s="222"/>
      <c r="NZ124" s="222"/>
      <c r="OA124" s="222"/>
      <c r="OB124" s="222"/>
      <c r="OC124" s="222"/>
      <c r="OD124" s="222"/>
      <c r="OE124" s="222"/>
      <c r="OF124" s="222"/>
      <c r="OG124" s="222"/>
      <c r="OH124" s="222"/>
      <c r="OI124" s="222"/>
      <c r="OJ124" s="222"/>
      <c r="OK124" s="222"/>
      <c r="OL124" s="222"/>
      <c r="OM124" s="222"/>
      <c r="ON124" s="222"/>
      <c r="OO124" s="222"/>
      <c r="OP124" s="222"/>
      <c r="OQ124" s="222"/>
      <c r="OR124" s="222"/>
      <c r="OS124" s="222"/>
      <c r="OT124" s="222"/>
      <c r="OU124" s="222"/>
      <c r="OV124" s="222"/>
      <c r="OW124" s="222"/>
      <c r="OX124" s="222"/>
      <c r="OY124" s="222"/>
      <c r="OZ124" s="222"/>
      <c r="PA124" s="222"/>
      <c r="PB124" s="222"/>
      <c r="PC124" s="222"/>
      <c r="PD124" s="222"/>
      <c r="PE124" s="222"/>
      <c r="PF124" s="222"/>
      <c r="PG124" s="222"/>
      <c r="PH124" s="222"/>
      <c r="PI124" s="222"/>
      <c r="PJ124" s="222"/>
      <c r="PK124" s="222"/>
      <c r="PL124" s="222"/>
      <c r="PM124" s="222"/>
      <c r="PN124" s="222"/>
      <c r="PO124" s="222"/>
      <c r="PP124" s="222"/>
      <c r="PQ124" s="222"/>
      <c r="PR124" s="222"/>
      <c r="PS124" s="222"/>
      <c r="PT124" s="222"/>
      <c r="PU124" s="222"/>
      <c r="PV124" s="222"/>
      <c r="PW124" s="222"/>
      <c r="PX124" s="222"/>
      <c r="PY124" s="222"/>
      <c r="PZ124" s="222"/>
      <c r="QA124" s="222"/>
      <c r="QB124" s="222"/>
      <c r="QC124" s="222"/>
      <c r="QD124" s="222"/>
      <c r="QE124" s="222"/>
      <c r="QF124" s="222"/>
      <c r="QG124" s="222"/>
      <c r="QH124" s="222"/>
      <c r="QI124" s="222"/>
      <c r="QJ124" s="222"/>
      <c r="QK124" s="222"/>
      <c r="QL124" s="222"/>
      <c r="QM124" s="222"/>
      <c r="QN124" s="222"/>
      <c r="QO124" s="222"/>
      <c r="QP124" s="222"/>
      <c r="QQ124" s="222"/>
      <c r="QR124" s="222"/>
      <c r="QS124" s="222"/>
      <c r="QT124" s="222"/>
      <c r="QU124" s="222"/>
      <c r="QV124" s="222"/>
      <c r="QW124" s="222"/>
      <c r="QX124" s="222"/>
      <c r="QY124" s="222"/>
      <c r="QZ124" s="222"/>
      <c r="RA124" s="222"/>
      <c r="RB124" s="222"/>
      <c r="RC124" s="222"/>
      <c r="RD124" s="222"/>
      <c r="RE124" s="222"/>
      <c r="RF124" s="222"/>
      <c r="RG124" s="222"/>
      <c r="RH124" s="222"/>
      <c r="RI124" s="222"/>
      <c r="RJ124" s="222"/>
      <c r="RK124" s="222"/>
      <c r="RL124" s="222"/>
      <c r="RM124" s="222"/>
      <c r="RN124" s="222"/>
      <c r="RO124" s="222"/>
      <c r="RP124" s="222"/>
      <c r="RQ124" s="222"/>
      <c r="RR124" s="222"/>
      <c r="RS124" s="222"/>
      <c r="RT124" s="222"/>
      <c r="RU124" s="221"/>
    </row>
    <row r="125" spans="2:489" ht="6.6" customHeight="1">
      <c r="B125" s="484"/>
      <c r="C125" s="485"/>
      <c r="D125" s="486"/>
      <c r="E125" s="234"/>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362"/>
      <c r="AG125" s="784"/>
      <c r="AH125" s="469"/>
      <c r="AI125" s="469"/>
      <c r="AJ125" s="469"/>
      <c r="AK125" s="469"/>
      <c r="AL125" s="469"/>
      <c r="AM125" s="469"/>
      <c r="AN125" s="469"/>
      <c r="AO125" s="469"/>
      <c r="AP125" s="469"/>
      <c r="AQ125" s="469"/>
      <c r="AR125" s="469"/>
      <c r="AS125" s="469"/>
      <c r="AT125" s="469"/>
      <c r="AU125" s="469"/>
      <c r="AV125" s="469"/>
      <c r="AW125" s="469"/>
      <c r="AX125" s="462"/>
      <c r="AY125" s="462"/>
      <c r="AZ125" s="462"/>
      <c r="BA125" s="462"/>
      <c r="BB125" s="463"/>
      <c r="BC125" s="816"/>
      <c r="BD125" s="816"/>
      <c r="BE125" s="816"/>
      <c r="BF125" s="816"/>
      <c r="BG125" s="816"/>
      <c r="BH125" s="816"/>
      <c r="BI125" s="816"/>
      <c r="BJ125" s="816"/>
      <c r="BK125" s="816"/>
      <c r="BL125" s="816"/>
      <c r="BM125" s="816"/>
      <c r="BN125" s="816"/>
      <c r="BO125" s="816"/>
      <c r="BP125" s="816"/>
      <c r="BQ125" s="816"/>
      <c r="BR125" s="816"/>
      <c r="BS125" s="816"/>
      <c r="BT125" s="816"/>
      <c r="BU125" s="816"/>
      <c r="BV125" s="816"/>
      <c r="BW125" s="816"/>
      <c r="BX125" s="816"/>
      <c r="BY125" s="816"/>
      <c r="BZ125" s="816"/>
      <c r="CA125" s="816"/>
      <c r="CB125" s="816"/>
      <c r="CC125" s="816"/>
      <c r="CD125" s="816"/>
      <c r="CE125" s="816"/>
      <c r="CF125" s="816"/>
      <c r="CG125" s="816"/>
      <c r="CH125" s="816"/>
      <c r="CI125" s="816"/>
      <c r="CJ125" s="816"/>
      <c r="CK125" s="816"/>
      <c r="CL125" s="816"/>
      <c r="CM125" s="816"/>
      <c r="CN125" s="816"/>
      <c r="CO125" s="816"/>
      <c r="CP125" s="816"/>
      <c r="CQ125" s="816"/>
      <c r="CR125" s="816"/>
      <c r="CS125" s="816"/>
      <c r="CT125" s="816"/>
      <c r="CU125" s="850"/>
      <c r="CV125" s="850"/>
      <c r="CW125" s="850"/>
      <c r="CX125" s="850"/>
      <c r="CY125" s="850"/>
      <c r="CZ125" s="850"/>
      <c r="DA125" s="850"/>
      <c r="DB125" s="850"/>
      <c r="DC125" s="850"/>
      <c r="DD125" s="850"/>
      <c r="DE125" s="850"/>
      <c r="DF125" s="850"/>
      <c r="DG125" s="850"/>
      <c r="DH125" s="850"/>
      <c r="DI125" s="850"/>
      <c r="DJ125" s="850"/>
      <c r="DK125" s="850"/>
      <c r="DL125" s="850"/>
      <c r="DM125" s="850"/>
      <c r="DN125" s="850"/>
      <c r="DO125" s="850"/>
      <c r="DP125" s="816"/>
      <c r="DQ125" s="384"/>
      <c r="DR125" s="285"/>
      <c r="DS125" s="285"/>
      <c r="DT125" s="285"/>
      <c r="DU125" s="285"/>
      <c r="DV125" s="285"/>
      <c r="DW125" s="285"/>
      <c r="DX125" s="285"/>
      <c r="DY125" s="285"/>
      <c r="DZ125" s="285"/>
      <c r="EA125" s="285"/>
      <c r="EB125" s="285"/>
      <c r="EC125" s="285"/>
      <c r="ED125" s="285"/>
      <c r="EE125" s="285"/>
      <c r="EF125" s="285"/>
      <c r="EG125" s="285"/>
      <c r="EH125" s="285"/>
      <c r="EI125" s="285"/>
      <c r="EJ125" s="285"/>
      <c r="EK125" s="285"/>
      <c r="EL125" s="285"/>
      <c r="EM125" s="285"/>
      <c r="EN125" s="285"/>
      <c r="EO125" s="285"/>
      <c r="EP125" s="285"/>
      <c r="EQ125" s="781" t="s">
        <v>14690</v>
      </c>
      <c r="ER125" s="781"/>
      <c r="ES125" s="781"/>
      <c r="ET125" s="781"/>
      <c r="EU125" s="781"/>
      <c r="EV125" s="781"/>
      <c r="EW125" s="781"/>
      <c r="EX125" s="781"/>
      <c r="EY125" s="781"/>
      <c r="EZ125" s="781"/>
      <c r="FA125" s="781"/>
      <c r="FB125" s="781"/>
      <c r="FC125" s="781"/>
      <c r="FD125" s="781"/>
      <c r="FE125" s="781"/>
      <c r="FF125" s="781"/>
      <c r="FG125" s="781"/>
      <c r="FH125" s="781"/>
      <c r="FI125" s="781"/>
      <c r="FJ125" s="781"/>
      <c r="FK125" s="781"/>
      <c r="FL125" s="781"/>
      <c r="FM125" s="781"/>
      <c r="FN125" s="781"/>
      <c r="FO125" s="221"/>
      <c r="FP125" s="222"/>
      <c r="FQ125" s="222"/>
      <c r="FR125" s="222"/>
      <c r="FS125" s="222"/>
      <c r="FT125" s="222"/>
      <c r="FU125" s="222"/>
      <c r="FV125" s="222"/>
      <c r="FW125" s="222"/>
      <c r="FX125" s="222"/>
      <c r="FY125" s="222"/>
      <c r="FZ125" s="222"/>
      <c r="GA125" s="222"/>
      <c r="GB125" s="222"/>
      <c r="GC125" s="222"/>
      <c r="GD125" s="222"/>
      <c r="GE125" s="222"/>
      <c r="GF125" s="222"/>
      <c r="GG125" s="222"/>
      <c r="GH125" s="222"/>
      <c r="GI125" s="222"/>
      <c r="GJ125" s="222"/>
      <c r="GK125" s="222"/>
      <c r="GL125" s="222"/>
      <c r="GM125" s="222"/>
      <c r="GN125" s="222"/>
      <c r="GO125" s="222"/>
      <c r="GP125" s="222"/>
      <c r="GQ125" s="222"/>
      <c r="GR125" s="222"/>
      <c r="GS125" s="222"/>
      <c r="GT125" s="222"/>
      <c r="GU125" s="222"/>
      <c r="GV125" s="222"/>
      <c r="GW125" s="222"/>
      <c r="GX125" s="222"/>
      <c r="GY125" s="222"/>
      <c r="GZ125" s="222"/>
      <c r="HA125" s="222"/>
      <c r="HB125" s="222"/>
      <c r="HC125" s="222"/>
      <c r="HD125" s="222"/>
      <c r="HE125" s="222"/>
      <c r="HF125" s="222"/>
      <c r="HG125" s="222"/>
      <c r="HH125" s="222"/>
      <c r="HI125" s="222"/>
      <c r="HJ125" s="222"/>
      <c r="HK125" s="222"/>
      <c r="HL125" s="222"/>
      <c r="HM125" s="222"/>
      <c r="HN125" s="222"/>
      <c r="HO125" s="222"/>
      <c r="HP125" s="222"/>
      <c r="HQ125" s="222"/>
      <c r="HR125" s="222"/>
      <c r="HS125" s="222"/>
      <c r="HT125" s="222"/>
      <c r="HU125" s="222"/>
      <c r="HV125" s="222"/>
      <c r="HW125" s="222"/>
      <c r="HX125" s="222"/>
      <c r="HY125" s="222"/>
      <c r="HZ125" s="222"/>
      <c r="IA125" s="222"/>
      <c r="IB125" s="222"/>
      <c r="IC125" s="222"/>
      <c r="ID125" s="222"/>
      <c r="IE125" s="222"/>
      <c r="IF125" s="222"/>
      <c r="IG125" s="222"/>
      <c r="IH125" s="222"/>
      <c r="II125" s="222"/>
      <c r="IJ125" s="222"/>
      <c r="IK125" s="222"/>
      <c r="IL125" s="222"/>
      <c r="IM125" s="222"/>
      <c r="IN125" s="222"/>
      <c r="IO125" s="222"/>
      <c r="IP125" s="222"/>
      <c r="IQ125" s="222"/>
      <c r="IR125" s="222"/>
      <c r="IS125" s="222"/>
      <c r="IT125" s="222"/>
      <c r="IU125" s="222"/>
      <c r="IV125" s="222"/>
      <c r="IW125" s="222"/>
      <c r="IX125" s="222"/>
      <c r="IY125" s="222"/>
      <c r="IZ125" s="222"/>
      <c r="JA125" s="222"/>
      <c r="JB125" s="222"/>
      <c r="JC125" s="222"/>
      <c r="JD125" s="222"/>
      <c r="JE125" s="222"/>
      <c r="JF125" s="222"/>
      <c r="JG125" s="222"/>
      <c r="JH125" s="222"/>
      <c r="JI125" s="222"/>
      <c r="JJ125" s="222"/>
      <c r="JK125" s="222"/>
      <c r="JL125" s="222"/>
      <c r="JM125" s="222"/>
      <c r="JN125" s="222"/>
      <c r="JO125" s="222"/>
      <c r="JP125" s="222"/>
      <c r="JQ125" s="221"/>
      <c r="JR125" s="222"/>
      <c r="JS125" s="222"/>
      <c r="JT125" s="222"/>
      <c r="JU125" s="222"/>
      <c r="JV125" s="222"/>
      <c r="JW125" s="222"/>
      <c r="JX125" s="222"/>
      <c r="JY125" s="222"/>
      <c r="JZ125" s="222"/>
      <c r="KA125" s="222"/>
      <c r="KB125" s="222"/>
      <c r="KC125" s="222"/>
      <c r="KD125" s="222"/>
      <c r="KE125" s="222"/>
      <c r="KF125" s="222"/>
      <c r="KG125" s="222"/>
      <c r="KH125" s="222"/>
      <c r="KI125" s="222"/>
      <c r="KJ125" s="222"/>
      <c r="KK125" s="222"/>
      <c r="KL125" s="222"/>
      <c r="KM125" s="222"/>
      <c r="KN125" s="222"/>
      <c r="KO125" s="222"/>
      <c r="KP125" s="222"/>
      <c r="KQ125" s="222"/>
      <c r="KR125" s="222"/>
      <c r="KS125" s="222"/>
      <c r="KT125" s="222"/>
      <c r="KU125" s="222"/>
      <c r="KV125" s="222"/>
      <c r="KW125" s="222"/>
      <c r="KX125" s="222"/>
      <c r="KY125" s="222"/>
      <c r="KZ125" s="222"/>
      <c r="LA125" s="222"/>
      <c r="LB125" s="222"/>
      <c r="LC125" s="222"/>
      <c r="LD125" s="222"/>
      <c r="LE125" s="222"/>
      <c r="LF125" s="222"/>
      <c r="LG125" s="222"/>
      <c r="LH125" s="222"/>
      <c r="LI125" s="222"/>
      <c r="LJ125" s="222"/>
      <c r="LK125" s="222"/>
      <c r="LL125" s="222"/>
      <c r="LM125" s="222"/>
      <c r="LN125" s="222"/>
      <c r="LO125" s="222"/>
      <c r="LP125" s="222"/>
      <c r="LQ125" s="222"/>
      <c r="LR125" s="222"/>
      <c r="LS125" s="222"/>
      <c r="LT125" s="222"/>
      <c r="LU125" s="222"/>
      <c r="LV125" s="222"/>
      <c r="LW125" s="222"/>
      <c r="LX125" s="222"/>
      <c r="LY125" s="222"/>
      <c r="LZ125" s="222"/>
      <c r="MA125" s="222"/>
      <c r="MB125" s="222"/>
      <c r="MC125" s="222"/>
      <c r="MD125" s="222"/>
      <c r="ME125" s="222"/>
      <c r="MF125" s="222"/>
      <c r="MG125" s="222"/>
      <c r="MH125" s="222"/>
      <c r="MI125" s="222"/>
      <c r="MJ125" s="222"/>
      <c r="MK125" s="222"/>
      <c r="ML125" s="222"/>
      <c r="MM125" s="222"/>
      <c r="MN125" s="222"/>
      <c r="MO125" s="222"/>
      <c r="MP125" s="222"/>
      <c r="MQ125" s="222"/>
      <c r="MR125" s="222"/>
      <c r="MS125" s="222"/>
      <c r="MT125" s="222"/>
      <c r="MU125" s="222"/>
      <c r="MV125" s="222"/>
      <c r="MW125" s="222"/>
      <c r="MX125" s="222"/>
      <c r="MY125" s="222"/>
      <c r="MZ125" s="222"/>
      <c r="NA125" s="222"/>
      <c r="NB125" s="222"/>
      <c r="NC125" s="222"/>
      <c r="ND125" s="222"/>
      <c r="NE125" s="222"/>
      <c r="NF125" s="222"/>
      <c r="NG125" s="222"/>
      <c r="NH125" s="222"/>
      <c r="NI125" s="222"/>
      <c r="NJ125" s="222"/>
      <c r="NK125" s="222"/>
      <c r="NL125" s="222"/>
      <c r="NM125" s="222"/>
      <c r="NN125" s="222"/>
      <c r="NO125" s="222"/>
      <c r="NP125" s="222"/>
      <c r="NQ125" s="222"/>
      <c r="NR125" s="222"/>
      <c r="NS125" s="221"/>
      <c r="NT125" s="222"/>
      <c r="NU125" s="222"/>
      <c r="NV125" s="222"/>
      <c r="NW125" s="222"/>
      <c r="NX125" s="222"/>
      <c r="NY125" s="222"/>
      <c r="NZ125" s="222"/>
      <c r="OA125" s="222"/>
      <c r="OB125" s="222"/>
      <c r="OC125" s="222"/>
      <c r="OD125" s="222"/>
      <c r="OE125" s="222"/>
      <c r="OF125" s="222"/>
      <c r="OG125" s="222"/>
      <c r="OH125" s="222"/>
      <c r="OI125" s="222"/>
      <c r="OJ125" s="222"/>
      <c r="OK125" s="222"/>
      <c r="OL125" s="222"/>
      <c r="OM125" s="222"/>
      <c r="ON125" s="222"/>
      <c r="OO125" s="222"/>
      <c r="OP125" s="222"/>
      <c r="OQ125" s="222"/>
      <c r="OR125" s="222"/>
      <c r="OS125" s="222"/>
      <c r="OT125" s="222"/>
      <c r="OU125" s="222"/>
      <c r="OV125" s="222"/>
      <c r="OW125" s="222"/>
      <c r="OX125" s="222"/>
      <c r="OY125" s="222"/>
      <c r="OZ125" s="222"/>
      <c r="PA125" s="222"/>
      <c r="PB125" s="222"/>
      <c r="PC125" s="222"/>
      <c r="PD125" s="222"/>
      <c r="PE125" s="222"/>
      <c r="PF125" s="222"/>
      <c r="PG125" s="222"/>
      <c r="PH125" s="222"/>
      <c r="PI125" s="222"/>
      <c r="PJ125" s="222"/>
      <c r="PK125" s="222"/>
      <c r="PL125" s="222"/>
      <c r="PM125" s="222"/>
      <c r="PN125" s="222"/>
      <c r="PO125" s="222"/>
      <c r="PP125" s="222"/>
      <c r="PQ125" s="222"/>
      <c r="PR125" s="222"/>
      <c r="PS125" s="222"/>
      <c r="PT125" s="222"/>
      <c r="PU125" s="222"/>
      <c r="PV125" s="222"/>
      <c r="PW125" s="222"/>
      <c r="PX125" s="222"/>
      <c r="PY125" s="222"/>
      <c r="PZ125" s="222"/>
      <c r="QA125" s="222"/>
      <c r="QB125" s="222"/>
      <c r="QC125" s="222"/>
      <c r="QD125" s="222"/>
      <c r="QE125" s="222"/>
      <c r="QF125" s="222"/>
      <c r="QG125" s="222"/>
      <c r="QH125" s="222"/>
      <c r="QI125" s="222"/>
      <c r="QJ125" s="222"/>
      <c r="QK125" s="222"/>
      <c r="QL125" s="222"/>
      <c r="QM125" s="222"/>
      <c r="QN125" s="222"/>
      <c r="QO125" s="222"/>
      <c r="QP125" s="222"/>
      <c r="QQ125" s="222"/>
      <c r="QR125" s="222"/>
      <c r="QS125" s="222"/>
      <c r="QT125" s="222"/>
      <c r="QU125" s="222"/>
      <c r="QV125" s="222"/>
      <c r="QW125" s="222"/>
      <c r="QX125" s="222"/>
      <c r="QY125" s="222"/>
      <c r="QZ125" s="222"/>
      <c r="RA125" s="222"/>
      <c r="RB125" s="222"/>
      <c r="RC125" s="222"/>
      <c r="RD125" s="222"/>
      <c r="RE125" s="222"/>
      <c r="RF125" s="222"/>
      <c r="RG125" s="222"/>
      <c r="RH125" s="222"/>
      <c r="RI125" s="222"/>
      <c r="RJ125" s="222"/>
      <c r="RK125" s="222"/>
      <c r="RL125" s="222"/>
      <c r="RM125" s="222"/>
      <c r="RN125" s="222"/>
      <c r="RO125" s="222"/>
      <c r="RP125" s="222"/>
      <c r="RQ125" s="222"/>
      <c r="RR125" s="222"/>
      <c r="RS125" s="222"/>
      <c r="RT125" s="222"/>
      <c r="RU125" s="221"/>
    </row>
    <row r="126" spans="2:489" ht="6.6" customHeight="1">
      <c r="B126" s="484"/>
      <c r="C126" s="485"/>
      <c r="D126" s="486"/>
      <c r="E126" s="803"/>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5"/>
      <c r="AG126" s="785"/>
      <c r="AH126" s="471"/>
      <c r="AI126" s="471"/>
      <c r="AJ126" s="471"/>
      <c r="AK126" s="471"/>
      <c r="AL126" s="471"/>
      <c r="AM126" s="471"/>
      <c r="AN126" s="471"/>
      <c r="AO126" s="471"/>
      <c r="AP126" s="471"/>
      <c r="AQ126" s="471"/>
      <c r="AR126" s="471"/>
      <c r="AS126" s="471"/>
      <c r="AT126" s="471"/>
      <c r="AU126" s="471"/>
      <c r="AV126" s="471"/>
      <c r="AW126" s="471"/>
      <c r="AX126" s="464"/>
      <c r="AY126" s="464"/>
      <c r="AZ126" s="464"/>
      <c r="BA126" s="464"/>
      <c r="BB126" s="465"/>
      <c r="BC126" s="816"/>
      <c r="BD126" s="816"/>
      <c r="BE126" s="816"/>
      <c r="BF126" s="816"/>
      <c r="BG126" s="816"/>
      <c r="BH126" s="816"/>
      <c r="BI126" s="816"/>
      <c r="BJ126" s="816"/>
      <c r="BK126" s="816"/>
      <c r="BL126" s="816"/>
      <c r="BM126" s="816"/>
      <c r="BN126" s="816"/>
      <c r="BO126" s="816"/>
      <c r="BP126" s="816"/>
      <c r="BQ126" s="816"/>
      <c r="BR126" s="816"/>
      <c r="BS126" s="816"/>
      <c r="BT126" s="816"/>
      <c r="BU126" s="816"/>
      <c r="BV126" s="816"/>
      <c r="BW126" s="816"/>
      <c r="BX126" s="816"/>
      <c r="BY126" s="816"/>
      <c r="BZ126" s="816"/>
      <c r="CA126" s="816"/>
      <c r="CB126" s="816"/>
      <c r="CC126" s="816"/>
      <c r="CD126" s="816"/>
      <c r="CE126" s="816"/>
      <c r="CF126" s="816"/>
      <c r="CG126" s="816"/>
      <c r="CH126" s="816"/>
      <c r="CI126" s="816"/>
      <c r="CJ126" s="816"/>
      <c r="CK126" s="816"/>
      <c r="CL126" s="816"/>
      <c r="CM126" s="816"/>
      <c r="CN126" s="816"/>
      <c r="CO126" s="816"/>
      <c r="CP126" s="816"/>
      <c r="CQ126" s="816"/>
      <c r="CR126" s="816"/>
      <c r="CS126" s="816"/>
      <c r="CT126" s="816"/>
      <c r="CU126" s="850"/>
      <c r="CV126" s="850"/>
      <c r="CW126" s="850"/>
      <c r="CX126" s="850"/>
      <c r="CY126" s="850"/>
      <c r="CZ126" s="850"/>
      <c r="DA126" s="850"/>
      <c r="DB126" s="850"/>
      <c r="DC126" s="850"/>
      <c r="DD126" s="850"/>
      <c r="DE126" s="850"/>
      <c r="DF126" s="850"/>
      <c r="DG126" s="850"/>
      <c r="DH126" s="850"/>
      <c r="DI126" s="850"/>
      <c r="DJ126" s="850"/>
      <c r="DK126" s="850"/>
      <c r="DL126" s="850"/>
      <c r="DM126" s="850"/>
      <c r="DN126" s="850"/>
      <c r="DO126" s="850"/>
      <c r="DP126" s="816"/>
      <c r="DQ126" s="384"/>
      <c r="DR126" s="285"/>
      <c r="DS126" s="285"/>
      <c r="DT126" s="285"/>
      <c r="DU126" s="285"/>
      <c r="DV126" s="285"/>
      <c r="DW126" s="285"/>
      <c r="DX126" s="285"/>
      <c r="DY126" s="285"/>
      <c r="DZ126" s="285"/>
      <c r="EA126" s="285"/>
      <c r="EB126" s="285"/>
      <c r="EC126" s="285"/>
      <c r="ED126" s="285"/>
      <c r="EE126" s="285"/>
      <c r="EF126" s="285"/>
      <c r="EG126" s="285"/>
      <c r="EH126" s="285"/>
      <c r="EI126" s="285"/>
      <c r="EJ126" s="285"/>
      <c r="EK126" s="285"/>
      <c r="EL126" s="285"/>
      <c r="EM126" s="285"/>
      <c r="EN126" s="285"/>
      <c r="EO126" s="285"/>
      <c r="EP126" s="285"/>
      <c r="EQ126" s="781"/>
      <c r="ER126" s="781"/>
      <c r="ES126" s="781"/>
      <c r="ET126" s="781"/>
      <c r="EU126" s="781"/>
      <c r="EV126" s="781"/>
      <c r="EW126" s="781"/>
      <c r="EX126" s="781"/>
      <c r="EY126" s="781"/>
      <c r="EZ126" s="781"/>
      <c r="FA126" s="781"/>
      <c r="FB126" s="781"/>
      <c r="FC126" s="781"/>
      <c r="FD126" s="781"/>
      <c r="FE126" s="781"/>
      <c r="FF126" s="781"/>
      <c r="FG126" s="781"/>
      <c r="FH126" s="781"/>
      <c r="FI126" s="781"/>
      <c r="FJ126" s="781"/>
      <c r="FK126" s="781"/>
      <c r="FL126" s="781"/>
      <c r="FM126" s="781"/>
      <c r="FN126" s="781"/>
      <c r="FO126" s="221"/>
      <c r="FP126" s="222"/>
      <c r="FQ126" s="222"/>
      <c r="FR126" s="222"/>
      <c r="FS126" s="222"/>
      <c r="FT126" s="222"/>
      <c r="FU126" s="222"/>
      <c r="FV126" s="222"/>
      <c r="FW126" s="222"/>
      <c r="FX126" s="222"/>
      <c r="FY126" s="222"/>
      <c r="FZ126" s="222"/>
      <c r="GA126" s="222"/>
      <c r="GB126" s="222"/>
      <c r="GC126" s="222"/>
      <c r="GD126" s="222"/>
      <c r="GE126" s="222"/>
      <c r="GF126" s="222"/>
      <c r="GG126" s="222"/>
      <c r="GH126" s="222"/>
      <c r="GI126" s="222"/>
      <c r="GJ126" s="222"/>
      <c r="GK126" s="222"/>
      <c r="GL126" s="222"/>
      <c r="GM126" s="222"/>
      <c r="GN126" s="222"/>
      <c r="GO126" s="222"/>
      <c r="GP126" s="222"/>
      <c r="GQ126" s="222"/>
      <c r="GR126" s="222"/>
      <c r="GS126" s="222"/>
      <c r="GT126" s="222"/>
      <c r="GU126" s="222"/>
      <c r="GV126" s="222"/>
      <c r="GW126" s="222"/>
      <c r="GX126" s="222"/>
      <c r="GY126" s="222"/>
      <c r="GZ126" s="222"/>
      <c r="HA126" s="222"/>
      <c r="HB126" s="222"/>
      <c r="HC126" s="222"/>
      <c r="HD126" s="222"/>
      <c r="HE126" s="222"/>
      <c r="HF126" s="222"/>
      <c r="HG126" s="222"/>
      <c r="HH126" s="222"/>
      <c r="HI126" s="222"/>
      <c r="HJ126" s="222"/>
      <c r="HK126" s="222"/>
      <c r="HL126" s="222"/>
      <c r="HM126" s="222"/>
      <c r="HN126" s="222"/>
      <c r="HO126" s="222"/>
      <c r="HP126" s="222"/>
      <c r="HQ126" s="222"/>
      <c r="HR126" s="222"/>
      <c r="HS126" s="222"/>
      <c r="HT126" s="222"/>
      <c r="HU126" s="222"/>
      <c r="HV126" s="222"/>
      <c r="HW126" s="222"/>
      <c r="HX126" s="222"/>
      <c r="HY126" s="222"/>
      <c r="HZ126" s="222"/>
      <c r="IA126" s="222"/>
      <c r="IB126" s="222"/>
      <c r="IC126" s="222"/>
      <c r="ID126" s="222"/>
      <c r="IE126" s="222"/>
      <c r="IF126" s="222"/>
      <c r="IG126" s="222"/>
      <c r="IH126" s="222"/>
      <c r="II126" s="222"/>
      <c r="IJ126" s="222"/>
      <c r="IK126" s="222"/>
      <c r="IL126" s="222"/>
      <c r="IM126" s="222"/>
      <c r="IN126" s="222"/>
      <c r="IO126" s="222"/>
      <c r="IP126" s="222"/>
      <c r="IQ126" s="222"/>
      <c r="IR126" s="222"/>
      <c r="IS126" s="222"/>
      <c r="IT126" s="222"/>
      <c r="IU126" s="222"/>
      <c r="IV126" s="222"/>
      <c r="IW126" s="222"/>
      <c r="IX126" s="222"/>
      <c r="IY126" s="222"/>
      <c r="IZ126" s="222"/>
      <c r="JA126" s="222"/>
      <c r="JB126" s="222"/>
      <c r="JC126" s="222"/>
      <c r="JD126" s="222"/>
      <c r="JE126" s="222"/>
      <c r="JF126" s="222"/>
      <c r="JG126" s="222"/>
      <c r="JH126" s="222"/>
      <c r="JI126" s="222"/>
      <c r="JJ126" s="222"/>
      <c r="JK126" s="222"/>
      <c r="JL126" s="222"/>
      <c r="JM126" s="222"/>
      <c r="JN126" s="222"/>
      <c r="JO126" s="222"/>
      <c r="JP126" s="222"/>
      <c r="JQ126" s="221"/>
      <c r="JR126" s="222"/>
      <c r="JS126" s="222"/>
      <c r="JT126" s="222"/>
      <c r="JU126" s="222"/>
      <c r="JV126" s="222"/>
      <c r="JW126" s="222"/>
      <c r="JX126" s="222"/>
      <c r="JY126" s="222"/>
      <c r="JZ126" s="222"/>
      <c r="KA126" s="222"/>
      <c r="KB126" s="222"/>
      <c r="KC126" s="222"/>
      <c r="KD126" s="222"/>
      <c r="KE126" s="222"/>
      <c r="KF126" s="222"/>
      <c r="KG126" s="222"/>
      <c r="KH126" s="222"/>
      <c r="KI126" s="222"/>
      <c r="KJ126" s="222"/>
      <c r="KK126" s="222"/>
      <c r="KL126" s="222"/>
      <c r="KM126" s="222"/>
      <c r="KN126" s="222"/>
      <c r="KO126" s="222"/>
      <c r="KP126" s="222"/>
      <c r="KQ126" s="222"/>
      <c r="KR126" s="222"/>
      <c r="KS126" s="222"/>
      <c r="KT126" s="222"/>
      <c r="KU126" s="222"/>
      <c r="KV126" s="222"/>
      <c r="KW126" s="222"/>
      <c r="KX126" s="222"/>
      <c r="KY126" s="222"/>
      <c r="KZ126" s="222"/>
      <c r="LA126" s="222"/>
      <c r="LB126" s="222"/>
      <c r="LC126" s="222"/>
      <c r="LD126" s="222"/>
      <c r="LE126" s="222"/>
      <c r="LF126" s="222"/>
      <c r="LG126" s="222"/>
      <c r="LH126" s="222"/>
      <c r="LI126" s="222"/>
      <c r="LJ126" s="222"/>
      <c r="LK126" s="222"/>
      <c r="LL126" s="222"/>
      <c r="LM126" s="222"/>
      <c r="LN126" s="222"/>
      <c r="LO126" s="222"/>
      <c r="LP126" s="222"/>
      <c r="LQ126" s="222"/>
      <c r="LR126" s="222"/>
      <c r="LS126" s="222"/>
      <c r="LT126" s="222"/>
      <c r="LU126" s="222"/>
      <c r="LV126" s="222"/>
      <c r="LW126" s="222"/>
      <c r="LX126" s="222"/>
      <c r="LY126" s="222"/>
      <c r="LZ126" s="222"/>
      <c r="MA126" s="222"/>
      <c r="MB126" s="222"/>
      <c r="MC126" s="222"/>
      <c r="MD126" s="222"/>
      <c r="ME126" s="222"/>
      <c r="MF126" s="222"/>
      <c r="MG126" s="222"/>
      <c r="MH126" s="222"/>
      <c r="MI126" s="222"/>
      <c r="MJ126" s="222"/>
      <c r="MK126" s="222"/>
      <c r="ML126" s="222"/>
      <c r="MM126" s="222"/>
      <c r="MN126" s="222"/>
      <c r="MO126" s="222"/>
      <c r="MP126" s="222"/>
      <c r="MQ126" s="222"/>
      <c r="MR126" s="222"/>
      <c r="MS126" s="222"/>
      <c r="MT126" s="222"/>
      <c r="MU126" s="222"/>
      <c r="MV126" s="222"/>
      <c r="MW126" s="222"/>
      <c r="MX126" s="222"/>
      <c r="MY126" s="222"/>
      <c r="MZ126" s="222"/>
      <c r="NA126" s="222"/>
      <c r="NB126" s="222"/>
      <c r="NC126" s="222"/>
      <c r="ND126" s="222"/>
      <c r="NE126" s="222"/>
      <c r="NF126" s="222"/>
      <c r="NG126" s="222"/>
      <c r="NH126" s="222"/>
      <c r="NI126" s="222"/>
      <c r="NJ126" s="222"/>
      <c r="NK126" s="222"/>
      <c r="NL126" s="222"/>
      <c r="NM126" s="222"/>
      <c r="NN126" s="222"/>
      <c r="NO126" s="222"/>
      <c r="NP126" s="222"/>
      <c r="NQ126" s="222"/>
      <c r="NR126" s="222"/>
      <c r="NS126" s="221"/>
      <c r="NT126" s="222"/>
      <c r="NU126" s="222"/>
      <c r="NV126" s="222"/>
      <c r="NW126" s="222"/>
      <c r="NX126" s="222"/>
      <c r="NY126" s="222"/>
      <c r="NZ126" s="222"/>
      <c r="OA126" s="222"/>
      <c r="OB126" s="222"/>
      <c r="OC126" s="222"/>
      <c r="OD126" s="222"/>
      <c r="OE126" s="222"/>
      <c r="OF126" s="222"/>
      <c r="OG126" s="222"/>
      <c r="OH126" s="222"/>
      <c r="OI126" s="222"/>
      <c r="OJ126" s="222"/>
      <c r="OK126" s="222"/>
      <c r="OL126" s="222"/>
      <c r="OM126" s="222"/>
      <c r="ON126" s="222"/>
      <c r="OO126" s="222"/>
      <c r="OP126" s="222"/>
      <c r="OQ126" s="222"/>
      <c r="OR126" s="222"/>
      <c r="OS126" s="222"/>
      <c r="OT126" s="222"/>
      <c r="OU126" s="222"/>
      <c r="OV126" s="222"/>
      <c r="OW126" s="222"/>
      <c r="OX126" s="222"/>
      <c r="OY126" s="222"/>
      <c r="OZ126" s="222"/>
      <c r="PA126" s="222"/>
      <c r="PB126" s="222"/>
      <c r="PC126" s="222"/>
      <c r="PD126" s="222"/>
      <c r="PE126" s="222"/>
      <c r="PF126" s="222"/>
      <c r="PG126" s="222"/>
      <c r="PH126" s="222"/>
      <c r="PI126" s="222"/>
      <c r="PJ126" s="222"/>
      <c r="PK126" s="222"/>
      <c r="PL126" s="222"/>
      <c r="PM126" s="222"/>
      <c r="PN126" s="222"/>
      <c r="PO126" s="222"/>
      <c r="PP126" s="222"/>
      <c r="PQ126" s="222"/>
      <c r="PR126" s="222"/>
      <c r="PS126" s="222"/>
      <c r="PT126" s="222"/>
      <c r="PU126" s="222"/>
      <c r="PV126" s="222"/>
      <c r="PW126" s="222"/>
      <c r="PX126" s="222"/>
      <c r="PY126" s="222"/>
      <c r="PZ126" s="222"/>
      <c r="QA126" s="222"/>
      <c r="QB126" s="222"/>
      <c r="QC126" s="222"/>
      <c r="QD126" s="222"/>
      <c r="QE126" s="222"/>
      <c r="QF126" s="222"/>
      <c r="QG126" s="222"/>
      <c r="QH126" s="222"/>
      <c r="QI126" s="222"/>
      <c r="QJ126" s="222"/>
      <c r="QK126" s="222"/>
      <c r="QL126" s="222"/>
      <c r="QM126" s="222"/>
      <c r="QN126" s="222"/>
      <c r="QO126" s="222"/>
      <c r="QP126" s="222"/>
      <c r="QQ126" s="222"/>
      <c r="QR126" s="222"/>
      <c r="QS126" s="222"/>
      <c r="QT126" s="222"/>
      <c r="QU126" s="222"/>
      <c r="QV126" s="222"/>
      <c r="QW126" s="222"/>
      <c r="QX126" s="222"/>
      <c r="QY126" s="222"/>
      <c r="QZ126" s="222"/>
      <c r="RA126" s="222"/>
      <c r="RB126" s="222"/>
      <c r="RC126" s="222"/>
      <c r="RD126" s="222"/>
      <c r="RE126" s="222"/>
      <c r="RF126" s="222"/>
      <c r="RG126" s="222"/>
      <c r="RH126" s="222"/>
      <c r="RI126" s="222"/>
      <c r="RJ126" s="222"/>
      <c r="RK126" s="222"/>
      <c r="RL126" s="222"/>
      <c r="RM126" s="222"/>
      <c r="RN126" s="222"/>
      <c r="RO126" s="222"/>
      <c r="RP126" s="222"/>
      <c r="RQ126" s="222"/>
      <c r="RR126" s="222"/>
      <c r="RS126" s="222"/>
      <c r="RT126" s="222"/>
      <c r="RU126" s="221"/>
    </row>
    <row r="127" spans="2:489" ht="6.6" customHeight="1">
      <c r="B127" s="484"/>
      <c r="C127" s="485"/>
      <c r="D127" s="486"/>
      <c r="E127" s="806" t="s">
        <v>117</v>
      </c>
      <c r="F127" s="807"/>
      <c r="G127" s="807"/>
      <c r="H127" s="807"/>
      <c r="I127" s="807"/>
      <c r="J127" s="807"/>
      <c r="K127" s="807"/>
      <c r="L127" s="807"/>
      <c r="M127" s="807"/>
      <c r="N127" s="807"/>
      <c r="O127" s="807"/>
      <c r="P127" s="807"/>
      <c r="Q127" s="807"/>
      <c r="R127" s="807"/>
      <c r="S127" s="807"/>
      <c r="T127" s="807"/>
      <c r="U127" s="807"/>
      <c r="V127" s="807"/>
      <c r="W127" s="807"/>
      <c r="X127" s="807"/>
      <c r="Y127" s="807"/>
      <c r="Z127" s="807"/>
      <c r="AA127" s="807"/>
      <c r="AB127" s="807"/>
      <c r="AC127" s="807"/>
      <c r="AD127" s="807"/>
      <c r="AE127" s="807"/>
      <c r="AF127" s="808"/>
      <c r="AG127" s="531">
        <f>BC127+CU127</f>
        <v>0</v>
      </c>
      <c r="AH127" s="430"/>
      <c r="AI127" s="430"/>
      <c r="AJ127" s="430"/>
      <c r="AK127" s="430"/>
      <c r="AL127" s="430"/>
      <c r="AM127" s="430"/>
      <c r="AN127" s="430"/>
      <c r="AO127" s="430"/>
      <c r="AP127" s="430"/>
      <c r="AQ127" s="430"/>
      <c r="AR127" s="430"/>
      <c r="AS127" s="430"/>
      <c r="AT127" s="430"/>
      <c r="AU127" s="430"/>
      <c r="AV127" s="430"/>
      <c r="AW127" s="430"/>
      <c r="AX127" s="532" t="s">
        <v>58</v>
      </c>
      <c r="AY127" s="532"/>
      <c r="AZ127" s="532"/>
      <c r="BA127" s="532"/>
      <c r="BB127" s="532"/>
      <c r="BC127" s="534"/>
      <c r="BD127" s="535"/>
      <c r="BE127" s="535"/>
      <c r="BF127" s="535"/>
      <c r="BG127" s="535"/>
      <c r="BH127" s="535"/>
      <c r="BI127" s="535"/>
      <c r="BJ127" s="535"/>
      <c r="BK127" s="535"/>
      <c r="BL127" s="535"/>
      <c r="BM127" s="535"/>
      <c r="BN127" s="535"/>
      <c r="BO127" s="535"/>
      <c r="BP127" s="535"/>
      <c r="BQ127" s="535"/>
      <c r="BR127" s="535"/>
      <c r="BS127" s="535"/>
      <c r="BT127" s="796" t="s">
        <v>58</v>
      </c>
      <c r="BU127" s="797"/>
      <c r="BV127" s="797"/>
      <c r="BW127" s="797"/>
      <c r="BX127" s="798"/>
      <c r="BY127" s="534"/>
      <c r="BZ127" s="535"/>
      <c r="CA127" s="535"/>
      <c r="CB127" s="535"/>
      <c r="CC127" s="535"/>
      <c r="CD127" s="535"/>
      <c r="CE127" s="535"/>
      <c r="CF127" s="535"/>
      <c r="CG127" s="535"/>
      <c r="CH127" s="535"/>
      <c r="CI127" s="535"/>
      <c r="CJ127" s="535"/>
      <c r="CK127" s="535"/>
      <c r="CL127" s="535"/>
      <c r="CM127" s="535"/>
      <c r="CN127" s="535"/>
      <c r="CO127" s="535"/>
      <c r="CP127" s="796" t="s">
        <v>58</v>
      </c>
      <c r="CQ127" s="797"/>
      <c r="CR127" s="797"/>
      <c r="CS127" s="797"/>
      <c r="CT127" s="798"/>
      <c r="CU127" s="534"/>
      <c r="CV127" s="535"/>
      <c r="CW127" s="535"/>
      <c r="CX127" s="535"/>
      <c r="CY127" s="535"/>
      <c r="CZ127" s="535"/>
      <c r="DA127" s="535"/>
      <c r="DB127" s="535"/>
      <c r="DC127" s="535"/>
      <c r="DD127" s="535"/>
      <c r="DE127" s="535"/>
      <c r="DF127" s="535"/>
      <c r="DG127" s="535"/>
      <c r="DH127" s="535"/>
      <c r="DI127" s="535"/>
      <c r="DJ127" s="535"/>
      <c r="DK127" s="535"/>
      <c r="DL127" s="796" t="s">
        <v>58</v>
      </c>
      <c r="DM127" s="797"/>
      <c r="DN127" s="797"/>
      <c r="DO127" s="797"/>
      <c r="DP127" s="798"/>
      <c r="DQ127" s="384"/>
      <c r="DR127" s="285"/>
      <c r="DS127" s="285"/>
      <c r="DT127" s="285"/>
      <c r="DU127" s="285"/>
      <c r="DV127" s="285"/>
      <c r="DW127" s="285"/>
      <c r="DX127" s="285"/>
      <c r="DY127" s="285"/>
      <c r="DZ127" s="285"/>
      <c r="EA127" s="285"/>
      <c r="EB127" s="285"/>
      <c r="EC127" s="285"/>
      <c r="ED127" s="285"/>
      <c r="EE127" s="285"/>
      <c r="EF127" s="285"/>
      <c r="EG127" s="285"/>
      <c r="EH127" s="285"/>
      <c r="EI127" s="285"/>
      <c r="EJ127" s="285"/>
      <c r="EK127" s="285"/>
      <c r="EL127" s="285"/>
      <c r="EM127" s="285"/>
      <c r="EN127" s="285"/>
      <c r="EO127" s="285"/>
      <c r="EP127" s="285"/>
      <c r="EQ127" s="781"/>
      <c r="ER127" s="781"/>
      <c r="ES127" s="781"/>
      <c r="ET127" s="781"/>
      <c r="EU127" s="781"/>
      <c r="EV127" s="781"/>
      <c r="EW127" s="781"/>
      <c r="EX127" s="781"/>
      <c r="EY127" s="781"/>
      <c r="EZ127" s="781"/>
      <c r="FA127" s="781"/>
      <c r="FB127" s="781"/>
      <c r="FC127" s="781"/>
      <c r="FD127" s="781"/>
      <c r="FE127" s="781"/>
      <c r="FF127" s="781"/>
      <c r="FG127" s="781"/>
      <c r="FH127" s="781"/>
      <c r="FI127" s="781"/>
      <c r="FJ127" s="781"/>
      <c r="FK127" s="781"/>
      <c r="FL127" s="781"/>
      <c r="FM127" s="781"/>
      <c r="FN127" s="781"/>
      <c r="FO127" s="221"/>
      <c r="FP127" s="222"/>
      <c r="FQ127" s="222"/>
      <c r="FR127" s="222"/>
      <c r="FS127" s="222"/>
      <c r="FT127" s="222"/>
      <c r="FU127" s="222"/>
      <c r="FV127" s="222"/>
      <c r="FW127" s="222"/>
      <c r="FX127" s="222"/>
      <c r="FY127" s="222"/>
      <c r="FZ127" s="222"/>
      <c r="GA127" s="222"/>
      <c r="GB127" s="222"/>
      <c r="GC127" s="222"/>
      <c r="GD127" s="222"/>
      <c r="GE127" s="222"/>
      <c r="GF127" s="222"/>
      <c r="GG127" s="222"/>
      <c r="GH127" s="222"/>
      <c r="GI127" s="222"/>
      <c r="GJ127" s="222"/>
      <c r="GK127" s="222"/>
      <c r="GL127" s="222"/>
      <c r="GM127" s="222"/>
      <c r="GN127" s="222"/>
      <c r="GO127" s="222"/>
      <c r="GP127" s="222"/>
      <c r="GQ127" s="222"/>
      <c r="GR127" s="222"/>
      <c r="GS127" s="222"/>
      <c r="GT127" s="222"/>
      <c r="GU127" s="222"/>
      <c r="GV127" s="222"/>
      <c r="GW127" s="222"/>
      <c r="GX127" s="222"/>
      <c r="GY127" s="222"/>
      <c r="GZ127" s="222"/>
      <c r="HA127" s="222"/>
      <c r="HB127" s="222"/>
      <c r="HC127" s="222"/>
      <c r="HD127" s="222"/>
      <c r="HE127" s="222"/>
      <c r="HF127" s="222"/>
      <c r="HG127" s="222"/>
      <c r="HH127" s="222"/>
      <c r="HI127" s="222"/>
      <c r="HJ127" s="222"/>
      <c r="HK127" s="222"/>
      <c r="HL127" s="222"/>
      <c r="HM127" s="222"/>
      <c r="HN127" s="222"/>
      <c r="HO127" s="222"/>
      <c r="HP127" s="222"/>
      <c r="HQ127" s="222"/>
      <c r="HR127" s="222"/>
      <c r="HS127" s="222"/>
      <c r="HT127" s="222"/>
      <c r="HU127" s="222"/>
      <c r="HV127" s="222"/>
      <c r="HW127" s="222"/>
      <c r="HX127" s="222"/>
      <c r="HY127" s="222"/>
      <c r="HZ127" s="222"/>
      <c r="IA127" s="222"/>
      <c r="IB127" s="222"/>
      <c r="IC127" s="222"/>
      <c r="ID127" s="222"/>
      <c r="IE127" s="222"/>
      <c r="IF127" s="222"/>
      <c r="IG127" s="222"/>
      <c r="IH127" s="222"/>
      <c r="II127" s="222"/>
      <c r="IJ127" s="222"/>
      <c r="IK127" s="222"/>
      <c r="IL127" s="222"/>
      <c r="IM127" s="222"/>
      <c r="IN127" s="222"/>
      <c r="IO127" s="222"/>
      <c r="IP127" s="222"/>
      <c r="IQ127" s="222"/>
      <c r="IR127" s="222"/>
      <c r="IS127" s="222"/>
      <c r="IT127" s="222"/>
      <c r="IU127" s="222"/>
      <c r="IV127" s="222"/>
      <c r="IW127" s="222"/>
      <c r="IX127" s="222"/>
      <c r="IY127" s="222"/>
      <c r="IZ127" s="222"/>
      <c r="JA127" s="222"/>
      <c r="JB127" s="222"/>
      <c r="JC127" s="222"/>
      <c r="JD127" s="222"/>
      <c r="JE127" s="222"/>
      <c r="JF127" s="222"/>
      <c r="JG127" s="222"/>
      <c r="JH127" s="222"/>
      <c r="JI127" s="222"/>
      <c r="JJ127" s="222"/>
      <c r="JK127" s="222"/>
      <c r="JL127" s="222"/>
      <c r="JM127" s="222"/>
      <c r="JN127" s="222"/>
      <c r="JO127" s="222"/>
      <c r="JP127" s="222"/>
      <c r="JQ127" s="221"/>
      <c r="JR127" s="222"/>
      <c r="JS127" s="222"/>
      <c r="JT127" s="222"/>
      <c r="JU127" s="222"/>
      <c r="JV127" s="222"/>
      <c r="JW127" s="222"/>
      <c r="JX127" s="222"/>
      <c r="JY127" s="222"/>
      <c r="JZ127" s="222"/>
      <c r="KA127" s="222"/>
      <c r="KB127" s="222"/>
      <c r="KC127" s="222"/>
      <c r="KD127" s="222"/>
      <c r="KE127" s="222"/>
      <c r="KF127" s="222"/>
      <c r="KG127" s="222"/>
      <c r="KH127" s="222"/>
      <c r="KI127" s="222"/>
      <c r="KJ127" s="222"/>
      <c r="KK127" s="222"/>
      <c r="KL127" s="222"/>
      <c r="KM127" s="222"/>
      <c r="KN127" s="222"/>
      <c r="KO127" s="222"/>
      <c r="KP127" s="222"/>
      <c r="KQ127" s="222"/>
      <c r="KR127" s="222"/>
      <c r="KS127" s="222"/>
      <c r="KT127" s="222"/>
      <c r="KU127" s="222"/>
      <c r="KV127" s="222"/>
      <c r="KW127" s="222"/>
      <c r="KX127" s="222"/>
      <c r="KY127" s="222"/>
      <c r="KZ127" s="222"/>
      <c r="LA127" s="222"/>
      <c r="LB127" s="222"/>
      <c r="LC127" s="222"/>
      <c r="LD127" s="222"/>
      <c r="LE127" s="222"/>
      <c r="LF127" s="222"/>
      <c r="LG127" s="222"/>
      <c r="LH127" s="222"/>
      <c r="LI127" s="222"/>
      <c r="LJ127" s="222"/>
      <c r="LK127" s="222"/>
      <c r="LL127" s="222"/>
      <c r="LM127" s="222"/>
      <c r="LN127" s="222"/>
      <c r="LO127" s="222"/>
      <c r="LP127" s="222"/>
      <c r="LQ127" s="222"/>
      <c r="LR127" s="222"/>
      <c r="LS127" s="222"/>
      <c r="LT127" s="222"/>
      <c r="LU127" s="222"/>
      <c r="LV127" s="222"/>
      <c r="LW127" s="222"/>
      <c r="LX127" s="222"/>
      <c r="LY127" s="222"/>
      <c r="LZ127" s="222"/>
      <c r="MA127" s="222"/>
      <c r="MB127" s="222"/>
      <c r="MC127" s="222"/>
      <c r="MD127" s="222"/>
      <c r="ME127" s="222"/>
      <c r="MF127" s="222"/>
      <c r="MG127" s="222"/>
      <c r="MH127" s="222"/>
      <c r="MI127" s="222"/>
      <c r="MJ127" s="222"/>
      <c r="MK127" s="222"/>
      <c r="ML127" s="222"/>
      <c r="MM127" s="222"/>
      <c r="MN127" s="222"/>
      <c r="MO127" s="222"/>
      <c r="MP127" s="222"/>
      <c r="MQ127" s="222"/>
      <c r="MR127" s="222"/>
      <c r="MS127" s="222"/>
      <c r="MT127" s="222"/>
      <c r="MU127" s="222"/>
      <c r="MV127" s="222"/>
      <c r="MW127" s="222"/>
      <c r="MX127" s="222"/>
      <c r="MY127" s="222"/>
      <c r="MZ127" s="222"/>
      <c r="NA127" s="222"/>
      <c r="NB127" s="222"/>
      <c r="NC127" s="222"/>
      <c r="ND127" s="222"/>
      <c r="NE127" s="222"/>
      <c r="NF127" s="222"/>
      <c r="NG127" s="222"/>
      <c r="NH127" s="222"/>
      <c r="NI127" s="222"/>
      <c r="NJ127" s="222"/>
      <c r="NK127" s="222"/>
      <c r="NL127" s="222"/>
      <c r="NM127" s="222"/>
      <c r="NN127" s="222"/>
      <c r="NO127" s="222"/>
      <c r="NP127" s="222"/>
      <c r="NQ127" s="222"/>
      <c r="NR127" s="222"/>
      <c r="NS127" s="221"/>
      <c r="NT127" s="222"/>
      <c r="NU127" s="222"/>
      <c r="NV127" s="222"/>
      <c r="NW127" s="222"/>
      <c r="NX127" s="222"/>
      <c r="NY127" s="222"/>
      <c r="NZ127" s="222"/>
      <c r="OA127" s="222"/>
      <c r="OB127" s="222"/>
      <c r="OC127" s="222"/>
      <c r="OD127" s="222"/>
      <c r="OE127" s="222"/>
      <c r="OF127" s="222"/>
      <c r="OG127" s="222"/>
      <c r="OH127" s="222"/>
      <c r="OI127" s="222"/>
      <c r="OJ127" s="222"/>
      <c r="OK127" s="222"/>
      <c r="OL127" s="222"/>
      <c r="OM127" s="222"/>
      <c r="ON127" s="222"/>
      <c r="OO127" s="222"/>
      <c r="OP127" s="222"/>
      <c r="OQ127" s="222"/>
      <c r="OR127" s="222"/>
      <c r="OS127" s="222"/>
      <c r="OT127" s="222"/>
      <c r="OU127" s="222"/>
      <c r="OV127" s="222"/>
      <c r="OW127" s="222"/>
      <c r="OX127" s="222"/>
      <c r="OY127" s="222"/>
      <c r="OZ127" s="222"/>
      <c r="PA127" s="222"/>
      <c r="PB127" s="222"/>
      <c r="PC127" s="222"/>
      <c r="PD127" s="222"/>
      <c r="PE127" s="222"/>
      <c r="PF127" s="222"/>
      <c r="PG127" s="222"/>
      <c r="PH127" s="222"/>
      <c r="PI127" s="222"/>
      <c r="PJ127" s="222"/>
      <c r="PK127" s="222"/>
      <c r="PL127" s="222"/>
      <c r="PM127" s="222"/>
      <c r="PN127" s="222"/>
      <c r="PO127" s="222"/>
      <c r="PP127" s="222"/>
      <c r="PQ127" s="222"/>
      <c r="PR127" s="222"/>
      <c r="PS127" s="222"/>
      <c r="PT127" s="222"/>
      <c r="PU127" s="222"/>
      <c r="PV127" s="222"/>
      <c r="PW127" s="222"/>
      <c r="PX127" s="222"/>
      <c r="PY127" s="222"/>
      <c r="PZ127" s="222"/>
      <c r="QA127" s="222"/>
      <c r="QB127" s="222"/>
      <c r="QC127" s="222"/>
      <c r="QD127" s="222"/>
      <c r="QE127" s="222"/>
      <c r="QF127" s="222"/>
      <c r="QG127" s="222"/>
      <c r="QH127" s="222"/>
      <c r="QI127" s="222"/>
      <c r="QJ127" s="222"/>
      <c r="QK127" s="222"/>
      <c r="QL127" s="222"/>
      <c r="QM127" s="222"/>
      <c r="QN127" s="222"/>
      <c r="QO127" s="222"/>
      <c r="QP127" s="222"/>
      <c r="QQ127" s="222"/>
      <c r="QR127" s="222"/>
      <c r="QS127" s="222"/>
      <c r="QT127" s="222"/>
      <c r="QU127" s="222"/>
      <c r="QV127" s="222"/>
      <c r="QW127" s="222"/>
      <c r="QX127" s="222"/>
      <c r="QY127" s="222"/>
      <c r="QZ127" s="222"/>
      <c r="RA127" s="222"/>
      <c r="RB127" s="222"/>
      <c r="RC127" s="222"/>
      <c r="RD127" s="222"/>
      <c r="RE127" s="222"/>
      <c r="RF127" s="222"/>
      <c r="RG127" s="222"/>
      <c r="RH127" s="222"/>
      <c r="RI127" s="222"/>
      <c r="RJ127" s="222"/>
      <c r="RK127" s="222"/>
      <c r="RL127" s="222"/>
      <c r="RM127" s="222"/>
      <c r="RN127" s="222"/>
      <c r="RO127" s="222"/>
      <c r="RP127" s="222"/>
      <c r="RQ127" s="222"/>
      <c r="RR127" s="222"/>
      <c r="RS127" s="222"/>
      <c r="RT127" s="222"/>
      <c r="RU127" s="221"/>
    </row>
    <row r="128" spans="2:489" ht="6.6" customHeight="1">
      <c r="B128" s="484"/>
      <c r="C128" s="485"/>
      <c r="D128" s="486"/>
      <c r="E128" s="809"/>
      <c r="F128" s="810"/>
      <c r="G128" s="810"/>
      <c r="H128" s="810"/>
      <c r="I128" s="810"/>
      <c r="J128" s="810"/>
      <c r="K128" s="810"/>
      <c r="L128" s="810"/>
      <c r="M128" s="810"/>
      <c r="N128" s="810"/>
      <c r="O128" s="810"/>
      <c r="P128" s="810"/>
      <c r="Q128" s="810"/>
      <c r="R128" s="810"/>
      <c r="S128" s="810"/>
      <c r="T128" s="810"/>
      <c r="U128" s="810"/>
      <c r="V128" s="810"/>
      <c r="W128" s="810"/>
      <c r="X128" s="810"/>
      <c r="Y128" s="810"/>
      <c r="Z128" s="810"/>
      <c r="AA128" s="810"/>
      <c r="AB128" s="810"/>
      <c r="AC128" s="810"/>
      <c r="AD128" s="810"/>
      <c r="AE128" s="810"/>
      <c r="AF128" s="811"/>
      <c r="AG128" s="458"/>
      <c r="AH128" s="432"/>
      <c r="AI128" s="432"/>
      <c r="AJ128" s="432"/>
      <c r="AK128" s="432"/>
      <c r="AL128" s="432"/>
      <c r="AM128" s="432"/>
      <c r="AN128" s="432"/>
      <c r="AO128" s="432"/>
      <c r="AP128" s="432"/>
      <c r="AQ128" s="432"/>
      <c r="AR128" s="432"/>
      <c r="AS128" s="432"/>
      <c r="AT128" s="432"/>
      <c r="AU128" s="432"/>
      <c r="AV128" s="432"/>
      <c r="AW128" s="432"/>
      <c r="AX128" s="462"/>
      <c r="AY128" s="462"/>
      <c r="AZ128" s="462"/>
      <c r="BA128" s="462"/>
      <c r="BB128" s="462"/>
      <c r="BC128" s="468"/>
      <c r="BD128" s="469"/>
      <c r="BE128" s="469"/>
      <c r="BF128" s="469"/>
      <c r="BG128" s="469"/>
      <c r="BH128" s="469"/>
      <c r="BI128" s="469"/>
      <c r="BJ128" s="469"/>
      <c r="BK128" s="469"/>
      <c r="BL128" s="469"/>
      <c r="BM128" s="469"/>
      <c r="BN128" s="469"/>
      <c r="BO128" s="469"/>
      <c r="BP128" s="469"/>
      <c r="BQ128" s="469"/>
      <c r="BR128" s="469"/>
      <c r="BS128" s="469"/>
      <c r="BT128" s="796"/>
      <c r="BU128" s="797"/>
      <c r="BV128" s="797"/>
      <c r="BW128" s="797"/>
      <c r="BX128" s="798"/>
      <c r="BY128" s="468"/>
      <c r="BZ128" s="469"/>
      <c r="CA128" s="469"/>
      <c r="CB128" s="469"/>
      <c r="CC128" s="469"/>
      <c r="CD128" s="469"/>
      <c r="CE128" s="469"/>
      <c r="CF128" s="469"/>
      <c r="CG128" s="469"/>
      <c r="CH128" s="469"/>
      <c r="CI128" s="469"/>
      <c r="CJ128" s="469"/>
      <c r="CK128" s="469"/>
      <c r="CL128" s="469"/>
      <c r="CM128" s="469"/>
      <c r="CN128" s="469"/>
      <c r="CO128" s="469"/>
      <c r="CP128" s="796"/>
      <c r="CQ128" s="797"/>
      <c r="CR128" s="797"/>
      <c r="CS128" s="797"/>
      <c r="CT128" s="798"/>
      <c r="CU128" s="468"/>
      <c r="CV128" s="469"/>
      <c r="CW128" s="469"/>
      <c r="CX128" s="469"/>
      <c r="CY128" s="469"/>
      <c r="CZ128" s="469"/>
      <c r="DA128" s="469"/>
      <c r="DB128" s="469"/>
      <c r="DC128" s="469"/>
      <c r="DD128" s="469"/>
      <c r="DE128" s="469"/>
      <c r="DF128" s="469"/>
      <c r="DG128" s="469"/>
      <c r="DH128" s="469"/>
      <c r="DI128" s="469"/>
      <c r="DJ128" s="469"/>
      <c r="DK128" s="469"/>
      <c r="DL128" s="796"/>
      <c r="DM128" s="797"/>
      <c r="DN128" s="797"/>
      <c r="DO128" s="797"/>
      <c r="DP128" s="798"/>
      <c r="DQ128" s="384"/>
      <c r="DR128" s="285"/>
      <c r="DS128" s="285"/>
      <c r="DT128" s="285"/>
      <c r="DU128" s="285"/>
      <c r="DV128" s="285"/>
      <c r="DW128" s="285"/>
      <c r="DX128" s="285"/>
      <c r="DY128" s="285"/>
      <c r="DZ128" s="285"/>
      <c r="EA128" s="285"/>
      <c r="EB128" s="285"/>
      <c r="EC128" s="285"/>
      <c r="ED128" s="285"/>
      <c r="EE128" s="285"/>
      <c r="EF128" s="285"/>
      <c r="EG128" s="285"/>
      <c r="EH128" s="285"/>
      <c r="EI128" s="285"/>
      <c r="EJ128" s="285"/>
      <c r="EK128" s="285"/>
      <c r="EL128" s="285"/>
      <c r="EM128" s="285"/>
      <c r="EN128" s="285"/>
      <c r="EO128" s="285"/>
      <c r="EP128" s="285"/>
      <c r="EQ128" s="285"/>
      <c r="ER128" s="285"/>
      <c r="ES128" s="285"/>
      <c r="ET128" s="285"/>
      <c r="EU128" s="285"/>
      <c r="EV128" s="285"/>
      <c r="EW128" s="285"/>
      <c r="EX128" s="285"/>
      <c r="EY128" s="285"/>
      <c r="EZ128" s="285"/>
      <c r="FA128" s="285"/>
      <c r="FB128" s="285"/>
      <c r="FC128" s="285"/>
      <c r="FD128" s="285"/>
      <c r="FE128" s="285"/>
      <c r="FF128" s="285"/>
      <c r="FG128" s="285"/>
      <c r="FH128" s="285"/>
      <c r="FI128" s="285"/>
      <c r="FJ128" s="285"/>
      <c r="FK128" s="285"/>
      <c r="FL128" s="285"/>
      <c r="FM128" s="285"/>
      <c r="FN128" s="285"/>
      <c r="FO128" s="221"/>
      <c r="FP128" s="222"/>
      <c r="FQ128" s="222"/>
      <c r="FR128" s="222"/>
      <c r="FS128" s="222"/>
      <c r="FT128" s="222"/>
      <c r="FU128" s="222"/>
      <c r="FV128" s="222"/>
      <c r="FW128" s="222"/>
      <c r="FX128" s="222"/>
      <c r="FY128" s="222"/>
      <c r="FZ128" s="222"/>
      <c r="GA128" s="222"/>
      <c r="GB128" s="222"/>
      <c r="GC128" s="222"/>
      <c r="GD128" s="222"/>
      <c r="GE128" s="222"/>
      <c r="GF128" s="222"/>
      <c r="GG128" s="222"/>
      <c r="GH128" s="222"/>
      <c r="GI128" s="222"/>
      <c r="GJ128" s="222"/>
      <c r="GK128" s="222"/>
      <c r="GL128" s="222"/>
      <c r="GM128" s="222"/>
      <c r="GN128" s="222"/>
      <c r="GO128" s="222"/>
      <c r="GP128" s="222"/>
      <c r="GQ128" s="222"/>
      <c r="GR128" s="222"/>
      <c r="GS128" s="222"/>
      <c r="GT128" s="222"/>
      <c r="GU128" s="222"/>
      <c r="GV128" s="222"/>
      <c r="GW128" s="222"/>
      <c r="GX128" s="222"/>
      <c r="GY128" s="222"/>
      <c r="GZ128" s="222"/>
      <c r="HA128" s="222"/>
      <c r="HB128" s="222"/>
      <c r="HC128" s="222"/>
      <c r="HD128" s="222"/>
      <c r="HE128" s="222"/>
      <c r="HF128" s="222"/>
      <c r="HG128" s="222"/>
      <c r="HH128" s="222"/>
      <c r="HI128" s="222"/>
      <c r="HJ128" s="222"/>
      <c r="HK128" s="222"/>
      <c r="HL128" s="222"/>
      <c r="HM128" s="222"/>
      <c r="HN128" s="222"/>
      <c r="HO128" s="222"/>
      <c r="HP128" s="222"/>
      <c r="HQ128" s="222"/>
      <c r="HR128" s="222"/>
      <c r="HS128" s="222"/>
      <c r="HT128" s="222"/>
      <c r="HU128" s="222"/>
      <c r="HV128" s="222"/>
      <c r="HW128" s="222"/>
      <c r="HX128" s="222"/>
      <c r="HY128" s="222"/>
      <c r="HZ128" s="222"/>
      <c r="IA128" s="222"/>
      <c r="IB128" s="222"/>
      <c r="IC128" s="222"/>
      <c r="ID128" s="222"/>
      <c r="IE128" s="222"/>
      <c r="IF128" s="222"/>
      <c r="IG128" s="222"/>
      <c r="IH128" s="222"/>
      <c r="II128" s="222"/>
      <c r="IJ128" s="222"/>
      <c r="IK128" s="222"/>
      <c r="IL128" s="222"/>
      <c r="IM128" s="222"/>
      <c r="IN128" s="222"/>
      <c r="IO128" s="222"/>
      <c r="IP128" s="222"/>
      <c r="IQ128" s="222"/>
      <c r="IR128" s="222"/>
      <c r="IS128" s="222"/>
      <c r="IT128" s="222"/>
      <c r="IU128" s="222"/>
      <c r="IV128" s="222"/>
      <c r="IW128" s="222"/>
      <c r="IX128" s="222"/>
      <c r="IY128" s="222"/>
      <c r="IZ128" s="222"/>
      <c r="JA128" s="222"/>
      <c r="JB128" s="222"/>
      <c r="JC128" s="222"/>
      <c r="JD128" s="222"/>
      <c r="JE128" s="222"/>
      <c r="JF128" s="222"/>
      <c r="JG128" s="222"/>
      <c r="JH128" s="222"/>
      <c r="JI128" s="222"/>
      <c r="JJ128" s="222"/>
      <c r="JK128" s="222"/>
      <c r="JL128" s="222"/>
      <c r="JM128" s="222"/>
      <c r="JN128" s="222"/>
      <c r="JO128" s="222"/>
      <c r="JP128" s="222"/>
      <c r="JQ128" s="221"/>
      <c r="JR128" s="222"/>
      <c r="JS128" s="222"/>
      <c r="JT128" s="222"/>
      <c r="JU128" s="222"/>
      <c r="JV128" s="222"/>
      <c r="JW128" s="222"/>
      <c r="JX128" s="222"/>
      <c r="JY128" s="222"/>
      <c r="JZ128" s="222"/>
      <c r="KA128" s="222"/>
      <c r="KB128" s="222"/>
      <c r="KC128" s="222"/>
      <c r="KD128" s="222"/>
      <c r="KE128" s="222"/>
      <c r="KF128" s="222"/>
      <c r="KG128" s="222"/>
      <c r="KH128" s="222"/>
      <c r="KI128" s="222"/>
      <c r="KJ128" s="222"/>
      <c r="KK128" s="222"/>
      <c r="KL128" s="222"/>
      <c r="KM128" s="222"/>
      <c r="KN128" s="222"/>
      <c r="KO128" s="222"/>
      <c r="KP128" s="222"/>
      <c r="KQ128" s="222"/>
      <c r="KR128" s="222"/>
      <c r="KS128" s="222"/>
      <c r="KT128" s="222"/>
      <c r="KU128" s="222"/>
      <c r="KV128" s="222"/>
      <c r="KW128" s="222"/>
      <c r="KX128" s="222"/>
      <c r="KY128" s="222"/>
      <c r="KZ128" s="222"/>
      <c r="LA128" s="222"/>
      <c r="LB128" s="222"/>
      <c r="LC128" s="222"/>
      <c r="LD128" s="222"/>
      <c r="LE128" s="222"/>
      <c r="LF128" s="222"/>
      <c r="LG128" s="222"/>
      <c r="LH128" s="222"/>
      <c r="LI128" s="222"/>
      <c r="LJ128" s="222"/>
      <c r="LK128" s="222"/>
      <c r="LL128" s="222"/>
      <c r="LM128" s="222"/>
      <c r="LN128" s="222"/>
      <c r="LO128" s="222"/>
      <c r="LP128" s="222"/>
      <c r="LQ128" s="222"/>
      <c r="LR128" s="222"/>
      <c r="LS128" s="222"/>
      <c r="LT128" s="222"/>
      <c r="LU128" s="222"/>
      <c r="LV128" s="222"/>
      <c r="LW128" s="222"/>
      <c r="LX128" s="222"/>
      <c r="LY128" s="222"/>
      <c r="LZ128" s="222"/>
      <c r="MA128" s="222"/>
      <c r="MB128" s="222"/>
      <c r="MC128" s="222"/>
      <c r="MD128" s="222"/>
      <c r="ME128" s="222"/>
      <c r="MF128" s="222"/>
      <c r="MG128" s="222"/>
      <c r="MH128" s="222"/>
      <c r="MI128" s="222"/>
      <c r="MJ128" s="222"/>
      <c r="MK128" s="222"/>
      <c r="ML128" s="222"/>
      <c r="MM128" s="222"/>
      <c r="MN128" s="222"/>
      <c r="MO128" s="222"/>
      <c r="MP128" s="222"/>
      <c r="MQ128" s="222"/>
      <c r="MR128" s="222"/>
      <c r="MS128" s="222"/>
      <c r="MT128" s="222"/>
      <c r="MU128" s="222"/>
      <c r="MV128" s="222"/>
      <c r="MW128" s="222"/>
      <c r="MX128" s="222"/>
      <c r="MY128" s="222"/>
      <c r="MZ128" s="222"/>
      <c r="NA128" s="222"/>
      <c r="NB128" s="222"/>
      <c r="NC128" s="222"/>
      <c r="ND128" s="222"/>
      <c r="NE128" s="222"/>
      <c r="NF128" s="222"/>
      <c r="NG128" s="222"/>
      <c r="NH128" s="222"/>
      <c r="NI128" s="222"/>
      <c r="NJ128" s="222"/>
      <c r="NK128" s="222"/>
      <c r="NL128" s="222"/>
      <c r="NM128" s="222"/>
      <c r="NN128" s="222"/>
      <c r="NO128" s="222"/>
      <c r="NP128" s="222"/>
      <c r="NQ128" s="222"/>
      <c r="NR128" s="222"/>
      <c r="NS128" s="221"/>
      <c r="NT128" s="222"/>
      <c r="NU128" s="222"/>
      <c r="NV128" s="222"/>
      <c r="NW128" s="222"/>
      <c r="NX128" s="222"/>
      <c r="NY128" s="222"/>
      <c r="NZ128" s="222"/>
      <c r="OA128" s="222"/>
      <c r="OB128" s="222"/>
      <c r="OC128" s="222"/>
      <c r="OD128" s="222"/>
      <c r="OE128" s="222"/>
      <c r="OF128" s="222"/>
      <c r="OG128" s="222"/>
      <c r="OH128" s="222"/>
      <c r="OI128" s="222"/>
      <c r="OJ128" s="222"/>
      <c r="OK128" s="222"/>
      <c r="OL128" s="222"/>
      <c r="OM128" s="222"/>
      <c r="ON128" s="222"/>
      <c r="OO128" s="222"/>
      <c r="OP128" s="222"/>
      <c r="OQ128" s="222"/>
      <c r="OR128" s="222"/>
      <c r="OS128" s="222"/>
      <c r="OT128" s="222"/>
      <c r="OU128" s="222"/>
      <c r="OV128" s="222"/>
      <c r="OW128" s="222"/>
      <c r="OX128" s="222"/>
      <c r="OY128" s="222"/>
      <c r="OZ128" s="222"/>
      <c r="PA128" s="222"/>
      <c r="PB128" s="222"/>
      <c r="PC128" s="222"/>
      <c r="PD128" s="222"/>
      <c r="PE128" s="222"/>
      <c r="PF128" s="222"/>
      <c r="PG128" s="222"/>
      <c r="PH128" s="222"/>
      <c r="PI128" s="222"/>
      <c r="PJ128" s="222"/>
      <c r="PK128" s="222"/>
      <c r="PL128" s="222"/>
      <c r="PM128" s="222"/>
      <c r="PN128" s="222"/>
      <c r="PO128" s="222"/>
      <c r="PP128" s="222"/>
      <c r="PQ128" s="222"/>
      <c r="PR128" s="222"/>
      <c r="PS128" s="222"/>
      <c r="PT128" s="222"/>
      <c r="PU128" s="222"/>
      <c r="PV128" s="222"/>
      <c r="PW128" s="222"/>
      <c r="PX128" s="222"/>
      <c r="PY128" s="222"/>
      <c r="PZ128" s="222"/>
      <c r="QA128" s="222"/>
      <c r="QB128" s="222"/>
      <c r="QC128" s="222"/>
      <c r="QD128" s="222"/>
      <c r="QE128" s="222"/>
      <c r="QF128" s="222"/>
      <c r="QG128" s="222"/>
      <c r="QH128" s="222"/>
      <c r="QI128" s="222"/>
      <c r="QJ128" s="222"/>
      <c r="QK128" s="222"/>
      <c r="QL128" s="222"/>
      <c r="QM128" s="222"/>
      <c r="QN128" s="222"/>
      <c r="QO128" s="222"/>
      <c r="QP128" s="222"/>
      <c r="QQ128" s="222"/>
      <c r="QR128" s="222"/>
      <c r="QS128" s="222"/>
      <c r="QT128" s="222"/>
      <c r="QU128" s="222"/>
      <c r="QV128" s="222"/>
      <c r="QW128" s="222"/>
      <c r="QX128" s="222"/>
      <c r="QY128" s="222"/>
      <c r="QZ128" s="222"/>
      <c r="RA128" s="222"/>
      <c r="RB128" s="222"/>
      <c r="RC128" s="222"/>
      <c r="RD128" s="222"/>
      <c r="RE128" s="222"/>
      <c r="RF128" s="222"/>
      <c r="RG128" s="222"/>
      <c r="RH128" s="222"/>
      <c r="RI128" s="222"/>
      <c r="RJ128" s="222"/>
      <c r="RK128" s="222"/>
      <c r="RL128" s="222"/>
      <c r="RM128" s="222"/>
      <c r="RN128" s="222"/>
      <c r="RO128" s="222"/>
      <c r="RP128" s="222"/>
      <c r="RQ128" s="222"/>
      <c r="RR128" s="222"/>
      <c r="RS128" s="222"/>
      <c r="RT128" s="222"/>
      <c r="RU128" s="221"/>
    </row>
    <row r="129" spans="1:489" ht="6.6" customHeight="1">
      <c r="B129" s="484"/>
      <c r="C129" s="485"/>
      <c r="D129" s="486"/>
      <c r="E129" s="809"/>
      <c r="F129" s="810"/>
      <c r="G129" s="810"/>
      <c r="H129" s="810"/>
      <c r="I129" s="810"/>
      <c r="J129" s="810"/>
      <c r="K129" s="810"/>
      <c r="L129" s="810"/>
      <c r="M129" s="810"/>
      <c r="N129" s="810"/>
      <c r="O129" s="810"/>
      <c r="P129" s="810"/>
      <c r="Q129" s="810"/>
      <c r="R129" s="810"/>
      <c r="S129" s="810"/>
      <c r="T129" s="810"/>
      <c r="U129" s="810"/>
      <c r="V129" s="810"/>
      <c r="W129" s="810"/>
      <c r="X129" s="810"/>
      <c r="Y129" s="810"/>
      <c r="Z129" s="810"/>
      <c r="AA129" s="810"/>
      <c r="AB129" s="810"/>
      <c r="AC129" s="810"/>
      <c r="AD129" s="810"/>
      <c r="AE129" s="810"/>
      <c r="AF129" s="811"/>
      <c r="AG129" s="458"/>
      <c r="AH129" s="432"/>
      <c r="AI129" s="432"/>
      <c r="AJ129" s="432"/>
      <c r="AK129" s="432"/>
      <c r="AL129" s="432"/>
      <c r="AM129" s="432"/>
      <c r="AN129" s="432"/>
      <c r="AO129" s="432"/>
      <c r="AP129" s="432"/>
      <c r="AQ129" s="432"/>
      <c r="AR129" s="432"/>
      <c r="AS129" s="432"/>
      <c r="AT129" s="432"/>
      <c r="AU129" s="432"/>
      <c r="AV129" s="432"/>
      <c r="AW129" s="432"/>
      <c r="AX129" s="462"/>
      <c r="AY129" s="462"/>
      <c r="AZ129" s="462"/>
      <c r="BA129" s="462"/>
      <c r="BB129" s="462"/>
      <c r="BC129" s="468"/>
      <c r="BD129" s="469"/>
      <c r="BE129" s="469"/>
      <c r="BF129" s="469"/>
      <c r="BG129" s="469"/>
      <c r="BH129" s="469"/>
      <c r="BI129" s="469"/>
      <c r="BJ129" s="469"/>
      <c r="BK129" s="469"/>
      <c r="BL129" s="469"/>
      <c r="BM129" s="469"/>
      <c r="BN129" s="469"/>
      <c r="BO129" s="469"/>
      <c r="BP129" s="469"/>
      <c r="BQ129" s="469"/>
      <c r="BR129" s="469"/>
      <c r="BS129" s="469"/>
      <c r="BT129" s="797"/>
      <c r="BU129" s="797"/>
      <c r="BV129" s="797"/>
      <c r="BW129" s="797"/>
      <c r="BX129" s="798"/>
      <c r="BY129" s="468"/>
      <c r="BZ129" s="469"/>
      <c r="CA129" s="469"/>
      <c r="CB129" s="469"/>
      <c r="CC129" s="469"/>
      <c r="CD129" s="469"/>
      <c r="CE129" s="469"/>
      <c r="CF129" s="469"/>
      <c r="CG129" s="469"/>
      <c r="CH129" s="469"/>
      <c r="CI129" s="469"/>
      <c r="CJ129" s="469"/>
      <c r="CK129" s="469"/>
      <c r="CL129" s="469"/>
      <c r="CM129" s="469"/>
      <c r="CN129" s="469"/>
      <c r="CO129" s="469"/>
      <c r="CP129" s="797"/>
      <c r="CQ129" s="797"/>
      <c r="CR129" s="797"/>
      <c r="CS129" s="797"/>
      <c r="CT129" s="798"/>
      <c r="CU129" s="468"/>
      <c r="CV129" s="469"/>
      <c r="CW129" s="469"/>
      <c r="CX129" s="469"/>
      <c r="CY129" s="469"/>
      <c r="CZ129" s="469"/>
      <c r="DA129" s="469"/>
      <c r="DB129" s="469"/>
      <c r="DC129" s="469"/>
      <c r="DD129" s="469"/>
      <c r="DE129" s="469"/>
      <c r="DF129" s="469"/>
      <c r="DG129" s="469"/>
      <c r="DH129" s="469"/>
      <c r="DI129" s="469"/>
      <c r="DJ129" s="469"/>
      <c r="DK129" s="469"/>
      <c r="DL129" s="797"/>
      <c r="DM129" s="797"/>
      <c r="DN129" s="797"/>
      <c r="DO129" s="797"/>
      <c r="DP129" s="798"/>
      <c r="DQ129" s="384"/>
      <c r="DR129" s="285"/>
      <c r="DS129" s="285"/>
      <c r="DT129" s="285"/>
      <c r="DU129" s="285"/>
      <c r="DV129" s="285"/>
      <c r="DW129" s="285"/>
      <c r="DX129" s="285"/>
      <c r="DY129" s="285"/>
      <c r="DZ129" s="285"/>
      <c r="EA129" s="285"/>
      <c r="EB129" s="285"/>
      <c r="EC129" s="285"/>
      <c r="ED129" s="285"/>
      <c r="EE129" s="285"/>
      <c r="EF129" s="285"/>
      <c r="EG129" s="285"/>
      <c r="EH129" s="285"/>
      <c r="EI129" s="285"/>
      <c r="EJ129" s="285"/>
      <c r="EK129" s="285"/>
      <c r="EL129" s="285"/>
      <c r="EM129" s="285"/>
      <c r="EN129" s="285"/>
      <c r="EO129" s="285"/>
      <c r="EP129" s="285"/>
      <c r="EQ129" s="285"/>
      <c r="ER129" s="285"/>
      <c r="ES129" s="285"/>
      <c r="ET129" s="285"/>
      <c r="EU129" s="285"/>
      <c r="EV129" s="285"/>
      <c r="EW129" s="285"/>
      <c r="EX129" s="285"/>
      <c r="EY129" s="285"/>
      <c r="EZ129" s="285"/>
      <c r="FA129" s="285"/>
      <c r="FB129" s="285"/>
      <c r="FC129" s="285"/>
      <c r="FD129" s="285"/>
      <c r="FE129" s="285"/>
      <c r="FF129" s="285"/>
      <c r="FG129" s="285"/>
      <c r="FH129" s="285"/>
      <c r="FI129" s="285"/>
      <c r="FJ129" s="285"/>
      <c r="FK129" s="285"/>
      <c r="FL129" s="285"/>
      <c r="FM129" s="285"/>
      <c r="FN129" s="285"/>
      <c r="FO129" s="221"/>
      <c r="FP129" s="222"/>
      <c r="FQ129" s="222"/>
      <c r="FR129" s="222"/>
      <c r="FS129" s="222"/>
      <c r="FT129" s="222"/>
      <c r="FU129" s="222"/>
      <c r="FV129" s="222"/>
      <c r="FW129" s="222"/>
      <c r="FX129" s="222"/>
      <c r="FY129" s="222"/>
      <c r="FZ129" s="222"/>
      <c r="GA129" s="222"/>
      <c r="GB129" s="222"/>
      <c r="GC129" s="222"/>
      <c r="GD129" s="222"/>
      <c r="GE129" s="222"/>
      <c r="GF129" s="222"/>
      <c r="GG129" s="222"/>
      <c r="GH129" s="222"/>
      <c r="GI129" s="222"/>
      <c r="GJ129" s="222"/>
      <c r="GK129" s="222"/>
      <c r="GL129" s="222"/>
      <c r="GM129" s="222"/>
      <c r="GN129" s="222"/>
      <c r="GO129" s="222"/>
      <c r="GP129" s="222"/>
      <c r="GQ129" s="222"/>
      <c r="GR129" s="222"/>
      <c r="GS129" s="222"/>
      <c r="GT129" s="222"/>
      <c r="GU129" s="222"/>
      <c r="GV129" s="222"/>
      <c r="GW129" s="222"/>
      <c r="GX129" s="222"/>
      <c r="GY129" s="222"/>
      <c r="GZ129" s="222"/>
      <c r="HA129" s="222"/>
      <c r="HB129" s="222"/>
      <c r="HC129" s="222"/>
      <c r="HD129" s="222"/>
      <c r="HE129" s="222"/>
      <c r="HF129" s="222"/>
      <c r="HG129" s="222"/>
      <c r="HH129" s="222"/>
      <c r="HI129" s="222"/>
      <c r="HJ129" s="222"/>
      <c r="HK129" s="222"/>
      <c r="HL129" s="222"/>
      <c r="HM129" s="222"/>
      <c r="HN129" s="222"/>
      <c r="HO129" s="222"/>
      <c r="HP129" s="222"/>
      <c r="HQ129" s="222"/>
      <c r="HR129" s="222"/>
      <c r="HS129" s="222"/>
      <c r="HT129" s="222"/>
      <c r="HU129" s="222"/>
      <c r="HV129" s="222"/>
      <c r="HW129" s="222"/>
      <c r="HX129" s="222"/>
      <c r="HY129" s="222"/>
      <c r="HZ129" s="222"/>
      <c r="IA129" s="222"/>
      <c r="IB129" s="222"/>
      <c r="IC129" s="222"/>
      <c r="ID129" s="222"/>
      <c r="IE129" s="222"/>
      <c r="IF129" s="222"/>
      <c r="IG129" s="222"/>
      <c r="IH129" s="222"/>
      <c r="II129" s="222"/>
      <c r="IJ129" s="222"/>
      <c r="IK129" s="222"/>
      <c r="IL129" s="222"/>
      <c r="IM129" s="222"/>
      <c r="IN129" s="222"/>
      <c r="IO129" s="222"/>
      <c r="IP129" s="222"/>
      <c r="IQ129" s="222"/>
      <c r="IR129" s="222"/>
      <c r="IS129" s="222"/>
      <c r="IT129" s="222"/>
      <c r="IU129" s="222"/>
      <c r="IV129" s="222"/>
      <c r="IW129" s="222"/>
      <c r="IX129" s="222"/>
      <c r="IY129" s="222"/>
      <c r="IZ129" s="222"/>
      <c r="JA129" s="222"/>
      <c r="JB129" s="222"/>
      <c r="JC129" s="222"/>
      <c r="JD129" s="222"/>
      <c r="JE129" s="222"/>
      <c r="JF129" s="222"/>
      <c r="JG129" s="222"/>
      <c r="JH129" s="222"/>
      <c r="JI129" s="222"/>
      <c r="JJ129" s="222"/>
      <c r="JK129" s="222"/>
      <c r="JL129" s="222"/>
      <c r="JM129" s="222"/>
      <c r="JN129" s="222"/>
      <c r="JO129" s="222"/>
      <c r="JP129" s="222"/>
      <c r="JQ129" s="221"/>
      <c r="JR129" s="222"/>
      <c r="JS129" s="222"/>
      <c r="JT129" s="222"/>
      <c r="JU129" s="222"/>
      <c r="JV129" s="222"/>
      <c r="JW129" s="222"/>
      <c r="JX129" s="222"/>
      <c r="JY129" s="222"/>
      <c r="JZ129" s="222"/>
      <c r="KA129" s="222"/>
      <c r="KB129" s="222"/>
      <c r="KC129" s="222"/>
      <c r="KD129" s="222"/>
      <c r="KE129" s="222"/>
      <c r="KF129" s="222"/>
      <c r="KG129" s="222"/>
      <c r="KH129" s="222"/>
      <c r="KI129" s="222"/>
      <c r="KJ129" s="222"/>
      <c r="KK129" s="222"/>
      <c r="KL129" s="222"/>
      <c r="KM129" s="222"/>
      <c r="KN129" s="222"/>
      <c r="KO129" s="222"/>
      <c r="KP129" s="222"/>
      <c r="KQ129" s="222"/>
      <c r="KR129" s="222"/>
      <c r="KS129" s="222"/>
      <c r="KT129" s="222"/>
      <c r="KU129" s="222"/>
      <c r="KV129" s="222"/>
      <c r="KW129" s="222"/>
      <c r="KX129" s="222"/>
      <c r="KY129" s="222"/>
      <c r="KZ129" s="222"/>
      <c r="LA129" s="222"/>
      <c r="LB129" s="222"/>
      <c r="LC129" s="222"/>
      <c r="LD129" s="222"/>
      <c r="LE129" s="222"/>
      <c r="LF129" s="222"/>
      <c r="LG129" s="222"/>
      <c r="LH129" s="222"/>
      <c r="LI129" s="222"/>
      <c r="LJ129" s="222"/>
      <c r="LK129" s="222"/>
      <c r="LL129" s="222"/>
      <c r="LM129" s="222"/>
      <c r="LN129" s="222"/>
      <c r="LO129" s="222"/>
      <c r="LP129" s="222"/>
      <c r="LQ129" s="222"/>
      <c r="LR129" s="222"/>
      <c r="LS129" s="222"/>
      <c r="LT129" s="222"/>
      <c r="LU129" s="222"/>
      <c r="LV129" s="222"/>
      <c r="LW129" s="222"/>
      <c r="LX129" s="222"/>
      <c r="LY129" s="222"/>
      <c r="LZ129" s="222"/>
      <c r="MA129" s="222"/>
      <c r="MB129" s="222"/>
      <c r="MC129" s="222"/>
      <c r="MD129" s="222"/>
      <c r="ME129" s="222"/>
      <c r="MF129" s="222"/>
      <c r="MG129" s="222"/>
      <c r="MH129" s="222"/>
      <c r="MI129" s="222"/>
      <c r="MJ129" s="222"/>
      <c r="MK129" s="222"/>
      <c r="ML129" s="222"/>
      <c r="MM129" s="222"/>
      <c r="MN129" s="222"/>
      <c r="MO129" s="222"/>
      <c r="MP129" s="222"/>
      <c r="MQ129" s="222"/>
      <c r="MR129" s="222"/>
      <c r="MS129" s="222"/>
      <c r="MT129" s="222"/>
      <c r="MU129" s="222"/>
      <c r="MV129" s="222"/>
      <c r="MW129" s="222"/>
      <c r="MX129" s="222"/>
      <c r="MY129" s="222"/>
      <c r="MZ129" s="222"/>
      <c r="NA129" s="222"/>
      <c r="NB129" s="222"/>
      <c r="NC129" s="222"/>
      <c r="ND129" s="222"/>
      <c r="NE129" s="222"/>
      <c r="NF129" s="222"/>
      <c r="NG129" s="222"/>
      <c r="NH129" s="222"/>
      <c r="NI129" s="222"/>
      <c r="NJ129" s="222"/>
      <c r="NK129" s="222"/>
      <c r="NL129" s="222"/>
      <c r="NM129" s="222"/>
      <c r="NN129" s="222"/>
      <c r="NO129" s="222"/>
      <c r="NP129" s="222"/>
      <c r="NQ129" s="222"/>
      <c r="NR129" s="222"/>
      <c r="NS129" s="221"/>
      <c r="NT129" s="222"/>
      <c r="NU129" s="222"/>
      <c r="NV129" s="222"/>
      <c r="NW129" s="222"/>
      <c r="NX129" s="222"/>
      <c r="NY129" s="222"/>
      <c r="NZ129" s="222"/>
      <c r="OA129" s="222"/>
      <c r="OB129" s="222"/>
      <c r="OC129" s="222"/>
      <c r="OD129" s="222"/>
      <c r="OE129" s="222"/>
      <c r="OF129" s="222"/>
      <c r="OG129" s="222"/>
      <c r="OH129" s="222"/>
      <c r="OI129" s="222"/>
      <c r="OJ129" s="222"/>
      <c r="OK129" s="222"/>
      <c r="OL129" s="222"/>
      <c r="OM129" s="222"/>
      <c r="ON129" s="222"/>
      <c r="OO129" s="222"/>
      <c r="OP129" s="222"/>
      <c r="OQ129" s="222"/>
      <c r="OR129" s="222"/>
      <c r="OS129" s="222"/>
      <c r="OT129" s="222"/>
      <c r="OU129" s="222"/>
      <c r="OV129" s="222"/>
      <c r="OW129" s="222"/>
      <c r="OX129" s="222"/>
      <c r="OY129" s="222"/>
      <c r="OZ129" s="222"/>
      <c r="PA129" s="222"/>
      <c r="PB129" s="222"/>
      <c r="PC129" s="222"/>
      <c r="PD129" s="222"/>
      <c r="PE129" s="222"/>
      <c r="PF129" s="222"/>
      <c r="PG129" s="222"/>
      <c r="PH129" s="222"/>
      <c r="PI129" s="222"/>
      <c r="PJ129" s="222"/>
      <c r="PK129" s="222"/>
      <c r="PL129" s="222"/>
      <c r="PM129" s="222"/>
      <c r="PN129" s="222"/>
      <c r="PO129" s="222"/>
      <c r="PP129" s="222"/>
      <c r="PQ129" s="222"/>
      <c r="PR129" s="222"/>
      <c r="PS129" s="222"/>
      <c r="PT129" s="222"/>
      <c r="PU129" s="222"/>
      <c r="PV129" s="222"/>
      <c r="PW129" s="222"/>
      <c r="PX129" s="222"/>
      <c r="PY129" s="222"/>
      <c r="PZ129" s="222"/>
      <c r="QA129" s="222"/>
      <c r="QB129" s="222"/>
      <c r="QC129" s="222"/>
      <c r="QD129" s="222"/>
      <c r="QE129" s="222"/>
      <c r="QF129" s="222"/>
      <c r="QG129" s="222"/>
      <c r="QH129" s="222"/>
      <c r="QI129" s="222"/>
      <c r="QJ129" s="222"/>
      <c r="QK129" s="222"/>
      <c r="QL129" s="222"/>
      <c r="QM129" s="222"/>
      <c r="QN129" s="222"/>
      <c r="QO129" s="222"/>
      <c r="QP129" s="222"/>
      <c r="QQ129" s="222"/>
      <c r="QR129" s="222"/>
      <c r="QS129" s="222"/>
      <c r="QT129" s="222"/>
      <c r="QU129" s="222"/>
      <c r="QV129" s="222"/>
      <c r="QW129" s="222"/>
      <c r="QX129" s="222"/>
      <c r="QY129" s="222"/>
      <c r="QZ129" s="222"/>
      <c r="RA129" s="222"/>
      <c r="RB129" s="222"/>
      <c r="RC129" s="222"/>
      <c r="RD129" s="222"/>
      <c r="RE129" s="222"/>
      <c r="RF129" s="222"/>
      <c r="RG129" s="222"/>
      <c r="RH129" s="222"/>
      <c r="RI129" s="222"/>
      <c r="RJ129" s="222"/>
      <c r="RK129" s="222"/>
      <c r="RL129" s="222"/>
      <c r="RM129" s="222"/>
      <c r="RN129" s="222"/>
      <c r="RO129" s="222"/>
      <c r="RP129" s="222"/>
      <c r="RQ129" s="222"/>
      <c r="RR129" s="222"/>
      <c r="RS129" s="222"/>
      <c r="RT129" s="222"/>
      <c r="RU129" s="221"/>
    </row>
    <row r="130" spans="1:489" ht="6.6" customHeight="1">
      <c r="B130" s="484"/>
      <c r="C130" s="485"/>
      <c r="D130" s="486"/>
      <c r="E130" s="812"/>
      <c r="F130" s="813"/>
      <c r="G130" s="813"/>
      <c r="H130" s="813"/>
      <c r="I130" s="813"/>
      <c r="J130" s="813"/>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4"/>
      <c r="AG130" s="459"/>
      <c r="AH130" s="434"/>
      <c r="AI130" s="434"/>
      <c r="AJ130" s="434"/>
      <c r="AK130" s="434"/>
      <c r="AL130" s="434"/>
      <c r="AM130" s="434"/>
      <c r="AN130" s="434"/>
      <c r="AO130" s="434"/>
      <c r="AP130" s="434"/>
      <c r="AQ130" s="434"/>
      <c r="AR130" s="434"/>
      <c r="AS130" s="434"/>
      <c r="AT130" s="434"/>
      <c r="AU130" s="434"/>
      <c r="AV130" s="434"/>
      <c r="AW130" s="434"/>
      <c r="AX130" s="464"/>
      <c r="AY130" s="464"/>
      <c r="AZ130" s="464"/>
      <c r="BA130" s="464"/>
      <c r="BB130" s="464"/>
      <c r="BC130" s="470"/>
      <c r="BD130" s="471"/>
      <c r="BE130" s="471"/>
      <c r="BF130" s="471"/>
      <c r="BG130" s="471"/>
      <c r="BH130" s="471"/>
      <c r="BI130" s="471"/>
      <c r="BJ130" s="471"/>
      <c r="BK130" s="471"/>
      <c r="BL130" s="471"/>
      <c r="BM130" s="471"/>
      <c r="BN130" s="471"/>
      <c r="BO130" s="471"/>
      <c r="BP130" s="471"/>
      <c r="BQ130" s="471"/>
      <c r="BR130" s="471"/>
      <c r="BS130" s="471"/>
      <c r="BT130" s="797"/>
      <c r="BU130" s="797"/>
      <c r="BV130" s="797"/>
      <c r="BW130" s="797"/>
      <c r="BX130" s="798"/>
      <c r="BY130" s="470"/>
      <c r="BZ130" s="471"/>
      <c r="CA130" s="471"/>
      <c r="CB130" s="471"/>
      <c r="CC130" s="471"/>
      <c r="CD130" s="471"/>
      <c r="CE130" s="471"/>
      <c r="CF130" s="471"/>
      <c r="CG130" s="471"/>
      <c r="CH130" s="471"/>
      <c r="CI130" s="471"/>
      <c r="CJ130" s="471"/>
      <c r="CK130" s="471"/>
      <c r="CL130" s="471"/>
      <c r="CM130" s="471"/>
      <c r="CN130" s="471"/>
      <c r="CO130" s="471"/>
      <c r="CP130" s="797"/>
      <c r="CQ130" s="797"/>
      <c r="CR130" s="797"/>
      <c r="CS130" s="797"/>
      <c r="CT130" s="798"/>
      <c r="CU130" s="470"/>
      <c r="CV130" s="471"/>
      <c r="CW130" s="471"/>
      <c r="CX130" s="471"/>
      <c r="CY130" s="471"/>
      <c r="CZ130" s="471"/>
      <c r="DA130" s="471"/>
      <c r="DB130" s="471"/>
      <c r="DC130" s="471"/>
      <c r="DD130" s="471"/>
      <c r="DE130" s="471"/>
      <c r="DF130" s="471"/>
      <c r="DG130" s="471"/>
      <c r="DH130" s="471"/>
      <c r="DI130" s="471"/>
      <c r="DJ130" s="471"/>
      <c r="DK130" s="471"/>
      <c r="DL130" s="797"/>
      <c r="DM130" s="797"/>
      <c r="DN130" s="797"/>
      <c r="DO130" s="797"/>
      <c r="DP130" s="798"/>
      <c r="DQ130" s="384"/>
      <c r="DR130" s="285"/>
      <c r="DS130" s="285"/>
      <c r="DT130" s="285"/>
      <c r="DU130" s="285"/>
      <c r="DV130" s="285"/>
      <c r="DW130" s="285"/>
      <c r="DX130" s="285"/>
      <c r="DY130" s="285"/>
      <c r="DZ130" s="285"/>
      <c r="EA130" s="285"/>
      <c r="EB130" s="285"/>
      <c r="EC130" s="285"/>
      <c r="ED130" s="285"/>
      <c r="EE130" s="285"/>
      <c r="EF130" s="285"/>
      <c r="EG130" s="285"/>
      <c r="EH130" s="285"/>
      <c r="EI130" s="285"/>
      <c r="EJ130" s="285"/>
      <c r="EK130" s="285"/>
      <c r="EL130" s="285"/>
      <c r="EM130" s="285"/>
      <c r="EN130" s="285"/>
      <c r="EO130" s="285"/>
      <c r="EP130" s="285"/>
      <c r="EQ130" s="285"/>
      <c r="ER130" s="285"/>
      <c r="ES130" s="285"/>
      <c r="ET130" s="285"/>
      <c r="EU130" s="285"/>
      <c r="EV130" s="285"/>
      <c r="EW130" s="285"/>
      <c r="EX130" s="285"/>
      <c r="EY130" s="285"/>
      <c r="EZ130" s="285"/>
      <c r="FA130" s="285"/>
      <c r="FB130" s="285"/>
      <c r="FC130" s="285"/>
      <c r="FD130" s="285"/>
      <c r="FE130" s="285"/>
      <c r="FF130" s="285"/>
      <c r="FG130" s="285"/>
      <c r="FH130" s="285"/>
      <c r="FI130" s="285"/>
      <c r="FJ130" s="285"/>
      <c r="FK130" s="285"/>
      <c r="FL130" s="285"/>
      <c r="FM130" s="285"/>
      <c r="FN130" s="285"/>
      <c r="FO130" s="221"/>
      <c r="FP130" s="222"/>
      <c r="FQ130" s="222"/>
      <c r="FR130" s="222"/>
      <c r="FS130" s="222"/>
      <c r="FT130" s="222"/>
      <c r="FU130" s="222"/>
      <c r="FV130" s="222"/>
      <c r="FW130" s="222"/>
      <c r="FX130" s="222"/>
      <c r="FY130" s="222"/>
      <c r="FZ130" s="222"/>
      <c r="GA130" s="222"/>
      <c r="GB130" s="222"/>
      <c r="GC130" s="222"/>
      <c r="GD130" s="222"/>
      <c r="GE130" s="222"/>
      <c r="GF130" s="222"/>
      <c r="GG130" s="222"/>
      <c r="GH130" s="222"/>
      <c r="GI130" s="222"/>
      <c r="GJ130" s="222"/>
      <c r="GK130" s="222"/>
      <c r="GL130" s="222"/>
      <c r="GM130" s="222"/>
      <c r="GN130" s="222"/>
      <c r="GO130" s="222"/>
      <c r="GP130" s="222"/>
      <c r="GQ130" s="222"/>
      <c r="GR130" s="222"/>
      <c r="GS130" s="222"/>
      <c r="GT130" s="222"/>
      <c r="GU130" s="222"/>
      <c r="GV130" s="222"/>
      <c r="GW130" s="222"/>
      <c r="GX130" s="222"/>
      <c r="GY130" s="222"/>
      <c r="GZ130" s="222"/>
      <c r="HA130" s="222"/>
      <c r="HB130" s="222"/>
      <c r="HC130" s="222"/>
      <c r="HD130" s="222"/>
      <c r="HE130" s="222"/>
      <c r="HF130" s="222"/>
      <c r="HG130" s="222"/>
      <c r="HH130" s="222"/>
      <c r="HI130" s="222"/>
      <c r="HJ130" s="222"/>
      <c r="HK130" s="222"/>
      <c r="HL130" s="222"/>
      <c r="HM130" s="222"/>
      <c r="HN130" s="222"/>
      <c r="HO130" s="222"/>
      <c r="HP130" s="222"/>
      <c r="HQ130" s="222"/>
      <c r="HR130" s="222"/>
      <c r="HS130" s="222"/>
      <c r="HT130" s="222"/>
      <c r="HU130" s="222"/>
      <c r="HV130" s="222"/>
      <c r="HW130" s="222"/>
      <c r="HX130" s="222"/>
      <c r="HY130" s="222"/>
      <c r="HZ130" s="222"/>
      <c r="IA130" s="222"/>
      <c r="IB130" s="222"/>
      <c r="IC130" s="222"/>
      <c r="ID130" s="222"/>
      <c r="IE130" s="222"/>
      <c r="IF130" s="222"/>
      <c r="IG130" s="222"/>
      <c r="IH130" s="222"/>
      <c r="II130" s="222"/>
      <c r="IJ130" s="222"/>
      <c r="IK130" s="222"/>
      <c r="IL130" s="222"/>
      <c r="IM130" s="222"/>
      <c r="IN130" s="222"/>
      <c r="IO130" s="222"/>
      <c r="IP130" s="222"/>
      <c r="IQ130" s="222"/>
      <c r="IR130" s="222"/>
      <c r="IS130" s="222"/>
      <c r="IT130" s="222"/>
      <c r="IU130" s="222"/>
      <c r="IV130" s="222"/>
      <c r="IW130" s="222"/>
      <c r="IX130" s="222"/>
      <c r="IY130" s="222"/>
      <c r="IZ130" s="222"/>
      <c r="JA130" s="222"/>
      <c r="JB130" s="222"/>
      <c r="JC130" s="222"/>
      <c r="JD130" s="222"/>
      <c r="JE130" s="222"/>
      <c r="JF130" s="222"/>
      <c r="JG130" s="222"/>
      <c r="JH130" s="222"/>
      <c r="JI130" s="222"/>
      <c r="JJ130" s="222"/>
      <c r="JK130" s="222"/>
      <c r="JL130" s="222"/>
      <c r="JM130" s="222"/>
      <c r="JN130" s="222"/>
      <c r="JO130" s="222"/>
      <c r="JP130" s="222"/>
      <c r="JQ130" s="221"/>
      <c r="JR130" s="222"/>
      <c r="JS130" s="222"/>
      <c r="JT130" s="222"/>
      <c r="JU130" s="222"/>
      <c r="JV130" s="222"/>
      <c r="JW130" s="222"/>
      <c r="JX130" s="222"/>
      <c r="JY130" s="222"/>
      <c r="JZ130" s="222"/>
      <c r="KA130" s="222"/>
      <c r="KB130" s="222"/>
      <c r="KC130" s="222"/>
      <c r="KD130" s="222"/>
      <c r="KE130" s="222"/>
      <c r="KF130" s="222"/>
      <c r="KG130" s="222"/>
      <c r="KH130" s="222"/>
      <c r="KI130" s="222"/>
      <c r="KJ130" s="222"/>
      <c r="KK130" s="222"/>
      <c r="KL130" s="222"/>
      <c r="KM130" s="222"/>
      <c r="KN130" s="222"/>
      <c r="KO130" s="222"/>
      <c r="KP130" s="222"/>
      <c r="KQ130" s="222"/>
      <c r="KR130" s="222"/>
      <c r="KS130" s="222"/>
      <c r="KT130" s="222"/>
      <c r="KU130" s="222"/>
      <c r="KV130" s="222"/>
      <c r="KW130" s="222"/>
      <c r="KX130" s="222"/>
      <c r="KY130" s="222"/>
      <c r="KZ130" s="222"/>
      <c r="LA130" s="222"/>
      <c r="LB130" s="222"/>
      <c r="LC130" s="222"/>
      <c r="LD130" s="222"/>
      <c r="LE130" s="222"/>
      <c r="LF130" s="222"/>
      <c r="LG130" s="222"/>
      <c r="LH130" s="222"/>
      <c r="LI130" s="222"/>
      <c r="LJ130" s="222"/>
      <c r="LK130" s="222"/>
      <c r="LL130" s="222"/>
      <c r="LM130" s="222"/>
      <c r="LN130" s="222"/>
      <c r="LO130" s="222"/>
      <c r="LP130" s="222"/>
      <c r="LQ130" s="222"/>
      <c r="LR130" s="222"/>
      <c r="LS130" s="222"/>
      <c r="LT130" s="222"/>
      <c r="LU130" s="222"/>
      <c r="LV130" s="222"/>
      <c r="LW130" s="222"/>
      <c r="LX130" s="222"/>
      <c r="LY130" s="222"/>
      <c r="LZ130" s="222"/>
      <c r="MA130" s="222"/>
      <c r="MB130" s="222"/>
      <c r="MC130" s="222"/>
      <c r="MD130" s="222"/>
      <c r="ME130" s="222"/>
      <c r="MF130" s="222"/>
      <c r="MG130" s="222"/>
      <c r="MH130" s="222"/>
      <c r="MI130" s="222"/>
      <c r="MJ130" s="222"/>
      <c r="MK130" s="222"/>
      <c r="ML130" s="222"/>
      <c r="MM130" s="222"/>
      <c r="MN130" s="222"/>
      <c r="MO130" s="222"/>
      <c r="MP130" s="222"/>
      <c r="MQ130" s="222"/>
      <c r="MR130" s="222"/>
      <c r="MS130" s="222"/>
      <c r="MT130" s="222"/>
      <c r="MU130" s="222"/>
      <c r="MV130" s="222"/>
      <c r="MW130" s="222"/>
      <c r="MX130" s="222"/>
      <c r="MY130" s="222"/>
      <c r="MZ130" s="222"/>
      <c r="NA130" s="222"/>
      <c r="NB130" s="222"/>
      <c r="NC130" s="222"/>
      <c r="ND130" s="222"/>
      <c r="NE130" s="222"/>
      <c r="NF130" s="222"/>
      <c r="NG130" s="222"/>
      <c r="NH130" s="222"/>
      <c r="NI130" s="222"/>
      <c r="NJ130" s="222"/>
      <c r="NK130" s="222"/>
      <c r="NL130" s="222"/>
      <c r="NM130" s="222"/>
      <c r="NN130" s="222"/>
      <c r="NO130" s="222"/>
      <c r="NP130" s="222"/>
      <c r="NQ130" s="222"/>
      <c r="NR130" s="222"/>
      <c r="NS130" s="221"/>
      <c r="NT130" s="222"/>
      <c r="NU130" s="222"/>
      <c r="NV130" s="222"/>
      <c r="NW130" s="222"/>
      <c r="NX130" s="222"/>
      <c r="NY130" s="222"/>
      <c r="NZ130" s="222"/>
      <c r="OA130" s="222"/>
      <c r="OB130" s="222"/>
      <c r="OC130" s="222"/>
      <c r="OD130" s="222"/>
      <c r="OE130" s="222"/>
      <c r="OF130" s="222"/>
      <c r="OG130" s="222"/>
      <c r="OH130" s="222"/>
      <c r="OI130" s="222"/>
      <c r="OJ130" s="222"/>
      <c r="OK130" s="222"/>
      <c r="OL130" s="222"/>
      <c r="OM130" s="222"/>
      <c r="ON130" s="222"/>
      <c r="OO130" s="222"/>
      <c r="OP130" s="222"/>
      <c r="OQ130" s="222"/>
      <c r="OR130" s="222"/>
      <c r="OS130" s="222"/>
      <c r="OT130" s="222"/>
      <c r="OU130" s="222"/>
      <c r="OV130" s="222"/>
      <c r="OW130" s="222"/>
      <c r="OX130" s="222"/>
      <c r="OY130" s="222"/>
      <c r="OZ130" s="222"/>
      <c r="PA130" s="222"/>
      <c r="PB130" s="222"/>
      <c r="PC130" s="222"/>
      <c r="PD130" s="222"/>
      <c r="PE130" s="222"/>
      <c r="PF130" s="222"/>
      <c r="PG130" s="222"/>
      <c r="PH130" s="222"/>
      <c r="PI130" s="222"/>
      <c r="PJ130" s="222"/>
      <c r="PK130" s="222"/>
      <c r="PL130" s="222"/>
      <c r="PM130" s="222"/>
      <c r="PN130" s="222"/>
      <c r="PO130" s="222"/>
      <c r="PP130" s="222"/>
      <c r="PQ130" s="222"/>
      <c r="PR130" s="222"/>
      <c r="PS130" s="222"/>
      <c r="PT130" s="222"/>
      <c r="PU130" s="222"/>
      <c r="PV130" s="222"/>
      <c r="PW130" s="222"/>
      <c r="PX130" s="222"/>
      <c r="PY130" s="222"/>
      <c r="PZ130" s="222"/>
      <c r="QA130" s="222"/>
      <c r="QB130" s="222"/>
      <c r="QC130" s="222"/>
      <c r="QD130" s="222"/>
      <c r="QE130" s="222"/>
      <c r="QF130" s="222"/>
      <c r="QG130" s="222"/>
      <c r="QH130" s="222"/>
      <c r="QI130" s="222"/>
      <c r="QJ130" s="222"/>
      <c r="QK130" s="222"/>
      <c r="QL130" s="222"/>
      <c r="QM130" s="222"/>
      <c r="QN130" s="222"/>
      <c r="QO130" s="222"/>
      <c r="QP130" s="222"/>
      <c r="QQ130" s="222"/>
      <c r="QR130" s="222"/>
      <c r="QS130" s="222"/>
      <c r="QT130" s="222"/>
      <c r="QU130" s="222"/>
      <c r="QV130" s="222"/>
      <c r="QW130" s="222"/>
      <c r="QX130" s="222"/>
      <c r="QY130" s="222"/>
      <c r="QZ130" s="222"/>
      <c r="RA130" s="222"/>
      <c r="RB130" s="222"/>
      <c r="RC130" s="222"/>
      <c r="RD130" s="222"/>
      <c r="RE130" s="222"/>
      <c r="RF130" s="222"/>
      <c r="RG130" s="222"/>
      <c r="RH130" s="222"/>
      <c r="RI130" s="222"/>
      <c r="RJ130" s="222"/>
      <c r="RK130" s="222"/>
      <c r="RL130" s="222"/>
      <c r="RM130" s="222"/>
      <c r="RN130" s="222"/>
      <c r="RO130" s="222"/>
      <c r="RP130" s="222"/>
      <c r="RQ130" s="222"/>
      <c r="RR130" s="222"/>
      <c r="RS130" s="222"/>
      <c r="RT130" s="222"/>
      <c r="RU130" s="221"/>
    </row>
    <row r="131" spans="1:489" ht="6.6" customHeight="1">
      <c r="B131" s="484"/>
      <c r="C131" s="485"/>
      <c r="D131" s="486"/>
      <c r="E131" s="231" t="s">
        <v>118</v>
      </c>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361"/>
      <c r="AG131" s="531">
        <f>BC131+CU131</f>
        <v>0</v>
      </c>
      <c r="AH131" s="430"/>
      <c r="AI131" s="430"/>
      <c r="AJ131" s="430"/>
      <c r="AK131" s="430"/>
      <c r="AL131" s="430"/>
      <c r="AM131" s="430"/>
      <c r="AN131" s="430"/>
      <c r="AO131" s="430"/>
      <c r="AP131" s="430"/>
      <c r="AQ131" s="430"/>
      <c r="AR131" s="430"/>
      <c r="AS131" s="430"/>
      <c r="AT131" s="430"/>
      <c r="AU131" s="430"/>
      <c r="AV131" s="430"/>
      <c r="AW131" s="430"/>
      <c r="AX131" s="532" t="s">
        <v>58</v>
      </c>
      <c r="AY131" s="532"/>
      <c r="AZ131" s="532"/>
      <c r="BA131" s="532"/>
      <c r="BB131" s="533"/>
      <c r="BC131" s="534"/>
      <c r="BD131" s="535"/>
      <c r="BE131" s="535"/>
      <c r="BF131" s="535"/>
      <c r="BG131" s="535"/>
      <c r="BH131" s="535"/>
      <c r="BI131" s="535"/>
      <c r="BJ131" s="535"/>
      <c r="BK131" s="535"/>
      <c r="BL131" s="535"/>
      <c r="BM131" s="535"/>
      <c r="BN131" s="535"/>
      <c r="BO131" s="535"/>
      <c r="BP131" s="535"/>
      <c r="BQ131" s="535"/>
      <c r="BR131" s="535"/>
      <c r="BS131" s="535"/>
      <c r="BT131" s="796" t="s">
        <v>58</v>
      </c>
      <c r="BU131" s="797"/>
      <c r="BV131" s="797"/>
      <c r="BW131" s="797"/>
      <c r="BX131" s="798"/>
      <c r="BY131" s="534"/>
      <c r="BZ131" s="535"/>
      <c r="CA131" s="535"/>
      <c r="CB131" s="535"/>
      <c r="CC131" s="535"/>
      <c r="CD131" s="535"/>
      <c r="CE131" s="535"/>
      <c r="CF131" s="535"/>
      <c r="CG131" s="535"/>
      <c r="CH131" s="535"/>
      <c r="CI131" s="535"/>
      <c r="CJ131" s="535"/>
      <c r="CK131" s="535"/>
      <c r="CL131" s="535"/>
      <c r="CM131" s="535"/>
      <c r="CN131" s="535"/>
      <c r="CO131" s="535"/>
      <c r="CP131" s="796" t="s">
        <v>58</v>
      </c>
      <c r="CQ131" s="797"/>
      <c r="CR131" s="797"/>
      <c r="CS131" s="797"/>
      <c r="CT131" s="798"/>
      <c r="CU131" s="534"/>
      <c r="CV131" s="535"/>
      <c r="CW131" s="535"/>
      <c r="CX131" s="535"/>
      <c r="CY131" s="535"/>
      <c r="CZ131" s="535"/>
      <c r="DA131" s="535"/>
      <c r="DB131" s="535"/>
      <c r="DC131" s="535"/>
      <c r="DD131" s="535"/>
      <c r="DE131" s="535"/>
      <c r="DF131" s="535"/>
      <c r="DG131" s="535"/>
      <c r="DH131" s="535"/>
      <c r="DI131" s="535"/>
      <c r="DJ131" s="535"/>
      <c r="DK131" s="535"/>
      <c r="DL131" s="796" t="s">
        <v>58</v>
      </c>
      <c r="DM131" s="797"/>
      <c r="DN131" s="797"/>
      <c r="DO131" s="797"/>
      <c r="DP131" s="798"/>
      <c r="DQ131" s="384"/>
      <c r="DR131" s="285"/>
      <c r="DS131" s="285"/>
      <c r="DT131" s="285"/>
      <c r="DU131" s="285"/>
      <c r="DV131" s="285"/>
      <c r="DW131" s="285"/>
      <c r="DX131" s="285"/>
      <c r="DY131" s="285"/>
      <c r="DZ131" s="285"/>
      <c r="EA131" s="285"/>
      <c r="EB131" s="285"/>
      <c r="EC131" s="285"/>
      <c r="ED131" s="285"/>
      <c r="EE131" s="285"/>
      <c r="EF131" s="285"/>
      <c r="EG131" s="285"/>
      <c r="EH131" s="285"/>
      <c r="EI131" s="285"/>
      <c r="EJ131" s="285"/>
      <c r="EK131" s="285"/>
      <c r="EL131" s="285"/>
      <c r="EM131" s="285"/>
      <c r="EN131" s="285"/>
      <c r="EO131" s="285"/>
      <c r="EP131" s="285"/>
      <c r="EQ131" s="285"/>
      <c r="ER131" s="285"/>
      <c r="ES131" s="285"/>
      <c r="ET131" s="285"/>
      <c r="EU131" s="285"/>
      <c r="EV131" s="285"/>
      <c r="EW131" s="285"/>
      <c r="EX131" s="285"/>
      <c r="EY131" s="285"/>
      <c r="EZ131" s="285"/>
      <c r="FA131" s="285"/>
      <c r="FB131" s="285"/>
      <c r="FC131" s="285"/>
      <c r="FD131" s="285"/>
      <c r="FE131" s="285"/>
      <c r="FF131" s="285"/>
      <c r="FG131" s="285"/>
      <c r="FH131" s="285"/>
      <c r="FI131" s="285"/>
      <c r="FJ131" s="285"/>
      <c r="FK131" s="285"/>
      <c r="FL131" s="285"/>
      <c r="FM131" s="285"/>
      <c r="FN131" s="285"/>
      <c r="FO131" s="221"/>
      <c r="FP131" s="222"/>
      <c r="FQ131" s="222"/>
      <c r="FR131" s="222"/>
      <c r="FS131" s="222"/>
      <c r="FT131" s="222"/>
      <c r="FU131" s="222"/>
      <c r="FV131" s="222"/>
      <c r="FW131" s="222"/>
      <c r="FX131" s="222"/>
      <c r="FY131" s="222"/>
      <c r="FZ131" s="222"/>
      <c r="GA131" s="222"/>
      <c r="GB131" s="222"/>
      <c r="GC131" s="222"/>
      <c r="GD131" s="222"/>
      <c r="GE131" s="222"/>
      <c r="GF131" s="222"/>
      <c r="GG131" s="222"/>
      <c r="GH131" s="222"/>
      <c r="GI131" s="222"/>
      <c r="GJ131" s="222"/>
      <c r="GK131" s="222"/>
      <c r="GL131" s="222"/>
      <c r="GM131" s="222"/>
      <c r="GN131" s="222"/>
      <c r="GO131" s="222"/>
      <c r="GP131" s="222"/>
      <c r="GQ131" s="222"/>
      <c r="GR131" s="222"/>
      <c r="GS131" s="222"/>
      <c r="GT131" s="222"/>
      <c r="GU131" s="222"/>
      <c r="GV131" s="222"/>
      <c r="GW131" s="222"/>
      <c r="GX131" s="222"/>
      <c r="GY131" s="222"/>
      <c r="GZ131" s="222"/>
      <c r="HA131" s="222"/>
      <c r="HB131" s="222"/>
      <c r="HC131" s="222"/>
      <c r="HD131" s="222"/>
      <c r="HE131" s="222"/>
      <c r="HF131" s="222"/>
      <c r="HG131" s="222"/>
      <c r="HH131" s="222"/>
      <c r="HI131" s="222"/>
      <c r="HJ131" s="222"/>
      <c r="HK131" s="222"/>
      <c r="HL131" s="222"/>
      <c r="HM131" s="222"/>
      <c r="HN131" s="222"/>
      <c r="HO131" s="222"/>
      <c r="HP131" s="222"/>
      <c r="HQ131" s="222"/>
      <c r="HR131" s="222"/>
      <c r="HS131" s="222"/>
      <c r="HT131" s="222"/>
      <c r="HU131" s="222"/>
      <c r="HV131" s="222"/>
      <c r="HW131" s="222"/>
      <c r="HX131" s="222"/>
      <c r="HY131" s="222"/>
      <c r="HZ131" s="222"/>
      <c r="IA131" s="222"/>
      <c r="IB131" s="222"/>
      <c r="IC131" s="222"/>
      <c r="ID131" s="222"/>
      <c r="IE131" s="222"/>
      <c r="IF131" s="222"/>
      <c r="IG131" s="222"/>
      <c r="IH131" s="222"/>
      <c r="II131" s="222"/>
      <c r="IJ131" s="222"/>
      <c r="IK131" s="222"/>
      <c r="IL131" s="222"/>
      <c r="IM131" s="222"/>
      <c r="IN131" s="222"/>
      <c r="IO131" s="222"/>
      <c r="IP131" s="222"/>
      <c r="IQ131" s="222"/>
      <c r="IR131" s="222"/>
      <c r="IS131" s="222"/>
      <c r="IT131" s="222"/>
      <c r="IU131" s="222"/>
      <c r="IV131" s="222"/>
      <c r="IW131" s="222"/>
      <c r="IX131" s="222"/>
      <c r="IY131" s="222"/>
      <c r="IZ131" s="222"/>
      <c r="JA131" s="222"/>
      <c r="JB131" s="222"/>
      <c r="JC131" s="222"/>
      <c r="JD131" s="222"/>
      <c r="JE131" s="222"/>
      <c r="JF131" s="222"/>
      <c r="JG131" s="222"/>
      <c r="JH131" s="222"/>
      <c r="JI131" s="222"/>
      <c r="JJ131" s="222"/>
      <c r="JK131" s="222"/>
      <c r="JL131" s="222"/>
      <c r="JM131" s="222"/>
      <c r="JN131" s="222"/>
      <c r="JO131" s="222"/>
      <c r="JP131" s="222"/>
      <c r="JQ131" s="221"/>
      <c r="JR131" s="222"/>
      <c r="JS131" s="222"/>
      <c r="JT131" s="222"/>
      <c r="JU131" s="222"/>
      <c r="JV131" s="222"/>
      <c r="JW131" s="222"/>
      <c r="JX131" s="222"/>
      <c r="JY131" s="222"/>
      <c r="JZ131" s="222"/>
      <c r="KA131" s="222"/>
      <c r="KB131" s="222"/>
      <c r="KC131" s="222"/>
      <c r="KD131" s="222"/>
      <c r="KE131" s="222"/>
      <c r="KF131" s="222"/>
      <c r="KG131" s="222"/>
      <c r="KH131" s="222"/>
      <c r="KI131" s="222"/>
      <c r="KJ131" s="222"/>
      <c r="KK131" s="222"/>
      <c r="KL131" s="222"/>
      <c r="KM131" s="222"/>
      <c r="KN131" s="222"/>
      <c r="KO131" s="222"/>
      <c r="KP131" s="222"/>
      <c r="KQ131" s="222"/>
      <c r="KR131" s="222"/>
      <c r="KS131" s="222"/>
      <c r="KT131" s="222"/>
      <c r="KU131" s="222"/>
      <c r="KV131" s="222"/>
      <c r="KW131" s="222"/>
      <c r="KX131" s="222"/>
      <c r="KY131" s="222"/>
      <c r="KZ131" s="222"/>
      <c r="LA131" s="222"/>
      <c r="LB131" s="222"/>
      <c r="LC131" s="222"/>
      <c r="LD131" s="222"/>
      <c r="LE131" s="222"/>
      <c r="LF131" s="222"/>
      <c r="LG131" s="222"/>
      <c r="LH131" s="222"/>
      <c r="LI131" s="222"/>
      <c r="LJ131" s="222"/>
      <c r="LK131" s="222"/>
      <c r="LL131" s="222"/>
      <c r="LM131" s="222"/>
      <c r="LN131" s="222"/>
      <c r="LO131" s="222"/>
      <c r="LP131" s="222"/>
      <c r="LQ131" s="222"/>
      <c r="LR131" s="222"/>
      <c r="LS131" s="222"/>
      <c r="LT131" s="222"/>
      <c r="LU131" s="222"/>
      <c r="LV131" s="222"/>
      <c r="LW131" s="222"/>
      <c r="LX131" s="222"/>
      <c r="LY131" s="222"/>
      <c r="LZ131" s="222"/>
      <c r="MA131" s="222"/>
      <c r="MB131" s="222"/>
      <c r="MC131" s="222"/>
      <c r="MD131" s="222"/>
      <c r="ME131" s="222"/>
      <c r="MF131" s="222"/>
      <c r="MG131" s="222"/>
      <c r="MH131" s="222"/>
      <c r="MI131" s="222"/>
      <c r="MJ131" s="222"/>
      <c r="MK131" s="222"/>
      <c r="ML131" s="222"/>
      <c r="MM131" s="222"/>
      <c r="MN131" s="222"/>
      <c r="MO131" s="222"/>
      <c r="MP131" s="222"/>
      <c r="MQ131" s="222"/>
      <c r="MR131" s="222"/>
      <c r="MS131" s="222"/>
      <c r="MT131" s="222"/>
      <c r="MU131" s="222"/>
      <c r="MV131" s="222"/>
      <c r="MW131" s="222"/>
      <c r="MX131" s="222"/>
      <c r="MY131" s="222"/>
      <c r="MZ131" s="222"/>
      <c r="NA131" s="222"/>
      <c r="NB131" s="222"/>
      <c r="NC131" s="222"/>
      <c r="ND131" s="222"/>
      <c r="NE131" s="222"/>
      <c r="NF131" s="222"/>
      <c r="NG131" s="222"/>
      <c r="NH131" s="222"/>
      <c r="NI131" s="222"/>
      <c r="NJ131" s="222"/>
      <c r="NK131" s="222"/>
      <c r="NL131" s="222"/>
      <c r="NM131" s="222"/>
      <c r="NN131" s="222"/>
      <c r="NO131" s="222"/>
      <c r="NP131" s="222"/>
      <c r="NQ131" s="222"/>
      <c r="NR131" s="222"/>
      <c r="NS131" s="221"/>
      <c r="NT131" s="222"/>
      <c r="NU131" s="222"/>
      <c r="NV131" s="222"/>
      <c r="NW131" s="222"/>
      <c r="NX131" s="222"/>
      <c r="NY131" s="222"/>
      <c r="NZ131" s="222"/>
      <c r="OA131" s="222"/>
      <c r="OB131" s="222"/>
      <c r="OC131" s="222"/>
      <c r="OD131" s="222"/>
      <c r="OE131" s="222"/>
      <c r="OF131" s="222"/>
      <c r="OG131" s="222"/>
      <c r="OH131" s="222"/>
      <c r="OI131" s="222"/>
      <c r="OJ131" s="222"/>
      <c r="OK131" s="222"/>
      <c r="OL131" s="222"/>
      <c r="OM131" s="222"/>
      <c r="ON131" s="222"/>
      <c r="OO131" s="222"/>
      <c r="OP131" s="222"/>
      <c r="OQ131" s="222"/>
      <c r="OR131" s="222"/>
      <c r="OS131" s="222"/>
      <c r="OT131" s="222"/>
      <c r="OU131" s="222"/>
      <c r="OV131" s="222"/>
      <c r="OW131" s="222"/>
      <c r="OX131" s="222"/>
      <c r="OY131" s="222"/>
      <c r="OZ131" s="222"/>
      <c r="PA131" s="222"/>
      <c r="PB131" s="222"/>
      <c r="PC131" s="222"/>
      <c r="PD131" s="222"/>
      <c r="PE131" s="222"/>
      <c r="PF131" s="222"/>
      <c r="PG131" s="222"/>
      <c r="PH131" s="222"/>
      <c r="PI131" s="222"/>
      <c r="PJ131" s="222"/>
      <c r="PK131" s="222"/>
      <c r="PL131" s="222"/>
      <c r="PM131" s="222"/>
      <c r="PN131" s="222"/>
      <c r="PO131" s="222"/>
      <c r="PP131" s="222"/>
      <c r="PQ131" s="222"/>
      <c r="PR131" s="222"/>
      <c r="PS131" s="222"/>
      <c r="PT131" s="222"/>
      <c r="PU131" s="222"/>
      <c r="PV131" s="222"/>
      <c r="PW131" s="222"/>
      <c r="PX131" s="222"/>
      <c r="PY131" s="222"/>
      <c r="PZ131" s="222"/>
      <c r="QA131" s="222"/>
      <c r="QB131" s="222"/>
      <c r="QC131" s="222"/>
      <c r="QD131" s="222"/>
      <c r="QE131" s="222"/>
      <c r="QF131" s="222"/>
      <c r="QG131" s="222"/>
      <c r="QH131" s="222"/>
      <c r="QI131" s="222"/>
      <c r="QJ131" s="222"/>
      <c r="QK131" s="222"/>
      <c r="QL131" s="222"/>
      <c r="QM131" s="222"/>
      <c r="QN131" s="222"/>
      <c r="QO131" s="222"/>
      <c r="QP131" s="222"/>
      <c r="QQ131" s="222"/>
      <c r="QR131" s="222"/>
      <c r="QS131" s="222"/>
      <c r="QT131" s="222"/>
      <c r="QU131" s="222"/>
      <c r="QV131" s="222"/>
      <c r="QW131" s="222"/>
      <c r="QX131" s="222"/>
      <c r="QY131" s="222"/>
      <c r="QZ131" s="222"/>
      <c r="RA131" s="222"/>
      <c r="RB131" s="222"/>
      <c r="RC131" s="222"/>
      <c r="RD131" s="222"/>
      <c r="RE131" s="222"/>
      <c r="RF131" s="222"/>
      <c r="RG131" s="222"/>
      <c r="RH131" s="222"/>
      <c r="RI131" s="222"/>
      <c r="RJ131" s="222"/>
      <c r="RK131" s="222"/>
      <c r="RL131" s="222"/>
      <c r="RM131" s="222"/>
      <c r="RN131" s="222"/>
      <c r="RO131" s="222"/>
      <c r="RP131" s="222"/>
      <c r="RQ131" s="222"/>
      <c r="RR131" s="222"/>
      <c r="RS131" s="222"/>
      <c r="RT131" s="222"/>
      <c r="RU131" s="221"/>
    </row>
    <row r="132" spans="1:489" ht="6.6" customHeight="1">
      <c r="B132" s="484"/>
      <c r="C132" s="485"/>
      <c r="D132" s="486"/>
      <c r="E132" s="234"/>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362"/>
      <c r="AG132" s="458"/>
      <c r="AH132" s="432"/>
      <c r="AI132" s="432"/>
      <c r="AJ132" s="432"/>
      <c r="AK132" s="432"/>
      <c r="AL132" s="432"/>
      <c r="AM132" s="432"/>
      <c r="AN132" s="432"/>
      <c r="AO132" s="432"/>
      <c r="AP132" s="432"/>
      <c r="AQ132" s="432"/>
      <c r="AR132" s="432"/>
      <c r="AS132" s="432"/>
      <c r="AT132" s="432"/>
      <c r="AU132" s="432"/>
      <c r="AV132" s="432"/>
      <c r="AW132" s="432"/>
      <c r="AX132" s="462"/>
      <c r="AY132" s="462"/>
      <c r="AZ132" s="462"/>
      <c r="BA132" s="462"/>
      <c r="BB132" s="463"/>
      <c r="BC132" s="468"/>
      <c r="BD132" s="469"/>
      <c r="BE132" s="469"/>
      <c r="BF132" s="469"/>
      <c r="BG132" s="469"/>
      <c r="BH132" s="469"/>
      <c r="BI132" s="469"/>
      <c r="BJ132" s="469"/>
      <c r="BK132" s="469"/>
      <c r="BL132" s="469"/>
      <c r="BM132" s="469"/>
      <c r="BN132" s="469"/>
      <c r="BO132" s="469"/>
      <c r="BP132" s="469"/>
      <c r="BQ132" s="469"/>
      <c r="BR132" s="469"/>
      <c r="BS132" s="469"/>
      <c r="BT132" s="796"/>
      <c r="BU132" s="797"/>
      <c r="BV132" s="797"/>
      <c r="BW132" s="797"/>
      <c r="BX132" s="798"/>
      <c r="BY132" s="468"/>
      <c r="BZ132" s="469"/>
      <c r="CA132" s="469"/>
      <c r="CB132" s="469"/>
      <c r="CC132" s="469"/>
      <c r="CD132" s="469"/>
      <c r="CE132" s="469"/>
      <c r="CF132" s="469"/>
      <c r="CG132" s="469"/>
      <c r="CH132" s="469"/>
      <c r="CI132" s="469"/>
      <c r="CJ132" s="469"/>
      <c r="CK132" s="469"/>
      <c r="CL132" s="469"/>
      <c r="CM132" s="469"/>
      <c r="CN132" s="469"/>
      <c r="CO132" s="469"/>
      <c r="CP132" s="796"/>
      <c r="CQ132" s="797"/>
      <c r="CR132" s="797"/>
      <c r="CS132" s="797"/>
      <c r="CT132" s="798"/>
      <c r="CU132" s="468"/>
      <c r="CV132" s="469"/>
      <c r="CW132" s="469"/>
      <c r="CX132" s="469"/>
      <c r="CY132" s="469"/>
      <c r="CZ132" s="469"/>
      <c r="DA132" s="469"/>
      <c r="DB132" s="469"/>
      <c r="DC132" s="469"/>
      <c r="DD132" s="469"/>
      <c r="DE132" s="469"/>
      <c r="DF132" s="469"/>
      <c r="DG132" s="469"/>
      <c r="DH132" s="469"/>
      <c r="DI132" s="469"/>
      <c r="DJ132" s="469"/>
      <c r="DK132" s="469"/>
      <c r="DL132" s="796"/>
      <c r="DM132" s="797"/>
      <c r="DN132" s="797"/>
      <c r="DO132" s="797"/>
      <c r="DP132" s="798"/>
      <c r="DQ132" s="384"/>
      <c r="DR132" s="285"/>
      <c r="DS132" s="285"/>
      <c r="DT132" s="285"/>
      <c r="DU132" s="285"/>
      <c r="DV132" s="285"/>
      <c r="DW132" s="285"/>
      <c r="DX132" s="285"/>
      <c r="DY132" s="285"/>
      <c r="DZ132" s="285"/>
      <c r="EA132" s="285"/>
      <c r="EB132" s="285"/>
      <c r="EC132" s="285"/>
      <c r="ED132" s="285"/>
      <c r="EE132" s="285"/>
      <c r="EF132" s="285"/>
      <c r="EG132" s="285"/>
      <c r="EH132" s="285"/>
      <c r="EI132" s="285"/>
      <c r="EJ132" s="285"/>
      <c r="EK132" s="285"/>
      <c r="EL132" s="285"/>
      <c r="EM132" s="285"/>
      <c r="EN132" s="285"/>
      <c r="EO132" s="285"/>
      <c r="EP132" s="285"/>
      <c r="EQ132" s="285"/>
      <c r="ER132" s="285"/>
      <c r="ES132" s="285"/>
      <c r="ET132" s="285"/>
      <c r="EU132" s="285"/>
      <c r="EV132" s="285"/>
      <c r="EW132" s="285"/>
      <c r="EX132" s="285"/>
      <c r="EY132" s="285"/>
      <c r="EZ132" s="285"/>
      <c r="FA132" s="285"/>
      <c r="FB132" s="285"/>
      <c r="FC132" s="285"/>
      <c r="FD132" s="285"/>
      <c r="FE132" s="285"/>
      <c r="FF132" s="285"/>
      <c r="FG132" s="285"/>
      <c r="FH132" s="285"/>
      <c r="FI132" s="285"/>
      <c r="FJ132" s="285"/>
      <c r="FK132" s="285"/>
      <c r="FL132" s="285"/>
      <c r="FM132" s="285"/>
      <c r="FN132" s="285"/>
      <c r="FO132" s="221"/>
      <c r="FP132" s="222"/>
      <c r="FQ132" s="222"/>
      <c r="FR132" s="222"/>
      <c r="FS132" s="222"/>
      <c r="FT132" s="222"/>
      <c r="FU132" s="222"/>
      <c r="FV132" s="222"/>
      <c r="FW132" s="222"/>
      <c r="FX132" s="222"/>
      <c r="FY132" s="222"/>
      <c r="FZ132" s="222"/>
      <c r="GA132" s="222"/>
      <c r="GB132" s="222"/>
      <c r="GC132" s="222"/>
      <c r="GD132" s="222"/>
      <c r="GE132" s="222"/>
      <c r="GF132" s="222"/>
      <c r="GG132" s="222"/>
      <c r="GH132" s="222"/>
      <c r="GI132" s="222"/>
      <c r="GJ132" s="222"/>
      <c r="GK132" s="222"/>
      <c r="GL132" s="222"/>
      <c r="GM132" s="222"/>
      <c r="GN132" s="222"/>
      <c r="GO132" s="222"/>
      <c r="GP132" s="222"/>
      <c r="GQ132" s="222"/>
      <c r="GR132" s="222"/>
      <c r="GS132" s="222"/>
      <c r="GT132" s="222"/>
      <c r="GU132" s="222"/>
      <c r="GV132" s="222"/>
      <c r="GW132" s="222"/>
      <c r="GX132" s="222"/>
      <c r="GY132" s="222"/>
      <c r="GZ132" s="222"/>
      <c r="HA132" s="222"/>
      <c r="HB132" s="222"/>
      <c r="HC132" s="222"/>
      <c r="HD132" s="222"/>
      <c r="HE132" s="222"/>
      <c r="HF132" s="222"/>
      <c r="HG132" s="222"/>
      <c r="HH132" s="222"/>
      <c r="HI132" s="222"/>
      <c r="HJ132" s="222"/>
      <c r="HK132" s="222"/>
      <c r="HL132" s="222"/>
      <c r="HM132" s="222"/>
      <c r="HN132" s="222"/>
      <c r="HO132" s="222"/>
      <c r="HP132" s="222"/>
      <c r="HQ132" s="222"/>
      <c r="HR132" s="222"/>
      <c r="HS132" s="222"/>
      <c r="HT132" s="222"/>
      <c r="HU132" s="222"/>
      <c r="HV132" s="222"/>
      <c r="HW132" s="222"/>
      <c r="HX132" s="222"/>
      <c r="HY132" s="222"/>
      <c r="HZ132" s="222"/>
      <c r="IA132" s="222"/>
      <c r="IB132" s="222"/>
      <c r="IC132" s="222"/>
      <c r="ID132" s="222"/>
      <c r="IE132" s="222"/>
      <c r="IF132" s="222"/>
      <c r="IG132" s="222"/>
      <c r="IH132" s="222"/>
      <c r="II132" s="222"/>
      <c r="IJ132" s="222"/>
      <c r="IK132" s="222"/>
      <c r="IL132" s="222"/>
      <c r="IM132" s="222"/>
      <c r="IN132" s="222"/>
      <c r="IO132" s="222"/>
      <c r="IP132" s="222"/>
      <c r="IQ132" s="222"/>
      <c r="IR132" s="222"/>
      <c r="IS132" s="222"/>
      <c r="IT132" s="222"/>
      <c r="IU132" s="222"/>
      <c r="IV132" s="222"/>
      <c r="IW132" s="222"/>
      <c r="IX132" s="222"/>
      <c r="IY132" s="222"/>
      <c r="IZ132" s="222"/>
      <c r="JA132" s="222"/>
      <c r="JB132" s="222"/>
      <c r="JC132" s="222"/>
      <c r="JD132" s="222"/>
      <c r="JE132" s="222"/>
      <c r="JF132" s="222"/>
      <c r="JG132" s="222"/>
      <c r="JH132" s="222"/>
      <c r="JI132" s="222"/>
      <c r="JJ132" s="222"/>
      <c r="JK132" s="222"/>
      <c r="JL132" s="222"/>
      <c r="JM132" s="222"/>
      <c r="JN132" s="222"/>
      <c r="JO132" s="222"/>
      <c r="JP132" s="222"/>
      <c r="JQ132" s="221"/>
      <c r="JR132" s="222"/>
      <c r="JS132" s="222"/>
      <c r="JT132" s="222"/>
      <c r="JU132" s="222"/>
      <c r="JV132" s="222"/>
      <c r="JW132" s="222"/>
      <c r="JX132" s="222"/>
      <c r="JY132" s="222"/>
      <c r="JZ132" s="222"/>
      <c r="KA132" s="222"/>
      <c r="KB132" s="222"/>
      <c r="KC132" s="222"/>
      <c r="KD132" s="222"/>
      <c r="KE132" s="222"/>
      <c r="KF132" s="222"/>
      <c r="KG132" s="222"/>
      <c r="KH132" s="222"/>
      <c r="KI132" s="222"/>
      <c r="KJ132" s="222"/>
      <c r="KK132" s="222"/>
      <c r="KL132" s="222"/>
      <c r="KM132" s="222"/>
      <c r="KN132" s="222"/>
      <c r="KO132" s="222"/>
      <c r="KP132" s="222"/>
      <c r="KQ132" s="222"/>
      <c r="KR132" s="222"/>
      <c r="KS132" s="222"/>
      <c r="KT132" s="222"/>
      <c r="KU132" s="222"/>
      <c r="KV132" s="222"/>
      <c r="KW132" s="222"/>
      <c r="KX132" s="222"/>
      <c r="KY132" s="222"/>
      <c r="KZ132" s="222"/>
      <c r="LA132" s="222"/>
      <c r="LB132" s="222"/>
      <c r="LC132" s="222"/>
      <c r="LD132" s="222"/>
      <c r="LE132" s="222"/>
      <c r="LF132" s="222"/>
      <c r="LG132" s="222"/>
      <c r="LH132" s="222"/>
      <c r="LI132" s="222"/>
      <c r="LJ132" s="222"/>
      <c r="LK132" s="222"/>
      <c r="LL132" s="222"/>
      <c r="LM132" s="222"/>
      <c r="LN132" s="222"/>
      <c r="LO132" s="222"/>
      <c r="LP132" s="222"/>
      <c r="LQ132" s="222"/>
      <c r="LR132" s="222"/>
      <c r="LS132" s="222"/>
      <c r="LT132" s="222"/>
      <c r="LU132" s="222"/>
      <c r="LV132" s="222"/>
      <c r="LW132" s="222"/>
      <c r="LX132" s="222"/>
      <c r="LY132" s="222"/>
      <c r="LZ132" s="222"/>
      <c r="MA132" s="222"/>
      <c r="MB132" s="222"/>
      <c r="MC132" s="222"/>
      <c r="MD132" s="222"/>
      <c r="ME132" s="222"/>
      <c r="MF132" s="222"/>
      <c r="MG132" s="222"/>
      <c r="MH132" s="222"/>
      <c r="MI132" s="222"/>
      <c r="MJ132" s="222"/>
      <c r="MK132" s="222"/>
      <c r="ML132" s="222"/>
      <c r="MM132" s="222"/>
      <c r="MN132" s="222"/>
      <c r="MO132" s="222"/>
      <c r="MP132" s="222"/>
      <c r="MQ132" s="222"/>
      <c r="MR132" s="222"/>
      <c r="MS132" s="222"/>
      <c r="MT132" s="222"/>
      <c r="MU132" s="222"/>
      <c r="MV132" s="222"/>
      <c r="MW132" s="222"/>
      <c r="MX132" s="222"/>
      <c r="MY132" s="222"/>
      <c r="MZ132" s="222"/>
      <c r="NA132" s="222"/>
      <c r="NB132" s="222"/>
      <c r="NC132" s="222"/>
      <c r="ND132" s="222"/>
      <c r="NE132" s="222"/>
      <c r="NF132" s="222"/>
      <c r="NG132" s="222"/>
      <c r="NH132" s="222"/>
      <c r="NI132" s="222"/>
      <c r="NJ132" s="222"/>
      <c r="NK132" s="222"/>
      <c r="NL132" s="222"/>
      <c r="NM132" s="222"/>
      <c r="NN132" s="222"/>
      <c r="NO132" s="222"/>
      <c r="NP132" s="222"/>
      <c r="NQ132" s="222"/>
      <c r="NR132" s="222"/>
      <c r="NS132" s="221"/>
      <c r="NT132" s="222"/>
      <c r="NU132" s="222"/>
      <c r="NV132" s="222"/>
      <c r="NW132" s="222"/>
      <c r="NX132" s="222"/>
      <c r="NY132" s="222"/>
      <c r="NZ132" s="222"/>
      <c r="OA132" s="222"/>
      <c r="OB132" s="222"/>
      <c r="OC132" s="222"/>
      <c r="OD132" s="222"/>
      <c r="OE132" s="222"/>
      <c r="OF132" s="222"/>
      <c r="OG132" s="222"/>
      <c r="OH132" s="222"/>
      <c r="OI132" s="222"/>
      <c r="OJ132" s="222"/>
      <c r="OK132" s="222"/>
      <c r="OL132" s="222"/>
      <c r="OM132" s="222"/>
      <c r="ON132" s="222"/>
      <c r="OO132" s="222"/>
      <c r="OP132" s="222"/>
      <c r="OQ132" s="222"/>
      <c r="OR132" s="222"/>
      <c r="OS132" s="222"/>
      <c r="OT132" s="222"/>
      <c r="OU132" s="222"/>
      <c r="OV132" s="222"/>
      <c r="OW132" s="222"/>
      <c r="OX132" s="222"/>
      <c r="OY132" s="222"/>
      <c r="OZ132" s="222"/>
      <c r="PA132" s="222"/>
      <c r="PB132" s="222"/>
      <c r="PC132" s="222"/>
      <c r="PD132" s="222"/>
      <c r="PE132" s="222"/>
      <c r="PF132" s="222"/>
      <c r="PG132" s="222"/>
      <c r="PH132" s="222"/>
      <c r="PI132" s="222"/>
      <c r="PJ132" s="222"/>
      <c r="PK132" s="222"/>
      <c r="PL132" s="222"/>
      <c r="PM132" s="222"/>
      <c r="PN132" s="222"/>
      <c r="PO132" s="222"/>
      <c r="PP132" s="222"/>
      <c r="PQ132" s="222"/>
      <c r="PR132" s="222"/>
      <c r="PS132" s="222"/>
      <c r="PT132" s="222"/>
      <c r="PU132" s="222"/>
      <c r="PV132" s="222"/>
      <c r="PW132" s="222"/>
      <c r="PX132" s="222"/>
      <c r="PY132" s="222"/>
      <c r="PZ132" s="222"/>
      <c r="QA132" s="222"/>
      <c r="QB132" s="222"/>
      <c r="QC132" s="222"/>
      <c r="QD132" s="222"/>
      <c r="QE132" s="222"/>
      <c r="QF132" s="222"/>
      <c r="QG132" s="222"/>
      <c r="QH132" s="222"/>
      <c r="QI132" s="222"/>
      <c r="QJ132" s="222"/>
      <c r="QK132" s="222"/>
      <c r="QL132" s="222"/>
      <c r="QM132" s="222"/>
      <c r="QN132" s="222"/>
      <c r="QO132" s="222"/>
      <c r="QP132" s="222"/>
      <c r="QQ132" s="222"/>
      <c r="QR132" s="222"/>
      <c r="QS132" s="222"/>
      <c r="QT132" s="222"/>
      <c r="QU132" s="222"/>
      <c r="QV132" s="222"/>
      <c r="QW132" s="222"/>
      <c r="QX132" s="222"/>
      <c r="QY132" s="222"/>
      <c r="QZ132" s="222"/>
      <c r="RA132" s="222"/>
      <c r="RB132" s="222"/>
      <c r="RC132" s="222"/>
      <c r="RD132" s="222"/>
      <c r="RE132" s="222"/>
      <c r="RF132" s="222"/>
      <c r="RG132" s="222"/>
      <c r="RH132" s="222"/>
      <c r="RI132" s="222"/>
      <c r="RJ132" s="222"/>
      <c r="RK132" s="222"/>
      <c r="RL132" s="222"/>
      <c r="RM132" s="222"/>
      <c r="RN132" s="222"/>
      <c r="RO132" s="222"/>
      <c r="RP132" s="222"/>
      <c r="RQ132" s="222"/>
      <c r="RR132" s="222"/>
      <c r="RS132" s="222"/>
      <c r="RT132" s="222"/>
      <c r="RU132" s="221"/>
    </row>
    <row r="133" spans="1:489" ht="6.6" customHeight="1">
      <c r="B133" s="484"/>
      <c r="C133" s="485"/>
      <c r="D133" s="486"/>
      <c r="E133" s="234"/>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362"/>
      <c r="AG133" s="458"/>
      <c r="AH133" s="432"/>
      <c r="AI133" s="432"/>
      <c r="AJ133" s="432"/>
      <c r="AK133" s="432"/>
      <c r="AL133" s="432"/>
      <c r="AM133" s="432"/>
      <c r="AN133" s="432"/>
      <c r="AO133" s="432"/>
      <c r="AP133" s="432"/>
      <c r="AQ133" s="432"/>
      <c r="AR133" s="432"/>
      <c r="AS133" s="432"/>
      <c r="AT133" s="432"/>
      <c r="AU133" s="432"/>
      <c r="AV133" s="432"/>
      <c r="AW133" s="432"/>
      <c r="AX133" s="462"/>
      <c r="AY133" s="462"/>
      <c r="AZ133" s="462"/>
      <c r="BA133" s="462"/>
      <c r="BB133" s="463"/>
      <c r="BC133" s="468"/>
      <c r="BD133" s="469"/>
      <c r="BE133" s="469"/>
      <c r="BF133" s="469"/>
      <c r="BG133" s="469"/>
      <c r="BH133" s="469"/>
      <c r="BI133" s="469"/>
      <c r="BJ133" s="469"/>
      <c r="BK133" s="469"/>
      <c r="BL133" s="469"/>
      <c r="BM133" s="469"/>
      <c r="BN133" s="469"/>
      <c r="BO133" s="469"/>
      <c r="BP133" s="469"/>
      <c r="BQ133" s="469"/>
      <c r="BR133" s="469"/>
      <c r="BS133" s="469"/>
      <c r="BT133" s="797"/>
      <c r="BU133" s="797"/>
      <c r="BV133" s="797"/>
      <c r="BW133" s="797"/>
      <c r="BX133" s="798"/>
      <c r="BY133" s="468"/>
      <c r="BZ133" s="469"/>
      <c r="CA133" s="469"/>
      <c r="CB133" s="469"/>
      <c r="CC133" s="469"/>
      <c r="CD133" s="469"/>
      <c r="CE133" s="469"/>
      <c r="CF133" s="469"/>
      <c r="CG133" s="469"/>
      <c r="CH133" s="469"/>
      <c r="CI133" s="469"/>
      <c r="CJ133" s="469"/>
      <c r="CK133" s="469"/>
      <c r="CL133" s="469"/>
      <c r="CM133" s="469"/>
      <c r="CN133" s="469"/>
      <c r="CO133" s="469"/>
      <c r="CP133" s="797"/>
      <c r="CQ133" s="797"/>
      <c r="CR133" s="797"/>
      <c r="CS133" s="797"/>
      <c r="CT133" s="798"/>
      <c r="CU133" s="468"/>
      <c r="CV133" s="469"/>
      <c r="CW133" s="469"/>
      <c r="CX133" s="469"/>
      <c r="CY133" s="469"/>
      <c r="CZ133" s="469"/>
      <c r="DA133" s="469"/>
      <c r="DB133" s="469"/>
      <c r="DC133" s="469"/>
      <c r="DD133" s="469"/>
      <c r="DE133" s="469"/>
      <c r="DF133" s="469"/>
      <c r="DG133" s="469"/>
      <c r="DH133" s="469"/>
      <c r="DI133" s="469"/>
      <c r="DJ133" s="469"/>
      <c r="DK133" s="469"/>
      <c r="DL133" s="797"/>
      <c r="DM133" s="797"/>
      <c r="DN133" s="797"/>
      <c r="DO133" s="797"/>
      <c r="DP133" s="798"/>
      <c r="DQ133" s="384"/>
      <c r="DR133" s="285"/>
      <c r="DS133" s="285"/>
      <c r="DT133" s="285"/>
      <c r="DU133" s="285"/>
      <c r="DV133" s="285"/>
      <c r="DW133" s="285"/>
      <c r="DX133" s="285"/>
      <c r="DY133" s="285"/>
      <c r="DZ133" s="285"/>
      <c r="EA133" s="285"/>
      <c r="EB133" s="285"/>
      <c r="EC133" s="285"/>
      <c r="ED133" s="285"/>
      <c r="EE133" s="285"/>
      <c r="EF133" s="285"/>
      <c r="EG133" s="285"/>
      <c r="EH133" s="285"/>
      <c r="EI133" s="285"/>
      <c r="EJ133" s="285"/>
      <c r="EK133" s="285"/>
      <c r="EL133" s="285"/>
      <c r="EM133" s="285"/>
      <c r="EN133" s="285"/>
      <c r="EO133" s="285"/>
      <c r="EP133" s="285"/>
      <c r="EQ133" s="285"/>
      <c r="ER133" s="285"/>
      <c r="ES133" s="285"/>
      <c r="ET133" s="285"/>
      <c r="EU133" s="285"/>
      <c r="EV133" s="285"/>
      <c r="EW133" s="285"/>
      <c r="EX133" s="285"/>
      <c r="EY133" s="285"/>
      <c r="EZ133" s="285"/>
      <c r="FA133" s="285"/>
      <c r="FB133" s="285"/>
      <c r="FC133" s="285"/>
      <c r="FD133" s="285"/>
      <c r="FE133" s="285"/>
      <c r="FF133" s="285"/>
      <c r="FG133" s="285"/>
      <c r="FH133" s="285"/>
      <c r="FI133" s="285"/>
      <c r="FJ133" s="285"/>
      <c r="FK133" s="285"/>
      <c r="FL133" s="285"/>
      <c r="FM133" s="285"/>
      <c r="FN133" s="285"/>
      <c r="FO133" s="221"/>
      <c r="FP133" s="222"/>
      <c r="FQ133" s="222"/>
      <c r="FR133" s="222"/>
      <c r="FS133" s="222"/>
      <c r="FT133" s="222"/>
      <c r="FU133" s="222"/>
      <c r="FV133" s="222"/>
      <c r="FW133" s="222"/>
      <c r="FX133" s="222"/>
      <c r="FY133" s="222"/>
      <c r="FZ133" s="222"/>
      <c r="GA133" s="222"/>
      <c r="GB133" s="222"/>
      <c r="GC133" s="222"/>
      <c r="GD133" s="222"/>
      <c r="GE133" s="222"/>
      <c r="GF133" s="222"/>
      <c r="GG133" s="222"/>
      <c r="GH133" s="222"/>
      <c r="GI133" s="222"/>
      <c r="GJ133" s="222"/>
      <c r="GK133" s="222"/>
      <c r="GL133" s="222"/>
      <c r="GM133" s="222"/>
      <c r="GN133" s="222"/>
      <c r="GO133" s="222"/>
      <c r="GP133" s="222"/>
      <c r="GQ133" s="222"/>
      <c r="GR133" s="222"/>
      <c r="GS133" s="222"/>
      <c r="GT133" s="222"/>
      <c r="GU133" s="222"/>
      <c r="GV133" s="222"/>
      <c r="GW133" s="222"/>
      <c r="GX133" s="222"/>
      <c r="GY133" s="222"/>
      <c r="GZ133" s="222"/>
      <c r="HA133" s="222"/>
      <c r="HB133" s="222"/>
      <c r="HC133" s="222"/>
      <c r="HD133" s="222"/>
      <c r="HE133" s="222"/>
      <c r="HF133" s="222"/>
      <c r="HG133" s="222"/>
      <c r="HH133" s="222"/>
      <c r="HI133" s="222"/>
      <c r="HJ133" s="222"/>
      <c r="HK133" s="222"/>
      <c r="HL133" s="222"/>
      <c r="HM133" s="222"/>
      <c r="HN133" s="222"/>
      <c r="HO133" s="222"/>
      <c r="HP133" s="222"/>
      <c r="HQ133" s="222"/>
      <c r="HR133" s="222"/>
      <c r="HS133" s="222"/>
      <c r="HT133" s="222"/>
      <c r="HU133" s="222"/>
      <c r="HV133" s="222"/>
      <c r="HW133" s="222"/>
      <c r="HX133" s="222"/>
      <c r="HY133" s="222"/>
      <c r="HZ133" s="222"/>
      <c r="IA133" s="222"/>
      <c r="IB133" s="222"/>
      <c r="IC133" s="222"/>
      <c r="ID133" s="222"/>
      <c r="IE133" s="222"/>
      <c r="IF133" s="222"/>
      <c r="IG133" s="222"/>
      <c r="IH133" s="222"/>
      <c r="II133" s="222"/>
      <c r="IJ133" s="222"/>
      <c r="IK133" s="222"/>
      <c r="IL133" s="222"/>
      <c r="IM133" s="222"/>
      <c r="IN133" s="222"/>
      <c r="IO133" s="222"/>
      <c r="IP133" s="222"/>
      <c r="IQ133" s="222"/>
      <c r="IR133" s="222"/>
      <c r="IS133" s="222"/>
      <c r="IT133" s="222"/>
      <c r="IU133" s="222"/>
      <c r="IV133" s="222"/>
      <c r="IW133" s="222"/>
      <c r="IX133" s="222"/>
      <c r="IY133" s="222"/>
      <c r="IZ133" s="222"/>
      <c r="JA133" s="222"/>
      <c r="JB133" s="222"/>
      <c r="JC133" s="222"/>
      <c r="JD133" s="222"/>
      <c r="JE133" s="222"/>
      <c r="JF133" s="222"/>
      <c r="JG133" s="222"/>
      <c r="JH133" s="222"/>
      <c r="JI133" s="222"/>
      <c r="JJ133" s="222"/>
      <c r="JK133" s="222"/>
      <c r="JL133" s="222"/>
      <c r="JM133" s="222"/>
      <c r="JN133" s="222"/>
      <c r="JO133" s="222"/>
      <c r="JP133" s="222"/>
      <c r="JQ133" s="221"/>
      <c r="JR133" s="222"/>
      <c r="JS133" s="222"/>
      <c r="JT133" s="222"/>
      <c r="JU133" s="222"/>
      <c r="JV133" s="222"/>
      <c r="JW133" s="222"/>
      <c r="JX133" s="222"/>
      <c r="JY133" s="222"/>
      <c r="JZ133" s="222"/>
      <c r="KA133" s="222"/>
      <c r="KB133" s="222"/>
      <c r="KC133" s="222"/>
      <c r="KD133" s="222"/>
      <c r="KE133" s="222"/>
      <c r="KF133" s="222"/>
      <c r="KG133" s="222"/>
      <c r="KH133" s="222"/>
      <c r="KI133" s="222"/>
      <c r="KJ133" s="222"/>
      <c r="KK133" s="222"/>
      <c r="KL133" s="222"/>
      <c r="KM133" s="222"/>
      <c r="KN133" s="222"/>
      <c r="KO133" s="222"/>
      <c r="KP133" s="222"/>
      <c r="KQ133" s="222"/>
      <c r="KR133" s="222"/>
      <c r="KS133" s="222"/>
      <c r="KT133" s="222"/>
      <c r="KU133" s="222"/>
      <c r="KV133" s="222"/>
      <c r="KW133" s="222"/>
      <c r="KX133" s="222"/>
      <c r="KY133" s="222"/>
      <c r="KZ133" s="222"/>
      <c r="LA133" s="222"/>
      <c r="LB133" s="222"/>
      <c r="LC133" s="222"/>
      <c r="LD133" s="222"/>
      <c r="LE133" s="222"/>
      <c r="LF133" s="222"/>
      <c r="LG133" s="222"/>
      <c r="LH133" s="222"/>
      <c r="LI133" s="222"/>
      <c r="LJ133" s="222"/>
      <c r="LK133" s="222"/>
      <c r="LL133" s="222"/>
      <c r="LM133" s="222"/>
      <c r="LN133" s="222"/>
      <c r="LO133" s="222"/>
      <c r="LP133" s="222"/>
      <c r="LQ133" s="222"/>
      <c r="LR133" s="222"/>
      <c r="LS133" s="222"/>
      <c r="LT133" s="222"/>
      <c r="LU133" s="222"/>
      <c r="LV133" s="222"/>
      <c r="LW133" s="222"/>
      <c r="LX133" s="222"/>
      <c r="LY133" s="222"/>
      <c r="LZ133" s="222"/>
      <c r="MA133" s="222"/>
      <c r="MB133" s="222"/>
      <c r="MC133" s="222"/>
      <c r="MD133" s="222"/>
      <c r="ME133" s="222"/>
      <c r="MF133" s="222"/>
      <c r="MG133" s="222"/>
      <c r="MH133" s="222"/>
      <c r="MI133" s="222"/>
      <c r="MJ133" s="222"/>
      <c r="MK133" s="222"/>
      <c r="ML133" s="222"/>
      <c r="MM133" s="222"/>
      <c r="MN133" s="222"/>
      <c r="MO133" s="222"/>
      <c r="MP133" s="222"/>
      <c r="MQ133" s="222"/>
      <c r="MR133" s="222"/>
      <c r="MS133" s="222"/>
      <c r="MT133" s="222"/>
      <c r="MU133" s="222"/>
      <c r="MV133" s="222"/>
      <c r="MW133" s="222"/>
      <c r="MX133" s="222"/>
      <c r="MY133" s="222"/>
      <c r="MZ133" s="222"/>
      <c r="NA133" s="222"/>
      <c r="NB133" s="222"/>
      <c r="NC133" s="222"/>
      <c r="ND133" s="222"/>
      <c r="NE133" s="222"/>
      <c r="NF133" s="222"/>
      <c r="NG133" s="222"/>
      <c r="NH133" s="222"/>
      <c r="NI133" s="222"/>
      <c r="NJ133" s="222"/>
      <c r="NK133" s="222"/>
      <c r="NL133" s="222"/>
      <c r="NM133" s="222"/>
      <c r="NN133" s="222"/>
      <c r="NO133" s="222"/>
      <c r="NP133" s="222"/>
      <c r="NQ133" s="222"/>
      <c r="NR133" s="222"/>
      <c r="NS133" s="221"/>
      <c r="NT133" s="222"/>
      <c r="NU133" s="222"/>
      <c r="NV133" s="222"/>
      <c r="NW133" s="222"/>
      <c r="NX133" s="222"/>
      <c r="NY133" s="222"/>
      <c r="NZ133" s="222"/>
      <c r="OA133" s="222"/>
      <c r="OB133" s="222"/>
      <c r="OC133" s="222"/>
      <c r="OD133" s="222"/>
      <c r="OE133" s="222"/>
      <c r="OF133" s="222"/>
      <c r="OG133" s="222"/>
      <c r="OH133" s="222"/>
      <c r="OI133" s="222"/>
      <c r="OJ133" s="222"/>
      <c r="OK133" s="222"/>
      <c r="OL133" s="222"/>
      <c r="OM133" s="222"/>
      <c r="ON133" s="222"/>
      <c r="OO133" s="222"/>
      <c r="OP133" s="222"/>
      <c r="OQ133" s="222"/>
      <c r="OR133" s="222"/>
      <c r="OS133" s="222"/>
      <c r="OT133" s="222"/>
      <c r="OU133" s="222"/>
      <c r="OV133" s="222"/>
      <c r="OW133" s="222"/>
      <c r="OX133" s="222"/>
      <c r="OY133" s="222"/>
      <c r="OZ133" s="222"/>
      <c r="PA133" s="222"/>
      <c r="PB133" s="222"/>
      <c r="PC133" s="222"/>
      <c r="PD133" s="222"/>
      <c r="PE133" s="222"/>
      <c r="PF133" s="222"/>
      <c r="PG133" s="222"/>
      <c r="PH133" s="222"/>
      <c r="PI133" s="222"/>
      <c r="PJ133" s="222"/>
      <c r="PK133" s="222"/>
      <c r="PL133" s="222"/>
      <c r="PM133" s="222"/>
      <c r="PN133" s="222"/>
      <c r="PO133" s="222"/>
      <c r="PP133" s="222"/>
      <c r="PQ133" s="222"/>
      <c r="PR133" s="222"/>
      <c r="PS133" s="222"/>
      <c r="PT133" s="222"/>
      <c r="PU133" s="222"/>
      <c r="PV133" s="222"/>
      <c r="PW133" s="222"/>
      <c r="PX133" s="222"/>
      <c r="PY133" s="222"/>
      <c r="PZ133" s="222"/>
      <c r="QA133" s="222"/>
      <c r="QB133" s="222"/>
      <c r="QC133" s="222"/>
      <c r="QD133" s="222"/>
      <c r="QE133" s="222"/>
      <c r="QF133" s="222"/>
      <c r="QG133" s="222"/>
      <c r="QH133" s="222"/>
      <c r="QI133" s="222"/>
      <c r="QJ133" s="222"/>
      <c r="QK133" s="222"/>
      <c r="QL133" s="222"/>
      <c r="QM133" s="222"/>
      <c r="QN133" s="222"/>
      <c r="QO133" s="222"/>
      <c r="QP133" s="222"/>
      <c r="QQ133" s="222"/>
      <c r="QR133" s="222"/>
      <c r="QS133" s="222"/>
      <c r="QT133" s="222"/>
      <c r="QU133" s="222"/>
      <c r="QV133" s="222"/>
      <c r="QW133" s="222"/>
      <c r="QX133" s="222"/>
      <c r="QY133" s="222"/>
      <c r="QZ133" s="222"/>
      <c r="RA133" s="222"/>
      <c r="RB133" s="222"/>
      <c r="RC133" s="222"/>
      <c r="RD133" s="222"/>
      <c r="RE133" s="222"/>
      <c r="RF133" s="222"/>
      <c r="RG133" s="222"/>
      <c r="RH133" s="222"/>
      <c r="RI133" s="222"/>
      <c r="RJ133" s="222"/>
      <c r="RK133" s="222"/>
      <c r="RL133" s="222"/>
      <c r="RM133" s="222"/>
      <c r="RN133" s="222"/>
      <c r="RO133" s="222"/>
      <c r="RP133" s="222"/>
      <c r="RQ133" s="222"/>
      <c r="RR133" s="222"/>
      <c r="RS133" s="222"/>
      <c r="RT133" s="222"/>
      <c r="RU133" s="221"/>
    </row>
    <row r="134" spans="1:489" ht="6.6" customHeight="1">
      <c r="B134" s="484"/>
      <c r="C134" s="485"/>
      <c r="D134" s="486"/>
      <c r="E134" s="803"/>
      <c r="F134" s="804"/>
      <c r="G134" s="804"/>
      <c r="H134" s="804"/>
      <c r="I134" s="804"/>
      <c r="J134" s="804"/>
      <c r="K134" s="804"/>
      <c r="L134" s="804"/>
      <c r="M134" s="804"/>
      <c r="N134" s="804"/>
      <c r="O134" s="804"/>
      <c r="P134" s="804"/>
      <c r="Q134" s="804"/>
      <c r="R134" s="804"/>
      <c r="S134" s="804"/>
      <c r="T134" s="804"/>
      <c r="U134" s="804"/>
      <c r="V134" s="804"/>
      <c r="W134" s="804"/>
      <c r="X134" s="804"/>
      <c r="Y134" s="804"/>
      <c r="Z134" s="804"/>
      <c r="AA134" s="804"/>
      <c r="AB134" s="804"/>
      <c r="AC134" s="804"/>
      <c r="AD134" s="804"/>
      <c r="AE134" s="804"/>
      <c r="AF134" s="805"/>
      <c r="AG134" s="459"/>
      <c r="AH134" s="434"/>
      <c r="AI134" s="434"/>
      <c r="AJ134" s="434"/>
      <c r="AK134" s="434"/>
      <c r="AL134" s="434"/>
      <c r="AM134" s="434"/>
      <c r="AN134" s="434"/>
      <c r="AO134" s="434"/>
      <c r="AP134" s="434"/>
      <c r="AQ134" s="434"/>
      <c r="AR134" s="434"/>
      <c r="AS134" s="434"/>
      <c r="AT134" s="434"/>
      <c r="AU134" s="434"/>
      <c r="AV134" s="434"/>
      <c r="AW134" s="434"/>
      <c r="AX134" s="464"/>
      <c r="AY134" s="464"/>
      <c r="AZ134" s="464"/>
      <c r="BA134" s="464"/>
      <c r="BB134" s="465"/>
      <c r="BC134" s="470"/>
      <c r="BD134" s="471"/>
      <c r="BE134" s="471"/>
      <c r="BF134" s="471"/>
      <c r="BG134" s="471"/>
      <c r="BH134" s="471"/>
      <c r="BI134" s="471"/>
      <c r="BJ134" s="471"/>
      <c r="BK134" s="471"/>
      <c r="BL134" s="471"/>
      <c r="BM134" s="471"/>
      <c r="BN134" s="471"/>
      <c r="BO134" s="471"/>
      <c r="BP134" s="471"/>
      <c r="BQ134" s="471"/>
      <c r="BR134" s="471"/>
      <c r="BS134" s="471"/>
      <c r="BT134" s="797"/>
      <c r="BU134" s="797"/>
      <c r="BV134" s="797"/>
      <c r="BW134" s="797"/>
      <c r="BX134" s="798"/>
      <c r="BY134" s="470"/>
      <c r="BZ134" s="471"/>
      <c r="CA134" s="471"/>
      <c r="CB134" s="471"/>
      <c r="CC134" s="471"/>
      <c r="CD134" s="471"/>
      <c r="CE134" s="471"/>
      <c r="CF134" s="471"/>
      <c r="CG134" s="471"/>
      <c r="CH134" s="471"/>
      <c r="CI134" s="471"/>
      <c r="CJ134" s="471"/>
      <c r="CK134" s="471"/>
      <c r="CL134" s="471"/>
      <c r="CM134" s="471"/>
      <c r="CN134" s="471"/>
      <c r="CO134" s="471"/>
      <c r="CP134" s="797"/>
      <c r="CQ134" s="797"/>
      <c r="CR134" s="797"/>
      <c r="CS134" s="797"/>
      <c r="CT134" s="798"/>
      <c r="CU134" s="470"/>
      <c r="CV134" s="471"/>
      <c r="CW134" s="471"/>
      <c r="CX134" s="471"/>
      <c r="CY134" s="471"/>
      <c r="CZ134" s="471"/>
      <c r="DA134" s="471"/>
      <c r="DB134" s="471"/>
      <c r="DC134" s="471"/>
      <c r="DD134" s="471"/>
      <c r="DE134" s="471"/>
      <c r="DF134" s="471"/>
      <c r="DG134" s="471"/>
      <c r="DH134" s="471"/>
      <c r="DI134" s="471"/>
      <c r="DJ134" s="471"/>
      <c r="DK134" s="471"/>
      <c r="DL134" s="797"/>
      <c r="DM134" s="797"/>
      <c r="DN134" s="797"/>
      <c r="DO134" s="797"/>
      <c r="DP134" s="798"/>
      <c r="DQ134" s="384"/>
      <c r="DR134" s="285"/>
      <c r="DS134" s="285"/>
      <c r="DT134" s="285"/>
      <c r="DU134" s="285"/>
      <c r="DV134" s="285"/>
      <c r="DW134" s="285"/>
      <c r="DX134" s="285"/>
      <c r="DY134" s="285"/>
      <c r="DZ134" s="285"/>
      <c r="EA134" s="285"/>
      <c r="EB134" s="285"/>
      <c r="EC134" s="285"/>
      <c r="ED134" s="285"/>
      <c r="EE134" s="285"/>
      <c r="EF134" s="285"/>
      <c r="EG134" s="285"/>
      <c r="EH134" s="285"/>
      <c r="EI134" s="285"/>
      <c r="EJ134" s="285"/>
      <c r="EK134" s="285"/>
      <c r="EL134" s="285"/>
      <c r="EM134" s="285"/>
      <c r="EN134" s="285"/>
      <c r="EO134" s="285"/>
      <c r="EP134" s="285"/>
      <c r="EQ134" s="285"/>
      <c r="ER134" s="285"/>
      <c r="ES134" s="285"/>
      <c r="ET134" s="285"/>
      <c r="EU134" s="285"/>
      <c r="EV134" s="285"/>
      <c r="EW134" s="285"/>
      <c r="EX134" s="285"/>
      <c r="EY134" s="285"/>
      <c r="EZ134" s="285"/>
      <c r="FA134" s="285"/>
      <c r="FB134" s="285"/>
      <c r="FC134" s="285"/>
      <c r="FD134" s="285"/>
      <c r="FE134" s="285"/>
      <c r="FF134" s="285"/>
      <c r="FG134" s="285"/>
      <c r="FH134" s="285"/>
      <c r="FI134" s="285"/>
      <c r="FJ134" s="285"/>
      <c r="FK134" s="285"/>
      <c r="FL134" s="285"/>
      <c r="FM134" s="285"/>
      <c r="FN134" s="285"/>
      <c r="FO134" s="221"/>
      <c r="FP134" s="222"/>
      <c r="FQ134" s="222"/>
      <c r="FR134" s="222"/>
      <c r="FS134" s="222"/>
      <c r="FT134" s="222"/>
      <c r="FU134" s="222"/>
      <c r="FV134" s="222"/>
      <c r="FW134" s="222"/>
      <c r="FX134" s="222"/>
      <c r="FY134" s="222"/>
      <c r="FZ134" s="222"/>
      <c r="GA134" s="222"/>
      <c r="GB134" s="222"/>
      <c r="GC134" s="222"/>
      <c r="GD134" s="222"/>
      <c r="GE134" s="222"/>
      <c r="GF134" s="222"/>
      <c r="GG134" s="222"/>
      <c r="GH134" s="222"/>
      <c r="GI134" s="222"/>
      <c r="GJ134" s="222"/>
      <c r="GK134" s="222"/>
      <c r="GL134" s="222"/>
      <c r="GM134" s="222"/>
      <c r="GN134" s="222"/>
      <c r="GO134" s="222"/>
      <c r="GP134" s="222"/>
      <c r="GQ134" s="222"/>
      <c r="GR134" s="222"/>
      <c r="GS134" s="222"/>
      <c r="GT134" s="222"/>
      <c r="GU134" s="222"/>
      <c r="GV134" s="222"/>
      <c r="GW134" s="222"/>
      <c r="GX134" s="222"/>
      <c r="GY134" s="222"/>
      <c r="GZ134" s="222"/>
      <c r="HA134" s="222"/>
      <c r="HB134" s="222"/>
      <c r="HC134" s="222"/>
      <c r="HD134" s="222"/>
      <c r="HE134" s="222"/>
      <c r="HF134" s="222"/>
      <c r="HG134" s="222"/>
      <c r="HH134" s="222"/>
      <c r="HI134" s="222"/>
      <c r="HJ134" s="222"/>
      <c r="HK134" s="222"/>
      <c r="HL134" s="222"/>
      <c r="HM134" s="222"/>
      <c r="HN134" s="222"/>
      <c r="HO134" s="222"/>
      <c r="HP134" s="222"/>
      <c r="HQ134" s="222"/>
      <c r="HR134" s="222"/>
      <c r="HS134" s="222"/>
      <c r="HT134" s="222"/>
      <c r="HU134" s="222"/>
      <c r="HV134" s="222"/>
      <c r="HW134" s="222"/>
      <c r="HX134" s="222"/>
      <c r="HY134" s="222"/>
      <c r="HZ134" s="222"/>
      <c r="IA134" s="222"/>
      <c r="IB134" s="222"/>
      <c r="IC134" s="222"/>
      <c r="ID134" s="222"/>
      <c r="IE134" s="222"/>
      <c r="IF134" s="222"/>
      <c r="IG134" s="222"/>
      <c r="IH134" s="222"/>
      <c r="II134" s="222"/>
      <c r="IJ134" s="222"/>
      <c r="IK134" s="222"/>
      <c r="IL134" s="222"/>
      <c r="IM134" s="222"/>
      <c r="IN134" s="222"/>
      <c r="IO134" s="222"/>
      <c r="IP134" s="222"/>
      <c r="IQ134" s="222"/>
      <c r="IR134" s="222"/>
      <c r="IS134" s="222"/>
      <c r="IT134" s="222"/>
      <c r="IU134" s="222"/>
      <c r="IV134" s="222"/>
      <c r="IW134" s="222"/>
      <c r="IX134" s="222"/>
      <c r="IY134" s="222"/>
      <c r="IZ134" s="222"/>
      <c r="JA134" s="222"/>
      <c r="JB134" s="222"/>
      <c r="JC134" s="222"/>
      <c r="JD134" s="222"/>
      <c r="JE134" s="222"/>
      <c r="JF134" s="222"/>
      <c r="JG134" s="222"/>
      <c r="JH134" s="222"/>
      <c r="JI134" s="222"/>
      <c r="JJ134" s="222"/>
      <c r="JK134" s="222"/>
      <c r="JL134" s="222"/>
      <c r="JM134" s="222"/>
      <c r="JN134" s="222"/>
      <c r="JO134" s="222"/>
      <c r="JP134" s="222"/>
      <c r="JQ134" s="221"/>
      <c r="JR134" s="222"/>
      <c r="JS134" s="222"/>
      <c r="JT134" s="222"/>
      <c r="JU134" s="222"/>
      <c r="JV134" s="222"/>
      <c r="JW134" s="222"/>
      <c r="JX134" s="222"/>
      <c r="JY134" s="222"/>
      <c r="JZ134" s="222"/>
      <c r="KA134" s="222"/>
      <c r="KB134" s="222"/>
      <c r="KC134" s="222"/>
      <c r="KD134" s="222"/>
      <c r="KE134" s="222"/>
      <c r="KF134" s="222"/>
      <c r="KG134" s="222"/>
      <c r="KH134" s="222"/>
      <c r="KI134" s="222"/>
      <c r="KJ134" s="222"/>
      <c r="KK134" s="222"/>
      <c r="KL134" s="222"/>
      <c r="KM134" s="222"/>
      <c r="KN134" s="222"/>
      <c r="KO134" s="222"/>
      <c r="KP134" s="222"/>
      <c r="KQ134" s="222"/>
      <c r="KR134" s="222"/>
      <c r="KS134" s="222"/>
      <c r="KT134" s="222"/>
      <c r="KU134" s="222"/>
      <c r="KV134" s="222"/>
      <c r="KW134" s="222"/>
      <c r="KX134" s="222"/>
      <c r="KY134" s="222"/>
      <c r="KZ134" s="222"/>
      <c r="LA134" s="222"/>
      <c r="LB134" s="222"/>
      <c r="LC134" s="222"/>
      <c r="LD134" s="222"/>
      <c r="LE134" s="222"/>
      <c r="LF134" s="222"/>
      <c r="LG134" s="222"/>
      <c r="LH134" s="222"/>
      <c r="LI134" s="222"/>
      <c r="LJ134" s="222"/>
      <c r="LK134" s="222"/>
      <c r="LL134" s="222"/>
      <c r="LM134" s="222"/>
      <c r="LN134" s="222"/>
      <c r="LO134" s="222"/>
      <c r="LP134" s="222"/>
      <c r="LQ134" s="222"/>
      <c r="LR134" s="222"/>
      <c r="LS134" s="222"/>
      <c r="LT134" s="222"/>
      <c r="LU134" s="222"/>
      <c r="LV134" s="222"/>
      <c r="LW134" s="222"/>
      <c r="LX134" s="222"/>
      <c r="LY134" s="222"/>
      <c r="LZ134" s="222"/>
      <c r="MA134" s="222"/>
      <c r="MB134" s="222"/>
      <c r="MC134" s="222"/>
      <c r="MD134" s="222"/>
      <c r="ME134" s="222"/>
      <c r="MF134" s="222"/>
      <c r="MG134" s="222"/>
      <c r="MH134" s="222"/>
      <c r="MI134" s="222"/>
      <c r="MJ134" s="222"/>
      <c r="MK134" s="222"/>
      <c r="ML134" s="222"/>
      <c r="MM134" s="222"/>
      <c r="MN134" s="222"/>
      <c r="MO134" s="222"/>
      <c r="MP134" s="222"/>
      <c r="MQ134" s="222"/>
      <c r="MR134" s="222"/>
      <c r="MS134" s="222"/>
      <c r="MT134" s="222"/>
      <c r="MU134" s="222"/>
      <c r="MV134" s="222"/>
      <c r="MW134" s="222"/>
      <c r="MX134" s="222"/>
      <c r="MY134" s="222"/>
      <c r="MZ134" s="222"/>
      <c r="NA134" s="222"/>
      <c r="NB134" s="222"/>
      <c r="NC134" s="222"/>
      <c r="ND134" s="222"/>
      <c r="NE134" s="222"/>
      <c r="NF134" s="222"/>
      <c r="NG134" s="222"/>
      <c r="NH134" s="222"/>
      <c r="NI134" s="222"/>
      <c r="NJ134" s="222"/>
      <c r="NK134" s="222"/>
      <c r="NL134" s="222"/>
      <c r="NM134" s="222"/>
      <c r="NN134" s="222"/>
      <c r="NO134" s="222"/>
      <c r="NP134" s="222"/>
      <c r="NQ134" s="222"/>
      <c r="NR134" s="222"/>
      <c r="NS134" s="221"/>
      <c r="NT134" s="222"/>
      <c r="NU134" s="222"/>
      <c r="NV134" s="222"/>
      <c r="NW134" s="222"/>
      <c r="NX134" s="222"/>
      <c r="NY134" s="222"/>
      <c r="NZ134" s="222"/>
      <c r="OA134" s="222"/>
      <c r="OB134" s="222"/>
      <c r="OC134" s="222"/>
      <c r="OD134" s="222"/>
      <c r="OE134" s="222"/>
      <c r="OF134" s="222"/>
      <c r="OG134" s="222"/>
      <c r="OH134" s="222"/>
      <c r="OI134" s="222"/>
      <c r="OJ134" s="222"/>
      <c r="OK134" s="222"/>
      <c r="OL134" s="222"/>
      <c r="OM134" s="222"/>
      <c r="ON134" s="222"/>
      <c r="OO134" s="222"/>
      <c r="OP134" s="222"/>
      <c r="OQ134" s="222"/>
      <c r="OR134" s="222"/>
      <c r="OS134" s="222"/>
      <c r="OT134" s="222"/>
      <c r="OU134" s="222"/>
      <c r="OV134" s="222"/>
      <c r="OW134" s="222"/>
      <c r="OX134" s="222"/>
      <c r="OY134" s="222"/>
      <c r="OZ134" s="222"/>
      <c r="PA134" s="222"/>
      <c r="PB134" s="222"/>
      <c r="PC134" s="222"/>
      <c r="PD134" s="222"/>
      <c r="PE134" s="222"/>
      <c r="PF134" s="222"/>
      <c r="PG134" s="222"/>
      <c r="PH134" s="222"/>
      <c r="PI134" s="222"/>
      <c r="PJ134" s="222"/>
      <c r="PK134" s="222"/>
      <c r="PL134" s="222"/>
      <c r="PM134" s="222"/>
      <c r="PN134" s="222"/>
      <c r="PO134" s="222"/>
      <c r="PP134" s="222"/>
      <c r="PQ134" s="222"/>
      <c r="PR134" s="222"/>
      <c r="PS134" s="222"/>
      <c r="PT134" s="222"/>
      <c r="PU134" s="222"/>
      <c r="PV134" s="222"/>
      <c r="PW134" s="222"/>
      <c r="PX134" s="222"/>
      <c r="PY134" s="222"/>
      <c r="PZ134" s="222"/>
      <c r="QA134" s="222"/>
      <c r="QB134" s="222"/>
      <c r="QC134" s="222"/>
      <c r="QD134" s="222"/>
      <c r="QE134" s="222"/>
      <c r="QF134" s="222"/>
      <c r="QG134" s="222"/>
      <c r="QH134" s="222"/>
      <c r="QI134" s="222"/>
      <c r="QJ134" s="222"/>
      <c r="QK134" s="222"/>
      <c r="QL134" s="222"/>
      <c r="QM134" s="222"/>
      <c r="QN134" s="222"/>
      <c r="QO134" s="222"/>
      <c r="QP134" s="222"/>
      <c r="QQ134" s="222"/>
      <c r="QR134" s="222"/>
      <c r="QS134" s="222"/>
      <c r="QT134" s="222"/>
      <c r="QU134" s="222"/>
      <c r="QV134" s="222"/>
      <c r="QW134" s="222"/>
      <c r="QX134" s="222"/>
      <c r="QY134" s="222"/>
      <c r="QZ134" s="222"/>
      <c r="RA134" s="222"/>
      <c r="RB134" s="222"/>
      <c r="RC134" s="222"/>
      <c r="RD134" s="222"/>
      <c r="RE134" s="222"/>
      <c r="RF134" s="222"/>
      <c r="RG134" s="222"/>
      <c r="RH134" s="222"/>
      <c r="RI134" s="222"/>
      <c r="RJ134" s="222"/>
      <c r="RK134" s="222"/>
      <c r="RL134" s="222"/>
      <c r="RM134" s="222"/>
      <c r="RN134" s="222"/>
      <c r="RO134" s="222"/>
      <c r="RP134" s="222"/>
      <c r="RQ134" s="222"/>
      <c r="RR134" s="222"/>
      <c r="RS134" s="222"/>
      <c r="RT134" s="222"/>
      <c r="RU134" s="221"/>
    </row>
    <row r="135" spans="1:489" ht="6.6" customHeight="1">
      <c r="B135" s="484"/>
      <c r="C135" s="485"/>
      <c r="D135" s="486"/>
      <c r="E135" s="806" t="s">
        <v>119</v>
      </c>
      <c r="F135" s="807"/>
      <c r="G135" s="807"/>
      <c r="H135" s="807"/>
      <c r="I135" s="807"/>
      <c r="J135" s="807"/>
      <c r="K135" s="807"/>
      <c r="L135" s="807"/>
      <c r="M135" s="807"/>
      <c r="N135" s="807"/>
      <c r="O135" s="807"/>
      <c r="P135" s="807"/>
      <c r="Q135" s="807"/>
      <c r="R135" s="807"/>
      <c r="S135" s="807"/>
      <c r="T135" s="807"/>
      <c r="U135" s="807"/>
      <c r="V135" s="807"/>
      <c r="W135" s="807"/>
      <c r="X135" s="807"/>
      <c r="Y135" s="807"/>
      <c r="Z135" s="807"/>
      <c r="AA135" s="807"/>
      <c r="AB135" s="807"/>
      <c r="AC135" s="807"/>
      <c r="AD135" s="807"/>
      <c r="AE135" s="807"/>
      <c r="AF135" s="808"/>
      <c r="AG135" s="531">
        <f>BC135+CU135</f>
        <v>0</v>
      </c>
      <c r="AH135" s="430"/>
      <c r="AI135" s="430"/>
      <c r="AJ135" s="430"/>
      <c r="AK135" s="430"/>
      <c r="AL135" s="430"/>
      <c r="AM135" s="430"/>
      <c r="AN135" s="430"/>
      <c r="AO135" s="430"/>
      <c r="AP135" s="430"/>
      <c r="AQ135" s="430"/>
      <c r="AR135" s="430"/>
      <c r="AS135" s="430"/>
      <c r="AT135" s="430"/>
      <c r="AU135" s="430"/>
      <c r="AV135" s="430"/>
      <c r="AW135" s="430"/>
      <c r="AX135" s="532" t="s">
        <v>58</v>
      </c>
      <c r="AY135" s="532"/>
      <c r="AZ135" s="532"/>
      <c r="BA135" s="532"/>
      <c r="BB135" s="533"/>
      <c r="BC135" s="534"/>
      <c r="BD135" s="535"/>
      <c r="BE135" s="535"/>
      <c r="BF135" s="535"/>
      <c r="BG135" s="535"/>
      <c r="BH135" s="535"/>
      <c r="BI135" s="535"/>
      <c r="BJ135" s="535"/>
      <c r="BK135" s="535"/>
      <c r="BL135" s="535"/>
      <c r="BM135" s="535"/>
      <c r="BN135" s="535"/>
      <c r="BO135" s="535"/>
      <c r="BP135" s="535"/>
      <c r="BQ135" s="535"/>
      <c r="BR135" s="535"/>
      <c r="BS135" s="535"/>
      <c r="BT135" s="796" t="s">
        <v>58</v>
      </c>
      <c r="BU135" s="797"/>
      <c r="BV135" s="797"/>
      <c r="BW135" s="797"/>
      <c r="BX135" s="798"/>
      <c r="BY135" s="534"/>
      <c r="BZ135" s="535"/>
      <c r="CA135" s="535"/>
      <c r="CB135" s="535"/>
      <c r="CC135" s="535"/>
      <c r="CD135" s="535"/>
      <c r="CE135" s="535"/>
      <c r="CF135" s="535"/>
      <c r="CG135" s="535"/>
      <c r="CH135" s="535"/>
      <c r="CI135" s="535"/>
      <c r="CJ135" s="535"/>
      <c r="CK135" s="535"/>
      <c r="CL135" s="535"/>
      <c r="CM135" s="535"/>
      <c r="CN135" s="535"/>
      <c r="CO135" s="535"/>
      <c r="CP135" s="796" t="s">
        <v>58</v>
      </c>
      <c r="CQ135" s="797"/>
      <c r="CR135" s="797"/>
      <c r="CS135" s="797"/>
      <c r="CT135" s="798"/>
      <c r="CU135" s="534"/>
      <c r="CV135" s="535"/>
      <c r="CW135" s="535"/>
      <c r="CX135" s="535"/>
      <c r="CY135" s="535"/>
      <c r="CZ135" s="535"/>
      <c r="DA135" s="535"/>
      <c r="DB135" s="535"/>
      <c r="DC135" s="535"/>
      <c r="DD135" s="535"/>
      <c r="DE135" s="535"/>
      <c r="DF135" s="535"/>
      <c r="DG135" s="535"/>
      <c r="DH135" s="535"/>
      <c r="DI135" s="535"/>
      <c r="DJ135" s="535"/>
      <c r="DK135" s="535"/>
      <c r="DL135" s="796" t="s">
        <v>58</v>
      </c>
      <c r="DM135" s="797"/>
      <c r="DN135" s="797"/>
      <c r="DO135" s="797"/>
      <c r="DP135" s="798"/>
      <c r="DQ135" s="384"/>
      <c r="DR135" s="285"/>
      <c r="DS135" s="285"/>
      <c r="DT135" s="285"/>
      <c r="DU135" s="285"/>
      <c r="DV135" s="285"/>
      <c r="DW135" s="285"/>
      <c r="DX135" s="285"/>
      <c r="DY135" s="285"/>
      <c r="DZ135" s="285"/>
      <c r="EA135" s="285"/>
      <c r="EB135" s="285"/>
      <c r="EC135" s="285"/>
      <c r="ED135" s="285"/>
      <c r="EE135" s="285"/>
      <c r="EF135" s="285"/>
      <c r="EG135" s="285"/>
      <c r="EH135" s="285"/>
      <c r="EI135" s="285"/>
      <c r="EJ135" s="285"/>
      <c r="EK135" s="285"/>
      <c r="EL135" s="285"/>
      <c r="EM135" s="285"/>
      <c r="EN135" s="285"/>
      <c r="EO135" s="285"/>
      <c r="EP135" s="285"/>
      <c r="EQ135" s="285"/>
      <c r="ER135" s="285"/>
      <c r="ES135" s="285"/>
      <c r="ET135" s="285"/>
      <c r="EU135" s="285"/>
      <c r="EV135" s="285"/>
      <c r="EW135" s="285"/>
      <c r="EX135" s="285"/>
      <c r="EY135" s="285"/>
      <c r="EZ135" s="285"/>
      <c r="FA135" s="285"/>
      <c r="FB135" s="285"/>
      <c r="FC135" s="285"/>
      <c r="FD135" s="285"/>
      <c r="FE135" s="285"/>
      <c r="FF135" s="285"/>
      <c r="FG135" s="285"/>
      <c r="FH135" s="285"/>
      <c r="FI135" s="285"/>
      <c r="FJ135" s="285"/>
      <c r="FK135" s="285"/>
      <c r="FL135" s="285"/>
      <c r="FM135" s="285"/>
      <c r="FN135" s="285"/>
      <c r="FO135" s="221"/>
      <c r="FP135" s="222"/>
      <c r="FQ135" s="222"/>
      <c r="FR135" s="222"/>
      <c r="FS135" s="222"/>
      <c r="FT135" s="222"/>
      <c r="FU135" s="222"/>
      <c r="FV135" s="222"/>
      <c r="FW135" s="222"/>
      <c r="FX135" s="222"/>
      <c r="FY135" s="222"/>
      <c r="FZ135" s="222"/>
      <c r="GA135" s="222"/>
      <c r="GB135" s="222"/>
      <c r="GC135" s="222"/>
      <c r="GD135" s="222"/>
      <c r="GE135" s="222"/>
      <c r="GF135" s="222"/>
      <c r="GG135" s="222"/>
      <c r="GH135" s="222"/>
      <c r="GI135" s="222"/>
      <c r="GJ135" s="222"/>
      <c r="GK135" s="222"/>
      <c r="GL135" s="222"/>
      <c r="GM135" s="222"/>
      <c r="GN135" s="222"/>
      <c r="GO135" s="222"/>
      <c r="GP135" s="222"/>
      <c r="GQ135" s="222"/>
      <c r="GR135" s="222"/>
      <c r="GS135" s="222"/>
      <c r="GT135" s="222"/>
      <c r="GU135" s="222"/>
      <c r="GV135" s="222"/>
      <c r="GW135" s="222"/>
      <c r="GX135" s="222"/>
      <c r="GY135" s="222"/>
      <c r="GZ135" s="222"/>
      <c r="HA135" s="222"/>
      <c r="HB135" s="222"/>
      <c r="HC135" s="222"/>
      <c r="HD135" s="222"/>
      <c r="HE135" s="222"/>
      <c r="HF135" s="222"/>
      <c r="HG135" s="222"/>
      <c r="HH135" s="222"/>
      <c r="HI135" s="222"/>
      <c r="HJ135" s="222"/>
      <c r="HK135" s="222"/>
      <c r="HL135" s="222"/>
      <c r="HM135" s="222"/>
      <c r="HN135" s="222"/>
      <c r="HO135" s="222"/>
      <c r="HP135" s="222"/>
      <c r="HQ135" s="222"/>
      <c r="HR135" s="222"/>
      <c r="HS135" s="222"/>
      <c r="HT135" s="222"/>
      <c r="HU135" s="222"/>
      <c r="HV135" s="222"/>
      <c r="HW135" s="222"/>
      <c r="HX135" s="222"/>
      <c r="HY135" s="222"/>
      <c r="HZ135" s="222"/>
      <c r="IA135" s="222"/>
      <c r="IB135" s="222"/>
      <c r="IC135" s="222"/>
      <c r="ID135" s="222"/>
      <c r="IE135" s="222"/>
      <c r="IF135" s="222"/>
      <c r="IG135" s="222"/>
      <c r="IH135" s="222"/>
      <c r="II135" s="222"/>
      <c r="IJ135" s="222"/>
      <c r="IK135" s="222"/>
      <c r="IL135" s="222"/>
      <c r="IM135" s="222"/>
      <c r="IN135" s="222"/>
      <c r="IO135" s="222"/>
      <c r="IP135" s="222"/>
      <c r="IQ135" s="222"/>
      <c r="IR135" s="222"/>
      <c r="IS135" s="222"/>
      <c r="IT135" s="222"/>
      <c r="IU135" s="222"/>
      <c r="IV135" s="222"/>
      <c r="IW135" s="222"/>
      <c r="IX135" s="222"/>
      <c r="IY135" s="222"/>
      <c r="IZ135" s="222"/>
      <c r="JA135" s="222"/>
      <c r="JB135" s="222"/>
      <c r="JC135" s="222"/>
      <c r="JD135" s="222"/>
      <c r="JE135" s="222"/>
      <c r="JF135" s="222"/>
      <c r="JG135" s="222"/>
      <c r="JH135" s="222"/>
      <c r="JI135" s="222"/>
      <c r="JJ135" s="222"/>
      <c r="JK135" s="222"/>
      <c r="JL135" s="222"/>
      <c r="JM135" s="222"/>
      <c r="JN135" s="222"/>
      <c r="JO135" s="222"/>
      <c r="JP135" s="222"/>
      <c r="JQ135" s="221"/>
      <c r="JR135" s="222"/>
      <c r="JS135" s="222"/>
      <c r="JT135" s="222"/>
      <c r="JU135" s="222"/>
      <c r="JV135" s="222"/>
      <c r="JW135" s="222"/>
      <c r="JX135" s="222"/>
      <c r="JY135" s="222"/>
      <c r="JZ135" s="222"/>
      <c r="KA135" s="222"/>
      <c r="KB135" s="222"/>
      <c r="KC135" s="222"/>
      <c r="KD135" s="222"/>
      <c r="KE135" s="222"/>
      <c r="KF135" s="222"/>
      <c r="KG135" s="222"/>
      <c r="KH135" s="222"/>
      <c r="KI135" s="222"/>
      <c r="KJ135" s="222"/>
      <c r="KK135" s="222"/>
      <c r="KL135" s="222"/>
      <c r="KM135" s="222"/>
      <c r="KN135" s="222"/>
      <c r="KO135" s="222"/>
      <c r="KP135" s="222"/>
      <c r="KQ135" s="222"/>
      <c r="KR135" s="222"/>
      <c r="KS135" s="222"/>
      <c r="KT135" s="222"/>
      <c r="KU135" s="222"/>
      <c r="KV135" s="222"/>
      <c r="KW135" s="222"/>
      <c r="KX135" s="222"/>
      <c r="KY135" s="222"/>
      <c r="KZ135" s="222"/>
      <c r="LA135" s="222"/>
      <c r="LB135" s="222"/>
      <c r="LC135" s="222"/>
      <c r="LD135" s="222"/>
      <c r="LE135" s="222"/>
      <c r="LF135" s="222"/>
      <c r="LG135" s="222"/>
      <c r="LH135" s="222"/>
      <c r="LI135" s="222"/>
      <c r="LJ135" s="222"/>
      <c r="LK135" s="222"/>
      <c r="LL135" s="222"/>
      <c r="LM135" s="222"/>
      <c r="LN135" s="222"/>
      <c r="LO135" s="222"/>
      <c r="LP135" s="222"/>
      <c r="LQ135" s="222"/>
      <c r="LR135" s="222"/>
      <c r="LS135" s="222"/>
      <c r="LT135" s="222"/>
      <c r="LU135" s="222"/>
      <c r="LV135" s="222"/>
      <c r="LW135" s="222"/>
      <c r="LX135" s="222"/>
      <c r="LY135" s="222"/>
      <c r="LZ135" s="222"/>
      <c r="MA135" s="222"/>
      <c r="MB135" s="222"/>
      <c r="MC135" s="222"/>
      <c r="MD135" s="222"/>
      <c r="ME135" s="222"/>
      <c r="MF135" s="222"/>
      <c r="MG135" s="222"/>
      <c r="MH135" s="222"/>
      <c r="MI135" s="222"/>
      <c r="MJ135" s="222"/>
      <c r="MK135" s="222"/>
      <c r="ML135" s="222"/>
      <c r="MM135" s="222"/>
      <c r="MN135" s="222"/>
      <c r="MO135" s="222"/>
      <c r="MP135" s="222"/>
      <c r="MQ135" s="222"/>
      <c r="MR135" s="222"/>
      <c r="MS135" s="222"/>
      <c r="MT135" s="222"/>
      <c r="MU135" s="222"/>
      <c r="MV135" s="222"/>
      <c r="MW135" s="222"/>
      <c r="MX135" s="222"/>
      <c r="MY135" s="222"/>
      <c r="MZ135" s="222"/>
      <c r="NA135" s="222"/>
      <c r="NB135" s="222"/>
      <c r="NC135" s="222"/>
      <c r="ND135" s="222"/>
      <c r="NE135" s="222"/>
      <c r="NF135" s="222"/>
      <c r="NG135" s="222"/>
      <c r="NH135" s="222"/>
      <c r="NI135" s="222"/>
      <c r="NJ135" s="222"/>
      <c r="NK135" s="222"/>
      <c r="NL135" s="222"/>
      <c r="NM135" s="222"/>
      <c r="NN135" s="222"/>
      <c r="NO135" s="222"/>
      <c r="NP135" s="222"/>
      <c r="NQ135" s="222"/>
      <c r="NR135" s="222"/>
      <c r="NS135" s="221"/>
      <c r="NT135" s="222"/>
      <c r="NU135" s="222"/>
      <c r="NV135" s="222"/>
      <c r="NW135" s="222"/>
      <c r="NX135" s="222"/>
      <c r="NY135" s="222"/>
      <c r="NZ135" s="222"/>
      <c r="OA135" s="222"/>
      <c r="OB135" s="222"/>
      <c r="OC135" s="222"/>
      <c r="OD135" s="222"/>
      <c r="OE135" s="222"/>
      <c r="OF135" s="222"/>
      <c r="OG135" s="222"/>
      <c r="OH135" s="222"/>
      <c r="OI135" s="222"/>
      <c r="OJ135" s="222"/>
      <c r="OK135" s="222"/>
      <c r="OL135" s="222"/>
      <c r="OM135" s="222"/>
      <c r="ON135" s="222"/>
      <c r="OO135" s="222"/>
      <c r="OP135" s="222"/>
      <c r="OQ135" s="222"/>
      <c r="OR135" s="222"/>
      <c r="OS135" s="222"/>
      <c r="OT135" s="222"/>
      <c r="OU135" s="222"/>
      <c r="OV135" s="222"/>
      <c r="OW135" s="222"/>
      <c r="OX135" s="222"/>
      <c r="OY135" s="222"/>
      <c r="OZ135" s="222"/>
      <c r="PA135" s="222"/>
      <c r="PB135" s="222"/>
      <c r="PC135" s="222"/>
      <c r="PD135" s="222"/>
      <c r="PE135" s="222"/>
      <c r="PF135" s="222"/>
      <c r="PG135" s="222"/>
      <c r="PH135" s="222"/>
      <c r="PI135" s="222"/>
      <c r="PJ135" s="222"/>
      <c r="PK135" s="222"/>
      <c r="PL135" s="222"/>
      <c r="PM135" s="222"/>
      <c r="PN135" s="222"/>
      <c r="PO135" s="222"/>
      <c r="PP135" s="222"/>
      <c r="PQ135" s="222"/>
      <c r="PR135" s="222"/>
      <c r="PS135" s="222"/>
      <c r="PT135" s="222"/>
      <c r="PU135" s="222"/>
      <c r="PV135" s="222"/>
      <c r="PW135" s="222"/>
      <c r="PX135" s="222"/>
      <c r="PY135" s="222"/>
      <c r="PZ135" s="222"/>
      <c r="QA135" s="222"/>
      <c r="QB135" s="222"/>
      <c r="QC135" s="222"/>
      <c r="QD135" s="222"/>
      <c r="QE135" s="222"/>
      <c r="QF135" s="222"/>
      <c r="QG135" s="222"/>
      <c r="QH135" s="222"/>
      <c r="QI135" s="222"/>
      <c r="QJ135" s="222"/>
      <c r="QK135" s="222"/>
      <c r="QL135" s="222"/>
      <c r="QM135" s="222"/>
      <c r="QN135" s="222"/>
      <c r="QO135" s="222"/>
      <c r="QP135" s="222"/>
      <c r="QQ135" s="222"/>
      <c r="QR135" s="222"/>
      <c r="QS135" s="222"/>
      <c r="QT135" s="222"/>
      <c r="QU135" s="222"/>
      <c r="QV135" s="222"/>
      <c r="QW135" s="222"/>
      <c r="QX135" s="222"/>
      <c r="QY135" s="222"/>
      <c r="QZ135" s="222"/>
      <c r="RA135" s="222"/>
      <c r="RB135" s="222"/>
      <c r="RC135" s="222"/>
      <c r="RD135" s="222"/>
      <c r="RE135" s="222"/>
      <c r="RF135" s="222"/>
      <c r="RG135" s="222"/>
      <c r="RH135" s="222"/>
      <c r="RI135" s="222"/>
      <c r="RJ135" s="222"/>
      <c r="RK135" s="222"/>
      <c r="RL135" s="222"/>
      <c r="RM135" s="222"/>
      <c r="RN135" s="222"/>
      <c r="RO135" s="222"/>
      <c r="RP135" s="222"/>
      <c r="RQ135" s="222"/>
      <c r="RR135" s="222"/>
      <c r="RS135" s="222"/>
      <c r="RT135" s="222"/>
      <c r="RU135" s="221"/>
    </row>
    <row r="136" spans="1:489" ht="6.6" customHeight="1">
      <c r="B136" s="484"/>
      <c r="C136" s="485"/>
      <c r="D136" s="486"/>
      <c r="E136" s="809"/>
      <c r="F136" s="810"/>
      <c r="G136" s="810"/>
      <c r="H136" s="810"/>
      <c r="I136" s="810"/>
      <c r="J136" s="810"/>
      <c r="K136" s="810"/>
      <c r="L136" s="810"/>
      <c r="M136" s="810"/>
      <c r="N136" s="810"/>
      <c r="O136" s="810"/>
      <c r="P136" s="810"/>
      <c r="Q136" s="810"/>
      <c r="R136" s="810"/>
      <c r="S136" s="810"/>
      <c r="T136" s="810"/>
      <c r="U136" s="810"/>
      <c r="V136" s="810"/>
      <c r="W136" s="810"/>
      <c r="X136" s="810"/>
      <c r="Y136" s="810"/>
      <c r="Z136" s="810"/>
      <c r="AA136" s="810"/>
      <c r="AB136" s="810"/>
      <c r="AC136" s="810"/>
      <c r="AD136" s="810"/>
      <c r="AE136" s="810"/>
      <c r="AF136" s="811"/>
      <c r="AG136" s="458"/>
      <c r="AH136" s="432"/>
      <c r="AI136" s="432"/>
      <c r="AJ136" s="432"/>
      <c r="AK136" s="432"/>
      <c r="AL136" s="432"/>
      <c r="AM136" s="432"/>
      <c r="AN136" s="432"/>
      <c r="AO136" s="432"/>
      <c r="AP136" s="432"/>
      <c r="AQ136" s="432"/>
      <c r="AR136" s="432"/>
      <c r="AS136" s="432"/>
      <c r="AT136" s="432"/>
      <c r="AU136" s="432"/>
      <c r="AV136" s="432"/>
      <c r="AW136" s="432"/>
      <c r="AX136" s="462"/>
      <c r="AY136" s="462"/>
      <c r="AZ136" s="462"/>
      <c r="BA136" s="462"/>
      <c r="BB136" s="463"/>
      <c r="BC136" s="468"/>
      <c r="BD136" s="469"/>
      <c r="BE136" s="469"/>
      <c r="BF136" s="469"/>
      <c r="BG136" s="469"/>
      <c r="BH136" s="469"/>
      <c r="BI136" s="469"/>
      <c r="BJ136" s="469"/>
      <c r="BK136" s="469"/>
      <c r="BL136" s="469"/>
      <c r="BM136" s="469"/>
      <c r="BN136" s="469"/>
      <c r="BO136" s="469"/>
      <c r="BP136" s="469"/>
      <c r="BQ136" s="469"/>
      <c r="BR136" s="469"/>
      <c r="BS136" s="469"/>
      <c r="BT136" s="796"/>
      <c r="BU136" s="797"/>
      <c r="BV136" s="797"/>
      <c r="BW136" s="797"/>
      <c r="BX136" s="798"/>
      <c r="BY136" s="468"/>
      <c r="BZ136" s="469"/>
      <c r="CA136" s="469"/>
      <c r="CB136" s="469"/>
      <c r="CC136" s="469"/>
      <c r="CD136" s="469"/>
      <c r="CE136" s="469"/>
      <c r="CF136" s="469"/>
      <c r="CG136" s="469"/>
      <c r="CH136" s="469"/>
      <c r="CI136" s="469"/>
      <c r="CJ136" s="469"/>
      <c r="CK136" s="469"/>
      <c r="CL136" s="469"/>
      <c r="CM136" s="469"/>
      <c r="CN136" s="469"/>
      <c r="CO136" s="469"/>
      <c r="CP136" s="796"/>
      <c r="CQ136" s="797"/>
      <c r="CR136" s="797"/>
      <c r="CS136" s="797"/>
      <c r="CT136" s="798"/>
      <c r="CU136" s="468"/>
      <c r="CV136" s="469"/>
      <c r="CW136" s="469"/>
      <c r="CX136" s="469"/>
      <c r="CY136" s="469"/>
      <c r="CZ136" s="469"/>
      <c r="DA136" s="469"/>
      <c r="DB136" s="469"/>
      <c r="DC136" s="469"/>
      <c r="DD136" s="469"/>
      <c r="DE136" s="469"/>
      <c r="DF136" s="469"/>
      <c r="DG136" s="469"/>
      <c r="DH136" s="469"/>
      <c r="DI136" s="469"/>
      <c r="DJ136" s="469"/>
      <c r="DK136" s="469"/>
      <c r="DL136" s="796"/>
      <c r="DM136" s="797"/>
      <c r="DN136" s="797"/>
      <c r="DO136" s="797"/>
      <c r="DP136" s="798"/>
      <c r="DQ136" s="384"/>
      <c r="DR136" s="285"/>
      <c r="DS136" s="285"/>
      <c r="DT136" s="285"/>
      <c r="DU136" s="285"/>
      <c r="DV136" s="285"/>
      <c r="DW136" s="285"/>
      <c r="DX136" s="285"/>
      <c r="DY136" s="285"/>
      <c r="DZ136" s="285"/>
      <c r="EA136" s="285"/>
      <c r="EB136" s="285"/>
      <c r="EC136" s="285"/>
      <c r="ED136" s="285"/>
      <c r="EE136" s="285"/>
      <c r="EF136" s="285"/>
      <c r="EG136" s="285"/>
      <c r="EH136" s="285"/>
      <c r="EI136" s="285"/>
      <c r="EJ136" s="285"/>
      <c r="EK136" s="285"/>
      <c r="EL136" s="285"/>
      <c r="EM136" s="285"/>
      <c r="EN136" s="285"/>
      <c r="EO136" s="285"/>
      <c r="EP136" s="285"/>
      <c r="EQ136" s="285"/>
      <c r="ER136" s="285"/>
      <c r="ES136" s="285"/>
      <c r="ET136" s="285"/>
      <c r="EU136" s="285"/>
      <c r="EV136" s="285"/>
      <c r="EW136" s="285"/>
      <c r="EX136" s="285"/>
      <c r="EY136" s="285"/>
      <c r="EZ136" s="285"/>
      <c r="FA136" s="285"/>
      <c r="FB136" s="285"/>
      <c r="FC136" s="285"/>
      <c r="FD136" s="285"/>
      <c r="FE136" s="285"/>
      <c r="FF136" s="285"/>
      <c r="FG136" s="285"/>
      <c r="FH136" s="285"/>
      <c r="FI136" s="285"/>
      <c r="FJ136" s="285"/>
      <c r="FK136" s="285"/>
      <c r="FL136" s="285"/>
      <c r="FM136" s="285"/>
      <c r="FN136" s="285"/>
      <c r="FO136" s="221"/>
      <c r="FP136" s="222"/>
      <c r="FQ136" s="222"/>
      <c r="FR136" s="222"/>
      <c r="FS136" s="222"/>
      <c r="FT136" s="222"/>
      <c r="FU136" s="222"/>
      <c r="FV136" s="222"/>
      <c r="FW136" s="222"/>
      <c r="FX136" s="222"/>
      <c r="FY136" s="222"/>
      <c r="FZ136" s="222"/>
      <c r="GA136" s="222"/>
      <c r="GB136" s="222"/>
      <c r="GC136" s="222"/>
      <c r="GD136" s="222"/>
      <c r="GE136" s="222"/>
      <c r="GF136" s="222"/>
      <c r="GG136" s="222"/>
      <c r="GH136" s="222"/>
      <c r="GI136" s="222"/>
      <c r="GJ136" s="222"/>
      <c r="GK136" s="222"/>
      <c r="GL136" s="222"/>
      <c r="GM136" s="222"/>
      <c r="GN136" s="222"/>
      <c r="GO136" s="222"/>
      <c r="GP136" s="222"/>
      <c r="GQ136" s="222"/>
      <c r="GR136" s="222"/>
      <c r="GS136" s="222"/>
      <c r="GT136" s="222"/>
      <c r="GU136" s="222"/>
      <c r="GV136" s="222"/>
      <c r="GW136" s="222"/>
      <c r="GX136" s="222"/>
      <c r="GY136" s="222"/>
      <c r="GZ136" s="222"/>
      <c r="HA136" s="222"/>
      <c r="HB136" s="222"/>
      <c r="HC136" s="222"/>
      <c r="HD136" s="222"/>
      <c r="HE136" s="222"/>
      <c r="HF136" s="222"/>
      <c r="HG136" s="222"/>
      <c r="HH136" s="222"/>
      <c r="HI136" s="222"/>
      <c r="HJ136" s="222"/>
      <c r="HK136" s="222"/>
      <c r="HL136" s="222"/>
      <c r="HM136" s="222"/>
      <c r="HN136" s="222"/>
      <c r="HO136" s="222"/>
      <c r="HP136" s="222"/>
      <c r="HQ136" s="222"/>
      <c r="HR136" s="222"/>
      <c r="HS136" s="222"/>
      <c r="HT136" s="222"/>
      <c r="HU136" s="222"/>
      <c r="HV136" s="222"/>
      <c r="HW136" s="222"/>
      <c r="HX136" s="222"/>
      <c r="HY136" s="222"/>
      <c r="HZ136" s="222"/>
      <c r="IA136" s="222"/>
      <c r="IB136" s="222"/>
      <c r="IC136" s="222"/>
      <c r="ID136" s="222"/>
      <c r="IE136" s="222"/>
      <c r="IF136" s="222"/>
      <c r="IG136" s="222"/>
      <c r="IH136" s="222"/>
      <c r="II136" s="222"/>
      <c r="IJ136" s="222"/>
      <c r="IK136" s="222"/>
      <c r="IL136" s="222"/>
      <c r="IM136" s="222"/>
      <c r="IN136" s="222"/>
      <c r="IO136" s="222"/>
      <c r="IP136" s="222"/>
      <c r="IQ136" s="222"/>
      <c r="IR136" s="222"/>
      <c r="IS136" s="222"/>
      <c r="IT136" s="222"/>
      <c r="IU136" s="222"/>
      <c r="IV136" s="222"/>
      <c r="IW136" s="222"/>
      <c r="IX136" s="222"/>
      <c r="IY136" s="222"/>
      <c r="IZ136" s="222"/>
      <c r="JA136" s="222"/>
      <c r="JB136" s="222"/>
      <c r="JC136" s="222"/>
      <c r="JD136" s="222"/>
      <c r="JE136" s="222"/>
      <c r="JF136" s="222"/>
      <c r="JG136" s="222"/>
      <c r="JH136" s="222"/>
      <c r="JI136" s="222"/>
      <c r="JJ136" s="222"/>
      <c r="JK136" s="222"/>
      <c r="JL136" s="222"/>
      <c r="JM136" s="222"/>
      <c r="JN136" s="222"/>
      <c r="JO136" s="222"/>
      <c r="JP136" s="222"/>
      <c r="JQ136" s="221"/>
      <c r="JR136" s="222"/>
      <c r="JS136" s="222"/>
      <c r="JT136" s="222"/>
      <c r="JU136" s="222"/>
      <c r="JV136" s="222"/>
      <c r="JW136" s="222"/>
      <c r="JX136" s="222"/>
      <c r="JY136" s="222"/>
      <c r="JZ136" s="222"/>
      <c r="KA136" s="222"/>
      <c r="KB136" s="222"/>
      <c r="KC136" s="222"/>
      <c r="KD136" s="222"/>
      <c r="KE136" s="222"/>
      <c r="KF136" s="222"/>
      <c r="KG136" s="222"/>
      <c r="KH136" s="222"/>
      <c r="KI136" s="222"/>
      <c r="KJ136" s="222"/>
      <c r="KK136" s="222"/>
      <c r="KL136" s="222"/>
      <c r="KM136" s="222"/>
      <c r="KN136" s="222"/>
      <c r="KO136" s="222"/>
      <c r="KP136" s="222"/>
      <c r="KQ136" s="222"/>
      <c r="KR136" s="222"/>
      <c r="KS136" s="222"/>
      <c r="KT136" s="222"/>
      <c r="KU136" s="222"/>
      <c r="KV136" s="222"/>
      <c r="KW136" s="222"/>
      <c r="KX136" s="222"/>
      <c r="KY136" s="222"/>
      <c r="KZ136" s="222"/>
      <c r="LA136" s="222"/>
      <c r="LB136" s="222"/>
      <c r="LC136" s="222"/>
      <c r="LD136" s="222"/>
      <c r="LE136" s="222"/>
      <c r="LF136" s="222"/>
      <c r="LG136" s="222"/>
      <c r="LH136" s="222"/>
      <c r="LI136" s="222"/>
      <c r="LJ136" s="222"/>
      <c r="LK136" s="222"/>
      <c r="LL136" s="222"/>
      <c r="LM136" s="222"/>
      <c r="LN136" s="222"/>
      <c r="LO136" s="222"/>
      <c r="LP136" s="222"/>
      <c r="LQ136" s="222"/>
      <c r="LR136" s="222"/>
      <c r="LS136" s="222"/>
      <c r="LT136" s="222"/>
      <c r="LU136" s="222"/>
      <c r="LV136" s="222"/>
      <c r="LW136" s="222"/>
      <c r="LX136" s="222"/>
      <c r="LY136" s="222"/>
      <c r="LZ136" s="222"/>
      <c r="MA136" s="222"/>
      <c r="MB136" s="222"/>
      <c r="MC136" s="222"/>
      <c r="MD136" s="222"/>
      <c r="ME136" s="222"/>
      <c r="MF136" s="222"/>
      <c r="MG136" s="222"/>
      <c r="MH136" s="222"/>
      <c r="MI136" s="222"/>
      <c r="MJ136" s="222"/>
      <c r="MK136" s="222"/>
      <c r="ML136" s="222"/>
      <c r="MM136" s="222"/>
      <c r="MN136" s="222"/>
      <c r="MO136" s="222"/>
      <c r="MP136" s="222"/>
      <c r="MQ136" s="222"/>
      <c r="MR136" s="222"/>
      <c r="MS136" s="222"/>
      <c r="MT136" s="222"/>
      <c r="MU136" s="222"/>
      <c r="MV136" s="222"/>
      <c r="MW136" s="222"/>
      <c r="MX136" s="222"/>
      <c r="MY136" s="222"/>
      <c r="MZ136" s="222"/>
      <c r="NA136" s="222"/>
      <c r="NB136" s="222"/>
      <c r="NC136" s="222"/>
      <c r="ND136" s="222"/>
      <c r="NE136" s="222"/>
      <c r="NF136" s="222"/>
      <c r="NG136" s="222"/>
      <c r="NH136" s="222"/>
      <c r="NI136" s="222"/>
      <c r="NJ136" s="222"/>
      <c r="NK136" s="222"/>
      <c r="NL136" s="222"/>
      <c r="NM136" s="222"/>
      <c r="NN136" s="222"/>
      <c r="NO136" s="222"/>
      <c r="NP136" s="222"/>
      <c r="NQ136" s="222"/>
      <c r="NR136" s="222"/>
      <c r="NS136" s="221"/>
      <c r="NT136" s="222"/>
      <c r="NU136" s="222"/>
      <c r="NV136" s="222"/>
      <c r="NW136" s="222"/>
      <c r="NX136" s="222"/>
      <c r="NY136" s="222"/>
      <c r="NZ136" s="222"/>
      <c r="OA136" s="222"/>
      <c r="OB136" s="222"/>
      <c r="OC136" s="222"/>
      <c r="OD136" s="222"/>
      <c r="OE136" s="222"/>
      <c r="OF136" s="222"/>
      <c r="OG136" s="222"/>
      <c r="OH136" s="222"/>
      <c r="OI136" s="222"/>
      <c r="OJ136" s="222"/>
      <c r="OK136" s="222"/>
      <c r="OL136" s="222"/>
      <c r="OM136" s="222"/>
      <c r="ON136" s="222"/>
      <c r="OO136" s="222"/>
      <c r="OP136" s="222"/>
      <c r="OQ136" s="222"/>
      <c r="OR136" s="222"/>
      <c r="OS136" s="222"/>
      <c r="OT136" s="222"/>
      <c r="OU136" s="222"/>
      <c r="OV136" s="222"/>
      <c r="OW136" s="222"/>
      <c r="OX136" s="222"/>
      <c r="OY136" s="222"/>
      <c r="OZ136" s="222"/>
      <c r="PA136" s="222"/>
      <c r="PB136" s="222"/>
      <c r="PC136" s="222"/>
      <c r="PD136" s="222"/>
      <c r="PE136" s="222"/>
      <c r="PF136" s="222"/>
      <c r="PG136" s="222"/>
      <c r="PH136" s="222"/>
      <c r="PI136" s="222"/>
      <c r="PJ136" s="222"/>
      <c r="PK136" s="222"/>
      <c r="PL136" s="222"/>
      <c r="PM136" s="222"/>
      <c r="PN136" s="222"/>
      <c r="PO136" s="222"/>
      <c r="PP136" s="222"/>
      <c r="PQ136" s="222"/>
      <c r="PR136" s="222"/>
      <c r="PS136" s="222"/>
      <c r="PT136" s="222"/>
      <c r="PU136" s="222"/>
      <c r="PV136" s="222"/>
      <c r="PW136" s="222"/>
      <c r="PX136" s="222"/>
      <c r="PY136" s="222"/>
      <c r="PZ136" s="222"/>
      <c r="QA136" s="222"/>
      <c r="QB136" s="222"/>
      <c r="QC136" s="222"/>
      <c r="QD136" s="222"/>
      <c r="QE136" s="222"/>
      <c r="QF136" s="222"/>
      <c r="QG136" s="222"/>
      <c r="QH136" s="222"/>
      <c r="QI136" s="222"/>
      <c r="QJ136" s="222"/>
      <c r="QK136" s="222"/>
      <c r="QL136" s="222"/>
      <c r="QM136" s="222"/>
      <c r="QN136" s="222"/>
      <c r="QO136" s="222"/>
      <c r="QP136" s="222"/>
      <c r="QQ136" s="222"/>
      <c r="QR136" s="222"/>
      <c r="QS136" s="222"/>
      <c r="QT136" s="222"/>
      <c r="QU136" s="222"/>
      <c r="QV136" s="222"/>
      <c r="QW136" s="222"/>
      <c r="QX136" s="222"/>
      <c r="QY136" s="222"/>
      <c r="QZ136" s="222"/>
      <c r="RA136" s="222"/>
      <c r="RB136" s="222"/>
      <c r="RC136" s="222"/>
      <c r="RD136" s="222"/>
      <c r="RE136" s="222"/>
      <c r="RF136" s="222"/>
      <c r="RG136" s="222"/>
      <c r="RH136" s="222"/>
      <c r="RI136" s="222"/>
      <c r="RJ136" s="222"/>
      <c r="RK136" s="222"/>
      <c r="RL136" s="222"/>
      <c r="RM136" s="222"/>
      <c r="RN136" s="222"/>
      <c r="RO136" s="222"/>
      <c r="RP136" s="222"/>
      <c r="RQ136" s="222"/>
      <c r="RR136" s="222"/>
      <c r="RS136" s="222"/>
      <c r="RT136" s="222"/>
      <c r="RU136" s="221"/>
    </row>
    <row r="137" spans="1:489" ht="6.6" customHeight="1">
      <c r="B137" s="484"/>
      <c r="C137" s="485"/>
      <c r="D137" s="486"/>
      <c r="E137" s="809"/>
      <c r="F137" s="810"/>
      <c r="G137" s="810"/>
      <c r="H137" s="810"/>
      <c r="I137" s="810"/>
      <c r="J137" s="810"/>
      <c r="K137" s="810"/>
      <c r="L137" s="810"/>
      <c r="M137" s="810"/>
      <c r="N137" s="810"/>
      <c r="O137" s="810"/>
      <c r="P137" s="810"/>
      <c r="Q137" s="810"/>
      <c r="R137" s="810"/>
      <c r="S137" s="810"/>
      <c r="T137" s="810"/>
      <c r="U137" s="810"/>
      <c r="V137" s="810"/>
      <c r="W137" s="810"/>
      <c r="X137" s="810"/>
      <c r="Y137" s="810"/>
      <c r="Z137" s="810"/>
      <c r="AA137" s="810"/>
      <c r="AB137" s="810"/>
      <c r="AC137" s="810"/>
      <c r="AD137" s="810"/>
      <c r="AE137" s="810"/>
      <c r="AF137" s="811"/>
      <c r="AG137" s="458"/>
      <c r="AH137" s="432"/>
      <c r="AI137" s="432"/>
      <c r="AJ137" s="432"/>
      <c r="AK137" s="432"/>
      <c r="AL137" s="432"/>
      <c r="AM137" s="432"/>
      <c r="AN137" s="432"/>
      <c r="AO137" s="432"/>
      <c r="AP137" s="432"/>
      <c r="AQ137" s="432"/>
      <c r="AR137" s="432"/>
      <c r="AS137" s="432"/>
      <c r="AT137" s="432"/>
      <c r="AU137" s="432"/>
      <c r="AV137" s="432"/>
      <c r="AW137" s="432"/>
      <c r="AX137" s="462"/>
      <c r="AY137" s="462"/>
      <c r="AZ137" s="462"/>
      <c r="BA137" s="462"/>
      <c r="BB137" s="463"/>
      <c r="BC137" s="468"/>
      <c r="BD137" s="469"/>
      <c r="BE137" s="469"/>
      <c r="BF137" s="469"/>
      <c r="BG137" s="469"/>
      <c r="BH137" s="469"/>
      <c r="BI137" s="469"/>
      <c r="BJ137" s="469"/>
      <c r="BK137" s="469"/>
      <c r="BL137" s="469"/>
      <c r="BM137" s="469"/>
      <c r="BN137" s="469"/>
      <c r="BO137" s="469"/>
      <c r="BP137" s="469"/>
      <c r="BQ137" s="469"/>
      <c r="BR137" s="469"/>
      <c r="BS137" s="469"/>
      <c r="BT137" s="797"/>
      <c r="BU137" s="797"/>
      <c r="BV137" s="797"/>
      <c r="BW137" s="797"/>
      <c r="BX137" s="798"/>
      <c r="BY137" s="468"/>
      <c r="BZ137" s="469"/>
      <c r="CA137" s="469"/>
      <c r="CB137" s="469"/>
      <c r="CC137" s="469"/>
      <c r="CD137" s="469"/>
      <c r="CE137" s="469"/>
      <c r="CF137" s="469"/>
      <c r="CG137" s="469"/>
      <c r="CH137" s="469"/>
      <c r="CI137" s="469"/>
      <c r="CJ137" s="469"/>
      <c r="CK137" s="469"/>
      <c r="CL137" s="469"/>
      <c r="CM137" s="469"/>
      <c r="CN137" s="469"/>
      <c r="CO137" s="469"/>
      <c r="CP137" s="797"/>
      <c r="CQ137" s="797"/>
      <c r="CR137" s="797"/>
      <c r="CS137" s="797"/>
      <c r="CT137" s="798"/>
      <c r="CU137" s="468"/>
      <c r="CV137" s="469"/>
      <c r="CW137" s="469"/>
      <c r="CX137" s="469"/>
      <c r="CY137" s="469"/>
      <c r="CZ137" s="469"/>
      <c r="DA137" s="469"/>
      <c r="DB137" s="469"/>
      <c r="DC137" s="469"/>
      <c r="DD137" s="469"/>
      <c r="DE137" s="469"/>
      <c r="DF137" s="469"/>
      <c r="DG137" s="469"/>
      <c r="DH137" s="469"/>
      <c r="DI137" s="469"/>
      <c r="DJ137" s="469"/>
      <c r="DK137" s="469"/>
      <c r="DL137" s="797"/>
      <c r="DM137" s="797"/>
      <c r="DN137" s="797"/>
      <c r="DO137" s="797"/>
      <c r="DP137" s="798"/>
      <c r="DQ137" s="384"/>
      <c r="DR137" s="285"/>
      <c r="DS137" s="285"/>
      <c r="DT137" s="285"/>
      <c r="DU137" s="285"/>
      <c r="DV137" s="285"/>
      <c r="DW137" s="285"/>
      <c r="DX137" s="285"/>
      <c r="DY137" s="285"/>
      <c r="DZ137" s="285"/>
      <c r="EA137" s="285"/>
      <c r="EB137" s="285"/>
      <c r="EC137" s="285"/>
      <c r="ED137" s="285"/>
      <c r="EE137" s="285"/>
      <c r="EF137" s="285"/>
      <c r="EG137" s="285"/>
      <c r="EH137" s="285"/>
      <c r="EI137" s="285"/>
      <c r="EJ137" s="285"/>
      <c r="EK137" s="285"/>
      <c r="EL137" s="285"/>
      <c r="EM137" s="285"/>
      <c r="EN137" s="285"/>
      <c r="EO137" s="285"/>
      <c r="EP137" s="285"/>
      <c r="EQ137" s="285"/>
      <c r="ER137" s="285"/>
      <c r="ES137" s="285"/>
      <c r="ET137" s="285"/>
      <c r="EU137" s="285"/>
      <c r="EV137" s="285"/>
      <c r="EW137" s="285"/>
      <c r="EX137" s="285"/>
      <c r="EY137" s="285"/>
      <c r="EZ137" s="285"/>
      <c r="FA137" s="285"/>
      <c r="FB137" s="285"/>
      <c r="FC137" s="285"/>
      <c r="FD137" s="285"/>
      <c r="FE137" s="285"/>
      <c r="FF137" s="285"/>
      <c r="FG137" s="285"/>
      <c r="FH137" s="285"/>
      <c r="FI137" s="285"/>
      <c r="FJ137" s="285"/>
      <c r="FK137" s="285"/>
      <c r="FL137" s="285"/>
      <c r="FM137" s="285"/>
      <c r="FN137" s="285"/>
      <c r="FO137" s="221"/>
      <c r="FP137" s="222"/>
      <c r="FQ137" s="222"/>
      <c r="FR137" s="222"/>
      <c r="FS137" s="222"/>
      <c r="FT137" s="222"/>
      <c r="FU137" s="222"/>
      <c r="FV137" s="222"/>
      <c r="FW137" s="222"/>
      <c r="FX137" s="222"/>
      <c r="FY137" s="222"/>
      <c r="FZ137" s="222"/>
      <c r="GA137" s="222"/>
      <c r="GB137" s="222"/>
      <c r="GC137" s="222"/>
      <c r="GD137" s="222"/>
      <c r="GE137" s="222"/>
      <c r="GF137" s="222"/>
      <c r="GG137" s="222"/>
      <c r="GH137" s="222"/>
      <c r="GI137" s="222"/>
      <c r="GJ137" s="222"/>
      <c r="GK137" s="222"/>
      <c r="GL137" s="222"/>
      <c r="GM137" s="222"/>
      <c r="GN137" s="222"/>
      <c r="GO137" s="222"/>
      <c r="GP137" s="222"/>
      <c r="GQ137" s="222"/>
      <c r="GR137" s="222"/>
      <c r="GS137" s="222"/>
      <c r="GT137" s="222"/>
      <c r="GU137" s="222"/>
      <c r="GV137" s="222"/>
      <c r="GW137" s="222"/>
      <c r="GX137" s="222"/>
      <c r="GY137" s="222"/>
      <c r="GZ137" s="222"/>
      <c r="HA137" s="222"/>
      <c r="HB137" s="222"/>
      <c r="HC137" s="222"/>
      <c r="HD137" s="222"/>
      <c r="HE137" s="222"/>
      <c r="HF137" s="222"/>
      <c r="HG137" s="222"/>
      <c r="HH137" s="222"/>
      <c r="HI137" s="222"/>
      <c r="HJ137" s="222"/>
      <c r="HK137" s="222"/>
      <c r="HL137" s="222"/>
      <c r="HM137" s="222"/>
      <c r="HN137" s="222"/>
      <c r="HO137" s="222"/>
      <c r="HP137" s="222"/>
      <c r="HQ137" s="222"/>
      <c r="HR137" s="222"/>
      <c r="HS137" s="222"/>
      <c r="HT137" s="222"/>
      <c r="HU137" s="222"/>
      <c r="HV137" s="222"/>
      <c r="HW137" s="222"/>
      <c r="HX137" s="222"/>
      <c r="HY137" s="222"/>
      <c r="HZ137" s="222"/>
      <c r="IA137" s="222"/>
      <c r="IB137" s="222"/>
      <c r="IC137" s="222"/>
      <c r="ID137" s="222"/>
      <c r="IE137" s="222"/>
      <c r="IF137" s="222"/>
      <c r="IG137" s="222"/>
      <c r="IH137" s="222"/>
      <c r="II137" s="222"/>
      <c r="IJ137" s="222"/>
      <c r="IK137" s="222"/>
      <c r="IL137" s="222"/>
      <c r="IM137" s="222"/>
      <c r="IN137" s="222"/>
      <c r="IO137" s="222"/>
      <c r="IP137" s="222"/>
      <c r="IQ137" s="222"/>
      <c r="IR137" s="222"/>
      <c r="IS137" s="222"/>
      <c r="IT137" s="222"/>
      <c r="IU137" s="222"/>
      <c r="IV137" s="222"/>
      <c r="IW137" s="222"/>
      <c r="IX137" s="222"/>
      <c r="IY137" s="222"/>
      <c r="IZ137" s="222"/>
      <c r="JA137" s="222"/>
      <c r="JB137" s="222"/>
      <c r="JC137" s="222"/>
      <c r="JD137" s="222"/>
      <c r="JE137" s="222"/>
      <c r="JF137" s="222"/>
      <c r="JG137" s="222"/>
      <c r="JH137" s="222"/>
      <c r="JI137" s="222"/>
      <c r="JJ137" s="222"/>
      <c r="JK137" s="222"/>
      <c r="JL137" s="222"/>
      <c r="JM137" s="222"/>
      <c r="JN137" s="222"/>
      <c r="JO137" s="222"/>
      <c r="JP137" s="222"/>
      <c r="JQ137" s="221"/>
      <c r="JR137" s="222"/>
      <c r="JS137" s="222"/>
      <c r="JT137" s="222"/>
      <c r="JU137" s="222"/>
      <c r="JV137" s="222"/>
      <c r="JW137" s="222"/>
      <c r="JX137" s="222"/>
      <c r="JY137" s="222"/>
      <c r="JZ137" s="222"/>
      <c r="KA137" s="222"/>
      <c r="KB137" s="222"/>
      <c r="KC137" s="222"/>
      <c r="KD137" s="222"/>
      <c r="KE137" s="222"/>
      <c r="KF137" s="222"/>
      <c r="KG137" s="222"/>
      <c r="KH137" s="222"/>
      <c r="KI137" s="222"/>
      <c r="KJ137" s="222"/>
      <c r="KK137" s="222"/>
      <c r="KL137" s="222"/>
      <c r="KM137" s="222"/>
      <c r="KN137" s="222"/>
      <c r="KO137" s="222"/>
      <c r="KP137" s="222"/>
      <c r="KQ137" s="222"/>
      <c r="KR137" s="222"/>
      <c r="KS137" s="222"/>
      <c r="KT137" s="222"/>
      <c r="KU137" s="222"/>
      <c r="KV137" s="222"/>
      <c r="KW137" s="222"/>
      <c r="KX137" s="222"/>
      <c r="KY137" s="222"/>
      <c r="KZ137" s="222"/>
      <c r="LA137" s="222"/>
      <c r="LB137" s="222"/>
      <c r="LC137" s="222"/>
      <c r="LD137" s="222"/>
      <c r="LE137" s="222"/>
      <c r="LF137" s="222"/>
      <c r="LG137" s="222"/>
      <c r="LH137" s="222"/>
      <c r="LI137" s="222"/>
      <c r="LJ137" s="222"/>
      <c r="LK137" s="222"/>
      <c r="LL137" s="222"/>
      <c r="LM137" s="222"/>
      <c r="LN137" s="222"/>
      <c r="LO137" s="222"/>
      <c r="LP137" s="222"/>
      <c r="LQ137" s="222"/>
      <c r="LR137" s="222"/>
      <c r="LS137" s="222"/>
      <c r="LT137" s="222"/>
      <c r="LU137" s="222"/>
      <c r="LV137" s="222"/>
      <c r="LW137" s="222"/>
      <c r="LX137" s="222"/>
      <c r="LY137" s="222"/>
      <c r="LZ137" s="222"/>
      <c r="MA137" s="222"/>
      <c r="MB137" s="222"/>
      <c r="MC137" s="222"/>
      <c r="MD137" s="222"/>
      <c r="ME137" s="222"/>
      <c r="MF137" s="222"/>
      <c r="MG137" s="222"/>
      <c r="MH137" s="222"/>
      <c r="MI137" s="222"/>
      <c r="MJ137" s="222"/>
      <c r="MK137" s="222"/>
      <c r="ML137" s="222"/>
      <c r="MM137" s="222"/>
      <c r="MN137" s="222"/>
      <c r="MO137" s="222"/>
      <c r="MP137" s="222"/>
      <c r="MQ137" s="222"/>
      <c r="MR137" s="222"/>
      <c r="MS137" s="222"/>
      <c r="MT137" s="222"/>
      <c r="MU137" s="222"/>
      <c r="MV137" s="222"/>
      <c r="MW137" s="222"/>
      <c r="MX137" s="222"/>
      <c r="MY137" s="222"/>
      <c r="MZ137" s="222"/>
      <c r="NA137" s="222"/>
      <c r="NB137" s="222"/>
      <c r="NC137" s="222"/>
      <c r="ND137" s="222"/>
      <c r="NE137" s="222"/>
      <c r="NF137" s="222"/>
      <c r="NG137" s="222"/>
      <c r="NH137" s="222"/>
      <c r="NI137" s="222"/>
      <c r="NJ137" s="222"/>
      <c r="NK137" s="222"/>
      <c r="NL137" s="222"/>
      <c r="NM137" s="222"/>
      <c r="NN137" s="222"/>
      <c r="NO137" s="222"/>
      <c r="NP137" s="222"/>
      <c r="NQ137" s="222"/>
      <c r="NR137" s="222"/>
      <c r="NS137" s="221"/>
      <c r="NT137" s="222"/>
      <c r="NU137" s="222"/>
      <c r="NV137" s="222"/>
      <c r="NW137" s="222"/>
      <c r="NX137" s="222"/>
      <c r="NY137" s="222"/>
      <c r="NZ137" s="222"/>
      <c r="OA137" s="222"/>
      <c r="OB137" s="222"/>
      <c r="OC137" s="222"/>
      <c r="OD137" s="222"/>
      <c r="OE137" s="222"/>
      <c r="OF137" s="222"/>
      <c r="OG137" s="222"/>
      <c r="OH137" s="222"/>
      <c r="OI137" s="222"/>
      <c r="OJ137" s="222"/>
      <c r="OK137" s="222"/>
      <c r="OL137" s="222"/>
      <c r="OM137" s="222"/>
      <c r="ON137" s="222"/>
      <c r="OO137" s="222"/>
      <c r="OP137" s="222"/>
      <c r="OQ137" s="222"/>
      <c r="OR137" s="222"/>
      <c r="OS137" s="222"/>
      <c r="OT137" s="222"/>
      <c r="OU137" s="222"/>
      <c r="OV137" s="222"/>
      <c r="OW137" s="222"/>
      <c r="OX137" s="222"/>
      <c r="OY137" s="222"/>
      <c r="OZ137" s="222"/>
      <c r="PA137" s="222"/>
      <c r="PB137" s="222"/>
      <c r="PC137" s="222"/>
      <c r="PD137" s="222"/>
      <c r="PE137" s="222"/>
      <c r="PF137" s="222"/>
      <c r="PG137" s="222"/>
      <c r="PH137" s="222"/>
      <c r="PI137" s="222"/>
      <c r="PJ137" s="222"/>
      <c r="PK137" s="222"/>
      <c r="PL137" s="222"/>
      <c r="PM137" s="222"/>
      <c r="PN137" s="222"/>
      <c r="PO137" s="222"/>
      <c r="PP137" s="222"/>
      <c r="PQ137" s="222"/>
      <c r="PR137" s="222"/>
      <c r="PS137" s="222"/>
      <c r="PT137" s="222"/>
      <c r="PU137" s="222"/>
      <c r="PV137" s="222"/>
      <c r="PW137" s="222"/>
      <c r="PX137" s="222"/>
      <c r="PY137" s="222"/>
      <c r="PZ137" s="222"/>
      <c r="QA137" s="222"/>
      <c r="QB137" s="222"/>
      <c r="QC137" s="222"/>
      <c r="QD137" s="222"/>
      <c r="QE137" s="222"/>
      <c r="QF137" s="222"/>
      <c r="QG137" s="222"/>
      <c r="QH137" s="222"/>
      <c r="QI137" s="222"/>
      <c r="QJ137" s="222"/>
      <c r="QK137" s="222"/>
      <c r="QL137" s="222"/>
      <c r="QM137" s="222"/>
      <c r="QN137" s="222"/>
      <c r="QO137" s="222"/>
      <c r="QP137" s="222"/>
      <c r="QQ137" s="222"/>
      <c r="QR137" s="222"/>
      <c r="QS137" s="222"/>
      <c r="QT137" s="222"/>
      <c r="QU137" s="222"/>
      <c r="QV137" s="222"/>
      <c r="QW137" s="222"/>
      <c r="QX137" s="222"/>
      <c r="QY137" s="222"/>
      <c r="QZ137" s="222"/>
      <c r="RA137" s="222"/>
      <c r="RB137" s="222"/>
      <c r="RC137" s="222"/>
      <c r="RD137" s="222"/>
      <c r="RE137" s="222"/>
      <c r="RF137" s="222"/>
      <c r="RG137" s="222"/>
      <c r="RH137" s="222"/>
      <c r="RI137" s="222"/>
      <c r="RJ137" s="222"/>
      <c r="RK137" s="222"/>
      <c r="RL137" s="222"/>
      <c r="RM137" s="222"/>
      <c r="RN137" s="222"/>
      <c r="RO137" s="222"/>
      <c r="RP137" s="222"/>
      <c r="RQ137" s="222"/>
      <c r="RR137" s="222"/>
      <c r="RS137" s="222"/>
      <c r="RT137" s="222"/>
      <c r="RU137" s="221"/>
    </row>
    <row r="138" spans="1:489" ht="6.6" customHeight="1">
      <c r="B138" s="487"/>
      <c r="C138" s="488"/>
      <c r="D138" s="489"/>
      <c r="E138" s="812"/>
      <c r="F138" s="813"/>
      <c r="G138" s="813"/>
      <c r="H138" s="813"/>
      <c r="I138" s="813"/>
      <c r="J138" s="813"/>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4"/>
      <c r="AG138" s="459"/>
      <c r="AH138" s="434"/>
      <c r="AI138" s="434"/>
      <c r="AJ138" s="434"/>
      <c r="AK138" s="434"/>
      <c r="AL138" s="434"/>
      <c r="AM138" s="434"/>
      <c r="AN138" s="434"/>
      <c r="AO138" s="434"/>
      <c r="AP138" s="434"/>
      <c r="AQ138" s="434"/>
      <c r="AR138" s="434"/>
      <c r="AS138" s="434"/>
      <c r="AT138" s="434"/>
      <c r="AU138" s="434"/>
      <c r="AV138" s="434"/>
      <c r="AW138" s="434"/>
      <c r="AX138" s="464"/>
      <c r="AY138" s="464"/>
      <c r="AZ138" s="464"/>
      <c r="BA138" s="464"/>
      <c r="BB138" s="465"/>
      <c r="BC138" s="470"/>
      <c r="BD138" s="471"/>
      <c r="BE138" s="471"/>
      <c r="BF138" s="471"/>
      <c r="BG138" s="471"/>
      <c r="BH138" s="471"/>
      <c r="BI138" s="471"/>
      <c r="BJ138" s="471"/>
      <c r="BK138" s="471"/>
      <c r="BL138" s="471"/>
      <c r="BM138" s="471"/>
      <c r="BN138" s="471"/>
      <c r="BO138" s="471"/>
      <c r="BP138" s="471"/>
      <c r="BQ138" s="471"/>
      <c r="BR138" s="471"/>
      <c r="BS138" s="471"/>
      <c r="BT138" s="797"/>
      <c r="BU138" s="797"/>
      <c r="BV138" s="797"/>
      <c r="BW138" s="797"/>
      <c r="BX138" s="798"/>
      <c r="BY138" s="470"/>
      <c r="BZ138" s="471"/>
      <c r="CA138" s="471"/>
      <c r="CB138" s="471"/>
      <c r="CC138" s="471"/>
      <c r="CD138" s="471"/>
      <c r="CE138" s="471"/>
      <c r="CF138" s="471"/>
      <c r="CG138" s="471"/>
      <c r="CH138" s="471"/>
      <c r="CI138" s="471"/>
      <c r="CJ138" s="471"/>
      <c r="CK138" s="471"/>
      <c r="CL138" s="471"/>
      <c r="CM138" s="471"/>
      <c r="CN138" s="471"/>
      <c r="CO138" s="471"/>
      <c r="CP138" s="797"/>
      <c r="CQ138" s="797"/>
      <c r="CR138" s="797"/>
      <c r="CS138" s="797"/>
      <c r="CT138" s="798"/>
      <c r="CU138" s="470"/>
      <c r="CV138" s="471"/>
      <c r="CW138" s="471"/>
      <c r="CX138" s="471"/>
      <c r="CY138" s="471"/>
      <c r="CZ138" s="471"/>
      <c r="DA138" s="471"/>
      <c r="DB138" s="471"/>
      <c r="DC138" s="471"/>
      <c r="DD138" s="471"/>
      <c r="DE138" s="471"/>
      <c r="DF138" s="471"/>
      <c r="DG138" s="471"/>
      <c r="DH138" s="471"/>
      <c r="DI138" s="471"/>
      <c r="DJ138" s="471"/>
      <c r="DK138" s="471"/>
      <c r="DL138" s="797"/>
      <c r="DM138" s="797"/>
      <c r="DN138" s="797"/>
      <c r="DO138" s="797"/>
      <c r="DP138" s="798"/>
      <c r="DQ138" s="384"/>
      <c r="DR138" s="285"/>
      <c r="DS138" s="285"/>
      <c r="DT138" s="285"/>
      <c r="DU138" s="285"/>
      <c r="DV138" s="285"/>
      <c r="DW138" s="285"/>
      <c r="DX138" s="285"/>
      <c r="DY138" s="285"/>
      <c r="DZ138" s="285"/>
      <c r="EA138" s="285"/>
      <c r="EB138" s="285"/>
      <c r="EC138" s="285"/>
      <c r="ED138" s="285"/>
      <c r="EE138" s="285"/>
      <c r="EF138" s="285"/>
      <c r="EG138" s="285"/>
      <c r="EH138" s="285"/>
      <c r="EI138" s="285"/>
      <c r="EJ138" s="285"/>
      <c r="EK138" s="285"/>
      <c r="EL138" s="285"/>
      <c r="EM138" s="285"/>
      <c r="EN138" s="285"/>
      <c r="EO138" s="285"/>
      <c r="EP138" s="285"/>
      <c r="EQ138" s="285"/>
      <c r="ER138" s="285"/>
      <c r="ES138" s="285"/>
      <c r="ET138" s="285"/>
      <c r="EU138" s="285"/>
      <c r="EV138" s="285"/>
      <c r="EW138" s="285"/>
      <c r="EX138" s="285"/>
      <c r="EY138" s="285"/>
      <c r="EZ138" s="285"/>
      <c r="FA138" s="285"/>
      <c r="FB138" s="285"/>
      <c r="FC138" s="285"/>
      <c r="FD138" s="285"/>
      <c r="FE138" s="285"/>
      <c r="FF138" s="285"/>
      <c r="FG138" s="285"/>
      <c r="FH138" s="285"/>
      <c r="FI138" s="285"/>
      <c r="FJ138" s="285"/>
      <c r="FK138" s="285"/>
      <c r="FL138" s="285"/>
      <c r="FM138" s="285"/>
      <c r="FN138" s="285"/>
      <c r="FO138" s="221"/>
      <c r="FP138" s="222"/>
      <c r="FQ138" s="222"/>
      <c r="FR138" s="222"/>
      <c r="FS138" s="222"/>
      <c r="FT138" s="222"/>
      <c r="FU138" s="222"/>
      <c r="FV138" s="222"/>
      <c r="FW138" s="222"/>
      <c r="FX138" s="222"/>
      <c r="FY138" s="222"/>
      <c r="FZ138" s="222"/>
      <c r="GA138" s="222"/>
      <c r="GB138" s="222"/>
      <c r="GC138" s="222"/>
      <c r="GD138" s="222"/>
      <c r="GE138" s="222"/>
      <c r="GF138" s="222"/>
      <c r="GG138" s="222"/>
      <c r="GH138" s="222"/>
      <c r="GI138" s="222"/>
      <c r="GJ138" s="222"/>
      <c r="GK138" s="222"/>
      <c r="GL138" s="222"/>
      <c r="GM138" s="222"/>
      <c r="GN138" s="222"/>
      <c r="GO138" s="222"/>
      <c r="GP138" s="222"/>
      <c r="GQ138" s="222"/>
      <c r="GR138" s="222"/>
      <c r="GS138" s="222"/>
      <c r="GT138" s="222"/>
      <c r="GU138" s="222"/>
      <c r="GV138" s="222"/>
      <c r="GW138" s="222"/>
      <c r="GX138" s="222"/>
      <c r="GY138" s="222"/>
      <c r="GZ138" s="222"/>
      <c r="HA138" s="222"/>
      <c r="HB138" s="222"/>
      <c r="HC138" s="222"/>
      <c r="HD138" s="222"/>
      <c r="HE138" s="222"/>
      <c r="HF138" s="222"/>
      <c r="HG138" s="222"/>
      <c r="HH138" s="222"/>
      <c r="HI138" s="222"/>
      <c r="HJ138" s="222"/>
      <c r="HK138" s="222"/>
      <c r="HL138" s="222"/>
      <c r="HM138" s="222"/>
      <c r="HN138" s="222"/>
      <c r="HO138" s="222"/>
      <c r="HP138" s="222"/>
      <c r="HQ138" s="222"/>
      <c r="HR138" s="222"/>
      <c r="HS138" s="222"/>
      <c r="HT138" s="222"/>
      <c r="HU138" s="222"/>
      <c r="HV138" s="222"/>
      <c r="HW138" s="222"/>
      <c r="HX138" s="222"/>
      <c r="HY138" s="222"/>
      <c r="HZ138" s="222"/>
      <c r="IA138" s="222"/>
      <c r="IB138" s="222"/>
      <c r="IC138" s="222"/>
      <c r="ID138" s="222"/>
      <c r="IE138" s="222"/>
      <c r="IF138" s="222"/>
      <c r="IG138" s="222"/>
      <c r="IH138" s="222"/>
      <c r="II138" s="222"/>
      <c r="IJ138" s="222"/>
      <c r="IK138" s="222"/>
      <c r="IL138" s="222"/>
      <c r="IM138" s="222"/>
      <c r="IN138" s="222"/>
      <c r="IO138" s="222"/>
      <c r="IP138" s="222"/>
      <c r="IQ138" s="222"/>
      <c r="IR138" s="222"/>
      <c r="IS138" s="222"/>
      <c r="IT138" s="222"/>
      <c r="IU138" s="222"/>
      <c r="IV138" s="222"/>
      <c r="IW138" s="222"/>
      <c r="IX138" s="222"/>
      <c r="IY138" s="222"/>
      <c r="IZ138" s="222"/>
      <c r="JA138" s="222"/>
      <c r="JB138" s="222"/>
      <c r="JC138" s="222"/>
      <c r="JD138" s="222"/>
      <c r="JE138" s="222"/>
      <c r="JF138" s="222"/>
      <c r="JG138" s="222"/>
      <c r="JH138" s="222"/>
      <c r="JI138" s="222"/>
      <c r="JJ138" s="222"/>
      <c r="JK138" s="222"/>
      <c r="JL138" s="222"/>
      <c r="JM138" s="222"/>
      <c r="JN138" s="222"/>
      <c r="JO138" s="222"/>
      <c r="JP138" s="222"/>
      <c r="JQ138" s="221"/>
      <c r="JR138" s="222"/>
      <c r="JS138" s="222"/>
      <c r="JT138" s="222"/>
      <c r="JU138" s="222"/>
      <c r="JV138" s="222"/>
      <c r="JW138" s="222"/>
      <c r="JX138" s="222"/>
      <c r="JY138" s="222"/>
      <c r="JZ138" s="222"/>
      <c r="KA138" s="222"/>
      <c r="KB138" s="222"/>
      <c r="KC138" s="222"/>
      <c r="KD138" s="222"/>
      <c r="KE138" s="222"/>
      <c r="KF138" s="222"/>
      <c r="KG138" s="222"/>
      <c r="KH138" s="222"/>
      <c r="KI138" s="222"/>
      <c r="KJ138" s="222"/>
      <c r="KK138" s="222"/>
      <c r="KL138" s="222"/>
      <c r="KM138" s="222"/>
      <c r="KN138" s="222"/>
      <c r="KO138" s="222"/>
      <c r="KP138" s="222"/>
      <c r="KQ138" s="222"/>
      <c r="KR138" s="222"/>
      <c r="KS138" s="222"/>
      <c r="KT138" s="222"/>
      <c r="KU138" s="222"/>
      <c r="KV138" s="222"/>
      <c r="KW138" s="222"/>
      <c r="KX138" s="222"/>
      <c r="KY138" s="222"/>
      <c r="KZ138" s="222"/>
      <c r="LA138" s="222"/>
      <c r="LB138" s="222"/>
      <c r="LC138" s="222"/>
      <c r="LD138" s="222"/>
      <c r="LE138" s="222"/>
      <c r="LF138" s="222"/>
      <c r="LG138" s="222"/>
      <c r="LH138" s="222"/>
      <c r="LI138" s="222"/>
      <c r="LJ138" s="222"/>
      <c r="LK138" s="222"/>
      <c r="LL138" s="222"/>
      <c r="LM138" s="222"/>
      <c r="LN138" s="222"/>
      <c r="LO138" s="222"/>
      <c r="LP138" s="222"/>
      <c r="LQ138" s="222"/>
      <c r="LR138" s="222"/>
      <c r="LS138" s="222"/>
      <c r="LT138" s="222"/>
      <c r="LU138" s="222"/>
      <c r="LV138" s="222"/>
      <c r="LW138" s="222"/>
      <c r="LX138" s="222"/>
      <c r="LY138" s="222"/>
      <c r="LZ138" s="222"/>
      <c r="MA138" s="222"/>
      <c r="MB138" s="222"/>
      <c r="MC138" s="222"/>
      <c r="MD138" s="222"/>
      <c r="ME138" s="222"/>
      <c r="MF138" s="222"/>
      <c r="MG138" s="222"/>
      <c r="MH138" s="222"/>
      <c r="MI138" s="222"/>
      <c r="MJ138" s="222"/>
      <c r="MK138" s="222"/>
      <c r="ML138" s="222"/>
      <c r="MM138" s="222"/>
      <c r="MN138" s="222"/>
      <c r="MO138" s="222"/>
      <c r="MP138" s="222"/>
      <c r="MQ138" s="222"/>
      <c r="MR138" s="222"/>
      <c r="MS138" s="222"/>
      <c r="MT138" s="222"/>
      <c r="MU138" s="222"/>
      <c r="MV138" s="222"/>
      <c r="MW138" s="222"/>
      <c r="MX138" s="222"/>
      <c r="MY138" s="222"/>
      <c r="MZ138" s="222"/>
      <c r="NA138" s="222"/>
      <c r="NB138" s="222"/>
      <c r="NC138" s="222"/>
      <c r="ND138" s="222"/>
      <c r="NE138" s="222"/>
      <c r="NF138" s="222"/>
      <c r="NG138" s="222"/>
      <c r="NH138" s="222"/>
      <c r="NI138" s="222"/>
      <c r="NJ138" s="222"/>
      <c r="NK138" s="222"/>
      <c r="NL138" s="222"/>
      <c r="NM138" s="222"/>
      <c r="NN138" s="222"/>
      <c r="NO138" s="222"/>
      <c r="NP138" s="222"/>
      <c r="NQ138" s="222"/>
      <c r="NR138" s="222"/>
      <c r="NS138" s="221"/>
      <c r="NT138" s="222"/>
      <c r="NU138" s="222"/>
      <c r="NV138" s="222"/>
      <c r="NW138" s="222"/>
      <c r="NX138" s="222"/>
      <c r="NY138" s="222"/>
      <c r="NZ138" s="222"/>
      <c r="OA138" s="222"/>
      <c r="OB138" s="222"/>
      <c r="OC138" s="222"/>
      <c r="OD138" s="222"/>
      <c r="OE138" s="222"/>
      <c r="OF138" s="222"/>
      <c r="OG138" s="222"/>
      <c r="OH138" s="222"/>
      <c r="OI138" s="222"/>
      <c r="OJ138" s="222"/>
      <c r="OK138" s="222"/>
      <c r="OL138" s="222"/>
      <c r="OM138" s="222"/>
      <c r="ON138" s="222"/>
      <c r="OO138" s="222"/>
      <c r="OP138" s="222"/>
      <c r="OQ138" s="222"/>
      <c r="OR138" s="222"/>
      <c r="OS138" s="222"/>
      <c r="OT138" s="222"/>
      <c r="OU138" s="222"/>
      <c r="OV138" s="222"/>
      <c r="OW138" s="222"/>
      <c r="OX138" s="222"/>
      <c r="OY138" s="222"/>
      <c r="OZ138" s="222"/>
      <c r="PA138" s="222"/>
      <c r="PB138" s="222"/>
      <c r="PC138" s="222"/>
      <c r="PD138" s="222"/>
      <c r="PE138" s="222"/>
      <c r="PF138" s="222"/>
      <c r="PG138" s="222"/>
      <c r="PH138" s="222"/>
      <c r="PI138" s="222"/>
      <c r="PJ138" s="222"/>
      <c r="PK138" s="222"/>
      <c r="PL138" s="222"/>
      <c r="PM138" s="222"/>
      <c r="PN138" s="222"/>
      <c r="PO138" s="222"/>
      <c r="PP138" s="222"/>
      <c r="PQ138" s="222"/>
      <c r="PR138" s="222"/>
      <c r="PS138" s="222"/>
      <c r="PT138" s="222"/>
      <c r="PU138" s="222"/>
      <c r="PV138" s="222"/>
      <c r="PW138" s="222"/>
      <c r="PX138" s="222"/>
      <c r="PY138" s="222"/>
      <c r="PZ138" s="222"/>
      <c r="QA138" s="222"/>
      <c r="QB138" s="222"/>
      <c r="QC138" s="222"/>
      <c r="QD138" s="222"/>
      <c r="QE138" s="222"/>
      <c r="QF138" s="222"/>
      <c r="QG138" s="222"/>
      <c r="QH138" s="222"/>
      <c r="QI138" s="222"/>
      <c r="QJ138" s="222"/>
      <c r="QK138" s="222"/>
      <c r="QL138" s="222"/>
      <c r="QM138" s="222"/>
      <c r="QN138" s="222"/>
      <c r="QO138" s="222"/>
      <c r="QP138" s="222"/>
      <c r="QQ138" s="222"/>
      <c r="QR138" s="222"/>
      <c r="QS138" s="222"/>
      <c r="QT138" s="222"/>
      <c r="QU138" s="222"/>
      <c r="QV138" s="222"/>
      <c r="QW138" s="222"/>
      <c r="QX138" s="222"/>
      <c r="QY138" s="222"/>
      <c r="QZ138" s="222"/>
      <c r="RA138" s="222"/>
      <c r="RB138" s="222"/>
      <c r="RC138" s="222"/>
      <c r="RD138" s="222"/>
      <c r="RE138" s="222"/>
      <c r="RF138" s="222"/>
      <c r="RG138" s="222"/>
      <c r="RH138" s="222"/>
      <c r="RI138" s="222"/>
      <c r="RJ138" s="222"/>
      <c r="RK138" s="222"/>
      <c r="RL138" s="222"/>
      <c r="RM138" s="222"/>
      <c r="RN138" s="222"/>
      <c r="RO138" s="222"/>
      <c r="RP138" s="222"/>
      <c r="RQ138" s="222"/>
      <c r="RR138" s="222"/>
      <c r="RS138" s="222"/>
      <c r="RT138" s="222"/>
      <c r="RU138" s="221"/>
    </row>
    <row r="139" spans="1:489" ht="6.6" customHeight="1">
      <c r="FO139" s="154"/>
      <c r="JQ139" s="154"/>
      <c r="NS139" s="154"/>
    </row>
    <row r="140" spans="1:489" s="2" customFormat="1" ht="6.95" customHeight="1">
      <c r="B140" s="287" t="s">
        <v>110</v>
      </c>
      <c r="C140" s="287"/>
      <c r="D140" s="287"/>
      <c r="E140" s="287"/>
      <c r="F140" s="287"/>
      <c r="G140" s="287"/>
      <c r="H140" s="287"/>
      <c r="I140" s="287"/>
      <c r="J140" s="287"/>
      <c r="K140" s="287"/>
      <c r="L140" s="287"/>
      <c r="M140" s="287"/>
      <c r="N140" s="287"/>
      <c r="O140" s="287"/>
      <c r="P140" s="9"/>
      <c r="Q140" s="9"/>
      <c r="S140" s="835" t="s">
        <v>0</v>
      </c>
      <c r="T140" s="836"/>
      <c r="U140" s="836"/>
      <c r="V140" s="836"/>
      <c r="W140" s="836"/>
      <c r="X140" s="836"/>
      <c r="Y140" s="836"/>
      <c r="Z140" s="836"/>
      <c r="AA140" s="836"/>
      <c r="AB140" s="836"/>
      <c r="AC140" s="836"/>
      <c r="AD140" s="836"/>
      <c r="AE140" s="836"/>
      <c r="AF140" s="836"/>
      <c r="AG140" s="836"/>
      <c r="AH140" s="836"/>
      <c r="AI140" s="836"/>
      <c r="AJ140" s="836"/>
      <c r="AK140" s="837"/>
      <c r="AL140" s="837"/>
      <c r="AM140" s="837"/>
      <c r="AN140" s="837"/>
      <c r="AO140" s="837"/>
      <c r="AP140" s="837"/>
      <c r="AQ140" s="837"/>
      <c r="AR140" s="837"/>
      <c r="AS140" s="837"/>
      <c r="AT140" s="837"/>
      <c r="AU140" s="4"/>
      <c r="AV140" s="4"/>
      <c r="AW140" s="4"/>
      <c r="AX140" s="5"/>
      <c r="AY140" s="5"/>
      <c r="AZ140" s="5"/>
      <c r="BA140" s="5"/>
      <c r="BB140" s="5"/>
      <c r="BC140" s="5"/>
      <c r="BD140" s="5"/>
      <c r="BE140" s="5"/>
      <c r="BF140" s="5"/>
      <c r="BG140" s="5"/>
      <c r="BH140" s="5"/>
      <c r="BI140" s="5"/>
      <c r="BJ140" s="5"/>
      <c r="BK140" s="5"/>
      <c r="BL140" s="5"/>
      <c r="BM140" s="5"/>
      <c r="BN140" s="5"/>
      <c r="BO140" s="5"/>
      <c r="BP140" s="5"/>
      <c r="BQ140" s="5"/>
      <c r="BR140" s="5"/>
      <c r="BS140" s="4"/>
      <c r="BT140" s="5"/>
      <c r="BU140" s="5"/>
      <c r="BV140" s="5"/>
      <c r="BW140" s="5"/>
      <c r="BZ140" s="3" t="s">
        <v>1</v>
      </c>
      <c r="CA140" s="3"/>
      <c r="CB140" s="3" t="s">
        <v>1</v>
      </c>
      <c r="CC140" s="3"/>
      <c r="CD140" s="3"/>
      <c r="CE140" s="3" t="s">
        <v>1</v>
      </c>
      <c r="CF140" s="3" t="s">
        <v>1</v>
      </c>
      <c r="CG140" s="3"/>
      <c r="CH140" s="3" t="s">
        <v>1</v>
      </c>
      <c r="CI140" s="3" t="s">
        <v>1</v>
      </c>
      <c r="CJ140" s="3"/>
      <c r="CK140" s="3" t="s">
        <v>1</v>
      </c>
      <c r="CL140" s="3" t="s">
        <v>1</v>
      </c>
      <c r="CM140" s="3"/>
      <c r="CN140" s="3" t="s">
        <v>1</v>
      </c>
      <c r="FO140" s="223"/>
      <c r="FP140" s="287" t="s">
        <v>160</v>
      </c>
      <c r="FQ140" s="287"/>
      <c r="FR140" s="287"/>
      <c r="FS140" s="287"/>
      <c r="FT140" s="287"/>
      <c r="FU140" s="287"/>
      <c r="FV140" s="287"/>
      <c r="FW140" s="287"/>
      <c r="FX140" s="287"/>
      <c r="FY140" s="287"/>
      <c r="FZ140" s="287"/>
      <c r="GA140" s="287"/>
      <c r="GB140" s="287"/>
      <c r="GC140" s="287"/>
      <c r="GD140" s="286">
        <v>2</v>
      </c>
      <c r="GE140" s="286"/>
      <c r="GF140" s="286"/>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s="18"/>
      <c r="IQ140" s="18"/>
      <c r="IR140" s="18"/>
      <c r="IS140" s="18"/>
      <c r="IT140" s="18"/>
      <c r="IU140" s="18"/>
      <c r="IV140" s="18"/>
      <c r="IW140" s="18"/>
      <c r="IX140" s="18"/>
      <c r="IY140" s="18"/>
      <c r="IZ140" s="18"/>
      <c r="JA140" s="18"/>
      <c r="JB140" s="18"/>
      <c r="JC140" s="18"/>
      <c r="JD140" s="18"/>
      <c r="JE140" s="18"/>
      <c r="JF140" s="18"/>
      <c r="JG140" s="18"/>
      <c r="JH140" s="18"/>
      <c r="JI140" s="18"/>
      <c r="JJ140" s="18"/>
      <c r="JK140" s="18"/>
      <c r="JL140" s="18"/>
      <c r="JM140" s="18"/>
      <c r="JN140" s="18"/>
      <c r="JO140" s="18"/>
      <c r="JP140" s="18"/>
      <c r="JQ140" s="223"/>
      <c r="JR140" s="287" t="s">
        <v>110</v>
      </c>
      <c r="JS140" s="287"/>
      <c r="JT140" s="287"/>
      <c r="JU140" s="287"/>
      <c r="JV140" s="287"/>
      <c r="JW140" s="287"/>
      <c r="JX140" s="287"/>
      <c r="JY140" s="287"/>
      <c r="JZ140" s="287"/>
      <c r="KA140" s="287"/>
      <c r="KB140" s="287"/>
      <c r="KC140" s="287"/>
      <c r="KD140" s="287"/>
      <c r="KE140" s="287"/>
      <c r="KF140" s="286">
        <v>3</v>
      </c>
      <c r="KG140" s="286"/>
      <c r="KH140" s="286"/>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s="18"/>
      <c r="MS140" s="18"/>
      <c r="MT140" s="18"/>
      <c r="MU140" s="18"/>
      <c r="MV140" s="18"/>
      <c r="MW140" s="18"/>
      <c r="MX140" s="18"/>
      <c r="MY140" s="18"/>
      <c r="MZ140" s="18"/>
      <c r="NA140" s="18"/>
      <c r="NB140" s="18"/>
      <c r="NC140" s="18"/>
      <c r="ND140" s="18"/>
      <c r="NE140" s="18"/>
      <c r="NF140" s="18"/>
      <c r="NG140" s="18"/>
      <c r="NH140" s="18"/>
      <c r="NI140" s="18"/>
      <c r="NJ140" s="18"/>
      <c r="NK140" s="18"/>
      <c r="NL140" s="18"/>
      <c r="NM140" s="18"/>
      <c r="NN140" s="18"/>
      <c r="NO140" s="18"/>
      <c r="NP140" s="18"/>
      <c r="NQ140" s="18"/>
      <c r="NR140" s="18"/>
      <c r="NS140" s="223"/>
      <c r="NT140" s="287" t="s">
        <v>110</v>
      </c>
      <c r="NU140" s="287"/>
      <c r="NV140" s="287"/>
      <c r="NW140" s="287"/>
      <c r="NX140" s="287"/>
      <c r="NY140" s="287"/>
      <c r="NZ140" s="287"/>
      <c r="OA140" s="287"/>
      <c r="OB140" s="287"/>
      <c r="OC140" s="287"/>
      <c r="OD140" s="287"/>
      <c r="OE140" s="287"/>
      <c r="OF140" s="287"/>
      <c r="OG140" s="287"/>
      <c r="OH140" s="286">
        <v>4</v>
      </c>
      <c r="OI140" s="286"/>
      <c r="OJ140" s="286"/>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s="18"/>
      <c r="QU140" s="18"/>
      <c r="QV140" s="18"/>
      <c r="QW140" s="18"/>
      <c r="QX140" s="18"/>
      <c r="QY140" s="18"/>
      <c r="QZ140" s="18"/>
      <c r="RA140" s="18"/>
      <c r="RB140" s="18"/>
      <c r="RC140" s="18"/>
      <c r="RD140" s="18"/>
      <c r="RE140" s="18"/>
      <c r="RF140" s="18"/>
      <c r="RG140" s="18"/>
      <c r="RH140" s="18"/>
      <c r="RI140" s="18"/>
      <c r="RJ140" s="18"/>
      <c r="RK140" s="18"/>
      <c r="RL140" s="18"/>
      <c r="RM140" s="18"/>
      <c r="RN140" s="18"/>
      <c r="RO140" s="18"/>
      <c r="RP140" s="18"/>
      <c r="RQ140" s="18"/>
      <c r="RR140" s="18"/>
      <c r="RS140" s="18"/>
      <c r="RT140" s="18"/>
      <c r="RU140" s="223"/>
    </row>
    <row r="141" spans="1:489" s="2" customFormat="1" ht="6.95" customHeight="1" thickBot="1">
      <c r="A141" s="10"/>
      <c r="B141" s="287"/>
      <c r="C141" s="287"/>
      <c r="D141" s="287"/>
      <c r="E141" s="287"/>
      <c r="F141" s="287"/>
      <c r="G141" s="287"/>
      <c r="H141" s="287"/>
      <c r="I141" s="287"/>
      <c r="J141" s="287"/>
      <c r="K141" s="287"/>
      <c r="L141" s="287"/>
      <c r="M141" s="287"/>
      <c r="N141" s="287"/>
      <c r="O141" s="287"/>
      <c r="P141" s="9"/>
      <c r="Q141" s="9"/>
      <c r="S141" s="838"/>
      <c r="T141" s="838"/>
      <c r="U141" s="838"/>
      <c r="V141" s="838"/>
      <c r="W141" s="838"/>
      <c r="X141" s="838"/>
      <c r="Y141" s="838"/>
      <c r="Z141" s="838"/>
      <c r="AA141" s="838"/>
      <c r="AB141" s="838"/>
      <c r="AC141" s="838"/>
      <c r="AD141" s="838"/>
      <c r="AE141" s="838"/>
      <c r="AF141" s="838"/>
      <c r="AG141" s="838"/>
      <c r="AH141" s="838"/>
      <c r="AI141" s="838"/>
      <c r="AJ141" s="838"/>
      <c r="AK141" s="837"/>
      <c r="AL141" s="837"/>
      <c r="AM141" s="837"/>
      <c r="AN141" s="837"/>
      <c r="AO141" s="837"/>
      <c r="AP141" s="837"/>
      <c r="AQ141" s="837"/>
      <c r="AR141" s="837"/>
      <c r="AS141" s="837"/>
      <c r="AT141" s="837"/>
      <c r="AU141" s="4"/>
      <c r="AV141" s="4"/>
      <c r="AW141" s="4"/>
      <c r="AX141" s="5"/>
      <c r="AY141" s="5"/>
      <c r="AZ141" s="5"/>
      <c r="BA141" s="5"/>
      <c r="BB141" s="5"/>
      <c r="BC141" s="5"/>
      <c r="BD141" s="5"/>
      <c r="BE141" s="5"/>
      <c r="BF141" s="5"/>
      <c r="BG141" s="5"/>
      <c r="BH141" s="5"/>
      <c r="BI141" s="5"/>
      <c r="BJ141" s="5"/>
      <c r="BK141" s="5"/>
      <c r="BL141" s="5"/>
      <c r="BM141" s="5"/>
      <c r="BN141" s="5"/>
      <c r="BO141" s="5"/>
      <c r="BP141" s="5"/>
      <c r="BQ141" s="5"/>
      <c r="BR141" s="5"/>
      <c r="BS141" s="4"/>
      <c r="BT141" s="5"/>
      <c r="BU141" s="5"/>
      <c r="BV141" s="5"/>
      <c r="BW141" s="5"/>
      <c r="BX141" s="5"/>
      <c r="BY141" s="5"/>
      <c r="BZ141" s="3"/>
      <c r="CA141" s="3"/>
      <c r="CB141" s="3"/>
      <c r="CC141" s="3"/>
      <c r="CD141" s="3"/>
      <c r="CE141" s="3"/>
      <c r="CF141" s="3"/>
      <c r="CG141" s="3"/>
      <c r="CH141" s="3"/>
      <c r="CI141" s="3"/>
      <c r="CJ141" s="3"/>
      <c r="CK141" s="3"/>
      <c r="CL141" s="3"/>
      <c r="CM141" s="3"/>
      <c r="CN141" s="3"/>
      <c r="FO141" s="223"/>
      <c r="FP141" s="287"/>
      <c r="FQ141" s="287"/>
      <c r="FR141" s="287"/>
      <c r="FS141" s="287"/>
      <c r="FT141" s="287"/>
      <c r="FU141" s="287"/>
      <c r="FV141" s="287"/>
      <c r="FW141" s="287"/>
      <c r="FX141" s="287"/>
      <c r="FY141" s="287"/>
      <c r="FZ141" s="287"/>
      <c r="GA141" s="287"/>
      <c r="GB141" s="287"/>
      <c r="GC141" s="287"/>
      <c r="GD141" s="286"/>
      <c r="GE141" s="286"/>
      <c r="GF141" s="286"/>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223"/>
      <c r="JR141" s="287"/>
      <c r="JS141" s="287"/>
      <c r="JT141" s="287"/>
      <c r="JU141" s="287"/>
      <c r="JV141" s="287"/>
      <c r="JW141" s="287"/>
      <c r="JX141" s="287"/>
      <c r="JY141" s="287"/>
      <c r="JZ141" s="287"/>
      <c r="KA141" s="287"/>
      <c r="KB141" s="287"/>
      <c r="KC141" s="287"/>
      <c r="KD141" s="287"/>
      <c r="KE141" s="287"/>
      <c r="KF141" s="286"/>
      <c r="KG141" s="286"/>
      <c r="KH141" s="286"/>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223"/>
      <c r="NT141" s="287"/>
      <c r="NU141" s="287"/>
      <c r="NV141" s="287"/>
      <c r="NW141" s="287"/>
      <c r="NX141" s="287"/>
      <c r="NY141" s="287"/>
      <c r="NZ141" s="287"/>
      <c r="OA141" s="287"/>
      <c r="OB141" s="287"/>
      <c r="OC141" s="287"/>
      <c r="OD141" s="287"/>
      <c r="OE141" s="287"/>
      <c r="OF141" s="287"/>
      <c r="OG141" s="287"/>
      <c r="OH141" s="286"/>
      <c r="OI141" s="286"/>
      <c r="OJ141" s="286"/>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223"/>
    </row>
    <row r="142" spans="1:489" s="2" customFormat="1" ht="6.95" customHeight="1" thickTop="1">
      <c r="A142" s="10"/>
      <c r="B142" s="287"/>
      <c r="C142" s="287"/>
      <c r="D142" s="287"/>
      <c r="E142" s="287"/>
      <c r="F142" s="287"/>
      <c r="G142" s="287"/>
      <c r="H142" s="287"/>
      <c r="I142" s="287"/>
      <c r="J142" s="287"/>
      <c r="K142" s="287"/>
      <c r="L142" s="287"/>
      <c r="M142" s="287"/>
      <c r="N142" s="287"/>
      <c r="O142" s="287"/>
      <c r="P142" s="9"/>
      <c r="Q142" s="9"/>
      <c r="S142" s="839" t="s">
        <v>60</v>
      </c>
      <c r="T142" s="840"/>
      <c r="U142" s="840"/>
      <c r="V142" s="840"/>
      <c r="W142" s="840"/>
      <c r="X142" s="840"/>
      <c r="Y142" s="840"/>
      <c r="Z142" s="840"/>
      <c r="AA142" s="840"/>
      <c r="AB142" s="840"/>
      <c r="AC142" s="840"/>
      <c r="AD142" s="840"/>
      <c r="AE142" s="840"/>
      <c r="AF142" s="840"/>
      <c r="AG142" s="840"/>
      <c r="AH142" s="840"/>
      <c r="AI142" s="840"/>
      <c r="AJ142" s="840"/>
      <c r="AK142" s="840"/>
      <c r="AL142" s="840"/>
      <c r="AM142" s="840"/>
      <c r="AN142" s="840"/>
      <c r="AO142" s="840"/>
      <c r="AP142" s="840"/>
      <c r="AQ142" s="840"/>
      <c r="AR142" s="840"/>
      <c r="AS142" s="840"/>
      <c r="AT142" s="840"/>
      <c r="AU142" s="840"/>
      <c r="AV142" s="840"/>
      <c r="AW142" s="840"/>
      <c r="AX142" s="840"/>
      <c r="AY142" s="840"/>
      <c r="AZ142" s="840"/>
      <c r="BA142" s="840"/>
      <c r="BB142" s="840"/>
      <c r="BC142" s="840"/>
      <c r="BD142" s="840"/>
      <c r="BE142" s="840"/>
      <c r="BF142" s="840"/>
      <c r="BG142" s="840"/>
      <c r="BH142" s="840"/>
      <c r="BI142" s="840"/>
      <c r="BJ142" s="840"/>
      <c r="BK142" s="840"/>
      <c r="BL142" s="840"/>
      <c r="BM142" s="840"/>
      <c r="BN142" s="840"/>
      <c r="BO142" s="840"/>
      <c r="BP142" s="840"/>
      <c r="BQ142" s="840"/>
      <c r="BR142" s="840"/>
      <c r="BS142" s="840"/>
      <c r="BT142" s="840"/>
      <c r="BU142" s="840"/>
      <c r="BV142" s="840"/>
      <c r="BW142" s="840"/>
      <c r="BX142" s="840"/>
      <c r="BY142" s="840"/>
      <c r="BZ142" s="840"/>
      <c r="CA142" s="841"/>
      <c r="CB142" s="11"/>
      <c r="CC142"/>
      <c r="CD142" s="374" t="s">
        <v>3</v>
      </c>
      <c r="CE142" s="375"/>
      <c r="CF142" s="375"/>
      <c r="CG142" s="375"/>
      <c r="CH142" s="375"/>
      <c r="CI142" s="375"/>
      <c r="CJ142" s="375"/>
      <c r="CK142" s="375"/>
      <c r="CL142" s="375"/>
      <c r="CM142" s="375"/>
      <c r="CN142" s="375"/>
      <c r="CO142" s="375"/>
      <c r="CP142" s="375"/>
      <c r="CQ142" s="375"/>
      <c r="CR142" s="375"/>
      <c r="CS142" s="375"/>
      <c r="CT142" s="375"/>
      <c r="CU142" s="376"/>
      <c r="CV142" s="597"/>
      <c r="CW142" s="799" t="s">
        <v>130</v>
      </c>
      <c r="CX142" s="799"/>
      <c r="CY142" s="799"/>
      <c r="CZ142" s="799"/>
      <c r="DA142" s="799"/>
      <c r="DB142" s="799"/>
      <c r="DC142" s="799"/>
      <c r="DD142" s="799"/>
      <c r="DE142" s="799"/>
      <c r="DF142" s="799"/>
      <c r="DG142" s="799"/>
      <c r="DH142" s="799"/>
      <c r="DI142" s="799"/>
      <c r="DJ142" s="799"/>
      <c r="DK142" s="799"/>
      <c r="DL142" s="799"/>
      <c r="DM142" s="799"/>
      <c r="DN142" s="799"/>
      <c r="DO142" s="799"/>
      <c r="DP142" s="799"/>
      <c r="DQ142" s="799"/>
      <c r="DR142" s="799"/>
      <c r="DS142" s="799"/>
      <c r="DT142" s="799"/>
      <c r="DU142" s="799"/>
      <c r="DV142" s="799"/>
      <c r="DW142" s="799"/>
      <c r="DX142" s="799"/>
      <c r="DY142" s="799"/>
      <c r="DZ142" s="799"/>
      <c r="EA142" s="799"/>
      <c r="EB142" s="799"/>
      <c r="EC142" s="799"/>
      <c r="ED142" s="799"/>
      <c r="EE142" s="799"/>
      <c r="EF142" s="799"/>
      <c r="EG142" s="799"/>
      <c r="EH142" s="799"/>
      <c r="EI142" s="799"/>
      <c r="EJ142" s="903" t="s">
        <v>1</v>
      </c>
      <c r="EK142" s="17"/>
      <c r="EW142" s="17"/>
      <c r="EX142" s="17"/>
      <c r="EY142" s="17"/>
      <c r="EZ142" s="17"/>
      <c r="FA142" s="17"/>
      <c r="FB142" s="17"/>
      <c r="FC142" s="17"/>
      <c r="FD142" s="823" t="s">
        <v>61</v>
      </c>
      <c r="FE142" s="824"/>
      <c r="FF142" s="824"/>
      <c r="FG142" s="824"/>
      <c r="FH142" s="824"/>
      <c r="FI142" s="824"/>
      <c r="FJ142" s="824"/>
      <c r="FK142" s="824"/>
      <c r="FL142" s="824"/>
      <c r="FM142" s="824"/>
      <c r="FN142" s="825"/>
      <c r="FO142" s="223"/>
      <c r="FP142" s="287"/>
      <c r="FQ142" s="287"/>
      <c r="FR142" s="287"/>
      <c r="FS142" s="287"/>
      <c r="FT142" s="287"/>
      <c r="FU142" s="287"/>
      <c r="FV142" s="287"/>
      <c r="FW142" s="287"/>
      <c r="FX142" s="287"/>
      <c r="FY142" s="287"/>
      <c r="FZ142" s="287"/>
      <c r="GA142" s="287"/>
      <c r="GB142" s="287"/>
      <c r="GC142" s="287"/>
      <c r="GD142" s="286"/>
      <c r="GE142" s="286"/>
      <c r="GF142" s="286"/>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s="18"/>
      <c r="IQ142" s="18"/>
      <c r="IR142" s="374" t="s">
        <v>158</v>
      </c>
      <c r="IS142" s="375"/>
      <c r="IT142" s="375"/>
      <c r="IU142" s="375"/>
      <c r="IV142" s="375"/>
      <c r="IW142" s="375"/>
      <c r="IX142" s="375"/>
      <c r="IY142" s="375"/>
      <c r="IZ142" s="375"/>
      <c r="JA142" s="375"/>
      <c r="JB142" s="375"/>
      <c r="JC142" s="375"/>
      <c r="JD142" s="375"/>
      <c r="JE142" s="375"/>
      <c r="JF142" s="375"/>
      <c r="JG142" s="375"/>
      <c r="JH142" s="375"/>
      <c r="JI142" s="376"/>
      <c r="JJ142" s="18"/>
      <c r="JK142" s="18"/>
      <c r="JL142" s="18"/>
      <c r="JM142" s="18"/>
      <c r="JN142" s="18"/>
      <c r="JO142" s="18"/>
      <c r="JP142" s="18"/>
      <c r="JQ142" s="223"/>
      <c r="JR142" s="287"/>
      <c r="JS142" s="287"/>
      <c r="JT142" s="287"/>
      <c r="JU142" s="287"/>
      <c r="JV142" s="287"/>
      <c r="JW142" s="287"/>
      <c r="JX142" s="287"/>
      <c r="JY142" s="287"/>
      <c r="JZ142" s="287"/>
      <c r="KA142" s="287"/>
      <c r="KB142" s="287"/>
      <c r="KC142" s="287"/>
      <c r="KD142" s="287"/>
      <c r="KE142" s="287"/>
      <c r="KF142" s="286"/>
      <c r="KG142" s="286"/>
      <c r="KH142" s="286"/>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s="18"/>
      <c r="MS142" s="18"/>
      <c r="MT142" s="374" t="s">
        <v>3</v>
      </c>
      <c r="MU142" s="375"/>
      <c r="MV142" s="375"/>
      <c r="MW142" s="375"/>
      <c r="MX142" s="375"/>
      <c r="MY142" s="375"/>
      <c r="MZ142" s="375"/>
      <c r="NA142" s="375"/>
      <c r="NB142" s="375"/>
      <c r="NC142" s="375"/>
      <c r="ND142" s="375"/>
      <c r="NE142" s="375"/>
      <c r="NF142" s="375"/>
      <c r="NG142" s="375"/>
      <c r="NH142" s="375"/>
      <c r="NI142" s="375"/>
      <c r="NJ142" s="375"/>
      <c r="NK142" s="376"/>
      <c r="NL142" s="18"/>
      <c r="NM142" s="18"/>
      <c r="NN142" s="18"/>
      <c r="NO142" s="18"/>
      <c r="NP142" s="18"/>
      <c r="NQ142" s="18"/>
      <c r="NR142" s="18"/>
      <c r="NS142" s="223"/>
      <c r="NT142" s="287"/>
      <c r="NU142" s="287"/>
      <c r="NV142" s="287"/>
      <c r="NW142" s="287"/>
      <c r="NX142" s="287"/>
      <c r="NY142" s="287"/>
      <c r="NZ142" s="287"/>
      <c r="OA142" s="287"/>
      <c r="OB142" s="287"/>
      <c r="OC142" s="287"/>
      <c r="OD142" s="287"/>
      <c r="OE142" s="287"/>
      <c r="OF142" s="287"/>
      <c r="OG142" s="287"/>
      <c r="OH142" s="286"/>
      <c r="OI142" s="286"/>
      <c r="OJ142" s="286"/>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s="18"/>
      <c r="QU142" s="18"/>
      <c r="QV142" s="374" t="s">
        <v>3</v>
      </c>
      <c r="QW142" s="375"/>
      <c r="QX142" s="375"/>
      <c r="QY142" s="375"/>
      <c r="QZ142" s="375"/>
      <c r="RA142" s="375"/>
      <c r="RB142" s="375"/>
      <c r="RC142" s="375"/>
      <c r="RD142" s="375"/>
      <c r="RE142" s="375"/>
      <c r="RF142" s="375"/>
      <c r="RG142" s="375"/>
      <c r="RH142" s="375"/>
      <c r="RI142" s="375"/>
      <c r="RJ142" s="375"/>
      <c r="RK142" s="375"/>
      <c r="RL142" s="375"/>
      <c r="RM142" s="376"/>
      <c r="RN142" s="18"/>
      <c r="RO142" s="18"/>
      <c r="RP142" s="18"/>
      <c r="RQ142" s="18"/>
      <c r="RR142" s="18"/>
      <c r="RS142" s="18"/>
      <c r="RT142" s="18"/>
      <c r="RU142" s="223"/>
    </row>
    <row r="143" spans="1:489" s="2" customFormat="1" ht="6.95" customHeight="1">
      <c r="B143" s="287"/>
      <c r="C143" s="287"/>
      <c r="D143" s="287"/>
      <c r="E143" s="287"/>
      <c r="F143" s="287"/>
      <c r="G143" s="287"/>
      <c r="H143" s="287"/>
      <c r="I143" s="287"/>
      <c r="J143" s="287"/>
      <c r="K143" s="287"/>
      <c r="L143" s="287"/>
      <c r="M143" s="287"/>
      <c r="N143" s="287"/>
      <c r="O143" s="287"/>
      <c r="S143" s="842"/>
      <c r="T143" s="843"/>
      <c r="U143" s="843"/>
      <c r="V143" s="843"/>
      <c r="W143" s="843"/>
      <c r="X143" s="843"/>
      <c r="Y143" s="843"/>
      <c r="Z143" s="843"/>
      <c r="AA143" s="843"/>
      <c r="AB143" s="843"/>
      <c r="AC143" s="843"/>
      <c r="AD143" s="843"/>
      <c r="AE143" s="843"/>
      <c r="AF143" s="843"/>
      <c r="AG143" s="843"/>
      <c r="AH143" s="843"/>
      <c r="AI143" s="843"/>
      <c r="AJ143" s="843"/>
      <c r="AK143" s="843"/>
      <c r="AL143" s="843"/>
      <c r="AM143" s="843"/>
      <c r="AN143" s="843"/>
      <c r="AO143" s="843"/>
      <c r="AP143" s="843"/>
      <c r="AQ143" s="843"/>
      <c r="AR143" s="843"/>
      <c r="AS143" s="843"/>
      <c r="AT143" s="843"/>
      <c r="AU143" s="843"/>
      <c r="AV143" s="843"/>
      <c r="AW143" s="843"/>
      <c r="AX143" s="843"/>
      <c r="AY143" s="843"/>
      <c r="AZ143" s="843"/>
      <c r="BA143" s="843"/>
      <c r="BB143" s="843"/>
      <c r="BC143" s="843"/>
      <c r="BD143" s="843"/>
      <c r="BE143" s="843"/>
      <c r="BF143" s="843"/>
      <c r="BG143" s="843"/>
      <c r="BH143" s="843"/>
      <c r="BI143" s="843"/>
      <c r="BJ143" s="843"/>
      <c r="BK143" s="843"/>
      <c r="BL143" s="843"/>
      <c r="BM143" s="843"/>
      <c r="BN143" s="843"/>
      <c r="BO143" s="843"/>
      <c r="BP143" s="843"/>
      <c r="BQ143" s="843"/>
      <c r="BR143" s="843"/>
      <c r="BS143" s="843"/>
      <c r="BT143" s="843"/>
      <c r="BU143" s="843"/>
      <c r="BV143" s="843"/>
      <c r="BW143" s="843"/>
      <c r="BX143" s="843"/>
      <c r="BY143" s="843"/>
      <c r="BZ143" s="843"/>
      <c r="CA143" s="844"/>
      <c r="CB143" s="11"/>
      <c r="CC143"/>
      <c r="CD143" s="377"/>
      <c r="CE143" s="378"/>
      <c r="CF143" s="378"/>
      <c r="CG143" s="378"/>
      <c r="CH143" s="378"/>
      <c r="CI143" s="378"/>
      <c r="CJ143" s="378"/>
      <c r="CK143" s="378"/>
      <c r="CL143" s="378"/>
      <c r="CM143" s="378"/>
      <c r="CN143" s="378"/>
      <c r="CO143" s="378"/>
      <c r="CP143" s="378"/>
      <c r="CQ143" s="378"/>
      <c r="CR143" s="378"/>
      <c r="CS143" s="378"/>
      <c r="CT143" s="378"/>
      <c r="CU143" s="379"/>
      <c r="CV143" s="598"/>
      <c r="CW143" s="800"/>
      <c r="CX143" s="800"/>
      <c r="CY143" s="800"/>
      <c r="CZ143" s="800"/>
      <c r="DA143" s="800"/>
      <c r="DB143" s="800"/>
      <c r="DC143" s="800"/>
      <c r="DD143" s="800"/>
      <c r="DE143" s="800"/>
      <c r="DF143" s="800"/>
      <c r="DG143" s="800"/>
      <c r="DH143" s="800"/>
      <c r="DI143" s="800"/>
      <c r="DJ143" s="800"/>
      <c r="DK143" s="800"/>
      <c r="DL143" s="800"/>
      <c r="DM143" s="800"/>
      <c r="DN143" s="800"/>
      <c r="DO143" s="800"/>
      <c r="DP143" s="800"/>
      <c r="DQ143" s="800"/>
      <c r="DR143" s="800"/>
      <c r="DS143" s="800"/>
      <c r="DT143" s="800"/>
      <c r="DU143" s="800"/>
      <c r="DV143" s="800"/>
      <c r="DW143" s="800"/>
      <c r="DX143" s="800"/>
      <c r="DY143" s="800"/>
      <c r="DZ143" s="800"/>
      <c r="EA143" s="800"/>
      <c r="EB143" s="800"/>
      <c r="EC143" s="800"/>
      <c r="ED143" s="800"/>
      <c r="EE143" s="800"/>
      <c r="EF143" s="800"/>
      <c r="EG143" s="800"/>
      <c r="EH143" s="800"/>
      <c r="EI143" s="800"/>
      <c r="EJ143" s="904"/>
      <c r="EK143" s="17"/>
      <c r="EW143" s="17"/>
      <c r="EX143" s="17"/>
      <c r="EY143" s="17"/>
      <c r="EZ143" s="17"/>
      <c r="FA143" s="17"/>
      <c r="FB143" s="17"/>
      <c r="FC143" s="17"/>
      <c r="FD143" s="826"/>
      <c r="FE143" s="827"/>
      <c r="FF143" s="827"/>
      <c r="FG143" s="827"/>
      <c r="FH143" s="827"/>
      <c r="FI143" s="827"/>
      <c r="FJ143" s="827"/>
      <c r="FK143" s="827"/>
      <c r="FL143" s="827"/>
      <c r="FM143" s="827"/>
      <c r="FN143" s="828"/>
      <c r="FO143" s="223"/>
      <c r="FP143" s="287"/>
      <c r="FQ143" s="287"/>
      <c r="FR143" s="287"/>
      <c r="FS143" s="287"/>
      <c r="FT143" s="287"/>
      <c r="FU143" s="287"/>
      <c r="FV143" s="287"/>
      <c r="FW143" s="287"/>
      <c r="FX143" s="287"/>
      <c r="FY143" s="287"/>
      <c r="FZ143" s="287"/>
      <c r="GA143" s="287"/>
      <c r="GB143" s="287"/>
      <c r="GC143" s="287"/>
      <c r="GD143" s="286"/>
      <c r="GE143" s="286"/>
      <c r="GF143" s="286"/>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s="18"/>
      <c r="IQ143" s="18"/>
      <c r="IR143" s="377"/>
      <c r="IS143" s="378"/>
      <c r="IT143" s="378"/>
      <c r="IU143" s="378"/>
      <c r="IV143" s="378"/>
      <c r="IW143" s="378"/>
      <c r="IX143" s="378"/>
      <c r="IY143" s="378"/>
      <c r="IZ143" s="378"/>
      <c r="JA143" s="378"/>
      <c r="JB143" s="378"/>
      <c r="JC143" s="378"/>
      <c r="JD143" s="378"/>
      <c r="JE143" s="378"/>
      <c r="JF143" s="378"/>
      <c r="JG143" s="378"/>
      <c r="JH143" s="378"/>
      <c r="JI143" s="379"/>
      <c r="JJ143" s="18"/>
      <c r="JK143" s="18"/>
      <c r="JL143" s="18"/>
      <c r="JM143" s="18"/>
      <c r="JN143" s="18"/>
      <c r="JO143" s="18"/>
      <c r="JP143" s="18"/>
      <c r="JQ143" s="223"/>
      <c r="JR143" s="287"/>
      <c r="JS143" s="287"/>
      <c r="JT143" s="287"/>
      <c r="JU143" s="287"/>
      <c r="JV143" s="287"/>
      <c r="JW143" s="287"/>
      <c r="JX143" s="287"/>
      <c r="JY143" s="287"/>
      <c r="JZ143" s="287"/>
      <c r="KA143" s="287"/>
      <c r="KB143" s="287"/>
      <c r="KC143" s="287"/>
      <c r="KD143" s="287"/>
      <c r="KE143" s="287"/>
      <c r="KF143" s="286"/>
      <c r="KG143" s="286"/>
      <c r="KH143" s="286"/>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s="18"/>
      <c r="MS143" s="18"/>
      <c r="MT143" s="377"/>
      <c r="MU143" s="378"/>
      <c r="MV143" s="378"/>
      <c r="MW143" s="378"/>
      <c r="MX143" s="378"/>
      <c r="MY143" s="378"/>
      <c r="MZ143" s="378"/>
      <c r="NA143" s="378"/>
      <c r="NB143" s="378"/>
      <c r="NC143" s="378"/>
      <c r="ND143" s="378"/>
      <c r="NE143" s="378"/>
      <c r="NF143" s="378"/>
      <c r="NG143" s="378"/>
      <c r="NH143" s="378"/>
      <c r="NI143" s="378"/>
      <c r="NJ143" s="378"/>
      <c r="NK143" s="379"/>
      <c r="NL143" s="18"/>
      <c r="NM143" s="18"/>
      <c r="NN143" s="18"/>
      <c r="NO143" s="18"/>
      <c r="NP143" s="18"/>
      <c r="NQ143" s="18"/>
      <c r="NR143" s="18"/>
      <c r="NS143" s="223"/>
      <c r="NT143" s="287"/>
      <c r="NU143" s="287"/>
      <c r="NV143" s="287"/>
      <c r="NW143" s="287"/>
      <c r="NX143" s="287"/>
      <c r="NY143" s="287"/>
      <c r="NZ143" s="287"/>
      <c r="OA143" s="287"/>
      <c r="OB143" s="287"/>
      <c r="OC143" s="287"/>
      <c r="OD143" s="287"/>
      <c r="OE143" s="287"/>
      <c r="OF143" s="287"/>
      <c r="OG143" s="287"/>
      <c r="OH143" s="286"/>
      <c r="OI143" s="286"/>
      <c r="OJ143" s="286"/>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s="18"/>
      <c r="QU143" s="18"/>
      <c r="QV143" s="377"/>
      <c r="QW143" s="378"/>
      <c r="QX143" s="378"/>
      <c r="QY143" s="378"/>
      <c r="QZ143" s="378"/>
      <c r="RA143" s="378"/>
      <c r="RB143" s="378"/>
      <c r="RC143" s="378"/>
      <c r="RD143" s="378"/>
      <c r="RE143" s="378"/>
      <c r="RF143" s="378"/>
      <c r="RG143" s="378"/>
      <c r="RH143" s="378"/>
      <c r="RI143" s="378"/>
      <c r="RJ143" s="378"/>
      <c r="RK143" s="378"/>
      <c r="RL143" s="378"/>
      <c r="RM143" s="379"/>
      <c r="RN143" s="18"/>
      <c r="RO143" s="18"/>
      <c r="RP143" s="18"/>
      <c r="RQ143" s="18"/>
      <c r="RR143" s="18"/>
      <c r="RS143" s="18"/>
      <c r="RT143" s="18"/>
      <c r="RU143" s="223"/>
    </row>
    <row r="144" spans="1:489" s="2" customFormat="1" ht="6.95" customHeight="1">
      <c r="B144" s="12"/>
      <c r="C144" s="12"/>
      <c r="D144" s="12"/>
      <c r="E144" s="12"/>
      <c r="F144" s="12"/>
      <c r="G144" s="12"/>
      <c r="H144" s="12"/>
      <c r="I144" s="12"/>
      <c r="J144" s="12"/>
      <c r="S144" s="845"/>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3"/>
      <c r="AQ144" s="843"/>
      <c r="AR144" s="843"/>
      <c r="AS144" s="843"/>
      <c r="AT144" s="843"/>
      <c r="AU144" s="843"/>
      <c r="AV144" s="843"/>
      <c r="AW144" s="843"/>
      <c r="AX144" s="843"/>
      <c r="AY144" s="843"/>
      <c r="AZ144" s="843"/>
      <c r="BA144" s="843"/>
      <c r="BB144" s="843"/>
      <c r="BC144" s="843"/>
      <c r="BD144" s="843"/>
      <c r="BE144" s="843"/>
      <c r="BF144" s="843"/>
      <c r="BG144" s="843"/>
      <c r="BH144" s="843"/>
      <c r="BI144" s="843"/>
      <c r="BJ144" s="843"/>
      <c r="BK144" s="843"/>
      <c r="BL144" s="843"/>
      <c r="BM144" s="843"/>
      <c r="BN144" s="843"/>
      <c r="BO144" s="843"/>
      <c r="BP144" s="843"/>
      <c r="BQ144" s="843"/>
      <c r="BR144" s="843"/>
      <c r="BS144" s="843"/>
      <c r="BT144" s="843"/>
      <c r="BU144" s="843"/>
      <c r="BV144" s="843"/>
      <c r="BW144" s="843"/>
      <c r="BX144" s="843"/>
      <c r="BY144" s="843"/>
      <c r="BZ144" s="843"/>
      <c r="CA144" s="844"/>
      <c r="CB144" s="11"/>
      <c r="CC144"/>
      <c r="CD144" s="377"/>
      <c r="CE144" s="378"/>
      <c r="CF144" s="378"/>
      <c r="CG144" s="378"/>
      <c r="CH144" s="378"/>
      <c r="CI144" s="378"/>
      <c r="CJ144" s="378"/>
      <c r="CK144" s="378"/>
      <c r="CL144" s="378"/>
      <c r="CM144" s="378"/>
      <c r="CN144" s="378"/>
      <c r="CO144" s="378"/>
      <c r="CP144" s="378"/>
      <c r="CQ144" s="378"/>
      <c r="CR144" s="378"/>
      <c r="CS144" s="378"/>
      <c r="CT144" s="378"/>
      <c r="CU144" s="379"/>
      <c r="CV144" s="599"/>
      <c r="CW144" s="800"/>
      <c r="CX144" s="800"/>
      <c r="CY144" s="800"/>
      <c r="CZ144" s="800"/>
      <c r="DA144" s="800"/>
      <c r="DB144" s="800"/>
      <c r="DC144" s="800"/>
      <c r="DD144" s="800"/>
      <c r="DE144" s="800"/>
      <c r="DF144" s="800"/>
      <c r="DG144" s="800"/>
      <c r="DH144" s="800"/>
      <c r="DI144" s="800"/>
      <c r="DJ144" s="800"/>
      <c r="DK144" s="800"/>
      <c r="DL144" s="800"/>
      <c r="DM144" s="800"/>
      <c r="DN144" s="800"/>
      <c r="DO144" s="800"/>
      <c r="DP144" s="800"/>
      <c r="DQ144" s="800"/>
      <c r="DR144" s="800"/>
      <c r="DS144" s="800"/>
      <c r="DT144" s="800"/>
      <c r="DU144" s="800"/>
      <c r="DV144" s="800"/>
      <c r="DW144" s="800"/>
      <c r="DX144" s="800"/>
      <c r="DY144" s="800"/>
      <c r="DZ144" s="800"/>
      <c r="EA144" s="800"/>
      <c r="EB144" s="800"/>
      <c r="EC144" s="800"/>
      <c r="ED144" s="800"/>
      <c r="EE144" s="800"/>
      <c r="EF144" s="800"/>
      <c r="EG144" s="800"/>
      <c r="EH144" s="800"/>
      <c r="EI144" s="800"/>
      <c r="EJ144" s="904"/>
      <c r="EK144" s="17"/>
      <c r="EW144" s="17"/>
      <c r="EX144" s="17"/>
      <c r="EY144" s="17"/>
      <c r="EZ144" s="17"/>
      <c r="FA144" s="17"/>
      <c r="FB144" s="17"/>
      <c r="FC144" s="17"/>
      <c r="FD144" s="829"/>
      <c r="FE144" s="830"/>
      <c r="FF144" s="830"/>
      <c r="FG144" s="830"/>
      <c r="FH144" s="830"/>
      <c r="FI144" s="830"/>
      <c r="FJ144" s="830"/>
      <c r="FK144" s="830"/>
      <c r="FL144" s="830"/>
      <c r="FM144" s="830"/>
      <c r="FN144" s="828"/>
      <c r="FO144" s="223"/>
      <c r="FP144" s="19"/>
      <c r="FQ144" s="19"/>
      <c r="FR144" s="19"/>
      <c r="FS144" s="19"/>
      <c r="FT144" s="19"/>
      <c r="FU144" s="19"/>
      <c r="FV144" s="19"/>
      <c r="FW144" s="19"/>
      <c r="FX144" s="19"/>
      <c r="FY144" s="18"/>
      <c r="FZ144" s="18"/>
      <c r="GA144" s="18"/>
      <c r="GB144" s="18"/>
      <c r="GC144" s="18"/>
      <c r="GD144" s="18"/>
      <c r="GE144" s="18"/>
      <c r="GF144" s="18"/>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s="18"/>
      <c r="IQ144" s="18"/>
      <c r="IR144" s="377"/>
      <c r="IS144" s="378"/>
      <c r="IT144" s="378"/>
      <c r="IU144" s="378"/>
      <c r="IV144" s="378"/>
      <c r="IW144" s="378"/>
      <c r="IX144" s="378"/>
      <c r="IY144" s="378"/>
      <c r="IZ144" s="378"/>
      <c r="JA144" s="378"/>
      <c r="JB144" s="378"/>
      <c r="JC144" s="378"/>
      <c r="JD144" s="378"/>
      <c r="JE144" s="378"/>
      <c r="JF144" s="378"/>
      <c r="JG144" s="378"/>
      <c r="JH144" s="378"/>
      <c r="JI144" s="379"/>
      <c r="JJ144" s="18"/>
      <c r="JK144" s="18"/>
      <c r="JL144" s="18"/>
      <c r="JM144" s="18"/>
      <c r="JN144" s="18"/>
      <c r="JO144" s="18"/>
      <c r="JP144" s="18"/>
      <c r="JQ144" s="223"/>
      <c r="JR144" s="21"/>
      <c r="JS144" s="21"/>
      <c r="JT144" s="21"/>
      <c r="JU144" s="21"/>
      <c r="JV144" s="21"/>
      <c r="JW144" s="21"/>
      <c r="JX144" s="21"/>
      <c r="JY144" s="21"/>
      <c r="JZ144" s="21"/>
      <c r="KA144" s="18"/>
      <c r="KB144" s="18"/>
      <c r="KC144" s="18"/>
      <c r="KD144" s="18"/>
      <c r="KE144" s="18"/>
      <c r="KF144" s="18"/>
      <c r="KG144" s="18"/>
      <c r="KH144" s="18"/>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s="18"/>
      <c r="MS144" s="18"/>
      <c r="MT144" s="377"/>
      <c r="MU144" s="378"/>
      <c r="MV144" s="378"/>
      <c r="MW144" s="378"/>
      <c r="MX144" s="378"/>
      <c r="MY144" s="378"/>
      <c r="MZ144" s="378"/>
      <c r="NA144" s="378"/>
      <c r="NB144" s="378"/>
      <c r="NC144" s="378"/>
      <c r="ND144" s="378"/>
      <c r="NE144" s="378"/>
      <c r="NF144" s="378"/>
      <c r="NG144" s="378"/>
      <c r="NH144" s="378"/>
      <c r="NI144" s="378"/>
      <c r="NJ144" s="378"/>
      <c r="NK144" s="379"/>
      <c r="NL144" s="18"/>
      <c r="NM144" s="18"/>
      <c r="NN144" s="18"/>
      <c r="NO144" s="18"/>
      <c r="NP144" s="18"/>
      <c r="NQ144" s="18"/>
      <c r="NR144" s="18"/>
      <c r="NS144" s="223"/>
      <c r="NT144" s="21"/>
      <c r="NU144" s="21"/>
      <c r="NV144" s="21"/>
      <c r="NW144" s="21"/>
      <c r="NX144" s="21"/>
      <c r="NY144" s="21"/>
      <c r="NZ144" s="21"/>
      <c r="OA144" s="21"/>
      <c r="OB144" s="21"/>
      <c r="OC144" s="18"/>
      <c r="OD144" s="18"/>
      <c r="OE144" s="18"/>
      <c r="OF144" s="18"/>
      <c r="OG144" s="18"/>
      <c r="OH144" s="18"/>
      <c r="OI144" s="18"/>
      <c r="OJ144" s="18"/>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s="18"/>
      <c r="QU144" s="18"/>
      <c r="QV144" s="377"/>
      <c r="QW144" s="378"/>
      <c r="QX144" s="378"/>
      <c r="QY144" s="378"/>
      <c r="QZ144" s="378"/>
      <c r="RA144" s="378"/>
      <c r="RB144" s="378"/>
      <c r="RC144" s="378"/>
      <c r="RD144" s="378"/>
      <c r="RE144" s="378"/>
      <c r="RF144" s="378"/>
      <c r="RG144" s="378"/>
      <c r="RH144" s="378"/>
      <c r="RI144" s="378"/>
      <c r="RJ144" s="378"/>
      <c r="RK144" s="378"/>
      <c r="RL144" s="378"/>
      <c r="RM144" s="379"/>
      <c r="RN144" s="18"/>
      <c r="RO144" s="18"/>
      <c r="RP144" s="18"/>
      <c r="RQ144" s="18"/>
      <c r="RR144" s="18"/>
      <c r="RS144" s="18"/>
      <c r="RT144" s="18"/>
      <c r="RU144" s="223"/>
    </row>
    <row r="145" spans="1:489" s="2" customFormat="1" ht="6.95" customHeight="1" thickBot="1">
      <c r="A145" s="3" t="s">
        <v>1</v>
      </c>
      <c r="B145" s="3" t="s">
        <v>1</v>
      </c>
      <c r="C145" s="3" t="s">
        <v>1</v>
      </c>
      <c r="S145" s="846"/>
      <c r="T145" s="847"/>
      <c r="U145" s="847"/>
      <c r="V145" s="847"/>
      <c r="W145" s="847"/>
      <c r="X145" s="847"/>
      <c r="Y145" s="847"/>
      <c r="Z145" s="847"/>
      <c r="AA145" s="847"/>
      <c r="AB145" s="847"/>
      <c r="AC145" s="847"/>
      <c r="AD145" s="847"/>
      <c r="AE145" s="847"/>
      <c r="AF145" s="847"/>
      <c r="AG145" s="847"/>
      <c r="AH145" s="847"/>
      <c r="AI145" s="847"/>
      <c r="AJ145" s="847"/>
      <c r="AK145" s="847"/>
      <c r="AL145" s="847"/>
      <c r="AM145" s="847"/>
      <c r="AN145" s="847"/>
      <c r="AO145" s="847"/>
      <c r="AP145" s="847"/>
      <c r="AQ145" s="847"/>
      <c r="AR145" s="847"/>
      <c r="AS145" s="847"/>
      <c r="AT145" s="847"/>
      <c r="AU145" s="847"/>
      <c r="AV145" s="847"/>
      <c r="AW145" s="847"/>
      <c r="AX145" s="847"/>
      <c r="AY145" s="847"/>
      <c r="AZ145" s="847"/>
      <c r="BA145" s="847"/>
      <c r="BB145" s="847"/>
      <c r="BC145" s="847"/>
      <c r="BD145" s="847"/>
      <c r="BE145" s="847"/>
      <c r="BF145" s="847"/>
      <c r="BG145" s="847"/>
      <c r="BH145" s="847"/>
      <c r="BI145" s="847"/>
      <c r="BJ145" s="847"/>
      <c r="BK145" s="847"/>
      <c r="BL145" s="847"/>
      <c r="BM145" s="847"/>
      <c r="BN145" s="847"/>
      <c r="BO145" s="847"/>
      <c r="BP145" s="847"/>
      <c r="BQ145" s="847"/>
      <c r="BR145" s="847"/>
      <c r="BS145" s="847"/>
      <c r="BT145" s="847"/>
      <c r="BU145" s="847"/>
      <c r="BV145" s="847"/>
      <c r="BW145" s="847"/>
      <c r="BX145" s="847"/>
      <c r="BY145" s="847"/>
      <c r="BZ145" s="847"/>
      <c r="CA145" s="848"/>
      <c r="CB145" s="11"/>
      <c r="CC145"/>
      <c r="CD145" s="380"/>
      <c r="CE145" s="381"/>
      <c r="CF145" s="381"/>
      <c r="CG145" s="381"/>
      <c r="CH145" s="381"/>
      <c r="CI145" s="381"/>
      <c r="CJ145" s="381"/>
      <c r="CK145" s="381"/>
      <c r="CL145" s="381"/>
      <c r="CM145" s="381"/>
      <c r="CN145" s="381"/>
      <c r="CO145" s="381"/>
      <c r="CP145" s="381"/>
      <c r="CQ145" s="381"/>
      <c r="CR145" s="381"/>
      <c r="CS145" s="381"/>
      <c r="CT145" s="381"/>
      <c r="CU145" s="382"/>
      <c r="CV145" s="600"/>
      <c r="CW145" s="801"/>
      <c r="CX145" s="801"/>
      <c r="CY145" s="801"/>
      <c r="CZ145" s="801"/>
      <c r="DA145" s="801"/>
      <c r="DB145" s="801"/>
      <c r="DC145" s="801"/>
      <c r="DD145" s="801"/>
      <c r="DE145" s="801"/>
      <c r="DF145" s="801"/>
      <c r="DG145" s="801"/>
      <c r="DH145" s="801"/>
      <c r="DI145" s="801"/>
      <c r="DJ145" s="801"/>
      <c r="DK145" s="801"/>
      <c r="DL145" s="801"/>
      <c r="DM145" s="801"/>
      <c r="DN145" s="801"/>
      <c r="DO145" s="801"/>
      <c r="DP145" s="801"/>
      <c r="DQ145" s="801"/>
      <c r="DR145" s="801"/>
      <c r="DS145" s="801"/>
      <c r="DT145" s="801"/>
      <c r="DU145" s="801"/>
      <c r="DV145" s="801"/>
      <c r="DW145" s="801"/>
      <c r="DX145" s="801"/>
      <c r="DY145" s="801"/>
      <c r="DZ145" s="801"/>
      <c r="EA145" s="801"/>
      <c r="EB145" s="801"/>
      <c r="EC145" s="801"/>
      <c r="ED145" s="801"/>
      <c r="EE145" s="801"/>
      <c r="EF145" s="801"/>
      <c r="EG145" s="801"/>
      <c r="EH145" s="801"/>
      <c r="EI145" s="801"/>
      <c r="EJ145" s="905"/>
      <c r="EK145" s="17"/>
      <c r="EW145" s="17"/>
      <c r="EX145" s="17"/>
      <c r="EY145" s="17"/>
      <c r="EZ145" s="17"/>
      <c r="FA145" s="17"/>
      <c r="FB145" s="17"/>
      <c r="FC145" s="17"/>
      <c r="FD145" s="831"/>
      <c r="FE145" s="832"/>
      <c r="FF145" s="832"/>
      <c r="FG145" s="832"/>
      <c r="FH145" s="832"/>
      <c r="FI145" s="832"/>
      <c r="FJ145" s="832"/>
      <c r="FK145" s="832"/>
      <c r="FL145" s="832"/>
      <c r="FM145" s="832"/>
      <c r="FN145" s="833"/>
      <c r="FO145" s="223"/>
      <c r="FP145" s="3" t="s">
        <v>1</v>
      </c>
      <c r="FQ145" s="3" t="s">
        <v>1</v>
      </c>
      <c r="FR145" s="18"/>
      <c r="FS145" s="18"/>
      <c r="FT145" s="18"/>
      <c r="FU145" s="18"/>
      <c r="FV145" s="18"/>
      <c r="FW145" s="18"/>
      <c r="FX145" s="18"/>
      <c r="FY145" s="18"/>
      <c r="FZ145" s="18"/>
      <c r="GA145" s="18"/>
      <c r="GB145" s="18"/>
      <c r="GC145" s="18"/>
      <c r="GD145" s="18"/>
      <c r="GE145" s="18"/>
      <c r="GF145" s="18"/>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s="18"/>
      <c r="IQ145" s="18"/>
      <c r="IR145" s="380"/>
      <c r="IS145" s="381"/>
      <c r="IT145" s="381"/>
      <c r="IU145" s="381"/>
      <c r="IV145" s="381"/>
      <c r="IW145" s="381"/>
      <c r="IX145" s="381"/>
      <c r="IY145" s="381"/>
      <c r="IZ145" s="381"/>
      <c r="JA145" s="381"/>
      <c r="JB145" s="381"/>
      <c r="JC145" s="381"/>
      <c r="JD145" s="381"/>
      <c r="JE145" s="381"/>
      <c r="JF145" s="381"/>
      <c r="JG145" s="381"/>
      <c r="JH145" s="381"/>
      <c r="JI145" s="382"/>
      <c r="JJ145" s="18"/>
      <c r="JK145" s="18"/>
      <c r="JL145" s="18"/>
      <c r="JM145" s="18"/>
      <c r="JN145" s="18"/>
      <c r="JO145" s="18"/>
      <c r="JP145" s="18"/>
      <c r="JQ145" s="223"/>
      <c r="JR145" s="3" t="s">
        <v>1</v>
      </c>
      <c r="JS145" s="3" t="s">
        <v>1</v>
      </c>
      <c r="JT145" s="18"/>
      <c r="JU145" s="18"/>
      <c r="JV145" s="18"/>
      <c r="JW145" s="18"/>
      <c r="JX145" s="18"/>
      <c r="JY145" s="18"/>
      <c r="JZ145" s="18"/>
      <c r="KA145" s="18"/>
      <c r="KB145" s="18"/>
      <c r="KC145" s="18"/>
      <c r="KD145" s="18"/>
      <c r="KE145" s="18"/>
      <c r="KF145" s="18"/>
      <c r="KG145" s="18"/>
      <c r="KH145" s="18"/>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s="18"/>
      <c r="MS145" s="18"/>
      <c r="MT145" s="380"/>
      <c r="MU145" s="381"/>
      <c r="MV145" s="381"/>
      <c r="MW145" s="381"/>
      <c r="MX145" s="381"/>
      <c r="MY145" s="381"/>
      <c r="MZ145" s="381"/>
      <c r="NA145" s="381"/>
      <c r="NB145" s="381"/>
      <c r="NC145" s="381"/>
      <c r="ND145" s="381"/>
      <c r="NE145" s="381"/>
      <c r="NF145" s="381"/>
      <c r="NG145" s="381"/>
      <c r="NH145" s="381"/>
      <c r="NI145" s="381"/>
      <c r="NJ145" s="381"/>
      <c r="NK145" s="382"/>
      <c r="NL145" s="18"/>
      <c r="NM145" s="18"/>
      <c r="NN145" s="18"/>
      <c r="NO145" s="18"/>
      <c r="NP145" s="18"/>
      <c r="NQ145" s="18"/>
      <c r="NR145" s="18"/>
      <c r="NS145" s="223"/>
      <c r="NT145" s="3" t="s">
        <v>1</v>
      </c>
      <c r="NU145" s="3" t="s">
        <v>1</v>
      </c>
      <c r="NV145" s="18"/>
      <c r="NW145" s="18"/>
      <c r="NX145" s="18"/>
      <c r="NY145" s="18"/>
      <c r="NZ145" s="18"/>
      <c r="OA145" s="18"/>
      <c r="OB145" s="18"/>
      <c r="OC145" s="18"/>
      <c r="OD145" s="18"/>
      <c r="OE145" s="18"/>
      <c r="OF145" s="18"/>
      <c r="OG145" s="18"/>
      <c r="OH145" s="18"/>
      <c r="OI145" s="18"/>
      <c r="OJ145" s="18"/>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s="18"/>
      <c r="QU145" s="18"/>
      <c r="QV145" s="380"/>
      <c r="QW145" s="381"/>
      <c r="QX145" s="381"/>
      <c r="QY145" s="381"/>
      <c r="QZ145" s="381"/>
      <c r="RA145" s="381"/>
      <c r="RB145" s="381"/>
      <c r="RC145" s="381"/>
      <c r="RD145" s="381"/>
      <c r="RE145" s="381"/>
      <c r="RF145" s="381"/>
      <c r="RG145" s="381"/>
      <c r="RH145" s="381"/>
      <c r="RI145" s="381"/>
      <c r="RJ145" s="381"/>
      <c r="RK145" s="381"/>
      <c r="RL145" s="381"/>
      <c r="RM145" s="382"/>
      <c r="RN145" s="18"/>
      <c r="RO145" s="18"/>
      <c r="RP145" s="18"/>
      <c r="RQ145" s="18"/>
      <c r="RR145" s="18"/>
      <c r="RS145" s="18"/>
      <c r="RT145" s="18"/>
      <c r="RU145" s="223"/>
    </row>
    <row r="146" spans="1:489" s="2" customFormat="1" ht="6.95" customHeight="1" thickTop="1">
      <c r="A146" s="14"/>
      <c r="B146" s="383" t="s">
        <v>62</v>
      </c>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15"/>
      <c r="AE146" s="15"/>
      <c r="AF146" s="15"/>
      <c r="CC146" s="3" t="s">
        <v>1</v>
      </c>
      <c r="CD146" s="3"/>
      <c r="CE146" s="3" t="s">
        <v>1</v>
      </c>
      <c r="CF146" s="3" t="s">
        <v>1</v>
      </c>
      <c r="CG146" s="3"/>
      <c r="CH146" s="3" t="s">
        <v>1</v>
      </c>
      <c r="CI146"/>
      <c r="CJ146"/>
      <c r="CK146"/>
      <c r="CL146"/>
      <c r="CM146"/>
      <c r="CN146"/>
      <c r="CO146"/>
      <c r="CP146"/>
      <c r="CQ146"/>
      <c r="CR146"/>
      <c r="EA146"/>
      <c r="EB146"/>
      <c r="EC146"/>
      <c r="ED146"/>
      <c r="EE146"/>
      <c r="EF146"/>
      <c r="EL146"/>
      <c r="EM146"/>
      <c r="EN146"/>
      <c r="EO146"/>
      <c r="EP146"/>
      <c r="EQ146"/>
      <c r="ER146"/>
      <c r="ES146"/>
      <c r="ET146"/>
      <c r="EU146"/>
      <c r="EV146"/>
      <c r="EW146"/>
      <c r="EX146"/>
      <c r="EY146"/>
      <c r="EZ146"/>
      <c r="FA146"/>
      <c r="FB146"/>
      <c r="FC146"/>
      <c r="FD146"/>
      <c r="FE146"/>
      <c r="FF146"/>
      <c r="FG146"/>
      <c r="FH146"/>
      <c r="FI146"/>
      <c r="FJ146"/>
      <c r="FK146"/>
      <c r="FL146"/>
      <c r="FM146"/>
      <c r="FN146"/>
      <c r="FO146" s="221"/>
      <c r="FP146" s="383" t="s">
        <v>149</v>
      </c>
      <c r="FQ146" s="383"/>
      <c r="FR146" s="383"/>
      <c r="FS146" s="383"/>
      <c r="FT146" s="383"/>
      <c r="FU146" s="383"/>
      <c r="FV146" s="383"/>
      <c r="FW146" s="383"/>
      <c r="FX146" s="383"/>
      <c r="FY146" s="383"/>
      <c r="FZ146" s="383"/>
      <c r="GA146" s="383"/>
      <c r="GB146" s="383"/>
      <c r="GC146" s="383"/>
      <c r="GD146" s="383"/>
      <c r="GE146" s="383"/>
      <c r="GF146" s="383"/>
      <c r="GG146" s="383"/>
      <c r="GH146" s="383"/>
      <c r="GI146" s="383"/>
      <c r="GJ146" s="383"/>
      <c r="GK146" s="383"/>
      <c r="GL146" s="383"/>
      <c r="GM146" s="383"/>
      <c r="GN146" s="383"/>
      <c r="GO146" s="383"/>
      <c r="GP146" s="383"/>
      <c r="GQ146" s="383"/>
      <c r="GR146" s="383"/>
      <c r="GS146" s="13"/>
      <c r="GT146" s="220" t="s">
        <v>150</v>
      </c>
      <c r="GU146" s="220"/>
      <c r="GV146" s="220"/>
      <c r="GW146" s="220"/>
      <c r="GX146" s="220"/>
      <c r="GY146" s="220"/>
      <c r="GZ146" s="220"/>
      <c r="HA146" s="220"/>
      <c r="HB146" s="220"/>
      <c r="HC146" s="220"/>
      <c r="HD146" s="220"/>
      <c r="HE146" s="220"/>
      <c r="HF146" s="220"/>
      <c r="HG146" s="220"/>
      <c r="HH146" s="220"/>
      <c r="HI146" s="220"/>
      <c r="HJ146" s="220"/>
      <c r="HK146" s="220"/>
      <c r="HL146" s="220"/>
      <c r="HM146" s="220"/>
      <c r="HN146" s="220"/>
      <c r="HO146" s="220"/>
      <c r="HP146" s="220"/>
      <c r="HQ146" s="220"/>
      <c r="HR146" s="220"/>
      <c r="HS146" s="220"/>
      <c r="HT146" s="220"/>
      <c r="HU146" s="220"/>
      <c r="HV146" s="220"/>
      <c r="HW146" s="220"/>
      <c r="HX146" s="220"/>
      <c r="HY146" s="220"/>
      <c r="HZ146" s="220"/>
      <c r="IA146" s="220"/>
      <c r="IB146" s="220"/>
      <c r="IC146" s="220"/>
      <c r="ID146" s="220"/>
      <c r="IE146" s="220"/>
      <c r="IF146" s="220"/>
      <c r="IG146" s="220"/>
      <c r="IH146" s="220"/>
      <c r="II146" s="220"/>
      <c r="IJ146" s="220"/>
      <c r="IK146" s="220"/>
      <c r="IL146" s="220"/>
      <c r="IM146" s="220"/>
      <c r="IN146" s="220"/>
      <c r="IO146" s="220"/>
      <c r="IP146" s="220"/>
      <c r="IQ146" s="220"/>
      <c r="IR146" s="220"/>
      <c r="IS146" s="220"/>
      <c r="IT146" s="220"/>
      <c r="IU146" s="220"/>
      <c r="IV146" s="220"/>
      <c r="IW146" s="220"/>
      <c r="IX146" s="220"/>
      <c r="IY146" s="220"/>
      <c r="IZ146" s="220"/>
      <c r="JA146" s="220"/>
      <c r="JB146" s="220"/>
      <c r="JC146" s="220"/>
      <c r="JD146" s="220"/>
      <c r="JE146" s="220"/>
      <c r="JF146" s="220"/>
      <c r="JG146" s="220"/>
      <c r="JH146" s="220"/>
      <c r="JI146" s="220"/>
      <c r="JJ146" s="220"/>
      <c r="JK146" s="220"/>
      <c r="JL146" s="220"/>
      <c r="JM146" s="220"/>
      <c r="JN146" s="220"/>
      <c r="JO146" s="220"/>
      <c r="JP146" s="220"/>
      <c r="JQ146" s="221"/>
      <c r="JR146" s="383" t="s">
        <v>149</v>
      </c>
      <c r="JS146" s="383"/>
      <c r="JT146" s="383"/>
      <c r="JU146" s="383"/>
      <c r="JV146" s="383"/>
      <c r="JW146" s="383"/>
      <c r="JX146" s="383"/>
      <c r="JY146" s="383"/>
      <c r="JZ146" s="383"/>
      <c r="KA146" s="383"/>
      <c r="KB146" s="383"/>
      <c r="KC146" s="383"/>
      <c r="KD146" s="383"/>
      <c r="KE146" s="383"/>
      <c r="KF146" s="383"/>
      <c r="KG146" s="383"/>
      <c r="KH146" s="383"/>
      <c r="KI146" s="383"/>
      <c r="KJ146" s="383"/>
      <c r="KK146" s="383"/>
      <c r="KL146" s="383"/>
      <c r="KM146" s="383"/>
      <c r="KN146" s="383"/>
      <c r="KO146" s="383"/>
      <c r="KP146" s="383"/>
      <c r="KQ146" s="383"/>
      <c r="KR146" s="383"/>
      <c r="KS146" s="383"/>
      <c r="KT146" s="383"/>
      <c r="KU146" s="13"/>
      <c r="KV146" s="220" t="s">
        <v>172</v>
      </c>
      <c r="KW146" s="220"/>
      <c r="KX146" s="220"/>
      <c r="KY146" s="220"/>
      <c r="KZ146" s="220"/>
      <c r="LA146" s="220"/>
      <c r="LB146" s="220"/>
      <c r="LC146" s="220"/>
      <c r="LD146" s="220"/>
      <c r="LE146" s="220"/>
      <c r="LF146" s="220"/>
      <c r="LG146" s="220"/>
      <c r="LH146" s="220"/>
      <c r="LI146" s="220"/>
      <c r="LJ146" s="220"/>
      <c r="LK146" s="220"/>
      <c r="LL146" s="220"/>
      <c r="LM146" s="220"/>
      <c r="LN146" s="220"/>
      <c r="LO146" s="220"/>
      <c r="LP146" s="220"/>
      <c r="LQ146" s="220"/>
      <c r="LR146" s="220"/>
      <c r="LS146" s="220"/>
      <c r="LT146" s="220"/>
      <c r="LU146" s="220"/>
      <c r="LV146" s="220"/>
      <c r="LW146" s="220"/>
      <c r="LX146" s="220"/>
      <c r="LY146" s="220"/>
      <c r="LZ146" s="220"/>
      <c r="MA146" s="220"/>
      <c r="MB146" s="220"/>
      <c r="MC146" s="220"/>
      <c r="MD146" s="220"/>
      <c r="ME146" s="220"/>
      <c r="MF146" s="220"/>
      <c r="MG146" s="220"/>
      <c r="MH146" s="220"/>
      <c r="MI146" s="220"/>
      <c r="MJ146" s="220"/>
      <c r="MK146" s="220"/>
      <c r="ML146" s="220"/>
      <c r="MM146" s="220"/>
      <c r="MN146" s="220"/>
      <c r="MO146" s="220"/>
      <c r="MP146" s="220"/>
      <c r="MQ146" s="220"/>
      <c r="MR146" s="220"/>
      <c r="MS146" s="220"/>
      <c r="MT146" s="220"/>
      <c r="MU146" s="220"/>
      <c r="MV146" s="220"/>
      <c r="MW146" s="220"/>
      <c r="MX146" s="220"/>
      <c r="MY146" s="220"/>
      <c r="MZ146" s="220"/>
      <c r="NA146" s="220"/>
      <c r="NB146" s="220"/>
      <c r="NC146" s="220"/>
      <c r="ND146" s="220"/>
      <c r="NE146" s="220"/>
      <c r="NF146" s="220"/>
      <c r="NG146" s="220"/>
      <c r="NH146" s="220"/>
      <c r="NI146" s="220"/>
      <c r="NJ146" s="220"/>
      <c r="NK146" s="220"/>
      <c r="NL146" s="220"/>
      <c r="NM146" s="220"/>
      <c r="NN146" s="220"/>
      <c r="NO146" s="220"/>
      <c r="NP146" s="220"/>
      <c r="NQ146" s="220"/>
      <c r="NR146" s="220"/>
      <c r="NS146" s="221"/>
      <c r="NT146" s="383" t="s">
        <v>149</v>
      </c>
      <c r="NU146" s="383"/>
      <c r="NV146" s="383"/>
      <c r="NW146" s="383"/>
      <c r="NX146" s="383"/>
      <c r="NY146" s="383"/>
      <c r="NZ146" s="383"/>
      <c r="OA146" s="383"/>
      <c r="OB146" s="383"/>
      <c r="OC146" s="383"/>
      <c r="OD146" s="383"/>
      <c r="OE146" s="383"/>
      <c r="OF146" s="383"/>
      <c r="OG146" s="383"/>
      <c r="OH146" s="383"/>
      <c r="OI146" s="383"/>
      <c r="OJ146" s="383"/>
      <c r="OK146" s="383"/>
      <c r="OL146" s="383"/>
      <c r="OM146" s="383"/>
      <c r="ON146" s="383"/>
      <c r="OO146" s="383"/>
      <c r="OP146" s="383"/>
      <c r="OQ146" s="383"/>
      <c r="OR146" s="383"/>
      <c r="OS146" s="383"/>
      <c r="OT146" s="383"/>
      <c r="OU146" s="383"/>
      <c r="OV146" s="383"/>
      <c r="OW146" s="13"/>
      <c r="OX146" s="220" t="s">
        <v>177</v>
      </c>
      <c r="OY146" s="220"/>
      <c r="OZ146" s="220"/>
      <c r="PA146" s="220"/>
      <c r="PB146" s="220"/>
      <c r="PC146" s="220"/>
      <c r="PD146" s="220"/>
      <c r="PE146" s="220"/>
      <c r="PF146" s="220"/>
      <c r="PG146" s="220"/>
      <c r="PH146" s="220"/>
      <c r="PI146" s="220"/>
      <c r="PJ146" s="220"/>
      <c r="PK146" s="220"/>
      <c r="PL146" s="220"/>
      <c r="PM146" s="220"/>
      <c r="PN146" s="220"/>
      <c r="PO146" s="220"/>
      <c r="PP146" s="220"/>
      <c r="PQ146" s="220"/>
      <c r="PR146" s="220"/>
      <c r="PS146" s="220"/>
      <c r="PT146" s="220"/>
      <c r="PU146" s="220"/>
      <c r="PV146" s="220"/>
      <c r="PW146" s="220"/>
      <c r="PX146" s="220"/>
      <c r="PY146" s="220"/>
      <c r="PZ146" s="220"/>
      <c r="QA146" s="220"/>
      <c r="QB146" s="220"/>
      <c r="QC146" s="220"/>
      <c r="QD146" s="220"/>
      <c r="QE146" s="220"/>
      <c r="QF146" s="220"/>
      <c r="QG146" s="220"/>
      <c r="QH146" s="220"/>
      <c r="QI146" s="220"/>
      <c r="QJ146" s="220"/>
      <c r="QK146" s="220"/>
      <c r="QL146" s="220"/>
      <c r="QM146" s="220"/>
      <c r="QN146" s="220"/>
      <c r="QO146" s="220"/>
      <c r="QP146" s="220"/>
      <c r="QQ146" s="220"/>
      <c r="QR146" s="220"/>
      <c r="QS146" s="220"/>
      <c r="QT146" s="220"/>
      <c r="QU146" s="220"/>
      <c r="QV146" s="220"/>
      <c r="QW146" s="220"/>
      <c r="QX146" s="220"/>
      <c r="QY146" s="220"/>
      <c r="QZ146" s="220"/>
      <c r="RA146" s="220"/>
      <c r="RB146" s="220"/>
      <c r="RC146" s="220"/>
      <c r="RD146" s="220"/>
      <c r="RE146" s="220"/>
      <c r="RF146" s="220"/>
      <c r="RG146" s="220"/>
      <c r="RH146" s="220"/>
      <c r="RI146" s="220"/>
      <c r="RJ146" s="220"/>
      <c r="RK146" s="220"/>
      <c r="RL146" s="220"/>
      <c r="RM146" s="220"/>
      <c r="RN146" s="220"/>
      <c r="RO146" s="220"/>
      <c r="RP146" s="220"/>
      <c r="RQ146" s="220"/>
      <c r="RR146" s="220"/>
      <c r="RS146" s="220"/>
      <c r="RT146" s="220"/>
      <c r="RU146" s="221"/>
    </row>
    <row r="147" spans="1:489" ht="6.95" customHeight="1">
      <c r="A147" s="11"/>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15"/>
      <c r="AE147" s="15"/>
      <c r="AF147" s="15"/>
      <c r="CC147" s="11"/>
      <c r="CD147" s="11"/>
      <c r="CE147" s="11"/>
      <c r="CF147" s="11"/>
      <c r="CG147" s="11"/>
      <c r="CH147" s="11"/>
      <c r="FO147" s="221"/>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T147" s="220"/>
      <c r="GU147" s="220"/>
      <c r="GV147" s="220"/>
      <c r="GW147" s="220"/>
      <c r="GX147" s="220"/>
      <c r="GY147" s="220"/>
      <c r="GZ147" s="220"/>
      <c r="HA147" s="220"/>
      <c r="HB147" s="220"/>
      <c r="HC147" s="220"/>
      <c r="HD147" s="220"/>
      <c r="HE147" s="220"/>
      <c r="HF147" s="220"/>
      <c r="HG147" s="220"/>
      <c r="HH147" s="220"/>
      <c r="HI147" s="220"/>
      <c r="HJ147" s="220"/>
      <c r="HK147" s="220"/>
      <c r="HL147" s="220"/>
      <c r="HM147" s="220"/>
      <c r="HN147" s="220"/>
      <c r="HO147" s="220"/>
      <c r="HP147" s="220"/>
      <c r="HQ147" s="220"/>
      <c r="HR147" s="220"/>
      <c r="HS147" s="220"/>
      <c r="HT147" s="220"/>
      <c r="HU147" s="220"/>
      <c r="HV147" s="220"/>
      <c r="HW147" s="220"/>
      <c r="HX147" s="220"/>
      <c r="HY147" s="220"/>
      <c r="HZ147" s="220"/>
      <c r="IA147" s="220"/>
      <c r="IB147" s="220"/>
      <c r="IC147" s="220"/>
      <c r="ID147" s="220"/>
      <c r="IE147" s="220"/>
      <c r="IF147" s="220"/>
      <c r="IG147" s="220"/>
      <c r="IH147" s="220"/>
      <c r="II147" s="220"/>
      <c r="IJ147" s="220"/>
      <c r="IK147" s="220"/>
      <c r="IL147" s="220"/>
      <c r="IM147" s="220"/>
      <c r="IN147" s="220"/>
      <c r="IO147" s="220"/>
      <c r="IP147" s="220"/>
      <c r="IQ147" s="220"/>
      <c r="IR147" s="220"/>
      <c r="IS147" s="220"/>
      <c r="IT147" s="220"/>
      <c r="IU147" s="220"/>
      <c r="IV147" s="220"/>
      <c r="IW147" s="220"/>
      <c r="IX147" s="220"/>
      <c r="IY147" s="220"/>
      <c r="IZ147" s="220"/>
      <c r="JA147" s="220"/>
      <c r="JB147" s="220"/>
      <c r="JC147" s="220"/>
      <c r="JD147" s="220"/>
      <c r="JE147" s="220"/>
      <c r="JF147" s="220"/>
      <c r="JG147" s="220"/>
      <c r="JH147" s="220"/>
      <c r="JI147" s="220"/>
      <c r="JJ147" s="220"/>
      <c r="JK147" s="220"/>
      <c r="JL147" s="220"/>
      <c r="JM147" s="220"/>
      <c r="JN147" s="220"/>
      <c r="JO147" s="220"/>
      <c r="JP147" s="220"/>
      <c r="JQ147" s="221"/>
      <c r="JR147" s="383"/>
      <c r="JS147" s="383"/>
      <c r="JT147" s="383"/>
      <c r="JU147" s="383"/>
      <c r="JV147" s="383"/>
      <c r="JW147" s="383"/>
      <c r="JX147" s="383"/>
      <c r="JY147" s="383"/>
      <c r="JZ147" s="383"/>
      <c r="KA147" s="383"/>
      <c r="KB147" s="383"/>
      <c r="KC147" s="383"/>
      <c r="KD147" s="383"/>
      <c r="KE147" s="383"/>
      <c r="KF147" s="383"/>
      <c r="KG147" s="383"/>
      <c r="KH147" s="383"/>
      <c r="KI147" s="383"/>
      <c r="KJ147" s="383"/>
      <c r="KK147" s="383"/>
      <c r="KL147" s="383"/>
      <c r="KM147" s="383"/>
      <c r="KN147" s="383"/>
      <c r="KO147" s="383"/>
      <c r="KP147" s="383"/>
      <c r="KQ147" s="383"/>
      <c r="KR147" s="383"/>
      <c r="KS147" s="383"/>
      <c r="KT147" s="383"/>
      <c r="KV147" s="220"/>
      <c r="KW147" s="220"/>
      <c r="KX147" s="220"/>
      <c r="KY147" s="220"/>
      <c r="KZ147" s="220"/>
      <c r="LA147" s="220"/>
      <c r="LB147" s="220"/>
      <c r="LC147" s="220"/>
      <c r="LD147" s="220"/>
      <c r="LE147" s="220"/>
      <c r="LF147" s="220"/>
      <c r="LG147" s="220"/>
      <c r="LH147" s="220"/>
      <c r="LI147" s="220"/>
      <c r="LJ147" s="220"/>
      <c r="LK147" s="220"/>
      <c r="LL147" s="220"/>
      <c r="LM147" s="220"/>
      <c r="LN147" s="220"/>
      <c r="LO147" s="220"/>
      <c r="LP147" s="220"/>
      <c r="LQ147" s="220"/>
      <c r="LR147" s="220"/>
      <c r="LS147" s="220"/>
      <c r="LT147" s="220"/>
      <c r="LU147" s="220"/>
      <c r="LV147" s="220"/>
      <c r="LW147" s="220"/>
      <c r="LX147" s="220"/>
      <c r="LY147" s="220"/>
      <c r="LZ147" s="220"/>
      <c r="MA147" s="220"/>
      <c r="MB147" s="220"/>
      <c r="MC147" s="220"/>
      <c r="MD147" s="220"/>
      <c r="ME147" s="220"/>
      <c r="MF147" s="220"/>
      <c r="MG147" s="220"/>
      <c r="MH147" s="220"/>
      <c r="MI147" s="220"/>
      <c r="MJ147" s="220"/>
      <c r="MK147" s="220"/>
      <c r="ML147" s="220"/>
      <c r="MM147" s="220"/>
      <c r="MN147" s="220"/>
      <c r="MO147" s="220"/>
      <c r="MP147" s="220"/>
      <c r="MQ147" s="220"/>
      <c r="MR147" s="220"/>
      <c r="MS147" s="220"/>
      <c r="MT147" s="220"/>
      <c r="MU147" s="220"/>
      <c r="MV147" s="220"/>
      <c r="MW147" s="220"/>
      <c r="MX147" s="220"/>
      <c r="MY147" s="220"/>
      <c r="MZ147" s="220"/>
      <c r="NA147" s="220"/>
      <c r="NB147" s="220"/>
      <c r="NC147" s="220"/>
      <c r="ND147" s="220"/>
      <c r="NE147" s="220"/>
      <c r="NF147" s="220"/>
      <c r="NG147" s="220"/>
      <c r="NH147" s="220"/>
      <c r="NI147" s="220"/>
      <c r="NJ147" s="220"/>
      <c r="NK147" s="220"/>
      <c r="NL147" s="220"/>
      <c r="NM147" s="220"/>
      <c r="NN147" s="220"/>
      <c r="NO147" s="220"/>
      <c r="NP147" s="220"/>
      <c r="NQ147" s="220"/>
      <c r="NR147" s="220"/>
      <c r="NS147" s="221"/>
      <c r="NT147" s="383"/>
      <c r="NU147" s="383"/>
      <c r="NV147" s="383"/>
      <c r="NW147" s="383"/>
      <c r="NX147" s="383"/>
      <c r="NY147" s="383"/>
      <c r="NZ147" s="383"/>
      <c r="OA147" s="383"/>
      <c r="OB147" s="383"/>
      <c r="OC147" s="383"/>
      <c r="OD147" s="383"/>
      <c r="OE147" s="383"/>
      <c r="OF147" s="383"/>
      <c r="OG147" s="383"/>
      <c r="OH147" s="383"/>
      <c r="OI147" s="383"/>
      <c r="OJ147" s="383"/>
      <c r="OK147" s="383"/>
      <c r="OL147" s="383"/>
      <c r="OM147" s="383"/>
      <c r="ON147" s="383"/>
      <c r="OO147" s="383"/>
      <c r="OP147" s="383"/>
      <c r="OQ147" s="383"/>
      <c r="OR147" s="383"/>
      <c r="OS147" s="383"/>
      <c r="OT147" s="383"/>
      <c r="OU147" s="383"/>
      <c r="OV147" s="383"/>
      <c r="OX147" s="220"/>
      <c r="OY147" s="220"/>
      <c r="OZ147" s="220"/>
      <c r="PA147" s="220"/>
      <c r="PB147" s="220"/>
      <c r="PC147" s="220"/>
      <c r="PD147" s="220"/>
      <c r="PE147" s="220"/>
      <c r="PF147" s="220"/>
      <c r="PG147" s="220"/>
      <c r="PH147" s="220"/>
      <c r="PI147" s="220"/>
      <c r="PJ147" s="220"/>
      <c r="PK147" s="220"/>
      <c r="PL147" s="220"/>
      <c r="PM147" s="220"/>
      <c r="PN147" s="220"/>
      <c r="PO147" s="220"/>
      <c r="PP147" s="220"/>
      <c r="PQ147" s="220"/>
      <c r="PR147" s="220"/>
      <c r="PS147" s="220"/>
      <c r="PT147" s="220"/>
      <c r="PU147" s="220"/>
      <c r="PV147" s="220"/>
      <c r="PW147" s="220"/>
      <c r="PX147" s="220"/>
      <c r="PY147" s="220"/>
      <c r="PZ147" s="220"/>
      <c r="QA147" s="220"/>
      <c r="QB147" s="220"/>
      <c r="QC147" s="220"/>
      <c r="QD147" s="220"/>
      <c r="QE147" s="220"/>
      <c r="QF147" s="220"/>
      <c r="QG147" s="220"/>
      <c r="QH147" s="220"/>
      <c r="QI147" s="220"/>
      <c r="QJ147" s="220"/>
      <c r="QK147" s="220"/>
      <c r="QL147" s="220"/>
      <c r="QM147" s="220"/>
      <c r="QN147" s="220"/>
      <c r="QO147" s="220"/>
      <c r="QP147" s="220"/>
      <c r="QQ147" s="220"/>
      <c r="QR147" s="220"/>
      <c r="QS147" s="220"/>
      <c r="QT147" s="220"/>
      <c r="QU147" s="220"/>
      <c r="QV147" s="220"/>
      <c r="QW147" s="220"/>
      <c r="QX147" s="220"/>
      <c r="QY147" s="220"/>
      <c r="QZ147" s="220"/>
      <c r="RA147" s="220"/>
      <c r="RB147" s="220"/>
      <c r="RC147" s="220"/>
      <c r="RD147" s="220"/>
      <c r="RE147" s="220"/>
      <c r="RF147" s="220"/>
      <c r="RG147" s="220"/>
      <c r="RH147" s="220"/>
      <c r="RI147" s="220"/>
      <c r="RJ147" s="220"/>
      <c r="RK147" s="220"/>
      <c r="RL147" s="220"/>
      <c r="RM147" s="220"/>
      <c r="RN147" s="220"/>
      <c r="RO147" s="220"/>
      <c r="RP147" s="220"/>
      <c r="RQ147" s="220"/>
      <c r="RR147" s="220"/>
      <c r="RS147" s="220"/>
      <c r="RT147" s="220"/>
      <c r="RU147" s="221"/>
    </row>
    <row r="148" spans="1:489" ht="6.95" customHeight="1">
      <c r="B148" s="834"/>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c r="AA148" s="834"/>
      <c r="AB148" s="834"/>
      <c r="AC148" s="834"/>
      <c r="AD148" s="15"/>
      <c r="AE148" s="15"/>
      <c r="AF148" s="15"/>
      <c r="FO148" s="221"/>
      <c r="FP148" s="383"/>
      <c r="FQ148" s="383"/>
      <c r="FR148" s="383"/>
      <c r="FS148" s="383"/>
      <c r="FT148" s="383"/>
      <c r="FU148" s="383"/>
      <c r="FV148" s="383"/>
      <c r="FW148" s="383"/>
      <c r="FX148" s="383"/>
      <c r="FY148" s="383"/>
      <c r="FZ148" s="383"/>
      <c r="GA148" s="383"/>
      <c r="GB148" s="383"/>
      <c r="GC148" s="383"/>
      <c r="GD148" s="383"/>
      <c r="GE148" s="383"/>
      <c r="GF148" s="383"/>
      <c r="GG148" s="383"/>
      <c r="GH148" s="383"/>
      <c r="GI148" s="383"/>
      <c r="GJ148" s="383"/>
      <c r="GK148" s="383"/>
      <c r="GL148" s="383"/>
      <c r="GM148" s="383"/>
      <c r="GN148" s="383"/>
      <c r="GO148" s="383"/>
      <c r="GP148" s="383"/>
      <c r="GQ148" s="383"/>
      <c r="GR148" s="383"/>
      <c r="GT148" s="220"/>
      <c r="GU148" s="220"/>
      <c r="GV148" s="220"/>
      <c r="GW148" s="220"/>
      <c r="GX148" s="220"/>
      <c r="GY148" s="220"/>
      <c r="GZ148" s="220"/>
      <c r="HA148" s="220"/>
      <c r="HB148" s="220"/>
      <c r="HC148" s="220"/>
      <c r="HD148" s="220"/>
      <c r="HE148" s="220"/>
      <c r="HF148" s="220"/>
      <c r="HG148" s="220"/>
      <c r="HH148" s="220"/>
      <c r="HI148" s="220"/>
      <c r="HJ148" s="220"/>
      <c r="HK148" s="220"/>
      <c r="HL148" s="220"/>
      <c r="HM148" s="220"/>
      <c r="HN148" s="220"/>
      <c r="HO148" s="220"/>
      <c r="HP148" s="220"/>
      <c r="HQ148" s="220"/>
      <c r="HR148" s="220"/>
      <c r="HS148" s="220"/>
      <c r="HT148" s="220"/>
      <c r="HU148" s="220"/>
      <c r="HV148" s="220"/>
      <c r="HW148" s="220"/>
      <c r="HX148" s="220"/>
      <c r="HY148" s="220"/>
      <c r="HZ148" s="220"/>
      <c r="IA148" s="220"/>
      <c r="IB148" s="220"/>
      <c r="IC148" s="220"/>
      <c r="ID148" s="220"/>
      <c r="IE148" s="220"/>
      <c r="IF148" s="220"/>
      <c r="IG148" s="220"/>
      <c r="IH148" s="220"/>
      <c r="II148" s="220"/>
      <c r="IJ148" s="220"/>
      <c r="IK148" s="220"/>
      <c r="IL148" s="220"/>
      <c r="IM148" s="220"/>
      <c r="IN148" s="220"/>
      <c r="IO148" s="220"/>
      <c r="IP148" s="220"/>
      <c r="IQ148" s="220"/>
      <c r="IR148" s="220"/>
      <c r="IS148" s="220"/>
      <c r="IT148" s="220"/>
      <c r="IU148" s="220"/>
      <c r="IV148" s="220"/>
      <c r="IW148" s="220"/>
      <c r="IX148" s="220"/>
      <c r="IY148" s="220"/>
      <c r="IZ148" s="220"/>
      <c r="JA148" s="220"/>
      <c r="JB148" s="220"/>
      <c r="JC148" s="220"/>
      <c r="JD148" s="220"/>
      <c r="JE148" s="220"/>
      <c r="JF148" s="220"/>
      <c r="JG148" s="220"/>
      <c r="JH148" s="220"/>
      <c r="JI148" s="220"/>
      <c r="JJ148" s="220"/>
      <c r="JK148" s="220"/>
      <c r="JL148" s="220"/>
      <c r="JM148" s="220"/>
      <c r="JN148" s="220"/>
      <c r="JO148" s="220"/>
      <c r="JP148" s="220"/>
      <c r="JQ148" s="221"/>
      <c r="JR148" s="383"/>
      <c r="JS148" s="383"/>
      <c r="JT148" s="383"/>
      <c r="JU148" s="383"/>
      <c r="JV148" s="383"/>
      <c r="JW148" s="383"/>
      <c r="JX148" s="383"/>
      <c r="JY148" s="383"/>
      <c r="JZ148" s="383"/>
      <c r="KA148" s="383"/>
      <c r="KB148" s="383"/>
      <c r="KC148" s="383"/>
      <c r="KD148" s="383"/>
      <c r="KE148" s="383"/>
      <c r="KF148" s="383"/>
      <c r="KG148" s="383"/>
      <c r="KH148" s="383"/>
      <c r="KI148" s="383"/>
      <c r="KJ148" s="383"/>
      <c r="KK148" s="383"/>
      <c r="KL148" s="383"/>
      <c r="KM148" s="383"/>
      <c r="KN148" s="383"/>
      <c r="KO148" s="383"/>
      <c r="KP148" s="383"/>
      <c r="KQ148" s="383"/>
      <c r="KR148" s="383"/>
      <c r="KS148" s="383"/>
      <c r="KT148" s="383"/>
      <c r="KV148" s="220"/>
      <c r="KW148" s="220"/>
      <c r="KX148" s="220"/>
      <c r="KY148" s="220"/>
      <c r="KZ148" s="220"/>
      <c r="LA148" s="220"/>
      <c r="LB148" s="220"/>
      <c r="LC148" s="220"/>
      <c r="LD148" s="220"/>
      <c r="LE148" s="220"/>
      <c r="LF148" s="220"/>
      <c r="LG148" s="220"/>
      <c r="LH148" s="220"/>
      <c r="LI148" s="220"/>
      <c r="LJ148" s="220"/>
      <c r="LK148" s="220"/>
      <c r="LL148" s="220"/>
      <c r="LM148" s="220"/>
      <c r="LN148" s="220"/>
      <c r="LO148" s="220"/>
      <c r="LP148" s="220"/>
      <c r="LQ148" s="220"/>
      <c r="LR148" s="220"/>
      <c r="LS148" s="220"/>
      <c r="LT148" s="220"/>
      <c r="LU148" s="220"/>
      <c r="LV148" s="220"/>
      <c r="LW148" s="220"/>
      <c r="LX148" s="220"/>
      <c r="LY148" s="220"/>
      <c r="LZ148" s="220"/>
      <c r="MA148" s="220"/>
      <c r="MB148" s="220"/>
      <c r="MC148" s="220"/>
      <c r="MD148" s="220"/>
      <c r="ME148" s="220"/>
      <c r="MF148" s="220"/>
      <c r="MG148" s="220"/>
      <c r="MH148" s="220"/>
      <c r="MI148" s="220"/>
      <c r="MJ148" s="220"/>
      <c r="MK148" s="220"/>
      <c r="ML148" s="220"/>
      <c r="MM148" s="220"/>
      <c r="MN148" s="220"/>
      <c r="MO148" s="220"/>
      <c r="MP148" s="220"/>
      <c r="MQ148" s="220"/>
      <c r="MR148" s="220"/>
      <c r="MS148" s="220"/>
      <c r="MT148" s="220"/>
      <c r="MU148" s="220"/>
      <c r="MV148" s="220"/>
      <c r="MW148" s="220"/>
      <c r="MX148" s="220"/>
      <c r="MY148" s="220"/>
      <c r="MZ148" s="220"/>
      <c r="NA148" s="220"/>
      <c r="NB148" s="220"/>
      <c r="NC148" s="220"/>
      <c r="ND148" s="220"/>
      <c r="NE148" s="220"/>
      <c r="NF148" s="220"/>
      <c r="NG148" s="220"/>
      <c r="NH148" s="220"/>
      <c r="NI148" s="220"/>
      <c r="NJ148" s="220"/>
      <c r="NK148" s="220"/>
      <c r="NL148" s="220"/>
      <c r="NM148" s="220"/>
      <c r="NN148" s="220"/>
      <c r="NO148" s="220"/>
      <c r="NP148" s="220"/>
      <c r="NQ148" s="220"/>
      <c r="NR148" s="220"/>
      <c r="NS148" s="221"/>
      <c r="NT148" s="383"/>
      <c r="NU148" s="383"/>
      <c r="NV148" s="383"/>
      <c r="NW148" s="383"/>
      <c r="NX148" s="383"/>
      <c r="NY148" s="383"/>
      <c r="NZ148" s="383"/>
      <c r="OA148" s="383"/>
      <c r="OB148" s="383"/>
      <c r="OC148" s="383"/>
      <c r="OD148" s="383"/>
      <c r="OE148" s="383"/>
      <c r="OF148" s="383"/>
      <c r="OG148" s="383"/>
      <c r="OH148" s="383"/>
      <c r="OI148" s="383"/>
      <c r="OJ148" s="383"/>
      <c r="OK148" s="383"/>
      <c r="OL148" s="383"/>
      <c r="OM148" s="383"/>
      <c r="ON148" s="383"/>
      <c r="OO148" s="383"/>
      <c r="OP148" s="383"/>
      <c r="OQ148" s="383"/>
      <c r="OR148" s="383"/>
      <c r="OS148" s="383"/>
      <c r="OT148" s="383"/>
      <c r="OU148" s="383"/>
      <c r="OV148" s="383"/>
      <c r="OX148" s="220"/>
      <c r="OY148" s="220"/>
      <c r="OZ148" s="220"/>
      <c r="PA148" s="220"/>
      <c r="PB148" s="220"/>
      <c r="PC148" s="220"/>
      <c r="PD148" s="220"/>
      <c r="PE148" s="220"/>
      <c r="PF148" s="220"/>
      <c r="PG148" s="220"/>
      <c r="PH148" s="220"/>
      <c r="PI148" s="220"/>
      <c r="PJ148" s="220"/>
      <c r="PK148" s="220"/>
      <c r="PL148" s="220"/>
      <c r="PM148" s="220"/>
      <c r="PN148" s="220"/>
      <c r="PO148" s="220"/>
      <c r="PP148" s="220"/>
      <c r="PQ148" s="220"/>
      <c r="PR148" s="220"/>
      <c r="PS148" s="220"/>
      <c r="PT148" s="220"/>
      <c r="PU148" s="220"/>
      <c r="PV148" s="220"/>
      <c r="PW148" s="220"/>
      <c r="PX148" s="220"/>
      <c r="PY148" s="220"/>
      <c r="PZ148" s="220"/>
      <c r="QA148" s="220"/>
      <c r="QB148" s="220"/>
      <c r="QC148" s="220"/>
      <c r="QD148" s="220"/>
      <c r="QE148" s="220"/>
      <c r="QF148" s="220"/>
      <c r="QG148" s="220"/>
      <c r="QH148" s="220"/>
      <c r="QI148" s="220"/>
      <c r="QJ148" s="220"/>
      <c r="QK148" s="220"/>
      <c r="QL148" s="220"/>
      <c r="QM148" s="220"/>
      <c r="QN148" s="220"/>
      <c r="QO148" s="220"/>
      <c r="QP148" s="220"/>
      <c r="QQ148" s="220"/>
      <c r="QR148" s="220"/>
      <c r="QS148" s="220"/>
      <c r="QT148" s="220"/>
      <c r="QU148" s="220"/>
      <c r="QV148" s="220"/>
      <c r="QW148" s="220"/>
      <c r="QX148" s="220"/>
      <c r="QY148" s="220"/>
      <c r="QZ148" s="220"/>
      <c r="RA148" s="220"/>
      <c r="RB148" s="220"/>
      <c r="RC148" s="220"/>
      <c r="RD148" s="220"/>
      <c r="RE148" s="220"/>
      <c r="RF148" s="220"/>
      <c r="RG148" s="220"/>
      <c r="RH148" s="220"/>
      <c r="RI148" s="220"/>
      <c r="RJ148" s="220"/>
      <c r="RK148" s="220"/>
      <c r="RL148" s="220"/>
      <c r="RM148" s="220"/>
      <c r="RN148" s="220"/>
      <c r="RO148" s="220"/>
      <c r="RP148" s="220"/>
      <c r="RQ148" s="220"/>
      <c r="RR148" s="220"/>
      <c r="RS148" s="220"/>
      <c r="RT148" s="220"/>
      <c r="RU148" s="221"/>
    </row>
    <row r="149" spans="1:489" ht="6.95" customHeight="1" thickBot="1">
      <c r="B149" s="231" t="s">
        <v>63</v>
      </c>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361"/>
      <c r="AD149" s="876" t="s">
        <v>64</v>
      </c>
      <c r="AE149" s="876"/>
      <c r="AF149" s="876"/>
      <c r="AG149" s="876"/>
      <c r="AH149" s="876"/>
      <c r="AI149" s="876"/>
      <c r="AJ149" s="876"/>
      <c r="AK149" s="876"/>
      <c r="AL149" s="876"/>
      <c r="AM149" s="876"/>
      <c r="AN149" s="876"/>
      <c r="AO149" s="877"/>
      <c r="AP149" s="877"/>
      <c r="AQ149" s="877"/>
      <c r="AR149" s="879"/>
      <c r="AS149" s="879"/>
      <c r="AT149" s="879"/>
      <c r="AU149" s="879"/>
      <c r="AV149" s="879"/>
      <c r="AW149" s="879"/>
      <c r="AX149" s="879"/>
      <c r="AY149" s="879"/>
      <c r="AZ149" s="879"/>
      <c r="BA149" s="879"/>
      <c r="BB149" s="879"/>
      <c r="BC149" s="879"/>
      <c r="BD149" s="879"/>
      <c r="BE149" s="879"/>
      <c r="BF149" s="879"/>
      <c r="BG149" s="879"/>
      <c r="BH149" s="879"/>
      <c r="BI149" s="879"/>
      <c r="BJ149" s="879"/>
      <c r="BK149" s="879"/>
      <c r="BL149" s="879"/>
      <c r="BM149" s="879"/>
      <c r="BN149" s="879"/>
      <c r="BO149" s="879"/>
      <c r="BP149" s="879"/>
      <c r="BQ149" s="879"/>
      <c r="BR149" s="879"/>
      <c r="BS149" s="879"/>
      <c r="BT149" s="879"/>
      <c r="BU149" s="879"/>
      <c r="BV149" s="879"/>
      <c r="BW149" s="879"/>
      <c r="BX149" s="879"/>
      <c r="BY149" s="879"/>
      <c r="BZ149" s="879"/>
      <c r="CA149" s="879"/>
      <c r="CB149" s="879"/>
      <c r="CC149" s="879"/>
      <c r="CD149" s="879"/>
      <c r="CE149" s="879"/>
      <c r="CF149" s="879"/>
      <c r="CG149" s="879"/>
      <c r="CH149" s="879"/>
      <c r="CI149" s="879"/>
      <c r="CJ149" s="879"/>
      <c r="CK149" s="879"/>
      <c r="CL149" s="879"/>
      <c r="CM149" s="879"/>
      <c r="CN149" s="879"/>
      <c r="CO149" s="879"/>
      <c r="CP149" s="879"/>
      <c r="CQ149" s="879"/>
      <c r="CR149" s="879"/>
      <c r="CS149" s="879"/>
      <c r="CT149" s="879"/>
      <c r="CU149" s="879"/>
      <c r="CV149" s="879"/>
      <c r="CW149" s="879"/>
      <c r="CX149" s="879"/>
      <c r="CY149" s="879"/>
      <c r="CZ149" s="879"/>
      <c r="DA149" s="879"/>
      <c r="DB149" s="879"/>
      <c r="DC149" s="879"/>
      <c r="DD149" s="879"/>
      <c r="DE149" s="879"/>
      <c r="DF149" s="879"/>
      <c r="DG149" s="879"/>
      <c r="DH149" s="879"/>
      <c r="DI149" s="879"/>
      <c r="DJ149" s="879"/>
      <c r="DK149" s="879"/>
      <c r="DL149" s="879"/>
      <c r="DM149" s="879"/>
      <c r="DN149" s="879"/>
      <c r="DO149" s="879"/>
      <c r="DP149" s="879"/>
      <c r="DQ149" s="879"/>
      <c r="DR149" s="879"/>
      <c r="DS149" s="879"/>
      <c r="DT149" s="879"/>
      <c r="DU149" s="879"/>
      <c r="DV149" s="879"/>
      <c r="DW149" s="879"/>
      <c r="DX149" s="879"/>
      <c r="DY149" s="879"/>
      <c r="DZ149" s="879"/>
      <c r="EA149" s="879"/>
      <c r="EB149" s="879"/>
      <c r="EC149" s="879"/>
      <c r="ED149" s="879"/>
      <c r="EE149" s="879"/>
      <c r="EF149" s="879"/>
      <c r="EG149" s="879"/>
      <c r="EH149" s="879"/>
      <c r="EI149" s="879"/>
      <c r="EJ149" s="879"/>
      <c r="EK149" s="879"/>
      <c r="EL149" s="879"/>
      <c r="EM149" s="879"/>
      <c r="EN149" s="879"/>
      <c r="EO149" s="879"/>
      <c r="EP149" s="879"/>
      <c r="EQ149" s="879"/>
      <c r="ER149" s="879"/>
      <c r="ES149" s="879"/>
      <c r="ET149" s="879"/>
      <c r="EU149" s="879"/>
      <c r="EV149" s="879"/>
      <c r="EW149" s="879"/>
      <c r="EX149" s="879"/>
      <c r="EY149" s="879"/>
      <c r="EZ149" s="879"/>
      <c r="FA149" s="879"/>
      <c r="FB149" s="879"/>
      <c r="FC149" s="879"/>
      <c r="FD149" s="879"/>
      <c r="FE149" s="879"/>
      <c r="FF149" s="879"/>
      <c r="FG149" s="879"/>
      <c r="FH149" s="879"/>
      <c r="FI149" s="879"/>
      <c r="FJ149" s="879"/>
      <c r="FK149" s="879"/>
      <c r="FL149" s="879"/>
      <c r="FM149" s="879"/>
      <c r="FN149" s="880"/>
      <c r="FO149" s="258"/>
      <c r="FP149" s="222"/>
      <c r="FQ149" s="222"/>
      <c r="FR149" s="222"/>
      <c r="FS149" s="222"/>
      <c r="FT149" s="222"/>
      <c r="FU149" s="222"/>
      <c r="FV149" s="222"/>
      <c r="FW149" s="222"/>
      <c r="FX149" s="222"/>
      <c r="FY149" s="222"/>
      <c r="FZ149" s="222"/>
      <c r="GA149" s="222"/>
      <c r="GB149" s="222"/>
      <c r="GC149" s="222"/>
      <c r="GD149" s="222"/>
      <c r="GE149" s="222"/>
      <c r="GF149" s="222"/>
      <c r="GG149" s="222"/>
      <c r="GH149" s="222"/>
      <c r="GI149" s="222"/>
      <c r="GJ149" s="222"/>
      <c r="GK149" s="222"/>
      <c r="GL149" s="222"/>
      <c r="GM149" s="222"/>
      <c r="GN149" s="222"/>
      <c r="GO149" s="222"/>
      <c r="GP149" s="222"/>
      <c r="GQ149" s="222"/>
      <c r="GR149" s="222"/>
      <c r="GS149" s="222"/>
      <c r="GT149" s="222"/>
      <c r="GU149" s="222"/>
      <c r="GV149" s="222"/>
      <c r="GW149" s="222"/>
      <c r="GX149" s="222"/>
      <c r="GY149" s="222"/>
      <c r="GZ149" s="222"/>
      <c r="HA149" s="222"/>
      <c r="HB149" s="222"/>
      <c r="HC149" s="222"/>
      <c r="HD149" s="222"/>
      <c r="HE149" s="222"/>
      <c r="HF149" s="222"/>
      <c r="HG149" s="222"/>
      <c r="HH149" s="222"/>
      <c r="HI149" s="222"/>
      <c r="HJ149" s="222"/>
      <c r="HK149" s="222"/>
      <c r="HL149" s="222"/>
      <c r="HM149" s="222"/>
      <c r="HN149" s="222"/>
      <c r="HO149" s="222"/>
      <c r="HP149" s="222"/>
      <c r="HQ149" s="222"/>
      <c r="HR149" s="222"/>
      <c r="HS149" s="222"/>
      <c r="HT149" s="222"/>
      <c r="HU149" s="222"/>
      <c r="HV149" s="222"/>
      <c r="HW149" s="222"/>
      <c r="HX149" s="222"/>
      <c r="HY149" s="222"/>
      <c r="HZ149" s="222"/>
      <c r="IA149" s="222"/>
      <c r="IB149" s="222"/>
      <c r="IC149" s="222"/>
      <c r="ID149" s="222"/>
      <c r="IE149" s="222"/>
      <c r="IF149" s="222"/>
      <c r="IG149" s="222"/>
      <c r="IH149" s="222"/>
      <c r="II149" s="222"/>
      <c r="IJ149" s="222"/>
      <c r="IK149" s="222"/>
      <c r="IL149" s="222"/>
      <c r="IM149" s="222"/>
      <c r="IN149" s="222"/>
      <c r="IO149" s="222"/>
      <c r="IP149" s="222"/>
      <c r="IQ149" s="222"/>
      <c r="IR149" s="222"/>
      <c r="IS149" s="222"/>
      <c r="IT149" s="222"/>
      <c r="IU149" s="222"/>
      <c r="IV149" s="222"/>
      <c r="IW149" s="222"/>
      <c r="IX149" s="222"/>
      <c r="IY149" s="222"/>
      <c r="IZ149" s="222"/>
      <c r="JA149" s="222"/>
      <c r="JB149" s="222"/>
      <c r="JC149" s="222"/>
      <c r="JD149" s="222"/>
      <c r="JE149" s="222"/>
      <c r="JF149" s="222"/>
      <c r="JG149" s="222"/>
      <c r="JH149" s="222"/>
      <c r="JI149" s="222"/>
      <c r="JJ149" s="222"/>
      <c r="JK149" s="222"/>
      <c r="JL149" s="222"/>
      <c r="JM149" s="222"/>
      <c r="JN149" s="222"/>
      <c r="JO149" s="222"/>
      <c r="JP149" s="222"/>
      <c r="JQ149" s="203"/>
      <c r="JR149" s="222"/>
      <c r="JS149" s="222"/>
      <c r="JT149" s="222"/>
      <c r="JU149" s="222"/>
      <c r="JV149" s="222"/>
      <c r="JW149" s="222"/>
      <c r="JX149" s="222"/>
      <c r="JY149" s="222"/>
      <c r="JZ149" s="222"/>
      <c r="KA149" s="222"/>
      <c r="KB149" s="222"/>
      <c r="KC149" s="222"/>
      <c r="KD149" s="222"/>
      <c r="KE149" s="222"/>
      <c r="KF149" s="222"/>
      <c r="KG149" s="222"/>
      <c r="KH149" s="222"/>
      <c r="KI149" s="222"/>
      <c r="KJ149" s="222"/>
      <c r="KK149" s="222"/>
      <c r="KL149" s="222"/>
      <c r="KM149" s="222"/>
      <c r="KN149" s="222"/>
      <c r="KO149" s="222"/>
      <c r="KP149" s="222"/>
      <c r="KQ149" s="222"/>
      <c r="KR149" s="222"/>
      <c r="KS149" s="222"/>
      <c r="KT149" s="222"/>
      <c r="KU149" s="222"/>
      <c r="KV149" s="222"/>
      <c r="KW149" s="222"/>
      <c r="KX149" s="222"/>
      <c r="KY149" s="222"/>
      <c r="KZ149" s="222"/>
      <c r="LA149" s="222"/>
      <c r="LB149" s="222"/>
      <c r="LC149" s="222"/>
      <c r="LD149" s="222"/>
      <c r="LE149" s="222"/>
      <c r="LF149" s="222"/>
      <c r="LG149" s="222"/>
      <c r="LH149" s="222"/>
      <c r="LI149" s="222"/>
      <c r="LJ149" s="222"/>
      <c r="LK149" s="222"/>
      <c r="LL149" s="222"/>
      <c r="LM149" s="222"/>
      <c r="LN149" s="222"/>
      <c r="LO149" s="222"/>
      <c r="LP149" s="222"/>
      <c r="LQ149" s="222"/>
      <c r="LR149" s="222"/>
      <c r="LS149" s="222"/>
      <c r="LT149" s="222"/>
      <c r="LU149" s="222"/>
      <c r="LV149" s="222"/>
      <c r="LW149" s="222"/>
      <c r="LX149" s="222"/>
      <c r="LY149" s="222"/>
      <c r="LZ149" s="222"/>
      <c r="MA149" s="222"/>
      <c r="MB149" s="222"/>
      <c r="MC149" s="222"/>
      <c r="MD149" s="222"/>
      <c r="ME149" s="222"/>
      <c r="MF149" s="222"/>
      <c r="MG149" s="222"/>
      <c r="MH149" s="222"/>
      <c r="MI149" s="222"/>
      <c r="MJ149" s="222"/>
      <c r="MK149" s="222"/>
      <c r="ML149" s="222"/>
      <c r="MM149" s="222"/>
      <c r="MN149" s="222"/>
      <c r="MO149" s="222"/>
      <c r="MP149" s="222"/>
      <c r="MQ149" s="222"/>
      <c r="MR149" s="222"/>
      <c r="MS149" s="222"/>
      <c r="MT149" s="222"/>
      <c r="MU149" s="222"/>
      <c r="MV149" s="222"/>
      <c r="MW149" s="222"/>
      <c r="MX149" s="222"/>
      <c r="MY149" s="222"/>
      <c r="MZ149" s="222"/>
      <c r="NA149" s="222"/>
      <c r="NB149" s="222"/>
      <c r="NC149" s="222"/>
      <c r="ND149" s="222"/>
      <c r="NE149" s="222"/>
      <c r="NF149" s="222"/>
      <c r="NG149" s="222"/>
      <c r="NH149" s="222"/>
      <c r="NI149" s="222"/>
      <c r="NJ149" s="222"/>
      <c r="NK149" s="222"/>
      <c r="NL149" s="222"/>
      <c r="NM149" s="222"/>
      <c r="NN149" s="222"/>
      <c r="NO149" s="222"/>
      <c r="NP149" s="222"/>
      <c r="NQ149" s="222"/>
      <c r="NR149" s="222"/>
      <c r="NS149" s="203"/>
      <c r="NT149" s="222"/>
      <c r="NU149" s="222"/>
      <c r="NV149" s="222"/>
      <c r="NW149" s="222"/>
      <c r="NX149" s="222"/>
      <c r="NY149" s="222"/>
      <c r="NZ149" s="222"/>
      <c r="OA149" s="222"/>
      <c r="OB149" s="222"/>
      <c r="OC149" s="222"/>
      <c r="OD149" s="222"/>
      <c r="OE149" s="222"/>
      <c r="OF149" s="222"/>
      <c r="OG149" s="222"/>
      <c r="OH149" s="222"/>
      <c r="OI149" s="222"/>
      <c r="OJ149" s="222"/>
      <c r="OK149" s="222"/>
      <c r="OL149" s="222"/>
      <c r="OM149" s="222"/>
      <c r="ON149" s="222"/>
      <c r="OO149" s="222"/>
      <c r="OP149" s="222"/>
      <c r="OQ149" s="222"/>
      <c r="OR149" s="222"/>
      <c r="OS149" s="222"/>
      <c r="OT149" s="222"/>
      <c r="OU149" s="222"/>
      <c r="OV149" s="222"/>
      <c r="OW149" s="222"/>
      <c r="OX149" s="222"/>
      <c r="OY149" s="222"/>
      <c r="OZ149" s="222"/>
      <c r="PA149" s="222"/>
      <c r="PB149" s="222"/>
      <c r="PC149" s="222"/>
      <c r="PD149" s="222"/>
      <c r="PE149" s="222"/>
      <c r="PF149" s="222"/>
      <c r="PG149" s="222"/>
      <c r="PH149" s="222"/>
      <c r="PI149" s="222"/>
      <c r="PJ149" s="222"/>
      <c r="PK149" s="222"/>
      <c r="PL149" s="222"/>
      <c r="PM149" s="222"/>
      <c r="PN149" s="222"/>
      <c r="PO149" s="222"/>
      <c r="PP149" s="222"/>
      <c r="PQ149" s="222"/>
      <c r="PR149" s="222"/>
      <c r="PS149" s="222"/>
      <c r="PT149" s="222"/>
      <c r="PU149" s="222"/>
      <c r="PV149" s="222"/>
      <c r="PW149" s="222"/>
      <c r="PX149" s="222"/>
      <c r="PY149" s="222"/>
      <c r="PZ149" s="222"/>
      <c r="QA149" s="222"/>
      <c r="QB149" s="222"/>
      <c r="QC149" s="222"/>
      <c r="QD149" s="222"/>
      <c r="QE149" s="222"/>
      <c r="QF149" s="222"/>
      <c r="QG149" s="222"/>
      <c r="QH149" s="222"/>
      <c r="QI149" s="222"/>
      <c r="QJ149" s="222"/>
      <c r="QK149" s="222"/>
      <c r="QL149" s="222"/>
      <c r="QM149" s="222"/>
      <c r="QN149" s="222"/>
      <c r="QO149" s="222"/>
      <c r="QP149" s="222"/>
      <c r="QQ149" s="222"/>
      <c r="QR149" s="222"/>
      <c r="QS149" s="222"/>
      <c r="QT149" s="222"/>
      <c r="QU149" s="222"/>
      <c r="QV149" s="222"/>
      <c r="QW149" s="222"/>
      <c r="QX149" s="222"/>
      <c r="QY149" s="222"/>
      <c r="QZ149" s="222"/>
      <c r="RA149" s="222"/>
      <c r="RB149" s="222"/>
      <c r="RC149" s="222"/>
      <c r="RD149" s="222"/>
      <c r="RE149" s="222"/>
      <c r="RF149" s="222"/>
      <c r="RG149" s="222"/>
      <c r="RH149" s="222"/>
      <c r="RI149" s="222"/>
      <c r="RJ149" s="222"/>
      <c r="RK149" s="222"/>
      <c r="RL149" s="222"/>
      <c r="RM149" s="222"/>
      <c r="RN149" s="222"/>
      <c r="RO149" s="222"/>
      <c r="RP149" s="222"/>
      <c r="RQ149" s="222"/>
      <c r="RR149" s="222"/>
      <c r="RS149" s="222"/>
      <c r="RT149" s="222"/>
      <c r="RU149" s="203"/>
    </row>
    <row r="150" spans="1:489" ht="6.95" customHeight="1" thickTop="1" thickBot="1">
      <c r="B150" s="234"/>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362"/>
      <c r="AD150" s="878"/>
      <c r="AE150" s="878"/>
      <c r="AF150" s="878"/>
      <c r="AG150" s="878"/>
      <c r="AH150" s="878"/>
      <c r="AI150" s="878"/>
      <c r="AJ150" s="878"/>
      <c r="AK150" s="878"/>
      <c r="AL150" s="878"/>
      <c r="AM150" s="878"/>
      <c r="AN150" s="878"/>
      <c r="AO150" s="878"/>
      <c r="AP150" s="878"/>
      <c r="AQ150" s="878"/>
      <c r="AR150" s="773" t="s">
        <v>65</v>
      </c>
      <c r="AS150" s="773"/>
      <c r="AT150" s="773"/>
      <c r="AU150" s="773"/>
      <c r="AV150" s="773"/>
      <c r="AW150" s="773"/>
      <c r="AX150" s="773"/>
      <c r="AY150" s="773"/>
      <c r="AZ150" s="773"/>
      <c r="BA150" s="773"/>
      <c r="BB150" s="773"/>
      <c r="BC150" s="773"/>
      <c r="BD150" s="773"/>
      <c r="BE150" s="773"/>
      <c r="BF150" s="773" t="s">
        <v>66</v>
      </c>
      <c r="BG150" s="773"/>
      <c r="BH150" s="773"/>
      <c r="BI150" s="773"/>
      <c r="BJ150" s="773"/>
      <c r="BK150" s="773"/>
      <c r="BL150" s="773"/>
      <c r="BM150" s="773"/>
      <c r="BN150" s="773"/>
      <c r="BO150" s="773"/>
      <c r="BP150" s="773"/>
      <c r="BQ150" s="773"/>
      <c r="BR150" s="773"/>
      <c r="BS150" s="773"/>
      <c r="BT150" s="881" t="s">
        <v>67</v>
      </c>
      <c r="BU150" s="763"/>
      <c r="BV150" s="763"/>
      <c r="BW150" s="763"/>
      <c r="BX150" s="763"/>
      <c r="BY150" s="763"/>
      <c r="BZ150" s="763"/>
      <c r="CA150" s="763"/>
      <c r="CB150" s="763"/>
      <c r="CC150" s="763"/>
      <c r="CD150" s="763"/>
      <c r="CE150" s="763"/>
      <c r="CF150" s="763"/>
      <c r="CG150" s="763"/>
      <c r="CH150" s="763"/>
      <c r="CI150" s="763"/>
      <c r="CJ150" s="763"/>
      <c r="CK150" s="763"/>
      <c r="CL150" s="763"/>
      <c r="CM150" s="763"/>
      <c r="CN150" s="763"/>
      <c r="CO150" s="763"/>
      <c r="CP150" s="763"/>
      <c r="CQ150" s="763"/>
      <c r="CR150" s="763"/>
      <c r="CS150" s="763"/>
      <c r="CT150" s="763"/>
      <c r="CU150" s="763"/>
      <c r="CV150" s="763"/>
      <c r="CW150" s="763"/>
      <c r="CX150" s="763"/>
      <c r="CY150" s="763"/>
      <c r="CZ150" s="763"/>
      <c r="DA150" s="763"/>
      <c r="DB150" s="763"/>
      <c r="DC150" s="763"/>
      <c r="DD150" s="763"/>
      <c r="DE150" s="763"/>
      <c r="DF150" s="763"/>
      <c r="DG150" s="763"/>
      <c r="DH150" s="763"/>
      <c r="DI150" s="763"/>
      <c r="DJ150" s="763"/>
      <c r="DK150" s="763"/>
      <c r="DL150" s="763"/>
      <c r="DM150" s="763"/>
      <c r="DN150" s="763"/>
      <c r="DO150" s="763"/>
      <c r="DP150" s="763"/>
      <c r="DQ150" s="763"/>
      <c r="DR150" s="763"/>
      <c r="DS150" s="763"/>
      <c r="DT150" s="763"/>
      <c r="DU150" s="763"/>
      <c r="DV150" s="763"/>
      <c r="DW150" s="763"/>
      <c r="DX150" s="763"/>
      <c r="DY150" s="763"/>
      <c r="DZ150" s="763"/>
      <c r="EA150" s="763"/>
      <c r="EB150" s="763"/>
      <c r="EC150" s="763"/>
      <c r="ED150" s="763"/>
      <c r="EE150" s="763"/>
      <c r="EF150" s="763"/>
      <c r="EG150" s="763"/>
      <c r="EH150" s="763"/>
      <c r="EI150" s="763"/>
      <c r="EJ150" s="763"/>
      <c r="EK150" s="763"/>
      <c r="EL150" s="763"/>
      <c r="EM150" s="763"/>
      <c r="EN150" s="763"/>
      <c r="EO150" s="763"/>
      <c r="EP150" s="763"/>
      <c r="EQ150" s="763"/>
      <c r="ER150" s="763"/>
      <c r="ES150" s="763"/>
      <c r="ET150" s="763"/>
      <c r="EU150" s="763"/>
      <c r="EV150" s="763"/>
      <c r="EW150" s="763"/>
      <c r="EX150" s="763"/>
      <c r="EY150" s="763"/>
      <c r="EZ150" s="763"/>
      <c r="FA150" s="763"/>
      <c r="FB150" s="763"/>
      <c r="FC150" s="763"/>
      <c r="FD150" s="763"/>
      <c r="FE150" s="763"/>
      <c r="FF150" s="763"/>
      <c r="FG150" s="763"/>
      <c r="FH150" s="763"/>
      <c r="FI150" s="763"/>
      <c r="FJ150" s="763"/>
      <c r="FK150" s="763"/>
      <c r="FL150" s="763"/>
      <c r="FM150" s="763"/>
      <c r="FN150" s="764"/>
      <c r="FO150" s="258"/>
      <c r="FP150" s="222"/>
      <c r="FQ150" s="222"/>
      <c r="FR150" s="222"/>
      <c r="FS150" s="222"/>
      <c r="FT150" s="222"/>
      <c r="FU150" s="222"/>
      <c r="FV150" s="222"/>
      <c r="FW150" s="222"/>
      <c r="FX150" s="222"/>
      <c r="FY150" s="222"/>
      <c r="FZ150" s="222"/>
      <c r="GA150" s="222"/>
      <c r="GB150" s="222"/>
      <c r="GC150" s="222"/>
      <c r="GD150" s="222"/>
      <c r="GE150" s="222"/>
      <c r="GF150" s="222"/>
      <c r="GG150" s="222"/>
      <c r="GH150" s="222"/>
      <c r="GI150" s="222"/>
      <c r="GJ150" s="222"/>
      <c r="GK150" s="222"/>
      <c r="GL150" s="222"/>
      <c r="GM150" s="222"/>
      <c r="GN150" s="222"/>
      <c r="GO150" s="222"/>
      <c r="GP150" s="222"/>
      <c r="GQ150" s="222"/>
      <c r="GR150" s="222"/>
      <c r="GS150" s="222"/>
      <c r="GT150" s="222"/>
      <c r="GU150" s="222"/>
      <c r="GV150" s="222"/>
      <c r="GW150" s="222"/>
      <c r="GX150" s="222"/>
      <c r="GY150" s="222"/>
      <c r="GZ150" s="222"/>
      <c r="HA150" s="222"/>
      <c r="HB150" s="222"/>
      <c r="HC150" s="222"/>
      <c r="HD150" s="222"/>
      <c r="HE150" s="222"/>
      <c r="HF150" s="222"/>
      <c r="HG150" s="222"/>
      <c r="HH150" s="222"/>
      <c r="HI150" s="222"/>
      <c r="HJ150" s="222"/>
      <c r="HK150" s="222"/>
      <c r="HL150" s="222"/>
      <c r="HM150" s="222"/>
      <c r="HN150" s="222"/>
      <c r="HO150" s="222"/>
      <c r="HP150" s="222"/>
      <c r="HQ150" s="222"/>
      <c r="HR150" s="222"/>
      <c r="HS150" s="222"/>
      <c r="HT150" s="222"/>
      <c r="HU150" s="222"/>
      <c r="HV150" s="222"/>
      <c r="HW150" s="222"/>
      <c r="HX150" s="222"/>
      <c r="HY150" s="222"/>
      <c r="HZ150" s="222"/>
      <c r="IA150" s="222"/>
      <c r="IB150" s="222"/>
      <c r="IC150" s="222"/>
      <c r="ID150" s="222"/>
      <c r="IE150" s="222"/>
      <c r="IF150" s="222"/>
      <c r="IG150" s="222"/>
      <c r="IH150" s="222"/>
      <c r="II150" s="222"/>
      <c r="IJ150" s="222"/>
      <c r="IK150" s="222"/>
      <c r="IL150" s="222"/>
      <c r="IM150" s="222"/>
      <c r="IN150" s="222"/>
      <c r="IO150" s="222"/>
      <c r="IP150" s="222"/>
      <c r="IQ150" s="222"/>
      <c r="IR150" s="222"/>
      <c r="IS150" s="222"/>
      <c r="IT150" s="222"/>
      <c r="IU150" s="222"/>
      <c r="IV150" s="222"/>
      <c r="IW150" s="222"/>
      <c r="IX150" s="222"/>
      <c r="IY150" s="222"/>
      <c r="IZ150" s="222"/>
      <c r="JA150" s="222"/>
      <c r="JB150" s="222"/>
      <c r="JC150" s="222"/>
      <c r="JD150" s="222"/>
      <c r="JE150" s="222"/>
      <c r="JF150" s="222"/>
      <c r="JG150" s="222"/>
      <c r="JH150" s="222"/>
      <c r="JI150" s="222"/>
      <c r="JJ150" s="222"/>
      <c r="JK150" s="222"/>
      <c r="JL150" s="222"/>
      <c r="JM150" s="222"/>
      <c r="JN150" s="222"/>
      <c r="JO150" s="222"/>
      <c r="JP150" s="222"/>
      <c r="JQ150" s="203"/>
      <c r="JR150" s="222"/>
      <c r="JS150" s="222"/>
      <c r="JT150" s="222"/>
      <c r="JU150" s="222"/>
      <c r="JV150" s="222"/>
      <c r="JW150" s="222"/>
      <c r="JX150" s="222"/>
      <c r="JY150" s="222"/>
      <c r="JZ150" s="222"/>
      <c r="KA150" s="222"/>
      <c r="KB150" s="222"/>
      <c r="KC150" s="222"/>
      <c r="KD150" s="222"/>
      <c r="KE150" s="222"/>
      <c r="KF150" s="222"/>
      <c r="KG150" s="222"/>
      <c r="KH150" s="222"/>
      <c r="KI150" s="222"/>
      <c r="KJ150" s="222"/>
      <c r="KK150" s="222"/>
      <c r="KL150" s="222"/>
      <c r="KM150" s="222"/>
      <c r="KN150" s="222"/>
      <c r="KO150" s="222"/>
      <c r="KP150" s="222"/>
      <c r="KQ150" s="222"/>
      <c r="KR150" s="222"/>
      <c r="KS150" s="222"/>
      <c r="KT150" s="222"/>
      <c r="KU150" s="222"/>
      <c r="KV150" s="222"/>
      <c r="KW150" s="222"/>
      <c r="KX150" s="222"/>
      <c r="KY150" s="222"/>
      <c r="KZ150" s="222"/>
      <c r="LA150" s="222"/>
      <c r="LB150" s="222"/>
      <c r="LC150" s="222"/>
      <c r="LD150" s="222"/>
      <c r="LE150" s="222"/>
      <c r="LF150" s="222"/>
      <c r="LG150" s="222"/>
      <c r="LH150" s="222"/>
      <c r="LI150" s="222"/>
      <c r="LJ150" s="222"/>
      <c r="LK150" s="222"/>
      <c r="LL150" s="222"/>
      <c r="LM150" s="222"/>
      <c r="LN150" s="222"/>
      <c r="LO150" s="222"/>
      <c r="LP150" s="222"/>
      <c r="LQ150" s="222"/>
      <c r="LR150" s="222"/>
      <c r="LS150" s="222"/>
      <c r="LT150" s="222"/>
      <c r="LU150" s="222"/>
      <c r="LV150" s="222"/>
      <c r="LW150" s="222"/>
      <c r="LX150" s="222"/>
      <c r="LY150" s="222"/>
      <c r="LZ150" s="222"/>
      <c r="MA150" s="222"/>
      <c r="MB150" s="222"/>
      <c r="MC150" s="222"/>
      <c r="MD150" s="222"/>
      <c r="ME150" s="222"/>
      <c r="MF150" s="222"/>
      <c r="MG150" s="222"/>
      <c r="MH150" s="222"/>
      <c r="MI150" s="222"/>
      <c r="MJ150" s="222"/>
      <c r="MK150" s="222"/>
      <c r="ML150" s="222"/>
      <c r="MM150" s="222"/>
      <c r="MN150" s="222"/>
      <c r="MO150" s="222"/>
      <c r="MP150" s="222"/>
      <c r="MQ150" s="222"/>
      <c r="MR150" s="222"/>
      <c r="MS150" s="222"/>
      <c r="MT150" s="222"/>
      <c r="MU150" s="222"/>
      <c r="MV150" s="222"/>
      <c r="MW150" s="222"/>
      <c r="MX150" s="222"/>
      <c r="MY150" s="222"/>
      <c r="MZ150" s="222"/>
      <c r="NA150" s="222"/>
      <c r="NB150" s="222"/>
      <c r="NC150" s="222"/>
      <c r="ND150" s="222"/>
      <c r="NE150" s="222"/>
      <c r="NF150" s="222"/>
      <c r="NG150" s="222"/>
      <c r="NH150" s="222"/>
      <c r="NI150" s="222"/>
      <c r="NJ150" s="222"/>
      <c r="NK150" s="222"/>
      <c r="NL150" s="222"/>
      <c r="NM150" s="222"/>
      <c r="NN150" s="222"/>
      <c r="NO150" s="222"/>
      <c r="NP150" s="222"/>
      <c r="NQ150" s="222"/>
      <c r="NR150" s="222"/>
      <c r="NS150" s="203"/>
      <c r="NT150" s="222"/>
      <c r="NU150" s="222"/>
      <c r="NV150" s="222"/>
      <c r="NW150" s="222"/>
      <c r="NX150" s="222"/>
      <c r="NY150" s="222"/>
      <c r="NZ150" s="222"/>
      <c r="OA150" s="222"/>
      <c r="OB150" s="222"/>
      <c r="OC150" s="222"/>
      <c r="OD150" s="222"/>
      <c r="OE150" s="222"/>
      <c r="OF150" s="222"/>
      <c r="OG150" s="222"/>
      <c r="OH150" s="222"/>
      <c r="OI150" s="222"/>
      <c r="OJ150" s="222"/>
      <c r="OK150" s="222"/>
      <c r="OL150" s="222"/>
      <c r="OM150" s="222"/>
      <c r="ON150" s="222"/>
      <c r="OO150" s="222"/>
      <c r="OP150" s="222"/>
      <c r="OQ150" s="222"/>
      <c r="OR150" s="222"/>
      <c r="OS150" s="222"/>
      <c r="OT150" s="222"/>
      <c r="OU150" s="222"/>
      <c r="OV150" s="222"/>
      <c r="OW150" s="222"/>
      <c r="OX150" s="222"/>
      <c r="OY150" s="222"/>
      <c r="OZ150" s="222"/>
      <c r="PA150" s="222"/>
      <c r="PB150" s="222"/>
      <c r="PC150" s="222"/>
      <c r="PD150" s="222"/>
      <c r="PE150" s="222"/>
      <c r="PF150" s="222"/>
      <c r="PG150" s="222"/>
      <c r="PH150" s="222"/>
      <c r="PI150" s="222"/>
      <c r="PJ150" s="222"/>
      <c r="PK150" s="222"/>
      <c r="PL150" s="222"/>
      <c r="PM150" s="222"/>
      <c r="PN150" s="222"/>
      <c r="PO150" s="222"/>
      <c r="PP150" s="222"/>
      <c r="PQ150" s="222"/>
      <c r="PR150" s="222"/>
      <c r="PS150" s="222"/>
      <c r="PT150" s="222"/>
      <c r="PU150" s="222"/>
      <c r="PV150" s="222"/>
      <c r="PW150" s="222"/>
      <c r="PX150" s="222"/>
      <c r="PY150" s="222"/>
      <c r="PZ150" s="222"/>
      <c r="QA150" s="222"/>
      <c r="QB150" s="222"/>
      <c r="QC150" s="222"/>
      <c r="QD150" s="222"/>
      <c r="QE150" s="222"/>
      <c r="QF150" s="222"/>
      <c r="QG150" s="222"/>
      <c r="QH150" s="222"/>
      <c r="QI150" s="222"/>
      <c r="QJ150" s="222"/>
      <c r="QK150" s="222"/>
      <c r="QL150" s="222"/>
      <c r="QM150" s="222"/>
      <c r="QN150" s="222"/>
      <c r="QO150" s="222"/>
      <c r="QP150" s="222"/>
      <c r="QQ150" s="222"/>
      <c r="QR150" s="222"/>
      <c r="QS150" s="222"/>
      <c r="QT150" s="222"/>
      <c r="QU150" s="222"/>
      <c r="QV150" s="222"/>
      <c r="QW150" s="222"/>
      <c r="QX150" s="222"/>
      <c r="QY150" s="222"/>
      <c r="QZ150" s="222"/>
      <c r="RA150" s="222"/>
      <c r="RB150" s="222"/>
      <c r="RC150" s="222"/>
      <c r="RD150" s="222"/>
      <c r="RE150" s="222"/>
      <c r="RF150" s="222"/>
      <c r="RG150" s="222"/>
      <c r="RH150" s="222"/>
      <c r="RI150" s="222"/>
      <c r="RJ150" s="222"/>
      <c r="RK150" s="222"/>
      <c r="RL150" s="222"/>
      <c r="RM150" s="222"/>
      <c r="RN150" s="222"/>
      <c r="RO150" s="222"/>
      <c r="RP150" s="222"/>
      <c r="RQ150" s="222"/>
      <c r="RR150" s="222"/>
      <c r="RS150" s="222"/>
      <c r="RT150" s="222"/>
      <c r="RU150" s="203"/>
    </row>
    <row r="151" spans="1:489" ht="6.95" customHeight="1" thickTop="1" thickBot="1">
      <c r="B151" s="234"/>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c r="AA151" s="235"/>
      <c r="AB151" s="235"/>
      <c r="AC151" s="362"/>
      <c r="AD151" s="878"/>
      <c r="AE151" s="878"/>
      <c r="AF151" s="878"/>
      <c r="AG151" s="878"/>
      <c r="AH151" s="878"/>
      <c r="AI151" s="878"/>
      <c r="AJ151" s="878"/>
      <c r="AK151" s="878"/>
      <c r="AL151" s="878"/>
      <c r="AM151" s="878"/>
      <c r="AN151" s="878"/>
      <c r="AO151" s="878"/>
      <c r="AP151" s="878"/>
      <c r="AQ151" s="878"/>
      <c r="AR151" s="773"/>
      <c r="AS151" s="773"/>
      <c r="AT151" s="773"/>
      <c r="AU151" s="773"/>
      <c r="AV151" s="773"/>
      <c r="AW151" s="773"/>
      <c r="AX151" s="773"/>
      <c r="AY151" s="773"/>
      <c r="AZ151" s="773"/>
      <c r="BA151" s="773"/>
      <c r="BB151" s="773"/>
      <c r="BC151" s="773"/>
      <c r="BD151" s="773"/>
      <c r="BE151" s="773"/>
      <c r="BF151" s="773"/>
      <c r="BG151" s="773"/>
      <c r="BH151" s="773"/>
      <c r="BI151" s="773"/>
      <c r="BJ151" s="773"/>
      <c r="BK151" s="773"/>
      <c r="BL151" s="773"/>
      <c r="BM151" s="773"/>
      <c r="BN151" s="773"/>
      <c r="BO151" s="773"/>
      <c r="BP151" s="773"/>
      <c r="BQ151" s="773"/>
      <c r="BR151" s="773"/>
      <c r="BS151" s="773"/>
      <c r="BT151" s="875"/>
      <c r="BU151" s="585"/>
      <c r="BV151" s="585"/>
      <c r="BW151" s="585"/>
      <c r="BX151" s="585"/>
      <c r="BY151" s="585"/>
      <c r="BZ151" s="585"/>
      <c r="CA151" s="585"/>
      <c r="CB151" s="585"/>
      <c r="CC151" s="585"/>
      <c r="CD151" s="585"/>
      <c r="CE151" s="585"/>
      <c r="CF151" s="585"/>
      <c r="CG151" s="585"/>
      <c r="CH151" s="585"/>
      <c r="CI151" s="585"/>
      <c r="CJ151" s="585"/>
      <c r="CK151" s="585"/>
      <c r="CL151" s="585"/>
      <c r="CM151" s="585"/>
      <c r="CN151" s="585"/>
      <c r="CO151" s="585"/>
      <c r="CP151" s="585"/>
      <c r="CQ151" s="585"/>
      <c r="CR151" s="585"/>
      <c r="CS151" s="585"/>
      <c r="CT151" s="585"/>
      <c r="CU151" s="585"/>
      <c r="CV151" s="585"/>
      <c r="CW151" s="585"/>
      <c r="CX151" s="585"/>
      <c r="CY151" s="585"/>
      <c r="CZ151" s="585"/>
      <c r="DA151" s="585"/>
      <c r="DB151" s="585"/>
      <c r="DC151" s="585"/>
      <c r="DD151" s="585"/>
      <c r="DE151" s="585"/>
      <c r="DF151" s="585"/>
      <c r="DG151" s="585"/>
      <c r="DH151" s="585"/>
      <c r="DI151" s="585"/>
      <c r="DJ151" s="585"/>
      <c r="DK151" s="585"/>
      <c r="DL151" s="585"/>
      <c r="DM151" s="585"/>
      <c r="DN151" s="585"/>
      <c r="DO151" s="585"/>
      <c r="DP151" s="585"/>
      <c r="DQ151" s="585"/>
      <c r="DR151" s="585"/>
      <c r="DS151" s="585"/>
      <c r="DT151" s="585"/>
      <c r="DU151" s="585"/>
      <c r="DV151" s="585"/>
      <c r="DW151" s="585"/>
      <c r="DX151" s="585"/>
      <c r="DY151" s="585"/>
      <c r="DZ151" s="585"/>
      <c r="EA151" s="585"/>
      <c r="EB151" s="585"/>
      <c r="EC151" s="585"/>
      <c r="ED151" s="585"/>
      <c r="EE151" s="585"/>
      <c r="EF151" s="585"/>
      <c r="EG151" s="585"/>
      <c r="EH151" s="585"/>
      <c r="EI151" s="585"/>
      <c r="EJ151" s="585"/>
      <c r="EK151" s="585"/>
      <c r="EL151" s="585"/>
      <c r="EM151" s="585"/>
      <c r="EN151" s="585"/>
      <c r="EO151" s="585"/>
      <c r="EP151" s="585"/>
      <c r="EQ151" s="585"/>
      <c r="ER151" s="585"/>
      <c r="ES151" s="585"/>
      <c r="ET151" s="585"/>
      <c r="EU151" s="585"/>
      <c r="EV151" s="585"/>
      <c r="EW151" s="585"/>
      <c r="EX151" s="585"/>
      <c r="EY151" s="585"/>
      <c r="EZ151" s="585"/>
      <c r="FA151" s="585"/>
      <c r="FB151" s="585"/>
      <c r="FC151" s="585"/>
      <c r="FD151" s="585"/>
      <c r="FE151" s="585"/>
      <c r="FF151" s="585"/>
      <c r="FG151" s="585"/>
      <c r="FH151" s="585"/>
      <c r="FI151" s="585"/>
      <c r="FJ151" s="585"/>
      <c r="FK151" s="585"/>
      <c r="FL151" s="585"/>
      <c r="FM151" s="585"/>
      <c r="FN151" s="586"/>
      <c r="FO151" s="258"/>
      <c r="FP151" s="360"/>
      <c r="FQ151" s="360"/>
      <c r="FR151" s="360"/>
      <c r="FS151" s="360"/>
      <c r="FT151" s="360"/>
      <c r="FU151" s="360"/>
      <c r="FV151" s="360"/>
      <c r="FW151" s="360"/>
      <c r="FX151" s="360"/>
      <c r="FY151" s="360"/>
      <c r="FZ151" s="360"/>
      <c r="GA151" s="360"/>
      <c r="GB151" s="360"/>
      <c r="GC151" s="360"/>
      <c r="GD151" s="360"/>
      <c r="GE151" s="360"/>
      <c r="GF151" s="360"/>
      <c r="GG151" s="360"/>
      <c r="GH151" s="360"/>
      <c r="GI151" s="360"/>
      <c r="GJ151" s="360"/>
      <c r="GK151" s="360"/>
      <c r="GL151" s="360"/>
      <c r="GM151" s="360"/>
      <c r="GN151" s="360"/>
      <c r="GO151" s="360"/>
      <c r="GP151" s="360"/>
      <c r="GQ151" s="360"/>
      <c r="GR151" s="360"/>
      <c r="GS151" s="360"/>
      <c r="GT151" s="360"/>
      <c r="GU151" s="360"/>
      <c r="GV151" s="360"/>
      <c r="GW151" s="360"/>
      <c r="GX151" s="360"/>
      <c r="GY151" s="360"/>
      <c r="GZ151" s="360"/>
      <c r="HA151" s="360"/>
      <c r="HB151" s="360"/>
      <c r="HC151" s="360"/>
      <c r="HD151" s="360"/>
      <c r="HE151" s="360"/>
      <c r="HF151" s="360"/>
      <c r="HG151" s="360"/>
      <c r="HH151" s="360"/>
      <c r="HI151" s="360"/>
      <c r="HJ151" s="360"/>
      <c r="HK151" s="360"/>
      <c r="HL151" s="360"/>
      <c r="HM151" s="360"/>
      <c r="HN151" s="360"/>
      <c r="HO151" s="360"/>
      <c r="HP151" s="360"/>
      <c r="HQ151" s="360"/>
      <c r="HR151" s="360"/>
      <c r="HS151" s="360"/>
      <c r="HT151" s="360"/>
      <c r="HU151" s="360"/>
      <c r="HV151" s="360"/>
      <c r="HW151" s="360"/>
      <c r="HX151" s="360"/>
      <c r="HY151" s="360"/>
      <c r="HZ151" s="360"/>
      <c r="IA151" s="360"/>
      <c r="IB151" s="360"/>
      <c r="IC151" s="360"/>
      <c r="ID151" s="360"/>
      <c r="IE151" s="360"/>
      <c r="IF151" s="360"/>
      <c r="IG151" s="360"/>
      <c r="IH151" s="360"/>
      <c r="II151" s="360"/>
      <c r="IJ151" s="360"/>
      <c r="IK151" s="360"/>
      <c r="IL151" s="360"/>
      <c r="IM151" s="360"/>
      <c r="IN151" s="360"/>
      <c r="IO151" s="360"/>
      <c r="IP151" s="360"/>
      <c r="IQ151" s="360"/>
      <c r="IR151" s="360"/>
      <c r="IS151" s="360"/>
      <c r="IT151" s="360"/>
      <c r="IU151" s="360"/>
      <c r="IV151" s="360"/>
      <c r="IW151" s="360"/>
      <c r="IX151" s="360"/>
      <c r="IY151" s="360"/>
      <c r="IZ151" s="360"/>
      <c r="JA151" s="360"/>
      <c r="JB151" s="360"/>
      <c r="JC151" s="360"/>
      <c r="JD151" s="360"/>
      <c r="JE151" s="360"/>
      <c r="JF151" s="360"/>
      <c r="JG151" s="222"/>
      <c r="JH151" s="222"/>
      <c r="JI151" s="222"/>
      <c r="JJ151" s="222"/>
      <c r="JK151" s="222"/>
      <c r="JL151" s="222"/>
      <c r="JM151" s="222"/>
      <c r="JN151" s="222"/>
      <c r="JO151" s="222"/>
      <c r="JP151" s="222"/>
      <c r="JQ151" s="203"/>
      <c r="JR151" s="360"/>
      <c r="JS151" s="360"/>
      <c r="JT151" s="360"/>
      <c r="JU151" s="360"/>
      <c r="JV151" s="360"/>
      <c r="JW151" s="360"/>
      <c r="JX151" s="360"/>
      <c r="JY151" s="360"/>
      <c r="JZ151" s="360"/>
      <c r="KA151" s="360"/>
      <c r="KB151" s="360"/>
      <c r="KC151" s="360"/>
      <c r="KD151" s="360"/>
      <c r="KE151" s="360"/>
      <c r="KF151" s="360"/>
      <c r="KG151" s="360"/>
      <c r="KH151" s="360"/>
      <c r="KI151" s="360"/>
      <c r="KJ151" s="360"/>
      <c r="KK151" s="360"/>
      <c r="KL151" s="360"/>
      <c r="KM151" s="360"/>
      <c r="KN151" s="360"/>
      <c r="KO151" s="360"/>
      <c r="KP151" s="360"/>
      <c r="KQ151" s="360"/>
      <c r="KR151" s="360"/>
      <c r="KS151" s="360"/>
      <c r="KT151" s="360"/>
      <c r="KU151" s="360"/>
      <c r="KV151" s="360"/>
      <c r="KW151" s="360"/>
      <c r="KX151" s="360"/>
      <c r="KY151" s="360"/>
      <c r="KZ151" s="360"/>
      <c r="LA151" s="360"/>
      <c r="LB151" s="360"/>
      <c r="LC151" s="360"/>
      <c r="LD151" s="360"/>
      <c r="LE151" s="360"/>
      <c r="LF151" s="360"/>
      <c r="LG151" s="360"/>
      <c r="LH151" s="360"/>
      <c r="LI151" s="360"/>
      <c r="LJ151" s="360"/>
      <c r="LK151" s="360"/>
      <c r="LL151" s="360"/>
      <c r="LM151" s="360"/>
      <c r="LN151" s="360"/>
      <c r="LO151" s="360"/>
      <c r="LP151" s="360"/>
      <c r="LQ151" s="360"/>
      <c r="LR151" s="360"/>
      <c r="LS151" s="360"/>
      <c r="LT151" s="360"/>
      <c r="LU151" s="360"/>
      <c r="LV151" s="360"/>
      <c r="LW151" s="360"/>
      <c r="LX151" s="360"/>
      <c r="LY151" s="360"/>
      <c r="LZ151" s="360"/>
      <c r="MA151" s="360"/>
      <c r="MB151" s="360"/>
      <c r="MC151" s="360"/>
      <c r="MD151" s="360"/>
      <c r="ME151" s="360"/>
      <c r="MF151" s="360"/>
      <c r="MG151" s="360"/>
      <c r="MH151" s="360"/>
      <c r="MI151" s="360"/>
      <c r="MJ151" s="360"/>
      <c r="MK151" s="360"/>
      <c r="ML151" s="360"/>
      <c r="MM151" s="360"/>
      <c r="MN151" s="360"/>
      <c r="MO151" s="360"/>
      <c r="MP151" s="360"/>
      <c r="MQ151" s="360"/>
      <c r="MR151" s="360"/>
      <c r="MS151" s="360"/>
      <c r="MT151" s="360"/>
      <c r="MU151" s="360"/>
      <c r="MV151" s="360"/>
      <c r="MW151" s="360"/>
      <c r="MX151" s="360"/>
      <c r="MY151" s="360"/>
      <c r="MZ151" s="360"/>
      <c r="NA151" s="360"/>
      <c r="NB151" s="360"/>
      <c r="NC151" s="360"/>
      <c r="ND151" s="360"/>
      <c r="NE151" s="360"/>
      <c r="NF151" s="360"/>
      <c r="NG151" s="360"/>
      <c r="NH151" s="360"/>
      <c r="NI151" s="222"/>
      <c r="NJ151" s="222"/>
      <c r="NK151" s="222"/>
      <c r="NL151" s="222"/>
      <c r="NM151" s="222"/>
      <c r="NN151" s="222"/>
      <c r="NO151" s="222"/>
      <c r="NP151" s="222"/>
      <c r="NQ151" s="222"/>
      <c r="NR151" s="222"/>
      <c r="NS151" s="203"/>
      <c r="NT151" s="360"/>
      <c r="NU151" s="360"/>
      <c r="NV151" s="360"/>
      <c r="NW151" s="360"/>
      <c r="NX151" s="360"/>
      <c r="NY151" s="360"/>
      <c r="NZ151" s="360"/>
      <c r="OA151" s="360"/>
      <c r="OB151" s="360"/>
      <c r="OC151" s="360"/>
      <c r="OD151" s="360"/>
      <c r="OE151" s="360"/>
      <c r="OF151" s="360"/>
      <c r="OG151" s="360"/>
      <c r="OH151" s="360"/>
      <c r="OI151" s="360"/>
      <c r="OJ151" s="360"/>
      <c r="OK151" s="360"/>
      <c r="OL151" s="360"/>
      <c r="OM151" s="360"/>
      <c r="ON151" s="360"/>
      <c r="OO151" s="360"/>
      <c r="OP151" s="360"/>
      <c r="OQ151" s="360"/>
      <c r="OR151" s="360"/>
      <c r="OS151" s="360"/>
      <c r="OT151" s="360"/>
      <c r="OU151" s="360"/>
      <c r="OV151" s="360"/>
      <c r="OW151" s="360"/>
      <c r="OX151" s="360"/>
      <c r="OY151" s="360"/>
      <c r="OZ151" s="360"/>
      <c r="PA151" s="360"/>
      <c r="PB151" s="360"/>
      <c r="PC151" s="360"/>
      <c r="PD151" s="360"/>
      <c r="PE151" s="360"/>
      <c r="PF151" s="360"/>
      <c r="PG151" s="360"/>
      <c r="PH151" s="360"/>
      <c r="PI151" s="360"/>
      <c r="PJ151" s="360"/>
      <c r="PK151" s="360"/>
      <c r="PL151" s="360"/>
      <c r="PM151" s="360"/>
      <c r="PN151" s="360"/>
      <c r="PO151" s="360"/>
      <c r="PP151" s="360"/>
      <c r="PQ151" s="360"/>
      <c r="PR151" s="360"/>
      <c r="PS151" s="360"/>
      <c r="PT151" s="360"/>
      <c r="PU151" s="360"/>
      <c r="PV151" s="360"/>
      <c r="PW151" s="360"/>
      <c r="PX151" s="360"/>
      <c r="PY151" s="360"/>
      <c r="PZ151" s="360"/>
      <c r="QA151" s="360"/>
      <c r="QB151" s="360"/>
      <c r="QC151" s="360"/>
      <c r="QD151" s="360"/>
      <c r="QE151" s="360"/>
      <c r="QF151" s="360"/>
      <c r="QG151" s="360"/>
      <c r="QH151" s="360"/>
      <c r="QI151" s="360"/>
      <c r="QJ151" s="360"/>
      <c r="QK151" s="360"/>
      <c r="QL151" s="360"/>
      <c r="QM151" s="360"/>
      <c r="QN151" s="360"/>
      <c r="QO151" s="360"/>
      <c r="QP151" s="360"/>
      <c r="QQ151" s="360"/>
      <c r="QR151" s="360"/>
      <c r="QS151" s="360"/>
      <c r="QT151" s="360"/>
      <c r="QU151" s="360"/>
      <c r="QV151" s="360"/>
      <c r="QW151" s="360"/>
      <c r="QX151" s="360"/>
      <c r="QY151" s="360"/>
      <c r="QZ151" s="360"/>
      <c r="RA151" s="360"/>
      <c r="RB151" s="360"/>
      <c r="RC151" s="360"/>
      <c r="RD151" s="360"/>
      <c r="RE151" s="360"/>
      <c r="RF151" s="360"/>
      <c r="RG151" s="360"/>
      <c r="RH151" s="360"/>
      <c r="RI151" s="360"/>
      <c r="RJ151" s="360"/>
      <c r="RK151" s="222"/>
      <c r="RL151" s="222"/>
      <c r="RM151" s="222"/>
      <c r="RN151" s="222"/>
      <c r="RO151" s="222"/>
      <c r="RP151" s="222"/>
      <c r="RQ151" s="222"/>
      <c r="RR151" s="222"/>
      <c r="RS151" s="222"/>
      <c r="RT151" s="222"/>
      <c r="RU151" s="203"/>
    </row>
    <row r="152" spans="1:489" ht="6.95" customHeight="1" thickTop="1" thickBot="1">
      <c r="B152" s="234"/>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c r="AA152" s="235"/>
      <c r="AB152" s="235"/>
      <c r="AC152" s="362"/>
      <c r="AD152" s="878"/>
      <c r="AE152" s="878"/>
      <c r="AF152" s="878"/>
      <c r="AG152" s="878"/>
      <c r="AH152" s="878"/>
      <c r="AI152" s="878"/>
      <c r="AJ152" s="878"/>
      <c r="AK152" s="878"/>
      <c r="AL152" s="878"/>
      <c r="AM152" s="878"/>
      <c r="AN152" s="878"/>
      <c r="AO152" s="878"/>
      <c r="AP152" s="878"/>
      <c r="AQ152" s="878"/>
      <c r="AR152" s="773"/>
      <c r="AS152" s="773"/>
      <c r="AT152" s="773"/>
      <c r="AU152" s="773"/>
      <c r="AV152" s="773"/>
      <c r="AW152" s="773"/>
      <c r="AX152" s="773"/>
      <c r="AY152" s="773"/>
      <c r="AZ152" s="773"/>
      <c r="BA152" s="773"/>
      <c r="BB152" s="773"/>
      <c r="BC152" s="773"/>
      <c r="BD152" s="773"/>
      <c r="BE152" s="773"/>
      <c r="BF152" s="773"/>
      <c r="BG152" s="773"/>
      <c r="BH152" s="773"/>
      <c r="BI152" s="773"/>
      <c r="BJ152" s="773"/>
      <c r="BK152" s="773"/>
      <c r="BL152" s="773"/>
      <c r="BM152" s="773"/>
      <c r="BN152" s="773"/>
      <c r="BO152" s="773"/>
      <c r="BP152" s="773"/>
      <c r="BQ152" s="773"/>
      <c r="BR152" s="773"/>
      <c r="BS152" s="773"/>
      <c r="BT152" s="773" t="s">
        <v>68</v>
      </c>
      <c r="BU152" s="773"/>
      <c r="BV152" s="773"/>
      <c r="BW152" s="773"/>
      <c r="BX152" s="773"/>
      <c r="BY152" s="773"/>
      <c r="BZ152" s="773"/>
      <c r="CA152" s="773"/>
      <c r="CB152" s="773"/>
      <c r="CC152" s="773"/>
      <c r="CD152" s="773"/>
      <c r="CE152" s="773"/>
      <c r="CF152" s="773"/>
      <c r="CG152" s="773"/>
      <c r="CH152" s="231" t="s">
        <v>69</v>
      </c>
      <c r="CI152" s="232"/>
      <c r="CJ152" s="232"/>
      <c r="CK152" s="232"/>
      <c r="CL152" s="232"/>
      <c r="CM152" s="232"/>
      <c r="CN152" s="232"/>
      <c r="CO152" s="232"/>
      <c r="CP152" s="232"/>
      <c r="CQ152" s="232"/>
      <c r="CR152" s="232"/>
      <c r="CS152" s="232"/>
      <c r="CT152" s="232"/>
      <c r="CU152" s="232"/>
      <c r="CV152" s="232"/>
      <c r="CW152" s="232"/>
      <c r="CX152" s="232"/>
      <c r="CY152" s="232"/>
      <c r="CZ152" s="233"/>
      <c r="DA152" s="332" t="s">
        <v>14757</v>
      </c>
      <c r="DB152" s="333"/>
      <c r="DC152" s="333"/>
      <c r="DD152" s="333"/>
      <c r="DE152" s="333"/>
      <c r="DF152" s="333"/>
      <c r="DG152" s="333"/>
      <c r="DH152" s="333"/>
      <c r="DI152" s="333"/>
      <c r="DJ152" s="333"/>
      <c r="DK152" s="333"/>
      <c r="DL152" s="333"/>
      <c r="DM152" s="333"/>
      <c r="DN152" s="333"/>
      <c r="DO152" s="1160"/>
      <c r="DP152" s="231" t="s">
        <v>70</v>
      </c>
      <c r="DQ152" s="232"/>
      <c r="DR152" s="232"/>
      <c r="DS152" s="232"/>
      <c r="DT152" s="232"/>
      <c r="DU152" s="232"/>
      <c r="DV152" s="232"/>
      <c r="DW152" s="232"/>
      <c r="DX152" s="232"/>
      <c r="DY152" s="232"/>
      <c r="DZ152" s="233"/>
      <c r="EA152" s="874" t="s">
        <v>13846</v>
      </c>
      <c r="EB152" s="763"/>
      <c r="EC152" s="763"/>
      <c r="ED152" s="763"/>
      <c r="EE152" s="763"/>
      <c r="EF152" s="763"/>
      <c r="EG152" s="763"/>
      <c r="EH152" s="763"/>
      <c r="EI152" s="763"/>
      <c r="EJ152" s="763"/>
      <c r="EK152" s="763"/>
      <c r="EL152" s="763"/>
      <c r="EM152" s="763"/>
      <c r="EN152" s="763"/>
      <c r="EO152" s="763"/>
      <c r="EP152" s="763"/>
      <c r="EQ152" s="763"/>
      <c r="ER152" s="763"/>
      <c r="ES152" s="763"/>
      <c r="ET152" s="763"/>
      <c r="EU152" s="763"/>
      <c r="EV152" s="763"/>
      <c r="EW152" s="763"/>
      <c r="EX152" s="763"/>
      <c r="EY152" s="763"/>
      <c r="EZ152" s="763"/>
      <c r="FA152" s="763"/>
      <c r="FB152" s="763"/>
      <c r="FC152" s="763"/>
      <c r="FD152" s="763"/>
      <c r="FE152" s="763"/>
      <c r="FF152" s="763"/>
      <c r="FG152" s="763"/>
      <c r="FH152" s="763"/>
      <c r="FI152" s="763"/>
      <c r="FJ152" s="763"/>
      <c r="FK152" s="763"/>
      <c r="FL152" s="763"/>
      <c r="FM152" s="763"/>
      <c r="FN152" s="764"/>
      <c r="FO152" s="258"/>
      <c r="FP152" s="231" t="s">
        <v>63</v>
      </c>
      <c r="FQ152" s="232"/>
      <c r="FR152" s="232"/>
      <c r="FS152" s="232"/>
      <c r="FT152" s="232"/>
      <c r="FU152" s="232"/>
      <c r="FV152" s="232"/>
      <c r="FW152" s="232"/>
      <c r="FX152" s="232"/>
      <c r="FY152" s="361"/>
      <c r="FZ152" s="231" t="s">
        <v>69</v>
      </c>
      <c r="GA152" s="232"/>
      <c r="GB152" s="232"/>
      <c r="GC152" s="232"/>
      <c r="GD152" s="232"/>
      <c r="GE152" s="232"/>
      <c r="GF152" s="232"/>
      <c r="GG152" s="232"/>
      <c r="GH152" s="232"/>
      <c r="GI152" s="232"/>
      <c r="GJ152" s="232"/>
      <c r="GK152" s="232"/>
      <c r="GL152" s="232"/>
      <c r="GM152" s="232"/>
      <c r="GN152" s="232"/>
      <c r="GO152" s="232"/>
      <c r="GP152" s="232"/>
      <c r="GQ152" s="232"/>
      <c r="GR152" s="233"/>
      <c r="GS152" s="332" t="s">
        <v>14759</v>
      </c>
      <c r="GT152" s="333"/>
      <c r="GU152" s="333"/>
      <c r="GV152" s="333"/>
      <c r="GW152" s="333"/>
      <c r="GX152" s="333"/>
      <c r="GY152" s="333"/>
      <c r="GZ152" s="333"/>
      <c r="HA152" s="333"/>
      <c r="HB152" s="333"/>
      <c r="HC152" s="333"/>
      <c r="HD152" s="333"/>
      <c r="HE152" s="333"/>
      <c r="HF152" s="333"/>
      <c r="HG152" s="1160"/>
      <c r="HH152" s="231" t="s">
        <v>70</v>
      </c>
      <c r="HI152" s="232"/>
      <c r="HJ152" s="232"/>
      <c r="HK152" s="232"/>
      <c r="HL152" s="232"/>
      <c r="HM152" s="232"/>
      <c r="HN152" s="232"/>
      <c r="HO152" s="232"/>
      <c r="HP152" s="232"/>
      <c r="HQ152" s="232"/>
      <c r="HR152" s="233"/>
      <c r="HS152" s="881" t="s">
        <v>13845</v>
      </c>
      <c r="HT152" s="763"/>
      <c r="HU152" s="763"/>
      <c r="HV152" s="763"/>
      <c r="HW152" s="763"/>
      <c r="HX152" s="763"/>
      <c r="HY152" s="763"/>
      <c r="HZ152" s="763"/>
      <c r="IA152" s="763"/>
      <c r="IB152" s="763"/>
      <c r="IC152" s="763"/>
      <c r="ID152" s="763"/>
      <c r="IE152" s="763"/>
      <c r="IF152" s="763"/>
      <c r="IG152" s="763"/>
      <c r="IH152" s="763"/>
      <c r="II152" s="763"/>
      <c r="IJ152" s="763"/>
      <c r="IK152" s="763"/>
      <c r="IL152" s="763"/>
      <c r="IM152" s="763"/>
      <c r="IN152" s="763"/>
      <c r="IO152" s="763"/>
      <c r="IP152" s="763"/>
      <c r="IQ152" s="763"/>
      <c r="IR152" s="763"/>
      <c r="IS152" s="763"/>
      <c r="IT152" s="763"/>
      <c r="IU152" s="763"/>
      <c r="IV152" s="763"/>
      <c r="IW152" s="763"/>
      <c r="IX152" s="763"/>
      <c r="IY152" s="763"/>
      <c r="IZ152" s="763"/>
      <c r="JA152" s="763"/>
      <c r="JB152" s="763"/>
      <c r="JC152" s="763"/>
      <c r="JD152" s="763"/>
      <c r="JE152" s="763"/>
      <c r="JF152" s="764"/>
      <c r="JG152" s="258"/>
      <c r="JH152" s="221"/>
      <c r="JI152" s="221"/>
      <c r="JJ152" s="221"/>
      <c r="JK152" s="221"/>
      <c r="JL152" s="221"/>
      <c r="JM152" s="221"/>
      <c r="JN152" s="221"/>
      <c r="JO152" s="221"/>
      <c r="JP152" s="221"/>
      <c r="JQ152" s="203"/>
      <c r="JR152" s="231" t="s">
        <v>63</v>
      </c>
      <c r="JS152" s="232"/>
      <c r="JT152" s="232"/>
      <c r="JU152" s="232"/>
      <c r="JV152" s="232"/>
      <c r="JW152" s="232"/>
      <c r="JX152" s="232"/>
      <c r="JY152" s="232"/>
      <c r="JZ152" s="232"/>
      <c r="KA152" s="361"/>
      <c r="KB152" s="231" t="s">
        <v>69</v>
      </c>
      <c r="KC152" s="232"/>
      <c r="KD152" s="232"/>
      <c r="KE152" s="232"/>
      <c r="KF152" s="232"/>
      <c r="KG152" s="232"/>
      <c r="KH152" s="232"/>
      <c r="KI152" s="232"/>
      <c r="KJ152" s="232"/>
      <c r="KK152" s="232"/>
      <c r="KL152" s="232"/>
      <c r="KM152" s="232"/>
      <c r="KN152" s="232"/>
      <c r="KO152" s="232"/>
      <c r="KP152" s="232"/>
      <c r="KQ152" s="232"/>
      <c r="KR152" s="232"/>
      <c r="KS152" s="232"/>
      <c r="KT152" s="233"/>
      <c r="KU152" s="332" t="s">
        <v>14760</v>
      </c>
      <c r="KV152" s="333"/>
      <c r="KW152" s="333"/>
      <c r="KX152" s="333"/>
      <c r="KY152" s="333"/>
      <c r="KZ152" s="333"/>
      <c r="LA152" s="333"/>
      <c r="LB152" s="333"/>
      <c r="LC152" s="333"/>
      <c r="LD152" s="333"/>
      <c r="LE152" s="333"/>
      <c r="LF152" s="333"/>
      <c r="LG152" s="333"/>
      <c r="LH152" s="333"/>
      <c r="LI152" s="1160"/>
      <c r="LJ152" s="231" t="s">
        <v>70</v>
      </c>
      <c r="LK152" s="232"/>
      <c r="LL152" s="232"/>
      <c r="LM152" s="232"/>
      <c r="LN152" s="232"/>
      <c r="LO152" s="232"/>
      <c r="LP152" s="232"/>
      <c r="LQ152" s="232"/>
      <c r="LR152" s="232"/>
      <c r="LS152" s="232"/>
      <c r="LT152" s="233"/>
      <c r="LU152" s="874" t="s">
        <v>13846</v>
      </c>
      <c r="LV152" s="763"/>
      <c r="LW152" s="763"/>
      <c r="LX152" s="763"/>
      <c r="LY152" s="763"/>
      <c r="LZ152" s="763"/>
      <c r="MA152" s="763"/>
      <c r="MB152" s="763"/>
      <c r="MC152" s="763"/>
      <c r="MD152" s="763"/>
      <c r="ME152" s="763"/>
      <c r="MF152" s="763"/>
      <c r="MG152" s="763"/>
      <c r="MH152" s="763"/>
      <c r="MI152" s="763"/>
      <c r="MJ152" s="763"/>
      <c r="MK152" s="763"/>
      <c r="ML152" s="763"/>
      <c r="MM152" s="763"/>
      <c r="MN152" s="763"/>
      <c r="MO152" s="763"/>
      <c r="MP152" s="763"/>
      <c r="MQ152" s="763"/>
      <c r="MR152" s="763"/>
      <c r="MS152" s="763"/>
      <c r="MT152" s="763"/>
      <c r="MU152" s="763"/>
      <c r="MV152" s="763"/>
      <c r="MW152" s="763"/>
      <c r="MX152" s="763"/>
      <c r="MY152" s="763"/>
      <c r="MZ152" s="763"/>
      <c r="NA152" s="763"/>
      <c r="NB152" s="763"/>
      <c r="NC152" s="763"/>
      <c r="ND152" s="763"/>
      <c r="NE152" s="763"/>
      <c r="NF152" s="763"/>
      <c r="NG152" s="763"/>
      <c r="NH152" s="764"/>
      <c r="NI152" s="258"/>
      <c r="NJ152" s="221"/>
      <c r="NK152" s="221"/>
      <c r="NL152" s="221"/>
      <c r="NM152" s="221"/>
      <c r="NN152" s="221"/>
      <c r="NO152" s="221"/>
      <c r="NP152" s="221"/>
      <c r="NQ152" s="221"/>
      <c r="NR152" s="221"/>
      <c r="NS152" s="203"/>
      <c r="NT152" s="231" t="s">
        <v>63</v>
      </c>
      <c r="NU152" s="232"/>
      <c r="NV152" s="232"/>
      <c r="NW152" s="232"/>
      <c r="NX152" s="232"/>
      <c r="NY152" s="232"/>
      <c r="NZ152" s="232"/>
      <c r="OA152" s="232"/>
      <c r="OB152" s="232"/>
      <c r="OC152" s="361"/>
      <c r="OD152" s="231" t="s">
        <v>69</v>
      </c>
      <c r="OE152" s="232"/>
      <c r="OF152" s="232"/>
      <c r="OG152" s="232"/>
      <c r="OH152" s="232"/>
      <c r="OI152" s="232"/>
      <c r="OJ152" s="232"/>
      <c r="OK152" s="232"/>
      <c r="OL152" s="232"/>
      <c r="OM152" s="232"/>
      <c r="ON152" s="232"/>
      <c r="OO152" s="232"/>
      <c r="OP152" s="232"/>
      <c r="OQ152" s="232"/>
      <c r="OR152" s="232"/>
      <c r="OS152" s="232"/>
      <c r="OT152" s="232"/>
      <c r="OU152" s="232"/>
      <c r="OV152" s="233"/>
      <c r="OW152" s="332" t="s">
        <v>14759</v>
      </c>
      <c r="OX152" s="333"/>
      <c r="OY152" s="333"/>
      <c r="OZ152" s="333"/>
      <c r="PA152" s="333"/>
      <c r="PB152" s="333"/>
      <c r="PC152" s="333"/>
      <c r="PD152" s="333"/>
      <c r="PE152" s="333"/>
      <c r="PF152" s="333"/>
      <c r="PG152" s="333"/>
      <c r="PH152" s="333"/>
      <c r="PI152" s="333"/>
      <c r="PJ152" s="333"/>
      <c r="PK152" s="1160"/>
      <c r="PL152" s="231" t="s">
        <v>70</v>
      </c>
      <c r="PM152" s="232"/>
      <c r="PN152" s="232"/>
      <c r="PO152" s="232"/>
      <c r="PP152" s="232"/>
      <c r="PQ152" s="232"/>
      <c r="PR152" s="232"/>
      <c r="PS152" s="232"/>
      <c r="PT152" s="232"/>
      <c r="PU152" s="232"/>
      <c r="PV152" s="233"/>
      <c r="PW152" s="874" t="s">
        <v>13846</v>
      </c>
      <c r="PX152" s="763"/>
      <c r="PY152" s="763"/>
      <c r="PZ152" s="763"/>
      <c r="QA152" s="763"/>
      <c r="QB152" s="763"/>
      <c r="QC152" s="763"/>
      <c r="QD152" s="763"/>
      <c r="QE152" s="763"/>
      <c r="QF152" s="763"/>
      <c r="QG152" s="763"/>
      <c r="QH152" s="763"/>
      <c r="QI152" s="763"/>
      <c r="QJ152" s="763"/>
      <c r="QK152" s="763"/>
      <c r="QL152" s="763"/>
      <c r="QM152" s="763"/>
      <c r="QN152" s="763"/>
      <c r="QO152" s="763"/>
      <c r="QP152" s="763"/>
      <c r="QQ152" s="763"/>
      <c r="QR152" s="763"/>
      <c r="QS152" s="763"/>
      <c r="QT152" s="763"/>
      <c r="QU152" s="763"/>
      <c r="QV152" s="763"/>
      <c r="QW152" s="763"/>
      <c r="QX152" s="763"/>
      <c r="QY152" s="763"/>
      <c r="QZ152" s="763"/>
      <c r="RA152" s="763"/>
      <c r="RB152" s="763"/>
      <c r="RC152" s="763"/>
      <c r="RD152" s="763"/>
      <c r="RE152" s="763"/>
      <c r="RF152" s="763"/>
      <c r="RG152" s="763"/>
      <c r="RH152" s="763"/>
      <c r="RI152" s="763"/>
      <c r="RJ152" s="764"/>
      <c r="RK152" s="1017"/>
      <c r="RL152" s="222"/>
      <c r="RM152" s="222"/>
      <c r="RN152" s="222"/>
      <c r="RO152" s="222"/>
      <c r="RP152" s="222"/>
      <c r="RQ152" s="222"/>
      <c r="RR152" s="222"/>
      <c r="RS152" s="222"/>
      <c r="RT152" s="222"/>
      <c r="RU152" s="203"/>
    </row>
    <row r="153" spans="1:489" ht="6.95" customHeight="1" thickTop="1" thickBot="1">
      <c r="B153" s="234"/>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362"/>
      <c r="AD153" s="878"/>
      <c r="AE153" s="878"/>
      <c r="AF153" s="878"/>
      <c r="AG153" s="878"/>
      <c r="AH153" s="878"/>
      <c r="AI153" s="878"/>
      <c r="AJ153" s="878"/>
      <c r="AK153" s="878"/>
      <c r="AL153" s="878"/>
      <c r="AM153" s="878"/>
      <c r="AN153" s="878"/>
      <c r="AO153" s="878"/>
      <c r="AP153" s="878"/>
      <c r="AQ153" s="878"/>
      <c r="AR153" s="773"/>
      <c r="AS153" s="773"/>
      <c r="AT153" s="773"/>
      <c r="AU153" s="773"/>
      <c r="AV153" s="773"/>
      <c r="AW153" s="773"/>
      <c r="AX153" s="773"/>
      <c r="AY153" s="773"/>
      <c r="AZ153" s="773"/>
      <c r="BA153" s="773"/>
      <c r="BB153" s="773"/>
      <c r="BC153" s="773"/>
      <c r="BD153" s="773"/>
      <c r="BE153" s="773"/>
      <c r="BF153" s="773"/>
      <c r="BG153" s="773"/>
      <c r="BH153" s="773"/>
      <c r="BI153" s="773"/>
      <c r="BJ153" s="773"/>
      <c r="BK153" s="773"/>
      <c r="BL153" s="773"/>
      <c r="BM153" s="773"/>
      <c r="BN153" s="773"/>
      <c r="BO153" s="773"/>
      <c r="BP153" s="773"/>
      <c r="BQ153" s="773"/>
      <c r="BR153" s="773"/>
      <c r="BS153" s="773"/>
      <c r="BT153" s="773"/>
      <c r="BU153" s="773"/>
      <c r="BV153" s="773"/>
      <c r="BW153" s="773"/>
      <c r="BX153" s="773"/>
      <c r="BY153" s="773"/>
      <c r="BZ153" s="773"/>
      <c r="CA153" s="773"/>
      <c r="CB153" s="773"/>
      <c r="CC153" s="773"/>
      <c r="CD153" s="773"/>
      <c r="CE153" s="773"/>
      <c r="CF153" s="773"/>
      <c r="CG153" s="773"/>
      <c r="CH153" s="234"/>
      <c r="CI153" s="235"/>
      <c r="CJ153" s="235"/>
      <c r="CK153" s="235"/>
      <c r="CL153" s="235"/>
      <c r="CM153" s="235"/>
      <c r="CN153" s="235"/>
      <c r="CO153" s="235"/>
      <c r="CP153" s="235"/>
      <c r="CQ153" s="235"/>
      <c r="CR153" s="235"/>
      <c r="CS153" s="235"/>
      <c r="CT153" s="235"/>
      <c r="CU153" s="235"/>
      <c r="CV153" s="235"/>
      <c r="CW153" s="235"/>
      <c r="CX153" s="235"/>
      <c r="CY153" s="235"/>
      <c r="CZ153" s="236"/>
      <c r="DA153" s="335"/>
      <c r="DB153" s="336"/>
      <c r="DC153" s="336"/>
      <c r="DD153" s="336"/>
      <c r="DE153" s="336"/>
      <c r="DF153" s="336"/>
      <c r="DG153" s="336"/>
      <c r="DH153" s="336"/>
      <c r="DI153" s="336"/>
      <c r="DJ153" s="336"/>
      <c r="DK153" s="336"/>
      <c r="DL153" s="336"/>
      <c r="DM153" s="336"/>
      <c r="DN153" s="336"/>
      <c r="DO153" s="1161"/>
      <c r="DP153" s="234"/>
      <c r="DQ153" s="235"/>
      <c r="DR153" s="235"/>
      <c r="DS153" s="235"/>
      <c r="DT153" s="235"/>
      <c r="DU153" s="235"/>
      <c r="DV153" s="235"/>
      <c r="DW153" s="235"/>
      <c r="DX153" s="235"/>
      <c r="DY153" s="235"/>
      <c r="DZ153" s="236"/>
      <c r="EA153" s="875"/>
      <c r="EB153" s="585"/>
      <c r="EC153" s="585"/>
      <c r="ED153" s="585"/>
      <c r="EE153" s="585"/>
      <c r="EF153" s="585"/>
      <c r="EG153" s="585"/>
      <c r="EH153" s="585"/>
      <c r="EI153" s="585"/>
      <c r="EJ153" s="585"/>
      <c r="EK153" s="585"/>
      <c r="EL153" s="585"/>
      <c r="EM153" s="585"/>
      <c r="EN153" s="585"/>
      <c r="EO153" s="585"/>
      <c r="EP153" s="585"/>
      <c r="EQ153" s="585"/>
      <c r="ER153" s="585"/>
      <c r="ES153" s="585"/>
      <c r="ET153" s="585"/>
      <c r="EU153" s="585"/>
      <c r="EV153" s="585"/>
      <c r="EW153" s="585"/>
      <c r="EX153" s="585"/>
      <c r="EY153" s="585"/>
      <c r="EZ153" s="585"/>
      <c r="FA153" s="585"/>
      <c r="FB153" s="585"/>
      <c r="FC153" s="585"/>
      <c r="FD153" s="585"/>
      <c r="FE153" s="585"/>
      <c r="FF153" s="585"/>
      <c r="FG153" s="585"/>
      <c r="FH153" s="585"/>
      <c r="FI153" s="585"/>
      <c r="FJ153" s="585"/>
      <c r="FK153" s="585"/>
      <c r="FL153" s="585"/>
      <c r="FM153" s="585"/>
      <c r="FN153" s="586"/>
      <c r="FO153" s="258"/>
      <c r="FP153" s="234"/>
      <c r="FQ153" s="235"/>
      <c r="FR153" s="235"/>
      <c r="FS153" s="235"/>
      <c r="FT153" s="235"/>
      <c r="FU153" s="235"/>
      <c r="FV153" s="235"/>
      <c r="FW153" s="235"/>
      <c r="FX153" s="235"/>
      <c r="FY153" s="362"/>
      <c r="FZ153" s="234"/>
      <c r="GA153" s="235"/>
      <c r="GB153" s="235"/>
      <c r="GC153" s="235"/>
      <c r="GD153" s="235"/>
      <c r="GE153" s="235"/>
      <c r="GF153" s="235"/>
      <c r="GG153" s="235"/>
      <c r="GH153" s="235"/>
      <c r="GI153" s="235"/>
      <c r="GJ153" s="235"/>
      <c r="GK153" s="235"/>
      <c r="GL153" s="235"/>
      <c r="GM153" s="235"/>
      <c r="GN153" s="235"/>
      <c r="GO153" s="235"/>
      <c r="GP153" s="235"/>
      <c r="GQ153" s="235"/>
      <c r="GR153" s="236"/>
      <c r="GS153" s="335"/>
      <c r="GT153" s="336"/>
      <c r="GU153" s="336"/>
      <c r="GV153" s="336"/>
      <c r="GW153" s="336"/>
      <c r="GX153" s="336"/>
      <c r="GY153" s="336"/>
      <c r="GZ153" s="336"/>
      <c r="HA153" s="336"/>
      <c r="HB153" s="336"/>
      <c r="HC153" s="336"/>
      <c r="HD153" s="336"/>
      <c r="HE153" s="336"/>
      <c r="HF153" s="336"/>
      <c r="HG153" s="1161"/>
      <c r="HH153" s="234"/>
      <c r="HI153" s="235"/>
      <c r="HJ153" s="235"/>
      <c r="HK153" s="235"/>
      <c r="HL153" s="235"/>
      <c r="HM153" s="235"/>
      <c r="HN153" s="235"/>
      <c r="HO153" s="235"/>
      <c r="HP153" s="235"/>
      <c r="HQ153" s="235"/>
      <c r="HR153" s="236"/>
      <c r="HS153" s="875"/>
      <c r="HT153" s="585"/>
      <c r="HU153" s="585"/>
      <c r="HV153" s="585"/>
      <c r="HW153" s="585"/>
      <c r="HX153" s="585"/>
      <c r="HY153" s="585"/>
      <c r="HZ153" s="585"/>
      <c r="IA153" s="585"/>
      <c r="IB153" s="585"/>
      <c r="IC153" s="585"/>
      <c r="ID153" s="585"/>
      <c r="IE153" s="585"/>
      <c r="IF153" s="585"/>
      <c r="IG153" s="585"/>
      <c r="IH153" s="585"/>
      <c r="II153" s="585"/>
      <c r="IJ153" s="585"/>
      <c r="IK153" s="585"/>
      <c r="IL153" s="585"/>
      <c r="IM153" s="585"/>
      <c r="IN153" s="585"/>
      <c r="IO153" s="585"/>
      <c r="IP153" s="585"/>
      <c r="IQ153" s="585"/>
      <c r="IR153" s="585"/>
      <c r="IS153" s="585"/>
      <c r="IT153" s="585"/>
      <c r="IU153" s="585"/>
      <c r="IV153" s="585"/>
      <c r="IW153" s="585"/>
      <c r="IX153" s="585"/>
      <c r="IY153" s="585"/>
      <c r="IZ153" s="585"/>
      <c r="JA153" s="585"/>
      <c r="JB153" s="585"/>
      <c r="JC153" s="585"/>
      <c r="JD153" s="585"/>
      <c r="JE153" s="585"/>
      <c r="JF153" s="586"/>
      <c r="JG153" s="258"/>
      <c r="JH153" s="221"/>
      <c r="JI153" s="221"/>
      <c r="JJ153" s="221"/>
      <c r="JK153" s="221"/>
      <c r="JL153" s="221"/>
      <c r="JM153" s="221"/>
      <c r="JN153" s="221"/>
      <c r="JO153" s="221"/>
      <c r="JP153" s="221"/>
      <c r="JQ153" s="203"/>
      <c r="JR153" s="234"/>
      <c r="JS153" s="235"/>
      <c r="JT153" s="235"/>
      <c r="JU153" s="235"/>
      <c r="JV153" s="235"/>
      <c r="JW153" s="235"/>
      <c r="JX153" s="235"/>
      <c r="JY153" s="235"/>
      <c r="JZ153" s="235"/>
      <c r="KA153" s="362"/>
      <c r="KB153" s="234"/>
      <c r="KC153" s="235"/>
      <c r="KD153" s="235"/>
      <c r="KE153" s="235"/>
      <c r="KF153" s="235"/>
      <c r="KG153" s="235"/>
      <c r="KH153" s="235"/>
      <c r="KI153" s="235"/>
      <c r="KJ153" s="235"/>
      <c r="KK153" s="235"/>
      <c r="KL153" s="235"/>
      <c r="KM153" s="235"/>
      <c r="KN153" s="235"/>
      <c r="KO153" s="235"/>
      <c r="KP153" s="235"/>
      <c r="KQ153" s="235"/>
      <c r="KR153" s="235"/>
      <c r="KS153" s="235"/>
      <c r="KT153" s="236"/>
      <c r="KU153" s="335"/>
      <c r="KV153" s="336"/>
      <c r="KW153" s="336"/>
      <c r="KX153" s="336"/>
      <c r="KY153" s="336"/>
      <c r="KZ153" s="336"/>
      <c r="LA153" s="336"/>
      <c r="LB153" s="336"/>
      <c r="LC153" s="336"/>
      <c r="LD153" s="336"/>
      <c r="LE153" s="336"/>
      <c r="LF153" s="336"/>
      <c r="LG153" s="336"/>
      <c r="LH153" s="336"/>
      <c r="LI153" s="1161"/>
      <c r="LJ153" s="234"/>
      <c r="LK153" s="235"/>
      <c r="LL153" s="235"/>
      <c r="LM153" s="235"/>
      <c r="LN153" s="235"/>
      <c r="LO153" s="235"/>
      <c r="LP153" s="235"/>
      <c r="LQ153" s="235"/>
      <c r="LR153" s="235"/>
      <c r="LS153" s="235"/>
      <c r="LT153" s="236"/>
      <c r="LU153" s="875"/>
      <c r="LV153" s="585"/>
      <c r="LW153" s="585"/>
      <c r="LX153" s="585"/>
      <c r="LY153" s="585"/>
      <c r="LZ153" s="585"/>
      <c r="MA153" s="585"/>
      <c r="MB153" s="585"/>
      <c r="MC153" s="585"/>
      <c r="MD153" s="585"/>
      <c r="ME153" s="585"/>
      <c r="MF153" s="585"/>
      <c r="MG153" s="585"/>
      <c r="MH153" s="585"/>
      <c r="MI153" s="585"/>
      <c r="MJ153" s="585"/>
      <c r="MK153" s="585"/>
      <c r="ML153" s="585"/>
      <c r="MM153" s="585"/>
      <c r="MN153" s="585"/>
      <c r="MO153" s="585"/>
      <c r="MP153" s="585"/>
      <c r="MQ153" s="585"/>
      <c r="MR153" s="585"/>
      <c r="MS153" s="585"/>
      <c r="MT153" s="585"/>
      <c r="MU153" s="585"/>
      <c r="MV153" s="585"/>
      <c r="MW153" s="585"/>
      <c r="MX153" s="585"/>
      <c r="MY153" s="585"/>
      <c r="MZ153" s="585"/>
      <c r="NA153" s="585"/>
      <c r="NB153" s="585"/>
      <c r="NC153" s="585"/>
      <c r="ND153" s="585"/>
      <c r="NE153" s="585"/>
      <c r="NF153" s="585"/>
      <c r="NG153" s="585"/>
      <c r="NH153" s="586"/>
      <c r="NI153" s="258"/>
      <c r="NJ153" s="221"/>
      <c r="NK153" s="221"/>
      <c r="NL153" s="221"/>
      <c r="NM153" s="221"/>
      <c r="NN153" s="221"/>
      <c r="NO153" s="221"/>
      <c r="NP153" s="221"/>
      <c r="NQ153" s="221"/>
      <c r="NR153" s="221"/>
      <c r="NS153" s="203"/>
      <c r="NT153" s="234"/>
      <c r="NU153" s="235"/>
      <c r="NV153" s="235"/>
      <c r="NW153" s="235"/>
      <c r="NX153" s="235"/>
      <c r="NY153" s="235"/>
      <c r="NZ153" s="235"/>
      <c r="OA153" s="235"/>
      <c r="OB153" s="235"/>
      <c r="OC153" s="362"/>
      <c r="OD153" s="234"/>
      <c r="OE153" s="235"/>
      <c r="OF153" s="235"/>
      <c r="OG153" s="235"/>
      <c r="OH153" s="235"/>
      <c r="OI153" s="235"/>
      <c r="OJ153" s="235"/>
      <c r="OK153" s="235"/>
      <c r="OL153" s="235"/>
      <c r="OM153" s="235"/>
      <c r="ON153" s="235"/>
      <c r="OO153" s="235"/>
      <c r="OP153" s="235"/>
      <c r="OQ153" s="235"/>
      <c r="OR153" s="235"/>
      <c r="OS153" s="235"/>
      <c r="OT153" s="235"/>
      <c r="OU153" s="235"/>
      <c r="OV153" s="236"/>
      <c r="OW153" s="335"/>
      <c r="OX153" s="336"/>
      <c r="OY153" s="336"/>
      <c r="OZ153" s="336"/>
      <c r="PA153" s="336"/>
      <c r="PB153" s="336"/>
      <c r="PC153" s="336"/>
      <c r="PD153" s="336"/>
      <c r="PE153" s="336"/>
      <c r="PF153" s="336"/>
      <c r="PG153" s="336"/>
      <c r="PH153" s="336"/>
      <c r="PI153" s="336"/>
      <c r="PJ153" s="336"/>
      <c r="PK153" s="1161"/>
      <c r="PL153" s="234"/>
      <c r="PM153" s="235"/>
      <c r="PN153" s="235"/>
      <c r="PO153" s="235"/>
      <c r="PP153" s="235"/>
      <c r="PQ153" s="235"/>
      <c r="PR153" s="235"/>
      <c r="PS153" s="235"/>
      <c r="PT153" s="235"/>
      <c r="PU153" s="235"/>
      <c r="PV153" s="236"/>
      <c r="PW153" s="875"/>
      <c r="PX153" s="585"/>
      <c r="PY153" s="585"/>
      <c r="PZ153" s="585"/>
      <c r="QA153" s="585"/>
      <c r="QB153" s="585"/>
      <c r="QC153" s="585"/>
      <c r="QD153" s="585"/>
      <c r="QE153" s="585"/>
      <c r="QF153" s="585"/>
      <c r="QG153" s="585"/>
      <c r="QH153" s="585"/>
      <c r="QI153" s="585"/>
      <c r="QJ153" s="585"/>
      <c r="QK153" s="585"/>
      <c r="QL153" s="585"/>
      <c r="QM153" s="585"/>
      <c r="QN153" s="585"/>
      <c r="QO153" s="585"/>
      <c r="QP153" s="585"/>
      <c r="QQ153" s="585"/>
      <c r="QR153" s="585"/>
      <c r="QS153" s="585"/>
      <c r="QT153" s="585"/>
      <c r="QU153" s="585"/>
      <c r="QV153" s="585"/>
      <c r="QW153" s="585"/>
      <c r="QX153" s="585"/>
      <c r="QY153" s="585"/>
      <c r="QZ153" s="585"/>
      <c r="RA153" s="585"/>
      <c r="RB153" s="585"/>
      <c r="RC153" s="585"/>
      <c r="RD153" s="585"/>
      <c r="RE153" s="585"/>
      <c r="RF153" s="585"/>
      <c r="RG153" s="585"/>
      <c r="RH153" s="585"/>
      <c r="RI153" s="585"/>
      <c r="RJ153" s="586"/>
      <c r="RK153" s="1017"/>
      <c r="RL153" s="222"/>
      <c r="RM153" s="222"/>
      <c r="RN153" s="222"/>
      <c r="RO153" s="222"/>
      <c r="RP153" s="222"/>
      <c r="RQ153" s="222"/>
      <c r="RR153" s="222"/>
      <c r="RS153" s="222"/>
      <c r="RT153" s="222"/>
      <c r="RU153" s="203"/>
    </row>
    <row r="154" spans="1:489" ht="6.95" customHeight="1" thickTop="1" thickBot="1">
      <c r="B154" s="234"/>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c r="AA154" s="235"/>
      <c r="AB154" s="235"/>
      <c r="AC154" s="362"/>
      <c r="AD154" s="878"/>
      <c r="AE154" s="878"/>
      <c r="AF154" s="878"/>
      <c r="AG154" s="878"/>
      <c r="AH154" s="878"/>
      <c r="AI154" s="878"/>
      <c r="AJ154" s="878"/>
      <c r="AK154" s="878"/>
      <c r="AL154" s="878"/>
      <c r="AM154" s="878"/>
      <c r="AN154" s="878"/>
      <c r="AO154" s="878"/>
      <c r="AP154" s="878"/>
      <c r="AQ154" s="878"/>
      <c r="AR154" s="773"/>
      <c r="AS154" s="773"/>
      <c r="AT154" s="773"/>
      <c r="AU154" s="773"/>
      <c r="AV154" s="773"/>
      <c r="AW154" s="773"/>
      <c r="AX154" s="773"/>
      <c r="AY154" s="773"/>
      <c r="AZ154" s="773"/>
      <c r="BA154" s="773"/>
      <c r="BB154" s="773"/>
      <c r="BC154" s="773"/>
      <c r="BD154" s="773"/>
      <c r="BE154" s="773"/>
      <c r="BF154" s="773"/>
      <c r="BG154" s="773"/>
      <c r="BH154" s="773"/>
      <c r="BI154" s="773"/>
      <c r="BJ154" s="773"/>
      <c r="BK154" s="773"/>
      <c r="BL154" s="773"/>
      <c r="BM154" s="773"/>
      <c r="BN154" s="773"/>
      <c r="BO154" s="773"/>
      <c r="BP154" s="773"/>
      <c r="BQ154" s="773"/>
      <c r="BR154" s="773"/>
      <c r="BS154" s="773"/>
      <c r="BT154" s="773"/>
      <c r="BU154" s="773"/>
      <c r="BV154" s="773"/>
      <c r="BW154" s="773"/>
      <c r="BX154" s="773"/>
      <c r="BY154" s="773"/>
      <c r="BZ154" s="773"/>
      <c r="CA154" s="773"/>
      <c r="CB154" s="773"/>
      <c r="CC154" s="773"/>
      <c r="CD154" s="773"/>
      <c r="CE154" s="773"/>
      <c r="CF154" s="773"/>
      <c r="CG154" s="773"/>
      <c r="CH154" s="234"/>
      <c r="CI154" s="235"/>
      <c r="CJ154" s="235"/>
      <c r="CK154" s="235"/>
      <c r="CL154" s="235"/>
      <c r="CM154" s="235"/>
      <c r="CN154" s="235"/>
      <c r="CO154" s="235"/>
      <c r="CP154" s="235"/>
      <c r="CQ154" s="235"/>
      <c r="CR154" s="235"/>
      <c r="CS154" s="235"/>
      <c r="CT154" s="235"/>
      <c r="CU154" s="235"/>
      <c r="CV154" s="235"/>
      <c r="CW154" s="235"/>
      <c r="CX154" s="235"/>
      <c r="CY154" s="235"/>
      <c r="CZ154" s="236"/>
      <c r="DA154" s="240" t="s">
        <v>14758</v>
      </c>
      <c r="DB154" s="238"/>
      <c r="DC154" s="238"/>
      <c r="DD154" s="238"/>
      <c r="DE154" s="238"/>
      <c r="DF154" s="238"/>
      <c r="DG154" s="238"/>
      <c r="DH154" s="238"/>
      <c r="DI154" s="238"/>
      <c r="DJ154" s="238"/>
      <c r="DK154" s="238"/>
      <c r="DL154" s="238"/>
      <c r="DM154" s="238"/>
      <c r="DN154" s="238"/>
      <c r="DO154" s="239"/>
      <c r="DP154" s="234"/>
      <c r="DQ154" s="235"/>
      <c r="DR154" s="235"/>
      <c r="DS154" s="235"/>
      <c r="DT154" s="235"/>
      <c r="DU154" s="235"/>
      <c r="DV154" s="235"/>
      <c r="DW154" s="235"/>
      <c r="DX154" s="235"/>
      <c r="DY154" s="235"/>
      <c r="DZ154" s="236"/>
      <c r="EA154" s="290" t="s">
        <v>71</v>
      </c>
      <c r="EB154" s="290"/>
      <c r="EC154" s="290"/>
      <c r="ED154" s="290"/>
      <c r="EE154" s="290"/>
      <c r="EF154" s="290" t="s">
        <v>72</v>
      </c>
      <c r="EG154" s="290"/>
      <c r="EH154" s="290"/>
      <c r="EI154" s="290"/>
      <c r="EJ154" s="290"/>
      <c r="EK154" s="289" t="s">
        <v>73</v>
      </c>
      <c r="EL154" s="290"/>
      <c r="EM154" s="290"/>
      <c r="EN154" s="290"/>
      <c r="EO154" s="290"/>
      <c r="EP154" s="291" t="s">
        <v>74</v>
      </c>
      <c r="EQ154" s="225"/>
      <c r="ER154" s="225"/>
      <c r="ES154" s="225"/>
      <c r="ET154" s="225"/>
      <c r="EU154" s="225"/>
      <c r="EV154" s="225"/>
      <c r="EW154" s="225"/>
      <c r="EX154" s="225"/>
      <c r="EY154" s="225"/>
      <c r="EZ154" s="225"/>
      <c r="FA154" s="225"/>
      <c r="FB154" s="225"/>
      <c r="FC154" s="225"/>
      <c r="FD154" s="225"/>
      <c r="FE154" s="225"/>
      <c r="FF154" s="225"/>
      <c r="FG154" s="225"/>
      <c r="FH154" s="225"/>
      <c r="FI154" s="292"/>
      <c r="FJ154" s="247" t="s">
        <v>75</v>
      </c>
      <c r="FK154" s="249"/>
      <c r="FL154" s="249"/>
      <c r="FM154" s="249"/>
      <c r="FN154" s="250"/>
      <c r="FO154" s="258"/>
      <c r="FP154" s="234"/>
      <c r="FQ154" s="235"/>
      <c r="FR154" s="235"/>
      <c r="FS154" s="235"/>
      <c r="FT154" s="235"/>
      <c r="FU154" s="235"/>
      <c r="FV154" s="235"/>
      <c r="FW154" s="235"/>
      <c r="FX154" s="235"/>
      <c r="FY154" s="362"/>
      <c r="FZ154" s="234"/>
      <c r="GA154" s="235"/>
      <c r="GB154" s="235"/>
      <c r="GC154" s="235"/>
      <c r="GD154" s="235"/>
      <c r="GE154" s="235"/>
      <c r="GF154" s="235"/>
      <c r="GG154" s="235"/>
      <c r="GH154" s="235"/>
      <c r="GI154" s="235"/>
      <c r="GJ154" s="235"/>
      <c r="GK154" s="235"/>
      <c r="GL154" s="235"/>
      <c r="GM154" s="235"/>
      <c r="GN154" s="235"/>
      <c r="GO154" s="235"/>
      <c r="GP154" s="235"/>
      <c r="GQ154" s="235"/>
      <c r="GR154" s="236"/>
      <c r="GS154" s="240" t="s">
        <v>14758</v>
      </c>
      <c r="GT154" s="238"/>
      <c r="GU154" s="238"/>
      <c r="GV154" s="238"/>
      <c r="GW154" s="238"/>
      <c r="GX154" s="238"/>
      <c r="GY154" s="238"/>
      <c r="GZ154" s="238"/>
      <c r="HA154" s="238"/>
      <c r="HB154" s="238"/>
      <c r="HC154" s="238"/>
      <c r="HD154" s="238"/>
      <c r="HE154" s="238"/>
      <c r="HF154" s="238"/>
      <c r="HG154" s="239"/>
      <c r="HH154" s="234"/>
      <c r="HI154" s="235"/>
      <c r="HJ154" s="235"/>
      <c r="HK154" s="235"/>
      <c r="HL154" s="235"/>
      <c r="HM154" s="235"/>
      <c r="HN154" s="235"/>
      <c r="HO154" s="235"/>
      <c r="HP154" s="235"/>
      <c r="HQ154" s="235"/>
      <c r="HR154" s="236"/>
      <c r="HS154" s="290" t="s">
        <v>71</v>
      </c>
      <c r="HT154" s="290"/>
      <c r="HU154" s="290"/>
      <c r="HV154" s="290"/>
      <c r="HW154" s="290"/>
      <c r="HX154" s="290" t="s">
        <v>72</v>
      </c>
      <c r="HY154" s="290"/>
      <c r="HZ154" s="290"/>
      <c r="IA154" s="290"/>
      <c r="IB154" s="290"/>
      <c r="IC154" s="289" t="s">
        <v>151</v>
      </c>
      <c r="ID154" s="290"/>
      <c r="IE154" s="290"/>
      <c r="IF154" s="290"/>
      <c r="IG154" s="290"/>
      <c r="IH154" s="291" t="s">
        <v>74</v>
      </c>
      <c r="II154" s="225"/>
      <c r="IJ154" s="225"/>
      <c r="IK154" s="225"/>
      <c r="IL154" s="225"/>
      <c r="IM154" s="225"/>
      <c r="IN154" s="225"/>
      <c r="IO154" s="225"/>
      <c r="IP154" s="225"/>
      <c r="IQ154" s="225"/>
      <c r="IR154" s="225"/>
      <c r="IS154" s="225"/>
      <c r="IT154" s="225"/>
      <c r="IU154" s="225"/>
      <c r="IV154" s="225"/>
      <c r="IW154" s="225"/>
      <c r="IX154" s="225"/>
      <c r="IY154" s="225"/>
      <c r="IZ154" s="225"/>
      <c r="JA154" s="292"/>
      <c r="JB154" s="247" t="s">
        <v>152</v>
      </c>
      <c r="JC154" s="249"/>
      <c r="JD154" s="249"/>
      <c r="JE154" s="249"/>
      <c r="JF154" s="250"/>
      <c r="JG154" s="258"/>
      <c r="JH154" s="221"/>
      <c r="JI154" s="221"/>
      <c r="JJ154" s="221"/>
      <c r="JK154" s="221"/>
      <c r="JL154" s="221"/>
      <c r="JM154" s="221"/>
      <c r="JN154" s="221"/>
      <c r="JO154" s="221"/>
      <c r="JP154" s="221"/>
      <c r="JQ154" s="203"/>
      <c r="JR154" s="234"/>
      <c r="JS154" s="235"/>
      <c r="JT154" s="235"/>
      <c r="JU154" s="235"/>
      <c r="JV154" s="235"/>
      <c r="JW154" s="235"/>
      <c r="JX154" s="235"/>
      <c r="JY154" s="235"/>
      <c r="JZ154" s="235"/>
      <c r="KA154" s="362"/>
      <c r="KB154" s="234"/>
      <c r="KC154" s="235"/>
      <c r="KD154" s="235"/>
      <c r="KE154" s="235"/>
      <c r="KF154" s="235"/>
      <c r="KG154" s="235"/>
      <c r="KH154" s="235"/>
      <c r="KI154" s="235"/>
      <c r="KJ154" s="235"/>
      <c r="KK154" s="235"/>
      <c r="KL154" s="235"/>
      <c r="KM154" s="235"/>
      <c r="KN154" s="235"/>
      <c r="KO154" s="235"/>
      <c r="KP154" s="235"/>
      <c r="KQ154" s="235"/>
      <c r="KR154" s="235"/>
      <c r="KS154" s="235"/>
      <c r="KT154" s="236"/>
      <c r="KU154" s="240" t="s">
        <v>14758</v>
      </c>
      <c r="KV154" s="238"/>
      <c r="KW154" s="238"/>
      <c r="KX154" s="238"/>
      <c r="KY154" s="238"/>
      <c r="KZ154" s="238"/>
      <c r="LA154" s="238"/>
      <c r="LB154" s="238"/>
      <c r="LC154" s="238"/>
      <c r="LD154" s="238"/>
      <c r="LE154" s="238"/>
      <c r="LF154" s="238"/>
      <c r="LG154" s="238"/>
      <c r="LH154" s="238"/>
      <c r="LI154" s="239"/>
      <c r="LJ154" s="234"/>
      <c r="LK154" s="235"/>
      <c r="LL154" s="235"/>
      <c r="LM154" s="235"/>
      <c r="LN154" s="235"/>
      <c r="LO154" s="235"/>
      <c r="LP154" s="235"/>
      <c r="LQ154" s="235"/>
      <c r="LR154" s="235"/>
      <c r="LS154" s="235"/>
      <c r="LT154" s="236"/>
      <c r="LU154" s="290" t="s">
        <v>71</v>
      </c>
      <c r="LV154" s="290"/>
      <c r="LW154" s="290"/>
      <c r="LX154" s="290"/>
      <c r="LY154" s="290"/>
      <c r="LZ154" s="290" t="s">
        <v>72</v>
      </c>
      <c r="MA154" s="290"/>
      <c r="MB154" s="290"/>
      <c r="MC154" s="290"/>
      <c r="MD154" s="290"/>
      <c r="ME154" s="289" t="s">
        <v>151</v>
      </c>
      <c r="MF154" s="290"/>
      <c r="MG154" s="290"/>
      <c r="MH154" s="290"/>
      <c r="MI154" s="290"/>
      <c r="MJ154" s="291" t="s">
        <v>74</v>
      </c>
      <c r="MK154" s="225"/>
      <c r="ML154" s="225"/>
      <c r="MM154" s="225"/>
      <c r="MN154" s="225"/>
      <c r="MO154" s="225"/>
      <c r="MP154" s="225"/>
      <c r="MQ154" s="225"/>
      <c r="MR154" s="225"/>
      <c r="MS154" s="225"/>
      <c r="MT154" s="225"/>
      <c r="MU154" s="225"/>
      <c r="MV154" s="225"/>
      <c r="MW154" s="225"/>
      <c r="MX154" s="225"/>
      <c r="MY154" s="225"/>
      <c r="MZ154" s="225"/>
      <c r="NA154" s="225"/>
      <c r="NB154" s="225"/>
      <c r="NC154" s="292"/>
      <c r="ND154" s="247" t="s">
        <v>75</v>
      </c>
      <c r="NE154" s="249"/>
      <c r="NF154" s="249"/>
      <c r="NG154" s="249"/>
      <c r="NH154" s="250"/>
      <c r="NI154" s="258"/>
      <c r="NJ154" s="221"/>
      <c r="NK154" s="221"/>
      <c r="NL154" s="221"/>
      <c r="NM154" s="221"/>
      <c r="NN154" s="221"/>
      <c r="NO154" s="221"/>
      <c r="NP154" s="221"/>
      <c r="NQ154" s="221"/>
      <c r="NR154" s="221"/>
      <c r="NS154" s="203"/>
      <c r="NT154" s="234"/>
      <c r="NU154" s="235"/>
      <c r="NV154" s="235"/>
      <c r="NW154" s="235"/>
      <c r="NX154" s="235"/>
      <c r="NY154" s="235"/>
      <c r="NZ154" s="235"/>
      <c r="OA154" s="235"/>
      <c r="OB154" s="235"/>
      <c r="OC154" s="362"/>
      <c r="OD154" s="234"/>
      <c r="OE154" s="235"/>
      <c r="OF154" s="235"/>
      <c r="OG154" s="235"/>
      <c r="OH154" s="235"/>
      <c r="OI154" s="235"/>
      <c r="OJ154" s="235"/>
      <c r="OK154" s="235"/>
      <c r="OL154" s="235"/>
      <c r="OM154" s="235"/>
      <c r="ON154" s="235"/>
      <c r="OO154" s="235"/>
      <c r="OP154" s="235"/>
      <c r="OQ154" s="235"/>
      <c r="OR154" s="235"/>
      <c r="OS154" s="235"/>
      <c r="OT154" s="235"/>
      <c r="OU154" s="235"/>
      <c r="OV154" s="236"/>
      <c r="OW154" s="240" t="s">
        <v>14761</v>
      </c>
      <c r="OX154" s="238"/>
      <c r="OY154" s="238"/>
      <c r="OZ154" s="238"/>
      <c r="PA154" s="238"/>
      <c r="PB154" s="238"/>
      <c r="PC154" s="238"/>
      <c r="PD154" s="238"/>
      <c r="PE154" s="238"/>
      <c r="PF154" s="238"/>
      <c r="PG154" s="238"/>
      <c r="PH154" s="238"/>
      <c r="PI154" s="238"/>
      <c r="PJ154" s="238"/>
      <c r="PK154" s="239"/>
      <c r="PL154" s="234"/>
      <c r="PM154" s="235"/>
      <c r="PN154" s="235"/>
      <c r="PO154" s="235"/>
      <c r="PP154" s="235"/>
      <c r="PQ154" s="235"/>
      <c r="PR154" s="235"/>
      <c r="PS154" s="235"/>
      <c r="PT154" s="235"/>
      <c r="PU154" s="235"/>
      <c r="PV154" s="236"/>
      <c r="PW154" s="290" t="s">
        <v>71</v>
      </c>
      <c r="PX154" s="290"/>
      <c r="PY154" s="290"/>
      <c r="PZ154" s="290"/>
      <c r="QA154" s="290"/>
      <c r="QB154" s="290" t="s">
        <v>72</v>
      </c>
      <c r="QC154" s="290"/>
      <c r="QD154" s="290"/>
      <c r="QE154" s="290"/>
      <c r="QF154" s="290"/>
      <c r="QG154" s="289" t="s">
        <v>151</v>
      </c>
      <c r="QH154" s="290"/>
      <c r="QI154" s="290"/>
      <c r="QJ154" s="290"/>
      <c r="QK154" s="290"/>
      <c r="QL154" s="291" t="s">
        <v>74</v>
      </c>
      <c r="QM154" s="225"/>
      <c r="QN154" s="225"/>
      <c r="QO154" s="225"/>
      <c r="QP154" s="225"/>
      <c r="QQ154" s="225"/>
      <c r="QR154" s="225"/>
      <c r="QS154" s="225"/>
      <c r="QT154" s="225"/>
      <c r="QU154" s="225"/>
      <c r="QV154" s="225"/>
      <c r="QW154" s="225"/>
      <c r="QX154" s="225"/>
      <c r="QY154" s="225"/>
      <c r="QZ154" s="225"/>
      <c r="RA154" s="225"/>
      <c r="RB154" s="225"/>
      <c r="RC154" s="225"/>
      <c r="RD154" s="225"/>
      <c r="RE154" s="292"/>
      <c r="RF154" s="247" t="s">
        <v>75</v>
      </c>
      <c r="RG154" s="249"/>
      <c r="RH154" s="249"/>
      <c r="RI154" s="249"/>
      <c r="RJ154" s="250"/>
      <c r="RK154" s="1017"/>
      <c r="RL154" s="222"/>
      <c r="RM154" s="222"/>
      <c r="RN154" s="222"/>
      <c r="RO154" s="222"/>
      <c r="RP154" s="222"/>
      <c r="RQ154" s="222"/>
      <c r="RR154" s="222"/>
      <c r="RS154" s="222"/>
      <c r="RT154" s="222"/>
      <c r="RU154" s="203"/>
    </row>
    <row r="155" spans="1:489" ht="6.95" customHeight="1" thickTop="1" thickBot="1">
      <c r="B155" s="234"/>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362"/>
      <c r="AD155" s="878"/>
      <c r="AE155" s="878"/>
      <c r="AF155" s="878"/>
      <c r="AG155" s="878"/>
      <c r="AH155" s="878"/>
      <c r="AI155" s="878"/>
      <c r="AJ155" s="878"/>
      <c r="AK155" s="878"/>
      <c r="AL155" s="878"/>
      <c r="AM155" s="878"/>
      <c r="AN155" s="878"/>
      <c r="AO155" s="878"/>
      <c r="AP155" s="878"/>
      <c r="AQ155" s="878"/>
      <c r="AR155" s="773"/>
      <c r="AS155" s="773"/>
      <c r="AT155" s="773"/>
      <c r="AU155" s="773"/>
      <c r="AV155" s="773"/>
      <c r="AW155" s="773"/>
      <c r="AX155" s="773"/>
      <c r="AY155" s="773"/>
      <c r="AZ155" s="773"/>
      <c r="BA155" s="773"/>
      <c r="BB155" s="773"/>
      <c r="BC155" s="773"/>
      <c r="BD155" s="773"/>
      <c r="BE155" s="773"/>
      <c r="BF155" s="773"/>
      <c r="BG155" s="773"/>
      <c r="BH155" s="773"/>
      <c r="BI155" s="773"/>
      <c r="BJ155" s="773"/>
      <c r="BK155" s="773"/>
      <c r="BL155" s="773"/>
      <c r="BM155" s="773"/>
      <c r="BN155" s="773"/>
      <c r="BO155" s="773"/>
      <c r="BP155" s="773"/>
      <c r="BQ155" s="773"/>
      <c r="BR155" s="773"/>
      <c r="BS155" s="773"/>
      <c r="BT155" s="773"/>
      <c r="BU155" s="773"/>
      <c r="BV155" s="773"/>
      <c r="BW155" s="773"/>
      <c r="BX155" s="773"/>
      <c r="BY155" s="773"/>
      <c r="BZ155" s="773"/>
      <c r="CA155" s="773"/>
      <c r="CB155" s="773"/>
      <c r="CC155" s="773"/>
      <c r="CD155" s="773"/>
      <c r="CE155" s="773"/>
      <c r="CF155" s="773"/>
      <c r="CG155" s="773"/>
      <c r="CH155" s="237" t="s">
        <v>14755</v>
      </c>
      <c r="CI155" s="238"/>
      <c r="CJ155" s="238"/>
      <c r="CK155" s="238"/>
      <c r="CL155" s="238"/>
      <c r="CM155" s="238"/>
      <c r="CN155" s="238"/>
      <c r="CO155" s="238"/>
      <c r="CP155" s="238"/>
      <c r="CQ155" s="238"/>
      <c r="CR155" s="238"/>
      <c r="CS155" s="238"/>
      <c r="CT155" s="238"/>
      <c r="CU155" s="238"/>
      <c r="CV155" s="238"/>
      <c r="CW155" s="238"/>
      <c r="CX155" s="238"/>
      <c r="CY155" s="238"/>
      <c r="CZ155" s="239"/>
      <c r="DA155" s="240"/>
      <c r="DB155" s="238"/>
      <c r="DC155" s="238"/>
      <c r="DD155" s="238"/>
      <c r="DE155" s="238"/>
      <c r="DF155" s="238"/>
      <c r="DG155" s="238"/>
      <c r="DH155" s="238"/>
      <c r="DI155" s="238"/>
      <c r="DJ155" s="238"/>
      <c r="DK155" s="238"/>
      <c r="DL155" s="238"/>
      <c r="DM155" s="238"/>
      <c r="DN155" s="238"/>
      <c r="DO155" s="239"/>
      <c r="DP155" s="1152" t="s">
        <v>13849</v>
      </c>
      <c r="DQ155" s="1153"/>
      <c r="DR155" s="1153"/>
      <c r="DS155" s="1153"/>
      <c r="DT155" s="1153"/>
      <c r="DU155" s="1153"/>
      <c r="DV155" s="1153"/>
      <c r="DW155" s="1153"/>
      <c r="DX155" s="1153"/>
      <c r="DY155" s="1153"/>
      <c r="DZ155" s="1154"/>
      <c r="EA155" s="290"/>
      <c r="EB155" s="290"/>
      <c r="EC155" s="290"/>
      <c r="ED155" s="290"/>
      <c r="EE155" s="290"/>
      <c r="EF155" s="290"/>
      <c r="EG155" s="290"/>
      <c r="EH155" s="290"/>
      <c r="EI155" s="290"/>
      <c r="EJ155" s="290"/>
      <c r="EK155" s="290"/>
      <c r="EL155" s="290"/>
      <c r="EM155" s="290"/>
      <c r="EN155" s="290"/>
      <c r="EO155" s="290"/>
      <c r="EP155" s="293"/>
      <c r="EQ155" s="267"/>
      <c r="ER155" s="267"/>
      <c r="ES155" s="267"/>
      <c r="ET155" s="267"/>
      <c r="EU155" s="267"/>
      <c r="EV155" s="267"/>
      <c r="EW155" s="267"/>
      <c r="EX155" s="267"/>
      <c r="EY155" s="267"/>
      <c r="EZ155" s="267"/>
      <c r="FA155" s="267"/>
      <c r="FB155" s="267"/>
      <c r="FC155" s="267"/>
      <c r="FD155" s="267"/>
      <c r="FE155" s="267"/>
      <c r="FF155" s="267"/>
      <c r="FG155" s="267"/>
      <c r="FH155" s="267"/>
      <c r="FI155" s="268"/>
      <c r="FJ155" s="251"/>
      <c r="FK155" s="253"/>
      <c r="FL155" s="253"/>
      <c r="FM155" s="253"/>
      <c r="FN155" s="254"/>
      <c r="FO155" s="258"/>
      <c r="FP155" s="234"/>
      <c r="FQ155" s="235"/>
      <c r="FR155" s="235"/>
      <c r="FS155" s="235"/>
      <c r="FT155" s="235"/>
      <c r="FU155" s="235"/>
      <c r="FV155" s="235"/>
      <c r="FW155" s="235"/>
      <c r="FX155" s="235"/>
      <c r="FY155" s="362"/>
      <c r="FZ155" s="237" t="str">
        <f>CH155</f>
        <v>（場外搬出量（合計)は自動計算されますので、確認してください）</v>
      </c>
      <c r="GA155" s="238"/>
      <c r="GB155" s="238"/>
      <c r="GC155" s="238"/>
      <c r="GD155" s="238"/>
      <c r="GE155" s="238"/>
      <c r="GF155" s="238"/>
      <c r="GG155" s="238"/>
      <c r="GH155" s="238"/>
      <c r="GI155" s="238"/>
      <c r="GJ155" s="238"/>
      <c r="GK155" s="238"/>
      <c r="GL155" s="238"/>
      <c r="GM155" s="238"/>
      <c r="GN155" s="238"/>
      <c r="GO155" s="238"/>
      <c r="GP155" s="238"/>
      <c r="GQ155" s="238"/>
      <c r="GR155" s="239"/>
      <c r="GS155" s="240"/>
      <c r="GT155" s="238"/>
      <c r="GU155" s="238"/>
      <c r="GV155" s="238"/>
      <c r="GW155" s="238"/>
      <c r="GX155" s="238"/>
      <c r="GY155" s="238"/>
      <c r="GZ155" s="238"/>
      <c r="HA155" s="238"/>
      <c r="HB155" s="238"/>
      <c r="HC155" s="238"/>
      <c r="HD155" s="238"/>
      <c r="HE155" s="238"/>
      <c r="HF155" s="238"/>
      <c r="HG155" s="239"/>
      <c r="HH155" s="1152" t="s">
        <v>13849</v>
      </c>
      <c r="HI155" s="1153"/>
      <c r="HJ155" s="1153"/>
      <c r="HK155" s="1153"/>
      <c r="HL155" s="1153"/>
      <c r="HM155" s="1153"/>
      <c r="HN155" s="1153"/>
      <c r="HO155" s="1153"/>
      <c r="HP155" s="1153"/>
      <c r="HQ155" s="1153"/>
      <c r="HR155" s="1154"/>
      <c r="HS155" s="290"/>
      <c r="HT155" s="290"/>
      <c r="HU155" s="290"/>
      <c r="HV155" s="290"/>
      <c r="HW155" s="290"/>
      <c r="HX155" s="290"/>
      <c r="HY155" s="290"/>
      <c r="HZ155" s="290"/>
      <c r="IA155" s="290"/>
      <c r="IB155" s="290"/>
      <c r="IC155" s="290"/>
      <c r="ID155" s="290"/>
      <c r="IE155" s="290"/>
      <c r="IF155" s="290"/>
      <c r="IG155" s="290"/>
      <c r="IH155" s="293"/>
      <c r="II155" s="267"/>
      <c r="IJ155" s="267"/>
      <c r="IK155" s="267"/>
      <c r="IL155" s="267"/>
      <c r="IM155" s="267"/>
      <c r="IN155" s="267"/>
      <c r="IO155" s="267"/>
      <c r="IP155" s="267"/>
      <c r="IQ155" s="267"/>
      <c r="IR155" s="267"/>
      <c r="IS155" s="267"/>
      <c r="IT155" s="267"/>
      <c r="IU155" s="267"/>
      <c r="IV155" s="267"/>
      <c r="IW155" s="267"/>
      <c r="IX155" s="267"/>
      <c r="IY155" s="267"/>
      <c r="IZ155" s="267"/>
      <c r="JA155" s="268"/>
      <c r="JB155" s="251"/>
      <c r="JC155" s="253"/>
      <c r="JD155" s="253"/>
      <c r="JE155" s="253"/>
      <c r="JF155" s="254"/>
      <c r="JG155" s="258"/>
      <c r="JH155" s="221"/>
      <c r="JI155" s="221"/>
      <c r="JJ155" s="221"/>
      <c r="JK155" s="221"/>
      <c r="JL155" s="221"/>
      <c r="JM155" s="221"/>
      <c r="JN155" s="221"/>
      <c r="JO155" s="221"/>
      <c r="JP155" s="221"/>
      <c r="JQ155" s="203"/>
      <c r="JR155" s="234"/>
      <c r="JS155" s="235"/>
      <c r="JT155" s="235"/>
      <c r="JU155" s="235"/>
      <c r="JV155" s="235"/>
      <c r="JW155" s="235"/>
      <c r="JX155" s="235"/>
      <c r="JY155" s="235"/>
      <c r="JZ155" s="235"/>
      <c r="KA155" s="362"/>
      <c r="KB155" s="237" t="str">
        <f>FZ155</f>
        <v>（場外搬出量（合計)は自動計算されますので、確認してください）</v>
      </c>
      <c r="KC155" s="238"/>
      <c r="KD155" s="238"/>
      <c r="KE155" s="238"/>
      <c r="KF155" s="238"/>
      <c r="KG155" s="238"/>
      <c r="KH155" s="238"/>
      <c r="KI155" s="238"/>
      <c r="KJ155" s="238"/>
      <c r="KK155" s="238"/>
      <c r="KL155" s="238"/>
      <c r="KM155" s="238"/>
      <c r="KN155" s="238"/>
      <c r="KO155" s="238"/>
      <c r="KP155" s="238"/>
      <c r="KQ155" s="238"/>
      <c r="KR155" s="238"/>
      <c r="KS155" s="238"/>
      <c r="KT155" s="239"/>
      <c r="KU155" s="240"/>
      <c r="KV155" s="238"/>
      <c r="KW155" s="238"/>
      <c r="KX155" s="238"/>
      <c r="KY155" s="238"/>
      <c r="KZ155" s="238"/>
      <c r="LA155" s="238"/>
      <c r="LB155" s="238"/>
      <c r="LC155" s="238"/>
      <c r="LD155" s="238"/>
      <c r="LE155" s="238"/>
      <c r="LF155" s="238"/>
      <c r="LG155" s="238"/>
      <c r="LH155" s="238"/>
      <c r="LI155" s="239"/>
      <c r="LJ155" s="1152" t="s">
        <v>13849</v>
      </c>
      <c r="LK155" s="1153"/>
      <c r="LL155" s="1153"/>
      <c r="LM155" s="1153"/>
      <c r="LN155" s="1153"/>
      <c r="LO155" s="1153"/>
      <c r="LP155" s="1153"/>
      <c r="LQ155" s="1153"/>
      <c r="LR155" s="1153"/>
      <c r="LS155" s="1153"/>
      <c r="LT155" s="1154"/>
      <c r="LU155" s="290"/>
      <c r="LV155" s="290"/>
      <c r="LW155" s="290"/>
      <c r="LX155" s="290"/>
      <c r="LY155" s="290"/>
      <c r="LZ155" s="290"/>
      <c r="MA155" s="290"/>
      <c r="MB155" s="290"/>
      <c r="MC155" s="290"/>
      <c r="MD155" s="290"/>
      <c r="ME155" s="290"/>
      <c r="MF155" s="290"/>
      <c r="MG155" s="290"/>
      <c r="MH155" s="290"/>
      <c r="MI155" s="290"/>
      <c r="MJ155" s="293"/>
      <c r="MK155" s="267"/>
      <c r="ML155" s="267"/>
      <c r="MM155" s="267"/>
      <c r="MN155" s="267"/>
      <c r="MO155" s="267"/>
      <c r="MP155" s="267"/>
      <c r="MQ155" s="267"/>
      <c r="MR155" s="267"/>
      <c r="MS155" s="267"/>
      <c r="MT155" s="267"/>
      <c r="MU155" s="267"/>
      <c r="MV155" s="267"/>
      <c r="MW155" s="267"/>
      <c r="MX155" s="267"/>
      <c r="MY155" s="267"/>
      <c r="MZ155" s="267"/>
      <c r="NA155" s="267"/>
      <c r="NB155" s="267"/>
      <c r="NC155" s="268"/>
      <c r="ND155" s="251"/>
      <c r="NE155" s="253"/>
      <c r="NF155" s="253"/>
      <c r="NG155" s="253"/>
      <c r="NH155" s="254"/>
      <c r="NI155" s="258"/>
      <c r="NJ155" s="221"/>
      <c r="NK155" s="221"/>
      <c r="NL155" s="221"/>
      <c r="NM155" s="221"/>
      <c r="NN155" s="221"/>
      <c r="NO155" s="221"/>
      <c r="NP155" s="221"/>
      <c r="NQ155" s="221"/>
      <c r="NR155" s="221"/>
      <c r="NS155" s="203"/>
      <c r="NT155" s="234"/>
      <c r="NU155" s="235"/>
      <c r="NV155" s="235"/>
      <c r="NW155" s="235"/>
      <c r="NX155" s="235"/>
      <c r="NY155" s="235"/>
      <c r="NZ155" s="235"/>
      <c r="OA155" s="235"/>
      <c r="OB155" s="235"/>
      <c r="OC155" s="362"/>
      <c r="OD155" s="237" t="str">
        <f>KB155</f>
        <v>（場外搬出量（合計)は自動計算されますので、確認してください）</v>
      </c>
      <c r="OE155" s="238"/>
      <c r="OF155" s="238"/>
      <c r="OG155" s="238"/>
      <c r="OH155" s="238"/>
      <c r="OI155" s="238"/>
      <c r="OJ155" s="238"/>
      <c r="OK155" s="238"/>
      <c r="OL155" s="238"/>
      <c r="OM155" s="238"/>
      <c r="ON155" s="238"/>
      <c r="OO155" s="238"/>
      <c r="OP155" s="238"/>
      <c r="OQ155" s="238"/>
      <c r="OR155" s="238"/>
      <c r="OS155" s="238"/>
      <c r="OT155" s="238"/>
      <c r="OU155" s="238"/>
      <c r="OV155" s="239"/>
      <c r="OW155" s="240"/>
      <c r="OX155" s="238"/>
      <c r="OY155" s="238"/>
      <c r="OZ155" s="238"/>
      <c r="PA155" s="238"/>
      <c r="PB155" s="238"/>
      <c r="PC155" s="238"/>
      <c r="PD155" s="238"/>
      <c r="PE155" s="238"/>
      <c r="PF155" s="238"/>
      <c r="PG155" s="238"/>
      <c r="PH155" s="238"/>
      <c r="PI155" s="238"/>
      <c r="PJ155" s="238"/>
      <c r="PK155" s="239"/>
      <c r="PL155" s="1152" t="s">
        <v>13849</v>
      </c>
      <c r="PM155" s="1153"/>
      <c r="PN155" s="1153"/>
      <c r="PO155" s="1153"/>
      <c r="PP155" s="1153"/>
      <c r="PQ155" s="1153"/>
      <c r="PR155" s="1153"/>
      <c r="PS155" s="1153"/>
      <c r="PT155" s="1153"/>
      <c r="PU155" s="1153"/>
      <c r="PV155" s="1154"/>
      <c r="PW155" s="290"/>
      <c r="PX155" s="290"/>
      <c r="PY155" s="290"/>
      <c r="PZ155" s="290"/>
      <c r="QA155" s="290"/>
      <c r="QB155" s="290"/>
      <c r="QC155" s="290"/>
      <c r="QD155" s="290"/>
      <c r="QE155" s="290"/>
      <c r="QF155" s="290"/>
      <c r="QG155" s="290"/>
      <c r="QH155" s="290"/>
      <c r="QI155" s="290"/>
      <c r="QJ155" s="290"/>
      <c r="QK155" s="290"/>
      <c r="QL155" s="293"/>
      <c r="QM155" s="267"/>
      <c r="QN155" s="267"/>
      <c r="QO155" s="267"/>
      <c r="QP155" s="267"/>
      <c r="QQ155" s="267"/>
      <c r="QR155" s="267"/>
      <c r="QS155" s="267"/>
      <c r="QT155" s="267"/>
      <c r="QU155" s="267"/>
      <c r="QV155" s="267"/>
      <c r="QW155" s="267"/>
      <c r="QX155" s="267"/>
      <c r="QY155" s="267"/>
      <c r="QZ155" s="267"/>
      <c r="RA155" s="267"/>
      <c r="RB155" s="267"/>
      <c r="RC155" s="267"/>
      <c r="RD155" s="267"/>
      <c r="RE155" s="268"/>
      <c r="RF155" s="251"/>
      <c r="RG155" s="253"/>
      <c r="RH155" s="253"/>
      <c r="RI155" s="253"/>
      <c r="RJ155" s="254"/>
      <c r="RK155" s="1017"/>
      <c r="RL155" s="222"/>
      <c r="RM155" s="222"/>
      <c r="RN155" s="222"/>
      <c r="RO155" s="222"/>
      <c r="RP155" s="222"/>
      <c r="RQ155" s="222"/>
      <c r="RR155" s="222"/>
      <c r="RS155" s="222"/>
      <c r="RT155" s="222"/>
      <c r="RU155" s="203"/>
    </row>
    <row r="156" spans="1:489" ht="6.95" customHeight="1" thickTop="1" thickBot="1">
      <c r="B156" s="234"/>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362"/>
      <c r="AD156" s="878"/>
      <c r="AE156" s="878"/>
      <c r="AF156" s="878"/>
      <c r="AG156" s="878"/>
      <c r="AH156" s="878"/>
      <c r="AI156" s="878"/>
      <c r="AJ156" s="878"/>
      <c r="AK156" s="878"/>
      <c r="AL156" s="878"/>
      <c r="AM156" s="878"/>
      <c r="AN156" s="878"/>
      <c r="AO156" s="878"/>
      <c r="AP156" s="878"/>
      <c r="AQ156" s="878"/>
      <c r="AR156" s="773"/>
      <c r="AS156" s="773"/>
      <c r="AT156" s="773"/>
      <c r="AU156" s="773"/>
      <c r="AV156" s="773"/>
      <c r="AW156" s="773"/>
      <c r="AX156" s="773"/>
      <c r="AY156" s="773"/>
      <c r="AZ156" s="773"/>
      <c r="BA156" s="773"/>
      <c r="BB156" s="773"/>
      <c r="BC156" s="773"/>
      <c r="BD156" s="773"/>
      <c r="BE156" s="773"/>
      <c r="BF156" s="773"/>
      <c r="BG156" s="773"/>
      <c r="BH156" s="773"/>
      <c r="BI156" s="773"/>
      <c r="BJ156" s="773"/>
      <c r="BK156" s="773"/>
      <c r="BL156" s="773"/>
      <c r="BM156" s="773"/>
      <c r="BN156" s="773"/>
      <c r="BO156" s="773"/>
      <c r="BP156" s="773"/>
      <c r="BQ156" s="773"/>
      <c r="BR156" s="773"/>
      <c r="BS156" s="773"/>
      <c r="BT156" s="773"/>
      <c r="BU156" s="773"/>
      <c r="BV156" s="773"/>
      <c r="BW156" s="773"/>
      <c r="BX156" s="773"/>
      <c r="BY156" s="773"/>
      <c r="BZ156" s="773"/>
      <c r="CA156" s="773"/>
      <c r="CB156" s="773"/>
      <c r="CC156" s="773"/>
      <c r="CD156" s="773"/>
      <c r="CE156" s="773"/>
      <c r="CF156" s="773"/>
      <c r="CG156" s="773"/>
      <c r="CH156" s="240"/>
      <c r="CI156" s="238"/>
      <c r="CJ156" s="238"/>
      <c r="CK156" s="238"/>
      <c r="CL156" s="238"/>
      <c r="CM156" s="238"/>
      <c r="CN156" s="238"/>
      <c r="CO156" s="238"/>
      <c r="CP156" s="238"/>
      <c r="CQ156" s="238"/>
      <c r="CR156" s="238"/>
      <c r="CS156" s="238"/>
      <c r="CT156" s="238"/>
      <c r="CU156" s="238"/>
      <c r="CV156" s="238"/>
      <c r="CW156" s="238"/>
      <c r="CX156" s="238"/>
      <c r="CY156" s="238"/>
      <c r="CZ156" s="239"/>
      <c r="DA156" s="240"/>
      <c r="DB156" s="238"/>
      <c r="DC156" s="238"/>
      <c r="DD156" s="238"/>
      <c r="DE156" s="238"/>
      <c r="DF156" s="238"/>
      <c r="DG156" s="238"/>
      <c r="DH156" s="238"/>
      <c r="DI156" s="238"/>
      <c r="DJ156" s="238"/>
      <c r="DK156" s="238"/>
      <c r="DL156" s="238"/>
      <c r="DM156" s="238"/>
      <c r="DN156" s="238"/>
      <c r="DO156" s="239"/>
      <c r="DP156" s="1155"/>
      <c r="DQ156" s="1153"/>
      <c r="DR156" s="1153"/>
      <c r="DS156" s="1153"/>
      <c r="DT156" s="1153"/>
      <c r="DU156" s="1153"/>
      <c r="DV156" s="1153"/>
      <c r="DW156" s="1153"/>
      <c r="DX156" s="1153"/>
      <c r="DY156" s="1153"/>
      <c r="DZ156" s="1154"/>
      <c r="EA156" s="290"/>
      <c r="EB156" s="290"/>
      <c r="EC156" s="290"/>
      <c r="ED156" s="290"/>
      <c r="EE156" s="290"/>
      <c r="EF156" s="290"/>
      <c r="EG156" s="290"/>
      <c r="EH156" s="290"/>
      <c r="EI156" s="290"/>
      <c r="EJ156" s="290"/>
      <c r="EK156" s="290"/>
      <c r="EL156" s="290"/>
      <c r="EM156" s="290"/>
      <c r="EN156" s="290"/>
      <c r="EO156" s="290"/>
      <c r="EP156" s="291" t="s">
        <v>76</v>
      </c>
      <c r="EQ156" s="225"/>
      <c r="ER156" s="225"/>
      <c r="ES156" s="225"/>
      <c r="ET156" s="225"/>
      <c r="EU156" s="225"/>
      <c r="EV156" s="225"/>
      <c r="EW156" s="225"/>
      <c r="EX156" s="225"/>
      <c r="EY156" s="292"/>
      <c r="EZ156" s="295" t="s">
        <v>77</v>
      </c>
      <c r="FA156" s="248"/>
      <c r="FB156" s="296"/>
      <c r="FC156" s="296"/>
      <c r="FD156" s="297"/>
      <c r="FE156" s="248" t="s">
        <v>78</v>
      </c>
      <c r="FF156" s="248"/>
      <c r="FG156" s="296"/>
      <c r="FH156" s="296"/>
      <c r="FI156" s="297"/>
      <c r="FJ156" s="294"/>
      <c r="FK156" s="253"/>
      <c r="FL156" s="253"/>
      <c r="FM156" s="253"/>
      <c r="FN156" s="254"/>
      <c r="FO156" s="258"/>
      <c r="FP156" s="234"/>
      <c r="FQ156" s="235"/>
      <c r="FR156" s="235"/>
      <c r="FS156" s="235"/>
      <c r="FT156" s="235"/>
      <c r="FU156" s="235"/>
      <c r="FV156" s="235"/>
      <c r="FW156" s="235"/>
      <c r="FX156" s="235"/>
      <c r="FY156" s="362"/>
      <c r="FZ156" s="240"/>
      <c r="GA156" s="238"/>
      <c r="GB156" s="238"/>
      <c r="GC156" s="238"/>
      <c r="GD156" s="238"/>
      <c r="GE156" s="238"/>
      <c r="GF156" s="238"/>
      <c r="GG156" s="238"/>
      <c r="GH156" s="238"/>
      <c r="GI156" s="238"/>
      <c r="GJ156" s="238"/>
      <c r="GK156" s="238"/>
      <c r="GL156" s="238"/>
      <c r="GM156" s="238"/>
      <c r="GN156" s="238"/>
      <c r="GO156" s="238"/>
      <c r="GP156" s="238"/>
      <c r="GQ156" s="238"/>
      <c r="GR156" s="239"/>
      <c r="GS156" s="240"/>
      <c r="GT156" s="238"/>
      <c r="GU156" s="238"/>
      <c r="GV156" s="238"/>
      <c r="GW156" s="238"/>
      <c r="GX156" s="238"/>
      <c r="GY156" s="238"/>
      <c r="GZ156" s="238"/>
      <c r="HA156" s="238"/>
      <c r="HB156" s="238"/>
      <c r="HC156" s="238"/>
      <c r="HD156" s="238"/>
      <c r="HE156" s="238"/>
      <c r="HF156" s="238"/>
      <c r="HG156" s="239"/>
      <c r="HH156" s="1155"/>
      <c r="HI156" s="1153"/>
      <c r="HJ156" s="1153"/>
      <c r="HK156" s="1153"/>
      <c r="HL156" s="1153"/>
      <c r="HM156" s="1153"/>
      <c r="HN156" s="1153"/>
      <c r="HO156" s="1153"/>
      <c r="HP156" s="1153"/>
      <c r="HQ156" s="1153"/>
      <c r="HR156" s="1154"/>
      <c r="HS156" s="290"/>
      <c r="HT156" s="290"/>
      <c r="HU156" s="290"/>
      <c r="HV156" s="290"/>
      <c r="HW156" s="290"/>
      <c r="HX156" s="290"/>
      <c r="HY156" s="290"/>
      <c r="HZ156" s="290"/>
      <c r="IA156" s="290"/>
      <c r="IB156" s="290"/>
      <c r="IC156" s="290"/>
      <c r="ID156" s="290"/>
      <c r="IE156" s="290"/>
      <c r="IF156" s="290"/>
      <c r="IG156" s="290"/>
      <c r="IH156" s="291" t="s">
        <v>76</v>
      </c>
      <c r="II156" s="225"/>
      <c r="IJ156" s="225"/>
      <c r="IK156" s="225"/>
      <c r="IL156" s="225"/>
      <c r="IM156" s="225"/>
      <c r="IN156" s="225"/>
      <c r="IO156" s="225"/>
      <c r="IP156" s="225"/>
      <c r="IQ156" s="292"/>
      <c r="IR156" s="295" t="s">
        <v>153</v>
      </c>
      <c r="IS156" s="248"/>
      <c r="IT156" s="296"/>
      <c r="IU156" s="296"/>
      <c r="IV156" s="297"/>
      <c r="IW156" s="248" t="s">
        <v>78</v>
      </c>
      <c r="IX156" s="248"/>
      <c r="IY156" s="296"/>
      <c r="IZ156" s="296"/>
      <c r="JA156" s="297"/>
      <c r="JB156" s="294"/>
      <c r="JC156" s="253"/>
      <c r="JD156" s="253"/>
      <c r="JE156" s="253"/>
      <c r="JF156" s="254"/>
      <c r="JG156" s="258"/>
      <c r="JH156" s="221"/>
      <c r="JI156" s="221"/>
      <c r="JJ156" s="221"/>
      <c r="JK156" s="221"/>
      <c r="JL156" s="221"/>
      <c r="JM156" s="221"/>
      <c r="JN156" s="221"/>
      <c r="JO156" s="221"/>
      <c r="JP156" s="221"/>
      <c r="JQ156" s="203"/>
      <c r="JR156" s="234"/>
      <c r="JS156" s="235"/>
      <c r="JT156" s="235"/>
      <c r="JU156" s="235"/>
      <c r="JV156" s="235"/>
      <c r="JW156" s="235"/>
      <c r="JX156" s="235"/>
      <c r="JY156" s="235"/>
      <c r="JZ156" s="235"/>
      <c r="KA156" s="362"/>
      <c r="KB156" s="240"/>
      <c r="KC156" s="238"/>
      <c r="KD156" s="238"/>
      <c r="KE156" s="238"/>
      <c r="KF156" s="238"/>
      <c r="KG156" s="238"/>
      <c r="KH156" s="238"/>
      <c r="KI156" s="238"/>
      <c r="KJ156" s="238"/>
      <c r="KK156" s="238"/>
      <c r="KL156" s="238"/>
      <c r="KM156" s="238"/>
      <c r="KN156" s="238"/>
      <c r="KO156" s="238"/>
      <c r="KP156" s="238"/>
      <c r="KQ156" s="238"/>
      <c r="KR156" s="238"/>
      <c r="KS156" s="238"/>
      <c r="KT156" s="239"/>
      <c r="KU156" s="240"/>
      <c r="KV156" s="238"/>
      <c r="KW156" s="238"/>
      <c r="KX156" s="238"/>
      <c r="KY156" s="238"/>
      <c r="KZ156" s="238"/>
      <c r="LA156" s="238"/>
      <c r="LB156" s="238"/>
      <c r="LC156" s="238"/>
      <c r="LD156" s="238"/>
      <c r="LE156" s="238"/>
      <c r="LF156" s="238"/>
      <c r="LG156" s="238"/>
      <c r="LH156" s="238"/>
      <c r="LI156" s="239"/>
      <c r="LJ156" s="1155"/>
      <c r="LK156" s="1153"/>
      <c r="LL156" s="1153"/>
      <c r="LM156" s="1153"/>
      <c r="LN156" s="1153"/>
      <c r="LO156" s="1153"/>
      <c r="LP156" s="1153"/>
      <c r="LQ156" s="1153"/>
      <c r="LR156" s="1153"/>
      <c r="LS156" s="1153"/>
      <c r="LT156" s="1154"/>
      <c r="LU156" s="290"/>
      <c r="LV156" s="290"/>
      <c r="LW156" s="290"/>
      <c r="LX156" s="290"/>
      <c r="LY156" s="290"/>
      <c r="LZ156" s="290"/>
      <c r="MA156" s="290"/>
      <c r="MB156" s="290"/>
      <c r="MC156" s="290"/>
      <c r="MD156" s="290"/>
      <c r="ME156" s="290"/>
      <c r="MF156" s="290"/>
      <c r="MG156" s="290"/>
      <c r="MH156" s="290"/>
      <c r="MI156" s="290"/>
      <c r="MJ156" s="291" t="s">
        <v>76</v>
      </c>
      <c r="MK156" s="225"/>
      <c r="ML156" s="225"/>
      <c r="MM156" s="225"/>
      <c r="MN156" s="225"/>
      <c r="MO156" s="225"/>
      <c r="MP156" s="225"/>
      <c r="MQ156" s="225"/>
      <c r="MR156" s="225"/>
      <c r="MS156" s="292"/>
      <c r="MT156" s="295" t="s">
        <v>77</v>
      </c>
      <c r="MU156" s="248"/>
      <c r="MV156" s="296"/>
      <c r="MW156" s="296"/>
      <c r="MX156" s="297"/>
      <c r="MY156" s="248" t="s">
        <v>78</v>
      </c>
      <c r="MZ156" s="248"/>
      <c r="NA156" s="296"/>
      <c r="NB156" s="296"/>
      <c r="NC156" s="297"/>
      <c r="ND156" s="294"/>
      <c r="NE156" s="253"/>
      <c r="NF156" s="253"/>
      <c r="NG156" s="253"/>
      <c r="NH156" s="254"/>
      <c r="NI156" s="258"/>
      <c r="NJ156" s="221"/>
      <c r="NK156" s="221"/>
      <c r="NL156" s="221"/>
      <c r="NM156" s="221"/>
      <c r="NN156" s="221"/>
      <c r="NO156" s="221"/>
      <c r="NP156" s="221"/>
      <c r="NQ156" s="221"/>
      <c r="NR156" s="221"/>
      <c r="NS156" s="203"/>
      <c r="NT156" s="234"/>
      <c r="NU156" s="235"/>
      <c r="NV156" s="235"/>
      <c r="NW156" s="235"/>
      <c r="NX156" s="235"/>
      <c r="NY156" s="235"/>
      <c r="NZ156" s="235"/>
      <c r="OA156" s="235"/>
      <c r="OB156" s="235"/>
      <c r="OC156" s="362"/>
      <c r="OD156" s="240"/>
      <c r="OE156" s="238"/>
      <c r="OF156" s="238"/>
      <c r="OG156" s="238"/>
      <c r="OH156" s="238"/>
      <c r="OI156" s="238"/>
      <c r="OJ156" s="238"/>
      <c r="OK156" s="238"/>
      <c r="OL156" s="238"/>
      <c r="OM156" s="238"/>
      <c r="ON156" s="238"/>
      <c r="OO156" s="238"/>
      <c r="OP156" s="238"/>
      <c r="OQ156" s="238"/>
      <c r="OR156" s="238"/>
      <c r="OS156" s="238"/>
      <c r="OT156" s="238"/>
      <c r="OU156" s="238"/>
      <c r="OV156" s="239"/>
      <c r="OW156" s="240"/>
      <c r="OX156" s="238"/>
      <c r="OY156" s="238"/>
      <c r="OZ156" s="238"/>
      <c r="PA156" s="238"/>
      <c r="PB156" s="238"/>
      <c r="PC156" s="238"/>
      <c r="PD156" s="238"/>
      <c r="PE156" s="238"/>
      <c r="PF156" s="238"/>
      <c r="PG156" s="238"/>
      <c r="PH156" s="238"/>
      <c r="PI156" s="238"/>
      <c r="PJ156" s="238"/>
      <c r="PK156" s="239"/>
      <c r="PL156" s="1155"/>
      <c r="PM156" s="1153"/>
      <c r="PN156" s="1153"/>
      <c r="PO156" s="1153"/>
      <c r="PP156" s="1153"/>
      <c r="PQ156" s="1153"/>
      <c r="PR156" s="1153"/>
      <c r="PS156" s="1153"/>
      <c r="PT156" s="1153"/>
      <c r="PU156" s="1153"/>
      <c r="PV156" s="1154"/>
      <c r="PW156" s="290"/>
      <c r="PX156" s="290"/>
      <c r="PY156" s="290"/>
      <c r="PZ156" s="290"/>
      <c r="QA156" s="290"/>
      <c r="QB156" s="290"/>
      <c r="QC156" s="290"/>
      <c r="QD156" s="290"/>
      <c r="QE156" s="290"/>
      <c r="QF156" s="290"/>
      <c r="QG156" s="290"/>
      <c r="QH156" s="290"/>
      <c r="QI156" s="290"/>
      <c r="QJ156" s="290"/>
      <c r="QK156" s="290"/>
      <c r="QL156" s="291" t="s">
        <v>76</v>
      </c>
      <c r="QM156" s="225"/>
      <c r="QN156" s="225"/>
      <c r="QO156" s="225"/>
      <c r="QP156" s="225"/>
      <c r="QQ156" s="225"/>
      <c r="QR156" s="225"/>
      <c r="QS156" s="225"/>
      <c r="QT156" s="225"/>
      <c r="QU156" s="292"/>
      <c r="QV156" s="295" t="s">
        <v>77</v>
      </c>
      <c r="QW156" s="248"/>
      <c r="QX156" s="296"/>
      <c r="QY156" s="296"/>
      <c r="QZ156" s="297"/>
      <c r="RA156" s="248" t="s">
        <v>78</v>
      </c>
      <c r="RB156" s="248"/>
      <c r="RC156" s="296"/>
      <c r="RD156" s="296"/>
      <c r="RE156" s="297"/>
      <c r="RF156" s="294"/>
      <c r="RG156" s="253"/>
      <c r="RH156" s="253"/>
      <c r="RI156" s="253"/>
      <c r="RJ156" s="254"/>
      <c r="RK156" s="1017"/>
      <c r="RL156" s="222"/>
      <c r="RM156" s="222"/>
      <c r="RN156" s="222"/>
      <c r="RO156" s="222"/>
      <c r="RP156" s="222"/>
      <c r="RQ156" s="222"/>
      <c r="RR156" s="222"/>
      <c r="RS156" s="222"/>
      <c r="RT156" s="222"/>
      <c r="RU156" s="203"/>
    </row>
    <row r="157" spans="1:489" ht="6.95" customHeight="1" thickTop="1" thickBot="1">
      <c r="B157" s="234"/>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362"/>
      <c r="AD157" s="878"/>
      <c r="AE157" s="878"/>
      <c r="AF157" s="878"/>
      <c r="AG157" s="878"/>
      <c r="AH157" s="878"/>
      <c r="AI157" s="878"/>
      <c r="AJ157" s="878"/>
      <c r="AK157" s="878"/>
      <c r="AL157" s="878"/>
      <c r="AM157" s="878"/>
      <c r="AN157" s="878"/>
      <c r="AO157" s="878"/>
      <c r="AP157" s="878"/>
      <c r="AQ157" s="878"/>
      <c r="AR157" s="773"/>
      <c r="AS157" s="773"/>
      <c r="AT157" s="773"/>
      <c r="AU157" s="773"/>
      <c r="AV157" s="773"/>
      <c r="AW157" s="773"/>
      <c r="AX157" s="773"/>
      <c r="AY157" s="773"/>
      <c r="AZ157" s="773"/>
      <c r="BA157" s="773"/>
      <c r="BB157" s="773"/>
      <c r="BC157" s="773"/>
      <c r="BD157" s="773"/>
      <c r="BE157" s="773"/>
      <c r="BF157" s="773"/>
      <c r="BG157" s="773"/>
      <c r="BH157" s="773"/>
      <c r="BI157" s="773"/>
      <c r="BJ157" s="773"/>
      <c r="BK157" s="773"/>
      <c r="BL157" s="773"/>
      <c r="BM157" s="773"/>
      <c r="BN157" s="773"/>
      <c r="BO157" s="773"/>
      <c r="BP157" s="773"/>
      <c r="BQ157" s="773"/>
      <c r="BR157" s="773"/>
      <c r="BS157" s="773"/>
      <c r="BT157" s="773"/>
      <c r="BU157" s="773"/>
      <c r="BV157" s="773"/>
      <c r="BW157" s="773"/>
      <c r="BX157" s="773"/>
      <c r="BY157" s="773"/>
      <c r="BZ157" s="773"/>
      <c r="CA157" s="773"/>
      <c r="CB157" s="773"/>
      <c r="CC157" s="773"/>
      <c r="CD157" s="773"/>
      <c r="CE157" s="773"/>
      <c r="CF157" s="773"/>
      <c r="CG157" s="773"/>
      <c r="CH157" s="240"/>
      <c r="CI157" s="238"/>
      <c r="CJ157" s="238"/>
      <c r="CK157" s="238"/>
      <c r="CL157" s="238"/>
      <c r="CM157" s="238"/>
      <c r="CN157" s="238"/>
      <c r="CO157" s="238"/>
      <c r="CP157" s="238"/>
      <c r="CQ157" s="238"/>
      <c r="CR157" s="238"/>
      <c r="CS157" s="238"/>
      <c r="CT157" s="238"/>
      <c r="CU157" s="238"/>
      <c r="CV157" s="238"/>
      <c r="CW157" s="238"/>
      <c r="CX157" s="238"/>
      <c r="CY157" s="238"/>
      <c r="CZ157" s="239"/>
      <c r="DA157" s="240"/>
      <c r="DB157" s="238"/>
      <c r="DC157" s="238"/>
      <c r="DD157" s="238"/>
      <c r="DE157" s="238"/>
      <c r="DF157" s="238"/>
      <c r="DG157" s="238"/>
      <c r="DH157" s="238"/>
      <c r="DI157" s="238"/>
      <c r="DJ157" s="238"/>
      <c r="DK157" s="238"/>
      <c r="DL157" s="238"/>
      <c r="DM157" s="238"/>
      <c r="DN157" s="238"/>
      <c r="DO157" s="239"/>
      <c r="DP157" s="1155"/>
      <c r="DQ157" s="1153"/>
      <c r="DR157" s="1153"/>
      <c r="DS157" s="1153"/>
      <c r="DT157" s="1153"/>
      <c r="DU157" s="1153"/>
      <c r="DV157" s="1153"/>
      <c r="DW157" s="1153"/>
      <c r="DX157" s="1153"/>
      <c r="DY157" s="1153"/>
      <c r="DZ157" s="1154"/>
      <c r="EA157" s="290"/>
      <c r="EB157" s="290"/>
      <c r="EC157" s="290"/>
      <c r="ED157" s="290"/>
      <c r="EE157" s="290"/>
      <c r="EF157" s="290"/>
      <c r="EG157" s="290"/>
      <c r="EH157" s="290"/>
      <c r="EI157" s="290"/>
      <c r="EJ157" s="290"/>
      <c r="EK157" s="290"/>
      <c r="EL157" s="290"/>
      <c r="EM157" s="290"/>
      <c r="EN157" s="290"/>
      <c r="EO157" s="290"/>
      <c r="EP157" s="293"/>
      <c r="EQ157" s="267"/>
      <c r="ER157" s="267"/>
      <c r="ES157" s="267"/>
      <c r="ET157" s="267"/>
      <c r="EU157" s="267"/>
      <c r="EV157" s="267"/>
      <c r="EW157" s="267"/>
      <c r="EX157" s="267"/>
      <c r="EY157" s="268"/>
      <c r="EZ157" s="251"/>
      <c r="FA157" s="252"/>
      <c r="FB157" s="298"/>
      <c r="FC157" s="298"/>
      <c r="FD157" s="299"/>
      <c r="FE157" s="252"/>
      <c r="FF157" s="252"/>
      <c r="FG157" s="298"/>
      <c r="FH157" s="298"/>
      <c r="FI157" s="299"/>
      <c r="FJ157" s="294"/>
      <c r="FK157" s="253"/>
      <c r="FL157" s="253"/>
      <c r="FM157" s="253"/>
      <c r="FN157" s="254"/>
      <c r="FO157" s="258"/>
      <c r="FP157" s="234"/>
      <c r="FQ157" s="235"/>
      <c r="FR157" s="235"/>
      <c r="FS157" s="235"/>
      <c r="FT157" s="235"/>
      <c r="FU157" s="235"/>
      <c r="FV157" s="235"/>
      <c r="FW157" s="235"/>
      <c r="FX157" s="235"/>
      <c r="FY157" s="362"/>
      <c r="FZ157" s="240"/>
      <c r="GA157" s="238"/>
      <c r="GB157" s="238"/>
      <c r="GC157" s="238"/>
      <c r="GD157" s="238"/>
      <c r="GE157" s="238"/>
      <c r="GF157" s="238"/>
      <c r="GG157" s="238"/>
      <c r="GH157" s="238"/>
      <c r="GI157" s="238"/>
      <c r="GJ157" s="238"/>
      <c r="GK157" s="238"/>
      <c r="GL157" s="238"/>
      <c r="GM157" s="238"/>
      <c r="GN157" s="238"/>
      <c r="GO157" s="238"/>
      <c r="GP157" s="238"/>
      <c r="GQ157" s="238"/>
      <c r="GR157" s="239"/>
      <c r="GS157" s="240"/>
      <c r="GT157" s="238"/>
      <c r="GU157" s="238"/>
      <c r="GV157" s="238"/>
      <c r="GW157" s="238"/>
      <c r="GX157" s="238"/>
      <c r="GY157" s="238"/>
      <c r="GZ157" s="238"/>
      <c r="HA157" s="238"/>
      <c r="HB157" s="238"/>
      <c r="HC157" s="238"/>
      <c r="HD157" s="238"/>
      <c r="HE157" s="238"/>
      <c r="HF157" s="238"/>
      <c r="HG157" s="239"/>
      <c r="HH157" s="1155"/>
      <c r="HI157" s="1153"/>
      <c r="HJ157" s="1153"/>
      <c r="HK157" s="1153"/>
      <c r="HL157" s="1153"/>
      <c r="HM157" s="1153"/>
      <c r="HN157" s="1153"/>
      <c r="HO157" s="1153"/>
      <c r="HP157" s="1153"/>
      <c r="HQ157" s="1153"/>
      <c r="HR157" s="1154"/>
      <c r="HS157" s="290"/>
      <c r="HT157" s="290"/>
      <c r="HU157" s="290"/>
      <c r="HV157" s="290"/>
      <c r="HW157" s="290"/>
      <c r="HX157" s="290"/>
      <c r="HY157" s="290"/>
      <c r="HZ157" s="290"/>
      <c r="IA157" s="290"/>
      <c r="IB157" s="290"/>
      <c r="IC157" s="290"/>
      <c r="ID157" s="290"/>
      <c r="IE157" s="290"/>
      <c r="IF157" s="290"/>
      <c r="IG157" s="290"/>
      <c r="IH157" s="293"/>
      <c r="II157" s="267"/>
      <c r="IJ157" s="267"/>
      <c r="IK157" s="267"/>
      <c r="IL157" s="267"/>
      <c r="IM157" s="267"/>
      <c r="IN157" s="267"/>
      <c r="IO157" s="267"/>
      <c r="IP157" s="267"/>
      <c r="IQ157" s="268"/>
      <c r="IR157" s="251"/>
      <c r="IS157" s="252"/>
      <c r="IT157" s="298"/>
      <c r="IU157" s="298"/>
      <c r="IV157" s="299"/>
      <c r="IW157" s="252"/>
      <c r="IX157" s="252"/>
      <c r="IY157" s="298"/>
      <c r="IZ157" s="298"/>
      <c r="JA157" s="299"/>
      <c r="JB157" s="294"/>
      <c r="JC157" s="253"/>
      <c r="JD157" s="253"/>
      <c r="JE157" s="253"/>
      <c r="JF157" s="254"/>
      <c r="JG157" s="258"/>
      <c r="JH157" s="221"/>
      <c r="JI157" s="221"/>
      <c r="JJ157" s="221"/>
      <c r="JK157" s="221"/>
      <c r="JL157" s="221"/>
      <c r="JM157" s="221"/>
      <c r="JN157" s="221"/>
      <c r="JO157" s="221"/>
      <c r="JP157" s="221"/>
      <c r="JQ157" s="203"/>
      <c r="JR157" s="234"/>
      <c r="JS157" s="235"/>
      <c r="JT157" s="235"/>
      <c r="JU157" s="235"/>
      <c r="JV157" s="235"/>
      <c r="JW157" s="235"/>
      <c r="JX157" s="235"/>
      <c r="JY157" s="235"/>
      <c r="JZ157" s="235"/>
      <c r="KA157" s="362"/>
      <c r="KB157" s="240"/>
      <c r="KC157" s="238"/>
      <c r="KD157" s="238"/>
      <c r="KE157" s="238"/>
      <c r="KF157" s="238"/>
      <c r="KG157" s="238"/>
      <c r="KH157" s="238"/>
      <c r="KI157" s="238"/>
      <c r="KJ157" s="238"/>
      <c r="KK157" s="238"/>
      <c r="KL157" s="238"/>
      <c r="KM157" s="238"/>
      <c r="KN157" s="238"/>
      <c r="KO157" s="238"/>
      <c r="KP157" s="238"/>
      <c r="KQ157" s="238"/>
      <c r="KR157" s="238"/>
      <c r="KS157" s="238"/>
      <c r="KT157" s="239"/>
      <c r="KU157" s="240"/>
      <c r="KV157" s="238"/>
      <c r="KW157" s="238"/>
      <c r="KX157" s="238"/>
      <c r="KY157" s="238"/>
      <c r="KZ157" s="238"/>
      <c r="LA157" s="238"/>
      <c r="LB157" s="238"/>
      <c r="LC157" s="238"/>
      <c r="LD157" s="238"/>
      <c r="LE157" s="238"/>
      <c r="LF157" s="238"/>
      <c r="LG157" s="238"/>
      <c r="LH157" s="238"/>
      <c r="LI157" s="239"/>
      <c r="LJ157" s="1155"/>
      <c r="LK157" s="1153"/>
      <c r="LL157" s="1153"/>
      <c r="LM157" s="1153"/>
      <c r="LN157" s="1153"/>
      <c r="LO157" s="1153"/>
      <c r="LP157" s="1153"/>
      <c r="LQ157" s="1153"/>
      <c r="LR157" s="1153"/>
      <c r="LS157" s="1153"/>
      <c r="LT157" s="1154"/>
      <c r="LU157" s="290"/>
      <c r="LV157" s="290"/>
      <c r="LW157" s="290"/>
      <c r="LX157" s="290"/>
      <c r="LY157" s="290"/>
      <c r="LZ157" s="290"/>
      <c r="MA157" s="290"/>
      <c r="MB157" s="290"/>
      <c r="MC157" s="290"/>
      <c r="MD157" s="290"/>
      <c r="ME157" s="290"/>
      <c r="MF157" s="290"/>
      <c r="MG157" s="290"/>
      <c r="MH157" s="290"/>
      <c r="MI157" s="290"/>
      <c r="MJ157" s="293"/>
      <c r="MK157" s="267"/>
      <c r="ML157" s="267"/>
      <c r="MM157" s="267"/>
      <c r="MN157" s="267"/>
      <c r="MO157" s="267"/>
      <c r="MP157" s="267"/>
      <c r="MQ157" s="267"/>
      <c r="MR157" s="267"/>
      <c r="MS157" s="268"/>
      <c r="MT157" s="251"/>
      <c r="MU157" s="252"/>
      <c r="MV157" s="298"/>
      <c r="MW157" s="298"/>
      <c r="MX157" s="299"/>
      <c r="MY157" s="252"/>
      <c r="MZ157" s="252"/>
      <c r="NA157" s="298"/>
      <c r="NB157" s="298"/>
      <c r="NC157" s="299"/>
      <c r="ND157" s="294"/>
      <c r="NE157" s="253"/>
      <c r="NF157" s="253"/>
      <c r="NG157" s="253"/>
      <c r="NH157" s="254"/>
      <c r="NI157" s="258"/>
      <c r="NJ157" s="221"/>
      <c r="NK157" s="221"/>
      <c r="NL157" s="221"/>
      <c r="NM157" s="221"/>
      <c r="NN157" s="221"/>
      <c r="NO157" s="221"/>
      <c r="NP157" s="221"/>
      <c r="NQ157" s="221"/>
      <c r="NR157" s="221"/>
      <c r="NS157" s="203"/>
      <c r="NT157" s="234"/>
      <c r="NU157" s="235"/>
      <c r="NV157" s="235"/>
      <c r="NW157" s="235"/>
      <c r="NX157" s="235"/>
      <c r="NY157" s="235"/>
      <c r="NZ157" s="235"/>
      <c r="OA157" s="235"/>
      <c r="OB157" s="235"/>
      <c r="OC157" s="362"/>
      <c r="OD157" s="240"/>
      <c r="OE157" s="238"/>
      <c r="OF157" s="238"/>
      <c r="OG157" s="238"/>
      <c r="OH157" s="238"/>
      <c r="OI157" s="238"/>
      <c r="OJ157" s="238"/>
      <c r="OK157" s="238"/>
      <c r="OL157" s="238"/>
      <c r="OM157" s="238"/>
      <c r="ON157" s="238"/>
      <c r="OO157" s="238"/>
      <c r="OP157" s="238"/>
      <c r="OQ157" s="238"/>
      <c r="OR157" s="238"/>
      <c r="OS157" s="238"/>
      <c r="OT157" s="238"/>
      <c r="OU157" s="238"/>
      <c r="OV157" s="239"/>
      <c r="OW157" s="240"/>
      <c r="OX157" s="238"/>
      <c r="OY157" s="238"/>
      <c r="OZ157" s="238"/>
      <c r="PA157" s="238"/>
      <c r="PB157" s="238"/>
      <c r="PC157" s="238"/>
      <c r="PD157" s="238"/>
      <c r="PE157" s="238"/>
      <c r="PF157" s="238"/>
      <c r="PG157" s="238"/>
      <c r="PH157" s="238"/>
      <c r="PI157" s="238"/>
      <c r="PJ157" s="238"/>
      <c r="PK157" s="239"/>
      <c r="PL157" s="1155"/>
      <c r="PM157" s="1153"/>
      <c r="PN157" s="1153"/>
      <c r="PO157" s="1153"/>
      <c r="PP157" s="1153"/>
      <c r="PQ157" s="1153"/>
      <c r="PR157" s="1153"/>
      <c r="PS157" s="1153"/>
      <c r="PT157" s="1153"/>
      <c r="PU157" s="1153"/>
      <c r="PV157" s="1154"/>
      <c r="PW157" s="290"/>
      <c r="PX157" s="290"/>
      <c r="PY157" s="290"/>
      <c r="PZ157" s="290"/>
      <c r="QA157" s="290"/>
      <c r="QB157" s="290"/>
      <c r="QC157" s="290"/>
      <c r="QD157" s="290"/>
      <c r="QE157" s="290"/>
      <c r="QF157" s="290"/>
      <c r="QG157" s="290"/>
      <c r="QH157" s="290"/>
      <c r="QI157" s="290"/>
      <c r="QJ157" s="290"/>
      <c r="QK157" s="290"/>
      <c r="QL157" s="293"/>
      <c r="QM157" s="267"/>
      <c r="QN157" s="267"/>
      <c r="QO157" s="267"/>
      <c r="QP157" s="267"/>
      <c r="QQ157" s="267"/>
      <c r="QR157" s="267"/>
      <c r="QS157" s="267"/>
      <c r="QT157" s="267"/>
      <c r="QU157" s="268"/>
      <c r="QV157" s="251"/>
      <c r="QW157" s="252"/>
      <c r="QX157" s="298"/>
      <c r="QY157" s="298"/>
      <c r="QZ157" s="299"/>
      <c r="RA157" s="252"/>
      <c r="RB157" s="252"/>
      <c r="RC157" s="298"/>
      <c r="RD157" s="298"/>
      <c r="RE157" s="299"/>
      <c r="RF157" s="294"/>
      <c r="RG157" s="253"/>
      <c r="RH157" s="253"/>
      <c r="RI157" s="253"/>
      <c r="RJ157" s="254"/>
      <c r="RK157" s="1017"/>
      <c r="RL157" s="222"/>
      <c r="RM157" s="222"/>
      <c r="RN157" s="222"/>
      <c r="RO157" s="222"/>
      <c r="RP157" s="222"/>
      <c r="RQ157" s="222"/>
      <c r="RR157" s="222"/>
      <c r="RS157" s="222"/>
      <c r="RT157" s="222"/>
      <c r="RU157" s="203"/>
    </row>
    <row r="158" spans="1:489" ht="6.95" customHeight="1" thickTop="1" thickBot="1">
      <c r="B158" s="851" t="s">
        <v>79</v>
      </c>
      <c r="C158" s="852"/>
      <c r="D158" s="852"/>
      <c r="E158" s="852"/>
      <c r="F158" s="852"/>
      <c r="G158" s="852"/>
      <c r="H158" s="852"/>
      <c r="I158" s="852"/>
      <c r="J158" s="852"/>
      <c r="K158" s="852"/>
      <c r="L158" s="852"/>
      <c r="M158" s="852"/>
      <c r="N158" s="852"/>
      <c r="O158" s="852"/>
      <c r="P158" s="852"/>
      <c r="Q158" s="852"/>
      <c r="R158" s="852"/>
      <c r="S158" s="852"/>
      <c r="T158" s="852"/>
      <c r="U158" s="852"/>
      <c r="V158" s="852"/>
      <c r="W158" s="852"/>
      <c r="X158" s="852"/>
      <c r="Y158" s="852"/>
      <c r="Z158" s="852"/>
      <c r="AA158" s="852"/>
      <c r="AB158" s="852"/>
      <c r="AC158" s="853"/>
      <c r="AD158" s="878"/>
      <c r="AE158" s="878"/>
      <c r="AF158" s="878"/>
      <c r="AG158" s="878"/>
      <c r="AH158" s="878"/>
      <c r="AI158" s="878"/>
      <c r="AJ158" s="878"/>
      <c r="AK158" s="878"/>
      <c r="AL158" s="878"/>
      <c r="AM158" s="878"/>
      <c r="AN158" s="878"/>
      <c r="AO158" s="878"/>
      <c r="AP158" s="878"/>
      <c r="AQ158" s="878"/>
      <c r="AR158" s="773"/>
      <c r="AS158" s="773"/>
      <c r="AT158" s="773"/>
      <c r="AU158" s="773"/>
      <c r="AV158" s="773"/>
      <c r="AW158" s="773"/>
      <c r="AX158" s="773"/>
      <c r="AY158" s="773"/>
      <c r="AZ158" s="773"/>
      <c r="BA158" s="773"/>
      <c r="BB158" s="773"/>
      <c r="BC158" s="773"/>
      <c r="BD158" s="773"/>
      <c r="BE158" s="773"/>
      <c r="BF158" s="773"/>
      <c r="BG158" s="773"/>
      <c r="BH158" s="773"/>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240"/>
      <c r="CI158" s="238"/>
      <c r="CJ158" s="238"/>
      <c r="CK158" s="238"/>
      <c r="CL158" s="238"/>
      <c r="CM158" s="238"/>
      <c r="CN158" s="238"/>
      <c r="CO158" s="238"/>
      <c r="CP158" s="238"/>
      <c r="CQ158" s="238"/>
      <c r="CR158" s="238"/>
      <c r="CS158" s="238"/>
      <c r="CT158" s="238"/>
      <c r="CU158" s="238"/>
      <c r="CV158" s="238"/>
      <c r="CW158" s="238"/>
      <c r="CX158" s="238"/>
      <c r="CY158" s="238"/>
      <c r="CZ158" s="239"/>
      <c r="DA158" s="240"/>
      <c r="DB158" s="238"/>
      <c r="DC158" s="238"/>
      <c r="DD158" s="238"/>
      <c r="DE158" s="238"/>
      <c r="DF158" s="238"/>
      <c r="DG158" s="238"/>
      <c r="DH158" s="238"/>
      <c r="DI158" s="238"/>
      <c r="DJ158" s="238"/>
      <c r="DK158" s="238"/>
      <c r="DL158" s="238"/>
      <c r="DM158" s="238"/>
      <c r="DN158" s="238"/>
      <c r="DO158" s="239"/>
      <c r="DP158" s="1155"/>
      <c r="DQ158" s="1153"/>
      <c r="DR158" s="1153"/>
      <c r="DS158" s="1153"/>
      <c r="DT158" s="1153"/>
      <c r="DU158" s="1153"/>
      <c r="DV158" s="1153"/>
      <c r="DW158" s="1153"/>
      <c r="DX158" s="1153"/>
      <c r="DY158" s="1153"/>
      <c r="DZ158" s="1154"/>
      <c r="EA158" s="290"/>
      <c r="EB158" s="290"/>
      <c r="EC158" s="290"/>
      <c r="ED158" s="290"/>
      <c r="EE158" s="290"/>
      <c r="EF158" s="290"/>
      <c r="EG158" s="290"/>
      <c r="EH158" s="290"/>
      <c r="EI158" s="290"/>
      <c r="EJ158" s="290"/>
      <c r="EK158" s="290"/>
      <c r="EL158" s="290"/>
      <c r="EM158" s="290"/>
      <c r="EN158" s="290"/>
      <c r="EO158" s="290"/>
      <c r="EP158" s="247" t="s">
        <v>80</v>
      </c>
      <c r="EQ158" s="248"/>
      <c r="ER158" s="249"/>
      <c r="ES158" s="249"/>
      <c r="ET158" s="250"/>
      <c r="EU158" s="247" t="s">
        <v>81</v>
      </c>
      <c r="EV158" s="248"/>
      <c r="EW158" s="248"/>
      <c r="EX158" s="249"/>
      <c r="EY158" s="249"/>
      <c r="EZ158" s="300"/>
      <c r="FA158" s="298"/>
      <c r="FB158" s="298"/>
      <c r="FC158" s="298"/>
      <c r="FD158" s="299"/>
      <c r="FE158" s="298"/>
      <c r="FF158" s="298"/>
      <c r="FG158" s="298"/>
      <c r="FH158" s="298"/>
      <c r="FI158" s="299"/>
      <c r="FJ158" s="294"/>
      <c r="FK158" s="253"/>
      <c r="FL158" s="253"/>
      <c r="FM158" s="253"/>
      <c r="FN158" s="254"/>
      <c r="FO158" s="258"/>
      <c r="FP158" s="234"/>
      <c r="FQ158" s="235"/>
      <c r="FR158" s="235"/>
      <c r="FS158" s="235"/>
      <c r="FT158" s="235"/>
      <c r="FU158" s="235"/>
      <c r="FV158" s="235"/>
      <c r="FW158" s="235"/>
      <c r="FX158" s="235"/>
      <c r="FY158" s="362"/>
      <c r="FZ158" s="240"/>
      <c r="GA158" s="238"/>
      <c r="GB158" s="238"/>
      <c r="GC158" s="238"/>
      <c r="GD158" s="238"/>
      <c r="GE158" s="238"/>
      <c r="GF158" s="238"/>
      <c r="GG158" s="238"/>
      <c r="GH158" s="238"/>
      <c r="GI158" s="238"/>
      <c r="GJ158" s="238"/>
      <c r="GK158" s="238"/>
      <c r="GL158" s="238"/>
      <c r="GM158" s="238"/>
      <c r="GN158" s="238"/>
      <c r="GO158" s="238"/>
      <c r="GP158" s="238"/>
      <c r="GQ158" s="238"/>
      <c r="GR158" s="239"/>
      <c r="GS158" s="240"/>
      <c r="GT158" s="238"/>
      <c r="GU158" s="238"/>
      <c r="GV158" s="238"/>
      <c r="GW158" s="238"/>
      <c r="GX158" s="238"/>
      <c r="GY158" s="238"/>
      <c r="GZ158" s="238"/>
      <c r="HA158" s="238"/>
      <c r="HB158" s="238"/>
      <c r="HC158" s="238"/>
      <c r="HD158" s="238"/>
      <c r="HE158" s="238"/>
      <c r="HF158" s="238"/>
      <c r="HG158" s="239"/>
      <c r="HH158" s="1155"/>
      <c r="HI158" s="1153"/>
      <c r="HJ158" s="1153"/>
      <c r="HK158" s="1153"/>
      <c r="HL158" s="1153"/>
      <c r="HM158" s="1153"/>
      <c r="HN158" s="1153"/>
      <c r="HO158" s="1153"/>
      <c r="HP158" s="1153"/>
      <c r="HQ158" s="1153"/>
      <c r="HR158" s="1154"/>
      <c r="HS158" s="290"/>
      <c r="HT158" s="290"/>
      <c r="HU158" s="290"/>
      <c r="HV158" s="290"/>
      <c r="HW158" s="290"/>
      <c r="HX158" s="290"/>
      <c r="HY158" s="290"/>
      <c r="HZ158" s="290"/>
      <c r="IA158" s="290"/>
      <c r="IB158" s="290"/>
      <c r="IC158" s="290"/>
      <c r="ID158" s="290"/>
      <c r="IE158" s="290"/>
      <c r="IF158" s="290"/>
      <c r="IG158" s="290"/>
      <c r="IH158" s="247" t="s">
        <v>80</v>
      </c>
      <c r="II158" s="248"/>
      <c r="IJ158" s="249"/>
      <c r="IK158" s="249"/>
      <c r="IL158" s="250"/>
      <c r="IM158" s="247" t="s">
        <v>81</v>
      </c>
      <c r="IN158" s="248"/>
      <c r="IO158" s="248"/>
      <c r="IP158" s="249"/>
      <c r="IQ158" s="249"/>
      <c r="IR158" s="300"/>
      <c r="IS158" s="298"/>
      <c r="IT158" s="298"/>
      <c r="IU158" s="298"/>
      <c r="IV158" s="299"/>
      <c r="IW158" s="298"/>
      <c r="IX158" s="298"/>
      <c r="IY158" s="298"/>
      <c r="IZ158" s="298"/>
      <c r="JA158" s="299"/>
      <c r="JB158" s="294"/>
      <c r="JC158" s="253"/>
      <c r="JD158" s="253"/>
      <c r="JE158" s="253"/>
      <c r="JF158" s="254"/>
      <c r="JG158" s="258"/>
      <c r="JH158" s="221"/>
      <c r="JI158" s="221"/>
      <c r="JJ158" s="221"/>
      <c r="JK158" s="221"/>
      <c r="JL158" s="221"/>
      <c r="JM158" s="221"/>
      <c r="JN158" s="221"/>
      <c r="JO158" s="221"/>
      <c r="JP158" s="221"/>
      <c r="JQ158" s="203"/>
      <c r="JR158" s="234"/>
      <c r="JS158" s="235"/>
      <c r="JT158" s="235"/>
      <c r="JU158" s="235"/>
      <c r="JV158" s="235"/>
      <c r="JW158" s="235"/>
      <c r="JX158" s="235"/>
      <c r="JY158" s="235"/>
      <c r="JZ158" s="235"/>
      <c r="KA158" s="362"/>
      <c r="KB158" s="240"/>
      <c r="KC158" s="238"/>
      <c r="KD158" s="238"/>
      <c r="KE158" s="238"/>
      <c r="KF158" s="238"/>
      <c r="KG158" s="238"/>
      <c r="KH158" s="238"/>
      <c r="KI158" s="238"/>
      <c r="KJ158" s="238"/>
      <c r="KK158" s="238"/>
      <c r="KL158" s="238"/>
      <c r="KM158" s="238"/>
      <c r="KN158" s="238"/>
      <c r="KO158" s="238"/>
      <c r="KP158" s="238"/>
      <c r="KQ158" s="238"/>
      <c r="KR158" s="238"/>
      <c r="KS158" s="238"/>
      <c r="KT158" s="239"/>
      <c r="KU158" s="240"/>
      <c r="KV158" s="238"/>
      <c r="KW158" s="238"/>
      <c r="KX158" s="238"/>
      <c r="KY158" s="238"/>
      <c r="KZ158" s="238"/>
      <c r="LA158" s="238"/>
      <c r="LB158" s="238"/>
      <c r="LC158" s="238"/>
      <c r="LD158" s="238"/>
      <c r="LE158" s="238"/>
      <c r="LF158" s="238"/>
      <c r="LG158" s="238"/>
      <c r="LH158" s="238"/>
      <c r="LI158" s="239"/>
      <c r="LJ158" s="1155"/>
      <c r="LK158" s="1153"/>
      <c r="LL158" s="1153"/>
      <c r="LM158" s="1153"/>
      <c r="LN158" s="1153"/>
      <c r="LO158" s="1153"/>
      <c r="LP158" s="1153"/>
      <c r="LQ158" s="1153"/>
      <c r="LR158" s="1153"/>
      <c r="LS158" s="1153"/>
      <c r="LT158" s="1154"/>
      <c r="LU158" s="290"/>
      <c r="LV158" s="290"/>
      <c r="LW158" s="290"/>
      <c r="LX158" s="290"/>
      <c r="LY158" s="290"/>
      <c r="LZ158" s="290"/>
      <c r="MA158" s="290"/>
      <c r="MB158" s="290"/>
      <c r="MC158" s="290"/>
      <c r="MD158" s="290"/>
      <c r="ME158" s="290"/>
      <c r="MF158" s="290"/>
      <c r="MG158" s="290"/>
      <c r="MH158" s="290"/>
      <c r="MI158" s="290"/>
      <c r="MJ158" s="247" t="s">
        <v>80</v>
      </c>
      <c r="MK158" s="248"/>
      <c r="ML158" s="249"/>
      <c r="MM158" s="249"/>
      <c r="MN158" s="250"/>
      <c r="MO158" s="247" t="s">
        <v>81</v>
      </c>
      <c r="MP158" s="248"/>
      <c r="MQ158" s="248"/>
      <c r="MR158" s="249"/>
      <c r="MS158" s="249"/>
      <c r="MT158" s="300"/>
      <c r="MU158" s="298"/>
      <c r="MV158" s="298"/>
      <c r="MW158" s="298"/>
      <c r="MX158" s="299"/>
      <c r="MY158" s="298"/>
      <c r="MZ158" s="298"/>
      <c r="NA158" s="298"/>
      <c r="NB158" s="298"/>
      <c r="NC158" s="299"/>
      <c r="ND158" s="294"/>
      <c r="NE158" s="253"/>
      <c r="NF158" s="253"/>
      <c r="NG158" s="253"/>
      <c r="NH158" s="254"/>
      <c r="NI158" s="258"/>
      <c r="NJ158" s="221"/>
      <c r="NK158" s="221"/>
      <c r="NL158" s="221"/>
      <c r="NM158" s="221"/>
      <c r="NN158" s="221"/>
      <c r="NO158" s="221"/>
      <c r="NP158" s="221"/>
      <c r="NQ158" s="221"/>
      <c r="NR158" s="221"/>
      <c r="NS158" s="203"/>
      <c r="NT158" s="234"/>
      <c r="NU158" s="235"/>
      <c r="NV158" s="235"/>
      <c r="NW158" s="235"/>
      <c r="NX158" s="235"/>
      <c r="NY158" s="235"/>
      <c r="NZ158" s="235"/>
      <c r="OA158" s="235"/>
      <c r="OB158" s="235"/>
      <c r="OC158" s="362"/>
      <c r="OD158" s="240"/>
      <c r="OE158" s="238"/>
      <c r="OF158" s="238"/>
      <c r="OG158" s="238"/>
      <c r="OH158" s="238"/>
      <c r="OI158" s="238"/>
      <c r="OJ158" s="238"/>
      <c r="OK158" s="238"/>
      <c r="OL158" s="238"/>
      <c r="OM158" s="238"/>
      <c r="ON158" s="238"/>
      <c r="OO158" s="238"/>
      <c r="OP158" s="238"/>
      <c r="OQ158" s="238"/>
      <c r="OR158" s="238"/>
      <c r="OS158" s="238"/>
      <c r="OT158" s="238"/>
      <c r="OU158" s="238"/>
      <c r="OV158" s="239"/>
      <c r="OW158" s="240"/>
      <c r="OX158" s="238"/>
      <c r="OY158" s="238"/>
      <c r="OZ158" s="238"/>
      <c r="PA158" s="238"/>
      <c r="PB158" s="238"/>
      <c r="PC158" s="238"/>
      <c r="PD158" s="238"/>
      <c r="PE158" s="238"/>
      <c r="PF158" s="238"/>
      <c r="PG158" s="238"/>
      <c r="PH158" s="238"/>
      <c r="PI158" s="238"/>
      <c r="PJ158" s="238"/>
      <c r="PK158" s="239"/>
      <c r="PL158" s="1155"/>
      <c r="PM158" s="1153"/>
      <c r="PN158" s="1153"/>
      <c r="PO158" s="1153"/>
      <c r="PP158" s="1153"/>
      <c r="PQ158" s="1153"/>
      <c r="PR158" s="1153"/>
      <c r="PS158" s="1153"/>
      <c r="PT158" s="1153"/>
      <c r="PU158" s="1153"/>
      <c r="PV158" s="1154"/>
      <c r="PW158" s="290"/>
      <c r="PX158" s="290"/>
      <c r="PY158" s="290"/>
      <c r="PZ158" s="290"/>
      <c r="QA158" s="290"/>
      <c r="QB158" s="290"/>
      <c r="QC158" s="290"/>
      <c r="QD158" s="290"/>
      <c r="QE158" s="290"/>
      <c r="QF158" s="290"/>
      <c r="QG158" s="290"/>
      <c r="QH158" s="290"/>
      <c r="QI158" s="290"/>
      <c r="QJ158" s="290"/>
      <c r="QK158" s="290"/>
      <c r="QL158" s="247" t="s">
        <v>80</v>
      </c>
      <c r="QM158" s="248"/>
      <c r="QN158" s="249"/>
      <c r="QO158" s="249"/>
      <c r="QP158" s="250"/>
      <c r="QQ158" s="247" t="s">
        <v>81</v>
      </c>
      <c r="QR158" s="248"/>
      <c r="QS158" s="248"/>
      <c r="QT158" s="249"/>
      <c r="QU158" s="249"/>
      <c r="QV158" s="300"/>
      <c r="QW158" s="298"/>
      <c r="QX158" s="298"/>
      <c r="QY158" s="298"/>
      <c r="QZ158" s="299"/>
      <c r="RA158" s="298"/>
      <c r="RB158" s="298"/>
      <c r="RC158" s="298"/>
      <c r="RD158" s="298"/>
      <c r="RE158" s="299"/>
      <c r="RF158" s="294"/>
      <c r="RG158" s="253"/>
      <c r="RH158" s="253"/>
      <c r="RI158" s="253"/>
      <c r="RJ158" s="254"/>
      <c r="RK158" s="1017"/>
      <c r="RL158" s="222"/>
      <c r="RM158" s="222"/>
      <c r="RN158" s="222"/>
      <c r="RO158" s="222"/>
      <c r="RP158" s="222"/>
      <c r="RQ158" s="222"/>
      <c r="RR158" s="222"/>
      <c r="RS158" s="222"/>
      <c r="RT158" s="222"/>
      <c r="RU158" s="203"/>
    </row>
    <row r="159" spans="1:489" ht="6.95" customHeight="1" thickTop="1" thickBot="1">
      <c r="B159" s="851"/>
      <c r="C159" s="852"/>
      <c r="D159" s="852"/>
      <c r="E159" s="852"/>
      <c r="F159" s="852"/>
      <c r="G159" s="852"/>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3"/>
      <c r="AD159" s="878"/>
      <c r="AE159" s="878"/>
      <c r="AF159" s="878"/>
      <c r="AG159" s="878"/>
      <c r="AH159" s="878"/>
      <c r="AI159" s="878"/>
      <c r="AJ159" s="878"/>
      <c r="AK159" s="878"/>
      <c r="AL159" s="878"/>
      <c r="AM159" s="878"/>
      <c r="AN159" s="878"/>
      <c r="AO159" s="878"/>
      <c r="AP159" s="878"/>
      <c r="AQ159" s="878"/>
      <c r="AR159" s="773"/>
      <c r="AS159" s="773"/>
      <c r="AT159" s="773"/>
      <c r="AU159" s="773"/>
      <c r="AV159" s="773"/>
      <c r="AW159" s="773"/>
      <c r="AX159" s="773"/>
      <c r="AY159" s="773"/>
      <c r="AZ159" s="773"/>
      <c r="BA159" s="773"/>
      <c r="BB159" s="773"/>
      <c r="BC159" s="773"/>
      <c r="BD159" s="773"/>
      <c r="BE159" s="773"/>
      <c r="BF159" s="773"/>
      <c r="BG159" s="773"/>
      <c r="BH159" s="773"/>
      <c r="BI159" s="773"/>
      <c r="BJ159" s="773"/>
      <c r="BK159" s="773"/>
      <c r="BL159" s="773"/>
      <c r="BM159" s="773"/>
      <c r="BN159" s="773"/>
      <c r="BO159" s="773"/>
      <c r="BP159" s="773"/>
      <c r="BQ159" s="773"/>
      <c r="BR159" s="773"/>
      <c r="BS159" s="773"/>
      <c r="BT159" s="773"/>
      <c r="BU159" s="773"/>
      <c r="BV159" s="773"/>
      <c r="BW159" s="773"/>
      <c r="BX159" s="773"/>
      <c r="BY159" s="773"/>
      <c r="BZ159" s="773"/>
      <c r="CA159" s="773"/>
      <c r="CB159" s="773"/>
      <c r="CC159" s="773"/>
      <c r="CD159" s="773"/>
      <c r="CE159" s="773"/>
      <c r="CF159" s="773"/>
      <c r="CG159" s="773"/>
      <c r="CH159" s="240"/>
      <c r="CI159" s="238"/>
      <c r="CJ159" s="238"/>
      <c r="CK159" s="238"/>
      <c r="CL159" s="238"/>
      <c r="CM159" s="238"/>
      <c r="CN159" s="238"/>
      <c r="CO159" s="238"/>
      <c r="CP159" s="238"/>
      <c r="CQ159" s="238"/>
      <c r="CR159" s="238"/>
      <c r="CS159" s="238"/>
      <c r="CT159" s="238"/>
      <c r="CU159" s="238"/>
      <c r="CV159" s="238"/>
      <c r="CW159" s="238"/>
      <c r="CX159" s="238"/>
      <c r="CY159" s="238"/>
      <c r="CZ159" s="239"/>
      <c r="DA159" s="240"/>
      <c r="DB159" s="238"/>
      <c r="DC159" s="238"/>
      <c r="DD159" s="238"/>
      <c r="DE159" s="238"/>
      <c r="DF159" s="238"/>
      <c r="DG159" s="238"/>
      <c r="DH159" s="238"/>
      <c r="DI159" s="238"/>
      <c r="DJ159" s="238"/>
      <c r="DK159" s="238"/>
      <c r="DL159" s="238"/>
      <c r="DM159" s="238"/>
      <c r="DN159" s="238"/>
      <c r="DO159" s="239"/>
      <c r="DP159" s="1155"/>
      <c r="DQ159" s="1153"/>
      <c r="DR159" s="1153"/>
      <c r="DS159" s="1153"/>
      <c r="DT159" s="1153"/>
      <c r="DU159" s="1153"/>
      <c r="DV159" s="1153"/>
      <c r="DW159" s="1153"/>
      <c r="DX159" s="1153"/>
      <c r="DY159" s="1153"/>
      <c r="DZ159" s="1154"/>
      <c r="EA159" s="290"/>
      <c r="EB159" s="290"/>
      <c r="EC159" s="290"/>
      <c r="ED159" s="290"/>
      <c r="EE159" s="290"/>
      <c r="EF159" s="290"/>
      <c r="EG159" s="290"/>
      <c r="EH159" s="290"/>
      <c r="EI159" s="290"/>
      <c r="EJ159" s="290"/>
      <c r="EK159" s="290"/>
      <c r="EL159" s="290"/>
      <c r="EM159" s="290"/>
      <c r="EN159" s="290"/>
      <c r="EO159" s="290"/>
      <c r="EP159" s="251"/>
      <c r="EQ159" s="252"/>
      <c r="ER159" s="253"/>
      <c r="ES159" s="253"/>
      <c r="ET159" s="254"/>
      <c r="EU159" s="251"/>
      <c r="EV159" s="252"/>
      <c r="EW159" s="252"/>
      <c r="EX159" s="253"/>
      <c r="EY159" s="253"/>
      <c r="EZ159" s="300"/>
      <c r="FA159" s="298"/>
      <c r="FB159" s="298"/>
      <c r="FC159" s="298"/>
      <c r="FD159" s="299"/>
      <c r="FE159" s="298"/>
      <c r="FF159" s="298"/>
      <c r="FG159" s="298"/>
      <c r="FH159" s="298"/>
      <c r="FI159" s="299"/>
      <c r="FJ159" s="294"/>
      <c r="FK159" s="253"/>
      <c r="FL159" s="253"/>
      <c r="FM159" s="253"/>
      <c r="FN159" s="254"/>
      <c r="FO159" s="258"/>
      <c r="FP159" s="234"/>
      <c r="FQ159" s="235"/>
      <c r="FR159" s="235"/>
      <c r="FS159" s="235"/>
      <c r="FT159" s="235"/>
      <c r="FU159" s="235"/>
      <c r="FV159" s="235"/>
      <c r="FW159" s="235"/>
      <c r="FX159" s="235"/>
      <c r="FY159" s="362"/>
      <c r="FZ159" s="240"/>
      <c r="GA159" s="238"/>
      <c r="GB159" s="238"/>
      <c r="GC159" s="238"/>
      <c r="GD159" s="238"/>
      <c r="GE159" s="238"/>
      <c r="GF159" s="238"/>
      <c r="GG159" s="238"/>
      <c r="GH159" s="238"/>
      <c r="GI159" s="238"/>
      <c r="GJ159" s="238"/>
      <c r="GK159" s="238"/>
      <c r="GL159" s="238"/>
      <c r="GM159" s="238"/>
      <c r="GN159" s="238"/>
      <c r="GO159" s="238"/>
      <c r="GP159" s="238"/>
      <c r="GQ159" s="238"/>
      <c r="GR159" s="239"/>
      <c r="GS159" s="240"/>
      <c r="GT159" s="238"/>
      <c r="GU159" s="238"/>
      <c r="GV159" s="238"/>
      <c r="GW159" s="238"/>
      <c r="GX159" s="238"/>
      <c r="GY159" s="238"/>
      <c r="GZ159" s="238"/>
      <c r="HA159" s="238"/>
      <c r="HB159" s="238"/>
      <c r="HC159" s="238"/>
      <c r="HD159" s="238"/>
      <c r="HE159" s="238"/>
      <c r="HF159" s="238"/>
      <c r="HG159" s="239"/>
      <c r="HH159" s="1155"/>
      <c r="HI159" s="1153"/>
      <c r="HJ159" s="1153"/>
      <c r="HK159" s="1153"/>
      <c r="HL159" s="1153"/>
      <c r="HM159" s="1153"/>
      <c r="HN159" s="1153"/>
      <c r="HO159" s="1153"/>
      <c r="HP159" s="1153"/>
      <c r="HQ159" s="1153"/>
      <c r="HR159" s="1154"/>
      <c r="HS159" s="290"/>
      <c r="HT159" s="290"/>
      <c r="HU159" s="290"/>
      <c r="HV159" s="290"/>
      <c r="HW159" s="290"/>
      <c r="HX159" s="290"/>
      <c r="HY159" s="290"/>
      <c r="HZ159" s="290"/>
      <c r="IA159" s="290"/>
      <c r="IB159" s="290"/>
      <c r="IC159" s="290"/>
      <c r="ID159" s="290"/>
      <c r="IE159" s="290"/>
      <c r="IF159" s="290"/>
      <c r="IG159" s="290"/>
      <c r="IH159" s="251"/>
      <c r="II159" s="252"/>
      <c r="IJ159" s="253"/>
      <c r="IK159" s="253"/>
      <c r="IL159" s="254"/>
      <c r="IM159" s="251"/>
      <c r="IN159" s="252"/>
      <c r="IO159" s="252"/>
      <c r="IP159" s="253"/>
      <c r="IQ159" s="253"/>
      <c r="IR159" s="300"/>
      <c r="IS159" s="298"/>
      <c r="IT159" s="298"/>
      <c r="IU159" s="298"/>
      <c r="IV159" s="299"/>
      <c r="IW159" s="298"/>
      <c r="IX159" s="298"/>
      <c r="IY159" s="298"/>
      <c r="IZ159" s="298"/>
      <c r="JA159" s="299"/>
      <c r="JB159" s="294"/>
      <c r="JC159" s="253"/>
      <c r="JD159" s="253"/>
      <c r="JE159" s="253"/>
      <c r="JF159" s="254"/>
      <c r="JG159" s="258"/>
      <c r="JH159" s="221"/>
      <c r="JI159" s="221"/>
      <c r="JJ159" s="221"/>
      <c r="JK159" s="221"/>
      <c r="JL159" s="221"/>
      <c r="JM159" s="221"/>
      <c r="JN159" s="221"/>
      <c r="JO159" s="221"/>
      <c r="JP159" s="221"/>
      <c r="JQ159" s="203"/>
      <c r="JR159" s="234"/>
      <c r="JS159" s="235"/>
      <c r="JT159" s="235"/>
      <c r="JU159" s="235"/>
      <c r="JV159" s="235"/>
      <c r="JW159" s="235"/>
      <c r="JX159" s="235"/>
      <c r="JY159" s="235"/>
      <c r="JZ159" s="235"/>
      <c r="KA159" s="362"/>
      <c r="KB159" s="240"/>
      <c r="KC159" s="238"/>
      <c r="KD159" s="238"/>
      <c r="KE159" s="238"/>
      <c r="KF159" s="238"/>
      <c r="KG159" s="238"/>
      <c r="KH159" s="238"/>
      <c r="KI159" s="238"/>
      <c r="KJ159" s="238"/>
      <c r="KK159" s="238"/>
      <c r="KL159" s="238"/>
      <c r="KM159" s="238"/>
      <c r="KN159" s="238"/>
      <c r="KO159" s="238"/>
      <c r="KP159" s="238"/>
      <c r="KQ159" s="238"/>
      <c r="KR159" s="238"/>
      <c r="KS159" s="238"/>
      <c r="KT159" s="239"/>
      <c r="KU159" s="240"/>
      <c r="KV159" s="238"/>
      <c r="KW159" s="238"/>
      <c r="KX159" s="238"/>
      <c r="KY159" s="238"/>
      <c r="KZ159" s="238"/>
      <c r="LA159" s="238"/>
      <c r="LB159" s="238"/>
      <c r="LC159" s="238"/>
      <c r="LD159" s="238"/>
      <c r="LE159" s="238"/>
      <c r="LF159" s="238"/>
      <c r="LG159" s="238"/>
      <c r="LH159" s="238"/>
      <c r="LI159" s="239"/>
      <c r="LJ159" s="1155"/>
      <c r="LK159" s="1153"/>
      <c r="LL159" s="1153"/>
      <c r="LM159" s="1153"/>
      <c r="LN159" s="1153"/>
      <c r="LO159" s="1153"/>
      <c r="LP159" s="1153"/>
      <c r="LQ159" s="1153"/>
      <c r="LR159" s="1153"/>
      <c r="LS159" s="1153"/>
      <c r="LT159" s="1154"/>
      <c r="LU159" s="290"/>
      <c r="LV159" s="290"/>
      <c r="LW159" s="290"/>
      <c r="LX159" s="290"/>
      <c r="LY159" s="290"/>
      <c r="LZ159" s="290"/>
      <c r="MA159" s="290"/>
      <c r="MB159" s="290"/>
      <c r="MC159" s="290"/>
      <c r="MD159" s="290"/>
      <c r="ME159" s="290"/>
      <c r="MF159" s="290"/>
      <c r="MG159" s="290"/>
      <c r="MH159" s="290"/>
      <c r="MI159" s="290"/>
      <c r="MJ159" s="251"/>
      <c r="MK159" s="252"/>
      <c r="ML159" s="253"/>
      <c r="MM159" s="253"/>
      <c r="MN159" s="254"/>
      <c r="MO159" s="251"/>
      <c r="MP159" s="252"/>
      <c r="MQ159" s="252"/>
      <c r="MR159" s="253"/>
      <c r="MS159" s="253"/>
      <c r="MT159" s="300"/>
      <c r="MU159" s="298"/>
      <c r="MV159" s="298"/>
      <c r="MW159" s="298"/>
      <c r="MX159" s="299"/>
      <c r="MY159" s="298"/>
      <c r="MZ159" s="298"/>
      <c r="NA159" s="298"/>
      <c r="NB159" s="298"/>
      <c r="NC159" s="299"/>
      <c r="ND159" s="294"/>
      <c r="NE159" s="253"/>
      <c r="NF159" s="253"/>
      <c r="NG159" s="253"/>
      <c r="NH159" s="254"/>
      <c r="NI159" s="258"/>
      <c r="NJ159" s="221"/>
      <c r="NK159" s="221"/>
      <c r="NL159" s="221"/>
      <c r="NM159" s="221"/>
      <c r="NN159" s="221"/>
      <c r="NO159" s="221"/>
      <c r="NP159" s="221"/>
      <c r="NQ159" s="221"/>
      <c r="NR159" s="221"/>
      <c r="NS159" s="203"/>
      <c r="NT159" s="234"/>
      <c r="NU159" s="235"/>
      <c r="NV159" s="235"/>
      <c r="NW159" s="235"/>
      <c r="NX159" s="235"/>
      <c r="NY159" s="235"/>
      <c r="NZ159" s="235"/>
      <c r="OA159" s="235"/>
      <c r="OB159" s="235"/>
      <c r="OC159" s="362"/>
      <c r="OD159" s="240"/>
      <c r="OE159" s="238"/>
      <c r="OF159" s="238"/>
      <c r="OG159" s="238"/>
      <c r="OH159" s="238"/>
      <c r="OI159" s="238"/>
      <c r="OJ159" s="238"/>
      <c r="OK159" s="238"/>
      <c r="OL159" s="238"/>
      <c r="OM159" s="238"/>
      <c r="ON159" s="238"/>
      <c r="OO159" s="238"/>
      <c r="OP159" s="238"/>
      <c r="OQ159" s="238"/>
      <c r="OR159" s="238"/>
      <c r="OS159" s="238"/>
      <c r="OT159" s="238"/>
      <c r="OU159" s="238"/>
      <c r="OV159" s="239"/>
      <c r="OW159" s="240"/>
      <c r="OX159" s="238"/>
      <c r="OY159" s="238"/>
      <c r="OZ159" s="238"/>
      <c r="PA159" s="238"/>
      <c r="PB159" s="238"/>
      <c r="PC159" s="238"/>
      <c r="PD159" s="238"/>
      <c r="PE159" s="238"/>
      <c r="PF159" s="238"/>
      <c r="PG159" s="238"/>
      <c r="PH159" s="238"/>
      <c r="PI159" s="238"/>
      <c r="PJ159" s="238"/>
      <c r="PK159" s="239"/>
      <c r="PL159" s="1155"/>
      <c r="PM159" s="1153"/>
      <c r="PN159" s="1153"/>
      <c r="PO159" s="1153"/>
      <c r="PP159" s="1153"/>
      <c r="PQ159" s="1153"/>
      <c r="PR159" s="1153"/>
      <c r="PS159" s="1153"/>
      <c r="PT159" s="1153"/>
      <c r="PU159" s="1153"/>
      <c r="PV159" s="1154"/>
      <c r="PW159" s="290"/>
      <c r="PX159" s="290"/>
      <c r="PY159" s="290"/>
      <c r="PZ159" s="290"/>
      <c r="QA159" s="290"/>
      <c r="QB159" s="290"/>
      <c r="QC159" s="290"/>
      <c r="QD159" s="290"/>
      <c r="QE159" s="290"/>
      <c r="QF159" s="290"/>
      <c r="QG159" s="290"/>
      <c r="QH159" s="290"/>
      <c r="QI159" s="290"/>
      <c r="QJ159" s="290"/>
      <c r="QK159" s="290"/>
      <c r="QL159" s="251"/>
      <c r="QM159" s="252"/>
      <c r="QN159" s="253"/>
      <c r="QO159" s="253"/>
      <c r="QP159" s="254"/>
      <c r="QQ159" s="251"/>
      <c r="QR159" s="252"/>
      <c r="QS159" s="252"/>
      <c r="QT159" s="253"/>
      <c r="QU159" s="253"/>
      <c r="QV159" s="300"/>
      <c r="QW159" s="298"/>
      <c r="QX159" s="298"/>
      <c r="QY159" s="298"/>
      <c r="QZ159" s="299"/>
      <c r="RA159" s="298"/>
      <c r="RB159" s="298"/>
      <c r="RC159" s="298"/>
      <c r="RD159" s="298"/>
      <c r="RE159" s="299"/>
      <c r="RF159" s="294"/>
      <c r="RG159" s="253"/>
      <c r="RH159" s="253"/>
      <c r="RI159" s="253"/>
      <c r="RJ159" s="254"/>
      <c r="RK159" s="1017"/>
      <c r="RL159" s="222"/>
      <c r="RM159" s="222"/>
      <c r="RN159" s="222"/>
      <c r="RO159" s="222"/>
      <c r="RP159" s="222"/>
      <c r="RQ159" s="222"/>
      <c r="RR159" s="222"/>
      <c r="RS159" s="222"/>
      <c r="RT159" s="222"/>
      <c r="RU159" s="203"/>
    </row>
    <row r="160" spans="1:489" ht="6.95" customHeight="1" thickTop="1" thickBot="1">
      <c r="B160" s="854"/>
      <c r="C160" s="855"/>
      <c r="D160" s="855"/>
      <c r="E160" s="855"/>
      <c r="F160" s="855"/>
      <c r="G160" s="855"/>
      <c r="H160" s="855"/>
      <c r="I160" s="855"/>
      <c r="J160" s="855"/>
      <c r="K160" s="855"/>
      <c r="L160" s="855"/>
      <c r="M160" s="855"/>
      <c r="N160" s="855"/>
      <c r="O160" s="855"/>
      <c r="P160" s="855"/>
      <c r="Q160" s="855"/>
      <c r="R160" s="855"/>
      <c r="S160" s="855"/>
      <c r="T160" s="855"/>
      <c r="U160" s="855"/>
      <c r="V160" s="855"/>
      <c r="W160" s="855"/>
      <c r="X160" s="855"/>
      <c r="Y160" s="855"/>
      <c r="Z160" s="855"/>
      <c r="AA160" s="855"/>
      <c r="AB160" s="855"/>
      <c r="AC160" s="856"/>
      <c r="AD160" s="878"/>
      <c r="AE160" s="878"/>
      <c r="AF160" s="878"/>
      <c r="AG160" s="878"/>
      <c r="AH160" s="878"/>
      <c r="AI160" s="878"/>
      <c r="AJ160" s="878"/>
      <c r="AK160" s="878"/>
      <c r="AL160" s="878"/>
      <c r="AM160" s="878"/>
      <c r="AN160" s="878"/>
      <c r="AO160" s="878"/>
      <c r="AP160" s="878"/>
      <c r="AQ160" s="878"/>
      <c r="AR160" s="773"/>
      <c r="AS160" s="773"/>
      <c r="AT160" s="773"/>
      <c r="AU160" s="773"/>
      <c r="AV160" s="773"/>
      <c r="AW160" s="773"/>
      <c r="AX160" s="773"/>
      <c r="AY160" s="773"/>
      <c r="AZ160" s="773"/>
      <c r="BA160" s="773"/>
      <c r="BB160" s="773"/>
      <c r="BC160" s="773"/>
      <c r="BD160" s="773"/>
      <c r="BE160" s="773"/>
      <c r="BF160" s="773"/>
      <c r="BG160" s="773"/>
      <c r="BH160" s="773"/>
      <c r="BI160" s="773"/>
      <c r="BJ160" s="773"/>
      <c r="BK160" s="773"/>
      <c r="BL160" s="773"/>
      <c r="BM160" s="773"/>
      <c r="BN160" s="773"/>
      <c r="BO160" s="773"/>
      <c r="BP160" s="773"/>
      <c r="BQ160" s="773"/>
      <c r="BR160" s="773"/>
      <c r="BS160" s="773"/>
      <c r="BT160" s="773"/>
      <c r="BU160" s="773"/>
      <c r="BV160" s="773"/>
      <c r="BW160" s="773"/>
      <c r="BX160" s="773"/>
      <c r="BY160" s="773"/>
      <c r="BZ160" s="773"/>
      <c r="CA160" s="773"/>
      <c r="CB160" s="773"/>
      <c r="CC160" s="773"/>
      <c r="CD160" s="773"/>
      <c r="CE160" s="773"/>
      <c r="CF160" s="773"/>
      <c r="CG160" s="773"/>
      <c r="CH160" s="241"/>
      <c r="CI160" s="242"/>
      <c r="CJ160" s="242"/>
      <c r="CK160" s="242"/>
      <c r="CL160" s="242"/>
      <c r="CM160" s="242"/>
      <c r="CN160" s="242"/>
      <c r="CO160" s="242"/>
      <c r="CP160" s="242"/>
      <c r="CQ160" s="242"/>
      <c r="CR160" s="242"/>
      <c r="CS160" s="242"/>
      <c r="CT160" s="242"/>
      <c r="CU160" s="242"/>
      <c r="CV160" s="242"/>
      <c r="CW160" s="242"/>
      <c r="CX160" s="242"/>
      <c r="CY160" s="242"/>
      <c r="CZ160" s="243"/>
      <c r="DA160" s="241"/>
      <c r="DB160" s="242"/>
      <c r="DC160" s="242"/>
      <c r="DD160" s="242"/>
      <c r="DE160" s="242"/>
      <c r="DF160" s="242"/>
      <c r="DG160" s="242"/>
      <c r="DH160" s="242"/>
      <c r="DI160" s="242"/>
      <c r="DJ160" s="242"/>
      <c r="DK160" s="242"/>
      <c r="DL160" s="242"/>
      <c r="DM160" s="242"/>
      <c r="DN160" s="242"/>
      <c r="DO160" s="243"/>
      <c r="DP160" s="1156"/>
      <c r="DQ160" s="1157"/>
      <c r="DR160" s="1157"/>
      <c r="DS160" s="1157"/>
      <c r="DT160" s="1157"/>
      <c r="DU160" s="1157"/>
      <c r="DV160" s="1157"/>
      <c r="DW160" s="1157"/>
      <c r="DX160" s="1157"/>
      <c r="DY160" s="1157"/>
      <c r="DZ160" s="1158"/>
      <c r="EA160" s="290"/>
      <c r="EB160" s="290"/>
      <c r="EC160" s="290"/>
      <c r="ED160" s="290"/>
      <c r="EE160" s="290"/>
      <c r="EF160" s="290"/>
      <c r="EG160" s="290"/>
      <c r="EH160" s="290"/>
      <c r="EI160" s="290"/>
      <c r="EJ160" s="290"/>
      <c r="EK160" s="290"/>
      <c r="EL160" s="290"/>
      <c r="EM160" s="290"/>
      <c r="EN160" s="290"/>
      <c r="EO160" s="290"/>
      <c r="EP160" s="255"/>
      <c r="EQ160" s="256"/>
      <c r="ER160" s="256"/>
      <c r="ES160" s="256"/>
      <c r="ET160" s="257"/>
      <c r="EU160" s="255"/>
      <c r="EV160" s="256"/>
      <c r="EW160" s="256"/>
      <c r="EX160" s="256"/>
      <c r="EY160" s="256"/>
      <c r="EZ160" s="301"/>
      <c r="FA160" s="302"/>
      <c r="FB160" s="302"/>
      <c r="FC160" s="302"/>
      <c r="FD160" s="303"/>
      <c r="FE160" s="302"/>
      <c r="FF160" s="302"/>
      <c r="FG160" s="302"/>
      <c r="FH160" s="302"/>
      <c r="FI160" s="303"/>
      <c r="FJ160" s="255"/>
      <c r="FK160" s="256"/>
      <c r="FL160" s="256"/>
      <c r="FM160" s="256"/>
      <c r="FN160" s="257"/>
      <c r="FO160" s="258"/>
      <c r="FP160" s="363"/>
      <c r="FQ160" s="364"/>
      <c r="FR160" s="364"/>
      <c r="FS160" s="364"/>
      <c r="FT160" s="364"/>
      <c r="FU160" s="364"/>
      <c r="FV160" s="364"/>
      <c r="FW160" s="364"/>
      <c r="FX160" s="364"/>
      <c r="FY160" s="365"/>
      <c r="FZ160" s="241"/>
      <c r="GA160" s="242"/>
      <c r="GB160" s="242"/>
      <c r="GC160" s="242"/>
      <c r="GD160" s="242"/>
      <c r="GE160" s="242"/>
      <c r="GF160" s="242"/>
      <c r="GG160" s="242"/>
      <c r="GH160" s="242"/>
      <c r="GI160" s="242"/>
      <c r="GJ160" s="242"/>
      <c r="GK160" s="242"/>
      <c r="GL160" s="242"/>
      <c r="GM160" s="242"/>
      <c r="GN160" s="242"/>
      <c r="GO160" s="242"/>
      <c r="GP160" s="242"/>
      <c r="GQ160" s="242"/>
      <c r="GR160" s="243"/>
      <c r="GS160" s="241"/>
      <c r="GT160" s="242"/>
      <c r="GU160" s="242"/>
      <c r="GV160" s="242"/>
      <c r="GW160" s="242"/>
      <c r="GX160" s="242"/>
      <c r="GY160" s="242"/>
      <c r="GZ160" s="242"/>
      <c r="HA160" s="242"/>
      <c r="HB160" s="242"/>
      <c r="HC160" s="242"/>
      <c r="HD160" s="242"/>
      <c r="HE160" s="242"/>
      <c r="HF160" s="242"/>
      <c r="HG160" s="243"/>
      <c r="HH160" s="1156"/>
      <c r="HI160" s="1157"/>
      <c r="HJ160" s="1157"/>
      <c r="HK160" s="1157"/>
      <c r="HL160" s="1157"/>
      <c r="HM160" s="1157"/>
      <c r="HN160" s="1157"/>
      <c r="HO160" s="1157"/>
      <c r="HP160" s="1157"/>
      <c r="HQ160" s="1157"/>
      <c r="HR160" s="1158"/>
      <c r="HS160" s="290"/>
      <c r="HT160" s="290"/>
      <c r="HU160" s="290"/>
      <c r="HV160" s="290"/>
      <c r="HW160" s="290"/>
      <c r="HX160" s="290"/>
      <c r="HY160" s="290"/>
      <c r="HZ160" s="290"/>
      <c r="IA160" s="290"/>
      <c r="IB160" s="290"/>
      <c r="IC160" s="290"/>
      <c r="ID160" s="290"/>
      <c r="IE160" s="290"/>
      <c r="IF160" s="290"/>
      <c r="IG160" s="290"/>
      <c r="IH160" s="255"/>
      <c r="II160" s="256"/>
      <c r="IJ160" s="256"/>
      <c r="IK160" s="256"/>
      <c r="IL160" s="257"/>
      <c r="IM160" s="255"/>
      <c r="IN160" s="256"/>
      <c r="IO160" s="256"/>
      <c r="IP160" s="256"/>
      <c r="IQ160" s="256"/>
      <c r="IR160" s="301"/>
      <c r="IS160" s="302"/>
      <c r="IT160" s="302"/>
      <c r="IU160" s="302"/>
      <c r="IV160" s="303"/>
      <c r="IW160" s="302"/>
      <c r="IX160" s="302"/>
      <c r="IY160" s="302"/>
      <c r="IZ160" s="302"/>
      <c r="JA160" s="303"/>
      <c r="JB160" s="255"/>
      <c r="JC160" s="256"/>
      <c r="JD160" s="256"/>
      <c r="JE160" s="256"/>
      <c r="JF160" s="257"/>
      <c r="JG160" s="258"/>
      <c r="JH160" s="221"/>
      <c r="JI160" s="221"/>
      <c r="JJ160" s="221"/>
      <c r="JK160" s="221"/>
      <c r="JL160" s="221"/>
      <c r="JM160" s="221"/>
      <c r="JN160" s="221"/>
      <c r="JO160" s="221"/>
      <c r="JP160" s="221"/>
      <c r="JQ160" s="203"/>
      <c r="JR160" s="363"/>
      <c r="JS160" s="364"/>
      <c r="JT160" s="364"/>
      <c r="JU160" s="364"/>
      <c r="JV160" s="364"/>
      <c r="JW160" s="364"/>
      <c r="JX160" s="364"/>
      <c r="JY160" s="364"/>
      <c r="JZ160" s="364"/>
      <c r="KA160" s="365"/>
      <c r="KB160" s="241"/>
      <c r="KC160" s="242"/>
      <c r="KD160" s="242"/>
      <c r="KE160" s="242"/>
      <c r="KF160" s="242"/>
      <c r="KG160" s="242"/>
      <c r="KH160" s="242"/>
      <c r="KI160" s="242"/>
      <c r="KJ160" s="242"/>
      <c r="KK160" s="242"/>
      <c r="KL160" s="242"/>
      <c r="KM160" s="242"/>
      <c r="KN160" s="242"/>
      <c r="KO160" s="242"/>
      <c r="KP160" s="242"/>
      <c r="KQ160" s="242"/>
      <c r="KR160" s="242"/>
      <c r="KS160" s="242"/>
      <c r="KT160" s="243"/>
      <c r="KU160" s="241"/>
      <c r="KV160" s="242"/>
      <c r="KW160" s="242"/>
      <c r="KX160" s="242"/>
      <c r="KY160" s="242"/>
      <c r="KZ160" s="242"/>
      <c r="LA160" s="242"/>
      <c r="LB160" s="242"/>
      <c r="LC160" s="242"/>
      <c r="LD160" s="242"/>
      <c r="LE160" s="242"/>
      <c r="LF160" s="242"/>
      <c r="LG160" s="242"/>
      <c r="LH160" s="242"/>
      <c r="LI160" s="243"/>
      <c r="LJ160" s="1156"/>
      <c r="LK160" s="1157"/>
      <c r="LL160" s="1157"/>
      <c r="LM160" s="1157"/>
      <c r="LN160" s="1157"/>
      <c r="LO160" s="1157"/>
      <c r="LP160" s="1157"/>
      <c r="LQ160" s="1157"/>
      <c r="LR160" s="1157"/>
      <c r="LS160" s="1157"/>
      <c r="LT160" s="1158"/>
      <c r="LU160" s="290"/>
      <c r="LV160" s="290"/>
      <c r="LW160" s="290"/>
      <c r="LX160" s="290"/>
      <c r="LY160" s="290"/>
      <c r="LZ160" s="290"/>
      <c r="MA160" s="290"/>
      <c r="MB160" s="290"/>
      <c r="MC160" s="290"/>
      <c r="MD160" s="290"/>
      <c r="ME160" s="290"/>
      <c r="MF160" s="290"/>
      <c r="MG160" s="290"/>
      <c r="MH160" s="290"/>
      <c r="MI160" s="290"/>
      <c r="MJ160" s="255"/>
      <c r="MK160" s="256"/>
      <c r="ML160" s="256"/>
      <c r="MM160" s="256"/>
      <c r="MN160" s="257"/>
      <c r="MO160" s="255"/>
      <c r="MP160" s="256"/>
      <c r="MQ160" s="256"/>
      <c r="MR160" s="256"/>
      <c r="MS160" s="256"/>
      <c r="MT160" s="301"/>
      <c r="MU160" s="302"/>
      <c r="MV160" s="302"/>
      <c r="MW160" s="302"/>
      <c r="MX160" s="303"/>
      <c r="MY160" s="302"/>
      <c r="MZ160" s="302"/>
      <c r="NA160" s="302"/>
      <c r="NB160" s="302"/>
      <c r="NC160" s="303"/>
      <c r="ND160" s="255"/>
      <c r="NE160" s="256"/>
      <c r="NF160" s="256"/>
      <c r="NG160" s="256"/>
      <c r="NH160" s="257"/>
      <c r="NI160" s="258"/>
      <c r="NJ160" s="221"/>
      <c r="NK160" s="221"/>
      <c r="NL160" s="221"/>
      <c r="NM160" s="221"/>
      <c r="NN160" s="221"/>
      <c r="NO160" s="221"/>
      <c r="NP160" s="221"/>
      <c r="NQ160" s="221"/>
      <c r="NR160" s="221"/>
      <c r="NS160" s="203"/>
      <c r="NT160" s="363"/>
      <c r="NU160" s="364"/>
      <c r="NV160" s="364"/>
      <c r="NW160" s="364"/>
      <c r="NX160" s="364"/>
      <c r="NY160" s="364"/>
      <c r="NZ160" s="364"/>
      <c r="OA160" s="364"/>
      <c r="OB160" s="364"/>
      <c r="OC160" s="365"/>
      <c r="OD160" s="241"/>
      <c r="OE160" s="242"/>
      <c r="OF160" s="242"/>
      <c r="OG160" s="242"/>
      <c r="OH160" s="242"/>
      <c r="OI160" s="242"/>
      <c r="OJ160" s="242"/>
      <c r="OK160" s="242"/>
      <c r="OL160" s="242"/>
      <c r="OM160" s="242"/>
      <c r="ON160" s="242"/>
      <c r="OO160" s="242"/>
      <c r="OP160" s="242"/>
      <c r="OQ160" s="242"/>
      <c r="OR160" s="242"/>
      <c r="OS160" s="242"/>
      <c r="OT160" s="242"/>
      <c r="OU160" s="242"/>
      <c r="OV160" s="243"/>
      <c r="OW160" s="241"/>
      <c r="OX160" s="242"/>
      <c r="OY160" s="242"/>
      <c r="OZ160" s="242"/>
      <c r="PA160" s="242"/>
      <c r="PB160" s="242"/>
      <c r="PC160" s="242"/>
      <c r="PD160" s="242"/>
      <c r="PE160" s="242"/>
      <c r="PF160" s="242"/>
      <c r="PG160" s="242"/>
      <c r="PH160" s="242"/>
      <c r="PI160" s="242"/>
      <c r="PJ160" s="242"/>
      <c r="PK160" s="243"/>
      <c r="PL160" s="1156"/>
      <c r="PM160" s="1157"/>
      <c r="PN160" s="1157"/>
      <c r="PO160" s="1157"/>
      <c r="PP160" s="1157"/>
      <c r="PQ160" s="1157"/>
      <c r="PR160" s="1157"/>
      <c r="PS160" s="1157"/>
      <c r="PT160" s="1157"/>
      <c r="PU160" s="1157"/>
      <c r="PV160" s="1158"/>
      <c r="PW160" s="290"/>
      <c r="PX160" s="290"/>
      <c r="PY160" s="290"/>
      <c r="PZ160" s="290"/>
      <c r="QA160" s="290"/>
      <c r="QB160" s="290"/>
      <c r="QC160" s="290"/>
      <c r="QD160" s="290"/>
      <c r="QE160" s="290"/>
      <c r="QF160" s="290"/>
      <c r="QG160" s="290"/>
      <c r="QH160" s="290"/>
      <c r="QI160" s="290"/>
      <c r="QJ160" s="290"/>
      <c r="QK160" s="290"/>
      <c r="QL160" s="255"/>
      <c r="QM160" s="256"/>
      <c r="QN160" s="256"/>
      <c r="QO160" s="256"/>
      <c r="QP160" s="257"/>
      <c r="QQ160" s="255"/>
      <c r="QR160" s="256"/>
      <c r="QS160" s="256"/>
      <c r="QT160" s="256"/>
      <c r="QU160" s="256"/>
      <c r="QV160" s="301"/>
      <c r="QW160" s="302"/>
      <c r="QX160" s="302"/>
      <c r="QY160" s="302"/>
      <c r="QZ160" s="303"/>
      <c r="RA160" s="302"/>
      <c r="RB160" s="302"/>
      <c r="RC160" s="302"/>
      <c r="RD160" s="302"/>
      <c r="RE160" s="303"/>
      <c r="RF160" s="255"/>
      <c r="RG160" s="256"/>
      <c r="RH160" s="256"/>
      <c r="RI160" s="256"/>
      <c r="RJ160" s="257"/>
      <c r="RK160" s="1017"/>
      <c r="RL160" s="222"/>
      <c r="RM160" s="222"/>
      <c r="RN160" s="222"/>
      <c r="RO160" s="222"/>
      <c r="RP160" s="222"/>
      <c r="RQ160" s="222"/>
      <c r="RR160" s="222"/>
      <c r="RS160" s="222"/>
      <c r="RT160" s="222"/>
      <c r="RU160" s="203"/>
    </row>
    <row r="161" spans="2:489" ht="12" customHeight="1" thickTop="1">
      <c r="B161" s="857" t="s">
        <v>1</v>
      </c>
      <c r="C161" s="860" t="s">
        <v>82</v>
      </c>
      <c r="D161" s="861"/>
      <c r="E161" s="862"/>
      <c r="F161" s="869" t="s">
        <v>83</v>
      </c>
      <c r="G161" s="870"/>
      <c r="H161" s="870"/>
      <c r="I161" s="870"/>
      <c r="J161" s="870"/>
      <c r="K161" s="870"/>
      <c r="L161" s="870"/>
      <c r="M161" s="870"/>
      <c r="N161" s="870"/>
      <c r="O161" s="870"/>
      <c r="P161" s="870"/>
      <c r="Q161" s="870"/>
      <c r="R161" s="870"/>
      <c r="S161" s="870"/>
      <c r="T161" s="870"/>
      <c r="U161" s="870"/>
      <c r="V161" s="870"/>
      <c r="W161" s="870"/>
      <c r="X161" s="870"/>
      <c r="Y161" s="870"/>
      <c r="Z161" s="870"/>
      <c r="AA161" s="870"/>
      <c r="AB161" s="870"/>
      <c r="AC161" s="871"/>
      <c r="AD161" s="456">
        <f>AR161+BT161</f>
        <v>0</v>
      </c>
      <c r="AE161" s="457"/>
      <c r="AF161" s="457"/>
      <c r="AG161" s="457"/>
      <c r="AH161" s="457"/>
      <c r="AI161" s="457"/>
      <c r="AJ161" s="457"/>
      <c r="AK161" s="457"/>
      <c r="AL161" s="457"/>
      <c r="AM161" s="457"/>
      <c r="AN161" s="457"/>
      <c r="AO161" s="872" t="s">
        <v>50</v>
      </c>
      <c r="AP161" s="872"/>
      <c r="AQ161" s="872"/>
      <c r="AR161" s="466"/>
      <c r="AS161" s="467"/>
      <c r="AT161" s="467"/>
      <c r="AU161" s="467"/>
      <c r="AV161" s="467"/>
      <c r="AW161" s="467"/>
      <c r="AX161" s="467"/>
      <c r="AY161" s="467"/>
      <c r="AZ161" s="467"/>
      <c r="BA161" s="467"/>
      <c r="BB161" s="467"/>
      <c r="BC161" s="872" t="s">
        <v>50</v>
      </c>
      <c r="BD161" s="872"/>
      <c r="BE161" s="873"/>
      <c r="BF161" s="882" t="s">
        <v>1</v>
      </c>
      <c r="BG161" s="883"/>
      <c r="BH161" s="883"/>
      <c r="BI161" s="883"/>
      <c r="BJ161" s="883"/>
      <c r="BK161" s="883"/>
      <c r="BL161" s="883"/>
      <c r="BM161" s="883"/>
      <c r="BN161" s="883"/>
      <c r="BO161" s="883"/>
      <c r="BP161" s="883"/>
      <c r="BQ161" s="883"/>
      <c r="BR161" s="883"/>
      <c r="BS161" s="884"/>
      <c r="BT161" s="885">
        <f>SUM(CN161:CW166,GF161:GO166,KH161:KQ166,OJ161:OS166)</f>
        <v>0</v>
      </c>
      <c r="BU161" s="457"/>
      <c r="BV161" s="457"/>
      <c r="BW161" s="457"/>
      <c r="BX161" s="457"/>
      <c r="BY161" s="457"/>
      <c r="BZ161" s="457"/>
      <c r="CA161" s="457"/>
      <c r="CB161" s="457"/>
      <c r="CC161" s="457"/>
      <c r="CD161" s="457"/>
      <c r="CE161" s="872" t="s">
        <v>50</v>
      </c>
      <c r="CF161" s="872"/>
      <c r="CG161" s="873"/>
      <c r="CH161" s="886" t="s">
        <v>41</v>
      </c>
      <c r="CI161" s="370"/>
      <c r="CJ161" s="370"/>
      <c r="CK161" s="370"/>
      <c r="CL161" s="370"/>
      <c r="CM161" s="370"/>
      <c r="CN161" s="888"/>
      <c r="CO161" s="888"/>
      <c r="CP161" s="888"/>
      <c r="CQ161" s="888"/>
      <c r="CR161" s="888"/>
      <c r="CS161" s="888"/>
      <c r="CT161" s="888"/>
      <c r="CU161" s="888"/>
      <c r="CV161" s="888"/>
      <c r="CW161" s="888"/>
      <c r="CX161" s="479" t="s">
        <v>50</v>
      </c>
      <c r="CY161" s="479"/>
      <c r="CZ161" s="890"/>
      <c r="DA161" s="213"/>
      <c r="DB161" s="214"/>
      <c r="DC161" s="214"/>
      <c r="DD161" s="214"/>
      <c r="DE161" s="214"/>
      <c r="DF161" s="214"/>
      <c r="DG161" s="214"/>
      <c r="DH161" s="214"/>
      <c r="DI161" s="214"/>
      <c r="DJ161" s="214"/>
      <c r="DK161" s="214"/>
      <c r="DL161" s="214"/>
      <c r="DM161" s="214"/>
      <c r="DN161" s="214"/>
      <c r="DO161" s="215"/>
      <c r="DP161" s="366"/>
      <c r="DQ161" s="367"/>
      <c r="DR161" s="367"/>
      <c r="DS161" s="367"/>
      <c r="DT161" s="367"/>
      <c r="DU161" s="367"/>
      <c r="DV161" s="367"/>
      <c r="DW161" s="367"/>
      <c r="DX161" s="370" t="s">
        <v>84</v>
      </c>
      <c r="DY161" s="370"/>
      <c r="DZ161" s="371"/>
      <c r="EA161" s="412"/>
      <c r="EB161" s="413"/>
      <c r="EC161" s="413"/>
      <c r="ED161" s="413"/>
      <c r="EE161" s="414"/>
      <c r="EF161" s="319"/>
      <c r="EG161" s="320"/>
      <c r="EH161" s="320"/>
      <c r="EI161" s="320"/>
      <c r="EJ161" s="321"/>
      <c r="EK161" s="412"/>
      <c r="EL161" s="413"/>
      <c r="EM161" s="413"/>
      <c r="EN161" s="413"/>
      <c r="EO161" s="414"/>
      <c r="EP161" s="412"/>
      <c r="EQ161" s="413"/>
      <c r="ER161" s="413"/>
      <c r="ES161" s="413"/>
      <c r="ET161" s="414"/>
      <c r="EU161" s="319"/>
      <c r="EV161" s="320"/>
      <c r="EW161" s="320"/>
      <c r="EX161" s="320"/>
      <c r="EY161" s="321"/>
      <c r="EZ161" s="412"/>
      <c r="FA161" s="413"/>
      <c r="FB161" s="413"/>
      <c r="FC161" s="413"/>
      <c r="FD161" s="414"/>
      <c r="FE161" s="412"/>
      <c r="FF161" s="413"/>
      <c r="FG161" s="413"/>
      <c r="FH161" s="413"/>
      <c r="FI161" s="414"/>
      <c r="FJ161" s="319"/>
      <c r="FK161" s="320"/>
      <c r="FL161" s="320"/>
      <c r="FM161" s="320"/>
      <c r="FN161" s="321"/>
      <c r="FO161" s="309" t="str">
        <f>IF($BT161&gt;SUM($CN161:$CW166),IF(AND(CN161&gt;0,CN163&gt;0,CN165&gt;0),"⇒⇒⇒⇒
４箇所以上の場合",""),"")</f>
        <v/>
      </c>
      <c r="FP161" s="981" t="s">
        <v>82</v>
      </c>
      <c r="FQ161" s="982"/>
      <c r="FR161" s="869" t="s">
        <v>83</v>
      </c>
      <c r="FS161" s="870"/>
      <c r="FT161" s="870"/>
      <c r="FU161" s="870"/>
      <c r="FV161" s="870"/>
      <c r="FW161" s="870"/>
      <c r="FX161" s="870"/>
      <c r="FY161" s="871"/>
      <c r="FZ161" s="980" t="s">
        <v>100</v>
      </c>
      <c r="GA161" s="370"/>
      <c r="GB161" s="370"/>
      <c r="GC161" s="370"/>
      <c r="GD161" s="370"/>
      <c r="GE161" s="370"/>
      <c r="GF161" s="888"/>
      <c r="GG161" s="888"/>
      <c r="GH161" s="888"/>
      <c r="GI161" s="888"/>
      <c r="GJ161" s="888"/>
      <c r="GK161" s="888"/>
      <c r="GL161" s="888"/>
      <c r="GM161" s="888"/>
      <c r="GN161" s="888"/>
      <c r="GO161" s="888"/>
      <c r="GP161" s="479" t="s">
        <v>50</v>
      </c>
      <c r="GQ161" s="479"/>
      <c r="GR161" s="890"/>
      <c r="GS161" s="213"/>
      <c r="GT161" s="214"/>
      <c r="GU161" s="214"/>
      <c r="GV161" s="214"/>
      <c r="GW161" s="214"/>
      <c r="GX161" s="214"/>
      <c r="GY161" s="214"/>
      <c r="GZ161" s="214"/>
      <c r="HA161" s="214"/>
      <c r="HB161" s="214"/>
      <c r="HC161" s="214"/>
      <c r="HD161" s="214"/>
      <c r="HE161" s="214"/>
      <c r="HF161" s="214"/>
      <c r="HG161" s="215"/>
      <c r="HH161" s="366"/>
      <c r="HI161" s="367"/>
      <c r="HJ161" s="367"/>
      <c r="HK161" s="367"/>
      <c r="HL161" s="367"/>
      <c r="HM161" s="367"/>
      <c r="HN161" s="367"/>
      <c r="HO161" s="367"/>
      <c r="HP161" s="370" t="s">
        <v>84</v>
      </c>
      <c r="HQ161" s="370"/>
      <c r="HR161" s="371"/>
      <c r="HS161" s="412"/>
      <c r="HT161" s="413"/>
      <c r="HU161" s="413"/>
      <c r="HV161" s="413"/>
      <c r="HW161" s="414"/>
      <c r="HX161" s="319"/>
      <c r="HY161" s="320"/>
      <c r="HZ161" s="320"/>
      <c r="IA161" s="320"/>
      <c r="IB161" s="321"/>
      <c r="IC161" s="412"/>
      <c r="ID161" s="413"/>
      <c r="IE161" s="413"/>
      <c r="IF161" s="413"/>
      <c r="IG161" s="414"/>
      <c r="IH161" s="412"/>
      <c r="II161" s="413"/>
      <c r="IJ161" s="413"/>
      <c r="IK161" s="413"/>
      <c r="IL161" s="414"/>
      <c r="IM161" s="319"/>
      <c r="IN161" s="320"/>
      <c r="IO161" s="320"/>
      <c r="IP161" s="320"/>
      <c r="IQ161" s="321"/>
      <c r="IR161" s="412"/>
      <c r="IS161" s="413"/>
      <c r="IT161" s="413"/>
      <c r="IU161" s="413"/>
      <c r="IV161" s="414"/>
      <c r="IW161" s="412"/>
      <c r="IX161" s="413"/>
      <c r="IY161" s="413"/>
      <c r="IZ161" s="413"/>
      <c r="JA161" s="414"/>
      <c r="JB161" s="319"/>
      <c r="JC161" s="320"/>
      <c r="JD161" s="320"/>
      <c r="JE161" s="320"/>
      <c r="JF161" s="321"/>
      <c r="JG161" s="258"/>
      <c r="JH161" s="203"/>
      <c r="JI161" s="203"/>
      <c r="JJ161" s="203"/>
      <c r="JK161" s="203"/>
      <c r="JL161" s="203"/>
      <c r="JM161" s="203"/>
      <c r="JN161" s="203"/>
      <c r="JO161" s="203"/>
      <c r="JP161" s="203"/>
      <c r="JQ161" s="259" t="str">
        <f>IF($BT161&gt;SUM($CN161:$CW166,$GF161:$GO166),IF(AND(GF161&gt;0,GF163&gt;0,GF165&gt;0),"⇒⇒⇒⇒
７箇所以上の場合",""),"")</f>
        <v/>
      </c>
      <c r="JR161" s="981" t="s">
        <v>82</v>
      </c>
      <c r="JS161" s="982"/>
      <c r="JT161" s="869" t="s">
        <v>83</v>
      </c>
      <c r="JU161" s="870"/>
      <c r="JV161" s="870"/>
      <c r="JW161" s="870"/>
      <c r="JX161" s="870"/>
      <c r="JY161" s="870"/>
      <c r="JZ161" s="870"/>
      <c r="KA161" s="871"/>
      <c r="KB161" s="980" t="s">
        <v>169</v>
      </c>
      <c r="KC161" s="370"/>
      <c r="KD161" s="370"/>
      <c r="KE161" s="370"/>
      <c r="KF161" s="370"/>
      <c r="KG161" s="370"/>
      <c r="KH161" s="888"/>
      <c r="KI161" s="888"/>
      <c r="KJ161" s="888"/>
      <c r="KK161" s="888"/>
      <c r="KL161" s="888"/>
      <c r="KM161" s="888"/>
      <c r="KN161" s="888"/>
      <c r="KO161" s="888"/>
      <c r="KP161" s="888"/>
      <c r="KQ161" s="888"/>
      <c r="KR161" s="479" t="s">
        <v>50</v>
      </c>
      <c r="KS161" s="479"/>
      <c r="KT161" s="890"/>
      <c r="KU161" s="213"/>
      <c r="KV161" s="214"/>
      <c r="KW161" s="214"/>
      <c r="KX161" s="214"/>
      <c r="KY161" s="214"/>
      <c r="KZ161" s="214"/>
      <c r="LA161" s="214"/>
      <c r="LB161" s="214"/>
      <c r="LC161" s="214"/>
      <c r="LD161" s="214"/>
      <c r="LE161" s="214"/>
      <c r="LF161" s="214"/>
      <c r="LG161" s="214"/>
      <c r="LH161" s="214"/>
      <c r="LI161" s="215"/>
      <c r="LJ161" s="366"/>
      <c r="LK161" s="367"/>
      <c r="LL161" s="367"/>
      <c r="LM161" s="367"/>
      <c r="LN161" s="367"/>
      <c r="LO161" s="367"/>
      <c r="LP161" s="367"/>
      <c r="LQ161" s="367"/>
      <c r="LR161" s="370" t="s">
        <v>84</v>
      </c>
      <c r="LS161" s="370"/>
      <c r="LT161" s="371"/>
      <c r="LU161" s="412"/>
      <c r="LV161" s="413"/>
      <c r="LW161" s="413"/>
      <c r="LX161" s="413"/>
      <c r="LY161" s="414"/>
      <c r="LZ161" s="319"/>
      <c r="MA161" s="320"/>
      <c r="MB161" s="320"/>
      <c r="MC161" s="320"/>
      <c r="MD161" s="321"/>
      <c r="ME161" s="412"/>
      <c r="MF161" s="413"/>
      <c r="MG161" s="413"/>
      <c r="MH161" s="413"/>
      <c r="MI161" s="414"/>
      <c r="MJ161" s="412"/>
      <c r="MK161" s="413"/>
      <c r="ML161" s="413"/>
      <c r="MM161" s="413"/>
      <c r="MN161" s="414"/>
      <c r="MO161" s="319"/>
      <c r="MP161" s="320"/>
      <c r="MQ161" s="320"/>
      <c r="MR161" s="320"/>
      <c r="MS161" s="321"/>
      <c r="MT161" s="412"/>
      <c r="MU161" s="413"/>
      <c r="MV161" s="413"/>
      <c r="MW161" s="413"/>
      <c r="MX161" s="414"/>
      <c r="MY161" s="412"/>
      <c r="MZ161" s="413"/>
      <c r="NA161" s="413"/>
      <c r="NB161" s="413"/>
      <c r="NC161" s="414"/>
      <c r="ND161" s="319"/>
      <c r="NE161" s="320"/>
      <c r="NF161" s="320"/>
      <c r="NG161" s="320"/>
      <c r="NH161" s="321"/>
      <c r="NI161" s="258"/>
      <c r="NJ161" s="203"/>
      <c r="NK161" s="203"/>
      <c r="NL161" s="203"/>
      <c r="NM161" s="203"/>
      <c r="NN161" s="203"/>
      <c r="NO161" s="203"/>
      <c r="NP161" s="203"/>
      <c r="NQ161" s="203"/>
      <c r="NR161" s="203"/>
      <c r="NS161" s="259" t="str">
        <f>IF($BT161&gt;SUM($CN161:$CW166,$GF161:$GO166,$KH161:$KQ166),IF(AND(KH161&gt;0,KH163&gt;0,KH165&gt;0),"⇒⇒⇒⇒
10箇所以上の場合",""),"")</f>
        <v/>
      </c>
      <c r="NT161" s="981" t="s">
        <v>82</v>
      </c>
      <c r="NU161" s="982"/>
      <c r="NV161" s="869" t="s">
        <v>83</v>
      </c>
      <c r="NW161" s="870"/>
      <c r="NX161" s="870"/>
      <c r="NY161" s="870"/>
      <c r="NZ161" s="870"/>
      <c r="OA161" s="870"/>
      <c r="OB161" s="870"/>
      <c r="OC161" s="871"/>
      <c r="OD161" s="980" t="s">
        <v>174</v>
      </c>
      <c r="OE161" s="370"/>
      <c r="OF161" s="370"/>
      <c r="OG161" s="370"/>
      <c r="OH161" s="370"/>
      <c r="OI161" s="370"/>
      <c r="OJ161" s="888"/>
      <c r="OK161" s="888"/>
      <c r="OL161" s="888"/>
      <c r="OM161" s="888"/>
      <c r="ON161" s="888"/>
      <c r="OO161" s="888"/>
      <c r="OP161" s="888"/>
      <c r="OQ161" s="888"/>
      <c r="OR161" s="888"/>
      <c r="OS161" s="888"/>
      <c r="OT161" s="479" t="s">
        <v>50</v>
      </c>
      <c r="OU161" s="479"/>
      <c r="OV161" s="890"/>
      <c r="OW161" s="213"/>
      <c r="OX161" s="214"/>
      <c r="OY161" s="214"/>
      <c r="OZ161" s="214"/>
      <c r="PA161" s="214"/>
      <c r="PB161" s="214"/>
      <c r="PC161" s="214"/>
      <c r="PD161" s="214"/>
      <c r="PE161" s="214"/>
      <c r="PF161" s="214"/>
      <c r="PG161" s="214"/>
      <c r="PH161" s="214"/>
      <c r="PI161" s="214"/>
      <c r="PJ161" s="214"/>
      <c r="PK161" s="215"/>
      <c r="PL161" s="366"/>
      <c r="PM161" s="367"/>
      <c r="PN161" s="367"/>
      <c r="PO161" s="367"/>
      <c r="PP161" s="367"/>
      <c r="PQ161" s="367"/>
      <c r="PR161" s="367"/>
      <c r="PS161" s="367"/>
      <c r="PT161" s="370" t="s">
        <v>84</v>
      </c>
      <c r="PU161" s="370"/>
      <c r="PV161" s="371"/>
      <c r="PW161" s="412"/>
      <c r="PX161" s="413"/>
      <c r="PY161" s="413"/>
      <c r="PZ161" s="413"/>
      <c r="QA161" s="414"/>
      <c r="QB161" s="319"/>
      <c r="QC161" s="320"/>
      <c r="QD161" s="320"/>
      <c r="QE161" s="320"/>
      <c r="QF161" s="321"/>
      <c r="QG161" s="412"/>
      <c r="QH161" s="413"/>
      <c r="QI161" s="413"/>
      <c r="QJ161" s="413"/>
      <c r="QK161" s="414"/>
      <c r="QL161" s="412"/>
      <c r="QM161" s="413"/>
      <c r="QN161" s="413"/>
      <c r="QO161" s="413"/>
      <c r="QP161" s="414"/>
      <c r="QQ161" s="319"/>
      <c r="QR161" s="320"/>
      <c r="QS161" s="320"/>
      <c r="QT161" s="320"/>
      <c r="QU161" s="321"/>
      <c r="QV161" s="412"/>
      <c r="QW161" s="413"/>
      <c r="QX161" s="413"/>
      <c r="QY161" s="413"/>
      <c r="QZ161" s="414"/>
      <c r="RA161" s="412"/>
      <c r="RB161" s="413"/>
      <c r="RC161" s="413"/>
      <c r="RD161" s="413"/>
      <c r="RE161" s="414"/>
      <c r="RF161" s="319"/>
      <c r="RG161" s="320"/>
      <c r="RH161" s="320"/>
      <c r="RI161" s="320"/>
      <c r="RJ161" s="321"/>
      <c r="RK161" s="258"/>
      <c r="RL161" s="203"/>
      <c r="RM161" s="203"/>
      <c r="RN161" s="203"/>
      <c r="RO161" s="203"/>
      <c r="RP161" s="203"/>
      <c r="RQ161" s="203"/>
      <c r="RR161" s="203"/>
      <c r="RS161" s="203"/>
      <c r="RT161" s="203"/>
      <c r="RU161" s="259"/>
    </row>
    <row r="162" spans="2:489" ht="2.1" customHeight="1">
      <c r="B162" s="858"/>
      <c r="C162" s="863"/>
      <c r="D162" s="864"/>
      <c r="E162" s="865"/>
      <c r="F162" s="234"/>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362"/>
      <c r="AD162" s="458"/>
      <c r="AE162" s="432"/>
      <c r="AF162" s="432"/>
      <c r="AG162" s="432"/>
      <c r="AH162" s="432"/>
      <c r="AI162" s="432"/>
      <c r="AJ162" s="432"/>
      <c r="AK162" s="432"/>
      <c r="AL162" s="432"/>
      <c r="AM162" s="432"/>
      <c r="AN162" s="432"/>
      <c r="AO162" s="437"/>
      <c r="AP162" s="437"/>
      <c r="AQ162" s="437"/>
      <c r="AR162" s="468"/>
      <c r="AS162" s="469"/>
      <c r="AT162" s="469"/>
      <c r="AU162" s="469"/>
      <c r="AV162" s="469"/>
      <c r="AW162" s="469"/>
      <c r="AX162" s="469"/>
      <c r="AY162" s="469"/>
      <c r="AZ162" s="469"/>
      <c r="BA162" s="469"/>
      <c r="BB162" s="469"/>
      <c r="BC162" s="437"/>
      <c r="BD162" s="437"/>
      <c r="BE162" s="438"/>
      <c r="BF162" s="388"/>
      <c r="BG162" s="389"/>
      <c r="BH162" s="389"/>
      <c r="BI162" s="389"/>
      <c r="BJ162" s="389"/>
      <c r="BK162" s="389"/>
      <c r="BL162" s="389"/>
      <c r="BM162" s="389"/>
      <c r="BN162" s="389"/>
      <c r="BO162" s="389"/>
      <c r="BP162" s="389"/>
      <c r="BQ162" s="389"/>
      <c r="BR162" s="389"/>
      <c r="BS162" s="390"/>
      <c r="BT162" s="431"/>
      <c r="BU162" s="432"/>
      <c r="BV162" s="432"/>
      <c r="BW162" s="432"/>
      <c r="BX162" s="432"/>
      <c r="BY162" s="432"/>
      <c r="BZ162" s="432"/>
      <c r="CA162" s="432"/>
      <c r="CB162" s="432"/>
      <c r="CC162" s="432"/>
      <c r="CD162" s="432"/>
      <c r="CE162" s="437"/>
      <c r="CF162" s="437"/>
      <c r="CG162" s="438"/>
      <c r="CH162" s="887"/>
      <c r="CI162" s="372"/>
      <c r="CJ162" s="372"/>
      <c r="CK162" s="372"/>
      <c r="CL162" s="372"/>
      <c r="CM162" s="372"/>
      <c r="CN162" s="889"/>
      <c r="CO162" s="889"/>
      <c r="CP162" s="889"/>
      <c r="CQ162" s="889"/>
      <c r="CR162" s="889"/>
      <c r="CS162" s="889"/>
      <c r="CT162" s="889"/>
      <c r="CU162" s="889"/>
      <c r="CV162" s="889"/>
      <c r="CW162" s="889"/>
      <c r="CX162" s="891"/>
      <c r="CY162" s="891"/>
      <c r="CZ162" s="892"/>
      <c r="DA162" s="207"/>
      <c r="DB162" s="208"/>
      <c r="DC162" s="208"/>
      <c r="DD162" s="208"/>
      <c r="DE162" s="208"/>
      <c r="DF162" s="208"/>
      <c r="DG162" s="208"/>
      <c r="DH162" s="208"/>
      <c r="DI162" s="208"/>
      <c r="DJ162" s="208"/>
      <c r="DK162" s="208"/>
      <c r="DL162" s="208"/>
      <c r="DM162" s="208"/>
      <c r="DN162" s="208"/>
      <c r="DO162" s="209"/>
      <c r="DP162" s="368"/>
      <c r="DQ162" s="369"/>
      <c r="DR162" s="369"/>
      <c r="DS162" s="369"/>
      <c r="DT162" s="369"/>
      <c r="DU162" s="369"/>
      <c r="DV162" s="369"/>
      <c r="DW162" s="369"/>
      <c r="DX162" s="372"/>
      <c r="DY162" s="372"/>
      <c r="DZ162" s="373"/>
      <c r="EA162" s="329"/>
      <c r="EB162" s="330"/>
      <c r="EC162" s="330"/>
      <c r="ED162" s="330"/>
      <c r="EE162" s="331"/>
      <c r="EF162" s="269"/>
      <c r="EG162" s="270"/>
      <c r="EH162" s="270"/>
      <c r="EI162" s="270"/>
      <c r="EJ162" s="271"/>
      <c r="EK162" s="329"/>
      <c r="EL162" s="330"/>
      <c r="EM162" s="330"/>
      <c r="EN162" s="330"/>
      <c r="EO162" s="331"/>
      <c r="EP162" s="329"/>
      <c r="EQ162" s="330"/>
      <c r="ER162" s="330"/>
      <c r="ES162" s="330"/>
      <c r="ET162" s="331"/>
      <c r="EU162" s="269"/>
      <c r="EV162" s="270"/>
      <c r="EW162" s="270"/>
      <c r="EX162" s="270"/>
      <c r="EY162" s="271"/>
      <c r="EZ162" s="329"/>
      <c r="FA162" s="330"/>
      <c r="FB162" s="330"/>
      <c r="FC162" s="330"/>
      <c r="FD162" s="331"/>
      <c r="FE162" s="329"/>
      <c r="FF162" s="330"/>
      <c r="FG162" s="330"/>
      <c r="FH162" s="330"/>
      <c r="FI162" s="331"/>
      <c r="FJ162" s="269"/>
      <c r="FK162" s="270"/>
      <c r="FL162" s="270"/>
      <c r="FM162" s="270"/>
      <c r="FN162" s="271"/>
      <c r="FO162" s="310"/>
      <c r="FP162" s="983"/>
      <c r="FQ162" s="984"/>
      <c r="FR162" s="234"/>
      <c r="FS162" s="235"/>
      <c r="FT162" s="235"/>
      <c r="FU162" s="235"/>
      <c r="FV162" s="235"/>
      <c r="FW162" s="235"/>
      <c r="FX162" s="235"/>
      <c r="FY162" s="362"/>
      <c r="FZ162" s="372"/>
      <c r="GA162" s="372"/>
      <c r="GB162" s="372"/>
      <c r="GC162" s="372"/>
      <c r="GD162" s="372"/>
      <c r="GE162" s="372"/>
      <c r="GF162" s="889"/>
      <c r="GG162" s="889"/>
      <c r="GH162" s="889"/>
      <c r="GI162" s="889"/>
      <c r="GJ162" s="889"/>
      <c r="GK162" s="889"/>
      <c r="GL162" s="889"/>
      <c r="GM162" s="889"/>
      <c r="GN162" s="889"/>
      <c r="GO162" s="889"/>
      <c r="GP162" s="891"/>
      <c r="GQ162" s="891"/>
      <c r="GR162" s="892"/>
      <c r="GS162" s="207"/>
      <c r="GT162" s="208"/>
      <c r="GU162" s="208"/>
      <c r="GV162" s="208"/>
      <c r="GW162" s="208"/>
      <c r="GX162" s="208"/>
      <c r="GY162" s="208"/>
      <c r="GZ162" s="208"/>
      <c r="HA162" s="208"/>
      <c r="HB162" s="208"/>
      <c r="HC162" s="208"/>
      <c r="HD162" s="208"/>
      <c r="HE162" s="208"/>
      <c r="HF162" s="208"/>
      <c r="HG162" s="209"/>
      <c r="HH162" s="368"/>
      <c r="HI162" s="369"/>
      <c r="HJ162" s="369"/>
      <c r="HK162" s="369"/>
      <c r="HL162" s="369"/>
      <c r="HM162" s="369"/>
      <c r="HN162" s="369"/>
      <c r="HO162" s="369"/>
      <c r="HP162" s="372"/>
      <c r="HQ162" s="372"/>
      <c r="HR162" s="373"/>
      <c r="HS162" s="329"/>
      <c r="HT162" s="330"/>
      <c r="HU162" s="330"/>
      <c r="HV162" s="330"/>
      <c r="HW162" s="331"/>
      <c r="HX162" s="269"/>
      <c r="HY162" s="270"/>
      <c r="HZ162" s="270"/>
      <c r="IA162" s="270"/>
      <c r="IB162" s="271"/>
      <c r="IC162" s="329"/>
      <c r="ID162" s="330"/>
      <c r="IE162" s="330"/>
      <c r="IF162" s="330"/>
      <c r="IG162" s="331"/>
      <c r="IH162" s="329"/>
      <c r="II162" s="330"/>
      <c r="IJ162" s="330"/>
      <c r="IK162" s="330"/>
      <c r="IL162" s="331"/>
      <c r="IM162" s="269"/>
      <c r="IN162" s="270"/>
      <c r="IO162" s="270"/>
      <c r="IP162" s="270"/>
      <c r="IQ162" s="271"/>
      <c r="IR162" s="329"/>
      <c r="IS162" s="330"/>
      <c r="IT162" s="330"/>
      <c r="IU162" s="330"/>
      <c r="IV162" s="331"/>
      <c r="IW162" s="329"/>
      <c r="IX162" s="330"/>
      <c r="IY162" s="330"/>
      <c r="IZ162" s="330"/>
      <c r="JA162" s="331"/>
      <c r="JB162" s="269"/>
      <c r="JC162" s="270"/>
      <c r="JD162" s="270"/>
      <c r="JE162" s="270"/>
      <c r="JF162" s="271"/>
      <c r="JG162" s="258"/>
      <c r="JH162" s="203"/>
      <c r="JI162" s="203"/>
      <c r="JJ162" s="203"/>
      <c r="JK162" s="203"/>
      <c r="JL162" s="203"/>
      <c r="JM162" s="203"/>
      <c r="JN162" s="203"/>
      <c r="JO162" s="203"/>
      <c r="JP162" s="203"/>
      <c r="JQ162" s="260"/>
      <c r="JR162" s="983"/>
      <c r="JS162" s="984"/>
      <c r="JT162" s="234"/>
      <c r="JU162" s="235"/>
      <c r="JV162" s="235"/>
      <c r="JW162" s="235"/>
      <c r="JX162" s="235"/>
      <c r="JY162" s="235"/>
      <c r="JZ162" s="235"/>
      <c r="KA162" s="362"/>
      <c r="KB162" s="372"/>
      <c r="KC162" s="372"/>
      <c r="KD162" s="372"/>
      <c r="KE162" s="372"/>
      <c r="KF162" s="372"/>
      <c r="KG162" s="372"/>
      <c r="KH162" s="889"/>
      <c r="KI162" s="889"/>
      <c r="KJ162" s="889"/>
      <c r="KK162" s="889"/>
      <c r="KL162" s="889"/>
      <c r="KM162" s="889"/>
      <c r="KN162" s="889"/>
      <c r="KO162" s="889"/>
      <c r="KP162" s="889"/>
      <c r="KQ162" s="889"/>
      <c r="KR162" s="891"/>
      <c r="KS162" s="891"/>
      <c r="KT162" s="892"/>
      <c r="KU162" s="207"/>
      <c r="KV162" s="208"/>
      <c r="KW162" s="208"/>
      <c r="KX162" s="208"/>
      <c r="KY162" s="208"/>
      <c r="KZ162" s="208"/>
      <c r="LA162" s="208"/>
      <c r="LB162" s="208"/>
      <c r="LC162" s="208"/>
      <c r="LD162" s="208"/>
      <c r="LE162" s="208"/>
      <c r="LF162" s="208"/>
      <c r="LG162" s="208"/>
      <c r="LH162" s="208"/>
      <c r="LI162" s="209"/>
      <c r="LJ162" s="368"/>
      <c r="LK162" s="369"/>
      <c r="LL162" s="369"/>
      <c r="LM162" s="369"/>
      <c r="LN162" s="369"/>
      <c r="LO162" s="369"/>
      <c r="LP162" s="369"/>
      <c r="LQ162" s="369"/>
      <c r="LR162" s="372"/>
      <c r="LS162" s="372"/>
      <c r="LT162" s="373"/>
      <c r="LU162" s="329"/>
      <c r="LV162" s="330"/>
      <c r="LW162" s="330"/>
      <c r="LX162" s="330"/>
      <c r="LY162" s="331"/>
      <c r="LZ162" s="269"/>
      <c r="MA162" s="270"/>
      <c r="MB162" s="270"/>
      <c r="MC162" s="270"/>
      <c r="MD162" s="271"/>
      <c r="ME162" s="329"/>
      <c r="MF162" s="330"/>
      <c r="MG162" s="330"/>
      <c r="MH162" s="330"/>
      <c r="MI162" s="331"/>
      <c r="MJ162" s="329"/>
      <c r="MK162" s="330"/>
      <c r="ML162" s="330"/>
      <c r="MM162" s="330"/>
      <c r="MN162" s="331"/>
      <c r="MO162" s="269"/>
      <c r="MP162" s="270"/>
      <c r="MQ162" s="270"/>
      <c r="MR162" s="270"/>
      <c r="MS162" s="271"/>
      <c r="MT162" s="329"/>
      <c r="MU162" s="330"/>
      <c r="MV162" s="330"/>
      <c r="MW162" s="330"/>
      <c r="MX162" s="331"/>
      <c r="MY162" s="329"/>
      <c r="MZ162" s="330"/>
      <c r="NA162" s="330"/>
      <c r="NB162" s="330"/>
      <c r="NC162" s="331"/>
      <c r="ND162" s="269"/>
      <c r="NE162" s="270"/>
      <c r="NF162" s="270"/>
      <c r="NG162" s="270"/>
      <c r="NH162" s="271"/>
      <c r="NI162" s="258"/>
      <c r="NJ162" s="203"/>
      <c r="NK162" s="203"/>
      <c r="NL162" s="203"/>
      <c r="NM162" s="203"/>
      <c r="NN162" s="203"/>
      <c r="NO162" s="203"/>
      <c r="NP162" s="203"/>
      <c r="NQ162" s="203"/>
      <c r="NR162" s="203"/>
      <c r="NS162" s="260"/>
      <c r="NT162" s="983"/>
      <c r="NU162" s="984"/>
      <c r="NV162" s="234"/>
      <c r="NW162" s="235"/>
      <c r="NX162" s="235"/>
      <c r="NY162" s="235"/>
      <c r="NZ162" s="235"/>
      <c r="OA162" s="235"/>
      <c r="OB162" s="235"/>
      <c r="OC162" s="362"/>
      <c r="OD162" s="372"/>
      <c r="OE162" s="372"/>
      <c r="OF162" s="372"/>
      <c r="OG162" s="372"/>
      <c r="OH162" s="372"/>
      <c r="OI162" s="372"/>
      <c r="OJ162" s="889"/>
      <c r="OK162" s="889"/>
      <c r="OL162" s="889"/>
      <c r="OM162" s="889"/>
      <c r="ON162" s="889"/>
      <c r="OO162" s="889"/>
      <c r="OP162" s="889"/>
      <c r="OQ162" s="889"/>
      <c r="OR162" s="889"/>
      <c r="OS162" s="889"/>
      <c r="OT162" s="891"/>
      <c r="OU162" s="891"/>
      <c r="OV162" s="892"/>
      <c r="OW162" s="207"/>
      <c r="OX162" s="208"/>
      <c r="OY162" s="208"/>
      <c r="OZ162" s="208"/>
      <c r="PA162" s="208"/>
      <c r="PB162" s="208"/>
      <c r="PC162" s="208"/>
      <c r="PD162" s="208"/>
      <c r="PE162" s="208"/>
      <c r="PF162" s="208"/>
      <c r="PG162" s="208"/>
      <c r="PH162" s="208"/>
      <c r="PI162" s="208"/>
      <c r="PJ162" s="208"/>
      <c r="PK162" s="209"/>
      <c r="PL162" s="368"/>
      <c r="PM162" s="369"/>
      <c r="PN162" s="369"/>
      <c r="PO162" s="369"/>
      <c r="PP162" s="369"/>
      <c r="PQ162" s="369"/>
      <c r="PR162" s="369"/>
      <c r="PS162" s="369"/>
      <c r="PT162" s="372"/>
      <c r="PU162" s="372"/>
      <c r="PV162" s="373"/>
      <c r="PW162" s="329"/>
      <c r="PX162" s="330"/>
      <c r="PY162" s="330"/>
      <c r="PZ162" s="330"/>
      <c r="QA162" s="331"/>
      <c r="QB162" s="269"/>
      <c r="QC162" s="270"/>
      <c r="QD162" s="270"/>
      <c r="QE162" s="270"/>
      <c r="QF162" s="271"/>
      <c r="QG162" s="329"/>
      <c r="QH162" s="330"/>
      <c r="QI162" s="330"/>
      <c r="QJ162" s="330"/>
      <c r="QK162" s="331"/>
      <c r="QL162" s="329"/>
      <c r="QM162" s="330"/>
      <c r="QN162" s="330"/>
      <c r="QO162" s="330"/>
      <c r="QP162" s="331"/>
      <c r="QQ162" s="269"/>
      <c r="QR162" s="270"/>
      <c r="QS162" s="270"/>
      <c r="QT162" s="270"/>
      <c r="QU162" s="271"/>
      <c r="QV162" s="329"/>
      <c r="QW162" s="330"/>
      <c r="QX162" s="330"/>
      <c r="QY162" s="330"/>
      <c r="QZ162" s="331"/>
      <c r="RA162" s="329"/>
      <c r="RB162" s="330"/>
      <c r="RC162" s="330"/>
      <c r="RD162" s="330"/>
      <c r="RE162" s="331"/>
      <c r="RF162" s="269"/>
      <c r="RG162" s="270"/>
      <c r="RH162" s="270"/>
      <c r="RI162" s="270"/>
      <c r="RJ162" s="271"/>
      <c r="RK162" s="258"/>
      <c r="RL162" s="203"/>
      <c r="RM162" s="203"/>
      <c r="RN162" s="203"/>
      <c r="RO162" s="203"/>
      <c r="RP162" s="203"/>
      <c r="RQ162" s="203"/>
      <c r="RR162" s="203"/>
      <c r="RS162" s="203"/>
      <c r="RT162" s="203"/>
      <c r="RU162" s="260"/>
    </row>
    <row r="163" spans="2:489" ht="12" customHeight="1">
      <c r="B163" s="858"/>
      <c r="C163" s="863"/>
      <c r="D163" s="864"/>
      <c r="E163" s="865"/>
      <c r="F163" s="234"/>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362"/>
      <c r="AD163" s="458"/>
      <c r="AE163" s="432"/>
      <c r="AF163" s="432"/>
      <c r="AG163" s="432"/>
      <c r="AH163" s="432"/>
      <c r="AI163" s="432"/>
      <c r="AJ163" s="432"/>
      <c r="AK163" s="432"/>
      <c r="AL163" s="432"/>
      <c r="AM163" s="432"/>
      <c r="AN163" s="432"/>
      <c r="AO163" s="437"/>
      <c r="AP163" s="437"/>
      <c r="AQ163" s="437"/>
      <c r="AR163" s="468"/>
      <c r="AS163" s="469"/>
      <c r="AT163" s="469"/>
      <c r="AU163" s="469"/>
      <c r="AV163" s="469"/>
      <c r="AW163" s="469"/>
      <c r="AX163" s="469"/>
      <c r="AY163" s="469"/>
      <c r="AZ163" s="469"/>
      <c r="BA163" s="469"/>
      <c r="BB163" s="469"/>
      <c r="BC163" s="437"/>
      <c r="BD163" s="437"/>
      <c r="BE163" s="438"/>
      <c r="BF163" s="388"/>
      <c r="BG163" s="389"/>
      <c r="BH163" s="389"/>
      <c r="BI163" s="389"/>
      <c r="BJ163" s="389"/>
      <c r="BK163" s="389"/>
      <c r="BL163" s="389"/>
      <c r="BM163" s="389"/>
      <c r="BN163" s="389"/>
      <c r="BO163" s="389"/>
      <c r="BP163" s="389"/>
      <c r="BQ163" s="389"/>
      <c r="BR163" s="389"/>
      <c r="BS163" s="390"/>
      <c r="BT163" s="431"/>
      <c r="BU163" s="432"/>
      <c r="BV163" s="432"/>
      <c r="BW163" s="432"/>
      <c r="BX163" s="432"/>
      <c r="BY163" s="432"/>
      <c r="BZ163" s="432"/>
      <c r="CA163" s="432"/>
      <c r="CB163" s="432"/>
      <c r="CC163" s="432"/>
      <c r="CD163" s="432"/>
      <c r="CE163" s="437"/>
      <c r="CF163" s="437"/>
      <c r="CG163" s="438"/>
      <c r="CH163" s="442" t="s">
        <v>42</v>
      </c>
      <c r="CI163" s="265"/>
      <c r="CJ163" s="265"/>
      <c r="CK163" s="265"/>
      <c r="CL163" s="265"/>
      <c r="CM163" s="265"/>
      <c r="CN163" s="455"/>
      <c r="CO163" s="455"/>
      <c r="CP163" s="455"/>
      <c r="CQ163" s="455"/>
      <c r="CR163" s="455"/>
      <c r="CS163" s="455"/>
      <c r="CT163" s="455"/>
      <c r="CU163" s="455"/>
      <c r="CV163" s="455"/>
      <c r="CW163" s="455"/>
      <c r="CX163" s="216" t="s">
        <v>50</v>
      </c>
      <c r="CY163" s="216"/>
      <c r="CZ163" s="217"/>
      <c r="DA163" s="204"/>
      <c r="DB163" s="205"/>
      <c r="DC163" s="205"/>
      <c r="DD163" s="205"/>
      <c r="DE163" s="205"/>
      <c r="DF163" s="205"/>
      <c r="DG163" s="205"/>
      <c r="DH163" s="205"/>
      <c r="DI163" s="205"/>
      <c r="DJ163" s="205"/>
      <c r="DK163" s="205"/>
      <c r="DL163" s="205"/>
      <c r="DM163" s="205"/>
      <c r="DN163" s="205"/>
      <c r="DO163" s="206"/>
      <c r="DP163" s="261"/>
      <c r="DQ163" s="262"/>
      <c r="DR163" s="262"/>
      <c r="DS163" s="262"/>
      <c r="DT163" s="262"/>
      <c r="DU163" s="262"/>
      <c r="DV163" s="262"/>
      <c r="DW163" s="262"/>
      <c r="DX163" s="265" t="s">
        <v>84</v>
      </c>
      <c r="DY163" s="265"/>
      <c r="DZ163" s="266"/>
      <c r="EA163" s="329"/>
      <c r="EB163" s="330"/>
      <c r="EC163" s="330"/>
      <c r="ED163" s="330"/>
      <c r="EE163" s="331"/>
      <c r="EF163" s="269"/>
      <c r="EG163" s="270"/>
      <c r="EH163" s="270"/>
      <c r="EI163" s="270"/>
      <c r="EJ163" s="271"/>
      <c r="EK163" s="329"/>
      <c r="EL163" s="330"/>
      <c r="EM163" s="330"/>
      <c r="EN163" s="330"/>
      <c r="EO163" s="331"/>
      <c r="EP163" s="329"/>
      <c r="EQ163" s="330"/>
      <c r="ER163" s="330"/>
      <c r="ES163" s="330"/>
      <c r="ET163" s="331"/>
      <c r="EU163" s="269"/>
      <c r="EV163" s="270"/>
      <c r="EW163" s="270"/>
      <c r="EX163" s="270"/>
      <c r="EY163" s="271"/>
      <c r="EZ163" s="329"/>
      <c r="FA163" s="330"/>
      <c r="FB163" s="330"/>
      <c r="FC163" s="330"/>
      <c r="FD163" s="331"/>
      <c r="FE163" s="329"/>
      <c r="FF163" s="330"/>
      <c r="FG163" s="330"/>
      <c r="FH163" s="330"/>
      <c r="FI163" s="331"/>
      <c r="FJ163" s="269"/>
      <c r="FK163" s="270"/>
      <c r="FL163" s="270"/>
      <c r="FM163" s="270"/>
      <c r="FN163" s="271"/>
      <c r="FO163" s="310"/>
      <c r="FP163" s="983"/>
      <c r="FQ163" s="984"/>
      <c r="FR163" s="234"/>
      <c r="FS163" s="235"/>
      <c r="FT163" s="235"/>
      <c r="FU163" s="235"/>
      <c r="FV163" s="235"/>
      <c r="FW163" s="235"/>
      <c r="FX163" s="235"/>
      <c r="FY163" s="362"/>
      <c r="FZ163" s="307" t="s">
        <v>101</v>
      </c>
      <c r="GA163" s="265"/>
      <c r="GB163" s="265"/>
      <c r="GC163" s="265"/>
      <c r="GD163" s="265"/>
      <c r="GE163" s="265"/>
      <c r="GF163" s="455"/>
      <c r="GG163" s="455"/>
      <c r="GH163" s="455"/>
      <c r="GI163" s="455"/>
      <c r="GJ163" s="455"/>
      <c r="GK163" s="455"/>
      <c r="GL163" s="455"/>
      <c r="GM163" s="455"/>
      <c r="GN163" s="455"/>
      <c r="GO163" s="455"/>
      <c r="GP163" s="216" t="s">
        <v>50</v>
      </c>
      <c r="GQ163" s="216"/>
      <c r="GR163" s="217"/>
      <c r="GS163" s="204"/>
      <c r="GT163" s="205"/>
      <c r="GU163" s="205"/>
      <c r="GV163" s="205"/>
      <c r="GW163" s="205"/>
      <c r="GX163" s="205"/>
      <c r="GY163" s="205"/>
      <c r="GZ163" s="205"/>
      <c r="HA163" s="205"/>
      <c r="HB163" s="205"/>
      <c r="HC163" s="205"/>
      <c r="HD163" s="205"/>
      <c r="HE163" s="205"/>
      <c r="HF163" s="205"/>
      <c r="HG163" s="206"/>
      <c r="HH163" s="261"/>
      <c r="HI163" s="262"/>
      <c r="HJ163" s="262"/>
      <c r="HK163" s="262"/>
      <c r="HL163" s="262"/>
      <c r="HM163" s="262"/>
      <c r="HN163" s="262"/>
      <c r="HO163" s="262"/>
      <c r="HP163" s="265" t="s">
        <v>84</v>
      </c>
      <c r="HQ163" s="265"/>
      <c r="HR163" s="266"/>
      <c r="HS163" s="329"/>
      <c r="HT163" s="330"/>
      <c r="HU163" s="330"/>
      <c r="HV163" s="330"/>
      <c r="HW163" s="331"/>
      <c r="HX163" s="269"/>
      <c r="HY163" s="270"/>
      <c r="HZ163" s="270"/>
      <c r="IA163" s="270"/>
      <c r="IB163" s="271"/>
      <c r="IC163" s="329"/>
      <c r="ID163" s="330"/>
      <c r="IE163" s="330"/>
      <c r="IF163" s="330"/>
      <c r="IG163" s="331"/>
      <c r="IH163" s="329"/>
      <c r="II163" s="330"/>
      <c r="IJ163" s="330"/>
      <c r="IK163" s="330"/>
      <c r="IL163" s="331"/>
      <c r="IM163" s="269"/>
      <c r="IN163" s="270"/>
      <c r="IO163" s="270"/>
      <c r="IP163" s="270"/>
      <c r="IQ163" s="271"/>
      <c r="IR163" s="329"/>
      <c r="IS163" s="330"/>
      <c r="IT163" s="330"/>
      <c r="IU163" s="330"/>
      <c r="IV163" s="331"/>
      <c r="IW163" s="329"/>
      <c r="IX163" s="330"/>
      <c r="IY163" s="330"/>
      <c r="IZ163" s="330"/>
      <c r="JA163" s="331"/>
      <c r="JB163" s="269"/>
      <c r="JC163" s="270"/>
      <c r="JD163" s="270"/>
      <c r="JE163" s="270"/>
      <c r="JF163" s="271"/>
      <c r="JG163" s="258"/>
      <c r="JH163" s="203"/>
      <c r="JI163" s="203"/>
      <c r="JJ163" s="203"/>
      <c r="JK163" s="203"/>
      <c r="JL163" s="203"/>
      <c r="JM163" s="203"/>
      <c r="JN163" s="203"/>
      <c r="JO163" s="203"/>
      <c r="JP163" s="203"/>
      <c r="JQ163" s="260"/>
      <c r="JR163" s="983"/>
      <c r="JS163" s="984"/>
      <c r="JT163" s="234"/>
      <c r="JU163" s="235"/>
      <c r="JV163" s="235"/>
      <c r="JW163" s="235"/>
      <c r="JX163" s="235"/>
      <c r="JY163" s="235"/>
      <c r="JZ163" s="235"/>
      <c r="KA163" s="362"/>
      <c r="KB163" s="307" t="s">
        <v>170</v>
      </c>
      <c r="KC163" s="265"/>
      <c r="KD163" s="265"/>
      <c r="KE163" s="265"/>
      <c r="KF163" s="265"/>
      <c r="KG163" s="265"/>
      <c r="KH163" s="455"/>
      <c r="KI163" s="455"/>
      <c r="KJ163" s="455"/>
      <c r="KK163" s="455"/>
      <c r="KL163" s="455"/>
      <c r="KM163" s="455"/>
      <c r="KN163" s="455"/>
      <c r="KO163" s="455"/>
      <c r="KP163" s="455"/>
      <c r="KQ163" s="455"/>
      <c r="KR163" s="216" t="s">
        <v>50</v>
      </c>
      <c r="KS163" s="216"/>
      <c r="KT163" s="217"/>
      <c r="KU163" s="204"/>
      <c r="KV163" s="205"/>
      <c r="KW163" s="205"/>
      <c r="KX163" s="205"/>
      <c r="KY163" s="205"/>
      <c r="KZ163" s="205"/>
      <c r="LA163" s="205"/>
      <c r="LB163" s="205"/>
      <c r="LC163" s="205"/>
      <c r="LD163" s="205"/>
      <c r="LE163" s="205"/>
      <c r="LF163" s="205"/>
      <c r="LG163" s="205"/>
      <c r="LH163" s="205"/>
      <c r="LI163" s="206"/>
      <c r="LJ163" s="261"/>
      <c r="LK163" s="262"/>
      <c r="LL163" s="262"/>
      <c r="LM163" s="262"/>
      <c r="LN163" s="262"/>
      <c r="LO163" s="262"/>
      <c r="LP163" s="262"/>
      <c r="LQ163" s="262"/>
      <c r="LR163" s="265" t="s">
        <v>84</v>
      </c>
      <c r="LS163" s="265"/>
      <c r="LT163" s="266"/>
      <c r="LU163" s="329"/>
      <c r="LV163" s="330"/>
      <c r="LW163" s="330"/>
      <c r="LX163" s="330"/>
      <c r="LY163" s="331"/>
      <c r="LZ163" s="269"/>
      <c r="MA163" s="270"/>
      <c r="MB163" s="270"/>
      <c r="MC163" s="270"/>
      <c r="MD163" s="271"/>
      <c r="ME163" s="329"/>
      <c r="MF163" s="330"/>
      <c r="MG163" s="330"/>
      <c r="MH163" s="330"/>
      <c r="MI163" s="331"/>
      <c r="MJ163" s="329"/>
      <c r="MK163" s="330"/>
      <c r="ML163" s="330"/>
      <c r="MM163" s="330"/>
      <c r="MN163" s="331"/>
      <c r="MO163" s="269"/>
      <c r="MP163" s="270"/>
      <c r="MQ163" s="270"/>
      <c r="MR163" s="270"/>
      <c r="MS163" s="271"/>
      <c r="MT163" s="329"/>
      <c r="MU163" s="330"/>
      <c r="MV163" s="330"/>
      <c r="MW163" s="330"/>
      <c r="MX163" s="331"/>
      <c r="MY163" s="329"/>
      <c r="MZ163" s="330"/>
      <c r="NA163" s="330"/>
      <c r="NB163" s="330"/>
      <c r="NC163" s="331"/>
      <c r="ND163" s="269"/>
      <c r="NE163" s="270"/>
      <c r="NF163" s="270"/>
      <c r="NG163" s="270"/>
      <c r="NH163" s="271"/>
      <c r="NI163" s="258"/>
      <c r="NJ163" s="203"/>
      <c r="NK163" s="203"/>
      <c r="NL163" s="203"/>
      <c r="NM163" s="203"/>
      <c r="NN163" s="203"/>
      <c r="NO163" s="203"/>
      <c r="NP163" s="203"/>
      <c r="NQ163" s="203"/>
      <c r="NR163" s="203"/>
      <c r="NS163" s="260"/>
      <c r="NT163" s="983"/>
      <c r="NU163" s="984"/>
      <c r="NV163" s="234"/>
      <c r="NW163" s="235"/>
      <c r="NX163" s="235"/>
      <c r="NY163" s="235"/>
      <c r="NZ163" s="235"/>
      <c r="OA163" s="235"/>
      <c r="OB163" s="235"/>
      <c r="OC163" s="362"/>
      <c r="OD163" s="307" t="s">
        <v>175</v>
      </c>
      <c r="OE163" s="265"/>
      <c r="OF163" s="265"/>
      <c r="OG163" s="265"/>
      <c r="OH163" s="265"/>
      <c r="OI163" s="265"/>
      <c r="OJ163" s="455"/>
      <c r="OK163" s="455"/>
      <c r="OL163" s="455"/>
      <c r="OM163" s="455"/>
      <c r="ON163" s="455"/>
      <c r="OO163" s="455"/>
      <c r="OP163" s="455"/>
      <c r="OQ163" s="455"/>
      <c r="OR163" s="455"/>
      <c r="OS163" s="455"/>
      <c r="OT163" s="216" t="s">
        <v>50</v>
      </c>
      <c r="OU163" s="216"/>
      <c r="OV163" s="217"/>
      <c r="OW163" s="204"/>
      <c r="OX163" s="205"/>
      <c r="OY163" s="205"/>
      <c r="OZ163" s="205"/>
      <c r="PA163" s="205"/>
      <c r="PB163" s="205"/>
      <c r="PC163" s="205"/>
      <c r="PD163" s="205"/>
      <c r="PE163" s="205"/>
      <c r="PF163" s="205"/>
      <c r="PG163" s="205"/>
      <c r="PH163" s="205"/>
      <c r="PI163" s="205"/>
      <c r="PJ163" s="205"/>
      <c r="PK163" s="206"/>
      <c r="PL163" s="261"/>
      <c r="PM163" s="262"/>
      <c r="PN163" s="262"/>
      <c r="PO163" s="262"/>
      <c r="PP163" s="262"/>
      <c r="PQ163" s="262"/>
      <c r="PR163" s="262"/>
      <c r="PS163" s="262"/>
      <c r="PT163" s="265" t="s">
        <v>84</v>
      </c>
      <c r="PU163" s="265"/>
      <c r="PV163" s="266"/>
      <c r="PW163" s="329"/>
      <c r="PX163" s="330"/>
      <c r="PY163" s="330"/>
      <c r="PZ163" s="330"/>
      <c r="QA163" s="331"/>
      <c r="QB163" s="269"/>
      <c r="QC163" s="270"/>
      <c r="QD163" s="270"/>
      <c r="QE163" s="270"/>
      <c r="QF163" s="271"/>
      <c r="QG163" s="329"/>
      <c r="QH163" s="330"/>
      <c r="QI163" s="330"/>
      <c r="QJ163" s="330"/>
      <c r="QK163" s="331"/>
      <c r="QL163" s="329"/>
      <c r="QM163" s="330"/>
      <c r="QN163" s="330"/>
      <c r="QO163" s="330"/>
      <c r="QP163" s="331"/>
      <c r="QQ163" s="269"/>
      <c r="QR163" s="270"/>
      <c r="QS163" s="270"/>
      <c r="QT163" s="270"/>
      <c r="QU163" s="271"/>
      <c r="QV163" s="329"/>
      <c r="QW163" s="330"/>
      <c r="QX163" s="330"/>
      <c r="QY163" s="330"/>
      <c r="QZ163" s="331"/>
      <c r="RA163" s="329"/>
      <c r="RB163" s="330"/>
      <c r="RC163" s="330"/>
      <c r="RD163" s="330"/>
      <c r="RE163" s="331"/>
      <c r="RF163" s="269"/>
      <c r="RG163" s="270"/>
      <c r="RH163" s="270"/>
      <c r="RI163" s="270"/>
      <c r="RJ163" s="271"/>
      <c r="RK163" s="258"/>
      <c r="RL163" s="203"/>
      <c r="RM163" s="203"/>
      <c r="RN163" s="203"/>
      <c r="RO163" s="203"/>
      <c r="RP163" s="203"/>
      <c r="RQ163" s="203"/>
      <c r="RR163" s="203"/>
      <c r="RS163" s="203"/>
      <c r="RT163" s="203"/>
      <c r="RU163" s="260"/>
    </row>
    <row r="164" spans="2:489" ht="2.1" customHeight="1">
      <c r="B164" s="858"/>
      <c r="C164" s="863"/>
      <c r="D164" s="864"/>
      <c r="E164" s="865"/>
      <c r="F164" s="234"/>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362"/>
      <c r="AD164" s="458"/>
      <c r="AE164" s="432"/>
      <c r="AF164" s="432"/>
      <c r="AG164" s="432"/>
      <c r="AH164" s="432"/>
      <c r="AI164" s="432"/>
      <c r="AJ164" s="432"/>
      <c r="AK164" s="432"/>
      <c r="AL164" s="432"/>
      <c r="AM164" s="432"/>
      <c r="AN164" s="432"/>
      <c r="AO164" s="437"/>
      <c r="AP164" s="437"/>
      <c r="AQ164" s="437"/>
      <c r="AR164" s="468"/>
      <c r="AS164" s="469"/>
      <c r="AT164" s="469"/>
      <c r="AU164" s="469"/>
      <c r="AV164" s="469"/>
      <c r="AW164" s="469"/>
      <c r="AX164" s="469"/>
      <c r="AY164" s="469"/>
      <c r="AZ164" s="469"/>
      <c r="BA164" s="469"/>
      <c r="BB164" s="469"/>
      <c r="BC164" s="437"/>
      <c r="BD164" s="437"/>
      <c r="BE164" s="438"/>
      <c r="BF164" s="388"/>
      <c r="BG164" s="389"/>
      <c r="BH164" s="389"/>
      <c r="BI164" s="389"/>
      <c r="BJ164" s="389"/>
      <c r="BK164" s="389"/>
      <c r="BL164" s="389"/>
      <c r="BM164" s="389"/>
      <c r="BN164" s="389"/>
      <c r="BO164" s="389"/>
      <c r="BP164" s="389"/>
      <c r="BQ164" s="389"/>
      <c r="BR164" s="389"/>
      <c r="BS164" s="390"/>
      <c r="BT164" s="431"/>
      <c r="BU164" s="432"/>
      <c r="BV164" s="432"/>
      <c r="BW164" s="432"/>
      <c r="BX164" s="432"/>
      <c r="BY164" s="432"/>
      <c r="BZ164" s="432"/>
      <c r="CA164" s="432"/>
      <c r="CB164" s="432"/>
      <c r="CC164" s="432"/>
      <c r="CD164" s="432"/>
      <c r="CE164" s="437"/>
      <c r="CF164" s="437"/>
      <c r="CG164" s="438"/>
      <c r="CH164" s="441"/>
      <c r="CI164" s="226"/>
      <c r="CJ164" s="226"/>
      <c r="CK164" s="226"/>
      <c r="CL164" s="226"/>
      <c r="CM164" s="226"/>
      <c r="CN164" s="894"/>
      <c r="CO164" s="894"/>
      <c r="CP164" s="894"/>
      <c r="CQ164" s="894"/>
      <c r="CR164" s="894"/>
      <c r="CS164" s="894"/>
      <c r="CT164" s="894"/>
      <c r="CU164" s="894"/>
      <c r="CV164" s="894"/>
      <c r="CW164" s="894"/>
      <c r="CX164" s="324"/>
      <c r="CY164" s="324"/>
      <c r="CZ164" s="344"/>
      <c r="DA164" s="207"/>
      <c r="DB164" s="208"/>
      <c r="DC164" s="208"/>
      <c r="DD164" s="208"/>
      <c r="DE164" s="208"/>
      <c r="DF164" s="208"/>
      <c r="DG164" s="208"/>
      <c r="DH164" s="208"/>
      <c r="DI164" s="208"/>
      <c r="DJ164" s="208"/>
      <c r="DK164" s="208"/>
      <c r="DL164" s="208"/>
      <c r="DM164" s="208"/>
      <c r="DN164" s="208"/>
      <c r="DO164" s="209"/>
      <c r="DP164" s="316"/>
      <c r="DQ164" s="317"/>
      <c r="DR164" s="317"/>
      <c r="DS164" s="317"/>
      <c r="DT164" s="317"/>
      <c r="DU164" s="317"/>
      <c r="DV164" s="317"/>
      <c r="DW164" s="317"/>
      <c r="DX164" s="226"/>
      <c r="DY164" s="226"/>
      <c r="DZ164" s="318"/>
      <c r="EA164" s="329"/>
      <c r="EB164" s="330"/>
      <c r="EC164" s="330"/>
      <c r="ED164" s="330"/>
      <c r="EE164" s="331"/>
      <c r="EF164" s="269"/>
      <c r="EG164" s="270"/>
      <c r="EH164" s="270"/>
      <c r="EI164" s="270"/>
      <c r="EJ164" s="271"/>
      <c r="EK164" s="329"/>
      <c r="EL164" s="330"/>
      <c r="EM164" s="330"/>
      <c r="EN164" s="330"/>
      <c r="EO164" s="331"/>
      <c r="EP164" s="329"/>
      <c r="EQ164" s="330"/>
      <c r="ER164" s="330"/>
      <c r="ES164" s="330"/>
      <c r="ET164" s="331"/>
      <c r="EU164" s="269"/>
      <c r="EV164" s="270"/>
      <c r="EW164" s="270"/>
      <c r="EX164" s="270"/>
      <c r="EY164" s="271"/>
      <c r="EZ164" s="329"/>
      <c r="FA164" s="330"/>
      <c r="FB164" s="330"/>
      <c r="FC164" s="330"/>
      <c r="FD164" s="331"/>
      <c r="FE164" s="329"/>
      <c r="FF164" s="330"/>
      <c r="FG164" s="330"/>
      <c r="FH164" s="330"/>
      <c r="FI164" s="331"/>
      <c r="FJ164" s="269"/>
      <c r="FK164" s="270"/>
      <c r="FL164" s="270"/>
      <c r="FM164" s="270"/>
      <c r="FN164" s="271"/>
      <c r="FO164" s="310"/>
      <c r="FP164" s="983"/>
      <c r="FQ164" s="984"/>
      <c r="FR164" s="234"/>
      <c r="FS164" s="235"/>
      <c r="FT164" s="235"/>
      <c r="FU164" s="235"/>
      <c r="FV164" s="235"/>
      <c r="FW164" s="235"/>
      <c r="FX164" s="235"/>
      <c r="FY164" s="362"/>
      <c r="FZ164" s="226"/>
      <c r="GA164" s="226"/>
      <c r="GB164" s="226"/>
      <c r="GC164" s="226"/>
      <c r="GD164" s="226"/>
      <c r="GE164" s="226"/>
      <c r="GF164" s="894"/>
      <c r="GG164" s="894"/>
      <c r="GH164" s="894"/>
      <c r="GI164" s="894"/>
      <c r="GJ164" s="894"/>
      <c r="GK164" s="894"/>
      <c r="GL164" s="894"/>
      <c r="GM164" s="894"/>
      <c r="GN164" s="894"/>
      <c r="GO164" s="894"/>
      <c r="GP164" s="324"/>
      <c r="GQ164" s="324"/>
      <c r="GR164" s="344"/>
      <c r="GS164" s="207"/>
      <c r="GT164" s="208"/>
      <c r="GU164" s="208"/>
      <c r="GV164" s="208"/>
      <c r="GW164" s="208"/>
      <c r="GX164" s="208"/>
      <c r="GY164" s="208"/>
      <c r="GZ164" s="208"/>
      <c r="HA164" s="208"/>
      <c r="HB164" s="208"/>
      <c r="HC164" s="208"/>
      <c r="HD164" s="208"/>
      <c r="HE164" s="208"/>
      <c r="HF164" s="208"/>
      <c r="HG164" s="209"/>
      <c r="HH164" s="316"/>
      <c r="HI164" s="317"/>
      <c r="HJ164" s="317"/>
      <c r="HK164" s="317"/>
      <c r="HL164" s="317"/>
      <c r="HM164" s="317"/>
      <c r="HN164" s="317"/>
      <c r="HO164" s="317"/>
      <c r="HP164" s="226"/>
      <c r="HQ164" s="226"/>
      <c r="HR164" s="318"/>
      <c r="HS164" s="329"/>
      <c r="HT164" s="330"/>
      <c r="HU164" s="330"/>
      <c r="HV164" s="330"/>
      <c r="HW164" s="331"/>
      <c r="HX164" s="269"/>
      <c r="HY164" s="270"/>
      <c r="HZ164" s="270"/>
      <c r="IA164" s="270"/>
      <c r="IB164" s="271"/>
      <c r="IC164" s="329"/>
      <c r="ID164" s="330"/>
      <c r="IE164" s="330"/>
      <c r="IF164" s="330"/>
      <c r="IG164" s="331"/>
      <c r="IH164" s="329"/>
      <c r="II164" s="330"/>
      <c r="IJ164" s="330"/>
      <c r="IK164" s="330"/>
      <c r="IL164" s="331"/>
      <c r="IM164" s="269"/>
      <c r="IN164" s="270"/>
      <c r="IO164" s="270"/>
      <c r="IP164" s="270"/>
      <c r="IQ164" s="271"/>
      <c r="IR164" s="329"/>
      <c r="IS164" s="330"/>
      <c r="IT164" s="330"/>
      <c r="IU164" s="330"/>
      <c r="IV164" s="331"/>
      <c r="IW164" s="329"/>
      <c r="IX164" s="330"/>
      <c r="IY164" s="330"/>
      <c r="IZ164" s="330"/>
      <c r="JA164" s="331"/>
      <c r="JB164" s="269"/>
      <c r="JC164" s="270"/>
      <c r="JD164" s="270"/>
      <c r="JE164" s="270"/>
      <c r="JF164" s="271"/>
      <c r="JG164" s="258"/>
      <c r="JH164" s="203"/>
      <c r="JI164" s="203"/>
      <c r="JJ164" s="203"/>
      <c r="JK164" s="203"/>
      <c r="JL164" s="203"/>
      <c r="JM164" s="203"/>
      <c r="JN164" s="203"/>
      <c r="JO164" s="203"/>
      <c r="JP164" s="203"/>
      <c r="JQ164" s="260"/>
      <c r="JR164" s="983"/>
      <c r="JS164" s="984"/>
      <c r="JT164" s="234"/>
      <c r="JU164" s="235"/>
      <c r="JV164" s="235"/>
      <c r="JW164" s="235"/>
      <c r="JX164" s="235"/>
      <c r="JY164" s="235"/>
      <c r="JZ164" s="235"/>
      <c r="KA164" s="362"/>
      <c r="KB164" s="226"/>
      <c r="KC164" s="226"/>
      <c r="KD164" s="226"/>
      <c r="KE164" s="226"/>
      <c r="KF164" s="226"/>
      <c r="KG164" s="226"/>
      <c r="KH164" s="894"/>
      <c r="KI164" s="894"/>
      <c r="KJ164" s="894"/>
      <c r="KK164" s="894"/>
      <c r="KL164" s="894"/>
      <c r="KM164" s="894"/>
      <c r="KN164" s="894"/>
      <c r="KO164" s="894"/>
      <c r="KP164" s="894"/>
      <c r="KQ164" s="894"/>
      <c r="KR164" s="324"/>
      <c r="KS164" s="324"/>
      <c r="KT164" s="344"/>
      <c r="KU164" s="207"/>
      <c r="KV164" s="208"/>
      <c r="KW164" s="208"/>
      <c r="KX164" s="208"/>
      <c r="KY164" s="208"/>
      <c r="KZ164" s="208"/>
      <c r="LA164" s="208"/>
      <c r="LB164" s="208"/>
      <c r="LC164" s="208"/>
      <c r="LD164" s="208"/>
      <c r="LE164" s="208"/>
      <c r="LF164" s="208"/>
      <c r="LG164" s="208"/>
      <c r="LH164" s="208"/>
      <c r="LI164" s="209"/>
      <c r="LJ164" s="316"/>
      <c r="LK164" s="317"/>
      <c r="LL164" s="317"/>
      <c r="LM164" s="317"/>
      <c r="LN164" s="317"/>
      <c r="LO164" s="317"/>
      <c r="LP164" s="317"/>
      <c r="LQ164" s="317"/>
      <c r="LR164" s="226"/>
      <c r="LS164" s="226"/>
      <c r="LT164" s="318"/>
      <c r="LU164" s="329"/>
      <c r="LV164" s="330"/>
      <c r="LW164" s="330"/>
      <c r="LX164" s="330"/>
      <c r="LY164" s="331"/>
      <c r="LZ164" s="269"/>
      <c r="MA164" s="270"/>
      <c r="MB164" s="270"/>
      <c r="MC164" s="270"/>
      <c r="MD164" s="271"/>
      <c r="ME164" s="329"/>
      <c r="MF164" s="330"/>
      <c r="MG164" s="330"/>
      <c r="MH164" s="330"/>
      <c r="MI164" s="331"/>
      <c r="MJ164" s="329"/>
      <c r="MK164" s="330"/>
      <c r="ML164" s="330"/>
      <c r="MM164" s="330"/>
      <c r="MN164" s="331"/>
      <c r="MO164" s="269"/>
      <c r="MP164" s="270"/>
      <c r="MQ164" s="270"/>
      <c r="MR164" s="270"/>
      <c r="MS164" s="271"/>
      <c r="MT164" s="329"/>
      <c r="MU164" s="330"/>
      <c r="MV164" s="330"/>
      <c r="MW164" s="330"/>
      <c r="MX164" s="331"/>
      <c r="MY164" s="329"/>
      <c r="MZ164" s="330"/>
      <c r="NA164" s="330"/>
      <c r="NB164" s="330"/>
      <c r="NC164" s="331"/>
      <c r="ND164" s="269"/>
      <c r="NE164" s="270"/>
      <c r="NF164" s="270"/>
      <c r="NG164" s="270"/>
      <c r="NH164" s="271"/>
      <c r="NI164" s="258"/>
      <c r="NJ164" s="203"/>
      <c r="NK164" s="203"/>
      <c r="NL164" s="203"/>
      <c r="NM164" s="203"/>
      <c r="NN164" s="203"/>
      <c r="NO164" s="203"/>
      <c r="NP164" s="203"/>
      <c r="NQ164" s="203"/>
      <c r="NR164" s="203"/>
      <c r="NS164" s="260"/>
      <c r="NT164" s="983"/>
      <c r="NU164" s="984"/>
      <c r="NV164" s="234"/>
      <c r="NW164" s="235"/>
      <c r="NX164" s="235"/>
      <c r="NY164" s="235"/>
      <c r="NZ164" s="235"/>
      <c r="OA164" s="235"/>
      <c r="OB164" s="235"/>
      <c r="OC164" s="362"/>
      <c r="OD164" s="226"/>
      <c r="OE164" s="226"/>
      <c r="OF164" s="226"/>
      <c r="OG164" s="226"/>
      <c r="OH164" s="226"/>
      <c r="OI164" s="226"/>
      <c r="OJ164" s="894"/>
      <c r="OK164" s="894"/>
      <c r="OL164" s="894"/>
      <c r="OM164" s="894"/>
      <c r="ON164" s="894"/>
      <c r="OO164" s="894"/>
      <c r="OP164" s="894"/>
      <c r="OQ164" s="894"/>
      <c r="OR164" s="894"/>
      <c r="OS164" s="894"/>
      <c r="OT164" s="324"/>
      <c r="OU164" s="324"/>
      <c r="OV164" s="344"/>
      <c r="OW164" s="207"/>
      <c r="OX164" s="208"/>
      <c r="OY164" s="208"/>
      <c r="OZ164" s="208"/>
      <c r="PA164" s="208"/>
      <c r="PB164" s="208"/>
      <c r="PC164" s="208"/>
      <c r="PD164" s="208"/>
      <c r="PE164" s="208"/>
      <c r="PF164" s="208"/>
      <c r="PG164" s="208"/>
      <c r="PH164" s="208"/>
      <c r="PI164" s="208"/>
      <c r="PJ164" s="208"/>
      <c r="PK164" s="209"/>
      <c r="PL164" s="316"/>
      <c r="PM164" s="317"/>
      <c r="PN164" s="317"/>
      <c r="PO164" s="317"/>
      <c r="PP164" s="317"/>
      <c r="PQ164" s="317"/>
      <c r="PR164" s="317"/>
      <c r="PS164" s="317"/>
      <c r="PT164" s="226"/>
      <c r="PU164" s="226"/>
      <c r="PV164" s="318"/>
      <c r="PW164" s="329"/>
      <c r="PX164" s="330"/>
      <c r="PY164" s="330"/>
      <c r="PZ164" s="330"/>
      <c r="QA164" s="331"/>
      <c r="QB164" s="269"/>
      <c r="QC164" s="270"/>
      <c r="QD164" s="270"/>
      <c r="QE164" s="270"/>
      <c r="QF164" s="271"/>
      <c r="QG164" s="329"/>
      <c r="QH164" s="330"/>
      <c r="QI164" s="330"/>
      <c r="QJ164" s="330"/>
      <c r="QK164" s="331"/>
      <c r="QL164" s="329"/>
      <c r="QM164" s="330"/>
      <c r="QN164" s="330"/>
      <c r="QO164" s="330"/>
      <c r="QP164" s="331"/>
      <c r="QQ164" s="269"/>
      <c r="QR164" s="270"/>
      <c r="QS164" s="270"/>
      <c r="QT164" s="270"/>
      <c r="QU164" s="271"/>
      <c r="QV164" s="329"/>
      <c r="QW164" s="330"/>
      <c r="QX164" s="330"/>
      <c r="QY164" s="330"/>
      <c r="QZ164" s="331"/>
      <c r="RA164" s="329"/>
      <c r="RB164" s="330"/>
      <c r="RC164" s="330"/>
      <c r="RD164" s="330"/>
      <c r="RE164" s="331"/>
      <c r="RF164" s="269"/>
      <c r="RG164" s="270"/>
      <c r="RH164" s="270"/>
      <c r="RI164" s="270"/>
      <c r="RJ164" s="271"/>
      <c r="RK164" s="258"/>
      <c r="RL164" s="203"/>
      <c r="RM164" s="203"/>
      <c r="RN164" s="203"/>
      <c r="RO164" s="203"/>
      <c r="RP164" s="203"/>
      <c r="RQ164" s="203"/>
      <c r="RR164" s="203"/>
      <c r="RS164" s="203"/>
      <c r="RT164" s="203"/>
      <c r="RU164" s="260"/>
    </row>
    <row r="165" spans="2:489" ht="12" customHeight="1">
      <c r="B165" s="858"/>
      <c r="C165" s="863"/>
      <c r="D165" s="864"/>
      <c r="E165" s="865"/>
      <c r="F165" s="234"/>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362"/>
      <c r="AD165" s="458"/>
      <c r="AE165" s="432"/>
      <c r="AF165" s="432"/>
      <c r="AG165" s="432"/>
      <c r="AH165" s="432"/>
      <c r="AI165" s="432"/>
      <c r="AJ165" s="432"/>
      <c r="AK165" s="432"/>
      <c r="AL165" s="432"/>
      <c r="AM165" s="432"/>
      <c r="AN165" s="432"/>
      <c r="AO165" s="437"/>
      <c r="AP165" s="437"/>
      <c r="AQ165" s="437"/>
      <c r="AR165" s="468"/>
      <c r="AS165" s="469"/>
      <c r="AT165" s="469"/>
      <c r="AU165" s="469"/>
      <c r="AV165" s="469"/>
      <c r="AW165" s="469"/>
      <c r="AX165" s="469"/>
      <c r="AY165" s="469"/>
      <c r="AZ165" s="469"/>
      <c r="BA165" s="469"/>
      <c r="BB165" s="469"/>
      <c r="BC165" s="437"/>
      <c r="BD165" s="437"/>
      <c r="BE165" s="438"/>
      <c r="BF165" s="388"/>
      <c r="BG165" s="389"/>
      <c r="BH165" s="389"/>
      <c r="BI165" s="389"/>
      <c r="BJ165" s="389"/>
      <c r="BK165" s="389"/>
      <c r="BL165" s="389"/>
      <c r="BM165" s="389"/>
      <c r="BN165" s="389"/>
      <c r="BO165" s="389"/>
      <c r="BP165" s="389"/>
      <c r="BQ165" s="389"/>
      <c r="BR165" s="389"/>
      <c r="BS165" s="390"/>
      <c r="BT165" s="431"/>
      <c r="BU165" s="432"/>
      <c r="BV165" s="432"/>
      <c r="BW165" s="432"/>
      <c r="BX165" s="432"/>
      <c r="BY165" s="432"/>
      <c r="BZ165" s="432"/>
      <c r="CA165" s="432"/>
      <c r="CB165" s="432"/>
      <c r="CC165" s="432"/>
      <c r="CD165" s="432"/>
      <c r="CE165" s="437"/>
      <c r="CF165" s="437"/>
      <c r="CG165" s="438"/>
      <c r="CH165" s="887" t="s">
        <v>43</v>
      </c>
      <c r="CI165" s="372"/>
      <c r="CJ165" s="372"/>
      <c r="CK165" s="372"/>
      <c r="CL165" s="372"/>
      <c r="CM165" s="372"/>
      <c r="CN165" s="455"/>
      <c r="CO165" s="455"/>
      <c r="CP165" s="455"/>
      <c r="CQ165" s="455"/>
      <c r="CR165" s="455"/>
      <c r="CS165" s="455"/>
      <c r="CT165" s="455"/>
      <c r="CU165" s="455"/>
      <c r="CV165" s="455"/>
      <c r="CW165" s="455"/>
      <c r="CX165" s="891" t="s">
        <v>50</v>
      </c>
      <c r="CY165" s="891"/>
      <c r="CZ165" s="892"/>
      <c r="DA165" s="204"/>
      <c r="DB165" s="205"/>
      <c r="DC165" s="205"/>
      <c r="DD165" s="205"/>
      <c r="DE165" s="205"/>
      <c r="DF165" s="205"/>
      <c r="DG165" s="205"/>
      <c r="DH165" s="205"/>
      <c r="DI165" s="205"/>
      <c r="DJ165" s="205"/>
      <c r="DK165" s="205"/>
      <c r="DL165" s="205"/>
      <c r="DM165" s="205"/>
      <c r="DN165" s="205"/>
      <c r="DO165" s="206"/>
      <c r="DP165" s="368"/>
      <c r="DQ165" s="369"/>
      <c r="DR165" s="369"/>
      <c r="DS165" s="369"/>
      <c r="DT165" s="369"/>
      <c r="DU165" s="369"/>
      <c r="DV165" s="369"/>
      <c r="DW165" s="369"/>
      <c r="DX165" s="372" t="s">
        <v>84</v>
      </c>
      <c r="DY165" s="372"/>
      <c r="DZ165" s="373"/>
      <c r="EA165" s="329"/>
      <c r="EB165" s="330"/>
      <c r="EC165" s="330"/>
      <c r="ED165" s="330"/>
      <c r="EE165" s="331"/>
      <c r="EF165" s="269"/>
      <c r="EG165" s="270"/>
      <c r="EH165" s="270"/>
      <c r="EI165" s="270"/>
      <c r="EJ165" s="271"/>
      <c r="EK165" s="329"/>
      <c r="EL165" s="330"/>
      <c r="EM165" s="330"/>
      <c r="EN165" s="330"/>
      <c r="EO165" s="331"/>
      <c r="EP165" s="329"/>
      <c r="EQ165" s="330"/>
      <c r="ER165" s="330"/>
      <c r="ES165" s="330"/>
      <c r="ET165" s="331"/>
      <c r="EU165" s="269"/>
      <c r="EV165" s="270"/>
      <c r="EW165" s="270"/>
      <c r="EX165" s="270"/>
      <c r="EY165" s="271"/>
      <c r="EZ165" s="329"/>
      <c r="FA165" s="330"/>
      <c r="FB165" s="330"/>
      <c r="FC165" s="330"/>
      <c r="FD165" s="331"/>
      <c r="FE165" s="329"/>
      <c r="FF165" s="330"/>
      <c r="FG165" s="330"/>
      <c r="FH165" s="330"/>
      <c r="FI165" s="331"/>
      <c r="FJ165" s="269"/>
      <c r="FK165" s="270"/>
      <c r="FL165" s="270"/>
      <c r="FM165" s="270"/>
      <c r="FN165" s="271"/>
      <c r="FO165" s="310"/>
      <c r="FP165" s="983"/>
      <c r="FQ165" s="984"/>
      <c r="FR165" s="234"/>
      <c r="FS165" s="235"/>
      <c r="FT165" s="235"/>
      <c r="FU165" s="235"/>
      <c r="FV165" s="235"/>
      <c r="FW165" s="235"/>
      <c r="FX165" s="235"/>
      <c r="FY165" s="362"/>
      <c r="FZ165" s="987" t="s">
        <v>102</v>
      </c>
      <c r="GA165" s="372"/>
      <c r="GB165" s="372"/>
      <c r="GC165" s="372"/>
      <c r="GD165" s="372"/>
      <c r="GE165" s="372"/>
      <c r="GF165" s="455"/>
      <c r="GG165" s="455"/>
      <c r="GH165" s="455"/>
      <c r="GI165" s="455"/>
      <c r="GJ165" s="455"/>
      <c r="GK165" s="455"/>
      <c r="GL165" s="455"/>
      <c r="GM165" s="455"/>
      <c r="GN165" s="455"/>
      <c r="GO165" s="455"/>
      <c r="GP165" s="891" t="s">
        <v>50</v>
      </c>
      <c r="GQ165" s="891"/>
      <c r="GR165" s="892"/>
      <c r="GS165" s="204"/>
      <c r="GT165" s="205"/>
      <c r="GU165" s="205"/>
      <c r="GV165" s="205"/>
      <c r="GW165" s="205"/>
      <c r="GX165" s="205"/>
      <c r="GY165" s="205"/>
      <c r="GZ165" s="205"/>
      <c r="HA165" s="205"/>
      <c r="HB165" s="205"/>
      <c r="HC165" s="205"/>
      <c r="HD165" s="205"/>
      <c r="HE165" s="205"/>
      <c r="HF165" s="205"/>
      <c r="HG165" s="206"/>
      <c r="HH165" s="368"/>
      <c r="HI165" s="369"/>
      <c r="HJ165" s="369"/>
      <c r="HK165" s="369"/>
      <c r="HL165" s="369"/>
      <c r="HM165" s="369"/>
      <c r="HN165" s="369"/>
      <c r="HO165" s="369"/>
      <c r="HP165" s="372" t="s">
        <v>84</v>
      </c>
      <c r="HQ165" s="372"/>
      <c r="HR165" s="373"/>
      <c r="HS165" s="329"/>
      <c r="HT165" s="330"/>
      <c r="HU165" s="330"/>
      <c r="HV165" s="330"/>
      <c r="HW165" s="331"/>
      <c r="HX165" s="269"/>
      <c r="HY165" s="270"/>
      <c r="HZ165" s="270"/>
      <c r="IA165" s="270"/>
      <c r="IB165" s="271"/>
      <c r="IC165" s="329"/>
      <c r="ID165" s="330"/>
      <c r="IE165" s="330"/>
      <c r="IF165" s="330"/>
      <c r="IG165" s="331"/>
      <c r="IH165" s="329"/>
      <c r="II165" s="330"/>
      <c r="IJ165" s="330"/>
      <c r="IK165" s="330"/>
      <c r="IL165" s="331"/>
      <c r="IM165" s="269"/>
      <c r="IN165" s="270"/>
      <c r="IO165" s="270"/>
      <c r="IP165" s="270"/>
      <c r="IQ165" s="271"/>
      <c r="IR165" s="329"/>
      <c r="IS165" s="330"/>
      <c r="IT165" s="330"/>
      <c r="IU165" s="330"/>
      <c r="IV165" s="331"/>
      <c r="IW165" s="329"/>
      <c r="IX165" s="330"/>
      <c r="IY165" s="330"/>
      <c r="IZ165" s="330"/>
      <c r="JA165" s="331"/>
      <c r="JB165" s="269"/>
      <c r="JC165" s="270"/>
      <c r="JD165" s="270"/>
      <c r="JE165" s="270"/>
      <c r="JF165" s="271"/>
      <c r="JG165" s="258"/>
      <c r="JH165" s="203"/>
      <c r="JI165" s="203"/>
      <c r="JJ165" s="203"/>
      <c r="JK165" s="203"/>
      <c r="JL165" s="203"/>
      <c r="JM165" s="203"/>
      <c r="JN165" s="203"/>
      <c r="JO165" s="203"/>
      <c r="JP165" s="203"/>
      <c r="JQ165" s="260"/>
      <c r="JR165" s="983"/>
      <c r="JS165" s="984"/>
      <c r="JT165" s="234"/>
      <c r="JU165" s="235"/>
      <c r="JV165" s="235"/>
      <c r="JW165" s="235"/>
      <c r="JX165" s="235"/>
      <c r="JY165" s="235"/>
      <c r="JZ165" s="235"/>
      <c r="KA165" s="362"/>
      <c r="KB165" s="987" t="s">
        <v>171</v>
      </c>
      <c r="KC165" s="372"/>
      <c r="KD165" s="372"/>
      <c r="KE165" s="372"/>
      <c r="KF165" s="372"/>
      <c r="KG165" s="372"/>
      <c r="KH165" s="455"/>
      <c r="KI165" s="455"/>
      <c r="KJ165" s="455"/>
      <c r="KK165" s="455"/>
      <c r="KL165" s="455"/>
      <c r="KM165" s="455"/>
      <c r="KN165" s="455"/>
      <c r="KO165" s="455"/>
      <c r="KP165" s="455"/>
      <c r="KQ165" s="455"/>
      <c r="KR165" s="891" t="s">
        <v>50</v>
      </c>
      <c r="KS165" s="891"/>
      <c r="KT165" s="892"/>
      <c r="KU165" s="204"/>
      <c r="KV165" s="205"/>
      <c r="KW165" s="205"/>
      <c r="KX165" s="205"/>
      <c r="KY165" s="205"/>
      <c r="KZ165" s="205"/>
      <c r="LA165" s="205"/>
      <c r="LB165" s="205"/>
      <c r="LC165" s="205"/>
      <c r="LD165" s="205"/>
      <c r="LE165" s="205"/>
      <c r="LF165" s="205"/>
      <c r="LG165" s="205"/>
      <c r="LH165" s="205"/>
      <c r="LI165" s="206"/>
      <c r="LJ165" s="368"/>
      <c r="LK165" s="369"/>
      <c r="LL165" s="369"/>
      <c r="LM165" s="369"/>
      <c r="LN165" s="369"/>
      <c r="LO165" s="369"/>
      <c r="LP165" s="369"/>
      <c r="LQ165" s="369"/>
      <c r="LR165" s="372" t="s">
        <v>84</v>
      </c>
      <c r="LS165" s="372"/>
      <c r="LT165" s="373"/>
      <c r="LU165" s="329"/>
      <c r="LV165" s="330"/>
      <c r="LW165" s="330"/>
      <c r="LX165" s="330"/>
      <c r="LY165" s="331"/>
      <c r="LZ165" s="269"/>
      <c r="MA165" s="270"/>
      <c r="MB165" s="270"/>
      <c r="MC165" s="270"/>
      <c r="MD165" s="271"/>
      <c r="ME165" s="329"/>
      <c r="MF165" s="330"/>
      <c r="MG165" s="330"/>
      <c r="MH165" s="330"/>
      <c r="MI165" s="331"/>
      <c r="MJ165" s="329"/>
      <c r="MK165" s="330"/>
      <c r="ML165" s="330"/>
      <c r="MM165" s="330"/>
      <c r="MN165" s="331"/>
      <c r="MO165" s="269"/>
      <c r="MP165" s="270"/>
      <c r="MQ165" s="270"/>
      <c r="MR165" s="270"/>
      <c r="MS165" s="271"/>
      <c r="MT165" s="329"/>
      <c r="MU165" s="330"/>
      <c r="MV165" s="330"/>
      <c r="MW165" s="330"/>
      <c r="MX165" s="331"/>
      <c r="MY165" s="329"/>
      <c r="MZ165" s="330"/>
      <c r="NA165" s="330"/>
      <c r="NB165" s="330"/>
      <c r="NC165" s="331"/>
      <c r="ND165" s="269"/>
      <c r="NE165" s="270"/>
      <c r="NF165" s="270"/>
      <c r="NG165" s="270"/>
      <c r="NH165" s="271"/>
      <c r="NI165" s="258"/>
      <c r="NJ165" s="203"/>
      <c r="NK165" s="203"/>
      <c r="NL165" s="203"/>
      <c r="NM165" s="203"/>
      <c r="NN165" s="203"/>
      <c r="NO165" s="203"/>
      <c r="NP165" s="203"/>
      <c r="NQ165" s="203"/>
      <c r="NR165" s="203"/>
      <c r="NS165" s="260"/>
      <c r="NT165" s="983"/>
      <c r="NU165" s="984"/>
      <c r="NV165" s="234"/>
      <c r="NW165" s="235"/>
      <c r="NX165" s="235"/>
      <c r="NY165" s="235"/>
      <c r="NZ165" s="235"/>
      <c r="OA165" s="235"/>
      <c r="OB165" s="235"/>
      <c r="OC165" s="362"/>
      <c r="OD165" s="987" t="s">
        <v>176</v>
      </c>
      <c r="OE165" s="372"/>
      <c r="OF165" s="372"/>
      <c r="OG165" s="372"/>
      <c r="OH165" s="372"/>
      <c r="OI165" s="372"/>
      <c r="OJ165" s="455"/>
      <c r="OK165" s="455"/>
      <c r="OL165" s="455"/>
      <c r="OM165" s="455"/>
      <c r="ON165" s="455"/>
      <c r="OO165" s="455"/>
      <c r="OP165" s="455"/>
      <c r="OQ165" s="455"/>
      <c r="OR165" s="455"/>
      <c r="OS165" s="455"/>
      <c r="OT165" s="891" t="s">
        <v>50</v>
      </c>
      <c r="OU165" s="891"/>
      <c r="OV165" s="892"/>
      <c r="OW165" s="204"/>
      <c r="OX165" s="205"/>
      <c r="OY165" s="205"/>
      <c r="OZ165" s="205"/>
      <c r="PA165" s="205"/>
      <c r="PB165" s="205"/>
      <c r="PC165" s="205"/>
      <c r="PD165" s="205"/>
      <c r="PE165" s="205"/>
      <c r="PF165" s="205"/>
      <c r="PG165" s="205"/>
      <c r="PH165" s="205"/>
      <c r="PI165" s="205"/>
      <c r="PJ165" s="205"/>
      <c r="PK165" s="206"/>
      <c r="PL165" s="368"/>
      <c r="PM165" s="369"/>
      <c r="PN165" s="369"/>
      <c r="PO165" s="369"/>
      <c r="PP165" s="369"/>
      <c r="PQ165" s="369"/>
      <c r="PR165" s="369"/>
      <c r="PS165" s="369"/>
      <c r="PT165" s="372" t="s">
        <v>84</v>
      </c>
      <c r="PU165" s="372"/>
      <c r="PV165" s="373"/>
      <c r="PW165" s="329"/>
      <c r="PX165" s="330"/>
      <c r="PY165" s="330"/>
      <c r="PZ165" s="330"/>
      <c r="QA165" s="331"/>
      <c r="QB165" s="269"/>
      <c r="QC165" s="270"/>
      <c r="QD165" s="270"/>
      <c r="QE165" s="270"/>
      <c r="QF165" s="271"/>
      <c r="QG165" s="329"/>
      <c r="QH165" s="330"/>
      <c r="QI165" s="330"/>
      <c r="QJ165" s="330"/>
      <c r="QK165" s="331"/>
      <c r="QL165" s="329"/>
      <c r="QM165" s="330"/>
      <c r="QN165" s="330"/>
      <c r="QO165" s="330"/>
      <c r="QP165" s="331"/>
      <c r="QQ165" s="269"/>
      <c r="QR165" s="270"/>
      <c r="QS165" s="270"/>
      <c r="QT165" s="270"/>
      <c r="QU165" s="271"/>
      <c r="QV165" s="329"/>
      <c r="QW165" s="330"/>
      <c r="QX165" s="330"/>
      <c r="QY165" s="330"/>
      <c r="QZ165" s="331"/>
      <c r="RA165" s="329"/>
      <c r="RB165" s="330"/>
      <c r="RC165" s="330"/>
      <c r="RD165" s="330"/>
      <c r="RE165" s="331"/>
      <c r="RF165" s="269"/>
      <c r="RG165" s="270"/>
      <c r="RH165" s="270"/>
      <c r="RI165" s="270"/>
      <c r="RJ165" s="271"/>
      <c r="RK165" s="258"/>
      <c r="RL165" s="203"/>
      <c r="RM165" s="203"/>
      <c r="RN165" s="203"/>
      <c r="RO165" s="203"/>
      <c r="RP165" s="203"/>
      <c r="RQ165" s="203"/>
      <c r="RR165" s="203"/>
      <c r="RS165" s="203"/>
      <c r="RT165" s="203"/>
      <c r="RU165" s="260"/>
    </row>
    <row r="166" spans="2:489" ht="2.1" customHeight="1">
      <c r="B166" s="858"/>
      <c r="C166" s="863"/>
      <c r="D166" s="864"/>
      <c r="E166" s="865"/>
      <c r="F166" s="803"/>
      <c r="G166" s="804"/>
      <c r="H166" s="804"/>
      <c r="I166" s="804"/>
      <c r="J166" s="804"/>
      <c r="K166" s="804"/>
      <c r="L166" s="804"/>
      <c r="M166" s="804"/>
      <c r="N166" s="804"/>
      <c r="O166" s="804"/>
      <c r="P166" s="804"/>
      <c r="Q166" s="804"/>
      <c r="R166" s="804"/>
      <c r="S166" s="804"/>
      <c r="T166" s="804"/>
      <c r="U166" s="804"/>
      <c r="V166" s="804"/>
      <c r="W166" s="804"/>
      <c r="X166" s="804"/>
      <c r="Y166" s="804"/>
      <c r="Z166" s="804"/>
      <c r="AA166" s="804"/>
      <c r="AB166" s="804"/>
      <c r="AC166" s="805"/>
      <c r="AD166" s="458"/>
      <c r="AE166" s="432"/>
      <c r="AF166" s="432"/>
      <c r="AG166" s="432"/>
      <c r="AH166" s="432"/>
      <c r="AI166" s="432"/>
      <c r="AJ166" s="432"/>
      <c r="AK166" s="432"/>
      <c r="AL166" s="432"/>
      <c r="AM166" s="432"/>
      <c r="AN166" s="432"/>
      <c r="AO166" s="439"/>
      <c r="AP166" s="439"/>
      <c r="AQ166" s="439"/>
      <c r="AR166" s="468"/>
      <c r="AS166" s="469"/>
      <c r="AT166" s="469"/>
      <c r="AU166" s="469"/>
      <c r="AV166" s="469"/>
      <c r="AW166" s="469"/>
      <c r="AX166" s="469"/>
      <c r="AY166" s="469"/>
      <c r="AZ166" s="469"/>
      <c r="BA166" s="469"/>
      <c r="BB166" s="469"/>
      <c r="BC166" s="439"/>
      <c r="BD166" s="439"/>
      <c r="BE166" s="440"/>
      <c r="BF166" s="702"/>
      <c r="BG166" s="703"/>
      <c r="BH166" s="703"/>
      <c r="BI166" s="703"/>
      <c r="BJ166" s="703"/>
      <c r="BK166" s="703"/>
      <c r="BL166" s="703"/>
      <c r="BM166" s="703"/>
      <c r="BN166" s="703"/>
      <c r="BO166" s="703"/>
      <c r="BP166" s="703"/>
      <c r="BQ166" s="703"/>
      <c r="BR166" s="703"/>
      <c r="BS166" s="704"/>
      <c r="BT166" s="431"/>
      <c r="BU166" s="432"/>
      <c r="BV166" s="432"/>
      <c r="BW166" s="432"/>
      <c r="BX166" s="432"/>
      <c r="BY166" s="432"/>
      <c r="BZ166" s="432"/>
      <c r="CA166" s="432"/>
      <c r="CB166" s="432"/>
      <c r="CC166" s="432"/>
      <c r="CD166" s="432"/>
      <c r="CE166" s="439"/>
      <c r="CF166" s="439"/>
      <c r="CG166" s="440"/>
      <c r="CH166" s="293"/>
      <c r="CI166" s="267"/>
      <c r="CJ166" s="267"/>
      <c r="CK166" s="267"/>
      <c r="CL166" s="267"/>
      <c r="CM166" s="267"/>
      <c r="CN166" s="893"/>
      <c r="CO166" s="893"/>
      <c r="CP166" s="893"/>
      <c r="CQ166" s="893"/>
      <c r="CR166" s="893"/>
      <c r="CS166" s="893"/>
      <c r="CT166" s="893"/>
      <c r="CU166" s="893"/>
      <c r="CV166" s="893"/>
      <c r="CW166" s="893"/>
      <c r="CX166" s="218"/>
      <c r="CY166" s="218"/>
      <c r="CZ166" s="219"/>
      <c r="DA166" s="210"/>
      <c r="DB166" s="211"/>
      <c r="DC166" s="211"/>
      <c r="DD166" s="211"/>
      <c r="DE166" s="211"/>
      <c r="DF166" s="211"/>
      <c r="DG166" s="211"/>
      <c r="DH166" s="211"/>
      <c r="DI166" s="211"/>
      <c r="DJ166" s="211"/>
      <c r="DK166" s="211"/>
      <c r="DL166" s="211"/>
      <c r="DM166" s="211"/>
      <c r="DN166" s="211"/>
      <c r="DO166" s="212"/>
      <c r="DP166" s="263"/>
      <c r="DQ166" s="264"/>
      <c r="DR166" s="264"/>
      <c r="DS166" s="264"/>
      <c r="DT166" s="264"/>
      <c r="DU166" s="264"/>
      <c r="DV166" s="264"/>
      <c r="DW166" s="264"/>
      <c r="DX166" s="267"/>
      <c r="DY166" s="267"/>
      <c r="DZ166" s="268"/>
      <c r="EA166" s="896"/>
      <c r="EB166" s="897"/>
      <c r="EC166" s="897"/>
      <c r="ED166" s="897"/>
      <c r="EE166" s="898"/>
      <c r="EF166" s="313"/>
      <c r="EG166" s="314"/>
      <c r="EH166" s="314"/>
      <c r="EI166" s="314"/>
      <c r="EJ166" s="315"/>
      <c r="EK166" s="357"/>
      <c r="EL166" s="358"/>
      <c r="EM166" s="358"/>
      <c r="EN166" s="358"/>
      <c r="EO166" s="359"/>
      <c r="EP166" s="357"/>
      <c r="EQ166" s="358"/>
      <c r="ER166" s="358"/>
      <c r="ES166" s="358"/>
      <c r="ET166" s="359"/>
      <c r="EU166" s="313"/>
      <c r="EV166" s="314"/>
      <c r="EW166" s="314"/>
      <c r="EX166" s="314"/>
      <c r="EY166" s="315"/>
      <c r="EZ166" s="357"/>
      <c r="FA166" s="358"/>
      <c r="FB166" s="358"/>
      <c r="FC166" s="358"/>
      <c r="FD166" s="359"/>
      <c r="FE166" s="357"/>
      <c r="FF166" s="358"/>
      <c r="FG166" s="358"/>
      <c r="FH166" s="358"/>
      <c r="FI166" s="359"/>
      <c r="FJ166" s="313"/>
      <c r="FK166" s="314"/>
      <c r="FL166" s="314"/>
      <c r="FM166" s="314"/>
      <c r="FN166" s="315"/>
      <c r="FO166" s="310"/>
      <c r="FP166" s="983"/>
      <c r="FQ166" s="984"/>
      <c r="FR166" s="803"/>
      <c r="FS166" s="804"/>
      <c r="FT166" s="804"/>
      <c r="FU166" s="804"/>
      <c r="FV166" s="804"/>
      <c r="FW166" s="804"/>
      <c r="FX166" s="804"/>
      <c r="FY166" s="805"/>
      <c r="FZ166" s="267"/>
      <c r="GA166" s="267"/>
      <c r="GB166" s="267"/>
      <c r="GC166" s="267"/>
      <c r="GD166" s="267"/>
      <c r="GE166" s="267"/>
      <c r="GF166" s="893"/>
      <c r="GG166" s="893"/>
      <c r="GH166" s="893"/>
      <c r="GI166" s="893"/>
      <c r="GJ166" s="893"/>
      <c r="GK166" s="893"/>
      <c r="GL166" s="893"/>
      <c r="GM166" s="893"/>
      <c r="GN166" s="893"/>
      <c r="GO166" s="893"/>
      <c r="GP166" s="218"/>
      <c r="GQ166" s="218"/>
      <c r="GR166" s="219"/>
      <c r="GS166" s="210"/>
      <c r="GT166" s="211"/>
      <c r="GU166" s="211"/>
      <c r="GV166" s="211"/>
      <c r="GW166" s="211"/>
      <c r="GX166" s="211"/>
      <c r="GY166" s="211"/>
      <c r="GZ166" s="211"/>
      <c r="HA166" s="211"/>
      <c r="HB166" s="211"/>
      <c r="HC166" s="211"/>
      <c r="HD166" s="211"/>
      <c r="HE166" s="211"/>
      <c r="HF166" s="211"/>
      <c r="HG166" s="212"/>
      <c r="HH166" s="263"/>
      <c r="HI166" s="264"/>
      <c r="HJ166" s="264"/>
      <c r="HK166" s="264"/>
      <c r="HL166" s="264"/>
      <c r="HM166" s="264"/>
      <c r="HN166" s="264"/>
      <c r="HO166" s="264"/>
      <c r="HP166" s="267"/>
      <c r="HQ166" s="267"/>
      <c r="HR166" s="268"/>
      <c r="HS166" s="896"/>
      <c r="HT166" s="897"/>
      <c r="HU166" s="897"/>
      <c r="HV166" s="897"/>
      <c r="HW166" s="898"/>
      <c r="HX166" s="313"/>
      <c r="HY166" s="314"/>
      <c r="HZ166" s="314"/>
      <c r="IA166" s="314"/>
      <c r="IB166" s="315"/>
      <c r="IC166" s="357"/>
      <c r="ID166" s="358"/>
      <c r="IE166" s="358"/>
      <c r="IF166" s="358"/>
      <c r="IG166" s="359"/>
      <c r="IH166" s="357"/>
      <c r="II166" s="358"/>
      <c r="IJ166" s="358"/>
      <c r="IK166" s="358"/>
      <c r="IL166" s="359"/>
      <c r="IM166" s="313"/>
      <c r="IN166" s="314"/>
      <c r="IO166" s="314"/>
      <c r="IP166" s="314"/>
      <c r="IQ166" s="315"/>
      <c r="IR166" s="357"/>
      <c r="IS166" s="358"/>
      <c r="IT166" s="358"/>
      <c r="IU166" s="358"/>
      <c r="IV166" s="359"/>
      <c r="IW166" s="357"/>
      <c r="IX166" s="358"/>
      <c r="IY166" s="358"/>
      <c r="IZ166" s="358"/>
      <c r="JA166" s="359"/>
      <c r="JB166" s="313"/>
      <c r="JC166" s="314"/>
      <c r="JD166" s="314"/>
      <c r="JE166" s="314"/>
      <c r="JF166" s="315"/>
      <c r="JG166" s="258"/>
      <c r="JH166" s="203"/>
      <c r="JI166" s="203"/>
      <c r="JJ166" s="203"/>
      <c r="JK166" s="203"/>
      <c r="JL166" s="203"/>
      <c r="JM166" s="203"/>
      <c r="JN166" s="203"/>
      <c r="JO166" s="203"/>
      <c r="JP166" s="203"/>
      <c r="JQ166" s="260"/>
      <c r="JR166" s="983"/>
      <c r="JS166" s="984"/>
      <c r="JT166" s="803"/>
      <c r="JU166" s="804"/>
      <c r="JV166" s="804"/>
      <c r="JW166" s="804"/>
      <c r="JX166" s="804"/>
      <c r="JY166" s="804"/>
      <c r="JZ166" s="804"/>
      <c r="KA166" s="805"/>
      <c r="KB166" s="267"/>
      <c r="KC166" s="267"/>
      <c r="KD166" s="267"/>
      <c r="KE166" s="267"/>
      <c r="KF166" s="267"/>
      <c r="KG166" s="267"/>
      <c r="KH166" s="893"/>
      <c r="KI166" s="893"/>
      <c r="KJ166" s="893"/>
      <c r="KK166" s="893"/>
      <c r="KL166" s="893"/>
      <c r="KM166" s="893"/>
      <c r="KN166" s="893"/>
      <c r="KO166" s="893"/>
      <c r="KP166" s="893"/>
      <c r="KQ166" s="893"/>
      <c r="KR166" s="218"/>
      <c r="KS166" s="218"/>
      <c r="KT166" s="219"/>
      <c r="KU166" s="210"/>
      <c r="KV166" s="211"/>
      <c r="KW166" s="211"/>
      <c r="KX166" s="211"/>
      <c r="KY166" s="211"/>
      <c r="KZ166" s="211"/>
      <c r="LA166" s="211"/>
      <c r="LB166" s="211"/>
      <c r="LC166" s="211"/>
      <c r="LD166" s="211"/>
      <c r="LE166" s="211"/>
      <c r="LF166" s="211"/>
      <c r="LG166" s="211"/>
      <c r="LH166" s="211"/>
      <c r="LI166" s="212"/>
      <c r="LJ166" s="263"/>
      <c r="LK166" s="264"/>
      <c r="LL166" s="264"/>
      <c r="LM166" s="264"/>
      <c r="LN166" s="264"/>
      <c r="LO166" s="264"/>
      <c r="LP166" s="264"/>
      <c r="LQ166" s="264"/>
      <c r="LR166" s="267"/>
      <c r="LS166" s="267"/>
      <c r="LT166" s="268"/>
      <c r="LU166" s="896"/>
      <c r="LV166" s="897"/>
      <c r="LW166" s="897"/>
      <c r="LX166" s="897"/>
      <c r="LY166" s="898"/>
      <c r="LZ166" s="313"/>
      <c r="MA166" s="314"/>
      <c r="MB166" s="314"/>
      <c r="MC166" s="314"/>
      <c r="MD166" s="315"/>
      <c r="ME166" s="357"/>
      <c r="MF166" s="358"/>
      <c r="MG166" s="358"/>
      <c r="MH166" s="358"/>
      <c r="MI166" s="359"/>
      <c r="MJ166" s="357"/>
      <c r="MK166" s="358"/>
      <c r="ML166" s="358"/>
      <c r="MM166" s="358"/>
      <c r="MN166" s="359"/>
      <c r="MO166" s="313"/>
      <c r="MP166" s="314"/>
      <c r="MQ166" s="314"/>
      <c r="MR166" s="314"/>
      <c r="MS166" s="315"/>
      <c r="MT166" s="357"/>
      <c r="MU166" s="358"/>
      <c r="MV166" s="358"/>
      <c r="MW166" s="358"/>
      <c r="MX166" s="359"/>
      <c r="MY166" s="357"/>
      <c r="MZ166" s="358"/>
      <c r="NA166" s="358"/>
      <c r="NB166" s="358"/>
      <c r="NC166" s="359"/>
      <c r="ND166" s="313"/>
      <c r="NE166" s="314"/>
      <c r="NF166" s="314"/>
      <c r="NG166" s="314"/>
      <c r="NH166" s="315"/>
      <c r="NI166" s="258"/>
      <c r="NJ166" s="203"/>
      <c r="NK166" s="203"/>
      <c r="NL166" s="203"/>
      <c r="NM166" s="203"/>
      <c r="NN166" s="203"/>
      <c r="NO166" s="203"/>
      <c r="NP166" s="203"/>
      <c r="NQ166" s="203"/>
      <c r="NR166" s="203"/>
      <c r="NS166" s="260"/>
      <c r="NT166" s="983"/>
      <c r="NU166" s="984"/>
      <c r="NV166" s="803"/>
      <c r="NW166" s="804"/>
      <c r="NX166" s="804"/>
      <c r="NY166" s="804"/>
      <c r="NZ166" s="804"/>
      <c r="OA166" s="804"/>
      <c r="OB166" s="804"/>
      <c r="OC166" s="805"/>
      <c r="OD166" s="267"/>
      <c r="OE166" s="267"/>
      <c r="OF166" s="267"/>
      <c r="OG166" s="267"/>
      <c r="OH166" s="267"/>
      <c r="OI166" s="267"/>
      <c r="OJ166" s="893"/>
      <c r="OK166" s="893"/>
      <c r="OL166" s="893"/>
      <c r="OM166" s="893"/>
      <c r="ON166" s="893"/>
      <c r="OO166" s="893"/>
      <c r="OP166" s="893"/>
      <c r="OQ166" s="893"/>
      <c r="OR166" s="893"/>
      <c r="OS166" s="893"/>
      <c r="OT166" s="218"/>
      <c r="OU166" s="218"/>
      <c r="OV166" s="219"/>
      <c r="OW166" s="210"/>
      <c r="OX166" s="211"/>
      <c r="OY166" s="211"/>
      <c r="OZ166" s="211"/>
      <c r="PA166" s="211"/>
      <c r="PB166" s="211"/>
      <c r="PC166" s="211"/>
      <c r="PD166" s="211"/>
      <c r="PE166" s="211"/>
      <c r="PF166" s="211"/>
      <c r="PG166" s="211"/>
      <c r="PH166" s="211"/>
      <c r="PI166" s="211"/>
      <c r="PJ166" s="211"/>
      <c r="PK166" s="212"/>
      <c r="PL166" s="263"/>
      <c r="PM166" s="264"/>
      <c r="PN166" s="264"/>
      <c r="PO166" s="264"/>
      <c r="PP166" s="264"/>
      <c r="PQ166" s="264"/>
      <c r="PR166" s="264"/>
      <c r="PS166" s="264"/>
      <c r="PT166" s="267"/>
      <c r="PU166" s="267"/>
      <c r="PV166" s="268"/>
      <c r="PW166" s="896"/>
      <c r="PX166" s="897"/>
      <c r="PY166" s="897"/>
      <c r="PZ166" s="897"/>
      <c r="QA166" s="898"/>
      <c r="QB166" s="313"/>
      <c r="QC166" s="314"/>
      <c r="QD166" s="314"/>
      <c r="QE166" s="314"/>
      <c r="QF166" s="315"/>
      <c r="QG166" s="357"/>
      <c r="QH166" s="358"/>
      <c r="QI166" s="358"/>
      <c r="QJ166" s="358"/>
      <c r="QK166" s="359"/>
      <c r="QL166" s="357"/>
      <c r="QM166" s="358"/>
      <c r="QN166" s="358"/>
      <c r="QO166" s="358"/>
      <c r="QP166" s="359"/>
      <c r="QQ166" s="313"/>
      <c r="QR166" s="314"/>
      <c r="QS166" s="314"/>
      <c r="QT166" s="314"/>
      <c r="QU166" s="315"/>
      <c r="QV166" s="357"/>
      <c r="QW166" s="358"/>
      <c r="QX166" s="358"/>
      <c r="QY166" s="358"/>
      <c r="QZ166" s="359"/>
      <c r="RA166" s="357"/>
      <c r="RB166" s="358"/>
      <c r="RC166" s="358"/>
      <c r="RD166" s="358"/>
      <c r="RE166" s="359"/>
      <c r="RF166" s="313"/>
      <c r="RG166" s="314"/>
      <c r="RH166" s="314"/>
      <c r="RI166" s="314"/>
      <c r="RJ166" s="315"/>
      <c r="RK166" s="258"/>
      <c r="RL166" s="203"/>
      <c r="RM166" s="203"/>
      <c r="RN166" s="203"/>
      <c r="RO166" s="203"/>
      <c r="RP166" s="203"/>
      <c r="RQ166" s="203"/>
      <c r="RR166" s="203"/>
      <c r="RS166" s="203"/>
      <c r="RT166" s="203"/>
      <c r="RU166" s="260"/>
    </row>
    <row r="167" spans="2:489" ht="12" customHeight="1">
      <c r="B167" s="858"/>
      <c r="C167" s="863"/>
      <c r="D167" s="864"/>
      <c r="E167" s="865"/>
      <c r="F167" s="332" t="s">
        <v>85</v>
      </c>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4"/>
      <c r="AD167" s="531">
        <f>AR167+BT167</f>
        <v>0</v>
      </c>
      <c r="AE167" s="430"/>
      <c r="AF167" s="430"/>
      <c r="AG167" s="430"/>
      <c r="AH167" s="430"/>
      <c r="AI167" s="430"/>
      <c r="AJ167" s="430"/>
      <c r="AK167" s="430"/>
      <c r="AL167" s="430"/>
      <c r="AM167" s="430"/>
      <c r="AN167" s="430"/>
      <c r="AO167" s="435" t="s">
        <v>50</v>
      </c>
      <c r="AP167" s="435"/>
      <c r="AQ167" s="435"/>
      <c r="AR167" s="534"/>
      <c r="AS167" s="535"/>
      <c r="AT167" s="535"/>
      <c r="AU167" s="535"/>
      <c r="AV167" s="535"/>
      <c r="AW167" s="535"/>
      <c r="AX167" s="535"/>
      <c r="AY167" s="535"/>
      <c r="AZ167" s="535"/>
      <c r="BA167" s="535"/>
      <c r="BB167" s="535"/>
      <c r="BC167" s="435" t="s">
        <v>50</v>
      </c>
      <c r="BD167" s="435"/>
      <c r="BE167" s="436"/>
      <c r="BF167" s="385" t="s">
        <v>1</v>
      </c>
      <c r="BG167" s="386"/>
      <c r="BH167" s="386"/>
      <c r="BI167" s="386"/>
      <c r="BJ167" s="386"/>
      <c r="BK167" s="386"/>
      <c r="BL167" s="386"/>
      <c r="BM167" s="386"/>
      <c r="BN167" s="386"/>
      <c r="BO167" s="386"/>
      <c r="BP167" s="386"/>
      <c r="BQ167" s="386"/>
      <c r="BR167" s="386"/>
      <c r="BS167" s="387"/>
      <c r="BT167" s="429">
        <f>SUM(CN167:CW172,GF167:GO172,KH167:KQ172,OJ167:OS172)</f>
        <v>0</v>
      </c>
      <c r="BU167" s="430"/>
      <c r="BV167" s="430"/>
      <c r="BW167" s="430"/>
      <c r="BX167" s="430"/>
      <c r="BY167" s="430"/>
      <c r="BZ167" s="430"/>
      <c r="CA167" s="430"/>
      <c r="CB167" s="430"/>
      <c r="CC167" s="430"/>
      <c r="CD167" s="430"/>
      <c r="CE167" s="435" t="s">
        <v>50</v>
      </c>
      <c r="CF167" s="435"/>
      <c r="CG167" s="436"/>
      <c r="CH167" s="291" t="s">
        <v>41</v>
      </c>
      <c r="CI167" s="225"/>
      <c r="CJ167" s="225"/>
      <c r="CK167" s="225"/>
      <c r="CL167" s="225"/>
      <c r="CM167" s="225"/>
      <c r="CN167" s="895"/>
      <c r="CO167" s="895"/>
      <c r="CP167" s="895"/>
      <c r="CQ167" s="895"/>
      <c r="CR167" s="895"/>
      <c r="CS167" s="895"/>
      <c r="CT167" s="895"/>
      <c r="CU167" s="895"/>
      <c r="CV167" s="895"/>
      <c r="CW167" s="895"/>
      <c r="CX167" s="342" t="s">
        <v>50</v>
      </c>
      <c r="CY167" s="342"/>
      <c r="CZ167" s="343"/>
      <c r="DA167" s="213"/>
      <c r="DB167" s="214"/>
      <c r="DC167" s="214"/>
      <c r="DD167" s="214"/>
      <c r="DE167" s="214"/>
      <c r="DF167" s="214"/>
      <c r="DG167" s="214"/>
      <c r="DH167" s="214"/>
      <c r="DI167" s="214"/>
      <c r="DJ167" s="214"/>
      <c r="DK167" s="214"/>
      <c r="DL167" s="214"/>
      <c r="DM167" s="214"/>
      <c r="DN167" s="214"/>
      <c r="DO167" s="215"/>
      <c r="DP167" s="355"/>
      <c r="DQ167" s="356"/>
      <c r="DR167" s="356"/>
      <c r="DS167" s="356"/>
      <c r="DT167" s="356"/>
      <c r="DU167" s="356"/>
      <c r="DV167" s="356"/>
      <c r="DW167" s="356"/>
      <c r="DX167" s="225" t="s">
        <v>84</v>
      </c>
      <c r="DY167" s="225"/>
      <c r="DZ167" s="292"/>
      <c r="EA167" s="326"/>
      <c r="EB167" s="327"/>
      <c r="EC167" s="327"/>
      <c r="ED167" s="327"/>
      <c r="EE167" s="328"/>
      <c r="EF167" s="304"/>
      <c r="EG167" s="305"/>
      <c r="EH167" s="305"/>
      <c r="EI167" s="305"/>
      <c r="EJ167" s="306"/>
      <c r="EK167" s="326"/>
      <c r="EL167" s="327"/>
      <c r="EM167" s="327"/>
      <c r="EN167" s="327"/>
      <c r="EO167" s="328"/>
      <c r="EP167" s="304"/>
      <c r="EQ167" s="305"/>
      <c r="ER167" s="305"/>
      <c r="ES167" s="305"/>
      <c r="ET167" s="306"/>
      <c r="EU167" s="304"/>
      <c r="EV167" s="305"/>
      <c r="EW167" s="305"/>
      <c r="EX167" s="305"/>
      <c r="EY167" s="306"/>
      <c r="EZ167" s="326"/>
      <c r="FA167" s="327"/>
      <c r="FB167" s="327"/>
      <c r="FC167" s="327"/>
      <c r="FD167" s="328"/>
      <c r="FE167" s="326"/>
      <c r="FF167" s="327"/>
      <c r="FG167" s="327"/>
      <c r="FH167" s="327"/>
      <c r="FI167" s="328"/>
      <c r="FJ167" s="304"/>
      <c r="FK167" s="305"/>
      <c r="FL167" s="305"/>
      <c r="FM167" s="305"/>
      <c r="FN167" s="306"/>
      <c r="FO167" s="309" t="str">
        <f t="shared" ref="FO167" si="11">IF($BT167&gt;SUM($CN167:$CW172),IF(AND(CN167&gt;0,CN169&gt;0,CN171&gt;0),"⇒⇒⇒⇒
４箇所以上の場合",""),"")</f>
        <v/>
      </c>
      <c r="FP167" s="983"/>
      <c r="FQ167" s="984"/>
      <c r="FR167" s="332" t="s">
        <v>103</v>
      </c>
      <c r="FS167" s="333"/>
      <c r="FT167" s="333"/>
      <c r="FU167" s="333"/>
      <c r="FV167" s="333"/>
      <c r="FW167" s="333"/>
      <c r="FX167" s="333"/>
      <c r="FY167" s="334"/>
      <c r="FZ167" s="224" t="str">
        <f>FZ161</f>
        <v>4箇所目</v>
      </c>
      <c r="GA167" s="225"/>
      <c r="GB167" s="225"/>
      <c r="GC167" s="225"/>
      <c r="GD167" s="225"/>
      <c r="GE167" s="225"/>
      <c r="GF167" s="895"/>
      <c r="GG167" s="895"/>
      <c r="GH167" s="895"/>
      <c r="GI167" s="895"/>
      <c r="GJ167" s="895"/>
      <c r="GK167" s="895"/>
      <c r="GL167" s="895"/>
      <c r="GM167" s="895"/>
      <c r="GN167" s="895"/>
      <c r="GO167" s="895"/>
      <c r="GP167" s="342" t="s">
        <v>50</v>
      </c>
      <c r="GQ167" s="342"/>
      <c r="GR167" s="343"/>
      <c r="GS167" s="213"/>
      <c r="GT167" s="214"/>
      <c r="GU167" s="214"/>
      <c r="GV167" s="214"/>
      <c r="GW167" s="214"/>
      <c r="GX167" s="214"/>
      <c r="GY167" s="214"/>
      <c r="GZ167" s="214"/>
      <c r="HA167" s="214"/>
      <c r="HB167" s="214"/>
      <c r="HC167" s="214"/>
      <c r="HD167" s="214"/>
      <c r="HE167" s="214"/>
      <c r="HF167" s="214"/>
      <c r="HG167" s="215"/>
      <c r="HH167" s="355"/>
      <c r="HI167" s="356"/>
      <c r="HJ167" s="356"/>
      <c r="HK167" s="356"/>
      <c r="HL167" s="356"/>
      <c r="HM167" s="356"/>
      <c r="HN167" s="356"/>
      <c r="HO167" s="356"/>
      <c r="HP167" s="225" t="s">
        <v>84</v>
      </c>
      <c r="HQ167" s="225"/>
      <c r="HR167" s="292"/>
      <c r="HS167" s="326"/>
      <c r="HT167" s="327"/>
      <c r="HU167" s="327"/>
      <c r="HV167" s="327"/>
      <c r="HW167" s="328"/>
      <c r="HX167" s="304"/>
      <c r="HY167" s="305"/>
      <c r="HZ167" s="305"/>
      <c r="IA167" s="305"/>
      <c r="IB167" s="306"/>
      <c r="IC167" s="326"/>
      <c r="ID167" s="327"/>
      <c r="IE167" s="327"/>
      <c r="IF167" s="327"/>
      <c r="IG167" s="328"/>
      <c r="IH167" s="304"/>
      <c r="II167" s="305"/>
      <c r="IJ167" s="305"/>
      <c r="IK167" s="305"/>
      <c r="IL167" s="306"/>
      <c r="IM167" s="304"/>
      <c r="IN167" s="305"/>
      <c r="IO167" s="305"/>
      <c r="IP167" s="305"/>
      <c r="IQ167" s="306"/>
      <c r="IR167" s="326"/>
      <c r="IS167" s="327"/>
      <c r="IT167" s="327"/>
      <c r="IU167" s="327"/>
      <c r="IV167" s="328"/>
      <c r="IW167" s="326"/>
      <c r="IX167" s="327"/>
      <c r="IY167" s="327"/>
      <c r="IZ167" s="327"/>
      <c r="JA167" s="328"/>
      <c r="JB167" s="304"/>
      <c r="JC167" s="305"/>
      <c r="JD167" s="305"/>
      <c r="JE167" s="305"/>
      <c r="JF167" s="306"/>
      <c r="JG167" s="258"/>
      <c r="JH167" s="203"/>
      <c r="JI167" s="203"/>
      <c r="JJ167" s="203"/>
      <c r="JK167" s="203"/>
      <c r="JL167" s="203"/>
      <c r="JM167" s="203"/>
      <c r="JN167" s="203"/>
      <c r="JO167" s="203"/>
      <c r="JP167" s="203"/>
      <c r="JQ167" s="259" t="str">
        <f t="shared" ref="JQ167" si="12">IF($BT167&gt;SUM($CN167:$CW172,$GF167:$GO172),IF(AND(GF167&gt;0,GF169&gt;0,GF171&gt;0),"⇒⇒⇒⇒
７箇所以上の場合",""),"")</f>
        <v/>
      </c>
      <c r="JR167" s="983"/>
      <c r="JS167" s="984"/>
      <c r="JT167" s="332" t="s">
        <v>103</v>
      </c>
      <c r="JU167" s="333"/>
      <c r="JV167" s="333"/>
      <c r="JW167" s="333"/>
      <c r="JX167" s="333"/>
      <c r="JY167" s="333"/>
      <c r="JZ167" s="333"/>
      <c r="KA167" s="334"/>
      <c r="KB167" s="224" t="str">
        <f>KB161</f>
        <v>7箇所目</v>
      </c>
      <c r="KC167" s="225"/>
      <c r="KD167" s="225"/>
      <c r="KE167" s="225"/>
      <c r="KF167" s="225"/>
      <c r="KG167" s="225"/>
      <c r="KH167" s="895"/>
      <c r="KI167" s="895"/>
      <c r="KJ167" s="895"/>
      <c r="KK167" s="895"/>
      <c r="KL167" s="895"/>
      <c r="KM167" s="895"/>
      <c r="KN167" s="895"/>
      <c r="KO167" s="895"/>
      <c r="KP167" s="895"/>
      <c r="KQ167" s="895"/>
      <c r="KR167" s="342" t="s">
        <v>50</v>
      </c>
      <c r="KS167" s="342"/>
      <c r="KT167" s="343"/>
      <c r="KU167" s="213"/>
      <c r="KV167" s="214"/>
      <c r="KW167" s="214"/>
      <c r="KX167" s="214"/>
      <c r="KY167" s="214"/>
      <c r="KZ167" s="214"/>
      <c r="LA167" s="214"/>
      <c r="LB167" s="214"/>
      <c r="LC167" s="214"/>
      <c r="LD167" s="214"/>
      <c r="LE167" s="214"/>
      <c r="LF167" s="214"/>
      <c r="LG167" s="214"/>
      <c r="LH167" s="214"/>
      <c r="LI167" s="215"/>
      <c r="LJ167" s="355"/>
      <c r="LK167" s="356"/>
      <c r="LL167" s="356"/>
      <c r="LM167" s="356"/>
      <c r="LN167" s="356"/>
      <c r="LO167" s="356"/>
      <c r="LP167" s="356"/>
      <c r="LQ167" s="356"/>
      <c r="LR167" s="225" t="s">
        <v>84</v>
      </c>
      <c r="LS167" s="225"/>
      <c r="LT167" s="292"/>
      <c r="LU167" s="326"/>
      <c r="LV167" s="327"/>
      <c r="LW167" s="327"/>
      <c r="LX167" s="327"/>
      <c r="LY167" s="328"/>
      <c r="LZ167" s="304"/>
      <c r="MA167" s="305"/>
      <c r="MB167" s="305"/>
      <c r="MC167" s="305"/>
      <c r="MD167" s="306"/>
      <c r="ME167" s="326"/>
      <c r="MF167" s="327"/>
      <c r="MG167" s="327"/>
      <c r="MH167" s="327"/>
      <c r="MI167" s="328"/>
      <c r="MJ167" s="304"/>
      <c r="MK167" s="305"/>
      <c r="ML167" s="305"/>
      <c r="MM167" s="305"/>
      <c r="MN167" s="306"/>
      <c r="MO167" s="304"/>
      <c r="MP167" s="305"/>
      <c r="MQ167" s="305"/>
      <c r="MR167" s="305"/>
      <c r="MS167" s="306"/>
      <c r="MT167" s="326"/>
      <c r="MU167" s="327"/>
      <c r="MV167" s="327"/>
      <c r="MW167" s="327"/>
      <c r="MX167" s="328"/>
      <c r="MY167" s="326"/>
      <c r="MZ167" s="327"/>
      <c r="NA167" s="327"/>
      <c r="NB167" s="327"/>
      <c r="NC167" s="328"/>
      <c r="ND167" s="304"/>
      <c r="NE167" s="305"/>
      <c r="NF167" s="305"/>
      <c r="NG167" s="305"/>
      <c r="NH167" s="306"/>
      <c r="NI167" s="258"/>
      <c r="NJ167" s="203"/>
      <c r="NK167" s="203"/>
      <c r="NL167" s="203"/>
      <c r="NM167" s="203"/>
      <c r="NN167" s="203"/>
      <c r="NO167" s="203"/>
      <c r="NP167" s="203"/>
      <c r="NQ167" s="203"/>
      <c r="NR167" s="203"/>
      <c r="NS167" s="259" t="str">
        <f t="shared" ref="NS167" si="13">IF($BT167&gt;SUM($CN167:$CW172,$GF167:$GO172,$KH167:$KQ172),IF(AND(KH167&gt;0,KH169&gt;0,KH171&gt;0),"⇒⇒⇒⇒
10箇所以上の場合",""),"")</f>
        <v/>
      </c>
      <c r="NT167" s="983"/>
      <c r="NU167" s="984"/>
      <c r="NV167" s="332" t="s">
        <v>103</v>
      </c>
      <c r="NW167" s="333"/>
      <c r="NX167" s="333"/>
      <c r="NY167" s="333"/>
      <c r="NZ167" s="333"/>
      <c r="OA167" s="333"/>
      <c r="OB167" s="333"/>
      <c r="OC167" s="334"/>
      <c r="OD167" s="224" t="str">
        <f>OD161</f>
        <v>10箇所目</v>
      </c>
      <c r="OE167" s="225"/>
      <c r="OF167" s="225"/>
      <c r="OG167" s="225"/>
      <c r="OH167" s="225"/>
      <c r="OI167" s="225"/>
      <c r="OJ167" s="895"/>
      <c r="OK167" s="895"/>
      <c r="OL167" s="895"/>
      <c r="OM167" s="895"/>
      <c r="ON167" s="895"/>
      <c r="OO167" s="895"/>
      <c r="OP167" s="895"/>
      <c r="OQ167" s="895"/>
      <c r="OR167" s="895"/>
      <c r="OS167" s="895"/>
      <c r="OT167" s="342" t="s">
        <v>50</v>
      </c>
      <c r="OU167" s="342"/>
      <c r="OV167" s="343"/>
      <c r="OW167" s="213"/>
      <c r="OX167" s="214"/>
      <c r="OY167" s="214"/>
      <c r="OZ167" s="214"/>
      <c r="PA167" s="214"/>
      <c r="PB167" s="214"/>
      <c r="PC167" s="214"/>
      <c r="PD167" s="214"/>
      <c r="PE167" s="214"/>
      <c r="PF167" s="214"/>
      <c r="PG167" s="214"/>
      <c r="PH167" s="214"/>
      <c r="PI167" s="214"/>
      <c r="PJ167" s="214"/>
      <c r="PK167" s="215"/>
      <c r="PL167" s="355"/>
      <c r="PM167" s="356"/>
      <c r="PN167" s="356"/>
      <c r="PO167" s="356"/>
      <c r="PP167" s="356"/>
      <c r="PQ167" s="356"/>
      <c r="PR167" s="356"/>
      <c r="PS167" s="356"/>
      <c r="PT167" s="225" t="s">
        <v>84</v>
      </c>
      <c r="PU167" s="225"/>
      <c r="PV167" s="292"/>
      <c r="PW167" s="326"/>
      <c r="PX167" s="327"/>
      <c r="PY167" s="327"/>
      <c r="PZ167" s="327"/>
      <c r="QA167" s="328"/>
      <c r="QB167" s="304"/>
      <c r="QC167" s="305"/>
      <c r="QD167" s="305"/>
      <c r="QE167" s="305"/>
      <c r="QF167" s="306"/>
      <c r="QG167" s="326"/>
      <c r="QH167" s="327"/>
      <c r="QI167" s="327"/>
      <c r="QJ167" s="327"/>
      <c r="QK167" s="328"/>
      <c r="QL167" s="304"/>
      <c r="QM167" s="305"/>
      <c r="QN167" s="305"/>
      <c r="QO167" s="305"/>
      <c r="QP167" s="306"/>
      <c r="QQ167" s="304"/>
      <c r="QR167" s="305"/>
      <c r="QS167" s="305"/>
      <c r="QT167" s="305"/>
      <c r="QU167" s="306"/>
      <c r="QV167" s="326"/>
      <c r="QW167" s="327"/>
      <c r="QX167" s="327"/>
      <c r="QY167" s="327"/>
      <c r="QZ167" s="328"/>
      <c r="RA167" s="326"/>
      <c r="RB167" s="327"/>
      <c r="RC167" s="327"/>
      <c r="RD167" s="327"/>
      <c r="RE167" s="328"/>
      <c r="RF167" s="304"/>
      <c r="RG167" s="305"/>
      <c r="RH167" s="305"/>
      <c r="RI167" s="305"/>
      <c r="RJ167" s="306"/>
      <c r="RK167" s="258"/>
      <c r="RL167" s="203"/>
      <c r="RM167" s="203"/>
      <c r="RN167" s="203"/>
      <c r="RO167" s="203"/>
      <c r="RP167" s="203"/>
      <c r="RQ167" s="203"/>
      <c r="RR167" s="203"/>
      <c r="RS167" s="203"/>
      <c r="RT167" s="203"/>
      <c r="RU167" s="259"/>
    </row>
    <row r="168" spans="2:489" ht="2.1" customHeight="1">
      <c r="B168" s="858"/>
      <c r="C168" s="863"/>
      <c r="D168" s="864"/>
      <c r="E168" s="865"/>
      <c r="F168" s="335"/>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7"/>
      <c r="AD168" s="458"/>
      <c r="AE168" s="432"/>
      <c r="AF168" s="432"/>
      <c r="AG168" s="432"/>
      <c r="AH168" s="432"/>
      <c r="AI168" s="432"/>
      <c r="AJ168" s="432"/>
      <c r="AK168" s="432"/>
      <c r="AL168" s="432"/>
      <c r="AM168" s="432"/>
      <c r="AN168" s="432"/>
      <c r="AO168" s="437"/>
      <c r="AP168" s="437"/>
      <c r="AQ168" s="437"/>
      <c r="AR168" s="468"/>
      <c r="AS168" s="469"/>
      <c r="AT168" s="469"/>
      <c r="AU168" s="469"/>
      <c r="AV168" s="469"/>
      <c r="AW168" s="469"/>
      <c r="AX168" s="469"/>
      <c r="AY168" s="469"/>
      <c r="AZ168" s="469"/>
      <c r="BA168" s="469"/>
      <c r="BB168" s="469"/>
      <c r="BC168" s="437"/>
      <c r="BD168" s="437"/>
      <c r="BE168" s="438"/>
      <c r="BF168" s="388"/>
      <c r="BG168" s="389"/>
      <c r="BH168" s="389"/>
      <c r="BI168" s="389"/>
      <c r="BJ168" s="389"/>
      <c r="BK168" s="389"/>
      <c r="BL168" s="389"/>
      <c r="BM168" s="389"/>
      <c r="BN168" s="389"/>
      <c r="BO168" s="389"/>
      <c r="BP168" s="389"/>
      <c r="BQ168" s="389"/>
      <c r="BR168" s="389"/>
      <c r="BS168" s="390"/>
      <c r="BT168" s="431"/>
      <c r="BU168" s="432"/>
      <c r="BV168" s="432"/>
      <c r="BW168" s="432"/>
      <c r="BX168" s="432"/>
      <c r="BY168" s="432"/>
      <c r="BZ168" s="432"/>
      <c r="CA168" s="432"/>
      <c r="CB168" s="432"/>
      <c r="CC168" s="432"/>
      <c r="CD168" s="432"/>
      <c r="CE168" s="437"/>
      <c r="CF168" s="437"/>
      <c r="CG168" s="438"/>
      <c r="CH168" s="441"/>
      <c r="CI168" s="226"/>
      <c r="CJ168" s="226"/>
      <c r="CK168" s="226"/>
      <c r="CL168" s="226"/>
      <c r="CM168" s="226"/>
      <c r="CN168" s="889"/>
      <c r="CO168" s="889"/>
      <c r="CP168" s="889"/>
      <c r="CQ168" s="889"/>
      <c r="CR168" s="889"/>
      <c r="CS168" s="889"/>
      <c r="CT168" s="889"/>
      <c r="CU168" s="889"/>
      <c r="CV168" s="889"/>
      <c r="CW168" s="889"/>
      <c r="CX168" s="324"/>
      <c r="CY168" s="324"/>
      <c r="CZ168" s="344"/>
      <c r="DA168" s="207"/>
      <c r="DB168" s="208"/>
      <c r="DC168" s="208"/>
      <c r="DD168" s="208"/>
      <c r="DE168" s="208"/>
      <c r="DF168" s="208"/>
      <c r="DG168" s="208"/>
      <c r="DH168" s="208"/>
      <c r="DI168" s="208"/>
      <c r="DJ168" s="208"/>
      <c r="DK168" s="208"/>
      <c r="DL168" s="208"/>
      <c r="DM168" s="208"/>
      <c r="DN168" s="208"/>
      <c r="DO168" s="209"/>
      <c r="DP168" s="316"/>
      <c r="DQ168" s="317"/>
      <c r="DR168" s="317"/>
      <c r="DS168" s="317"/>
      <c r="DT168" s="317"/>
      <c r="DU168" s="317"/>
      <c r="DV168" s="317"/>
      <c r="DW168" s="317"/>
      <c r="DX168" s="226"/>
      <c r="DY168" s="226"/>
      <c r="DZ168" s="318"/>
      <c r="EA168" s="329"/>
      <c r="EB168" s="330"/>
      <c r="EC168" s="330"/>
      <c r="ED168" s="330"/>
      <c r="EE168" s="331"/>
      <c r="EF168" s="269"/>
      <c r="EG168" s="270"/>
      <c r="EH168" s="270"/>
      <c r="EI168" s="270"/>
      <c r="EJ168" s="271"/>
      <c r="EK168" s="329"/>
      <c r="EL168" s="330"/>
      <c r="EM168" s="330"/>
      <c r="EN168" s="330"/>
      <c r="EO168" s="331"/>
      <c r="EP168" s="269"/>
      <c r="EQ168" s="270"/>
      <c r="ER168" s="270"/>
      <c r="ES168" s="270"/>
      <c r="ET168" s="271"/>
      <c r="EU168" s="269"/>
      <c r="EV168" s="270"/>
      <c r="EW168" s="270"/>
      <c r="EX168" s="270"/>
      <c r="EY168" s="271"/>
      <c r="EZ168" s="329"/>
      <c r="FA168" s="330"/>
      <c r="FB168" s="330"/>
      <c r="FC168" s="330"/>
      <c r="FD168" s="331"/>
      <c r="FE168" s="329"/>
      <c r="FF168" s="330"/>
      <c r="FG168" s="330"/>
      <c r="FH168" s="330"/>
      <c r="FI168" s="331"/>
      <c r="FJ168" s="269"/>
      <c r="FK168" s="270"/>
      <c r="FL168" s="270"/>
      <c r="FM168" s="270"/>
      <c r="FN168" s="271"/>
      <c r="FO168" s="310"/>
      <c r="FP168" s="983"/>
      <c r="FQ168" s="984"/>
      <c r="FR168" s="335"/>
      <c r="FS168" s="336"/>
      <c r="FT168" s="336"/>
      <c r="FU168" s="336"/>
      <c r="FV168" s="336"/>
      <c r="FW168" s="336"/>
      <c r="FX168" s="336"/>
      <c r="FY168" s="337"/>
      <c r="FZ168" s="226"/>
      <c r="GA168" s="226"/>
      <c r="GB168" s="226"/>
      <c r="GC168" s="226"/>
      <c r="GD168" s="226"/>
      <c r="GE168" s="226"/>
      <c r="GF168" s="889"/>
      <c r="GG168" s="889"/>
      <c r="GH168" s="889"/>
      <c r="GI168" s="889"/>
      <c r="GJ168" s="889"/>
      <c r="GK168" s="889"/>
      <c r="GL168" s="889"/>
      <c r="GM168" s="889"/>
      <c r="GN168" s="889"/>
      <c r="GO168" s="889"/>
      <c r="GP168" s="324"/>
      <c r="GQ168" s="324"/>
      <c r="GR168" s="344"/>
      <c r="GS168" s="207"/>
      <c r="GT168" s="208"/>
      <c r="GU168" s="208"/>
      <c r="GV168" s="208"/>
      <c r="GW168" s="208"/>
      <c r="GX168" s="208"/>
      <c r="GY168" s="208"/>
      <c r="GZ168" s="208"/>
      <c r="HA168" s="208"/>
      <c r="HB168" s="208"/>
      <c r="HC168" s="208"/>
      <c r="HD168" s="208"/>
      <c r="HE168" s="208"/>
      <c r="HF168" s="208"/>
      <c r="HG168" s="209"/>
      <c r="HH168" s="316"/>
      <c r="HI168" s="317"/>
      <c r="HJ168" s="317"/>
      <c r="HK168" s="317"/>
      <c r="HL168" s="317"/>
      <c r="HM168" s="317"/>
      <c r="HN168" s="317"/>
      <c r="HO168" s="317"/>
      <c r="HP168" s="226"/>
      <c r="HQ168" s="226"/>
      <c r="HR168" s="318"/>
      <c r="HS168" s="329"/>
      <c r="HT168" s="330"/>
      <c r="HU168" s="330"/>
      <c r="HV168" s="330"/>
      <c r="HW168" s="331"/>
      <c r="HX168" s="269"/>
      <c r="HY168" s="270"/>
      <c r="HZ168" s="270"/>
      <c r="IA168" s="270"/>
      <c r="IB168" s="271"/>
      <c r="IC168" s="329"/>
      <c r="ID168" s="330"/>
      <c r="IE168" s="330"/>
      <c r="IF168" s="330"/>
      <c r="IG168" s="331"/>
      <c r="IH168" s="269"/>
      <c r="II168" s="270"/>
      <c r="IJ168" s="270"/>
      <c r="IK168" s="270"/>
      <c r="IL168" s="271"/>
      <c r="IM168" s="269"/>
      <c r="IN168" s="270"/>
      <c r="IO168" s="270"/>
      <c r="IP168" s="270"/>
      <c r="IQ168" s="271"/>
      <c r="IR168" s="329"/>
      <c r="IS168" s="330"/>
      <c r="IT168" s="330"/>
      <c r="IU168" s="330"/>
      <c r="IV168" s="331"/>
      <c r="IW168" s="329"/>
      <c r="IX168" s="330"/>
      <c r="IY168" s="330"/>
      <c r="IZ168" s="330"/>
      <c r="JA168" s="331"/>
      <c r="JB168" s="269"/>
      <c r="JC168" s="270"/>
      <c r="JD168" s="270"/>
      <c r="JE168" s="270"/>
      <c r="JF168" s="271"/>
      <c r="JG168" s="258"/>
      <c r="JH168" s="203"/>
      <c r="JI168" s="203"/>
      <c r="JJ168" s="203"/>
      <c r="JK168" s="203"/>
      <c r="JL168" s="203"/>
      <c r="JM168" s="203"/>
      <c r="JN168" s="203"/>
      <c r="JO168" s="203"/>
      <c r="JP168" s="203"/>
      <c r="JQ168" s="260"/>
      <c r="JR168" s="983"/>
      <c r="JS168" s="984"/>
      <c r="JT168" s="335"/>
      <c r="JU168" s="336"/>
      <c r="JV168" s="336"/>
      <c r="JW168" s="336"/>
      <c r="JX168" s="336"/>
      <c r="JY168" s="336"/>
      <c r="JZ168" s="336"/>
      <c r="KA168" s="337"/>
      <c r="KB168" s="226"/>
      <c r="KC168" s="226"/>
      <c r="KD168" s="226"/>
      <c r="KE168" s="226"/>
      <c r="KF168" s="226"/>
      <c r="KG168" s="226"/>
      <c r="KH168" s="889"/>
      <c r="KI168" s="889"/>
      <c r="KJ168" s="889"/>
      <c r="KK168" s="889"/>
      <c r="KL168" s="889"/>
      <c r="KM168" s="889"/>
      <c r="KN168" s="889"/>
      <c r="KO168" s="889"/>
      <c r="KP168" s="889"/>
      <c r="KQ168" s="889"/>
      <c r="KR168" s="324"/>
      <c r="KS168" s="324"/>
      <c r="KT168" s="344"/>
      <c r="KU168" s="207"/>
      <c r="KV168" s="208"/>
      <c r="KW168" s="208"/>
      <c r="KX168" s="208"/>
      <c r="KY168" s="208"/>
      <c r="KZ168" s="208"/>
      <c r="LA168" s="208"/>
      <c r="LB168" s="208"/>
      <c r="LC168" s="208"/>
      <c r="LD168" s="208"/>
      <c r="LE168" s="208"/>
      <c r="LF168" s="208"/>
      <c r="LG168" s="208"/>
      <c r="LH168" s="208"/>
      <c r="LI168" s="209"/>
      <c r="LJ168" s="316"/>
      <c r="LK168" s="317"/>
      <c r="LL168" s="317"/>
      <c r="LM168" s="317"/>
      <c r="LN168" s="317"/>
      <c r="LO168" s="317"/>
      <c r="LP168" s="317"/>
      <c r="LQ168" s="317"/>
      <c r="LR168" s="226"/>
      <c r="LS168" s="226"/>
      <c r="LT168" s="318"/>
      <c r="LU168" s="329"/>
      <c r="LV168" s="330"/>
      <c r="LW168" s="330"/>
      <c r="LX168" s="330"/>
      <c r="LY168" s="331"/>
      <c r="LZ168" s="269"/>
      <c r="MA168" s="270"/>
      <c r="MB168" s="270"/>
      <c r="MC168" s="270"/>
      <c r="MD168" s="271"/>
      <c r="ME168" s="329"/>
      <c r="MF168" s="330"/>
      <c r="MG168" s="330"/>
      <c r="MH168" s="330"/>
      <c r="MI168" s="331"/>
      <c r="MJ168" s="269"/>
      <c r="MK168" s="270"/>
      <c r="ML168" s="270"/>
      <c r="MM168" s="270"/>
      <c r="MN168" s="271"/>
      <c r="MO168" s="269"/>
      <c r="MP168" s="270"/>
      <c r="MQ168" s="270"/>
      <c r="MR168" s="270"/>
      <c r="MS168" s="271"/>
      <c r="MT168" s="329"/>
      <c r="MU168" s="330"/>
      <c r="MV168" s="330"/>
      <c r="MW168" s="330"/>
      <c r="MX168" s="331"/>
      <c r="MY168" s="329"/>
      <c r="MZ168" s="330"/>
      <c r="NA168" s="330"/>
      <c r="NB168" s="330"/>
      <c r="NC168" s="331"/>
      <c r="ND168" s="269"/>
      <c r="NE168" s="270"/>
      <c r="NF168" s="270"/>
      <c r="NG168" s="270"/>
      <c r="NH168" s="271"/>
      <c r="NI168" s="258"/>
      <c r="NJ168" s="203"/>
      <c r="NK168" s="203"/>
      <c r="NL168" s="203"/>
      <c r="NM168" s="203"/>
      <c r="NN168" s="203"/>
      <c r="NO168" s="203"/>
      <c r="NP168" s="203"/>
      <c r="NQ168" s="203"/>
      <c r="NR168" s="203"/>
      <c r="NS168" s="260"/>
      <c r="NT168" s="983"/>
      <c r="NU168" s="984"/>
      <c r="NV168" s="335"/>
      <c r="NW168" s="336"/>
      <c r="NX168" s="336"/>
      <c r="NY168" s="336"/>
      <c r="NZ168" s="336"/>
      <c r="OA168" s="336"/>
      <c r="OB168" s="336"/>
      <c r="OC168" s="337"/>
      <c r="OD168" s="226"/>
      <c r="OE168" s="226"/>
      <c r="OF168" s="226"/>
      <c r="OG168" s="226"/>
      <c r="OH168" s="226"/>
      <c r="OI168" s="226"/>
      <c r="OJ168" s="889"/>
      <c r="OK168" s="889"/>
      <c r="OL168" s="889"/>
      <c r="OM168" s="889"/>
      <c r="ON168" s="889"/>
      <c r="OO168" s="889"/>
      <c r="OP168" s="889"/>
      <c r="OQ168" s="889"/>
      <c r="OR168" s="889"/>
      <c r="OS168" s="889"/>
      <c r="OT168" s="324"/>
      <c r="OU168" s="324"/>
      <c r="OV168" s="344"/>
      <c r="OW168" s="207"/>
      <c r="OX168" s="208"/>
      <c r="OY168" s="208"/>
      <c r="OZ168" s="208"/>
      <c r="PA168" s="208"/>
      <c r="PB168" s="208"/>
      <c r="PC168" s="208"/>
      <c r="PD168" s="208"/>
      <c r="PE168" s="208"/>
      <c r="PF168" s="208"/>
      <c r="PG168" s="208"/>
      <c r="PH168" s="208"/>
      <c r="PI168" s="208"/>
      <c r="PJ168" s="208"/>
      <c r="PK168" s="209"/>
      <c r="PL168" s="316"/>
      <c r="PM168" s="317"/>
      <c r="PN168" s="317"/>
      <c r="PO168" s="317"/>
      <c r="PP168" s="317"/>
      <c r="PQ168" s="317"/>
      <c r="PR168" s="317"/>
      <c r="PS168" s="317"/>
      <c r="PT168" s="226"/>
      <c r="PU168" s="226"/>
      <c r="PV168" s="318"/>
      <c r="PW168" s="329"/>
      <c r="PX168" s="330"/>
      <c r="PY168" s="330"/>
      <c r="PZ168" s="330"/>
      <c r="QA168" s="331"/>
      <c r="QB168" s="269"/>
      <c r="QC168" s="270"/>
      <c r="QD168" s="270"/>
      <c r="QE168" s="270"/>
      <c r="QF168" s="271"/>
      <c r="QG168" s="329"/>
      <c r="QH168" s="330"/>
      <c r="QI168" s="330"/>
      <c r="QJ168" s="330"/>
      <c r="QK168" s="331"/>
      <c r="QL168" s="269"/>
      <c r="QM168" s="270"/>
      <c r="QN168" s="270"/>
      <c r="QO168" s="270"/>
      <c r="QP168" s="271"/>
      <c r="QQ168" s="269"/>
      <c r="QR168" s="270"/>
      <c r="QS168" s="270"/>
      <c r="QT168" s="270"/>
      <c r="QU168" s="271"/>
      <c r="QV168" s="329"/>
      <c r="QW168" s="330"/>
      <c r="QX168" s="330"/>
      <c r="QY168" s="330"/>
      <c r="QZ168" s="331"/>
      <c r="RA168" s="329"/>
      <c r="RB168" s="330"/>
      <c r="RC168" s="330"/>
      <c r="RD168" s="330"/>
      <c r="RE168" s="331"/>
      <c r="RF168" s="269"/>
      <c r="RG168" s="270"/>
      <c r="RH168" s="270"/>
      <c r="RI168" s="270"/>
      <c r="RJ168" s="271"/>
      <c r="RK168" s="258"/>
      <c r="RL168" s="203"/>
      <c r="RM168" s="203"/>
      <c r="RN168" s="203"/>
      <c r="RO168" s="203"/>
      <c r="RP168" s="203"/>
      <c r="RQ168" s="203"/>
      <c r="RR168" s="203"/>
      <c r="RS168" s="203"/>
      <c r="RT168" s="203"/>
      <c r="RU168" s="260"/>
    </row>
    <row r="169" spans="2:489" ht="12" customHeight="1">
      <c r="B169" s="858"/>
      <c r="C169" s="863"/>
      <c r="D169" s="864"/>
      <c r="E169" s="865"/>
      <c r="F169" s="335"/>
      <c r="G169" s="336"/>
      <c r="H169" s="336"/>
      <c r="I169" s="336"/>
      <c r="J169" s="336"/>
      <c r="K169" s="336"/>
      <c r="L169" s="336"/>
      <c r="M169" s="336"/>
      <c r="N169" s="336"/>
      <c r="O169" s="336"/>
      <c r="P169" s="336"/>
      <c r="Q169" s="336"/>
      <c r="R169" s="336"/>
      <c r="S169" s="336"/>
      <c r="T169" s="336"/>
      <c r="U169" s="336"/>
      <c r="V169" s="336"/>
      <c r="W169" s="336"/>
      <c r="X169" s="336"/>
      <c r="Y169" s="336"/>
      <c r="Z169" s="336"/>
      <c r="AA169" s="336"/>
      <c r="AB169" s="336"/>
      <c r="AC169" s="337"/>
      <c r="AD169" s="458"/>
      <c r="AE169" s="432"/>
      <c r="AF169" s="432"/>
      <c r="AG169" s="432"/>
      <c r="AH169" s="432"/>
      <c r="AI169" s="432"/>
      <c r="AJ169" s="432"/>
      <c r="AK169" s="432"/>
      <c r="AL169" s="432"/>
      <c r="AM169" s="432"/>
      <c r="AN169" s="432"/>
      <c r="AO169" s="437"/>
      <c r="AP169" s="437"/>
      <c r="AQ169" s="437"/>
      <c r="AR169" s="468"/>
      <c r="AS169" s="469"/>
      <c r="AT169" s="469"/>
      <c r="AU169" s="469"/>
      <c r="AV169" s="469"/>
      <c r="AW169" s="469"/>
      <c r="AX169" s="469"/>
      <c r="AY169" s="469"/>
      <c r="AZ169" s="469"/>
      <c r="BA169" s="469"/>
      <c r="BB169" s="469"/>
      <c r="BC169" s="437"/>
      <c r="BD169" s="437"/>
      <c r="BE169" s="438"/>
      <c r="BF169" s="388"/>
      <c r="BG169" s="389"/>
      <c r="BH169" s="389"/>
      <c r="BI169" s="389"/>
      <c r="BJ169" s="389"/>
      <c r="BK169" s="389"/>
      <c r="BL169" s="389"/>
      <c r="BM169" s="389"/>
      <c r="BN169" s="389"/>
      <c r="BO169" s="389"/>
      <c r="BP169" s="389"/>
      <c r="BQ169" s="389"/>
      <c r="BR169" s="389"/>
      <c r="BS169" s="390"/>
      <c r="BT169" s="431"/>
      <c r="BU169" s="432"/>
      <c r="BV169" s="432"/>
      <c r="BW169" s="432"/>
      <c r="BX169" s="432"/>
      <c r="BY169" s="432"/>
      <c r="BZ169" s="432"/>
      <c r="CA169" s="432"/>
      <c r="CB169" s="432"/>
      <c r="CC169" s="432"/>
      <c r="CD169" s="432"/>
      <c r="CE169" s="437"/>
      <c r="CF169" s="437"/>
      <c r="CG169" s="438"/>
      <c r="CH169" s="442" t="s">
        <v>42</v>
      </c>
      <c r="CI169" s="265"/>
      <c r="CJ169" s="265"/>
      <c r="CK169" s="265"/>
      <c r="CL169" s="265"/>
      <c r="CM169" s="265"/>
      <c r="CN169" s="455"/>
      <c r="CO169" s="455"/>
      <c r="CP169" s="455"/>
      <c r="CQ169" s="455"/>
      <c r="CR169" s="455"/>
      <c r="CS169" s="455"/>
      <c r="CT169" s="455"/>
      <c r="CU169" s="455"/>
      <c r="CV169" s="455"/>
      <c r="CW169" s="455"/>
      <c r="CX169" s="216" t="s">
        <v>50</v>
      </c>
      <c r="CY169" s="216"/>
      <c r="CZ169" s="217"/>
      <c r="DA169" s="204"/>
      <c r="DB169" s="205"/>
      <c r="DC169" s="205"/>
      <c r="DD169" s="205"/>
      <c r="DE169" s="205"/>
      <c r="DF169" s="205"/>
      <c r="DG169" s="205"/>
      <c r="DH169" s="205"/>
      <c r="DI169" s="205"/>
      <c r="DJ169" s="205"/>
      <c r="DK169" s="205"/>
      <c r="DL169" s="205"/>
      <c r="DM169" s="205"/>
      <c r="DN169" s="205"/>
      <c r="DO169" s="206"/>
      <c r="DP169" s="261"/>
      <c r="DQ169" s="262"/>
      <c r="DR169" s="262"/>
      <c r="DS169" s="262"/>
      <c r="DT169" s="262"/>
      <c r="DU169" s="262"/>
      <c r="DV169" s="262"/>
      <c r="DW169" s="262"/>
      <c r="DX169" s="265" t="s">
        <v>84</v>
      </c>
      <c r="DY169" s="265"/>
      <c r="DZ169" s="266"/>
      <c r="EA169" s="329"/>
      <c r="EB169" s="330"/>
      <c r="EC169" s="330"/>
      <c r="ED169" s="330"/>
      <c r="EE169" s="331"/>
      <c r="EF169" s="269"/>
      <c r="EG169" s="270"/>
      <c r="EH169" s="270"/>
      <c r="EI169" s="270"/>
      <c r="EJ169" s="271"/>
      <c r="EK169" s="329"/>
      <c r="EL169" s="330"/>
      <c r="EM169" s="330"/>
      <c r="EN169" s="330"/>
      <c r="EO169" s="331"/>
      <c r="EP169" s="269"/>
      <c r="EQ169" s="270"/>
      <c r="ER169" s="270"/>
      <c r="ES169" s="270"/>
      <c r="ET169" s="271"/>
      <c r="EU169" s="269"/>
      <c r="EV169" s="270"/>
      <c r="EW169" s="270"/>
      <c r="EX169" s="270"/>
      <c r="EY169" s="271"/>
      <c r="EZ169" s="329"/>
      <c r="FA169" s="330"/>
      <c r="FB169" s="330"/>
      <c r="FC169" s="330"/>
      <c r="FD169" s="331"/>
      <c r="FE169" s="329"/>
      <c r="FF169" s="330"/>
      <c r="FG169" s="330"/>
      <c r="FH169" s="330"/>
      <c r="FI169" s="331"/>
      <c r="FJ169" s="269"/>
      <c r="FK169" s="270"/>
      <c r="FL169" s="270"/>
      <c r="FM169" s="270"/>
      <c r="FN169" s="271"/>
      <c r="FO169" s="310"/>
      <c r="FP169" s="983"/>
      <c r="FQ169" s="984"/>
      <c r="FR169" s="335"/>
      <c r="FS169" s="336"/>
      <c r="FT169" s="336"/>
      <c r="FU169" s="336"/>
      <c r="FV169" s="336"/>
      <c r="FW169" s="336"/>
      <c r="FX169" s="336"/>
      <c r="FY169" s="337"/>
      <c r="FZ169" s="307" t="str">
        <f>FZ163</f>
        <v>5箇所目</v>
      </c>
      <c r="GA169" s="265"/>
      <c r="GB169" s="265"/>
      <c r="GC169" s="265"/>
      <c r="GD169" s="265"/>
      <c r="GE169" s="265"/>
      <c r="GF169" s="455"/>
      <c r="GG169" s="455"/>
      <c r="GH169" s="455"/>
      <c r="GI169" s="455"/>
      <c r="GJ169" s="455"/>
      <c r="GK169" s="455"/>
      <c r="GL169" s="455"/>
      <c r="GM169" s="455"/>
      <c r="GN169" s="455"/>
      <c r="GO169" s="455"/>
      <c r="GP169" s="216" t="s">
        <v>50</v>
      </c>
      <c r="GQ169" s="216"/>
      <c r="GR169" s="217"/>
      <c r="GS169" s="204"/>
      <c r="GT169" s="205"/>
      <c r="GU169" s="205"/>
      <c r="GV169" s="205"/>
      <c r="GW169" s="205"/>
      <c r="GX169" s="205"/>
      <c r="GY169" s="205"/>
      <c r="GZ169" s="205"/>
      <c r="HA169" s="205"/>
      <c r="HB169" s="205"/>
      <c r="HC169" s="205"/>
      <c r="HD169" s="205"/>
      <c r="HE169" s="205"/>
      <c r="HF169" s="205"/>
      <c r="HG169" s="206"/>
      <c r="HH169" s="261"/>
      <c r="HI169" s="262"/>
      <c r="HJ169" s="262"/>
      <c r="HK169" s="262"/>
      <c r="HL169" s="262"/>
      <c r="HM169" s="262"/>
      <c r="HN169" s="262"/>
      <c r="HO169" s="262"/>
      <c r="HP169" s="265" t="s">
        <v>84</v>
      </c>
      <c r="HQ169" s="265"/>
      <c r="HR169" s="266"/>
      <c r="HS169" s="329"/>
      <c r="HT169" s="330"/>
      <c r="HU169" s="330"/>
      <c r="HV169" s="330"/>
      <c r="HW169" s="331"/>
      <c r="HX169" s="269"/>
      <c r="HY169" s="270"/>
      <c r="HZ169" s="270"/>
      <c r="IA169" s="270"/>
      <c r="IB169" s="271"/>
      <c r="IC169" s="329"/>
      <c r="ID169" s="330"/>
      <c r="IE169" s="330"/>
      <c r="IF169" s="330"/>
      <c r="IG169" s="331"/>
      <c r="IH169" s="269"/>
      <c r="II169" s="270"/>
      <c r="IJ169" s="270"/>
      <c r="IK169" s="270"/>
      <c r="IL169" s="271"/>
      <c r="IM169" s="269"/>
      <c r="IN169" s="270"/>
      <c r="IO169" s="270"/>
      <c r="IP169" s="270"/>
      <c r="IQ169" s="271"/>
      <c r="IR169" s="329"/>
      <c r="IS169" s="330"/>
      <c r="IT169" s="330"/>
      <c r="IU169" s="330"/>
      <c r="IV169" s="331"/>
      <c r="IW169" s="329"/>
      <c r="IX169" s="330"/>
      <c r="IY169" s="330"/>
      <c r="IZ169" s="330"/>
      <c r="JA169" s="331"/>
      <c r="JB169" s="269"/>
      <c r="JC169" s="270"/>
      <c r="JD169" s="270"/>
      <c r="JE169" s="270"/>
      <c r="JF169" s="271"/>
      <c r="JG169" s="258"/>
      <c r="JH169" s="203"/>
      <c r="JI169" s="203"/>
      <c r="JJ169" s="203"/>
      <c r="JK169" s="203"/>
      <c r="JL169" s="203"/>
      <c r="JM169" s="203"/>
      <c r="JN169" s="203"/>
      <c r="JO169" s="203"/>
      <c r="JP169" s="203"/>
      <c r="JQ169" s="260"/>
      <c r="JR169" s="983"/>
      <c r="JS169" s="984"/>
      <c r="JT169" s="335"/>
      <c r="JU169" s="336"/>
      <c r="JV169" s="336"/>
      <c r="JW169" s="336"/>
      <c r="JX169" s="336"/>
      <c r="JY169" s="336"/>
      <c r="JZ169" s="336"/>
      <c r="KA169" s="337"/>
      <c r="KB169" s="307" t="str">
        <f>KB163</f>
        <v>8箇所目</v>
      </c>
      <c r="KC169" s="265"/>
      <c r="KD169" s="265"/>
      <c r="KE169" s="265"/>
      <c r="KF169" s="265"/>
      <c r="KG169" s="265"/>
      <c r="KH169" s="455"/>
      <c r="KI169" s="455"/>
      <c r="KJ169" s="455"/>
      <c r="KK169" s="455"/>
      <c r="KL169" s="455"/>
      <c r="KM169" s="455"/>
      <c r="KN169" s="455"/>
      <c r="KO169" s="455"/>
      <c r="KP169" s="455"/>
      <c r="KQ169" s="455"/>
      <c r="KR169" s="216" t="s">
        <v>50</v>
      </c>
      <c r="KS169" s="216"/>
      <c r="KT169" s="217"/>
      <c r="KU169" s="204"/>
      <c r="KV169" s="205"/>
      <c r="KW169" s="205"/>
      <c r="KX169" s="205"/>
      <c r="KY169" s="205"/>
      <c r="KZ169" s="205"/>
      <c r="LA169" s="205"/>
      <c r="LB169" s="205"/>
      <c r="LC169" s="205"/>
      <c r="LD169" s="205"/>
      <c r="LE169" s="205"/>
      <c r="LF169" s="205"/>
      <c r="LG169" s="205"/>
      <c r="LH169" s="205"/>
      <c r="LI169" s="206"/>
      <c r="LJ169" s="261"/>
      <c r="LK169" s="262"/>
      <c r="LL169" s="262"/>
      <c r="LM169" s="262"/>
      <c r="LN169" s="262"/>
      <c r="LO169" s="262"/>
      <c r="LP169" s="262"/>
      <c r="LQ169" s="262"/>
      <c r="LR169" s="265" t="s">
        <v>84</v>
      </c>
      <c r="LS169" s="265"/>
      <c r="LT169" s="266"/>
      <c r="LU169" s="329"/>
      <c r="LV169" s="330"/>
      <c r="LW169" s="330"/>
      <c r="LX169" s="330"/>
      <c r="LY169" s="331"/>
      <c r="LZ169" s="269"/>
      <c r="MA169" s="270"/>
      <c r="MB169" s="270"/>
      <c r="MC169" s="270"/>
      <c r="MD169" s="271"/>
      <c r="ME169" s="329"/>
      <c r="MF169" s="330"/>
      <c r="MG169" s="330"/>
      <c r="MH169" s="330"/>
      <c r="MI169" s="331"/>
      <c r="MJ169" s="269"/>
      <c r="MK169" s="270"/>
      <c r="ML169" s="270"/>
      <c r="MM169" s="270"/>
      <c r="MN169" s="271"/>
      <c r="MO169" s="269"/>
      <c r="MP169" s="270"/>
      <c r="MQ169" s="270"/>
      <c r="MR169" s="270"/>
      <c r="MS169" s="271"/>
      <c r="MT169" s="329"/>
      <c r="MU169" s="330"/>
      <c r="MV169" s="330"/>
      <c r="MW169" s="330"/>
      <c r="MX169" s="331"/>
      <c r="MY169" s="329"/>
      <c r="MZ169" s="330"/>
      <c r="NA169" s="330"/>
      <c r="NB169" s="330"/>
      <c r="NC169" s="331"/>
      <c r="ND169" s="269"/>
      <c r="NE169" s="270"/>
      <c r="NF169" s="270"/>
      <c r="NG169" s="270"/>
      <c r="NH169" s="271"/>
      <c r="NI169" s="258"/>
      <c r="NJ169" s="203"/>
      <c r="NK169" s="203"/>
      <c r="NL169" s="203"/>
      <c r="NM169" s="203"/>
      <c r="NN169" s="203"/>
      <c r="NO169" s="203"/>
      <c r="NP169" s="203"/>
      <c r="NQ169" s="203"/>
      <c r="NR169" s="203"/>
      <c r="NS169" s="260"/>
      <c r="NT169" s="983"/>
      <c r="NU169" s="984"/>
      <c r="NV169" s="335"/>
      <c r="NW169" s="336"/>
      <c r="NX169" s="336"/>
      <c r="NY169" s="336"/>
      <c r="NZ169" s="336"/>
      <c r="OA169" s="336"/>
      <c r="OB169" s="336"/>
      <c r="OC169" s="337"/>
      <c r="OD169" s="307" t="str">
        <f>OD163</f>
        <v>11箇所目</v>
      </c>
      <c r="OE169" s="265"/>
      <c r="OF169" s="265"/>
      <c r="OG169" s="265"/>
      <c r="OH169" s="265"/>
      <c r="OI169" s="265"/>
      <c r="OJ169" s="455"/>
      <c r="OK169" s="455"/>
      <c r="OL169" s="455"/>
      <c r="OM169" s="455"/>
      <c r="ON169" s="455"/>
      <c r="OO169" s="455"/>
      <c r="OP169" s="455"/>
      <c r="OQ169" s="455"/>
      <c r="OR169" s="455"/>
      <c r="OS169" s="455"/>
      <c r="OT169" s="216" t="s">
        <v>50</v>
      </c>
      <c r="OU169" s="216"/>
      <c r="OV169" s="217"/>
      <c r="OW169" s="204"/>
      <c r="OX169" s="205"/>
      <c r="OY169" s="205"/>
      <c r="OZ169" s="205"/>
      <c r="PA169" s="205"/>
      <c r="PB169" s="205"/>
      <c r="PC169" s="205"/>
      <c r="PD169" s="205"/>
      <c r="PE169" s="205"/>
      <c r="PF169" s="205"/>
      <c r="PG169" s="205"/>
      <c r="PH169" s="205"/>
      <c r="PI169" s="205"/>
      <c r="PJ169" s="205"/>
      <c r="PK169" s="206"/>
      <c r="PL169" s="261"/>
      <c r="PM169" s="262"/>
      <c r="PN169" s="262"/>
      <c r="PO169" s="262"/>
      <c r="PP169" s="262"/>
      <c r="PQ169" s="262"/>
      <c r="PR169" s="262"/>
      <c r="PS169" s="262"/>
      <c r="PT169" s="265" t="s">
        <v>84</v>
      </c>
      <c r="PU169" s="265"/>
      <c r="PV169" s="266"/>
      <c r="PW169" s="329"/>
      <c r="PX169" s="330"/>
      <c r="PY169" s="330"/>
      <c r="PZ169" s="330"/>
      <c r="QA169" s="331"/>
      <c r="QB169" s="269"/>
      <c r="QC169" s="270"/>
      <c r="QD169" s="270"/>
      <c r="QE169" s="270"/>
      <c r="QF169" s="271"/>
      <c r="QG169" s="329"/>
      <c r="QH169" s="330"/>
      <c r="QI169" s="330"/>
      <c r="QJ169" s="330"/>
      <c r="QK169" s="331"/>
      <c r="QL169" s="269"/>
      <c r="QM169" s="270"/>
      <c r="QN169" s="270"/>
      <c r="QO169" s="270"/>
      <c r="QP169" s="271"/>
      <c r="QQ169" s="269"/>
      <c r="QR169" s="270"/>
      <c r="QS169" s="270"/>
      <c r="QT169" s="270"/>
      <c r="QU169" s="271"/>
      <c r="QV169" s="329"/>
      <c r="QW169" s="330"/>
      <c r="QX169" s="330"/>
      <c r="QY169" s="330"/>
      <c r="QZ169" s="331"/>
      <c r="RA169" s="329"/>
      <c r="RB169" s="330"/>
      <c r="RC169" s="330"/>
      <c r="RD169" s="330"/>
      <c r="RE169" s="331"/>
      <c r="RF169" s="269"/>
      <c r="RG169" s="270"/>
      <c r="RH169" s="270"/>
      <c r="RI169" s="270"/>
      <c r="RJ169" s="271"/>
      <c r="RK169" s="258"/>
      <c r="RL169" s="203"/>
      <c r="RM169" s="203"/>
      <c r="RN169" s="203"/>
      <c r="RO169" s="203"/>
      <c r="RP169" s="203"/>
      <c r="RQ169" s="203"/>
      <c r="RR169" s="203"/>
      <c r="RS169" s="203"/>
      <c r="RT169" s="203"/>
      <c r="RU169" s="260"/>
    </row>
    <row r="170" spans="2:489" ht="2.1" customHeight="1">
      <c r="B170" s="858"/>
      <c r="C170" s="863"/>
      <c r="D170" s="864"/>
      <c r="E170" s="865"/>
      <c r="F170" s="335"/>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458"/>
      <c r="AE170" s="432"/>
      <c r="AF170" s="432"/>
      <c r="AG170" s="432"/>
      <c r="AH170" s="432"/>
      <c r="AI170" s="432"/>
      <c r="AJ170" s="432"/>
      <c r="AK170" s="432"/>
      <c r="AL170" s="432"/>
      <c r="AM170" s="432"/>
      <c r="AN170" s="432"/>
      <c r="AO170" s="437"/>
      <c r="AP170" s="437"/>
      <c r="AQ170" s="437"/>
      <c r="AR170" s="468"/>
      <c r="AS170" s="469"/>
      <c r="AT170" s="469"/>
      <c r="AU170" s="469"/>
      <c r="AV170" s="469"/>
      <c r="AW170" s="469"/>
      <c r="AX170" s="469"/>
      <c r="AY170" s="469"/>
      <c r="AZ170" s="469"/>
      <c r="BA170" s="469"/>
      <c r="BB170" s="469"/>
      <c r="BC170" s="437"/>
      <c r="BD170" s="437"/>
      <c r="BE170" s="438"/>
      <c r="BF170" s="388"/>
      <c r="BG170" s="389"/>
      <c r="BH170" s="389"/>
      <c r="BI170" s="389"/>
      <c r="BJ170" s="389"/>
      <c r="BK170" s="389"/>
      <c r="BL170" s="389"/>
      <c r="BM170" s="389"/>
      <c r="BN170" s="389"/>
      <c r="BO170" s="389"/>
      <c r="BP170" s="389"/>
      <c r="BQ170" s="389"/>
      <c r="BR170" s="389"/>
      <c r="BS170" s="390"/>
      <c r="BT170" s="431"/>
      <c r="BU170" s="432"/>
      <c r="BV170" s="432"/>
      <c r="BW170" s="432"/>
      <c r="BX170" s="432"/>
      <c r="BY170" s="432"/>
      <c r="BZ170" s="432"/>
      <c r="CA170" s="432"/>
      <c r="CB170" s="432"/>
      <c r="CC170" s="432"/>
      <c r="CD170" s="432"/>
      <c r="CE170" s="437"/>
      <c r="CF170" s="437"/>
      <c r="CG170" s="438"/>
      <c r="CH170" s="441"/>
      <c r="CI170" s="226"/>
      <c r="CJ170" s="226"/>
      <c r="CK170" s="226"/>
      <c r="CL170" s="226"/>
      <c r="CM170" s="226"/>
      <c r="CN170" s="894"/>
      <c r="CO170" s="894"/>
      <c r="CP170" s="894"/>
      <c r="CQ170" s="894"/>
      <c r="CR170" s="894"/>
      <c r="CS170" s="894"/>
      <c r="CT170" s="894"/>
      <c r="CU170" s="894"/>
      <c r="CV170" s="894"/>
      <c r="CW170" s="894"/>
      <c r="CX170" s="324"/>
      <c r="CY170" s="324"/>
      <c r="CZ170" s="344"/>
      <c r="DA170" s="207"/>
      <c r="DB170" s="208"/>
      <c r="DC170" s="208"/>
      <c r="DD170" s="208"/>
      <c r="DE170" s="208"/>
      <c r="DF170" s="208"/>
      <c r="DG170" s="208"/>
      <c r="DH170" s="208"/>
      <c r="DI170" s="208"/>
      <c r="DJ170" s="208"/>
      <c r="DK170" s="208"/>
      <c r="DL170" s="208"/>
      <c r="DM170" s="208"/>
      <c r="DN170" s="208"/>
      <c r="DO170" s="209"/>
      <c r="DP170" s="316"/>
      <c r="DQ170" s="317"/>
      <c r="DR170" s="317"/>
      <c r="DS170" s="317"/>
      <c r="DT170" s="317"/>
      <c r="DU170" s="317"/>
      <c r="DV170" s="317"/>
      <c r="DW170" s="317"/>
      <c r="DX170" s="226"/>
      <c r="DY170" s="226"/>
      <c r="DZ170" s="318"/>
      <c r="EA170" s="329"/>
      <c r="EB170" s="330"/>
      <c r="EC170" s="330"/>
      <c r="ED170" s="330"/>
      <c r="EE170" s="331"/>
      <c r="EF170" s="269"/>
      <c r="EG170" s="270"/>
      <c r="EH170" s="270"/>
      <c r="EI170" s="270"/>
      <c r="EJ170" s="271"/>
      <c r="EK170" s="329"/>
      <c r="EL170" s="330"/>
      <c r="EM170" s="330"/>
      <c r="EN170" s="330"/>
      <c r="EO170" s="331"/>
      <c r="EP170" s="269"/>
      <c r="EQ170" s="270"/>
      <c r="ER170" s="270"/>
      <c r="ES170" s="270"/>
      <c r="ET170" s="271"/>
      <c r="EU170" s="269"/>
      <c r="EV170" s="270"/>
      <c r="EW170" s="270"/>
      <c r="EX170" s="270"/>
      <c r="EY170" s="271"/>
      <c r="EZ170" s="329"/>
      <c r="FA170" s="330"/>
      <c r="FB170" s="330"/>
      <c r="FC170" s="330"/>
      <c r="FD170" s="331"/>
      <c r="FE170" s="329"/>
      <c r="FF170" s="330"/>
      <c r="FG170" s="330"/>
      <c r="FH170" s="330"/>
      <c r="FI170" s="331"/>
      <c r="FJ170" s="269"/>
      <c r="FK170" s="270"/>
      <c r="FL170" s="270"/>
      <c r="FM170" s="270"/>
      <c r="FN170" s="271"/>
      <c r="FO170" s="310"/>
      <c r="FP170" s="983"/>
      <c r="FQ170" s="984"/>
      <c r="FR170" s="335"/>
      <c r="FS170" s="336"/>
      <c r="FT170" s="336"/>
      <c r="FU170" s="336"/>
      <c r="FV170" s="336"/>
      <c r="FW170" s="336"/>
      <c r="FX170" s="336"/>
      <c r="FY170" s="337"/>
      <c r="FZ170" s="226"/>
      <c r="GA170" s="226"/>
      <c r="GB170" s="226"/>
      <c r="GC170" s="226"/>
      <c r="GD170" s="226"/>
      <c r="GE170" s="226"/>
      <c r="GF170" s="894"/>
      <c r="GG170" s="894"/>
      <c r="GH170" s="894"/>
      <c r="GI170" s="894"/>
      <c r="GJ170" s="894"/>
      <c r="GK170" s="894"/>
      <c r="GL170" s="894"/>
      <c r="GM170" s="894"/>
      <c r="GN170" s="894"/>
      <c r="GO170" s="894"/>
      <c r="GP170" s="324"/>
      <c r="GQ170" s="324"/>
      <c r="GR170" s="344"/>
      <c r="GS170" s="207"/>
      <c r="GT170" s="208"/>
      <c r="GU170" s="208"/>
      <c r="GV170" s="208"/>
      <c r="GW170" s="208"/>
      <c r="GX170" s="208"/>
      <c r="GY170" s="208"/>
      <c r="GZ170" s="208"/>
      <c r="HA170" s="208"/>
      <c r="HB170" s="208"/>
      <c r="HC170" s="208"/>
      <c r="HD170" s="208"/>
      <c r="HE170" s="208"/>
      <c r="HF170" s="208"/>
      <c r="HG170" s="209"/>
      <c r="HH170" s="316"/>
      <c r="HI170" s="317"/>
      <c r="HJ170" s="317"/>
      <c r="HK170" s="317"/>
      <c r="HL170" s="317"/>
      <c r="HM170" s="317"/>
      <c r="HN170" s="317"/>
      <c r="HO170" s="317"/>
      <c r="HP170" s="226"/>
      <c r="HQ170" s="226"/>
      <c r="HR170" s="318"/>
      <c r="HS170" s="329"/>
      <c r="HT170" s="330"/>
      <c r="HU170" s="330"/>
      <c r="HV170" s="330"/>
      <c r="HW170" s="331"/>
      <c r="HX170" s="269"/>
      <c r="HY170" s="270"/>
      <c r="HZ170" s="270"/>
      <c r="IA170" s="270"/>
      <c r="IB170" s="271"/>
      <c r="IC170" s="329"/>
      <c r="ID170" s="330"/>
      <c r="IE170" s="330"/>
      <c r="IF170" s="330"/>
      <c r="IG170" s="331"/>
      <c r="IH170" s="269"/>
      <c r="II170" s="270"/>
      <c r="IJ170" s="270"/>
      <c r="IK170" s="270"/>
      <c r="IL170" s="271"/>
      <c r="IM170" s="269"/>
      <c r="IN170" s="270"/>
      <c r="IO170" s="270"/>
      <c r="IP170" s="270"/>
      <c r="IQ170" s="271"/>
      <c r="IR170" s="329"/>
      <c r="IS170" s="330"/>
      <c r="IT170" s="330"/>
      <c r="IU170" s="330"/>
      <c r="IV170" s="331"/>
      <c r="IW170" s="329"/>
      <c r="IX170" s="330"/>
      <c r="IY170" s="330"/>
      <c r="IZ170" s="330"/>
      <c r="JA170" s="331"/>
      <c r="JB170" s="269"/>
      <c r="JC170" s="270"/>
      <c r="JD170" s="270"/>
      <c r="JE170" s="270"/>
      <c r="JF170" s="271"/>
      <c r="JG170" s="258"/>
      <c r="JH170" s="203"/>
      <c r="JI170" s="203"/>
      <c r="JJ170" s="203"/>
      <c r="JK170" s="203"/>
      <c r="JL170" s="203"/>
      <c r="JM170" s="203"/>
      <c r="JN170" s="203"/>
      <c r="JO170" s="203"/>
      <c r="JP170" s="203"/>
      <c r="JQ170" s="260"/>
      <c r="JR170" s="983"/>
      <c r="JS170" s="984"/>
      <c r="JT170" s="335"/>
      <c r="JU170" s="336"/>
      <c r="JV170" s="336"/>
      <c r="JW170" s="336"/>
      <c r="JX170" s="336"/>
      <c r="JY170" s="336"/>
      <c r="JZ170" s="336"/>
      <c r="KA170" s="337"/>
      <c r="KB170" s="226"/>
      <c r="KC170" s="226"/>
      <c r="KD170" s="226"/>
      <c r="KE170" s="226"/>
      <c r="KF170" s="226"/>
      <c r="KG170" s="226"/>
      <c r="KH170" s="894"/>
      <c r="KI170" s="894"/>
      <c r="KJ170" s="894"/>
      <c r="KK170" s="894"/>
      <c r="KL170" s="894"/>
      <c r="KM170" s="894"/>
      <c r="KN170" s="894"/>
      <c r="KO170" s="894"/>
      <c r="KP170" s="894"/>
      <c r="KQ170" s="894"/>
      <c r="KR170" s="324"/>
      <c r="KS170" s="324"/>
      <c r="KT170" s="344"/>
      <c r="KU170" s="207"/>
      <c r="KV170" s="208"/>
      <c r="KW170" s="208"/>
      <c r="KX170" s="208"/>
      <c r="KY170" s="208"/>
      <c r="KZ170" s="208"/>
      <c r="LA170" s="208"/>
      <c r="LB170" s="208"/>
      <c r="LC170" s="208"/>
      <c r="LD170" s="208"/>
      <c r="LE170" s="208"/>
      <c r="LF170" s="208"/>
      <c r="LG170" s="208"/>
      <c r="LH170" s="208"/>
      <c r="LI170" s="209"/>
      <c r="LJ170" s="316"/>
      <c r="LK170" s="317"/>
      <c r="LL170" s="317"/>
      <c r="LM170" s="317"/>
      <c r="LN170" s="317"/>
      <c r="LO170" s="317"/>
      <c r="LP170" s="317"/>
      <c r="LQ170" s="317"/>
      <c r="LR170" s="226"/>
      <c r="LS170" s="226"/>
      <c r="LT170" s="318"/>
      <c r="LU170" s="329"/>
      <c r="LV170" s="330"/>
      <c r="LW170" s="330"/>
      <c r="LX170" s="330"/>
      <c r="LY170" s="331"/>
      <c r="LZ170" s="269"/>
      <c r="MA170" s="270"/>
      <c r="MB170" s="270"/>
      <c r="MC170" s="270"/>
      <c r="MD170" s="271"/>
      <c r="ME170" s="329"/>
      <c r="MF170" s="330"/>
      <c r="MG170" s="330"/>
      <c r="MH170" s="330"/>
      <c r="MI170" s="331"/>
      <c r="MJ170" s="269"/>
      <c r="MK170" s="270"/>
      <c r="ML170" s="270"/>
      <c r="MM170" s="270"/>
      <c r="MN170" s="271"/>
      <c r="MO170" s="269"/>
      <c r="MP170" s="270"/>
      <c r="MQ170" s="270"/>
      <c r="MR170" s="270"/>
      <c r="MS170" s="271"/>
      <c r="MT170" s="329"/>
      <c r="MU170" s="330"/>
      <c r="MV170" s="330"/>
      <c r="MW170" s="330"/>
      <c r="MX170" s="331"/>
      <c r="MY170" s="329"/>
      <c r="MZ170" s="330"/>
      <c r="NA170" s="330"/>
      <c r="NB170" s="330"/>
      <c r="NC170" s="331"/>
      <c r="ND170" s="269"/>
      <c r="NE170" s="270"/>
      <c r="NF170" s="270"/>
      <c r="NG170" s="270"/>
      <c r="NH170" s="271"/>
      <c r="NI170" s="258"/>
      <c r="NJ170" s="203"/>
      <c r="NK170" s="203"/>
      <c r="NL170" s="203"/>
      <c r="NM170" s="203"/>
      <c r="NN170" s="203"/>
      <c r="NO170" s="203"/>
      <c r="NP170" s="203"/>
      <c r="NQ170" s="203"/>
      <c r="NR170" s="203"/>
      <c r="NS170" s="260"/>
      <c r="NT170" s="983"/>
      <c r="NU170" s="984"/>
      <c r="NV170" s="335"/>
      <c r="NW170" s="336"/>
      <c r="NX170" s="336"/>
      <c r="NY170" s="336"/>
      <c r="NZ170" s="336"/>
      <c r="OA170" s="336"/>
      <c r="OB170" s="336"/>
      <c r="OC170" s="337"/>
      <c r="OD170" s="226"/>
      <c r="OE170" s="226"/>
      <c r="OF170" s="226"/>
      <c r="OG170" s="226"/>
      <c r="OH170" s="226"/>
      <c r="OI170" s="226"/>
      <c r="OJ170" s="894"/>
      <c r="OK170" s="894"/>
      <c r="OL170" s="894"/>
      <c r="OM170" s="894"/>
      <c r="ON170" s="894"/>
      <c r="OO170" s="894"/>
      <c r="OP170" s="894"/>
      <c r="OQ170" s="894"/>
      <c r="OR170" s="894"/>
      <c r="OS170" s="894"/>
      <c r="OT170" s="324"/>
      <c r="OU170" s="324"/>
      <c r="OV170" s="344"/>
      <c r="OW170" s="207"/>
      <c r="OX170" s="208"/>
      <c r="OY170" s="208"/>
      <c r="OZ170" s="208"/>
      <c r="PA170" s="208"/>
      <c r="PB170" s="208"/>
      <c r="PC170" s="208"/>
      <c r="PD170" s="208"/>
      <c r="PE170" s="208"/>
      <c r="PF170" s="208"/>
      <c r="PG170" s="208"/>
      <c r="PH170" s="208"/>
      <c r="PI170" s="208"/>
      <c r="PJ170" s="208"/>
      <c r="PK170" s="209"/>
      <c r="PL170" s="316"/>
      <c r="PM170" s="317"/>
      <c r="PN170" s="317"/>
      <c r="PO170" s="317"/>
      <c r="PP170" s="317"/>
      <c r="PQ170" s="317"/>
      <c r="PR170" s="317"/>
      <c r="PS170" s="317"/>
      <c r="PT170" s="226"/>
      <c r="PU170" s="226"/>
      <c r="PV170" s="318"/>
      <c r="PW170" s="329"/>
      <c r="PX170" s="330"/>
      <c r="PY170" s="330"/>
      <c r="PZ170" s="330"/>
      <c r="QA170" s="331"/>
      <c r="QB170" s="269"/>
      <c r="QC170" s="270"/>
      <c r="QD170" s="270"/>
      <c r="QE170" s="270"/>
      <c r="QF170" s="271"/>
      <c r="QG170" s="329"/>
      <c r="QH170" s="330"/>
      <c r="QI170" s="330"/>
      <c r="QJ170" s="330"/>
      <c r="QK170" s="331"/>
      <c r="QL170" s="269"/>
      <c r="QM170" s="270"/>
      <c r="QN170" s="270"/>
      <c r="QO170" s="270"/>
      <c r="QP170" s="271"/>
      <c r="QQ170" s="269"/>
      <c r="QR170" s="270"/>
      <c r="QS170" s="270"/>
      <c r="QT170" s="270"/>
      <c r="QU170" s="271"/>
      <c r="QV170" s="329"/>
      <c r="QW170" s="330"/>
      <c r="QX170" s="330"/>
      <c r="QY170" s="330"/>
      <c r="QZ170" s="331"/>
      <c r="RA170" s="329"/>
      <c r="RB170" s="330"/>
      <c r="RC170" s="330"/>
      <c r="RD170" s="330"/>
      <c r="RE170" s="331"/>
      <c r="RF170" s="269"/>
      <c r="RG170" s="270"/>
      <c r="RH170" s="270"/>
      <c r="RI170" s="270"/>
      <c r="RJ170" s="271"/>
      <c r="RK170" s="258"/>
      <c r="RL170" s="203"/>
      <c r="RM170" s="203"/>
      <c r="RN170" s="203"/>
      <c r="RO170" s="203"/>
      <c r="RP170" s="203"/>
      <c r="RQ170" s="203"/>
      <c r="RR170" s="203"/>
      <c r="RS170" s="203"/>
      <c r="RT170" s="203"/>
      <c r="RU170" s="260"/>
    </row>
    <row r="171" spans="2:489" ht="12" customHeight="1">
      <c r="B171" s="858"/>
      <c r="C171" s="863"/>
      <c r="D171" s="864"/>
      <c r="E171" s="865"/>
      <c r="F171" s="335"/>
      <c r="G171" s="336"/>
      <c r="H171" s="336"/>
      <c r="I171" s="336"/>
      <c r="J171" s="336"/>
      <c r="K171" s="336"/>
      <c r="L171" s="336"/>
      <c r="M171" s="336"/>
      <c r="N171" s="336"/>
      <c r="O171" s="336"/>
      <c r="P171" s="336"/>
      <c r="Q171" s="336"/>
      <c r="R171" s="336"/>
      <c r="S171" s="336"/>
      <c r="T171" s="336"/>
      <c r="U171" s="336"/>
      <c r="V171" s="336"/>
      <c r="W171" s="336"/>
      <c r="X171" s="336"/>
      <c r="Y171" s="336"/>
      <c r="Z171" s="336"/>
      <c r="AA171" s="336"/>
      <c r="AB171" s="336"/>
      <c r="AC171" s="337"/>
      <c r="AD171" s="458"/>
      <c r="AE171" s="432"/>
      <c r="AF171" s="432"/>
      <c r="AG171" s="432"/>
      <c r="AH171" s="432"/>
      <c r="AI171" s="432"/>
      <c r="AJ171" s="432"/>
      <c r="AK171" s="432"/>
      <c r="AL171" s="432"/>
      <c r="AM171" s="432"/>
      <c r="AN171" s="432"/>
      <c r="AO171" s="437"/>
      <c r="AP171" s="437"/>
      <c r="AQ171" s="437"/>
      <c r="AR171" s="468"/>
      <c r="AS171" s="469"/>
      <c r="AT171" s="469"/>
      <c r="AU171" s="469"/>
      <c r="AV171" s="469"/>
      <c r="AW171" s="469"/>
      <c r="AX171" s="469"/>
      <c r="AY171" s="469"/>
      <c r="AZ171" s="469"/>
      <c r="BA171" s="469"/>
      <c r="BB171" s="469"/>
      <c r="BC171" s="437"/>
      <c r="BD171" s="437"/>
      <c r="BE171" s="438"/>
      <c r="BF171" s="388"/>
      <c r="BG171" s="389"/>
      <c r="BH171" s="389"/>
      <c r="BI171" s="389"/>
      <c r="BJ171" s="389"/>
      <c r="BK171" s="389"/>
      <c r="BL171" s="389"/>
      <c r="BM171" s="389"/>
      <c r="BN171" s="389"/>
      <c r="BO171" s="389"/>
      <c r="BP171" s="389"/>
      <c r="BQ171" s="389"/>
      <c r="BR171" s="389"/>
      <c r="BS171" s="390"/>
      <c r="BT171" s="431"/>
      <c r="BU171" s="432"/>
      <c r="BV171" s="432"/>
      <c r="BW171" s="432"/>
      <c r="BX171" s="432"/>
      <c r="BY171" s="432"/>
      <c r="BZ171" s="432"/>
      <c r="CA171" s="432"/>
      <c r="CB171" s="432"/>
      <c r="CC171" s="432"/>
      <c r="CD171" s="432"/>
      <c r="CE171" s="437"/>
      <c r="CF171" s="437"/>
      <c r="CG171" s="438"/>
      <c r="CH171" s="442" t="s">
        <v>43</v>
      </c>
      <c r="CI171" s="265"/>
      <c r="CJ171" s="265"/>
      <c r="CK171" s="265"/>
      <c r="CL171" s="265"/>
      <c r="CM171" s="265"/>
      <c r="CN171" s="889"/>
      <c r="CO171" s="889"/>
      <c r="CP171" s="889"/>
      <c r="CQ171" s="889"/>
      <c r="CR171" s="889"/>
      <c r="CS171" s="889"/>
      <c r="CT171" s="889"/>
      <c r="CU171" s="889"/>
      <c r="CV171" s="889"/>
      <c r="CW171" s="889"/>
      <c r="CX171" s="216" t="s">
        <v>50</v>
      </c>
      <c r="CY171" s="216"/>
      <c r="CZ171" s="217"/>
      <c r="DA171" s="204"/>
      <c r="DB171" s="205"/>
      <c r="DC171" s="205"/>
      <c r="DD171" s="205"/>
      <c r="DE171" s="205"/>
      <c r="DF171" s="205"/>
      <c r="DG171" s="205"/>
      <c r="DH171" s="205"/>
      <c r="DI171" s="205"/>
      <c r="DJ171" s="205"/>
      <c r="DK171" s="205"/>
      <c r="DL171" s="205"/>
      <c r="DM171" s="205"/>
      <c r="DN171" s="205"/>
      <c r="DO171" s="206"/>
      <c r="DP171" s="261"/>
      <c r="DQ171" s="262"/>
      <c r="DR171" s="262"/>
      <c r="DS171" s="262"/>
      <c r="DT171" s="262"/>
      <c r="DU171" s="262"/>
      <c r="DV171" s="262"/>
      <c r="DW171" s="262"/>
      <c r="DX171" s="265" t="s">
        <v>84</v>
      </c>
      <c r="DY171" s="265"/>
      <c r="DZ171" s="266"/>
      <c r="EA171" s="329"/>
      <c r="EB171" s="330"/>
      <c r="EC171" s="330"/>
      <c r="ED171" s="330"/>
      <c r="EE171" s="331"/>
      <c r="EF171" s="269"/>
      <c r="EG171" s="270"/>
      <c r="EH171" s="270"/>
      <c r="EI171" s="270"/>
      <c r="EJ171" s="271"/>
      <c r="EK171" s="329"/>
      <c r="EL171" s="330"/>
      <c r="EM171" s="330"/>
      <c r="EN171" s="330"/>
      <c r="EO171" s="331"/>
      <c r="EP171" s="269"/>
      <c r="EQ171" s="270"/>
      <c r="ER171" s="270"/>
      <c r="ES171" s="270"/>
      <c r="ET171" s="271"/>
      <c r="EU171" s="269"/>
      <c r="EV171" s="270"/>
      <c r="EW171" s="270"/>
      <c r="EX171" s="270"/>
      <c r="EY171" s="271"/>
      <c r="EZ171" s="329"/>
      <c r="FA171" s="330"/>
      <c r="FB171" s="330"/>
      <c r="FC171" s="330"/>
      <c r="FD171" s="331"/>
      <c r="FE171" s="329"/>
      <c r="FF171" s="330"/>
      <c r="FG171" s="330"/>
      <c r="FH171" s="330"/>
      <c r="FI171" s="331"/>
      <c r="FJ171" s="269"/>
      <c r="FK171" s="270"/>
      <c r="FL171" s="270"/>
      <c r="FM171" s="270"/>
      <c r="FN171" s="271"/>
      <c r="FO171" s="310"/>
      <c r="FP171" s="983"/>
      <c r="FQ171" s="984"/>
      <c r="FR171" s="335"/>
      <c r="FS171" s="336"/>
      <c r="FT171" s="336"/>
      <c r="FU171" s="336"/>
      <c r="FV171" s="336"/>
      <c r="FW171" s="336"/>
      <c r="FX171" s="336"/>
      <c r="FY171" s="337"/>
      <c r="FZ171" s="307" t="str">
        <f>FZ165</f>
        <v>6箇所目</v>
      </c>
      <c r="GA171" s="265"/>
      <c r="GB171" s="265"/>
      <c r="GC171" s="265"/>
      <c r="GD171" s="265"/>
      <c r="GE171" s="265"/>
      <c r="GF171" s="889"/>
      <c r="GG171" s="889"/>
      <c r="GH171" s="889"/>
      <c r="GI171" s="889"/>
      <c r="GJ171" s="889"/>
      <c r="GK171" s="889"/>
      <c r="GL171" s="889"/>
      <c r="GM171" s="889"/>
      <c r="GN171" s="889"/>
      <c r="GO171" s="889"/>
      <c r="GP171" s="216" t="s">
        <v>50</v>
      </c>
      <c r="GQ171" s="216"/>
      <c r="GR171" s="217"/>
      <c r="GS171" s="204"/>
      <c r="GT171" s="205"/>
      <c r="GU171" s="205"/>
      <c r="GV171" s="205"/>
      <c r="GW171" s="205"/>
      <c r="GX171" s="205"/>
      <c r="GY171" s="205"/>
      <c r="GZ171" s="205"/>
      <c r="HA171" s="205"/>
      <c r="HB171" s="205"/>
      <c r="HC171" s="205"/>
      <c r="HD171" s="205"/>
      <c r="HE171" s="205"/>
      <c r="HF171" s="205"/>
      <c r="HG171" s="206"/>
      <c r="HH171" s="261"/>
      <c r="HI171" s="262"/>
      <c r="HJ171" s="262"/>
      <c r="HK171" s="262"/>
      <c r="HL171" s="262"/>
      <c r="HM171" s="262"/>
      <c r="HN171" s="262"/>
      <c r="HO171" s="262"/>
      <c r="HP171" s="265" t="s">
        <v>84</v>
      </c>
      <c r="HQ171" s="265"/>
      <c r="HR171" s="266"/>
      <c r="HS171" s="329"/>
      <c r="HT171" s="330"/>
      <c r="HU171" s="330"/>
      <c r="HV171" s="330"/>
      <c r="HW171" s="331"/>
      <c r="HX171" s="269"/>
      <c r="HY171" s="270"/>
      <c r="HZ171" s="270"/>
      <c r="IA171" s="270"/>
      <c r="IB171" s="271"/>
      <c r="IC171" s="329"/>
      <c r="ID171" s="330"/>
      <c r="IE171" s="330"/>
      <c r="IF171" s="330"/>
      <c r="IG171" s="331"/>
      <c r="IH171" s="269"/>
      <c r="II171" s="270"/>
      <c r="IJ171" s="270"/>
      <c r="IK171" s="270"/>
      <c r="IL171" s="271"/>
      <c r="IM171" s="269"/>
      <c r="IN171" s="270"/>
      <c r="IO171" s="270"/>
      <c r="IP171" s="270"/>
      <c r="IQ171" s="271"/>
      <c r="IR171" s="329"/>
      <c r="IS171" s="330"/>
      <c r="IT171" s="330"/>
      <c r="IU171" s="330"/>
      <c r="IV171" s="331"/>
      <c r="IW171" s="329"/>
      <c r="IX171" s="330"/>
      <c r="IY171" s="330"/>
      <c r="IZ171" s="330"/>
      <c r="JA171" s="331"/>
      <c r="JB171" s="269"/>
      <c r="JC171" s="270"/>
      <c r="JD171" s="270"/>
      <c r="JE171" s="270"/>
      <c r="JF171" s="271"/>
      <c r="JG171" s="258"/>
      <c r="JH171" s="203"/>
      <c r="JI171" s="203"/>
      <c r="JJ171" s="203"/>
      <c r="JK171" s="203"/>
      <c r="JL171" s="203"/>
      <c r="JM171" s="203"/>
      <c r="JN171" s="203"/>
      <c r="JO171" s="203"/>
      <c r="JP171" s="203"/>
      <c r="JQ171" s="260"/>
      <c r="JR171" s="983"/>
      <c r="JS171" s="984"/>
      <c r="JT171" s="335"/>
      <c r="JU171" s="336"/>
      <c r="JV171" s="336"/>
      <c r="JW171" s="336"/>
      <c r="JX171" s="336"/>
      <c r="JY171" s="336"/>
      <c r="JZ171" s="336"/>
      <c r="KA171" s="337"/>
      <c r="KB171" s="307" t="str">
        <f>KB165</f>
        <v>9箇所目</v>
      </c>
      <c r="KC171" s="265"/>
      <c r="KD171" s="265"/>
      <c r="KE171" s="265"/>
      <c r="KF171" s="265"/>
      <c r="KG171" s="265"/>
      <c r="KH171" s="889"/>
      <c r="KI171" s="889"/>
      <c r="KJ171" s="889"/>
      <c r="KK171" s="889"/>
      <c r="KL171" s="889"/>
      <c r="KM171" s="889"/>
      <c r="KN171" s="889"/>
      <c r="KO171" s="889"/>
      <c r="KP171" s="889"/>
      <c r="KQ171" s="889"/>
      <c r="KR171" s="216" t="s">
        <v>50</v>
      </c>
      <c r="KS171" s="216"/>
      <c r="KT171" s="217"/>
      <c r="KU171" s="204"/>
      <c r="KV171" s="205"/>
      <c r="KW171" s="205"/>
      <c r="KX171" s="205"/>
      <c r="KY171" s="205"/>
      <c r="KZ171" s="205"/>
      <c r="LA171" s="205"/>
      <c r="LB171" s="205"/>
      <c r="LC171" s="205"/>
      <c r="LD171" s="205"/>
      <c r="LE171" s="205"/>
      <c r="LF171" s="205"/>
      <c r="LG171" s="205"/>
      <c r="LH171" s="205"/>
      <c r="LI171" s="206"/>
      <c r="LJ171" s="261"/>
      <c r="LK171" s="262"/>
      <c r="LL171" s="262"/>
      <c r="LM171" s="262"/>
      <c r="LN171" s="262"/>
      <c r="LO171" s="262"/>
      <c r="LP171" s="262"/>
      <c r="LQ171" s="262"/>
      <c r="LR171" s="265" t="s">
        <v>84</v>
      </c>
      <c r="LS171" s="265"/>
      <c r="LT171" s="266"/>
      <c r="LU171" s="329"/>
      <c r="LV171" s="330"/>
      <c r="LW171" s="330"/>
      <c r="LX171" s="330"/>
      <c r="LY171" s="331"/>
      <c r="LZ171" s="269"/>
      <c r="MA171" s="270"/>
      <c r="MB171" s="270"/>
      <c r="MC171" s="270"/>
      <c r="MD171" s="271"/>
      <c r="ME171" s="329"/>
      <c r="MF171" s="330"/>
      <c r="MG171" s="330"/>
      <c r="MH171" s="330"/>
      <c r="MI171" s="331"/>
      <c r="MJ171" s="269"/>
      <c r="MK171" s="270"/>
      <c r="ML171" s="270"/>
      <c r="MM171" s="270"/>
      <c r="MN171" s="271"/>
      <c r="MO171" s="269"/>
      <c r="MP171" s="270"/>
      <c r="MQ171" s="270"/>
      <c r="MR171" s="270"/>
      <c r="MS171" s="271"/>
      <c r="MT171" s="329"/>
      <c r="MU171" s="330"/>
      <c r="MV171" s="330"/>
      <c r="MW171" s="330"/>
      <c r="MX171" s="331"/>
      <c r="MY171" s="329"/>
      <c r="MZ171" s="330"/>
      <c r="NA171" s="330"/>
      <c r="NB171" s="330"/>
      <c r="NC171" s="331"/>
      <c r="ND171" s="269"/>
      <c r="NE171" s="270"/>
      <c r="NF171" s="270"/>
      <c r="NG171" s="270"/>
      <c r="NH171" s="271"/>
      <c r="NI171" s="258"/>
      <c r="NJ171" s="203"/>
      <c r="NK171" s="203"/>
      <c r="NL171" s="203"/>
      <c r="NM171" s="203"/>
      <c r="NN171" s="203"/>
      <c r="NO171" s="203"/>
      <c r="NP171" s="203"/>
      <c r="NQ171" s="203"/>
      <c r="NR171" s="203"/>
      <c r="NS171" s="260"/>
      <c r="NT171" s="983"/>
      <c r="NU171" s="984"/>
      <c r="NV171" s="335"/>
      <c r="NW171" s="336"/>
      <c r="NX171" s="336"/>
      <c r="NY171" s="336"/>
      <c r="NZ171" s="336"/>
      <c r="OA171" s="336"/>
      <c r="OB171" s="336"/>
      <c r="OC171" s="337"/>
      <c r="OD171" s="307" t="str">
        <f>OD165</f>
        <v>12箇所目</v>
      </c>
      <c r="OE171" s="265"/>
      <c r="OF171" s="265"/>
      <c r="OG171" s="265"/>
      <c r="OH171" s="265"/>
      <c r="OI171" s="265"/>
      <c r="OJ171" s="889"/>
      <c r="OK171" s="889"/>
      <c r="OL171" s="889"/>
      <c r="OM171" s="889"/>
      <c r="ON171" s="889"/>
      <c r="OO171" s="889"/>
      <c r="OP171" s="889"/>
      <c r="OQ171" s="889"/>
      <c r="OR171" s="889"/>
      <c r="OS171" s="889"/>
      <c r="OT171" s="216" t="s">
        <v>50</v>
      </c>
      <c r="OU171" s="216"/>
      <c r="OV171" s="217"/>
      <c r="OW171" s="204"/>
      <c r="OX171" s="205"/>
      <c r="OY171" s="205"/>
      <c r="OZ171" s="205"/>
      <c r="PA171" s="205"/>
      <c r="PB171" s="205"/>
      <c r="PC171" s="205"/>
      <c r="PD171" s="205"/>
      <c r="PE171" s="205"/>
      <c r="PF171" s="205"/>
      <c r="PG171" s="205"/>
      <c r="PH171" s="205"/>
      <c r="PI171" s="205"/>
      <c r="PJ171" s="205"/>
      <c r="PK171" s="206"/>
      <c r="PL171" s="261"/>
      <c r="PM171" s="262"/>
      <c r="PN171" s="262"/>
      <c r="PO171" s="262"/>
      <c r="PP171" s="262"/>
      <c r="PQ171" s="262"/>
      <c r="PR171" s="262"/>
      <c r="PS171" s="262"/>
      <c r="PT171" s="265" t="s">
        <v>84</v>
      </c>
      <c r="PU171" s="265"/>
      <c r="PV171" s="266"/>
      <c r="PW171" s="329"/>
      <c r="PX171" s="330"/>
      <c r="PY171" s="330"/>
      <c r="PZ171" s="330"/>
      <c r="QA171" s="331"/>
      <c r="QB171" s="269"/>
      <c r="QC171" s="270"/>
      <c r="QD171" s="270"/>
      <c r="QE171" s="270"/>
      <c r="QF171" s="271"/>
      <c r="QG171" s="329"/>
      <c r="QH171" s="330"/>
      <c r="QI171" s="330"/>
      <c r="QJ171" s="330"/>
      <c r="QK171" s="331"/>
      <c r="QL171" s="269"/>
      <c r="QM171" s="270"/>
      <c r="QN171" s="270"/>
      <c r="QO171" s="270"/>
      <c r="QP171" s="271"/>
      <c r="QQ171" s="269"/>
      <c r="QR171" s="270"/>
      <c r="QS171" s="270"/>
      <c r="QT171" s="270"/>
      <c r="QU171" s="271"/>
      <c r="QV171" s="329"/>
      <c r="QW171" s="330"/>
      <c r="QX171" s="330"/>
      <c r="QY171" s="330"/>
      <c r="QZ171" s="331"/>
      <c r="RA171" s="329"/>
      <c r="RB171" s="330"/>
      <c r="RC171" s="330"/>
      <c r="RD171" s="330"/>
      <c r="RE171" s="331"/>
      <c r="RF171" s="269"/>
      <c r="RG171" s="270"/>
      <c r="RH171" s="270"/>
      <c r="RI171" s="270"/>
      <c r="RJ171" s="271"/>
      <c r="RK171" s="258"/>
      <c r="RL171" s="203"/>
      <c r="RM171" s="203"/>
      <c r="RN171" s="203"/>
      <c r="RO171" s="203"/>
      <c r="RP171" s="203"/>
      <c r="RQ171" s="203"/>
      <c r="RR171" s="203"/>
      <c r="RS171" s="203"/>
      <c r="RT171" s="203"/>
      <c r="RU171" s="260"/>
    </row>
    <row r="172" spans="2:489" ht="2.1" customHeight="1">
      <c r="B172" s="858"/>
      <c r="C172" s="866"/>
      <c r="D172" s="867"/>
      <c r="E172" s="868"/>
      <c r="F172" s="338"/>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40"/>
      <c r="AD172" s="459"/>
      <c r="AE172" s="434"/>
      <c r="AF172" s="434"/>
      <c r="AG172" s="434"/>
      <c r="AH172" s="434"/>
      <c r="AI172" s="434"/>
      <c r="AJ172" s="434"/>
      <c r="AK172" s="434"/>
      <c r="AL172" s="434"/>
      <c r="AM172" s="434"/>
      <c r="AN172" s="434"/>
      <c r="AO172" s="439"/>
      <c r="AP172" s="439"/>
      <c r="AQ172" s="439"/>
      <c r="AR172" s="470"/>
      <c r="AS172" s="471"/>
      <c r="AT172" s="471"/>
      <c r="AU172" s="471"/>
      <c r="AV172" s="471"/>
      <c r="AW172" s="471"/>
      <c r="AX172" s="471"/>
      <c r="AY172" s="471"/>
      <c r="AZ172" s="471"/>
      <c r="BA172" s="471"/>
      <c r="BB172" s="471"/>
      <c r="BC172" s="439"/>
      <c r="BD172" s="439"/>
      <c r="BE172" s="440"/>
      <c r="BF172" s="702"/>
      <c r="BG172" s="703"/>
      <c r="BH172" s="703"/>
      <c r="BI172" s="703"/>
      <c r="BJ172" s="703"/>
      <c r="BK172" s="703"/>
      <c r="BL172" s="703"/>
      <c r="BM172" s="703"/>
      <c r="BN172" s="703"/>
      <c r="BO172" s="703"/>
      <c r="BP172" s="703"/>
      <c r="BQ172" s="703"/>
      <c r="BR172" s="703"/>
      <c r="BS172" s="704"/>
      <c r="BT172" s="433"/>
      <c r="BU172" s="434"/>
      <c r="BV172" s="434"/>
      <c r="BW172" s="434"/>
      <c r="BX172" s="434"/>
      <c r="BY172" s="434"/>
      <c r="BZ172" s="434"/>
      <c r="CA172" s="434"/>
      <c r="CB172" s="434"/>
      <c r="CC172" s="434"/>
      <c r="CD172" s="434"/>
      <c r="CE172" s="439"/>
      <c r="CF172" s="439"/>
      <c r="CG172" s="440"/>
      <c r="CH172" s="293"/>
      <c r="CI172" s="267"/>
      <c r="CJ172" s="267"/>
      <c r="CK172" s="267"/>
      <c r="CL172" s="267"/>
      <c r="CM172" s="267"/>
      <c r="CN172" s="894"/>
      <c r="CO172" s="894"/>
      <c r="CP172" s="894"/>
      <c r="CQ172" s="894"/>
      <c r="CR172" s="894"/>
      <c r="CS172" s="894"/>
      <c r="CT172" s="894"/>
      <c r="CU172" s="894"/>
      <c r="CV172" s="894"/>
      <c r="CW172" s="894"/>
      <c r="CX172" s="218"/>
      <c r="CY172" s="218"/>
      <c r="CZ172" s="219"/>
      <c r="DA172" s="210"/>
      <c r="DB172" s="211"/>
      <c r="DC172" s="211"/>
      <c r="DD172" s="211"/>
      <c r="DE172" s="211"/>
      <c r="DF172" s="211"/>
      <c r="DG172" s="211"/>
      <c r="DH172" s="211"/>
      <c r="DI172" s="211"/>
      <c r="DJ172" s="211"/>
      <c r="DK172" s="211"/>
      <c r="DL172" s="211"/>
      <c r="DM172" s="211"/>
      <c r="DN172" s="211"/>
      <c r="DO172" s="212"/>
      <c r="DP172" s="263"/>
      <c r="DQ172" s="264"/>
      <c r="DR172" s="264"/>
      <c r="DS172" s="264"/>
      <c r="DT172" s="264"/>
      <c r="DU172" s="264"/>
      <c r="DV172" s="264"/>
      <c r="DW172" s="264"/>
      <c r="DX172" s="267"/>
      <c r="DY172" s="267"/>
      <c r="DZ172" s="268"/>
      <c r="EA172" s="357"/>
      <c r="EB172" s="358"/>
      <c r="EC172" s="358"/>
      <c r="ED172" s="358"/>
      <c r="EE172" s="359"/>
      <c r="EF172" s="272"/>
      <c r="EG172" s="273"/>
      <c r="EH172" s="273"/>
      <c r="EI172" s="273"/>
      <c r="EJ172" s="274"/>
      <c r="EK172" s="357"/>
      <c r="EL172" s="358"/>
      <c r="EM172" s="358"/>
      <c r="EN172" s="358"/>
      <c r="EO172" s="359"/>
      <c r="EP172" s="272"/>
      <c r="EQ172" s="273"/>
      <c r="ER172" s="273"/>
      <c r="ES172" s="273"/>
      <c r="ET172" s="274"/>
      <c r="EU172" s="272"/>
      <c r="EV172" s="273"/>
      <c r="EW172" s="273"/>
      <c r="EX172" s="273"/>
      <c r="EY172" s="274"/>
      <c r="EZ172" s="357"/>
      <c r="FA172" s="358"/>
      <c r="FB172" s="358"/>
      <c r="FC172" s="358"/>
      <c r="FD172" s="359"/>
      <c r="FE172" s="357"/>
      <c r="FF172" s="358"/>
      <c r="FG172" s="358"/>
      <c r="FH172" s="358"/>
      <c r="FI172" s="359"/>
      <c r="FJ172" s="272"/>
      <c r="FK172" s="273"/>
      <c r="FL172" s="273"/>
      <c r="FM172" s="273"/>
      <c r="FN172" s="274"/>
      <c r="FO172" s="310"/>
      <c r="FP172" s="985"/>
      <c r="FQ172" s="986"/>
      <c r="FR172" s="338"/>
      <c r="FS172" s="339"/>
      <c r="FT172" s="339"/>
      <c r="FU172" s="339"/>
      <c r="FV172" s="339"/>
      <c r="FW172" s="339"/>
      <c r="FX172" s="339"/>
      <c r="FY172" s="340"/>
      <c r="FZ172" s="267"/>
      <c r="GA172" s="267"/>
      <c r="GB172" s="267"/>
      <c r="GC172" s="267"/>
      <c r="GD172" s="267"/>
      <c r="GE172" s="267"/>
      <c r="GF172" s="894"/>
      <c r="GG172" s="894"/>
      <c r="GH172" s="894"/>
      <c r="GI172" s="894"/>
      <c r="GJ172" s="894"/>
      <c r="GK172" s="894"/>
      <c r="GL172" s="894"/>
      <c r="GM172" s="894"/>
      <c r="GN172" s="894"/>
      <c r="GO172" s="894"/>
      <c r="GP172" s="218"/>
      <c r="GQ172" s="218"/>
      <c r="GR172" s="219"/>
      <c r="GS172" s="210"/>
      <c r="GT172" s="211"/>
      <c r="GU172" s="211"/>
      <c r="GV172" s="211"/>
      <c r="GW172" s="211"/>
      <c r="GX172" s="211"/>
      <c r="GY172" s="211"/>
      <c r="GZ172" s="211"/>
      <c r="HA172" s="211"/>
      <c r="HB172" s="211"/>
      <c r="HC172" s="211"/>
      <c r="HD172" s="211"/>
      <c r="HE172" s="211"/>
      <c r="HF172" s="211"/>
      <c r="HG172" s="212"/>
      <c r="HH172" s="263"/>
      <c r="HI172" s="264"/>
      <c r="HJ172" s="264"/>
      <c r="HK172" s="264"/>
      <c r="HL172" s="264"/>
      <c r="HM172" s="264"/>
      <c r="HN172" s="264"/>
      <c r="HO172" s="264"/>
      <c r="HP172" s="267"/>
      <c r="HQ172" s="267"/>
      <c r="HR172" s="268"/>
      <c r="HS172" s="357"/>
      <c r="HT172" s="358"/>
      <c r="HU172" s="358"/>
      <c r="HV172" s="358"/>
      <c r="HW172" s="359"/>
      <c r="HX172" s="272"/>
      <c r="HY172" s="273"/>
      <c r="HZ172" s="273"/>
      <c r="IA172" s="273"/>
      <c r="IB172" s="274"/>
      <c r="IC172" s="357"/>
      <c r="ID172" s="358"/>
      <c r="IE172" s="358"/>
      <c r="IF172" s="358"/>
      <c r="IG172" s="359"/>
      <c r="IH172" s="272"/>
      <c r="II172" s="273"/>
      <c r="IJ172" s="273"/>
      <c r="IK172" s="273"/>
      <c r="IL172" s="274"/>
      <c r="IM172" s="272"/>
      <c r="IN172" s="273"/>
      <c r="IO172" s="273"/>
      <c r="IP172" s="273"/>
      <c r="IQ172" s="274"/>
      <c r="IR172" s="357"/>
      <c r="IS172" s="358"/>
      <c r="IT172" s="358"/>
      <c r="IU172" s="358"/>
      <c r="IV172" s="359"/>
      <c r="IW172" s="357"/>
      <c r="IX172" s="358"/>
      <c r="IY172" s="358"/>
      <c r="IZ172" s="358"/>
      <c r="JA172" s="359"/>
      <c r="JB172" s="272"/>
      <c r="JC172" s="273"/>
      <c r="JD172" s="273"/>
      <c r="JE172" s="273"/>
      <c r="JF172" s="274"/>
      <c r="JG172" s="258"/>
      <c r="JH172" s="203"/>
      <c r="JI172" s="203"/>
      <c r="JJ172" s="203"/>
      <c r="JK172" s="203"/>
      <c r="JL172" s="203"/>
      <c r="JM172" s="203"/>
      <c r="JN172" s="203"/>
      <c r="JO172" s="203"/>
      <c r="JP172" s="203"/>
      <c r="JQ172" s="260"/>
      <c r="JR172" s="985"/>
      <c r="JS172" s="986"/>
      <c r="JT172" s="338"/>
      <c r="JU172" s="339"/>
      <c r="JV172" s="339"/>
      <c r="JW172" s="339"/>
      <c r="JX172" s="339"/>
      <c r="JY172" s="339"/>
      <c r="JZ172" s="339"/>
      <c r="KA172" s="340"/>
      <c r="KB172" s="267"/>
      <c r="KC172" s="267"/>
      <c r="KD172" s="267"/>
      <c r="KE172" s="267"/>
      <c r="KF172" s="267"/>
      <c r="KG172" s="267"/>
      <c r="KH172" s="894"/>
      <c r="KI172" s="894"/>
      <c r="KJ172" s="894"/>
      <c r="KK172" s="894"/>
      <c r="KL172" s="894"/>
      <c r="KM172" s="894"/>
      <c r="KN172" s="894"/>
      <c r="KO172" s="894"/>
      <c r="KP172" s="894"/>
      <c r="KQ172" s="894"/>
      <c r="KR172" s="218"/>
      <c r="KS172" s="218"/>
      <c r="KT172" s="219"/>
      <c r="KU172" s="210"/>
      <c r="KV172" s="211"/>
      <c r="KW172" s="211"/>
      <c r="KX172" s="211"/>
      <c r="KY172" s="211"/>
      <c r="KZ172" s="211"/>
      <c r="LA172" s="211"/>
      <c r="LB172" s="211"/>
      <c r="LC172" s="211"/>
      <c r="LD172" s="211"/>
      <c r="LE172" s="211"/>
      <c r="LF172" s="211"/>
      <c r="LG172" s="211"/>
      <c r="LH172" s="211"/>
      <c r="LI172" s="212"/>
      <c r="LJ172" s="263"/>
      <c r="LK172" s="264"/>
      <c r="LL172" s="264"/>
      <c r="LM172" s="264"/>
      <c r="LN172" s="264"/>
      <c r="LO172" s="264"/>
      <c r="LP172" s="264"/>
      <c r="LQ172" s="264"/>
      <c r="LR172" s="267"/>
      <c r="LS172" s="267"/>
      <c r="LT172" s="268"/>
      <c r="LU172" s="357"/>
      <c r="LV172" s="358"/>
      <c r="LW172" s="358"/>
      <c r="LX172" s="358"/>
      <c r="LY172" s="359"/>
      <c r="LZ172" s="272"/>
      <c r="MA172" s="273"/>
      <c r="MB172" s="273"/>
      <c r="MC172" s="273"/>
      <c r="MD172" s="274"/>
      <c r="ME172" s="357"/>
      <c r="MF172" s="358"/>
      <c r="MG172" s="358"/>
      <c r="MH172" s="358"/>
      <c r="MI172" s="359"/>
      <c r="MJ172" s="272"/>
      <c r="MK172" s="273"/>
      <c r="ML172" s="273"/>
      <c r="MM172" s="273"/>
      <c r="MN172" s="274"/>
      <c r="MO172" s="272"/>
      <c r="MP172" s="273"/>
      <c r="MQ172" s="273"/>
      <c r="MR172" s="273"/>
      <c r="MS172" s="274"/>
      <c r="MT172" s="357"/>
      <c r="MU172" s="358"/>
      <c r="MV172" s="358"/>
      <c r="MW172" s="358"/>
      <c r="MX172" s="359"/>
      <c r="MY172" s="357"/>
      <c r="MZ172" s="358"/>
      <c r="NA172" s="358"/>
      <c r="NB172" s="358"/>
      <c r="NC172" s="359"/>
      <c r="ND172" s="272"/>
      <c r="NE172" s="273"/>
      <c r="NF172" s="273"/>
      <c r="NG172" s="273"/>
      <c r="NH172" s="274"/>
      <c r="NI172" s="258"/>
      <c r="NJ172" s="203"/>
      <c r="NK172" s="203"/>
      <c r="NL172" s="203"/>
      <c r="NM172" s="203"/>
      <c r="NN172" s="203"/>
      <c r="NO172" s="203"/>
      <c r="NP172" s="203"/>
      <c r="NQ172" s="203"/>
      <c r="NR172" s="203"/>
      <c r="NS172" s="260"/>
      <c r="NT172" s="985"/>
      <c r="NU172" s="986"/>
      <c r="NV172" s="338"/>
      <c r="NW172" s="339"/>
      <c r="NX172" s="339"/>
      <c r="NY172" s="339"/>
      <c r="NZ172" s="339"/>
      <c r="OA172" s="339"/>
      <c r="OB172" s="339"/>
      <c r="OC172" s="340"/>
      <c r="OD172" s="267"/>
      <c r="OE172" s="267"/>
      <c r="OF172" s="267"/>
      <c r="OG172" s="267"/>
      <c r="OH172" s="267"/>
      <c r="OI172" s="267"/>
      <c r="OJ172" s="894"/>
      <c r="OK172" s="894"/>
      <c r="OL172" s="894"/>
      <c r="OM172" s="894"/>
      <c r="ON172" s="894"/>
      <c r="OO172" s="894"/>
      <c r="OP172" s="894"/>
      <c r="OQ172" s="894"/>
      <c r="OR172" s="894"/>
      <c r="OS172" s="894"/>
      <c r="OT172" s="218"/>
      <c r="OU172" s="218"/>
      <c r="OV172" s="219"/>
      <c r="OW172" s="210"/>
      <c r="OX172" s="211"/>
      <c r="OY172" s="211"/>
      <c r="OZ172" s="211"/>
      <c r="PA172" s="211"/>
      <c r="PB172" s="211"/>
      <c r="PC172" s="211"/>
      <c r="PD172" s="211"/>
      <c r="PE172" s="211"/>
      <c r="PF172" s="211"/>
      <c r="PG172" s="211"/>
      <c r="PH172" s="211"/>
      <c r="PI172" s="211"/>
      <c r="PJ172" s="211"/>
      <c r="PK172" s="212"/>
      <c r="PL172" s="263"/>
      <c r="PM172" s="264"/>
      <c r="PN172" s="264"/>
      <c r="PO172" s="264"/>
      <c r="PP172" s="264"/>
      <c r="PQ172" s="264"/>
      <c r="PR172" s="264"/>
      <c r="PS172" s="264"/>
      <c r="PT172" s="267"/>
      <c r="PU172" s="267"/>
      <c r="PV172" s="268"/>
      <c r="PW172" s="357"/>
      <c r="PX172" s="358"/>
      <c r="PY172" s="358"/>
      <c r="PZ172" s="358"/>
      <c r="QA172" s="359"/>
      <c r="QB172" s="272"/>
      <c r="QC172" s="273"/>
      <c r="QD172" s="273"/>
      <c r="QE172" s="273"/>
      <c r="QF172" s="274"/>
      <c r="QG172" s="357"/>
      <c r="QH172" s="358"/>
      <c r="QI172" s="358"/>
      <c r="QJ172" s="358"/>
      <c r="QK172" s="359"/>
      <c r="QL172" s="272"/>
      <c r="QM172" s="273"/>
      <c r="QN172" s="273"/>
      <c r="QO172" s="273"/>
      <c r="QP172" s="274"/>
      <c r="QQ172" s="272"/>
      <c r="QR172" s="273"/>
      <c r="QS172" s="273"/>
      <c r="QT172" s="273"/>
      <c r="QU172" s="274"/>
      <c r="QV172" s="357"/>
      <c r="QW172" s="358"/>
      <c r="QX172" s="358"/>
      <c r="QY172" s="358"/>
      <c r="QZ172" s="359"/>
      <c r="RA172" s="357"/>
      <c r="RB172" s="358"/>
      <c r="RC172" s="358"/>
      <c r="RD172" s="358"/>
      <c r="RE172" s="359"/>
      <c r="RF172" s="272"/>
      <c r="RG172" s="273"/>
      <c r="RH172" s="273"/>
      <c r="RI172" s="273"/>
      <c r="RJ172" s="274"/>
      <c r="RK172" s="258"/>
      <c r="RL172" s="203"/>
      <c r="RM172" s="203"/>
      <c r="RN172" s="203"/>
      <c r="RO172" s="203"/>
      <c r="RP172" s="203"/>
      <c r="RQ172" s="203"/>
      <c r="RR172" s="203"/>
      <c r="RS172" s="203"/>
      <c r="RT172" s="203"/>
      <c r="RU172" s="260"/>
    </row>
    <row r="173" spans="2:489" ht="12" customHeight="1">
      <c r="B173" s="858"/>
      <c r="C173" s="899" t="s">
        <v>86</v>
      </c>
      <c r="D173" s="900"/>
      <c r="E173" s="901"/>
      <c r="F173" s="332" t="s">
        <v>138</v>
      </c>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4"/>
      <c r="AD173" s="531">
        <f>AR173+BT173</f>
        <v>0</v>
      </c>
      <c r="AE173" s="430"/>
      <c r="AF173" s="430"/>
      <c r="AG173" s="430"/>
      <c r="AH173" s="430"/>
      <c r="AI173" s="430"/>
      <c r="AJ173" s="430"/>
      <c r="AK173" s="430"/>
      <c r="AL173" s="430"/>
      <c r="AM173" s="430"/>
      <c r="AN173" s="430"/>
      <c r="AO173" s="435" t="s">
        <v>50</v>
      </c>
      <c r="AP173" s="435"/>
      <c r="AQ173" s="435"/>
      <c r="AR173" s="534"/>
      <c r="AS173" s="535"/>
      <c r="AT173" s="535"/>
      <c r="AU173" s="535"/>
      <c r="AV173" s="535"/>
      <c r="AW173" s="535"/>
      <c r="AX173" s="535"/>
      <c r="AY173" s="535"/>
      <c r="AZ173" s="535"/>
      <c r="BA173" s="535"/>
      <c r="BB173" s="535"/>
      <c r="BC173" s="435" t="s">
        <v>50</v>
      </c>
      <c r="BD173" s="435"/>
      <c r="BE173" s="436"/>
      <c r="BF173" s="385" t="s">
        <v>1</v>
      </c>
      <c r="BG173" s="386"/>
      <c r="BH173" s="386"/>
      <c r="BI173" s="386"/>
      <c r="BJ173" s="386"/>
      <c r="BK173" s="386"/>
      <c r="BL173" s="386"/>
      <c r="BM173" s="386"/>
      <c r="BN173" s="386"/>
      <c r="BO173" s="386"/>
      <c r="BP173" s="386"/>
      <c r="BQ173" s="386"/>
      <c r="BR173" s="386"/>
      <c r="BS173" s="387"/>
      <c r="BT173" s="429">
        <f t="shared" ref="BT173" si="14">SUM(CN173:CW178,GF173:GO178,KH173:KQ178,OJ173:OS178)</f>
        <v>0</v>
      </c>
      <c r="BU173" s="430"/>
      <c r="BV173" s="430"/>
      <c r="BW173" s="430"/>
      <c r="BX173" s="430"/>
      <c r="BY173" s="430"/>
      <c r="BZ173" s="430"/>
      <c r="CA173" s="430"/>
      <c r="CB173" s="430"/>
      <c r="CC173" s="430"/>
      <c r="CD173" s="430"/>
      <c r="CE173" s="435" t="s">
        <v>50</v>
      </c>
      <c r="CF173" s="435"/>
      <c r="CG173" s="436"/>
      <c r="CH173" s="291" t="s">
        <v>41</v>
      </c>
      <c r="CI173" s="225"/>
      <c r="CJ173" s="225"/>
      <c r="CK173" s="225"/>
      <c r="CL173" s="225"/>
      <c r="CM173" s="225"/>
      <c r="CN173" s="341"/>
      <c r="CO173" s="341"/>
      <c r="CP173" s="341"/>
      <c r="CQ173" s="341"/>
      <c r="CR173" s="341"/>
      <c r="CS173" s="341"/>
      <c r="CT173" s="341"/>
      <c r="CU173" s="341"/>
      <c r="CV173" s="341"/>
      <c r="CW173" s="341"/>
      <c r="CX173" s="342" t="s">
        <v>50</v>
      </c>
      <c r="CY173" s="342"/>
      <c r="CZ173" s="343"/>
      <c r="DA173" s="213"/>
      <c r="DB173" s="214"/>
      <c r="DC173" s="214"/>
      <c r="DD173" s="214"/>
      <c r="DE173" s="214"/>
      <c r="DF173" s="214"/>
      <c r="DG173" s="214"/>
      <c r="DH173" s="214"/>
      <c r="DI173" s="214"/>
      <c r="DJ173" s="214"/>
      <c r="DK173" s="214"/>
      <c r="DL173" s="214"/>
      <c r="DM173" s="214"/>
      <c r="DN173" s="214"/>
      <c r="DO173" s="215"/>
      <c r="DP173" s="355"/>
      <c r="DQ173" s="356"/>
      <c r="DR173" s="356"/>
      <c r="DS173" s="356"/>
      <c r="DT173" s="356"/>
      <c r="DU173" s="356"/>
      <c r="DV173" s="356"/>
      <c r="DW173" s="356"/>
      <c r="DX173" s="225" t="s">
        <v>84</v>
      </c>
      <c r="DY173" s="225"/>
      <c r="DZ173" s="292"/>
      <c r="EA173" s="304"/>
      <c r="EB173" s="305"/>
      <c r="EC173" s="305"/>
      <c r="ED173" s="305"/>
      <c r="EE173" s="306"/>
      <c r="EF173" s="304"/>
      <c r="EG173" s="305"/>
      <c r="EH173" s="305"/>
      <c r="EI173" s="305"/>
      <c r="EJ173" s="306"/>
      <c r="EK173" s="304"/>
      <c r="EL173" s="305"/>
      <c r="EM173" s="305"/>
      <c r="EN173" s="305"/>
      <c r="EO173" s="306"/>
      <c r="EP173" s="326"/>
      <c r="EQ173" s="327"/>
      <c r="ER173" s="327"/>
      <c r="ES173" s="327"/>
      <c r="ET173" s="328"/>
      <c r="EU173" s="304"/>
      <c r="EV173" s="305"/>
      <c r="EW173" s="305"/>
      <c r="EX173" s="305"/>
      <c r="EY173" s="306"/>
      <c r="EZ173" s="304"/>
      <c r="FA173" s="305"/>
      <c r="FB173" s="305"/>
      <c r="FC173" s="305"/>
      <c r="FD173" s="306"/>
      <c r="FE173" s="304"/>
      <c r="FF173" s="305"/>
      <c r="FG173" s="305"/>
      <c r="FH173" s="305"/>
      <c r="FI173" s="306"/>
      <c r="FJ173" s="304"/>
      <c r="FK173" s="305"/>
      <c r="FL173" s="305"/>
      <c r="FM173" s="305"/>
      <c r="FN173" s="306"/>
      <c r="FO173" s="309" t="str">
        <f t="shared" ref="FO173" si="15">IF($BT173&gt;SUM($CN173:$CW178),IF(AND(CN173&gt;0,CN175&gt;0,CN177&gt;0),"⇒⇒⇒⇒
４箇所以上の場合",""),"")</f>
        <v/>
      </c>
      <c r="FP173" s="1001" t="s">
        <v>104</v>
      </c>
      <c r="FQ173" s="1002"/>
      <c r="FR173" s="332" t="s">
        <v>105</v>
      </c>
      <c r="FS173" s="333"/>
      <c r="FT173" s="333"/>
      <c r="FU173" s="333"/>
      <c r="FV173" s="333"/>
      <c r="FW173" s="333"/>
      <c r="FX173" s="333"/>
      <c r="FY173" s="334"/>
      <c r="FZ173" s="224" t="str">
        <f>FZ167</f>
        <v>4箇所目</v>
      </c>
      <c r="GA173" s="225"/>
      <c r="GB173" s="225"/>
      <c r="GC173" s="225"/>
      <c r="GD173" s="225"/>
      <c r="GE173" s="225"/>
      <c r="GF173" s="341"/>
      <c r="GG173" s="341"/>
      <c r="GH173" s="341"/>
      <c r="GI173" s="341"/>
      <c r="GJ173" s="341"/>
      <c r="GK173" s="341"/>
      <c r="GL173" s="341"/>
      <c r="GM173" s="341"/>
      <c r="GN173" s="341"/>
      <c r="GO173" s="341"/>
      <c r="GP173" s="342" t="s">
        <v>50</v>
      </c>
      <c r="GQ173" s="342"/>
      <c r="GR173" s="343"/>
      <c r="GS173" s="213"/>
      <c r="GT173" s="214"/>
      <c r="GU173" s="214"/>
      <c r="GV173" s="214"/>
      <c r="GW173" s="214"/>
      <c r="GX173" s="214"/>
      <c r="GY173" s="214"/>
      <c r="GZ173" s="214"/>
      <c r="HA173" s="214"/>
      <c r="HB173" s="214"/>
      <c r="HC173" s="214"/>
      <c r="HD173" s="214"/>
      <c r="HE173" s="214"/>
      <c r="HF173" s="214"/>
      <c r="HG173" s="215"/>
      <c r="HH173" s="355"/>
      <c r="HI173" s="356"/>
      <c r="HJ173" s="356"/>
      <c r="HK173" s="356"/>
      <c r="HL173" s="356"/>
      <c r="HM173" s="356"/>
      <c r="HN173" s="356"/>
      <c r="HO173" s="356"/>
      <c r="HP173" s="225" t="s">
        <v>84</v>
      </c>
      <c r="HQ173" s="225"/>
      <c r="HR173" s="292"/>
      <c r="HS173" s="304"/>
      <c r="HT173" s="305"/>
      <c r="HU173" s="305"/>
      <c r="HV173" s="305"/>
      <c r="HW173" s="306"/>
      <c r="HX173" s="304"/>
      <c r="HY173" s="305"/>
      <c r="HZ173" s="305"/>
      <c r="IA173" s="305"/>
      <c r="IB173" s="306"/>
      <c r="IC173" s="304"/>
      <c r="ID173" s="305"/>
      <c r="IE173" s="305"/>
      <c r="IF173" s="305"/>
      <c r="IG173" s="306"/>
      <c r="IH173" s="326"/>
      <c r="II173" s="327"/>
      <c r="IJ173" s="327"/>
      <c r="IK173" s="327"/>
      <c r="IL173" s="328"/>
      <c r="IM173" s="304"/>
      <c r="IN173" s="305"/>
      <c r="IO173" s="305"/>
      <c r="IP173" s="305"/>
      <c r="IQ173" s="306"/>
      <c r="IR173" s="304"/>
      <c r="IS173" s="305"/>
      <c r="IT173" s="305"/>
      <c r="IU173" s="305"/>
      <c r="IV173" s="306"/>
      <c r="IW173" s="304"/>
      <c r="IX173" s="305"/>
      <c r="IY173" s="305"/>
      <c r="IZ173" s="305"/>
      <c r="JA173" s="306"/>
      <c r="JB173" s="304"/>
      <c r="JC173" s="305"/>
      <c r="JD173" s="305"/>
      <c r="JE173" s="305"/>
      <c r="JF173" s="306"/>
      <c r="JG173" s="258"/>
      <c r="JH173" s="203"/>
      <c r="JI173" s="203"/>
      <c r="JJ173" s="203"/>
      <c r="JK173" s="203"/>
      <c r="JL173" s="203"/>
      <c r="JM173" s="203"/>
      <c r="JN173" s="203"/>
      <c r="JO173" s="203"/>
      <c r="JP173" s="203"/>
      <c r="JQ173" s="259" t="str">
        <f t="shared" ref="JQ173" si="16">IF($BT173&gt;SUM($CN173:$CW178,$GF173:$GO178),IF(AND(GF173&gt;0,GF175&gt;0,GF177&gt;0),"⇒⇒⇒⇒
７箇所以上の場合",""),"")</f>
        <v/>
      </c>
      <c r="JR173" s="1001" t="s">
        <v>104</v>
      </c>
      <c r="JS173" s="1002"/>
      <c r="JT173" s="332" t="s">
        <v>105</v>
      </c>
      <c r="JU173" s="333"/>
      <c r="JV173" s="333"/>
      <c r="JW173" s="333"/>
      <c r="JX173" s="333"/>
      <c r="JY173" s="333"/>
      <c r="JZ173" s="333"/>
      <c r="KA173" s="334"/>
      <c r="KB173" s="224" t="str">
        <f>KB167</f>
        <v>7箇所目</v>
      </c>
      <c r="KC173" s="225"/>
      <c r="KD173" s="225"/>
      <c r="KE173" s="225"/>
      <c r="KF173" s="225"/>
      <c r="KG173" s="225"/>
      <c r="KH173" s="341"/>
      <c r="KI173" s="341"/>
      <c r="KJ173" s="341"/>
      <c r="KK173" s="341"/>
      <c r="KL173" s="341"/>
      <c r="KM173" s="341"/>
      <c r="KN173" s="341"/>
      <c r="KO173" s="341"/>
      <c r="KP173" s="341"/>
      <c r="KQ173" s="341"/>
      <c r="KR173" s="342" t="s">
        <v>50</v>
      </c>
      <c r="KS173" s="342"/>
      <c r="KT173" s="343"/>
      <c r="KU173" s="213"/>
      <c r="KV173" s="214"/>
      <c r="KW173" s="214"/>
      <c r="KX173" s="214"/>
      <c r="KY173" s="214"/>
      <c r="KZ173" s="214"/>
      <c r="LA173" s="214"/>
      <c r="LB173" s="214"/>
      <c r="LC173" s="214"/>
      <c r="LD173" s="214"/>
      <c r="LE173" s="214"/>
      <c r="LF173" s="214"/>
      <c r="LG173" s="214"/>
      <c r="LH173" s="214"/>
      <c r="LI173" s="215"/>
      <c r="LJ173" s="355"/>
      <c r="LK173" s="356"/>
      <c r="LL173" s="356"/>
      <c r="LM173" s="356"/>
      <c r="LN173" s="356"/>
      <c r="LO173" s="356"/>
      <c r="LP173" s="356"/>
      <c r="LQ173" s="356"/>
      <c r="LR173" s="225" t="s">
        <v>84</v>
      </c>
      <c r="LS173" s="225"/>
      <c r="LT173" s="292"/>
      <c r="LU173" s="304"/>
      <c r="LV173" s="305"/>
      <c r="LW173" s="305"/>
      <c r="LX173" s="305"/>
      <c r="LY173" s="306"/>
      <c r="LZ173" s="304"/>
      <c r="MA173" s="305"/>
      <c r="MB173" s="305"/>
      <c r="MC173" s="305"/>
      <c r="MD173" s="306"/>
      <c r="ME173" s="304"/>
      <c r="MF173" s="305"/>
      <c r="MG173" s="305"/>
      <c r="MH173" s="305"/>
      <c r="MI173" s="306"/>
      <c r="MJ173" s="326"/>
      <c r="MK173" s="327"/>
      <c r="ML173" s="327"/>
      <c r="MM173" s="327"/>
      <c r="MN173" s="328"/>
      <c r="MO173" s="304"/>
      <c r="MP173" s="305"/>
      <c r="MQ173" s="305"/>
      <c r="MR173" s="305"/>
      <c r="MS173" s="306"/>
      <c r="MT173" s="304"/>
      <c r="MU173" s="305"/>
      <c r="MV173" s="305"/>
      <c r="MW173" s="305"/>
      <c r="MX173" s="306"/>
      <c r="MY173" s="304"/>
      <c r="MZ173" s="305"/>
      <c r="NA173" s="305"/>
      <c r="NB173" s="305"/>
      <c r="NC173" s="306"/>
      <c r="ND173" s="304"/>
      <c r="NE173" s="305"/>
      <c r="NF173" s="305"/>
      <c r="NG173" s="305"/>
      <c r="NH173" s="306"/>
      <c r="NI173" s="258"/>
      <c r="NJ173" s="203"/>
      <c r="NK173" s="203"/>
      <c r="NL173" s="203"/>
      <c r="NM173" s="203"/>
      <c r="NN173" s="203"/>
      <c r="NO173" s="203"/>
      <c r="NP173" s="203"/>
      <c r="NQ173" s="203"/>
      <c r="NR173" s="203"/>
      <c r="NS173" s="259" t="str">
        <f t="shared" ref="NS173" si="17">IF($BT173&gt;SUM($CN173:$CW178,$GF173:$GO178,$KH173:$KQ178),IF(AND(KH173&gt;0,KH175&gt;0,KH177&gt;0),"⇒⇒⇒⇒
10箇所以上の場合",""),"")</f>
        <v/>
      </c>
      <c r="NT173" s="1001" t="s">
        <v>104</v>
      </c>
      <c r="NU173" s="1002"/>
      <c r="NV173" s="332" t="s">
        <v>105</v>
      </c>
      <c r="NW173" s="333"/>
      <c r="NX173" s="333"/>
      <c r="NY173" s="333"/>
      <c r="NZ173" s="333"/>
      <c r="OA173" s="333"/>
      <c r="OB173" s="333"/>
      <c r="OC173" s="334"/>
      <c r="OD173" s="224" t="str">
        <f>OD167</f>
        <v>10箇所目</v>
      </c>
      <c r="OE173" s="225"/>
      <c r="OF173" s="225"/>
      <c r="OG173" s="225"/>
      <c r="OH173" s="225"/>
      <c r="OI173" s="225"/>
      <c r="OJ173" s="341"/>
      <c r="OK173" s="341"/>
      <c r="OL173" s="341"/>
      <c r="OM173" s="341"/>
      <c r="ON173" s="341"/>
      <c r="OO173" s="341"/>
      <c r="OP173" s="341"/>
      <c r="OQ173" s="341"/>
      <c r="OR173" s="341"/>
      <c r="OS173" s="341"/>
      <c r="OT173" s="342" t="s">
        <v>50</v>
      </c>
      <c r="OU173" s="342"/>
      <c r="OV173" s="343"/>
      <c r="OW173" s="213"/>
      <c r="OX173" s="214"/>
      <c r="OY173" s="214"/>
      <c r="OZ173" s="214"/>
      <c r="PA173" s="214"/>
      <c r="PB173" s="214"/>
      <c r="PC173" s="214"/>
      <c r="PD173" s="214"/>
      <c r="PE173" s="214"/>
      <c r="PF173" s="214"/>
      <c r="PG173" s="214"/>
      <c r="PH173" s="214"/>
      <c r="PI173" s="214"/>
      <c r="PJ173" s="214"/>
      <c r="PK173" s="215"/>
      <c r="PL173" s="355"/>
      <c r="PM173" s="356"/>
      <c r="PN173" s="356"/>
      <c r="PO173" s="356"/>
      <c r="PP173" s="356"/>
      <c r="PQ173" s="356"/>
      <c r="PR173" s="356"/>
      <c r="PS173" s="356"/>
      <c r="PT173" s="225" t="s">
        <v>84</v>
      </c>
      <c r="PU173" s="225"/>
      <c r="PV173" s="292"/>
      <c r="PW173" s="304"/>
      <c r="PX173" s="305"/>
      <c r="PY173" s="305"/>
      <c r="PZ173" s="305"/>
      <c r="QA173" s="306"/>
      <c r="QB173" s="304"/>
      <c r="QC173" s="305"/>
      <c r="QD173" s="305"/>
      <c r="QE173" s="305"/>
      <c r="QF173" s="306"/>
      <c r="QG173" s="304"/>
      <c r="QH173" s="305"/>
      <c r="QI173" s="305"/>
      <c r="QJ173" s="305"/>
      <c r="QK173" s="306"/>
      <c r="QL173" s="326"/>
      <c r="QM173" s="327"/>
      <c r="QN173" s="327"/>
      <c r="QO173" s="327"/>
      <c r="QP173" s="328"/>
      <c r="QQ173" s="304"/>
      <c r="QR173" s="305"/>
      <c r="QS173" s="305"/>
      <c r="QT173" s="305"/>
      <c r="QU173" s="306"/>
      <c r="QV173" s="304"/>
      <c r="QW173" s="305"/>
      <c r="QX173" s="305"/>
      <c r="QY173" s="305"/>
      <c r="QZ173" s="306"/>
      <c r="RA173" s="304"/>
      <c r="RB173" s="305"/>
      <c r="RC173" s="305"/>
      <c r="RD173" s="305"/>
      <c r="RE173" s="306"/>
      <c r="RF173" s="304"/>
      <c r="RG173" s="305"/>
      <c r="RH173" s="305"/>
      <c r="RI173" s="305"/>
      <c r="RJ173" s="306"/>
      <c r="RK173" s="258"/>
      <c r="RL173" s="203"/>
      <c r="RM173" s="203"/>
      <c r="RN173" s="203"/>
      <c r="RO173" s="203"/>
      <c r="RP173" s="203"/>
      <c r="RQ173" s="203"/>
      <c r="RR173" s="203"/>
      <c r="RS173" s="203"/>
      <c r="RT173" s="203"/>
      <c r="RU173" s="259"/>
    </row>
    <row r="174" spans="2:489" ht="2.1" customHeight="1">
      <c r="B174" s="858"/>
      <c r="C174" s="863"/>
      <c r="D174" s="902"/>
      <c r="E174" s="865"/>
      <c r="F174" s="335"/>
      <c r="G174" s="336"/>
      <c r="H174" s="336"/>
      <c r="I174" s="336"/>
      <c r="J174" s="336"/>
      <c r="K174" s="336"/>
      <c r="L174" s="336"/>
      <c r="M174" s="336"/>
      <c r="N174" s="336"/>
      <c r="O174" s="336"/>
      <c r="P174" s="336"/>
      <c r="Q174" s="336"/>
      <c r="R174" s="336"/>
      <c r="S174" s="336"/>
      <c r="T174" s="336"/>
      <c r="U174" s="336"/>
      <c r="V174" s="336"/>
      <c r="W174" s="336"/>
      <c r="X174" s="336"/>
      <c r="Y174" s="336"/>
      <c r="Z174" s="336"/>
      <c r="AA174" s="336"/>
      <c r="AB174" s="336"/>
      <c r="AC174" s="337"/>
      <c r="AD174" s="458"/>
      <c r="AE174" s="432"/>
      <c r="AF174" s="432"/>
      <c r="AG174" s="432"/>
      <c r="AH174" s="432"/>
      <c r="AI174" s="432"/>
      <c r="AJ174" s="432"/>
      <c r="AK174" s="432"/>
      <c r="AL174" s="432"/>
      <c r="AM174" s="432"/>
      <c r="AN174" s="432"/>
      <c r="AO174" s="437"/>
      <c r="AP174" s="437"/>
      <c r="AQ174" s="437"/>
      <c r="AR174" s="468"/>
      <c r="AS174" s="469"/>
      <c r="AT174" s="469"/>
      <c r="AU174" s="469"/>
      <c r="AV174" s="469"/>
      <c r="AW174" s="469"/>
      <c r="AX174" s="469"/>
      <c r="AY174" s="469"/>
      <c r="AZ174" s="469"/>
      <c r="BA174" s="469"/>
      <c r="BB174" s="469"/>
      <c r="BC174" s="437"/>
      <c r="BD174" s="437"/>
      <c r="BE174" s="438"/>
      <c r="BF174" s="388"/>
      <c r="BG174" s="389"/>
      <c r="BH174" s="389"/>
      <c r="BI174" s="389"/>
      <c r="BJ174" s="389"/>
      <c r="BK174" s="389"/>
      <c r="BL174" s="389"/>
      <c r="BM174" s="389"/>
      <c r="BN174" s="389"/>
      <c r="BO174" s="389"/>
      <c r="BP174" s="389"/>
      <c r="BQ174" s="389"/>
      <c r="BR174" s="389"/>
      <c r="BS174" s="390"/>
      <c r="BT174" s="431"/>
      <c r="BU174" s="432"/>
      <c r="BV174" s="432"/>
      <c r="BW174" s="432"/>
      <c r="BX174" s="432"/>
      <c r="BY174" s="432"/>
      <c r="BZ174" s="432"/>
      <c r="CA174" s="432"/>
      <c r="CB174" s="432"/>
      <c r="CC174" s="432"/>
      <c r="CD174" s="432"/>
      <c r="CE174" s="437"/>
      <c r="CF174" s="437"/>
      <c r="CG174" s="438"/>
      <c r="CH174" s="441"/>
      <c r="CI174" s="226"/>
      <c r="CJ174" s="226"/>
      <c r="CK174" s="226"/>
      <c r="CL174" s="226"/>
      <c r="CM174" s="226"/>
      <c r="CN174" s="325"/>
      <c r="CO174" s="325"/>
      <c r="CP174" s="325"/>
      <c r="CQ174" s="325"/>
      <c r="CR174" s="325"/>
      <c r="CS174" s="325"/>
      <c r="CT174" s="325"/>
      <c r="CU174" s="325"/>
      <c r="CV174" s="325"/>
      <c r="CW174" s="325"/>
      <c r="CX174" s="324"/>
      <c r="CY174" s="324"/>
      <c r="CZ174" s="344"/>
      <c r="DA174" s="207"/>
      <c r="DB174" s="208"/>
      <c r="DC174" s="208"/>
      <c r="DD174" s="208"/>
      <c r="DE174" s="208"/>
      <c r="DF174" s="208"/>
      <c r="DG174" s="208"/>
      <c r="DH174" s="208"/>
      <c r="DI174" s="208"/>
      <c r="DJ174" s="208"/>
      <c r="DK174" s="208"/>
      <c r="DL174" s="208"/>
      <c r="DM174" s="208"/>
      <c r="DN174" s="208"/>
      <c r="DO174" s="209"/>
      <c r="DP174" s="316"/>
      <c r="DQ174" s="317"/>
      <c r="DR174" s="317"/>
      <c r="DS174" s="317"/>
      <c r="DT174" s="317"/>
      <c r="DU174" s="317"/>
      <c r="DV174" s="317"/>
      <c r="DW174" s="317"/>
      <c r="DX174" s="226"/>
      <c r="DY174" s="226"/>
      <c r="DZ174" s="318"/>
      <c r="EA174" s="269"/>
      <c r="EB174" s="270"/>
      <c r="EC174" s="270"/>
      <c r="ED174" s="270"/>
      <c r="EE174" s="271"/>
      <c r="EF174" s="269"/>
      <c r="EG174" s="270"/>
      <c r="EH174" s="270"/>
      <c r="EI174" s="270"/>
      <c r="EJ174" s="271"/>
      <c r="EK174" s="269"/>
      <c r="EL174" s="270"/>
      <c r="EM174" s="270"/>
      <c r="EN174" s="270"/>
      <c r="EO174" s="271"/>
      <c r="EP174" s="329"/>
      <c r="EQ174" s="330"/>
      <c r="ER174" s="330"/>
      <c r="ES174" s="330"/>
      <c r="ET174" s="331"/>
      <c r="EU174" s="269"/>
      <c r="EV174" s="270"/>
      <c r="EW174" s="270"/>
      <c r="EX174" s="270"/>
      <c r="EY174" s="271"/>
      <c r="EZ174" s="269"/>
      <c r="FA174" s="270"/>
      <c r="FB174" s="270"/>
      <c r="FC174" s="270"/>
      <c r="FD174" s="271"/>
      <c r="FE174" s="269"/>
      <c r="FF174" s="270"/>
      <c r="FG174" s="270"/>
      <c r="FH174" s="270"/>
      <c r="FI174" s="271"/>
      <c r="FJ174" s="269"/>
      <c r="FK174" s="270"/>
      <c r="FL174" s="270"/>
      <c r="FM174" s="270"/>
      <c r="FN174" s="271"/>
      <c r="FO174" s="310"/>
      <c r="FP174" s="1003"/>
      <c r="FQ174" s="1004"/>
      <c r="FR174" s="335"/>
      <c r="FS174" s="336"/>
      <c r="FT174" s="336"/>
      <c r="FU174" s="336"/>
      <c r="FV174" s="336"/>
      <c r="FW174" s="336"/>
      <c r="FX174" s="336"/>
      <c r="FY174" s="337"/>
      <c r="FZ174" s="226"/>
      <c r="GA174" s="226"/>
      <c r="GB174" s="226"/>
      <c r="GC174" s="226"/>
      <c r="GD174" s="226"/>
      <c r="GE174" s="226"/>
      <c r="GF174" s="325"/>
      <c r="GG174" s="325"/>
      <c r="GH174" s="325"/>
      <c r="GI174" s="325"/>
      <c r="GJ174" s="325"/>
      <c r="GK174" s="325"/>
      <c r="GL174" s="325"/>
      <c r="GM174" s="325"/>
      <c r="GN174" s="325"/>
      <c r="GO174" s="325"/>
      <c r="GP174" s="324"/>
      <c r="GQ174" s="324"/>
      <c r="GR174" s="344"/>
      <c r="GS174" s="207"/>
      <c r="GT174" s="208"/>
      <c r="GU174" s="208"/>
      <c r="GV174" s="208"/>
      <c r="GW174" s="208"/>
      <c r="GX174" s="208"/>
      <c r="GY174" s="208"/>
      <c r="GZ174" s="208"/>
      <c r="HA174" s="208"/>
      <c r="HB174" s="208"/>
      <c r="HC174" s="208"/>
      <c r="HD174" s="208"/>
      <c r="HE174" s="208"/>
      <c r="HF174" s="208"/>
      <c r="HG174" s="209"/>
      <c r="HH174" s="316"/>
      <c r="HI174" s="317"/>
      <c r="HJ174" s="317"/>
      <c r="HK174" s="317"/>
      <c r="HL174" s="317"/>
      <c r="HM174" s="317"/>
      <c r="HN174" s="317"/>
      <c r="HO174" s="317"/>
      <c r="HP174" s="226"/>
      <c r="HQ174" s="226"/>
      <c r="HR174" s="318"/>
      <c r="HS174" s="269"/>
      <c r="HT174" s="270"/>
      <c r="HU174" s="270"/>
      <c r="HV174" s="270"/>
      <c r="HW174" s="271"/>
      <c r="HX174" s="269"/>
      <c r="HY174" s="270"/>
      <c r="HZ174" s="270"/>
      <c r="IA174" s="270"/>
      <c r="IB174" s="271"/>
      <c r="IC174" s="269"/>
      <c r="ID174" s="270"/>
      <c r="IE174" s="270"/>
      <c r="IF174" s="270"/>
      <c r="IG174" s="271"/>
      <c r="IH174" s="329"/>
      <c r="II174" s="330"/>
      <c r="IJ174" s="330"/>
      <c r="IK174" s="330"/>
      <c r="IL174" s="331"/>
      <c r="IM174" s="269"/>
      <c r="IN174" s="270"/>
      <c r="IO174" s="270"/>
      <c r="IP174" s="270"/>
      <c r="IQ174" s="271"/>
      <c r="IR174" s="269"/>
      <c r="IS174" s="270"/>
      <c r="IT174" s="270"/>
      <c r="IU174" s="270"/>
      <c r="IV174" s="271"/>
      <c r="IW174" s="269"/>
      <c r="IX174" s="270"/>
      <c r="IY174" s="270"/>
      <c r="IZ174" s="270"/>
      <c r="JA174" s="271"/>
      <c r="JB174" s="269"/>
      <c r="JC174" s="270"/>
      <c r="JD174" s="270"/>
      <c r="JE174" s="270"/>
      <c r="JF174" s="271"/>
      <c r="JG174" s="258"/>
      <c r="JH174" s="203"/>
      <c r="JI174" s="203"/>
      <c r="JJ174" s="203"/>
      <c r="JK174" s="203"/>
      <c r="JL174" s="203"/>
      <c r="JM174" s="203"/>
      <c r="JN174" s="203"/>
      <c r="JO174" s="203"/>
      <c r="JP174" s="203"/>
      <c r="JQ174" s="260"/>
      <c r="JR174" s="1003"/>
      <c r="JS174" s="1004"/>
      <c r="JT174" s="335"/>
      <c r="JU174" s="336"/>
      <c r="JV174" s="336"/>
      <c r="JW174" s="336"/>
      <c r="JX174" s="336"/>
      <c r="JY174" s="336"/>
      <c r="JZ174" s="336"/>
      <c r="KA174" s="337"/>
      <c r="KB174" s="226"/>
      <c r="KC174" s="226"/>
      <c r="KD174" s="226"/>
      <c r="KE174" s="226"/>
      <c r="KF174" s="226"/>
      <c r="KG174" s="226"/>
      <c r="KH174" s="325"/>
      <c r="KI174" s="325"/>
      <c r="KJ174" s="325"/>
      <c r="KK174" s="325"/>
      <c r="KL174" s="325"/>
      <c r="KM174" s="325"/>
      <c r="KN174" s="325"/>
      <c r="KO174" s="325"/>
      <c r="KP174" s="325"/>
      <c r="KQ174" s="325"/>
      <c r="KR174" s="324"/>
      <c r="KS174" s="324"/>
      <c r="KT174" s="344"/>
      <c r="KU174" s="207"/>
      <c r="KV174" s="208"/>
      <c r="KW174" s="208"/>
      <c r="KX174" s="208"/>
      <c r="KY174" s="208"/>
      <c r="KZ174" s="208"/>
      <c r="LA174" s="208"/>
      <c r="LB174" s="208"/>
      <c r="LC174" s="208"/>
      <c r="LD174" s="208"/>
      <c r="LE174" s="208"/>
      <c r="LF174" s="208"/>
      <c r="LG174" s="208"/>
      <c r="LH174" s="208"/>
      <c r="LI174" s="209"/>
      <c r="LJ174" s="316"/>
      <c r="LK174" s="317"/>
      <c r="LL174" s="317"/>
      <c r="LM174" s="317"/>
      <c r="LN174" s="317"/>
      <c r="LO174" s="317"/>
      <c r="LP174" s="317"/>
      <c r="LQ174" s="317"/>
      <c r="LR174" s="226"/>
      <c r="LS174" s="226"/>
      <c r="LT174" s="318"/>
      <c r="LU174" s="269"/>
      <c r="LV174" s="270"/>
      <c r="LW174" s="270"/>
      <c r="LX174" s="270"/>
      <c r="LY174" s="271"/>
      <c r="LZ174" s="269"/>
      <c r="MA174" s="270"/>
      <c r="MB174" s="270"/>
      <c r="MC174" s="270"/>
      <c r="MD174" s="271"/>
      <c r="ME174" s="269"/>
      <c r="MF174" s="270"/>
      <c r="MG174" s="270"/>
      <c r="MH174" s="270"/>
      <c r="MI174" s="271"/>
      <c r="MJ174" s="329"/>
      <c r="MK174" s="330"/>
      <c r="ML174" s="330"/>
      <c r="MM174" s="330"/>
      <c r="MN174" s="331"/>
      <c r="MO174" s="269"/>
      <c r="MP174" s="270"/>
      <c r="MQ174" s="270"/>
      <c r="MR174" s="270"/>
      <c r="MS174" s="271"/>
      <c r="MT174" s="269"/>
      <c r="MU174" s="270"/>
      <c r="MV174" s="270"/>
      <c r="MW174" s="270"/>
      <c r="MX174" s="271"/>
      <c r="MY174" s="269"/>
      <c r="MZ174" s="270"/>
      <c r="NA174" s="270"/>
      <c r="NB174" s="270"/>
      <c r="NC174" s="271"/>
      <c r="ND174" s="269"/>
      <c r="NE174" s="270"/>
      <c r="NF174" s="270"/>
      <c r="NG174" s="270"/>
      <c r="NH174" s="271"/>
      <c r="NI174" s="258"/>
      <c r="NJ174" s="203"/>
      <c r="NK174" s="203"/>
      <c r="NL174" s="203"/>
      <c r="NM174" s="203"/>
      <c r="NN174" s="203"/>
      <c r="NO174" s="203"/>
      <c r="NP174" s="203"/>
      <c r="NQ174" s="203"/>
      <c r="NR174" s="203"/>
      <c r="NS174" s="260"/>
      <c r="NT174" s="1003"/>
      <c r="NU174" s="1004"/>
      <c r="NV174" s="335"/>
      <c r="NW174" s="336"/>
      <c r="NX174" s="336"/>
      <c r="NY174" s="336"/>
      <c r="NZ174" s="336"/>
      <c r="OA174" s="336"/>
      <c r="OB174" s="336"/>
      <c r="OC174" s="337"/>
      <c r="OD174" s="226"/>
      <c r="OE174" s="226"/>
      <c r="OF174" s="226"/>
      <c r="OG174" s="226"/>
      <c r="OH174" s="226"/>
      <c r="OI174" s="226"/>
      <c r="OJ174" s="325"/>
      <c r="OK174" s="325"/>
      <c r="OL174" s="325"/>
      <c r="OM174" s="325"/>
      <c r="ON174" s="325"/>
      <c r="OO174" s="325"/>
      <c r="OP174" s="325"/>
      <c r="OQ174" s="325"/>
      <c r="OR174" s="325"/>
      <c r="OS174" s="325"/>
      <c r="OT174" s="324"/>
      <c r="OU174" s="324"/>
      <c r="OV174" s="344"/>
      <c r="OW174" s="207"/>
      <c r="OX174" s="208"/>
      <c r="OY174" s="208"/>
      <c r="OZ174" s="208"/>
      <c r="PA174" s="208"/>
      <c r="PB174" s="208"/>
      <c r="PC174" s="208"/>
      <c r="PD174" s="208"/>
      <c r="PE174" s="208"/>
      <c r="PF174" s="208"/>
      <c r="PG174" s="208"/>
      <c r="PH174" s="208"/>
      <c r="PI174" s="208"/>
      <c r="PJ174" s="208"/>
      <c r="PK174" s="209"/>
      <c r="PL174" s="316"/>
      <c r="PM174" s="317"/>
      <c r="PN174" s="317"/>
      <c r="PO174" s="317"/>
      <c r="PP174" s="317"/>
      <c r="PQ174" s="317"/>
      <c r="PR174" s="317"/>
      <c r="PS174" s="317"/>
      <c r="PT174" s="226"/>
      <c r="PU174" s="226"/>
      <c r="PV174" s="318"/>
      <c r="PW174" s="269"/>
      <c r="PX174" s="270"/>
      <c r="PY174" s="270"/>
      <c r="PZ174" s="270"/>
      <c r="QA174" s="271"/>
      <c r="QB174" s="269"/>
      <c r="QC174" s="270"/>
      <c r="QD174" s="270"/>
      <c r="QE174" s="270"/>
      <c r="QF174" s="271"/>
      <c r="QG174" s="269"/>
      <c r="QH174" s="270"/>
      <c r="QI174" s="270"/>
      <c r="QJ174" s="270"/>
      <c r="QK174" s="271"/>
      <c r="QL174" s="329"/>
      <c r="QM174" s="330"/>
      <c r="QN174" s="330"/>
      <c r="QO174" s="330"/>
      <c r="QP174" s="331"/>
      <c r="QQ174" s="269"/>
      <c r="QR174" s="270"/>
      <c r="QS174" s="270"/>
      <c r="QT174" s="270"/>
      <c r="QU174" s="271"/>
      <c r="QV174" s="269"/>
      <c r="QW174" s="270"/>
      <c r="QX174" s="270"/>
      <c r="QY174" s="270"/>
      <c r="QZ174" s="271"/>
      <c r="RA174" s="269"/>
      <c r="RB174" s="270"/>
      <c r="RC174" s="270"/>
      <c r="RD174" s="270"/>
      <c r="RE174" s="271"/>
      <c r="RF174" s="269"/>
      <c r="RG174" s="270"/>
      <c r="RH174" s="270"/>
      <c r="RI174" s="270"/>
      <c r="RJ174" s="271"/>
      <c r="RK174" s="258"/>
      <c r="RL174" s="203"/>
      <c r="RM174" s="203"/>
      <c r="RN174" s="203"/>
      <c r="RO174" s="203"/>
      <c r="RP174" s="203"/>
      <c r="RQ174" s="203"/>
      <c r="RR174" s="203"/>
      <c r="RS174" s="203"/>
      <c r="RT174" s="203"/>
      <c r="RU174" s="260"/>
    </row>
    <row r="175" spans="2:489" ht="12" customHeight="1">
      <c r="B175" s="858"/>
      <c r="C175" s="863"/>
      <c r="D175" s="902"/>
      <c r="E175" s="865"/>
      <c r="F175" s="335"/>
      <c r="G175" s="336"/>
      <c r="H175" s="336"/>
      <c r="I175" s="336"/>
      <c r="J175" s="336"/>
      <c r="K175" s="336"/>
      <c r="L175" s="336"/>
      <c r="M175" s="336"/>
      <c r="N175" s="336"/>
      <c r="O175" s="336"/>
      <c r="P175" s="336"/>
      <c r="Q175" s="336"/>
      <c r="R175" s="336"/>
      <c r="S175" s="336"/>
      <c r="T175" s="336"/>
      <c r="U175" s="336"/>
      <c r="V175" s="336"/>
      <c r="W175" s="336"/>
      <c r="X175" s="336"/>
      <c r="Y175" s="336"/>
      <c r="Z175" s="336"/>
      <c r="AA175" s="336"/>
      <c r="AB175" s="336"/>
      <c r="AC175" s="337"/>
      <c r="AD175" s="458"/>
      <c r="AE175" s="432"/>
      <c r="AF175" s="432"/>
      <c r="AG175" s="432"/>
      <c r="AH175" s="432"/>
      <c r="AI175" s="432"/>
      <c r="AJ175" s="432"/>
      <c r="AK175" s="432"/>
      <c r="AL175" s="432"/>
      <c r="AM175" s="432"/>
      <c r="AN175" s="432"/>
      <c r="AO175" s="437"/>
      <c r="AP175" s="437"/>
      <c r="AQ175" s="437"/>
      <c r="AR175" s="468"/>
      <c r="AS175" s="469"/>
      <c r="AT175" s="469"/>
      <c r="AU175" s="469"/>
      <c r="AV175" s="469"/>
      <c r="AW175" s="469"/>
      <c r="AX175" s="469"/>
      <c r="AY175" s="469"/>
      <c r="AZ175" s="469"/>
      <c r="BA175" s="469"/>
      <c r="BB175" s="469"/>
      <c r="BC175" s="437"/>
      <c r="BD175" s="437"/>
      <c r="BE175" s="438"/>
      <c r="BF175" s="388"/>
      <c r="BG175" s="389"/>
      <c r="BH175" s="389"/>
      <c r="BI175" s="389"/>
      <c r="BJ175" s="389"/>
      <c r="BK175" s="389"/>
      <c r="BL175" s="389"/>
      <c r="BM175" s="389"/>
      <c r="BN175" s="389"/>
      <c r="BO175" s="389"/>
      <c r="BP175" s="389"/>
      <c r="BQ175" s="389"/>
      <c r="BR175" s="389"/>
      <c r="BS175" s="390"/>
      <c r="BT175" s="431"/>
      <c r="BU175" s="432"/>
      <c r="BV175" s="432"/>
      <c r="BW175" s="432"/>
      <c r="BX175" s="432"/>
      <c r="BY175" s="432"/>
      <c r="BZ175" s="432"/>
      <c r="CA175" s="432"/>
      <c r="CB175" s="432"/>
      <c r="CC175" s="432"/>
      <c r="CD175" s="432"/>
      <c r="CE175" s="437"/>
      <c r="CF175" s="437"/>
      <c r="CG175" s="438"/>
      <c r="CH175" s="442" t="s">
        <v>42</v>
      </c>
      <c r="CI175" s="265"/>
      <c r="CJ175" s="265"/>
      <c r="CK175" s="265"/>
      <c r="CL175" s="265"/>
      <c r="CM175" s="265"/>
      <c r="CN175" s="325"/>
      <c r="CO175" s="325"/>
      <c r="CP175" s="325"/>
      <c r="CQ175" s="325"/>
      <c r="CR175" s="325"/>
      <c r="CS175" s="325"/>
      <c r="CT175" s="325"/>
      <c r="CU175" s="325"/>
      <c r="CV175" s="325"/>
      <c r="CW175" s="325"/>
      <c r="CX175" s="216" t="s">
        <v>50</v>
      </c>
      <c r="CY175" s="216"/>
      <c r="CZ175" s="217"/>
      <c r="DA175" s="204"/>
      <c r="DB175" s="205"/>
      <c r="DC175" s="205"/>
      <c r="DD175" s="205"/>
      <c r="DE175" s="205"/>
      <c r="DF175" s="205"/>
      <c r="DG175" s="205"/>
      <c r="DH175" s="205"/>
      <c r="DI175" s="205"/>
      <c r="DJ175" s="205"/>
      <c r="DK175" s="205"/>
      <c r="DL175" s="205"/>
      <c r="DM175" s="205"/>
      <c r="DN175" s="205"/>
      <c r="DO175" s="206"/>
      <c r="DP175" s="261"/>
      <c r="DQ175" s="262"/>
      <c r="DR175" s="262"/>
      <c r="DS175" s="262"/>
      <c r="DT175" s="262"/>
      <c r="DU175" s="262"/>
      <c r="DV175" s="262"/>
      <c r="DW175" s="262"/>
      <c r="DX175" s="265" t="s">
        <v>84</v>
      </c>
      <c r="DY175" s="265"/>
      <c r="DZ175" s="266"/>
      <c r="EA175" s="269"/>
      <c r="EB175" s="270"/>
      <c r="EC175" s="270"/>
      <c r="ED175" s="270"/>
      <c r="EE175" s="271"/>
      <c r="EF175" s="269"/>
      <c r="EG175" s="270"/>
      <c r="EH175" s="270"/>
      <c r="EI175" s="270"/>
      <c r="EJ175" s="271"/>
      <c r="EK175" s="269"/>
      <c r="EL175" s="270"/>
      <c r="EM175" s="270"/>
      <c r="EN175" s="270"/>
      <c r="EO175" s="271"/>
      <c r="EP175" s="329"/>
      <c r="EQ175" s="330"/>
      <c r="ER175" s="330"/>
      <c r="ES175" s="330"/>
      <c r="ET175" s="331"/>
      <c r="EU175" s="269"/>
      <c r="EV175" s="270"/>
      <c r="EW175" s="270"/>
      <c r="EX175" s="270"/>
      <c r="EY175" s="271"/>
      <c r="EZ175" s="269"/>
      <c r="FA175" s="270"/>
      <c r="FB175" s="270"/>
      <c r="FC175" s="270"/>
      <c r="FD175" s="271"/>
      <c r="FE175" s="269"/>
      <c r="FF175" s="270"/>
      <c r="FG175" s="270"/>
      <c r="FH175" s="270"/>
      <c r="FI175" s="271"/>
      <c r="FJ175" s="269"/>
      <c r="FK175" s="270"/>
      <c r="FL175" s="270"/>
      <c r="FM175" s="270"/>
      <c r="FN175" s="271"/>
      <c r="FO175" s="310"/>
      <c r="FP175" s="1003"/>
      <c r="FQ175" s="1004"/>
      <c r="FR175" s="335"/>
      <c r="FS175" s="336"/>
      <c r="FT175" s="336"/>
      <c r="FU175" s="336"/>
      <c r="FV175" s="336"/>
      <c r="FW175" s="336"/>
      <c r="FX175" s="336"/>
      <c r="FY175" s="337"/>
      <c r="FZ175" s="307" t="str">
        <f>FZ169</f>
        <v>5箇所目</v>
      </c>
      <c r="GA175" s="265"/>
      <c r="GB175" s="265"/>
      <c r="GC175" s="265"/>
      <c r="GD175" s="265"/>
      <c r="GE175" s="265"/>
      <c r="GF175" s="325"/>
      <c r="GG175" s="325"/>
      <c r="GH175" s="325"/>
      <c r="GI175" s="325"/>
      <c r="GJ175" s="325"/>
      <c r="GK175" s="325"/>
      <c r="GL175" s="325"/>
      <c r="GM175" s="325"/>
      <c r="GN175" s="325"/>
      <c r="GO175" s="325"/>
      <c r="GP175" s="216" t="s">
        <v>50</v>
      </c>
      <c r="GQ175" s="216"/>
      <c r="GR175" s="217"/>
      <c r="GS175" s="204"/>
      <c r="GT175" s="205"/>
      <c r="GU175" s="205"/>
      <c r="GV175" s="205"/>
      <c r="GW175" s="205"/>
      <c r="GX175" s="205"/>
      <c r="GY175" s="205"/>
      <c r="GZ175" s="205"/>
      <c r="HA175" s="205"/>
      <c r="HB175" s="205"/>
      <c r="HC175" s="205"/>
      <c r="HD175" s="205"/>
      <c r="HE175" s="205"/>
      <c r="HF175" s="205"/>
      <c r="HG175" s="206"/>
      <c r="HH175" s="261"/>
      <c r="HI175" s="262"/>
      <c r="HJ175" s="262"/>
      <c r="HK175" s="262"/>
      <c r="HL175" s="262"/>
      <c r="HM175" s="262"/>
      <c r="HN175" s="262"/>
      <c r="HO175" s="262"/>
      <c r="HP175" s="265" t="s">
        <v>84</v>
      </c>
      <c r="HQ175" s="265"/>
      <c r="HR175" s="266"/>
      <c r="HS175" s="269"/>
      <c r="HT175" s="270"/>
      <c r="HU175" s="270"/>
      <c r="HV175" s="270"/>
      <c r="HW175" s="271"/>
      <c r="HX175" s="269"/>
      <c r="HY175" s="270"/>
      <c r="HZ175" s="270"/>
      <c r="IA175" s="270"/>
      <c r="IB175" s="271"/>
      <c r="IC175" s="269"/>
      <c r="ID175" s="270"/>
      <c r="IE175" s="270"/>
      <c r="IF175" s="270"/>
      <c r="IG175" s="271"/>
      <c r="IH175" s="329"/>
      <c r="II175" s="330"/>
      <c r="IJ175" s="330"/>
      <c r="IK175" s="330"/>
      <c r="IL175" s="331"/>
      <c r="IM175" s="269"/>
      <c r="IN175" s="270"/>
      <c r="IO175" s="270"/>
      <c r="IP175" s="270"/>
      <c r="IQ175" s="271"/>
      <c r="IR175" s="269"/>
      <c r="IS175" s="270"/>
      <c r="IT175" s="270"/>
      <c r="IU175" s="270"/>
      <c r="IV175" s="271"/>
      <c r="IW175" s="269"/>
      <c r="IX175" s="270"/>
      <c r="IY175" s="270"/>
      <c r="IZ175" s="270"/>
      <c r="JA175" s="271"/>
      <c r="JB175" s="269"/>
      <c r="JC175" s="270"/>
      <c r="JD175" s="270"/>
      <c r="JE175" s="270"/>
      <c r="JF175" s="271"/>
      <c r="JG175" s="258"/>
      <c r="JH175" s="203"/>
      <c r="JI175" s="203"/>
      <c r="JJ175" s="203"/>
      <c r="JK175" s="203"/>
      <c r="JL175" s="203"/>
      <c r="JM175" s="203"/>
      <c r="JN175" s="203"/>
      <c r="JO175" s="203"/>
      <c r="JP175" s="203"/>
      <c r="JQ175" s="260"/>
      <c r="JR175" s="1003"/>
      <c r="JS175" s="1004"/>
      <c r="JT175" s="335"/>
      <c r="JU175" s="336"/>
      <c r="JV175" s="336"/>
      <c r="JW175" s="336"/>
      <c r="JX175" s="336"/>
      <c r="JY175" s="336"/>
      <c r="JZ175" s="336"/>
      <c r="KA175" s="337"/>
      <c r="KB175" s="307" t="str">
        <f>KB169</f>
        <v>8箇所目</v>
      </c>
      <c r="KC175" s="265"/>
      <c r="KD175" s="265"/>
      <c r="KE175" s="265"/>
      <c r="KF175" s="265"/>
      <c r="KG175" s="265"/>
      <c r="KH175" s="325"/>
      <c r="KI175" s="325"/>
      <c r="KJ175" s="325"/>
      <c r="KK175" s="325"/>
      <c r="KL175" s="325"/>
      <c r="KM175" s="325"/>
      <c r="KN175" s="325"/>
      <c r="KO175" s="325"/>
      <c r="KP175" s="325"/>
      <c r="KQ175" s="325"/>
      <c r="KR175" s="216" t="s">
        <v>50</v>
      </c>
      <c r="KS175" s="216"/>
      <c r="KT175" s="217"/>
      <c r="KU175" s="204"/>
      <c r="KV175" s="205"/>
      <c r="KW175" s="205"/>
      <c r="KX175" s="205"/>
      <c r="KY175" s="205"/>
      <c r="KZ175" s="205"/>
      <c r="LA175" s="205"/>
      <c r="LB175" s="205"/>
      <c r="LC175" s="205"/>
      <c r="LD175" s="205"/>
      <c r="LE175" s="205"/>
      <c r="LF175" s="205"/>
      <c r="LG175" s="205"/>
      <c r="LH175" s="205"/>
      <c r="LI175" s="206"/>
      <c r="LJ175" s="261"/>
      <c r="LK175" s="262"/>
      <c r="LL175" s="262"/>
      <c r="LM175" s="262"/>
      <c r="LN175" s="262"/>
      <c r="LO175" s="262"/>
      <c r="LP175" s="262"/>
      <c r="LQ175" s="262"/>
      <c r="LR175" s="265" t="s">
        <v>84</v>
      </c>
      <c r="LS175" s="265"/>
      <c r="LT175" s="266"/>
      <c r="LU175" s="269"/>
      <c r="LV175" s="270"/>
      <c r="LW175" s="270"/>
      <c r="LX175" s="270"/>
      <c r="LY175" s="271"/>
      <c r="LZ175" s="269"/>
      <c r="MA175" s="270"/>
      <c r="MB175" s="270"/>
      <c r="MC175" s="270"/>
      <c r="MD175" s="271"/>
      <c r="ME175" s="269"/>
      <c r="MF175" s="270"/>
      <c r="MG175" s="270"/>
      <c r="MH175" s="270"/>
      <c r="MI175" s="271"/>
      <c r="MJ175" s="329"/>
      <c r="MK175" s="330"/>
      <c r="ML175" s="330"/>
      <c r="MM175" s="330"/>
      <c r="MN175" s="331"/>
      <c r="MO175" s="269"/>
      <c r="MP175" s="270"/>
      <c r="MQ175" s="270"/>
      <c r="MR175" s="270"/>
      <c r="MS175" s="271"/>
      <c r="MT175" s="269"/>
      <c r="MU175" s="270"/>
      <c r="MV175" s="270"/>
      <c r="MW175" s="270"/>
      <c r="MX175" s="271"/>
      <c r="MY175" s="269"/>
      <c r="MZ175" s="270"/>
      <c r="NA175" s="270"/>
      <c r="NB175" s="270"/>
      <c r="NC175" s="271"/>
      <c r="ND175" s="269"/>
      <c r="NE175" s="270"/>
      <c r="NF175" s="270"/>
      <c r="NG175" s="270"/>
      <c r="NH175" s="271"/>
      <c r="NI175" s="258"/>
      <c r="NJ175" s="203"/>
      <c r="NK175" s="203"/>
      <c r="NL175" s="203"/>
      <c r="NM175" s="203"/>
      <c r="NN175" s="203"/>
      <c r="NO175" s="203"/>
      <c r="NP175" s="203"/>
      <c r="NQ175" s="203"/>
      <c r="NR175" s="203"/>
      <c r="NS175" s="260"/>
      <c r="NT175" s="1003"/>
      <c r="NU175" s="1004"/>
      <c r="NV175" s="335"/>
      <c r="NW175" s="336"/>
      <c r="NX175" s="336"/>
      <c r="NY175" s="336"/>
      <c r="NZ175" s="336"/>
      <c r="OA175" s="336"/>
      <c r="OB175" s="336"/>
      <c r="OC175" s="337"/>
      <c r="OD175" s="307" t="str">
        <f>OD169</f>
        <v>11箇所目</v>
      </c>
      <c r="OE175" s="265"/>
      <c r="OF175" s="265"/>
      <c r="OG175" s="265"/>
      <c r="OH175" s="265"/>
      <c r="OI175" s="265"/>
      <c r="OJ175" s="325"/>
      <c r="OK175" s="325"/>
      <c r="OL175" s="325"/>
      <c r="OM175" s="325"/>
      <c r="ON175" s="325"/>
      <c r="OO175" s="325"/>
      <c r="OP175" s="325"/>
      <c r="OQ175" s="325"/>
      <c r="OR175" s="325"/>
      <c r="OS175" s="325"/>
      <c r="OT175" s="216" t="s">
        <v>50</v>
      </c>
      <c r="OU175" s="216"/>
      <c r="OV175" s="217"/>
      <c r="OW175" s="204"/>
      <c r="OX175" s="205"/>
      <c r="OY175" s="205"/>
      <c r="OZ175" s="205"/>
      <c r="PA175" s="205"/>
      <c r="PB175" s="205"/>
      <c r="PC175" s="205"/>
      <c r="PD175" s="205"/>
      <c r="PE175" s="205"/>
      <c r="PF175" s="205"/>
      <c r="PG175" s="205"/>
      <c r="PH175" s="205"/>
      <c r="PI175" s="205"/>
      <c r="PJ175" s="205"/>
      <c r="PK175" s="206"/>
      <c r="PL175" s="261"/>
      <c r="PM175" s="262"/>
      <c r="PN175" s="262"/>
      <c r="PO175" s="262"/>
      <c r="PP175" s="262"/>
      <c r="PQ175" s="262"/>
      <c r="PR175" s="262"/>
      <c r="PS175" s="262"/>
      <c r="PT175" s="265" t="s">
        <v>84</v>
      </c>
      <c r="PU175" s="265"/>
      <c r="PV175" s="266"/>
      <c r="PW175" s="269"/>
      <c r="PX175" s="270"/>
      <c r="PY175" s="270"/>
      <c r="PZ175" s="270"/>
      <c r="QA175" s="271"/>
      <c r="QB175" s="269"/>
      <c r="QC175" s="270"/>
      <c r="QD175" s="270"/>
      <c r="QE175" s="270"/>
      <c r="QF175" s="271"/>
      <c r="QG175" s="269"/>
      <c r="QH175" s="270"/>
      <c r="QI175" s="270"/>
      <c r="QJ175" s="270"/>
      <c r="QK175" s="271"/>
      <c r="QL175" s="329"/>
      <c r="QM175" s="330"/>
      <c r="QN175" s="330"/>
      <c r="QO175" s="330"/>
      <c r="QP175" s="331"/>
      <c r="QQ175" s="269"/>
      <c r="QR175" s="270"/>
      <c r="QS175" s="270"/>
      <c r="QT175" s="270"/>
      <c r="QU175" s="271"/>
      <c r="QV175" s="269"/>
      <c r="QW175" s="270"/>
      <c r="QX175" s="270"/>
      <c r="QY175" s="270"/>
      <c r="QZ175" s="271"/>
      <c r="RA175" s="269"/>
      <c r="RB175" s="270"/>
      <c r="RC175" s="270"/>
      <c r="RD175" s="270"/>
      <c r="RE175" s="271"/>
      <c r="RF175" s="269"/>
      <c r="RG175" s="270"/>
      <c r="RH175" s="270"/>
      <c r="RI175" s="270"/>
      <c r="RJ175" s="271"/>
      <c r="RK175" s="258"/>
      <c r="RL175" s="203"/>
      <c r="RM175" s="203"/>
      <c r="RN175" s="203"/>
      <c r="RO175" s="203"/>
      <c r="RP175" s="203"/>
      <c r="RQ175" s="203"/>
      <c r="RR175" s="203"/>
      <c r="RS175" s="203"/>
      <c r="RT175" s="203"/>
      <c r="RU175" s="260"/>
    </row>
    <row r="176" spans="2:489" ht="2.1" customHeight="1">
      <c r="B176" s="858"/>
      <c r="C176" s="863"/>
      <c r="D176" s="902"/>
      <c r="E176" s="865"/>
      <c r="F176" s="335"/>
      <c r="G176" s="336"/>
      <c r="H176" s="336"/>
      <c r="I176" s="336"/>
      <c r="J176" s="336"/>
      <c r="K176" s="336"/>
      <c r="L176" s="336"/>
      <c r="M176" s="336"/>
      <c r="N176" s="336"/>
      <c r="O176" s="336"/>
      <c r="P176" s="336"/>
      <c r="Q176" s="336"/>
      <c r="R176" s="336"/>
      <c r="S176" s="336"/>
      <c r="T176" s="336"/>
      <c r="U176" s="336"/>
      <c r="V176" s="336"/>
      <c r="W176" s="336"/>
      <c r="X176" s="336"/>
      <c r="Y176" s="336"/>
      <c r="Z176" s="336"/>
      <c r="AA176" s="336"/>
      <c r="AB176" s="336"/>
      <c r="AC176" s="337"/>
      <c r="AD176" s="458"/>
      <c r="AE176" s="432"/>
      <c r="AF176" s="432"/>
      <c r="AG176" s="432"/>
      <c r="AH176" s="432"/>
      <c r="AI176" s="432"/>
      <c r="AJ176" s="432"/>
      <c r="AK176" s="432"/>
      <c r="AL176" s="432"/>
      <c r="AM176" s="432"/>
      <c r="AN176" s="432"/>
      <c r="AO176" s="437"/>
      <c r="AP176" s="437"/>
      <c r="AQ176" s="437"/>
      <c r="AR176" s="468"/>
      <c r="AS176" s="469"/>
      <c r="AT176" s="469"/>
      <c r="AU176" s="469"/>
      <c r="AV176" s="469"/>
      <c r="AW176" s="469"/>
      <c r="AX176" s="469"/>
      <c r="AY176" s="469"/>
      <c r="AZ176" s="469"/>
      <c r="BA176" s="469"/>
      <c r="BB176" s="469"/>
      <c r="BC176" s="437"/>
      <c r="BD176" s="437"/>
      <c r="BE176" s="438"/>
      <c r="BF176" s="388"/>
      <c r="BG176" s="389"/>
      <c r="BH176" s="389"/>
      <c r="BI176" s="389"/>
      <c r="BJ176" s="389"/>
      <c r="BK176" s="389"/>
      <c r="BL176" s="389"/>
      <c r="BM176" s="389"/>
      <c r="BN176" s="389"/>
      <c r="BO176" s="389"/>
      <c r="BP176" s="389"/>
      <c r="BQ176" s="389"/>
      <c r="BR176" s="389"/>
      <c r="BS176" s="390"/>
      <c r="BT176" s="431"/>
      <c r="BU176" s="432"/>
      <c r="BV176" s="432"/>
      <c r="BW176" s="432"/>
      <c r="BX176" s="432"/>
      <c r="BY176" s="432"/>
      <c r="BZ176" s="432"/>
      <c r="CA176" s="432"/>
      <c r="CB176" s="432"/>
      <c r="CC176" s="432"/>
      <c r="CD176" s="432"/>
      <c r="CE176" s="437"/>
      <c r="CF176" s="437"/>
      <c r="CG176" s="438"/>
      <c r="CH176" s="441"/>
      <c r="CI176" s="226"/>
      <c r="CJ176" s="226"/>
      <c r="CK176" s="226"/>
      <c r="CL176" s="226"/>
      <c r="CM176" s="226"/>
      <c r="CN176" s="325"/>
      <c r="CO176" s="325"/>
      <c r="CP176" s="325"/>
      <c r="CQ176" s="325"/>
      <c r="CR176" s="325"/>
      <c r="CS176" s="325"/>
      <c r="CT176" s="325"/>
      <c r="CU176" s="325"/>
      <c r="CV176" s="325"/>
      <c r="CW176" s="325"/>
      <c r="CX176" s="324"/>
      <c r="CY176" s="324"/>
      <c r="CZ176" s="344"/>
      <c r="DA176" s="207"/>
      <c r="DB176" s="208"/>
      <c r="DC176" s="208"/>
      <c r="DD176" s="208"/>
      <c r="DE176" s="208"/>
      <c r="DF176" s="208"/>
      <c r="DG176" s="208"/>
      <c r="DH176" s="208"/>
      <c r="DI176" s="208"/>
      <c r="DJ176" s="208"/>
      <c r="DK176" s="208"/>
      <c r="DL176" s="208"/>
      <c r="DM176" s="208"/>
      <c r="DN176" s="208"/>
      <c r="DO176" s="209"/>
      <c r="DP176" s="316"/>
      <c r="DQ176" s="317"/>
      <c r="DR176" s="317"/>
      <c r="DS176" s="317"/>
      <c r="DT176" s="317"/>
      <c r="DU176" s="317"/>
      <c r="DV176" s="317"/>
      <c r="DW176" s="317"/>
      <c r="DX176" s="226"/>
      <c r="DY176" s="226"/>
      <c r="DZ176" s="318"/>
      <c r="EA176" s="269"/>
      <c r="EB176" s="270"/>
      <c r="EC176" s="270"/>
      <c r="ED176" s="270"/>
      <c r="EE176" s="271"/>
      <c r="EF176" s="269"/>
      <c r="EG176" s="270"/>
      <c r="EH176" s="270"/>
      <c r="EI176" s="270"/>
      <c r="EJ176" s="271"/>
      <c r="EK176" s="269"/>
      <c r="EL176" s="270"/>
      <c r="EM176" s="270"/>
      <c r="EN176" s="270"/>
      <c r="EO176" s="271"/>
      <c r="EP176" s="329"/>
      <c r="EQ176" s="330"/>
      <c r="ER176" s="330"/>
      <c r="ES176" s="330"/>
      <c r="ET176" s="331"/>
      <c r="EU176" s="269"/>
      <c r="EV176" s="270"/>
      <c r="EW176" s="270"/>
      <c r="EX176" s="270"/>
      <c r="EY176" s="271"/>
      <c r="EZ176" s="269"/>
      <c r="FA176" s="270"/>
      <c r="FB176" s="270"/>
      <c r="FC176" s="270"/>
      <c r="FD176" s="271"/>
      <c r="FE176" s="269"/>
      <c r="FF176" s="270"/>
      <c r="FG176" s="270"/>
      <c r="FH176" s="270"/>
      <c r="FI176" s="271"/>
      <c r="FJ176" s="269"/>
      <c r="FK176" s="270"/>
      <c r="FL176" s="270"/>
      <c r="FM176" s="270"/>
      <c r="FN176" s="271"/>
      <c r="FO176" s="310"/>
      <c r="FP176" s="1003"/>
      <c r="FQ176" s="1004"/>
      <c r="FR176" s="335"/>
      <c r="FS176" s="336"/>
      <c r="FT176" s="336"/>
      <c r="FU176" s="336"/>
      <c r="FV176" s="336"/>
      <c r="FW176" s="336"/>
      <c r="FX176" s="336"/>
      <c r="FY176" s="337"/>
      <c r="FZ176" s="226"/>
      <c r="GA176" s="226"/>
      <c r="GB176" s="226"/>
      <c r="GC176" s="226"/>
      <c r="GD176" s="226"/>
      <c r="GE176" s="226"/>
      <c r="GF176" s="325"/>
      <c r="GG176" s="325"/>
      <c r="GH176" s="325"/>
      <c r="GI176" s="325"/>
      <c r="GJ176" s="325"/>
      <c r="GK176" s="325"/>
      <c r="GL176" s="325"/>
      <c r="GM176" s="325"/>
      <c r="GN176" s="325"/>
      <c r="GO176" s="325"/>
      <c r="GP176" s="324"/>
      <c r="GQ176" s="324"/>
      <c r="GR176" s="344"/>
      <c r="GS176" s="207"/>
      <c r="GT176" s="208"/>
      <c r="GU176" s="208"/>
      <c r="GV176" s="208"/>
      <c r="GW176" s="208"/>
      <c r="GX176" s="208"/>
      <c r="GY176" s="208"/>
      <c r="GZ176" s="208"/>
      <c r="HA176" s="208"/>
      <c r="HB176" s="208"/>
      <c r="HC176" s="208"/>
      <c r="HD176" s="208"/>
      <c r="HE176" s="208"/>
      <c r="HF176" s="208"/>
      <c r="HG176" s="209"/>
      <c r="HH176" s="316"/>
      <c r="HI176" s="317"/>
      <c r="HJ176" s="317"/>
      <c r="HK176" s="317"/>
      <c r="HL176" s="317"/>
      <c r="HM176" s="317"/>
      <c r="HN176" s="317"/>
      <c r="HO176" s="317"/>
      <c r="HP176" s="226"/>
      <c r="HQ176" s="226"/>
      <c r="HR176" s="318"/>
      <c r="HS176" s="269"/>
      <c r="HT176" s="270"/>
      <c r="HU176" s="270"/>
      <c r="HV176" s="270"/>
      <c r="HW176" s="271"/>
      <c r="HX176" s="269"/>
      <c r="HY176" s="270"/>
      <c r="HZ176" s="270"/>
      <c r="IA176" s="270"/>
      <c r="IB176" s="271"/>
      <c r="IC176" s="269"/>
      <c r="ID176" s="270"/>
      <c r="IE176" s="270"/>
      <c r="IF176" s="270"/>
      <c r="IG176" s="271"/>
      <c r="IH176" s="329"/>
      <c r="II176" s="330"/>
      <c r="IJ176" s="330"/>
      <c r="IK176" s="330"/>
      <c r="IL176" s="331"/>
      <c r="IM176" s="269"/>
      <c r="IN176" s="270"/>
      <c r="IO176" s="270"/>
      <c r="IP176" s="270"/>
      <c r="IQ176" s="271"/>
      <c r="IR176" s="269"/>
      <c r="IS176" s="270"/>
      <c r="IT176" s="270"/>
      <c r="IU176" s="270"/>
      <c r="IV176" s="271"/>
      <c r="IW176" s="269"/>
      <c r="IX176" s="270"/>
      <c r="IY176" s="270"/>
      <c r="IZ176" s="270"/>
      <c r="JA176" s="271"/>
      <c r="JB176" s="269"/>
      <c r="JC176" s="270"/>
      <c r="JD176" s="270"/>
      <c r="JE176" s="270"/>
      <c r="JF176" s="271"/>
      <c r="JG176" s="258"/>
      <c r="JH176" s="203"/>
      <c r="JI176" s="203"/>
      <c r="JJ176" s="203"/>
      <c r="JK176" s="203"/>
      <c r="JL176" s="203"/>
      <c r="JM176" s="203"/>
      <c r="JN176" s="203"/>
      <c r="JO176" s="203"/>
      <c r="JP176" s="203"/>
      <c r="JQ176" s="260"/>
      <c r="JR176" s="1003"/>
      <c r="JS176" s="1004"/>
      <c r="JT176" s="335"/>
      <c r="JU176" s="336"/>
      <c r="JV176" s="336"/>
      <c r="JW176" s="336"/>
      <c r="JX176" s="336"/>
      <c r="JY176" s="336"/>
      <c r="JZ176" s="336"/>
      <c r="KA176" s="337"/>
      <c r="KB176" s="226"/>
      <c r="KC176" s="226"/>
      <c r="KD176" s="226"/>
      <c r="KE176" s="226"/>
      <c r="KF176" s="226"/>
      <c r="KG176" s="226"/>
      <c r="KH176" s="325"/>
      <c r="KI176" s="325"/>
      <c r="KJ176" s="325"/>
      <c r="KK176" s="325"/>
      <c r="KL176" s="325"/>
      <c r="KM176" s="325"/>
      <c r="KN176" s="325"/>
      <c r="KO176" s="325"/>
      <c r="KP176" s="325"/>
      <c r="KQ176" s="325"/>
      <c r="KR176" s="324"/>
      <c r="KS176" s="324"/>
      <c r="KT176" s="344"/>
      <c r="KU176" s="207"/>
      <c r="KV176" s="208"/>
      <c r="KW176" s="208"/>
      <c r="KX176" s="208"/>
      <c r="KY176" s="208"/>
      <c r="KZ176" s="208"/>
      <c r="LA176" s="208"/>
      <c r="LB176" s="208"/>
      <c r="LC176" s="208"/>
      <c r="LD176" s="208"/>
      <c r="LE176" s="208"/>
      <c r="LF176" s="208"/>
      <c r="LG176" s="208"/>
      <c r="LH176" s="208"/>
      <c r="LI176" s="209"/>
      <c r="LJ176" s="316"/>
      <c r="LK176" s="317"/>
      <c r="LL176" s="317"/>
      <c r="LM176" s="317"/>
      <c r="LN176" s="317"/>
      <c r="LO176" s="317"/>
      <c r="LP176" s="317"/>
      <c r="LQ176" s="317"/>
      <c r="LR176" s="226"/>
      <c r="LS176" s="226"/>
      <c r="LT176" s="318"/>
      <c r="LU176" s="269"/>
      <c r="LV176" s="270"/>
      <c r="LW176" s="270"/>
      <c r="LX176" s="270"/>
      <c r="LY176" s="271"/>
      <c r="LZ176" s="269"/>
      <c r="MA176" s="270"/>
      <c r="MB176" s="270"/>
      <c r="MC176" s="270"/>
      <c r="MD176" s="271"/>
      <c r="ME176" s="269"/>
      <c r="MF176" s="270"/>
      <c r="MG176" s="270"/>
      <c r="MH176" s="270"/>
      <c r="MI176" s="271"/>
      <c r="MJ176" s="329"/>
      <c r="MK176" s="330"/>
      <c r="ML176" s="330"/>
      <c r="MM176" s="330"/>
      <c r="MN176" s="331"/>
      <c r="MO176" s="269"/>
      <c r="MP176" s="270"/>
      <c r="MQ176" s="270"/>
      <c r="MR176" s="270"/>
      <c r="MS176" s="271"/>
      <c r="MT176" s="269"/>
      <c r="MU176" s="270"/>
      <c r="MV176" s="270"/>
      <c r="MW176" s="270"/>
      <c r="MX176" s="271"/>
      <c r="MY176" s="269"/>
      <c r="MZ176" s="270"/>
      <c r="NA176" s="270"/>
      <c r="NB176" s="270"/>
      <c r="NC176" s="271"/>
      <c r="ND176" s="269"/>
      <c r="NE176" s="270"/>
      <c r="NF176" s="270"/>
      <c r="NG176" s="270"/>
      <c r="NH176" s="271"/>
      <c r="NI176" s="258"/>
      <c r="NJ176" s="203"/>
      <c r="NK176" s="203"/>
      <c r="NL176" s="203"/>
      <c r="NM176" s="203"/>
      <c r="NN176" s="203"/>
      <c r="NO176" s="203"/>
      <c r="NP176" s="203"/>
      <c r="NQ176" s="203"/>
      <c r="NR176" s="203"/>
      <c r="NS176" s="260"/>
      <c r="NT176" s="1003"/>
      <c r="NU176" s="1004"/>
      <c r="NV176" s="335"/>
      <c r="NW176" s="336"/>
      <c r="NX176" s="336"/>
      <c r="NY176" s="336"/>
      <c r="NZ176" s="336"/>
      <c r="OA176" s="336"/>
      <c r="OB176" s="336"/>
      <c r="OC176" s="337"/>
      <c r="OD176" s="226"/>
      <c r="OE176" s="226"/>
      <c r="OF176" s="226"/>
      <c r="OG176" s="226"/>
      <c r="OH176" s="226"/>
      <c r="OI176" s="226"/>
      <c r="OJ176" s="325"/>
      <c r="OK176" s="325"/>
      <c r="OL176" s="325"/>
      <c r="OM176" s="325"/>
      <c r="ON176" s="325"/>
      <c r="OO176" s="325"/>
      <c r="OP176" s="325"/>
      <c r="OQ176" s="325"/>
      <c r="OR176" s="325"/>
      <c r="OS176" s="325"/>
      <c r="OT176" s="324"/>
      <c r="OU176" s="324"/>
      <c r="OV176" s="344"/>
      <c r="OW176" s="207"/>
      <c r="OX176" s="208"/>
      <c r="OY176" s="208"/>
      <c r="OZ176" s="208"/>
      <c r="PA176" s="208"/>
      <c r="PB176" s="208"/>
      <c r="PC176" s="208"/>
      <c r="PD176" s="208"/>
      <c r="PE176" s="208"/>
      <c r="PF176" s="208"/>
      <c r="PG176" s="208"/>
      <c r="PH176" s="208"/>
      <c r="PI176" s="208"/>
      <c r="PJ176" s="208"/>
      <c r="PK176" s="209"/>
      <c r="PL176" s="316"/>
      <c r="PM176" s="317"/>
      <c r="PN176" s="317"/>
      <c r="PO176" s="317"/>
      <c r="PP176" s="317"/>
      <c r="PQ176" s="317"/>
      <c r="PR176" s="317"/>
      <c r="PS176" s="317"/>
      <c r="PT176" s="226"/>
      <c r="PU176" s="226"/>
      <c r="PV176" s="318"/>
      <c r="PW176" s="269"/>
      <c r="PX176" s="270"/>
      <c r="PY176" s="270"/>
      <c r="PZ176" s="270"/>
      <c r="QA176" s="271"/>
      <c r="QB176" s="269"/>
      <c r="QC176" s="270"/>
      <c r="QD176" s="270"/>
      <c r="QE176" s="270"/>
      <c r="QF176" s="271"/>
      <c r="QG176" s="269"/>
      <c r="QH176" s="270"/>
      <c r="QI176" s="270"/>
      <c r="QJ176" s="270"/>
      <c r="QK176" s="271"/>
      <c r="QL176" s="329"/>
      <c r="QM176" s="330"/>
      <c r="QN176" s="330"/>
      <c r="QO176" s="330"/>
      <c r="QP176" s="331"/>
      <c r="QQ176" s="269"/>
      <c r="QR176" s="270"/>
      <c r="QS176" s="270"/>
      <c r="QT176" s="270"/>
      <c r="QU176" s="271"/>
      <c r="QV176" s="269"/>
      <c r="QW176" s="270"/>
      <c r="QX176" s="270"/>
      <c r="QY176" s="270"/>
      <c r="QZ176" s="271"/>
      <c r="RA176" s="269"/>
      <c r="RB176" s="270"/>
      <c r="RC176" s="270"/>
      <c r="RD176" s="270"/>
      <c r="RE176" s="271"/>
      <c r="RF176" s="269"/>
      <c r="RG176" s="270"/>
      <c r="RH176" s="270"/>
      <c r="RI176" s="270"/>
      <c r="RJ176" s="271"/>
      <c r="RK176" s="258"/>
      <c r="RL176" s="203"/>
      <c r="RM176" s="203"/>
      <c r="RN176" s="203"/>
      <c r="RO176" s="203"/>
      <c r="RP176" s="203"/>
      <c r="RQ176" s="203"/>
      <c r="RR176" s="203"/>
      <c r="RS176" s="203"/>
      <c r="RT176" s="203"/>
      <c r="RU176" s="260"/>
    </row>
    <row r="177" spans="2:489" ht="12" customHeight="1">
      <c r="B177" s="858"/>
      <c r="C177" s="863"/>
      <c r="D177" s="902"/>
      <c r="E177" s="865"/>
      <c r="F177" s="335"/>
      <c r="G177" s="336"/>
      <c r="H177" s="336"/>
      <c r="I177" s="336"/>
      <c r="J177" s="336"/>
      <c r="K177" s="336"/>
      <c r="L177" s="336"/>
      <c r="M177" s="336"/>
      <c r="N177" s="336"/>
      <c r="O177" s="336"/>
      <c r="P177" s="336"/>
      <c r="Q177" s="336"/>
      <c r="R177" s="336"/>
      <c r="S177" s="336"/>
      <c r="T177" s="336"/>
      <c r="U177" s="336"/>
      <c r="V177" s="336"/>
      <c r="W177" s="336"/>
      <c r="X177" s="336"/>
      <c r="Y177" s="336"/>
      <c r="Z177" s="336"/>
      <c r="AA177" s="336"/>
      <c r="AB177" s="336"/>
      <c r="AC177" s="337"/>
      <c r="AD177" s="458"/>
      <c r="AE177" s="432"/>
      <c r="AF177" s="432"/>
      <c r="AG177" s="432"/>
      <c r="AH177" s="432"/>
      <c r="AI177" s="432"/>
      <c r="AJ177" s="432"/>
      <c r="AK177" s="432"/>
      <c r="AL177" s="432"/>
      <c r="AM177" s="432"/>
      <c r="AN177" s="432"/>
      <c r="AO177" s="437"/>
      <c r="AP177" s="437"/>
      <c r="AQ177" s="437"/>
      <c r="AR177" s="468"/>
      <c r="AS177" s="469"/>
      <c r="AT177" s="469"/>
      <c r="AU177" s="469"/>
      <c r="AV177" s="469"/>
      <c r="AW177" s="469"/>
      <c r="AX177" s="469"/>
      <c r="AY177" s="469"/>
      <c r="AZ177" s="469"/>
      <c r="BA177" s="469"/>
      <c r="BB177" s="469"/>
      <c r="BC177" s="437"/>
      <c r="BD177" s="437"/>
      <c r="BE177" s="438"/>
      <c r="BF177" s="388"/>
      <c r="BG177" s="389"/>
      <c r="BH177" s="389"/>
      <c r="BI177" s="389"/>
      <c r="BJ177" s="389"/>
      <c r="BK177" s="389"/>
      <c r="BL177" s="389"/>
      <c r="BM177" s="389"/>
      <c r="BN177" s="389"/>
      <c r="BO177" s="389"/>
      <c r="BP177" s="389"/>
      <c r="BQ177" s="389"/>
      <c r="BR177" s="389"/>
      <c r="BS177" s="390"/>
      <c r="BT177" s="431"/>
      <c r="BU177" s="432"/>
      <c r="BV177" s="432"/>
      <c r="BW177" s="432"/>
      <c r="BX177" s="432"/>
      <c r="BY177" s="432"/>
      <c r="BZ177" s="432"/>
      <c r="CA177" s="432"/>
      <c r="CB177" s="432"/>
      <c r="CC177" s="432"/>
      <c r="CD177" s="432"/>
      <c r="CE177" s="437"/>
      <c r="CF177" s="437"/>
      <c r="CG177" s="438"/>
      <c r="CH177" s="442" t="s">
        <v>43</v>
      </c>
      <c r="CI177" s="265"/>
      <c r="CJ177" s="265"/>
      <c r="CK177" s="265"/>
      <c r="CL177" s="265"/>
      <c r="CM177" s="265"/>
      <c r="CN177" s="325"/>
      <c r="CO177" s="325"/>
      <c r="CP177" s="325"/>
      <c r="CQ177" s="325"/>
      <c r="CR177" s="325"/>
      <c r="CS177" s="325"/>
      <c r="CT177" s="325"/>
      <c r="CU177" s="325"/>
      <c r="CV177" s="325"/>
      <c r="CW177" s="325"/>
      <c r="CX177" s="216" t="s">
        <v>50</v>
      </c>
      <c r="CY177" s="216"/>
      <c r="CZ177" s="217"/>
      <c r="DA177" s="204"/>
      <c r="DB177" s="205"/>
      <c r="DC177" s="205"/>
      <c r="DD177" s="205"/>
      <c r="DE177" s="205"/>
      <c r="DF177" s="205"/>
      <c r="DG177" s="205"/>
      <c r="DH177" s="205"/>
      <c r="DI177" s="205"/>
      <c r="DJ177" s="205"/>
      <c r="DK177" s="205"/>
      <c r="DL177" s="205"/>
      <c r="DM177" s="205"/>
      <c r="DN177" s="205"/>
      <c r="DO177" s="206"/>
      <c r="DP177" s="261"/>
      <c r="DQ177" s="262"/>
      <c r="DR177" s="262"/>
      <c r="DS177" s="262"/>
      <c r="DT177" s="262"/>
      <c r="DU177" s="262"/>
      <c r="DV177" s="262"/>
      <c r="DW177" s="262"/>
      <c r="DX177" s="265" t="s">
        <v>84</v>
      </c>
      <c r="DY177" s="265"/>
      <c r="DZ177" s="266"/>
      <c r="EA177" s="269"/>
      <c r="EB177" s="270"/>
      <c r="EC177" s="270"/>
      <c r="ED177" s="270"/>
      <c r="EE177" s="271"/>
      <c r="EF177" s="269"/>
      <c r="EG177" s="270"/>
      <c r="EH177" s="270"/>
      <c r="EI177" s="270"/>
      <c r="EJ177" s="271"/>
      <c r="EK177" s="269"/>
      <c r="EL177" s="270"/>
      <c r="EM177" s="270"/>
      <c r="EN177" s="270"/>
      <c r="EO177" s="271"/>
      <c r="EP177" s="329"/>
      <c r="EQ177" s="330"/>
      <c r="ER177" s="330"/>
      <c r="ES177" s="330"/>
      <c r="ET177" s="331"/>
      <c r="EU177" s="269"/>
      <c r="EV177" s="270"/>
      <c r="EW177" s="270"/>
      <c r="EX177" s="270"/>
      <c r="EY177" s="271"/>
      <c r="EZ177" s="269"/>
      <c r="FA177" s="270"/>
      <c r="FB177" s="270"/>
      <c r="FC177" s="270"/>
      <c r="FD177" s="271"/>
      <c r="FE177" s="269"/>
      <c r="FF177" s="270"/>
      <c r="FG177" s="270"/>
      <c r="FH177" s="270"/>
      <c r="FI177" s="271"/>
      <c r="FJ177" s="269"/>
      <c r="FK177" s="270"/>
      <c r="FL177" s="270"/>
      <c r="FM177" s="270"/>
      <c r="FN177" s="271"/>
      <c r="FO177" s="310"/>
      <c r="FP177" s="1003"/>
      <c r="FQ177" s="1004"/>
      <c r="FR177" s="335"/>
      <c r="FS177" s="336"/>
      <c r="FT177" s="336"/>
      <c r="FU177" s="336"/>
      <c r="FV177" s="336"/>
      <c r="FW177" s="336"/>
      <c r="FX177" s="336"/>
      <c r="FY177" s="337"/>
      <c r="FZ177" s="307" t="str">
        <f>FZ171</f>
        <v>6箇所目</v>
      </c>
      <c r="GA177" s="265"/>
      <c r="GB177" s="265"/>
      <c r="GC177" s="265"/>
      <c r="GD177" s="265"/>
      <c r="GE177" s="265"/>
      <c r="GF177" s="325"/>
      <c r="GG177" s="325"/>
      <c r="GH177" s="325"/>
      <c r="GI177" s="325"/>
      <c r="GJ177" s="325"/>
      <c r="GK177" s="325"/>
      <c r="GL177" s="325"/>
      <c r="GM177" s="325"/>
      <c r="GN177" s="325"/>
      <c r="GO177" s="325"/>
      <c r="GP177" s="216" t="s">
        <v>50</v>
      </c>
      <c r="GQ177" s="216"/>
      <c r="GR177" s="217"/>
      <c r="GS177" s="204"/>
      <c r="GT177" s="205"/>
      <c r="GU177" s="205"/>
      <c r="GV177" s="205"/>
      <c r="GW177" s="205"/>
      <c r="GX177" s="205"/>
      <c r="GY177" s="205"/>
      <c r="GZ177" s="205"/>
      <c r="HA177" s="205"/>
      <c r="HB177" s="205"/>
      <c r="HC177" s="205"/>
      <c r="HD177" s="205"/>
      <c r="HE177" s="205"/>
      <c r="HF177" s="205"/>
      <c r="HG177" s="206"/>
      <c r="HH177" s="261"/>
      <c r="HI177" s="262"/>
      <c r="HJ177" s="262"/>
      <c r="HK177" s="262"/>
      <c r="HL177" s="262"/>
      <c r="HM177" s="262"/>
      <c r="HN177" s="262"/>
      <c r="HO177" s="262"/>
      <c r="HP177" s="265" t="s">
        <v>84</v>
      </c>
      <c r="HQ177" s="265"/>
      <c r="HR177" s="266"/>
      <c r="HS177" s="269"/>
      <c r="HT177" s="270"/>
      <c r="HU177" s="270"/>
      <c r="HV177" s="270"/>
      <c r="HW177" s="271"/>
      <c r="HX177" s="269"/>
      <c r="HY177" s="270"/>
      <c r="HZ177" s="270"/>
      <c r="IA177" s="270"/>
      <c r="IB177" s="271"/>
      <c r="IC177" s="269"/>
      <c r="ID177" s="270"/>
      <c r="IE177" s="270"/>
      <c r="IF177" s="270"/>
      <c r="IG177" s="271"/>
      <c r="IH177" s="329"/>
      <c r="II177" s="330"/>
      <c r="IJ177" s="330"/>
      <c r="IK177" s="330"/>
      <c r="IL177" s="331"/>
      <c r="IM177" s="269"/>
      <c r="IN177" s="270"/>
      <c r="IO177" s="270"/>
      <c r="IP177" s="270"/>
      <c r="IQ177" s="271"/>
      <c r="IR177" s="269"/>
      <c r="IS177" s="270"/>
      <c r="IT177" s="270"/>
      <c r="IU177" s="270"/>
      <c r="IV177" s="271"/>
      <c r="IW177" s="269"/>
      <c r="IX177" s="270"/>
      <c r="IY177" s="270"/>
      <c r="IZ177" s="270"/>
      <c r="JA177" s="271"/>
      <c r="JB177" s="269"/>
      <c r="JC177" s="270"/>
      <c r="JD177" s="270"/>
      <c r="JE177" s="270"/>
      <c r="JF177" s="271"/>
      <c r="JG177" s="258"/>
      <c r="JH177" s="203"/>
      <c r="JI177" s="203"/>
      <c r="JJ177" s="203"/>
      <c r="JK177" s="203"/>
      <c r="JL177" s="203"/>
      <c r="JM177" s="203"/>
      <c r="JN177" s="203"/>
      <c r="JO177" s="203"/>
      <c r="JP177" s="203"/>
      <c r="JQ177" s="260"/>
      <c r="JR177" s="1003"/>
      <c r="JS177" s="1004"/>
      <c r="JT177" s="335"/>
      <c r="JU177" s="336"/>
      <c r="JV177" s="336"/>
      <c r="JW177" s="336"/>
      <c r="JX177" s="336"/>
      <c r="JY177" s="336"/>
      <c r="JZ177" s="336"/>
      <c r="KA177" s="337"/>
      <c r="KB177" s="307" t="str">
        <f>KB171</f>
        <v>9箇所目</v>
      </c>
      <c r="KC177" s="265"/>
      <c r="KD177" s="265"/>
      <c r="KE177" s="265"/>
      <c r="KF177" s="265"/>
      <c r="KG177" s="265"/>
      <c r="KH177" s="325"/>
      <c r="KI177" s="325"/>
      <c r="KJ177" s="325"/>
      <c r="KK177" s="325"/>
      <c r="KL177" s="325"/>
      <c r="KM177" s="325"/>
      <c r="KN177" s="325"/>
      <c r="KO177" s="325"/>
      <c r="KP177" s="325"/>
      <c r="KQ177" s="325"/>
      <c r="KR177" s="216" t="s">
        <v>50</v>
      </c>
      <c r="KS177" s="216"/>
      <c r="KT177" s="217"/>
      <c r="KU177" s="204"/>
      <c r="KV177" s="205"/>
      <c r="KW177" s="205"/>
      <c r="KX177" s="205"/>
      <c r="KY177" s="205"/>
      <c r="KZ177" s="205"/>
      <c r="LA177" s="205"/>
      <c r="LB177" s="205"/>
      <c r="LC177" s="205"/>
      <c r="LD177" s="205"/>
      <c r="LE177" s="205"/>
      <c r="LF177" s="205"/>
      <c r="LG177" s="205"/>
      <c r="LH177" s="205"/>
      <c r="LI177" s="206"/>
      <c r="LJ177" s="261"/>
      <c r="LK177" s="262"/>
      <c r="LL177" s="262"/>
      <c r="LM177" s="262"/>
      <c r="LN177" s="262"/>
      <c r="LO177" s="262"/>
      <c r="LP177" s="262"/>
      <c r="LQ177" s="262"/>
      <c r="LR177" s="265" t="s">
        <v>84</v>
      </c>
      <c r="LS177" s="265"/>
      <c r="LT177" s="266"/>
      <c r="LU177" s="269"/>
      <c r="LV177" s="270"/>
      <c r="LW177" s="270"/>
      <c r="LX177" s="270"/>
      <c r="LY177" s="271"/>
      <c r="LZ177" s="269"/>
      <c r="MA177" s="270"/>
      <c r="MB177" s="270"/>
      <c r="MC177" s="270"/>
      <c r="MD177" s="271"/>
      <c r="ME177" s="269"/>
      <c r="MF177" s="270"/>
      <c r="MG177" s="270"/>
      <c r="MH177" s="270"/>
      <c r="MI177" s="271"/>
      <c r="MJ177" s="329"/>
      <c r="MK177" s="330"/>
      <c r="ML177" s="330"/>
      <c r="MM177" s="330"/>
      <c r="MN177" s="331"/>
      <c r="MO177" s="269"/>
      <c r="MP177" s="270"/>
      <c r="MQ177" s="270"/>
      <c r="MR177" s="270"/>
      <c r="MS177" s="271"/>
      <c r="MT177" s="269"/>
      <c r="MU177" s="270"/>
      <c r="MV177" s="270"/>
      <c r="MW177" s="270"/>
      <c r="MX177" s="271"/>
      <c r="MY177" s="269"/>
      <c r="MZ177" s="270"/>
      <c r="NA177" s="270"/>
      <c r="NB177" s="270"/>
      <c r="NC177" s="271"/>
      <c r="ND177" s="269"/>
      <c r="NE177" s="270"/>
      <c r="NF177" s="270"/>
      <c r="NG177" s="270"/>
      <c r="NH177" s="271"/>
      <c r="NI177" s="258"/>
      <c r="NJ177" s="203"/>
      <c r="NK177" s="203"/>
      <c r="NL177" s="203"/>
      <c r="NM177" s="203"/>
      <c r="NN177" s="203"/>
      <c r="NO177" s="203"/>
      <c r="NP177" s="203"/>
      <c r="NQ177" s="203"/>
      <c r="NR177" s="203"/>
      <c r="NS177" s="260"/>
      <c r="NT177" s="1003"/>
      <c r="NU177" s="1004"/>
      <c r="NV177" s="335"/>
      <c r="NW177" s="336"/>
      <c r="NX177" s="336"/>
      <c r="NY177" s="336"/>
      <c r="NZ177" s="336"/>
      <c r="OA177" s="336"/>
      <c r="OB177" s="336"/>
      <c r="OC177" s="337"/>
      <c r="OD177" s="307" t="str">
        <f>OD171</f>
        <v>12箇所目</v>
      </c>
      <c r="OE177" s="265"/>
      <c r="OF177" s="265"/>
      <c r="OG177" s="265"/>
      <c r="OH177" s="265"/>
      <c r="OI177" s="265"/>
      <c r="OJ177" s="325"/>
      <c r="OK177" s="325"/>
      <c r="OL177" s="325"/>
      <c r="OM177" s="325"/>
      <c r="ON177" s="325"/>
      <c r="OO177" s="325"/>
      <c r="OP177" s="325"/>
      <c r="OQ177" s="325"/>
      <c r="OR177" s="325"/>
      <c r="OS177" s="325"/>
      <c r="OT177" s="216" t="s">
        <v>50</v>
      </c>
      <c r="OU177" s="216"/>
      <c r="OV177" s="217"/>
      <c r="OW177" s="204"/>
      <c r="OX177" s="205"/>
      <c r="OY177" s="205"/>
      <c r="OZ177" s="205"/>
      <c r="PA177" s="205"/>
      <c r="PB177" s="205"/>
      <c r="PC177" s="205"/>
      <c r="PD177" s="205"/>
      <c r="PE177" s="205"/>
      <c r="PF177" s="205"/>
      <c r="PG177" s="205"/>
      <c r="PH177" s="205"/>
      <c r="PI177" s="205"/>
      <c r="PJ177" s="205"/>
      <c r="PK177" s="206"/>
      <c r="PL177" s="261"/>
      <c r="PM177" s="262"/>
      <c r="PN177" s="262"/>
      <c r="PO177" s="262"/>
      <c r="PP177" s="262"/>
      <c r="PQ177" s="262"/>
      <c r="PR177" s="262"/>
      <c r="PS177" s="262"/>
      <c r="PT177" s="265" t="s">
        <v>84</v>
      </c>
      <c r="PU177" s="265"/>
      <c r="PV177" s="266"/>
      <c r="PW177" s="269"/>
      <c r="PX177" s="270"/>
      <c r="PY177" s="270"/>
      <c r="PZ177" s="270"/>
      <c r="QA177" s="271"/>
      <c r="QB177" s="269"/>
      <c r="QC177" s="270"/>
      <c r="QD177" s="270"/>
      <c r="QE177" s="270"/>
      <c r="QF177" s="271"/>
      <c r="QG177" s="269"/>
      <c r="QH177" s="270"/>
      <c r="QI177" s="270"/>
      <c r="QJ177" s="270"/>
      <c r="QK177" s="271"/>
      <c r="QL177" s="329"/>
      <c r="QM177" s="330"/>
      <c r="QN177" s="330"/>
      <c r="QO177" s="330"/>
      <c r="QP177" s="331"/>
      <c r="QQ177" s="269"/>
      <c r="QR177" s="270"/>
      <c r="QS177" s="270"/>
      <c r="QT177" s="270"/>
      <c r="QU177" s="271"/>
      <c r="QV177" s="269"/>
      <c r="QW177" s="270"/>
      <c r="QX177" s="270"/>
      <c r="QY177" s="270"/>
      <c r="QZ177" s="271"/>
      <c r="RA177" s="269"/>
      <c r="RB177" s="270"/>
      <c r="RC177" s="270"/>
      <c r="RD177" s="270"/>
      <c r="RE177" s="271"/>
      <c r="RF177" s="269"/>
      <c r="RG177" s="270"/>
      <c r="RH177" s="270"/>
      <c r="RI177" s="270"/>
      <c r="RJ177" s="271"/>
      <c r="RK177" s="258"/>
      <c r="RL177" s="203"/>
      <c r="RM177" s="203"/>
      <c r="RN177" s="203"/>
      <c r="RO177" s="203"/>
      <c r="RP177" s="203"/>
      <c r="RQ177" s="203"/>
      <c r="RR177" s="203"/>
      <c r="RS177" s="203"/>
      <c r="RT177" s="203"/>
      <c r="RU177" s="260"/>
    </row>
    <row r="178" spans="2:489" ht="2.1" customHeight="1">
      <c r="B178" s="858"/>
      <c r="C178" s="863"/>
      <c r="D178" s="902"/>
      <c r="E178" s="865"/>
      <c r="F178" s="338"/>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40"/>
      <c r="AD178" s="459"/>
      <c r="AE178" s="434"/>
      <c r="AF178" s="434"/>
      <c r="AG178" s="434"/>
      <c r="AH178" s="434"/>
      <c r="AI178" s="434"/>
      <c r="AJ178" s="434"/>
      <c r="AK178" s="434"/>
      <c r="AL178" s="434"/>
      <c r="AM178" s="434"/>
      <c r="AN178" s="434"/>
      <c r="AO178" s="439"/>
      <c r="AP178" s="439"/>
      <c r="AQ178" s="439"/>
      <c r="AR178" s="470"/>
      <c r="AS178" s="471"/>
      <c r="AT178" s="471"/>
      <c r="AU178" s="471"/>
      <c r="AV178" s="471"/>
      <c r="AW178" s="471"/>
      <c r="AX178" s="471"/>
      <c r="AY178" s="471"/>
      <c r="AZ178" s="471"/>
      <c r="BA178" s="471"/>
      <c r="BB178" s="471"/>
      <c r="BC178" s="439"/>
      <c r="BD178" s="439"/>
      <c r="BE178" s="440"/>
      <c r="BF178" s="702"/>
      <c r="BG178" s="703"/>
      <c r="BH178" s="703"/>
      <c r="BI178" s="703"/>
      <c r="BJ178" s="703"/>
      <c r="BK178" s="703"/>
      <c r="BL178" s="703"/>
      <c r="BM178" s="703"/>
      <c r="BN178" s="703"/>
      <c r="BO178" s="703"/>
      <c r="BP178" s="703"/>
      <c r="BQ178" s="703"/>
      <c r="BR178" s="703"/>
      <c r="BS178" s="704"/>
      <c r="BT178" s="433"/>
      <c r="BU178" s="434"/>
      <c r="BV178" s="434"/>
      <c r="BW178" s="434"/>
      <c r="BX178" s="434"/>
      <c r="BY178" s="434"/>
      <c r="BZ178" s="434"/>
      <c r="CA178" s="434"/>
      <c r="CB178" s="434"/>
      <c r="CC178" s="434"/>
      <c r="CD178" s="434"/>
      <c r="CE178" s="439"/>
      <c r="CF178" s="439"/>
      <c r="CG178" s="440"/>
      <c r="CH178" s="293"/>
      <c r="CI178" s="267"/>
      <c r="CJ178" s="267"/>
      <c r="CK178" s="267"/>
      <c r="CL178" s="267"/>
      <c r="CM178" s="267"/>
      <c r="CN178" s="354"/>
      <c r="CO178" s="354"/>
      <c r="CP178" s="354"/>
      <c r="CQ178" s="354"/>
      <c r="CR178" s="354"/>
      <c r="CS178" s="354"/>
      <c r="CT178" s="354"/>
      <c r="CU178" s="354"/>
      <c r="CV178" s="354"/>
      <c r="CW178" s="354"/>
      <c r="CX178" s="218"/>
      <c r="CY178" s="218"/>
      <c r="CZ178" s="219"/>
      <c r="DA178" s="210"/>
      <c r="DB178" s="211"/>
      <c r="DC178" s="211"/>
      <c r="DD178" s="211"/>
      <c r="DE178" s="211"/>
      <c r="DF178" s="211"/>
      <c r="DG178" s="211"/>
      <c r="DH178" s="211"/>
      <c r="DI178" s="211"/>
      <c r="DJ178" s="211"/>
      <c r="DK178" s="211"/>
      <c r="DL178" s="211"/>
      <c r="DM178" s="211"/>
      <c r="DN178" s="211"/>
      <c r="DO178" s="212"/>
      <c r="DP178" s="263"/>
      <c r="DQ178" s="264"/>
      <c r="DR178" s="264"/>
      <c r="DS178" s="264"/>
      <c r="DT178" s="264"/>
      <c r="DU178" s="264"/>
      <c r="DV178" s="264"/>
      <c r="DW178" s="264"/>
      <c r="DX178" s="267"/>
      <c r="DY178" s="267"/>
      <c r="DZ178" s="268"/>
      <c r="EA178" s="272"/>
      <c r="EB178" s="273"/>
      <c r="EC178" s="273"/>
      <c r="ED178" s="273"/>
      <c r="EE178" s="274"/>
      <c r="EF178" s="272"/>
      <c r="EG178" s="273"/>
      <c r="EH178" s="273"/>
      <c r="EI178" s="273"/>
      <c r="EJ178" s="274"/>
      <c r="EK178" s="272"/>
      <c r="EL178" s="273"/>
      <c r="EM178" s="273"/>
      <c r="EN178" s="273"/>
      <c r="EO178" s="274"/>
      <c r="EP178" s="357"/>
      <c r="EQ178" s="358"/>
      <c r="ER178" s="358"/>
      <c r="ES178" s="358"/>
      <c r="ET178" s="359"/>
      <c r="EU178" s="272"/>
      <c r="EV178" s="273"/>
      <c r="EW178" s="273"/>
      <c r="EX178" s="273"/>
      <c r="EY178" s="274"/>
      <c r="EZ178" s="272"/>
      <c r="FA178" s="273"/>
      <c r="FB178" s="273"/>
      <c r="FC178" s="273"/>
      <c r="FD178" s="274"/>
      <c r="FE178" s="272"/>
      <c r="FF178" s="273"/>
      <c r="FG178" s="273"/>
      <c r="FH178" s="273"/>
      <c r="FI178" s="274"/>
      <c r="FJ178" s="272"/>
      <c r="FK178" s="273"/>
      <c r="FL178" s="273"/>
      <c r="FM178" s="273"/>
      <c r="FN178" s="274"/>
      <c r="FO178" s="310"/>
      <c r="FP178" s="1003"/>
      <c r="FQ178" s="1004"/>
      <c r="FR178" s="338"/>
      <c r="FS178" s="339"/>
      <c r="FT178" s="339"/>
      <c r="FU178" s="339"/>
      <c r="FV178" s="339"/>
      <c r="FW178" s="339"/>
      <c r="FX178" s="339"/>
      <c r="FY178" s="340"/>
      <c r="FZ178" s="267"/>
      <c r="GA178" s="267"/>
      <c r="GB178" s="267"/>
      <c r="GC178" s="267"/>
      <c r="GD178" s="267"/>
      <c r="GE178" s="267"/>
      <c r="GF178" s="354"/>
      <c r="GG178" s="354"/>
      <c r="GH178" s="354"/>
      <c r="GI178" s="354"/>
      <c r="GJ178" s="354"/>
      <c r="GK178" s="354"/>
      <c r="GL178" s="354"/>
      <c r="GM178" s="354"/>
      <c r="GN178" s="354"/>
      <c r="GO178" s="354"/>
      <c r="GP178" s="218"/>
      <c r="GQ178" s="218"/>
      <c r="GR178" s="219"/>
      <c r="GS178" s="210"/>
      <c r="GT178" s="211"/>
      <c r="GU178" s="211"/>
      <c r="GV178" s="211"/>
      <c r="GW178" s="211"/>
      <c r="GX178" s="211"/>
      <c r="GY178" s="211"/>
      <c r="GZ178" s="211"/>
      <c r="HA178" s="211"/>
      <c r="HB178" s="211"/>
      <c r="HC178" s="211"/>
      <c r="HD178" s="211"/>
      <c r="HE178" s="211"/>
      <c r="HF178" s="211"/>
      <c r="HG178" s="212"/>
      <c r="HH178" s="263"/>
      <c r="HI178" s="264"/>
      <c r="HJ178" s="264"/>
      <c r="HK178" s="264"/>
      <c r="HL178" s="264"/>
      <c r="HM178" s="264"/>
      <c r="HN178" s="264"/>
      <c r="HO178" s="264"/>
      <c r="HP178" s="267"/>
      <c r="HQ178" s="267"/>
      <c r="HR178" s="268"/>
      <c r="HS178" s="272"/>
      <c r="HT178" s="273"/>
      <c r="HU178" s="273"/>
      <c r="HV178" s="273"/>
      <c r="HW178" s="274"/>
      <c r="HX178" s="272"/>
      <c r="HY178" s="273"/>
      <c r="HZ178" s="273"/>
      <c r="IA178" s="273"/>
      <c r="IB178" s="274"/>
      <c r="IC178" s="272"/>
      <c r="ID178" s="273"/>
      <c r="IE178" s="273"/>
      <c r="IF178" s="273"/>
      <c r="IG178" s="274"/>
      <c r="IH178" s="357"/>
      <c r="II178" s="358"/>
      <c r="IJ178" s="358"/>
      <c r="IK178" s="358"/>
      <c r="IL178" s="359"/>
      <c r="IM178" s="272"/>
      <c r="IN178" s="273"/>
      <c r="IO178" s="273"/>
      <c r="IP178" s="273"/>
      <c r="IQ178" s="274"/>
      <c r="IR178" s="272"/>
      <c r="IS178" s="273"/>
      <c r="IT178" s="273"/>
      <c r="IU178" s="273"/>
      <c r="IV178" s="274"/>
      <c r="IW178" s="272"/>
      <c r="IX178" s="273"/>
      <c r="IY178" s="273"/>
      <c r="IZ178" s="273"/>
      <c r="JA178" s="274"/>
      <c r="JB178" s="272"/>
      <c r="JC178" s="273"/>
      <c r="JD178" s="273"/>
      <c r="JE178" s="273"/>
      <c r="JF178" s="274"/>
      <c r="JG178" s="258"/>
      <c r="JH178" s="203"/>
      <c r="JI178" s="203"/>
      <c r="JJ178" s="203"/>
      <c r="JK178" s="203"/>
      <c r="JL178" s="203"/>
      <c r="JM178" s="203"/>
      <c r="JN178" s="203"/>
      <c r="JO178" s="203"/>
      <c r="JP178" s="203"/>
      <c r="JQ178" s="260"/>
      <c r="JR178" s="1003"/>
      <c r="JS178" s="1004"/>
      <c r="JT178" s="338"/>
      <c r="JU178" s="339"/>
      <c r="JV178" s="339"/>
      <c r="JW178" s="339"/>
      <c r="JX178" s="339"/>
      <c r="JY178" s="339"/>
      <c r="JZ178" s="339"/>
      <c r="KA178" s="340"/>
      <c r="KB178" s="267"/>
      <c r="KC178" s="267"/>
      <c r="KD178" s="267"/>
      <c r="KE178" s="267"/>
      <c r="KF178" s="267"/>
      <c r="KG178" s="267"/>
      <c r="KH178" s="354"/>
      <c r="KI178" s="354"/>
      <c r="KJ178" s="354"/>
      <c r="KK178" s="354"/>
      <c r="KL178" s="354"/>
      <c r="KM178" s="354"/>
      <c r="KN178" s="354"/>
      <c r="KO178" s="354"/>
      <c r="KP178" s="354"/>
      <c r="KQ178" s="354"/>
      <c r="KR178" s="218"/>
      <c r="KS178" s="218"/>
      <c r="KT178" s="219"/>
      <c r="KU178" s="210"/>
      <c r="KV178" s="211"/>
      <c r="KW178" s="211"/>
      <c r="KX178" s="211"/>
      <c r="KY178" s="211"/>
      <c r="KZ178" s="211"/>
      <c r="LA178" s="211"/>
      <c r="LB178" s="211"/>
      <c r="LC178" s="211"/>
      <c r="LD178" s="211"/>
      <c r="LE178" s="211"/>
      <c r="LF178" s="211"/>
      <c r="LG178" s="211"/>
      <c r="LH178" s="211"/>
      <c r="LI178" s="212"/>
      <c r="LJ178" s="263"/>
      <c r="LK178" s="264"/>
      <c r="LL178" s="264"/>
      <c r="LM178" s="264"/>
      <c r="LN178" s="264"/>
      <c r="LO178" s="264"/>
      <c r="LP178" s="264"/>
      <c r="LQ178" s="264"/>
      <c r="LR178" s="267"/>
      <c r="LS178" s="267"/>
      <c r="LT178" s="268"/>
      <c r="LU178" s="272"/>
      <c r="LV178" s="273"/>
      <c r="LW178" s="273"/>
      <c r="LX178" s="273"/>
      <c r="LY178" s="274"/>
      <c r="LZ178" s="272"/>
      <c r="MA178" s="273"/>
      <c r="MB178" s="273"/>
      <c r="MC178" s="273"/>
      <c r="MD178" s="274"/>
      <c r="ME178" s="272"/>
      <c r="MF178" s="273"/>
      <c r="MG178" s="273"/>
      <c r="MH178" s="273"/>
      <c r="MI178" s="274"/>
      <c r="MJ178" s="357"/>
      <c r="MK178" s="358"/>
      <c r="ML178" s="358"/>
      <c r="MM178" s="358"/>
      <c r="MN178" s="359"/>
      <c r="MO178" s="272"/>
      <c r="MP178" s="273"/>
      <c r="MQ178" s="273"/>
      <c r="MR178" s="273"/>
      <c r="MS178" s="274"/>
      <c r="MT178" s="272"/>
      <c r="MU178" s="273"/>
      <c r="MV178" s="273"/>
      <c r="MW178" s="273"/>
      <c r="MX178" s="274"/>
      <c r="MY178" s="272"/>
      <c r="MZ178" s="273"/>
      <c r="NA178" s="273"/>
      <c r="NB178" s="273"/>
      <c r="NC178" s="274"/>
      <c r="ND178" s="272"/>
      <c r="NE178" s="273"/>
      <c r="NF178" s="273"/>
      <c r="NG178" s="273"/>
      <c r="NH178" s="274"/>
      <c r="NI178" s="258"/>
      <c r="NJ178" s="203"/>
      <c r="NK178" s="203"/>
      <c r="NL178" s="203"/>
      <c r="NM178" s="203"/>
      <c r="NN178" s="203"/>
      <c r="NO178" s="203"/>
      <c r="NP178" s="203"/>
      <c r="NQ178" s="203"/>
      <c r="NR178" s="203"/>
      <c r="NS178" s="260"/>
      <c r="NT178" s="1003"/>
      <c r="NU178" s="1004"/>
      <c r="NV178" s="338"/>
      <c r="NW178" s="339"/>
      <c r="NX178" s="339"/>
      <c r="NY178" s="339"/>
      <c r="NZ178" s="339"/>
      <c r="OA178" s="339"/>
      <c r="OB178" s="339"/>
      <c r="OC178" s="340"/>
      <c r="OD178" s="267"/>
      <c r="OE178" s="267"/>
      <c r="OF178" s="267"/>
      <c r="OG178" s="267"/>
      <c r="OH178" s="267"/>
      <c r="OI178" s="267"/>
      <c r="OJ178" s="354"/>
      <c r="OK178" s="354"/>
      <c r="OL178" s="354"/>
      <c r="OM178" s="354"/>
      <c r="ON178" s="354"/>
      <c r="OO178" s="354"/>
      <c r="OP178" s="354"/>
      <c r="OQ178" s="354"/>
      <c r="OR178" s="354"/>
      <c r="OS178" s="354"/>
      <c r="OT178" s="218"/>
      <c r="OU178" s="218"/>
      <c r="OV178" s="219"/>
      <c r="OW178" s="210"/>
      <c r="OX178" s="211"/>
      <c r="OY178" s="211"/>
      <c r="OZ178" s="211"/>
      <c r="PA178" s="211"/>
      <c r="PB178" s="211"/>
      <c r="PC178" s="211"/>
      <c r="PD178" s="211"/>
      <c r="PE178" s="211"/>
      <c r="PF178" s="211"/>
      <c r="PG178" s="211"/>
      <c r="PH178" s="211"/>
      <c r="PI178" s="211"/>
      <c r="PJ178" s="211"/>
      <c r="PK178" s="212"/>
      <c r="PL178" s="263"/>
      <c r="PM178" s="264"/>
      <c r="PN178" s="264"/>
      <c r="PO178" s="264"/>
      <c r="PP178" s="264"/>
      <c r="PQ178" s="264"/>
      <c r="PR178" s="264"/>
      <c r="PS178" s="264"/>
      <c r="PT178" s="267"/>
      <c r="PU178" s="267"/>
      <c r="PV178" s="268"/>
      <c r="PW178" s="272"/>
      <c r="PX178" s="273"/>
      <c r="PY178" s="273"/>
      <c r="PZ178" s="273"/>
      <c r="QA178" s="274"/>
      <c r="QB178" s="272"/>
      <c r="QC178" s="273"/>
      <c r="QD178" s="273"/>
      <c r="QE178" s="273"/>
      <c r="QF178" s="274"/>
      <c r="QG178" s="272"/>
      <c r="QH178" s="273"/>
      <c r="QI178" s="273"/>
      <c r="QJ178" s="273"/>
      <c r="QK178" s="274"/>
      <c r="QL178" s="357"/>
      <c r="QM178" s="358"/>
      <c r="QN178" s="358"/>
      <c r="QO178" s="358"/>
      <c r="QP178" s="359"/>
      <c r="QQ178" s="272"/>
      <c r="QR178" s="273"/>
      <c r="QS178" s="273"/>
      <c r="QT178" s="273"/>
      <c r="QU178" s="274"/>
      <c r="QV178" s="272"/>
      <c r="QW178" s="273"/>
      <c r="QX178" s="273"/>
      <c r="QY178" s="273"/>
      <c r="QZ178" s="274"/>
      <c r="RA178" s="272"/>
      <c r="RB178" s="273"/>
      <c r="RC178" s="273"/>
      <c r="RD178" s="273"/>
      <c r="RE178" s="274"/>
      <c r="RF178" s="272"/>
      <c r="RG178" s="273"/>
      <c r="RH178" s="273"/>
      <c r="RI178" s="273"/>
      <c r="RJ178" s="274"/>
      <c r="RK178" s="258"/>
      <c r="RL178" s="203"/>
      <c r="RM178" s="203"/>
      <c r="RN178" s="203"/>
      <c r="RO178" s="203"/>
      <c r="RP178" s="203"/>
      <c r="RQ178" s="203"/>
      <c r="RR178" s="203"/>
      <c r="RS178" s="203"/>
      <c r="RT178" s="203"/>
      <c r="RU178" s="260"/>
    </row>
    <row r="179" spans="2:489" ht="12" customHeight="1">
      <c r="B179" s="858"/>
      <c r="C179" s="863"/>
      <c r="D179" s="902"/>
      <c r="E179" s="865"/>
      <c r="F179" s="332" t="s">
        <v>87</v>
      </c>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4"/>
      <c r="AD179" s="531">
        <f>AR179+BT179</f>
        <v>0</v>
      </c>
      <c r="AE179" s="430"/>
      <c r="AF179" s="430"/>
      <c r="AG179" s="430"/>
      <c r="AH179" s="430"/>
      <c r="AI179" s="430"/>
      <c r="AJ179" s="430"/>
      <c r="AK179" s="430"/>
      <c r="AL179" s="430"/>
      <c r="AM179" s="430"/>
      <c r="AN179" s="430"/>
      <c r="AO179" s="435" t="s">
        <v>50</v>
      </c>
      <c r="AP179" s="435"/>
      <c r="AQ179" s="435"/>
      <c r="AR179" s="534"/>
      <c r="AS179" s="535"/>
      <c r="AT179" s="535"/>
      <c r="AU179" s="535"/>
      <c r="AV179" s="535"/>
      <c r="AW179" s="535"/>
      <c r="AX179" s="535"/>
      <c r="AY179" s="535"/>
      <c r="AZ179" s="535"/>
      <c r="BA179" s="535"/>
      <c r="BB179" s="535"/>
      <c r="BC179" s="435" t="s">
        <v>50</v>
      </c>
      <c r="BD179" s="435"/>
      <c r="BE179" s="436"/>
      <c r="BF179" s="385" t="s">
        <v>1</v>
      </c>
      <c r="BG179" s="386"/>
      <c r="BH179" s="386"/>
      <c r="BI179" s="386"/>
      <c r="BJ179" s="386"/>
      <c r="BK179" s="386"/>
      <c r="BL179" s="386"/>
      <c r="BM179" s="386"/>
      <c r="BN179" s="386"/>
      <c r="BO179" s="386"/>
      <c r="BP179" s="386"/>
      <c r="BQ179" s="386"/>
      <c r="BR179" s="386"/>
      <c r="BS179" s="387"/>
      <c r="BT179" s="429">
        <f t="shared" ref="BT179" si="18">SUM(CN179:CW184,GF179:GO184,KH179:KQ184,OJ179:OS184)</f>
        <v>0</v>
      </c>
      <c r="BU179" s="430"/>
      <c r="BV179" s="430"/>
      <c r="BW179" s="430"/>
      <c r="BX179" s="430"/>
      <c r="BY179" s="430"/>
      <c r="BZ179" s="430"/>
      <c r="CA179" s="430"/>
      <c r="CB179" s="430"/>
      <c r="CC179" s="430"/>
      <c r="CD179" s="430"/>
      <c r="CE179" s="435" t="s">
        <v>50</v>
      </c>
      <c r="CF179" s="435"/>
      <c r="CG179" s="436"/>
      <c r="CH179" s="291" t="s">
        <v>41</v>
      </c>
      <c r="CI179" s="225"/>
      <c r="CJ179" s="225"/>
      <c r="CK179" s="225"/>
      <c r="CL179" s="225"/>
      <c r="CM179" s="225"/>
      <c r="CN179" s="341"/>
      <c r="CO179" s="341"/>
      <c r="CP179" s="341"/>
      <c r="CQ179" s="341"/>
      <c r="CR179" s="341"/>
      <c r="CS179" s="341"/>
      <c r="CT179" s="341"/>
      <c r="CU179" s="341"/>
      <c r="CV179" s="341"/>
      <c r="CW179" s="341"/>
      <c r="CX179" s="342" t="s">
        <v>50</v>
      </c>
      <c r="CY179" s="342"/>
      <c r="CZ179" s="343"/>
      <c r="DA179" s="213"/>
      <c r="DB179" s="214"/>
      <c r="DC179" s="214"/>
      <c r="DD179" s="214"/>
      <c r="DE179" s="214"/>
      <c r="DF179" s="214"/>
      <c r="DG179" s="214"/>
      <c r="DH179" s="214"/>
      <c r="DI179" s="214"/>
      <c r="DJ179" s="214"/>
      <c r="DK179" s="214"/>
      <c r="DL179" s="214"/>
      <c r="DM179" s="214"/>
      <c r="DN179" s="214"/>
      <c r="DO179" s="215"/>
      <c r="DP179" s="355"/>
      <c r="DQ179" s="356"/>
      <c r="DR179" s="356"/>
      <c r="DS179" s="356"/>
      <c r="DT179" s="356"/>
      <c r="DU179" s="356"/>
      <c r="DV179" s="356"/>
      <c r="DW179" s="356"/>
      <c r="DX179" s="225" t="s">
        <v>84</v>
      </c>
      <c r="DY179" s="225"/>
      <c r="DZ179" s="292"/>
      <c r="EA179" s="304"/>
      <c r="EB179" s="305"/>
      <c r="EC179" s="305"/>
      <c r="ED179" s="305"/>
      <c r="EE179" s="306"/>
      <c r="EF179" s="304"/>
      <c r="EG179" s="305"/>
      <c r="EH179" s="305"/>
      <c r="EI179" s="305"/>
      <c r="EJ179" s="306"/>
      <c r="EK179" s="326"/>
      <c r="EL179" s="327"/>
      <c r="EM179" s="327"/>
      <c r="EN179" s="327"/>
      <c r="EO179" s="328"/>
      <c r="EP179" s="326"/>
      <c r="EQ179" s="327"/>
      <c r="ER179" s="327"/>
      <c r="ES179" s="327"/>
      <c r="ET179" s="328"/>
      <c r="EU179" s="304"/>
      <c r="EV179" s="305"/>
      <c r="EW179" s="305"/>
      <c r="EX179" s="305"/>
      <c r="EY179" s="306"/>
      <c r="EZ179" s="304"/>
      <c r="FA179" s="305"/>
      <c r="FB179" s="305"/>
      <c r="FC179" s="305"/>
      <c r="FD179" s="306"/>
      <c r="FE179" s="304"/>
      <c r="FF179" s="305"/>
      <c r="FG179" s="305"/>
      <c r="FH179" s="305"/>
      <c r="FI179" s="306"/>
      <c r="FJ179" s="304"/>
      <c r="FK179" s="305"/>
      <c r="FL179" s="305"/>
      <c r="FM179" s="305"/>
      <c r="FN179" s="306"/>
      <c r="FO179" s="309" t="str">
        <f t="shared" ref="FO179" si="19">IF($BT179&gt;SUM($CN179:$CW184),IF(AND(CN179&gt;0,CN181&gt;0,CN183&gt;0),"⇒⇒⇒⇒
４箇所以上の場合",""),"")</f>
        <v/>
      </c>
      <c r="FP179" s="1003"/>
      <c r="FQ179" s="1004"/>
      <c r="FR179" s="332" t="s">
        <v>106</v>
      </c>
      <c r="FS179" s="333"/>
      <c r="FT179" s="333"/>
      <c r="FU179" s="333"/>
      <c r="FV179" s="333"/>
      <c r="FW179" s="333"/>
      <c r="FX179" s="333"/>
      <c r="FY179" s="334"/>
      <c r="FZ179" s="224" t="str">
        <f>FZ173</f>
        <v>4箇所目</v>
      </c>
      <c r="GA179" s="225"/>
      <c r="GB179" s="225"/>
      <c r="GC179" s="225"/>
      <c r="GD179" s="225"/>
      <c r="GE179" s="225"/>
      <c r="GF179" s="341"/>
      <c r="GG179" s="341"/>
      <c r="GH179" s="341"/>
      <c r="GI179" s="341"/>
      <c r="GJ179" s="341"/>
      <c r="GK179" s="341"/>
      <c r="GL179" s="341"/>
      <c r="GM179" s="341"/>
      <c r="GN179" s="341"/>
      <c r="GO179" s="341"/>
      <c r="GP179" s="342" t="s">
        <v>50</v>
      </c>
      <c r="GQ179" s="342"/>
      <c r="GR179" s="343"/>
      <c r="GS179" s="213"/>
      <c r="GT179" s="214"/>
      <c r="GU179" s="214"/>
      <c r="GV179" s="214"/>
      <c r="GW179" s="214"/>
      <c r="GX179" s="214"/>
      <c r="GY179" s="214"/>
      <c r="GZ179" s="214"/>
      <c r="HA179" s="214"/>
      <c r="HB179" s="214"/>
      <c r="HC179" s="214"/>
      <c r="HD179" s="214"/>
      <c r="HE179" s="214"/>
      <c r="HF179" s="214"/>
      <c r="HG179" s="215"/>
      <c r="HH179" s="355"/>
      <c r="HI179" s="356"/>
      <c r="HJ179" s="356"/>
      <c r="HK179" s="356"/>
      <c r="HL179" s="356"/>
      <c r="HM179" s="356"/>
      <c r="HN179" s="356"/>
      <c r="HO179" s="356"/>
      <c r="HP179" s="225" t="s">
        <v>84</v>
      </c>
      <c r="HQ179" s="225"/>
      <c r="HR179" s="292"/>
      <c r="HS179" s="304"/>
      <c r="HT179" s="305"/>
      <c r="HU179" s="305"/>
      <c r="HV179" s="305"/>
      <c r="HW179" s="306"/>
      <c r="HX179" s="304"/>
      <c r="HY179" s="305"/>
      <c r="HZ179" s="305"/>
      <c r="IA179" s="305"/>
      <c r="IB179" s="306"/>
      <c r="IC179" s="326"/>
      <c r="ID179" s="327"/>
      <c r="IE179" s="327"/>
      <c r="IF179" s="327"/>
      <c r="IG179" s="328"/>
      <c r="IH179" s="326"/>
      <c r="II179" s="327"/>
      <c r="IJ179" s="327"/>
      <c r="IK179" s="327"/>
      <c r="IL179" s="328"/>
      <c r="IM179" s="304"/>
      <c r="IN179" s="305"/>
      <c r="IO179" s="305"/>
      <c r="IP179" s="305"/>
      <c r="IQ179" s="306"/>
      <c r="IR179" s="304"/>
      <c r="IS179" s="305"/>
      <c r="IT179" s="305"/>
      <c r="IU179" s="305"/>
      <c r="IV179" s="306"/>
      <c r="IW179" s="304"/>
      <c r="IX179" s="305"/>
      <c r="IY179" s="305"/>
      <c r="IZ179" s="305"/>
      <c r="JA179" s="306"/>
      <c r="JB179" s="304"/>
      <c r="JC179" s="305"/>
      <c r="JD179" s="305"/>
      <c r="JE179" s="305"/>
      <c r="JF179" s="306"/>
      <c r="JG179" s="258"/>
      <c r="JH179" s="203"/>
      <c r="JI179" s="203"/>
      <c r="JJ179" s="203"/>
      <c r="JK179" s="203"/>
      <c r="JL179" s="203"/>
      <c r="JM179" s="203"/>
      <c r="JN179" s="203"/>
      <c r="JO179" s="203"/>
      <c r="JP179" s="203"/>
      <c r="JQ179" s="259" t="str">
        <f t="shared" ref="JQ179" si="20">IF($BT179&gt;SUM($CN179:$CW184,$GF179:$GO184),IF(AND(GF179&gt;0,GF181&gt;0,GF183&gt;0),"⇒⇒⇒⇒
７箇所以上の場合",""),"")</f>
        <v/>
      </c>
      <c r="JR179" s="1003"/>
      <c r="JS179" s="1004"/>
      <c r="JT179" s="332" t="s">
        <v>106</v>
      </c>
      <c r="JU179" s="333"/>
      <c r="JV179" s="333"/>
      <c r="JW179" s="333"/>
      <c r="JX179" s="333"/>
      <c r="JY179" s="333"/>
      <c r="JZ179" s="333"/>
      <c r="KA179" s="334"/>
      <c r="KB179" s="224" t="str">
        <f>KB173</f>
        <v>7箇所目</v>
      </c>
      <c r="KC179" s="225"/>
      <c r="KD179" s="225"/>
      <c r="KE179" s="225"/>
      <c r="KF179" s="225"/>
      <c r="KG179" s="225"/>
      <c r="KH179" s="341"/>
      <c r="KI179" s="341"/>
      <c r="KJ179" s="341"/>
      <c r="KK179" s="341"/>
      <c r="KL179" s="341"/>
      <c r="KM179" s="341"/>
      <c r="KN179" s="341"/>
      <c r="KO179" s="341"/>
      <c r="KP179" s="341"/>
      <c r="KQ179" s="341"/>
      <c r="KR179" s="342" t="s">
        <v>50</v>
      </c>
      <c r="KS179" s="342"/>
      <c r="KT179" s="343"/>
      <c r="KU179" s="213"/>
      <c r="KV179" s="214"/>
      <c r="KW179" s="214"/>
      <c r="KX179" s="214"/>
      <c r="KY179" s="214"/>
      <c r="KZ179" s="214"/>
      <c r="LA179" s="214"/>
      <c r="LB179" s="214"/>
      <c r="LC179" s="214"/>
      <c r="LD179" s="214"/>
      <c r="LE179" s="214"/>
      <c r="LF179" s="214"/>
      <c r="LG179" s="214"/>
      <c r="LH179" s="214"/>
      <c r="LI179" s="215"/>
      <c r="LJ179" s="355"/>
      <c r="LK179" s="356"/>
      <c r="LL179" s="356"/>
      <c r="LM179" s="356"/>
      <c r="LN179" s="356"/>
      <c r="LO179" s="356"/>
      <c r="LP179" s="356"/>
      <c r="LQ179" s="356"/>
      <c r="LR179" s="225" t="s">
        <v>84</v>
      </c>
      <c r="LS179" s="225"/>
      <c r="LT179" s="292"/>
      <c r="LU179" s="304"/>
      <c r="LV179" s="305"/>
      <c r="LW179" s="305"/>
      <c r="LX179" s="305"/>
      <c r="LY179" s="306"/>
      <c r="LZ179" s="304"/>
      <c r="MA179" s="305"/>
      <c r="MB179" s="305"/>
      <c r="MC179" s="305"/>
      <c r="MD179" s="306"/>
      <c r="ME179" s="326"/>
      <c r="MF179" s="327"/>
      <c r="MG179" s="327"/>
      <c r="MH179" s="327"/>
      <c r="MI179" s="328"/>
      <c r="MJ179" s="326"/>
      <c r="MK179" s="327"/>
      <c r="ML179" s="327"/>
      <c r="MM179" s="327"/>
      <c r="MN179" s="328"/>
      <c r="MO179" s="304"/>
      <c r="MP179" s="305"/>
      <c r="MQ179" s="305"/>
      <c r="MR179" s="305"/>
      <c r="MS179" s="306"/>
      <c r="MT179" s="304"/>
      <c r="MU179" s="305"/>
      <c r="MV179" s="305"/>
      <c r="MW179" s="305"/>
      <c r="MX179" s="306"/>
      <c r="MY179" s="304"/>
      <c r="MZ179" s="305"/>
      <c r="NA179" s="305"/>
      <c r="NB179" s="305"/>
      <c r="NC179" s="306"/>
      <c r="ND179" s="304"/>
      <c r="NE179" s="305"/>
      <c r="NF179" s="305"/>
      <c r="NG179" s="305"/>
      <c r="NH179" s="306"/>
      <c r="NI179" s="258"/>
      <c r="NJ179" s="203"/>
      <c r="NK179" s="203"/>
      <c r="NL179" s="203"/>
      <c r="NM179" s="203"/>
      <c r="NN179" s="203"/>
      <c r="NO179" s="203"/>
      <c r="NP179" s="203"/>
      <c r="NQ179" s="203"/>
      <c r="NR179" s="203"/>
      <c r="NS179" s="259" t="str">
        <f t="shared" ref="NS179" si="21">IF($BT179&gt;SUM($CN179:$CW184,$GF179:$GO184,$KH179:$KQ184),IF(AND(KH179&gt;0,KH181&gt;0,KH183&gt;0),"⇒⇒⇒⇒
10箇所以上の場合",""),"")</f>
        <v/>
      </c>
      <c r="NT179" s="1003"/>
      <c r="NU179" s="1004"/>
      <c r="NV179" s="332" t="s">
        <v>106</v>
      </c>
      <c r="NW179" s="333"/>
      <c r="NX179" s="333"/>
      <c r="NY179" s="333"/>
      <c r="NZ179" s="333"/>
      <c r="OA179" s="333"/>
      <c r="OB179" s="333"/>
      <c r="OC179" s="334"/>
      <c r="OD179" s="224" t="str">
        <f>OD173</f>
        <v>10箇所目</v>
      </c>
      <c r="OE179" s="225"/>
      <c r="OF179" s="225"/>
      <c r="OG179" s="225"/>
      <c r="OH179" s="225"/>
      <c r="OI179" s="225"/>
      <c r="OJ179" s="341"/>
      <c r="OK179" s="341"/>
      <c r="OL179" s="341"/>
      <c r="OM179" s="341"/>
      <c r="ON179" s="341"/>
      <c r="OO179" s="341"/>
      <c r="OP179" s="341"/>
      <c r="OQ179" s="341"/>
      <c r="OR179" s="341"/>
      <c r="OS179" s="341"/>
      <c r="OT179" s="342" t="s">
        <v>50</v>
      </c>
      <c r="OU179" s="342"/>
      <c r="OV179" s="343"/>
      <c r="OW179" s="213"/>
      <c r="OX179" s="214"/>
      <c r="OY179" s="214"/>
      <c r="OZ179" s="214"/>
      <c r="PA179" s="214"/>
      <c r="PB179" s="214"/>
      <c r="PC179" s="214"/>
      <c r="PD179" s="214"/>
      <c r="PE179" s="214"/>
      <c r="PF179" s="214"/>
      <c r="PG179" s="214"/>
      <c r="PH179" s="214"/>
      <c r="PI179" s="214"/>
      <c r="PJ179" s="214"/>
      <c r="PK179" s="215"/>
      <c r="PL179" s="355"/>
      <c r="PM179" s="356"/>
      <c r="PN179" s="356"/>
      <c r="PO179" s="356"/>
      <c r="PP179" s="356"/>
      <c r="PQ179" s="356"/>
      <c r="PR179" s="356"/>
      <c r="PS179" s="356"/>
      <c r="PT179" s="225" t="s">
        <v>84</v>
      </c>
      <c r="PU179" s="225"/>
      <c r="PV179" s="292"/>
      <c r="PW179" s="304"/>
      <c r="PX179" s="305"/>
      <c r="PY179" s="305"/>
      <c r="PZ179" s="305"/>
      <c r="QA179" s="306"/>
      <c r="QB179" s="304"/>
      <c r="QC179" s="305"/>
      <c r="QD179" s="305"/>
      <c r="QE179" s="305"/>
      <c r="QF179" s="306"/>
      <c r="QG179" s="326"/>
      <c r="QH179" s="327"/>
      <c r="QI179" s="327"/>
      <c r="QJ179" s="327"/>
      <c r="QK179" s="328"/>
      <c r="QL179" s="326"/>
      <c r="QM179" s="327"/>
      <c r="QN179" s="327"/>
      <c r="QO179" s="327"/>
      <c r="QP179" s="328"/>
      <c r="QQ179" s="304"/>
      <c r="QR179" s="305"/>
      <c r="QS179" s="305"/>
      <c r="QT179" s="305"/>
      <c r="QU179" s="306"/>
      <c r="QV179" s="304"/>
      <c r="QW179" s="305"/>
      <c r="QX179" s="305"/>
      <c r="QY179" s="305"/>
      <c r="QZ179" s="306"/>
      <c r="RA179" s="304"/>
      <c r="RB179" s="305"/>
      <c r="RC179" s="305"/>
      <c r="RD179" s="305"/>
      <c r="RE179" s="306"/>
      <c r="RF179" s="304"/>
      <c r="RG179" s="305"/>
      <c r="RH179" s="305"/>
      <c r="RI179" s="305"/>
      <c r="RJ179" s="306"/>
      <c r="RK179" s="258"/>
      <c r="RL179" s="203"/>
      <c r="RM179" s="203"/>
      <c r="RN179" s="203"/>
      <c r="RO179" s="203"/>
      <c r="RP179" s="203"/>
      <c r="RQ179" s="203"/>
      <c r="RR179" s="203"/>
      <c r="RS179" s="203"/>
      <c r="RT179" s="203"/>
      <c r="RU179" s="259"/>
    </row>
    <row r="180" spans="2:489" ht="2.1" customHeight="1">
      <c r="B180" s="858"/>
      <c r="C180" s="863"/>
      <c r="D180" s="902"/>
      <c r="E180" s="865"/>
      <c r="F180" s="335"/>
      <c r="G180" s="336"/>
      <c r="H180" s="336"/>
      <c r="I180" s="336"/>
      <c r="J180" s="336"/>
      <c r="K180" s="336"/>
      <c r="L180" s="336"/>
      <c r="M180" s="336"/>
      <c r="N180" s="336"/>
      <c r="O180" s="336"/>
      <c r="P180" s="336"/>
      <c r="Q180" s="336"/>
      <c r="R180" s="336"/>
      <c r="S180" s="336"/>
      <c r="T180" s="336"/>
      <c r="U180" s="336"/>
      <c r="V180" s="336"/>
      <c r="W180" s="336"/>
      <c r="X180" s="336"/>
      <c r="Y180" s="336"/>
      <c r="Z180" s="336"/>
      <c r="AA180" s="336"/>
      <c r="AB180" s="336"/>
      <c r="AC180" s="337"/>
      <c r="AD180" s="458"/>
      <c r="AE180" s="432"/>
      <c r="AF180" s="432"/>
      <c r="AG180" s="432"/>
      <c r="AH180" s="432"/>
      <c r="AI180" s="432"/>
      <c r="AJ180" s="432"/>
      <c r="AK180" s="432"/>
      <c r="AL180" s="432"/>
      <c r="AM180" s="432"/>
      <c r="AN180" s="432"/>
      <c r="AO180" s="437"/>
      <c r="AP180" s="437"/>
      <c r="AQ180" s="437"/>
      <c r="AR180" s="468"/>
      <c r="AS180" s="469"/>
      <c r="AT180" s="469"/>
      <c r="AU180" s="469"/>
      <c r="AV180" s="469"/>
      <c r="AW180" s="469"/>
      <c r="AX180" s="469"/>
      <c r="AY180" s="469"/>
      <c r="AZ180" s="469"/>
      <c r="BA180" s="469"/>
      <c r="BB180" s="469"/>
      <c r="BC180" s="437"/>
      <c r="BD180" s="437"/>
      <c r="BE180" s="438"/>
      <c r="BF180" s="388"/>
      <c r="BG180" s="389"/>
      <c r="BH180" s="389"/>
      <c r="BI180" s="389"/>
      <c r="BJ180" s="389"/>
      <c r="BK180" s="389"/>
      <c r="BL180" s="389"/>
      <c r="BM180" s="389"/>
      <c r="BN180" s="389"/>
      <c r="BO180" s="389"/>
      <c r="BP180" s="389"/>
      <c r="BQ180" s="389"/>
      <c r="BR180" s="389"/>
      <c r="BS180" s="390"/>
      <c r="BT180" s="431"/>
      <c r="BU180" s="432"/>
      <c r="BV180" s="432"/>
      <c r="BW180" s="432"/>
      <c r="BX180" s="432"/>
      <c r="BY180" s="432"/>
      <c r="BZ180" s="432"/>
      <c r="CA180" s="432"/>
      <c r="CB180" s="432"/>
      <c r="CC180" s="432"/>
      <c r="CD180" s="432"/>
      <c r="CE180" s="437"/>
      <c r="CF180" s="437"/>
      <c r="CG180" s="438"/>
      <c r="CH180" s="441"/>
      <c r="CI180" s="226"/>
      <c r="CJ180" s="226"/>
      <c r="CK180" s="226"/>
      <c r="CL180" s="226"/>
      <c r="CM180" s="226"/>
      <c r="CN180" s="325"/>
      <c r="CO180" s="325"/>
      <c r="CP180" s="325"/>
      <c r="CQ180" s="325"/>
      <c r="CR180" s="325"/>
      <c r="CS180" s="325"/>
      <c r="CT180" s="325"/>
      <c r="CU180" s="325"/>
      <c r="CV180" s="325"/>
      <c r="CW180" s="325"/>
      <c r="CX180" s="324"/>
      <c r="CY180" s="324"/>
      <c r="CZ180" s="344"/>
      <c r="DA180" s="207"/>
      <c r="DB180" s="208"/>
      <c r="DC180" s="208"/>
      <c r="DD180" s="208"/>
      <c r="DE180" s="208"/>
      <c r="DF180" s="208"/>
      <c r="DG180" s="208"/>
      <c r="DH180" s="208"/>
      <c r="DI180" s="208"/>
      <c r="DJ180" s="208"/>
      <c r="DK180" s="208"/>
      <c r="DL180" s="208"/>
      <c r="DM180" s="208"/>
      <c r="DN180" s="208"/>
      <c r="DO180" s="209"/>
      <c r="DP180" s="316"/>
      <c r="DQ180" s="317"/>
      <c r="DR180" s="317"/>
      <c r="DS180" s="317"/>
      <c r="DT180" s="317"/>
      <c r="DU180" s="317"/>
      <c r="DV180" s="317"/>
      <c r="DW180" s="317"/>
      <c r="DX180" s="226"/>
      <c r="DY180" s="226"/>
      <c r="DZ180" s="318"/>
      <c r="EA180" s="269"/>
      <c r="EB180" s="270"/>
      <c r="EC180" s="270"/>
      <c r="ED180" s="270"/>
      <c r="EE180" s="271"/>
      <c r="EF180" s="269"/>
      <c r="EG180" s="270"/>
      <c r="EH180" s="270"/>
      <c r="EI180" s="270"/>
      <c r="EJ180" s="271"/>
      <c r="EK180" s="329"/>
      <c r="EL180" s="330"/>
      <c r="EM180" s="330"/>
      <c r="EN180" s="330"/>
      <c r="EO180" s="331"/>
      <c r="EP180" s="329"/>
      <c r="EQ180" s="330"/>
      <c r="ER180" s="330"/>
      <c r="ES180" s="330"/>
      <c r="ET180" s="331"/>
      <c r="EU180" s="269"/>
      <c r="EV180" s="270"/>
      <c r="EW180" s="270"/>
      <c r="EX180" s="270"/>
      <c r="EY180" s="271"/>
      <c r="EZ180" s="269"/>
      <c r="FA180" s="270"/>
      <c r="FB180" s="270"/>
      <c r="FC180" s="270"/>
      <c r="FD180" s="271"/>
      <c r="FE180" s="269"/>
      <c r="FF180" s="270"/>
      <c r="FG180" s="270"/>
      <c r="FH180" s="270"/>
      <c r="FI180" s="271"/>
      <c r="FJ180" s="269"/>
      <c r="FK180" s="270"/>
      <c r="FL180" s="270"/>
      <c r="FM180" s="270"/>
      <c r="FN180" s="271"/>
      <c r="FO180" s="310"/>
      <c r="FP180" s="1003"/>
      <c r="FQ180" s="1004"/>
      <c r="FR180" s="335"/>
      <c r="FS180" s="336"/>
      <c r="FT180" s="336"/>
      <c r="FU180" s="336"/>
      <c r="FV180" s="336"/>
      <c r="FW180" s="336"/>
      <c r="FX180" s="336"/>
      <c r="FY180" s="337"/>
      <c r="FZ180" s="226"/>
      <c r="GA180" s="226"/>
      <c r="GB180" s="226"/>
      <c r="GC180" s="226"/>
      <c r="GD180" s="226"/>
      <c r="GE180" s="226"/>
      <c r="GF180" s="325"/>
      <c r="GG180" s="325"/>
      <c r="GH180" s="325"/>
      <c r="GI180" s="325"/>
      <c r="GJ180" s="325"/>
      <c r="GK180" s="325"/>
      <c r="GL180" s="325"/>
      <c r="GM180" s="325"/>
      <c r="GN180" s="325"/>
      <c r="GO180" s="325"/>
      <c r="GP180" s="324"/>
      <c r="GQ180" s="324"/>
      <c r="GR180" s="344"/>
      <c r="GS180" s="207"/>
      <c r="GT180" s="208"/>
      <c r="GU180" s="208"/>
      <c r="GV180" s="208"/>
      <c r="GW180" s="208"/>
      <c r="GX180" s="208"/>
      <c r="GY180" s="208"/>
      <c r="GZ180" s="208"/>
      <c r="HA180" s="208"/>
      <c r="HB180" s="208"/>
      <c r="HC180" s="208"/>
      <c r="HD180" s="208"/>
      <c r="HE180" s="208"/>
      <c r="HF180" s="208"/>
      <c r="HG180" s="209"/>
      <c r="HH180" s="316"/>
      <c r="HI180" s="317"/>
      <c r="HJ180" s="317"/>
      <c r="HK180" s="317"/>
      <c r="HL180" s="317"/>
      <c r="HM180" s="317"/>
      <c r="HN180" s="317"/>
      <c r="HO180" s="317"/>
      <c r="HP180" s="226"/>
      <c r="HQ180" s="226"/>
      <c r="HR180" s="318"/>
      <c r="HS180" s="269"/>
      <c r="HT180" s="270"/>
      <c r="HU180" s="270"/>
      <c r="HV180" s="270"/>
      <c r="HW180" s="271"/>
      <c r="HX180" s="269"/>
      <c r="HY180" s="270"/>
      <c r="HZ180" s="270"/>
      <c r="IA180" s="270"/>
      <c r="IB180" s="271"/>
      <c r="IC180" s="329"/>
      <c r="ID180" s="330"/>
      <c r="IE180" s="330"/>
      <c r="IF180" s="330"/>
      <c r="IG180" s="331"/>
      <c r="IH180" s="329"/>
      <c r="II180" s="330"/>
      <c r="IJ180" s="330"/>
      <c r="IK180" s="330"/>
      <c r="IL180" s="331"/>
      <c r="IM180" s="269"/>
      <c r="IN180" s="270"/>
      <c r="IO180" s="270"/>
      <c r="IP180" s="270"/>
      <c r="IQ180" s="271"/>
      <c r="IR180" s="269"/>
      <c r="IS180" s="270"/>
      <c r="IT180" s="270"/>
      <c r="IU180" s="270"/>
      <c r="IV180" s="271"/>
      <c r="IW180" s="269"/>
      <c r="IX180" s="270"/>
      <c r="IY180" s="270"/>
      <c r="IZ180" s="270"/>
      <c r="JA180" s="271"/>
      <c r="JB180" s="269"/>
      <c r="JC180" s="270"/>
      <c r="JD180" s="270"/>
      <c r="JE180" s="270"/>
      <c r="JF180" s="271"/>
      <c r="JG180" s="258"/>
      <c r="JH180" s="203"/>
      <c r="JI180" s="203"/>
      <c r="JJ180" s="203"/>
      <c r="JK180" s="203"/>
      <c r="JL180" s="203"/>
      <c r="JM180" s="203"/>
      <c r="JN180" s="203"/>
      <c r="JO180" s="203"/>
      <c r="JP180" s="203"/>
      <c r="JQ180" s="260"/>
      <c r="JR180" s="1003"/>
      <c r="JS180" s="1004"/>
      <c r="JT180" s="335"/>
      <c r="JU180" s="336"/>
      <c r="JV180" s="336"/>
      <c r="JW180" s="336"/>
      <c r="JX180" s="336"/>
      <c r="JY180" s="336"/>
      <c r="JZ180" s="336"/>
      <c r="KA180" s="337"/>
      <c r="KB180" s="226"/>
      <c r="KC180" s="226"/>
      <c r="KD180" s="226"/>
      <c r="KE180" s="226"/>
      <c r="KF180" s="226"/>
      <c r="KG180" s="226"/>
      <c r="KH180" s="325"/>
      <c r="KI180" s="325"/>
      <c r="KJ180" s="325"/>
      <c r="KK180" s="325"/>
      <c r="KL180" s="325"/>
      <c r="KM180" s="325"/>
      <c r="KN180" s="325"/>
      <c r="KO180" s="325"/>
      <c r="KP180" s="325"/>
      <c r="KQ180" s="325"/>
      <c r="KR180" s="324"/>
      <c r="KS180" s="324"/>
      <c r="KT180" s="344"/>
      <c r="KU180" s="207"/>
      <c r="KV180" s="208"/>
      <c r="KW180" s="208"/>
      <c r="KX180" s="208"/>
      <c r="KY180" s="208"/>
      <c r="KZ180" s="208"/>
      <c r="LA180" s="208"/>
      <c r="LB180" s="208"/>
      <c r="LC180" s="208"/>
      <c r="LD180" s="208"/>
      <c r="LE180" s="208"/>
      <c r="LF180" s="208"/>
      <c r="LG180" s="208"/>
      <c r="LH180" s="208"/>
      <c r="LI180" s="209"/>
      <c r="LJ180" s="316"/>
      <c r="LK180" s="317"/>
      <c r="LL180" s="317"/>
      <c r="LM180" s="317"/>
      <c r="LN180" s="317"/>
      <c r="LO180" s="317"/>
      <c r="LP180" s="317"/>
      <c r="LQ180" s="317"/>
      <c r="LR180" s="226"/>
      <c r="LS180" s="226"/>
      <c r="LT180" s="318"/>
      <c r="LU180" s="269"/>
      <c r="LV180" s="270"/>
      <c r="LW180" s="270"/>
      <c r="LX180" s="270"/>
      <c r="LY180" s="271"/>
      <c r="LZ180" s="269"/>
      <c r="MA180" s="270"/>
      <c r="MB180" s="270"/>
      <c r="MC180" s="270"/>
      <c r="MD180" s="271"/>
      <c r="ME180" s="329"/>
      <c r="MF180" s="330"/>
      <c r="MG180" s="330"/>
      <c r="MH180" s="330"/>
      <c r="MI180" s="331"/>
      <c r="MJ180" s="329"/>
      <c r="MK180" s="330"/>
      <c r="ML180" s="330"/>
      <c r="MM180" s="330"/>
      <c r="MN180" s="331"/>
      <c r="MO180" s="269"/>
      <c r="MP180" s="270"/>
      <c r="MQ180" s="270"/>
      <c r="MR180" s="270"/>
      <c r="MS180" s="271"/>
      <c r="MT180" s="269"/>
      <c r="MU180" s="270"/>
      <c r="MV180" s="270"/>
      <c r="MW180" s="270"/>
      <c r="MX180" s="271"/>
      <c r="MY180" s="269"/>
      <c r="MZ180" s="270"/>
      <c r="NA180" s="270"/>
      <c r="NB180" s="270"/>
      <c r="NC180" s="271"/>
      <c r="ND180" s="269"/>
      <c r="NE180" s="270"/>
      <c r="NF180" s="270"/>
      <c r="NG180" s="270"/>
      <c r="NH180" s="271"/>
      <c r="NI180" s="258"/>
      <c r="NJ180" s="203"/>
      <c r="NK180" s="203"/>
      <c r="NL180" s="203"/>
      <c r="NM180" s="203"/>
      <c r="NN180" s="203"/>
      <c r="NO180" s="203"/>
      <c r="NP180" s="203"/>
      <c r="NQ180" s="203"/>
      <c r="NR180" s="203"/>
      <c r="NS180" s="260"/>
      <c r="NT180" s="1003"/>
      <c r="NU180" s="1004"/>
      <c r="NV180" s="335"/>
      <c r="NW180" s="336"/>
      <c r="NX180" s="336"/>
      <c r="NY180" s="336"/>
      <c r="NZ180" s="336"/>
      <c r="OA180" s="336"/>
      <c r="OB180" s="336"/>
      <c r="OC180" s="337"/>
      <c r="OD180" s="226"/>
      <c r="OE180" s="226"/>
      <c r="OF180" s="226"/>
      <c r="OG180" s="226"/>
      <c r="OH180" s="226"/>
      <c r="OI180" s="226"/>
      <c r="OJ180" s="325"/>
      <c r="OK180" s="325"/>
      <c r="OL180" s="325"/>
      <c r="OM180" s="325"/>
      <c r="ON180" s="325"/>
      <c r="OO180" s="325"/>
      <c r="OP180" s="325"/>
      <c r="OQ180" s="325"/>
      <c r="OR180" s="325"/>
      <c r="OS180" s="325"/>
      <c r="OT180" s="324"/>
      <c r="OU180" s="324"/>
      <c r="OV180" s="344"/>
      <c r="OW180" s="207"/>
      <c r="OX180" s="208"/>
      <c r="OY180" s="208"/>
      <c r="OZ180" s="208"/>
      <c r="PA180" s="208"/>
      <c r="PB180" s="208"/>
      <c r="PC180" s="208"/>
      <c r="PD180" s="208"/>
      <c r="PE180" s="208"/>
      <c r="PF180" s="208"/>
      <c r="PG180" s="208"/>
      <c r="PH180" s="208"/>
      <c r="PI180" s="208"/>
      <c r="PJ180" s="208"/>
      <c r="PK180" s="209"/>
      <c r="PL180" s="316"/>
      <c r="PM180" s="317"/>
      <c r="PN180" s="317"/>
      <c r="PO180" s="317"/>
      <c r="PP180" s="317"/>
      <c r="PQ180" s="317"/>
      <c r="PR180" s="317"/>
      <c r="PS180" s="317"/>
      <c r="PT180" s="226"/>
      <c r="PU180" s="226"/>
      <c r="PV180" s="318"/>
      <c r="PW180" s="269"/>
      <c r="PX180" s="270"/>
      <c r="PY180" s="270"/>
      <c r="PZ180" s="270"/>
      <c r="QA180" s="271"/>
      <c r="QB180" s="269"/>
      <c r="QC180" s="270"/>
      <c r="QD180" s="270"/>
      <c r="QE180" s="270"/>
      <c r="QF180" s="271"/>
      <c r="QG180" s="329"/>
      <c r="QH180" s="330"/>
      <c r="QI180" s="330"/>
      <c r="QJ180" s="330"/>
      <c r="QK180" s="331"/>
      <c r="QL180" s="329"/>
      <c r="QM180" s="330"/>
      <c r="QN180" s="330"/>
      <c r="QO180" s="330"/>
      <c r="QP180" s="331"/>
      <c r="QQ180" s="269"/>
      <c r="QR180" s="270"/>
      <c r="QS180" s="270"/>
      <c r="QT180" s="270"/>
      <c r="QU180" s="271"/>
      <c r="QV180" s="269"/>
      <c r="QW180" s="270"/>
      <c r="QX180" s="270"/>
      <c r="QY180" s="270"/>
      <c r="QZ180" s="271"/>
      <c r="RA180" s="269"/>
      <c r="RB180" s="270"/>
      <c r="RC180" s="270"/>
      <c r="RD180" s="270"/>
      <c r="RE180" s="271"/>
      <c r="RF180" s="269"/>
      <c r="RG180" s="270"/>
      <c r="RH180" s="270"/>
      <c r="RI180" s="270"/>
      <c r="RJ180" s="271"/>
      <c r="RK180" s="258"/>
      <c r="RL180" s="203"/>
      <c r="RM180" s="203"/>
      <c r="RN180" s="203"/>
      <c r="RO180" s="203"/>
      <c r="RP180" s="203"/>
      <c r="RQ180" s="203"/>
      <c r="RR180" s="203"/>
      <c r="RS180" s="203"/>
      <c r="RT180" s="203"/>
      <c r="RU180" s="260"/>
    </row>
    <row r="181" spans="2:489" ht="12" customHeight="1">
      <c r="B181" s="858"/>
      <c r="C181" s="863"/>
      <c r="D181" s="902"/>
      <c r="E181" s="865"/>
      <c r="F181" s="335"/>
      <c r="G181" s="336"/>
      <c r="H181" s="336"/>
      <c r="I181" s="336"/>
      <c r="J181" s="336"/>
      <c r="K181" s="336"/>
      <c r="L181" s="336"/>
      <c r="M181" s="336"/>
      <c r="N181" s="336"/>
      <c r="O181" s="336"/>
      <c r="P181" s="336"/>
      <c r="Q181" s="336"/>
      <c r="R181" s="336"/>
      <c r="S181" s="336"/>
      <c r="T181" s="336"/>
      <c r="U181" s="336"/>
      <c r="V181" s="336"/>
      <c r="W181" s="336"/>
      <c r="X181" s="336"/>
      <c r="Y181" s="336"/>
      <c r="Z181" s="336"/>
      <c r="AA181" s="336"/>
      <c r="AB181" s="336"/>
      <c r="AC181" s="337"/>
      <c r="AD181" s="458"/>
      <c r="AE181" s="432"/>
      <c r="AF181" s="432"/>
      <c r="AG181" s="432"/>
      <c r="AH181" s="432"/>
      <c r="AI181" s="432"/>
      <c r="AJ181" s="432"/>
      <c r="AK181" s="432"/>
      <c r="AL181" s="432"/>
      <c r="AM181" s="432"/>
      <c r="AN181" s="432"/>
      <c r="AO181" s="437"/>
      <c r="AP181" s="437"/>
      <c r="AQ181" s="437"/>
      <c r="AR181" s="468"/>
      <c r="AS181" s="469"/>
      <c r="AT181" s="469"/>
      <c r="AU181" s="469"/>
      <c r="AV181" s="469"/>
      <c r="AW181" s="469"/>
      <c r="AX181" s="469"/>
      <c r="AY181" s="469"/>
      <c r="AZ181" s="469"/>
      <c r="BA181" s="469"/>
      <c r="BB181" s="469"/>
      <c r="BC181" s="437"/>
      <c r="BD181" s="437"/>
      <c r="BE181" s="438"/>
      <c r="BF181" s="388"/>
      <c r="BG181" s="389"/>
      <c r="BH181" s="389"/>
      <c r="BI181" s="389"/>
      <c r="BJ181" s="389"/>
      <c r="BK181" s="389"/>
      <c r="BL181" s="389"/>
      <c r="BM181" s="389"/>
      <c r="BN181" s="389"/>
      <c r="BO181" s="389"/>
      <c r="BP181" s="389"/>
      <c r="BQ181" s="389"/>
      <c r="BR181" s="389"/>
      <c r="BS181" s="390"/>
      <c r="BT181" s="431"/>
      <c r="BU181" s="432"/>
      <c r="BV181" s="432"/>
      <c r="BW181" s="432"/>
      <c r="BX181" s="432"/>
      <c r="BY181" s="432"/>
      <c r="BZ181" s="432"/>
      <c r="CA181" s="432"/>
      <c r="CB181" s="432"/>
      <c r="CC181" s="432"/>
      <c r="CD181" s="432"/>
      <c r="CE181" s="437"/>
      <c r="CF181" s="437"/>
      <c r="CG181" s="438"/>
      <c r="CH181" s="442" t="s">
        <v>42</v>
      </c>
      <c r="CI181" s="265"/>
      <c r="CJ181" s="265"/>
      <c r="CK181" s="265"/>
      <c r="CL181" s="265"/>
      <c r="CM181" s="265"/>
      <c r="CN181" s="325"/>
      <c r="CO181" s="325"/>
      <c r="CP181" s="325"/>
      <c r="CQ181" s="325"/>
      <c r="CR181" s="325"/>
      <c r="CS181" s="325"/>
      <c r="CT181" s="325"/>
      <c r="CU181" s="325"/>
      <c r="CV181" s="325"/>
      <c r="CW181" s="325"/>
      <c r="CX181" s="216" t="s">
        <v>50</v>
      </c>
      <c r="CY181" s="216"/>
      <c r="CZ181" s="217"/>
      <c r="DA181" s="204"/>
      <c r="DB181" s="205"/>
      <c r="DC181" s="205"/>
      <c r="DD181" s="205"/>
      <c r="DE181" s="205"/>
      <c r="DF181" s="205"/>
      <c r="DG181" s="205"/>
      <c r="DH181" s="205"/>
      <c r="DI181" s="205"/>
      <c r="DJ181" s="205"/>
      <c r="DK181" s="205"/>
      <c r="DL181" s="205"/>
      <c r="DM181" s="205"/>
      <c r="DN181" s="205"/>
      <c r="DO181" s="206"/>
      <c r="DP181" s="261"/>
      <c r="DQ181" s="262"/>
      <c r="DR181" s="262"/>
      <c r="DS181" s="262"/>
      <c r="DT181" s="262"/>
      <c r="DU181" s="262"/>
      <c r="DV181" s="262"/>
      <c r="DW181" s="262"/>
      <c r="DX181" s="265" t="s">
        <v>84</v>
      </c>
      <c r="DY181" s="265"/>
      <c r="DZ181" s="266"/>
      <c r="EA181" s="269"/>
      <c r="EB181" s="270"/>
      <c r="EC181" s="270"/>
      <c r="ED181" s="270"/>
      <c r="EE181" s="271"/>
      <c r="EF181" s="269"/>
      <c r="EG181" s="270"/>
      <c r="EH181" s="270"/>
      <c r="EI181" s="270"/>
      <c r="EJ181" s="271"/>
      <c r="EK181" s="329"/>
      <c r="EL181" s="330"/>
      <c r="EM181" s="330"/>
      <c r="EN181" s="330"/>
      <c r="EO181" s="331"/>
      <c r="EP181" s="329"/>
      <c r="EQ181" s="330"/>
      <c r="ER181" s="330"/>
      <c r="ES181" s="330"/>
      <c r="ET181" s="331"/>
      <c r="EU181" s="269"/>
      <c r="EV181" s="270"/>
      <c r="EW181" s="270"/>
      <c r="EX181" s="270"/>
      <c r="EY181" s="271"/>
      <c r="EZ181" s="269"/>
      <c r="FA181" s="270"/>
      <c r="FB181" s="270"/>
      <c r="FC181" s="270"/>
      <c r="FD181" s="271"/>
      <c r="FE181" s="269"/>
      <c r="FF181" s="270"/>
      <c r="FG181" s="270"/>
      <c r="FH181" s="270"/>
      <c r="FI181" s="271"/>
      <c r="FJ181" s="269"/>
      <c r="FK181" s="270"/>
      <c r="FL181" s="270"/>
      <c r="FM181" s="270"/>
      <c r="FN181" s="271"/>
      <c r="FO181" s="310"/>
      <c r="FP181" s="1003"/>
      <c r="FQ181" s="1004"/>
      <c r="FR181" s="335"/>
      <c r="FS181" s="336"/>
      <c r="FT181" s="336"/>
      <c r="FU181" s="336"/>
      <c r="FV181" s="336"/>
      <c r="FW181" s="336"/>
      <c r="FX181" s="336"/>
      <c r="FY181" s="337"/>
      <c r="FZ181" s="307" t="str">
        <f>FZ175</f>
        <v>5箇所目</v>
      </c>
      <c r="GA181" s="265"/>
      <c r="GB181" s="265"/>
      <c r="GC181" s="265"/>
      <c r="GD181" s="265"/>
      <c r="GE181" s="265"/>
      <c r="GF181" s="325"/>
      <c r="GG181" s="325"/>
      <c r="GH181" s="325"/>
      <c r="GI181" s="325"/>
      <c r="GJ181" s="325"/>
      <c r="GK181" s="325"/>
      <c r="GL181" s="325"/>
      <c r="GM181" s="325"/>
      <c r="GN181" s="325"/>
      <c r="GO181" s="325"/>
      <c r="GP181" s="216" t="s">
        <v>50</v>
      </c>
      <c r="GQ181" s="216"/>
      <c r="GR181" s="217"/>
      <c r="GS181" s="204"/>
      <c r="GT181" s="205"/>
      <c r="GU181" s="205"/>
      <c r="GV181" s="205"/>
      <c r="GW181" s="205"/>
      <c r="GX181" s="205"/>
      <c r="GY181" s="205"/>
      <c r="GZ181" s="205"/>
      <c r="HA181" s="205"/>
      <c r="HB181" s="205"/>
      <c r="HC181" s="205"/>
      <c r="HD181" s="205"/>
      <c r="HE181" s="205"/>
      <c r="HF181" s="205"/>
      <c r="HG181" s="206"/>
      <c r="HH181" s="261"/>
      <c r="HI181" s="262"/>
      <c r="HJ181" s="262"/>
      <c r="HK181" s="262"/>
      <c r="HL181" s="262"/>
      <c r="HM181" s="262"/>
      <c r="HN181" s="262"/>
      <c r="HO181" s="262"/>
      <c r="HP181" s="265" t="s">
        <v>84</v>
      </c>
      <c r="HQ181" s="265"/>
      <c r="HR181" s="266"/>
      <c r="HS181" s="269"/>
      <c r="HT181" s="270"/>
      <c r="HU181" s="270"/>
      <c r="HV181" s="270"/>
      <c r="HW181" s="271"/>
      <c r="HX181" s="269"/>
      <c r="HY181" s="270"/>
      <c r="HZ181" s="270"/>
      <c r="IA181" s="270"/>
      <c r="IB181" s="271"/>
      <c r="IC181" s="329"/>
      <c r="ID181" s="330"/>
      <c r="IE181" s="330"/>
      <c r="IF181" s="330"/>
      <c r="IG181" s="331"/>
      <c r="IH181" s="329"/>
      <c r="II181" s="330"/>
      <c r="IJ181" s="330"/>
      <c r="IK181" s="330"/>
      <c r="IL181" s="331"/>
      <c r="IM181" s="269"/>
      <c r="IN181" s="270"/>
      <c r="IO181" s="270"/>
      <c r="IP181" s="270"/>
      <c r="IQ181" s="271"/>
      <c r="IR181" s="269"/>
      <c r="IS181" s="270"/>
      <c r="IT181" s="270"/>
      <c r="IU181" s="270"/>
      <c r="IV181" s="271"/>
      <c r="IW181" s="269"/>
      <c r="IX181" s="270"/>
      <c r="IY181" s="270"/>
      <c r="IZ181" s="270"/>
      <c r="JA181" s="271"/>
      <c r="JB181" s="269"/>
      <c r="JC181" s="270"/>
      <c r="JD181" s="270"/>
      <c r="JE181" s="270"/>
      <c r="JF181" s="271"/>
      <c r="JG181" s="258"/>
      <c r="JH181" s="203"/>
      <c r="JI181" s="203"/>
      <c r="JJ181" s="203"/>
      <c r="JK181" s="203"/>
      <c r="JL181" s="203"/>
      <c r="JM181" s="203"/>
      <c r="JN181" s="203"/>
      <c r="JO181" s="203"/>
      <c r="JP181" s="203"/>
      <c r="JQ181" s="260"/>
      <c r="JR181" s="1003"/>
      <c r="JS181" s="1004"/>
      <c r="JT181" s="335"/>
      <c r="JU181" s="336"/>
      <c r="JV181" s="336"/>
      <c r="JW181" s="336"/>
      <c r="JX181" s="336"/>
      <c r="JY181" s="336"/>
      <c r="JZ181" s="336"/>
      <c r="KA181" s="337"/>
      <c r="KB181" s="307" t="str">
        <f>KB175</f>
        <v>8箇所目</v>
      </c>
      <c r="KC181" s="265"/>
      <c r="KD181" s="265"/>
      <c r="KE181" s="265"/>
      <c r="KF181" s="265"/>
      <c r="KG181" s="265"/>
      <c r="KH181" s="325"/>
      <c r="KI181" s="325"/>
      <c r="KJ181" s="325"/>
      <c r="KK181" s="325"/>
      <c r="KL181" s="325"/>
      <c r="KM181" s="325"/>
      <c r="KN181" s="325"/>
      <c r="KO181" s="325"/>
      <c r="KP181" s="325"/>
      <c r="KQ181" s="325"/>
      <c r="KR181" s="216" t="s">
        <v>50</v>
      </c>
      <c r="KS181" s="216"/>
      <c r="KT181" s="217"/>
      <c r="KU181" s="204"/>
      <c r="KV181" s="205"/>
      <c r="KW181" s="205"/>
      <c r="KX181" s="205"/>
      <c r="KY181" s="205"/>
      <c r="KZ181" s="205"/>
      <c r="LA181" s="205"/>
      <c r="LB181" s="205"/>
      <c r="LC181" s="205"/>
      <c r="LD181" s="205"/>
      <c r="LE181" s="205"/>
      <c r="LF181" s="205"/>
      <c r="LG181" s="205"/>
      <c r="LH181" s="205"/>
      <c r="LI181" s="206"/>
      <c r="LJ181" s="261"/>
      <c r="LK181" s="262"/>
      <c r="LL181" s="262"/>
      <c r="LM181" s="262"/>
      <c r="LN181" s="262"/>
      <c r="LO181" s="262"/>
      <c r="LP181" s="262"/>
      <c r="LQ181" s="262"/>
      <c r="LR181" s="265" t="s">
        <v>84</v>
      </c>
      <c r="LS181" s="265"/>
      <c r="LT181" s="266"/>
      <c r="LU181" s="269"/>
      <c r="LV181" s="270"/>
      <c r="LW181" s="270"/>
      <c r="LX181" s="270"/>
      <c r="LY181" s="271"/>
      <c r="LZ181" s="269"/>
      <c r="MA181" s="270"/>
      <c r="MB181" s="270"/>
      <c r="MC181" s="270"/>
      <c r="MD181" s="271"/>
      <c r="ME181" s="329"/>
      <c r="MF181" s="330"/>
      <c r="MG181" s="330"/>
      <c r="MH181" s="330"/>
      <c r="MI181" s="331"/>
      <c r="MJ181" s="329"/>
      <c r="MK181" s="330"/>
      <c r="ML181" s="330"/>
      <c r="MM181" s="330"/>
      <c r="MN181" s="331"/>
      <c r="MO181" s="269"/>
      <c r="MP181" s="270"/>
      <c r="MQ181" s="270"/>
      <c r="MR181" s="270"/>
      <c r="MS181" s="271"/>
      <c r="MT181" s="269"/>
      <c r="MU181" s="270"/>
      <c r="MV181" s="270"/>
      <c r="MW181" s="270"/>
      <c r="MX181" s="271"/>
      <c r="MY181" s="269"/>
      <c r="MZ181" s="270"/>
      <c r="NA181" s="270"/>
      <c r="NB181" s="270"/>
      <c r="NC181" s="271"/>
      <c r="ND181" s="269"/>
      <c r="NE181" s="270"/>
      <c r="NF181" s="270"/>
      <c r="NG181" s="270"/>
      <c r="NH181" s="271"/>
      <c r="NI181" s="258"/>
      <c r="NJ181" s="203"/>
      <c r="NK181" s="203"/>
      <c r="NL181" s="203"/>
      <c r="NM181" s="203"/>
      <c r="NN181" s="203"/>
      <c r="NO181" s="203"/>
      <c r="NP181" s="203"/>
      <c r="NQ181" s="203"/>
      <c r="NR181" s="203"/>
      <c r="NS181" s="260"/>
      <c r="NT181" s="1003"/>
      <c r="NU181" s="1004"/>
      <c r="NV181" s="335"/>
      <c r="NW181" s="336"/>
      <c r="NX181" s="336"/>
      <c r="NY181" s="336"/>
      <c r="NZ181" s="336"/>
      <c r="OA181" s="336"/>
      <c r="OB181" s="336"/>
      <c r="OC181" s="337"/>
      <c r="OD181" s="307" t="str">
        <f>OD175</f>
        <v>11箇所目</v>
      </c>
      <c r="OE181" s="265"/>
      <c r="OF181" s="265"/>
      <c r="OG181" s="265"/>
      <c r="OH181" s="265"/>
      <c r="OI181" s="265"/>
      <c r="OJ181" s="325"/>
      <c r="OK181" s="325"/>
      <c r="OL181" s="325"/>
      <c r="OM181" s="325"/>
      <c r="ON181" s="325"/>
      <c r="OO181" s="325"/>
      <c r="OP181" s="325"/>
      <c r="OQ181" s="325"/>
      <c r="OR181" s="325"/>
      <c r="OS181" s="325"/>
      <c r="OT181" s="216" t="s">
        <v>50</v>
      </c>
      <c r="OU181" s="216"/>
      <c r="OV181" s="217"/>
      <c r="OW181" s="204"/>
      <c r="OX181" s="205"/>
      <c r="OY181" s="205"/>
      <c r="OZ181" s="205"/>
      <c r="PA181" s="205"/>
      <c r="PB181" s="205"/>
      <c r="PC181" s="205"/>
      <c r="PD181" s="205"/>
      <c r="PE181" s="205"/>
      <c r="PF181" s="205"/>
      <c r="PG181" s="205"/>
      <c r="PH181" s="205"/>
      <c r="PI181" s="205"/>
      <c r="PJ181" s="205"/>
      <c r="PK181" s="206"/>
      <c r="PL181" s="261"/>
      <c r="PM181" s="262"/>
      <c r="PN181" s="262"/>
      <c r="PO181" s="262"/>
      <c r="PP181" s="262"/>
      <c r="PQ181" s="262"/>
      <c r="PR181" s="262"/>
      <c r="PS181" s="262"/>
      <c r="PT181" s="265" t="s">
        <v>84</v>
      </c>
      <c r="PU181" s="265"/>
      <c r="PV181" s="266"/>
      <c r="PW181" s="269"/>
      <c r="PX181" s="270"/>
      <c r="PY181" s="270"/>
      <c r="PZ181" s="270"/>
      <c r="QA181" s="271"/>
      <c r="QB181" s="269"/>
      <c r="QC181" s="270"/>
      <c r="QD181" s="270"/>
      <c r="QE181" s="270"/>
      <c r="QF181" s="271"/>
      <c r="QG181" s="329"/>
      <c r="QH181" s="330"/>
      <c r="QI181" s="330"/>
      <c r="QJ181" s="330"/>
      <c r="QK181" s="331"/>
      <c r="QL181" s="329"/>
      <c r="QM181" s="330"/>
      <c r="QN181" s="330"/>
      <c r="QO181" s="330"/>
      <c r="QP181" s="331"/>
      <c r="QQ181" s="269"/>
      <c r="QR181" s="270"/>
      <c r="QS181" s="270"/>
      <c r="QT181" s="270"/>
      <c r="QU181" s="271"/>
      <c r="QV181" s="269"/>
      <c r="QW181" s="270"/>
      <c r="QX181" s="270"/>
      <c r="QY181" s="270"/>
      <c r="QZ181" s="271"/>
      <c r="RA181" s="269"/>
      <c r="RB181" s="270"/>
      <c r="RC181" s="270"/>
      <c r="RD181" s="270"/>
      <c r="RE181" s="271"/>
      <c r="RF181" s="269"/>
      <c r="RG181" s="270"/>
      <c r="RH181" s="270"/>
      <c r="RI181" s="270"/>
      <c r="RJ181" s="271"/>
      <c r="RK181" s="258"/>
      <c r="RL181" s="203"/>
      <c r="RM181" s="203"/>
      <c r="RN181" s="203"/>
      <c r="RO181" s="203"/>
      <c r="RP181" s="203"/>
      <c r="RQ181" s="203"/>
      <c r="RR181" s="203"/>
      <c r="RS181" s="203"/>
      <c r="RT181" s="203"/>
      <c r="RU181" s="260"/>
    </row>
    <row r="182" spans="2:489" ht="2.1" customHeight="1">
      <c r="B182" s="858"/>
      <c r="C182" s="863"/>
      <c r="D182" s="902"/>
      <c r="E182" s="865"/>
      <c r="F182" s="335"/>
      <c r="G182" s="336"/>
      <c r="H182" s="336"/>
      <c r="I182" s="336"/>
      <c r="J182" s="336"/>
      <c r="K182" s="336"/>
      <c r="L182" s="336"/>
      <c r="M182" s="336"/>
      <c r="N182" s="336"/>
      <c r="O182" s="336"/>
      <c r="P182" s="336"/>
      <c r="Q182" s="336"/>
      <c r="R182" s="336"/>
      <c r="S182" s="336"/>
      <c r="T182" s="336"/>
      <c r="U182" s="336"/>
      <c r="V182" s="336"/>
      <c r="W182" s="336"/>
      <c r="X182" s="336"/>
      <c r="Y182" s="336"/>
      <c r="Z182" s="336"/>
      <c r="AA182" s="336"/>
      <c r="AB182" s="336"/>
      <c r="AC182" s="337"/>
      <c r="AD182" s="458"/>
      <c r="AE182" s="432"/>
      <c r="AF182" s="432"/>
      <c r="AG182" s="432"/>
      <c r="AH182" s="432"/>
      <c r="AI182" s="432"/>
      <c r="AJ182" s="432"/>
      <c r="AK182" s="432"/>
      <c r="AL182" s="432"/>
      <c r="AM182" s="432"/>
      <c r="AN182" s="432"/>
      <c r="AO182" s="437"/>
      <c r="AP182" s="437"/>
      <c r="AQ182" s="437"/>
      <c r="AR182" s="468"/>
      <c r="AS182" s="469"/>
      <c r="AT182" s="469"/>
      <c r="AU182" s="469"/>
      <c r="AV182" s="469"/>
      <c r="AW182" s="469"/>
      <c r="AX182" s="469"/>
      <c r="AY182" s="469"/>
      <c r="AZ182" s="469"/>
      <c r="BA182" s="469"/>
      <c r="BB182" s="469"/>
      <c r="BC182" s="437"/>
      <c r="BD182" s="437"/>
      <c r="BE182" s="438"/>
      <c r="BF182" s="388"/>
      <c r="BG182" s="389"/>
      <c r="BH182" s="389"/>
      <c r="BI182" s="389"/>
      <c r="BJ182" s="389"/>
      <c r="BK182" s="389"/>
      <c r="BL182" s="389"/>
      <c r="BM182" s="389"/>
      <c r="BN182" s="389"/>
      <c r="BO182" s="389"/>
      <c r="BP182" s="389"/>
      <c r="BQ182" s="389"/>
      <c r="BR182" s="389"/>
      <c r="BS182" s="390"/>
      <c r="BT182" s="431"/>
      <c r="BU182" s="432"/>
      <c r="BV182" s="432"/>
      <c r="BW182" s="432"/>
      <c r="BX182" s="432"/>
      <c r="BY182" s="432"/>
      <c r="BZ182" s="432"/>
      <c r="CA182" s="432"/>
      <c r="CB182" s="432"/>
      <c r="CC182" s="432"/>
      <c r="CD182" s="432"/>
      <c r="CE182" s="437"/>
      <c r="CF182" s="437"/>
      <c r="CG182" s="438"/>
      <c r="CH182" s="441"/>
      <c r="CI182" s="226"/>
      <c r="CJ182" s="226"/>
      <c r="CK182" s="226"/>
      <c r="CL182" s="226"/>
      <c r="CM182" s="226"/>
      <c r="CN182" s="325"/>
      <c r="CO182" s="325"/>
      <c r="CP182" s="325"/>
      <c r="CQ182" s="325"/>
      <c r="CR182" s="325"/>
      <c r="CS182" s="325"/>
      <c r="CT182" s="325"/>
      <c r="CU182" s="325"/>
      <c r="CV182" s="325"/>
      <c r="CW182" s="325"/>
      <c r="CX182" s="324"/>
      <c r="CY182" s="324"/>
      <c r="CZ182" s="344"/>
      <c r="DA182" s="207"/>
      <c r="DB182" s="208"/>
      <c r="DC182" s="208"/>
      <c r="DD182" s="208"/>
      <c r="DE182" s="208"/>
      <c r="DF182" s="208"/>
      <c r="DG182" s="208"/>
      <c r="DH182" s="208"/>
      <c r="DI182" s="208"/>
      <c r="DJ182" s="208"/>
      <c r="DK182" s="208"/>
      <c r="DL182" s="208"/>
      <c r="DM182" s="208"/>
      <c r="DN182" s="208"/>
      <c r="DO182" s="209"/>
      <c r="DP182" s="316"/>
      <c r="DQ182" s="317"/>
      <c r="DR182" s="317"/>
      <c r="DS182" s="317"/>
      <c r="DT182" s="317"/>
      <c r="DU182" s="317"/>
      <c r="DV182" s="317"/>
      <c r="DW182" s="317"/>
      <c r="DX182" s="226"/>
      <c r="DY182" s="226"/>
      <c r="DZ182" s="318"/>
      <c r="EA182" s="269"/>
      <c r="EB182" s="270"/>
      <c r="EC182" s="270"/>
      <c r="ED182" s="270"/>
      <c r="EE182" s="271"/>
      <c r="EF182" s="269"/>
      <c r="EG182" s="270"/>
      <c r="EH182" s="270"/>
      <c r="EI182" s="270"/>
      <c r="EJ182" s="271"/>
      <c r="EK182" s="329"/>
      <c r="EL182" s="330"/>
      <c r="EM182" s="330"/>
      <c r="EN182" s="330"/>
      <c r="EO182" s="331"/>
      <c r="EP182" s="329"/>
      <c r="EQ182" s="330"/>
      <c r="ER182" s="330"/>
      <c r="ES182" s="330"/>
      <c r="ET182" s="331"/>
      <c r="EU182" s="269"/>
      <c r="EV182" s="270"/>
      <c r="EW182" s="270"/>
      <c r="EX182" s="270"/>
      <c r="EY182" s="271"/>
      <c r="EZ182" s="269"/>
      <c r="FA182" s="270"/>
      <c r="FB182" s="270"/>
      <c r="FC182" s="270"/>
      <c r="FD182" s="271"/>
      <c r="FE182" s="269"/>
      <c r="FF182" s="270"/>
      <c r="FG182" s="270"/>
      <c r="FH182" s="270"/>
      <c r="FI182" s="271"/>
      <c r="FJ182" s="269"/>
      <c r="FK182" s="270"/>
      <c r="FL182" s="270"/>
      <c r="FM182" s="270"/>
      <c r="FN182" s="271"/>
      <c r="FO182" s="310"/>
      <c r="FP182" s="1003"/>
      <c r="FQ182" s="1004"/>
      <c r="FR182" s="335"/>
      <c r="FS182" s="336"/>
      <c r="FT182" s="336"/>
      <c r="FU182" s="336"/>
      <c r="FV182" s="336"/>
      <c r="FW182" s="336"/>
      <c r="FX182" s="336"/>
      <c r="FY182" s="337"/>
      <c r="FZ182" s="226"/>
      <c r="GA182" s="226"/>
      <c r="GB182" s="226"/>
      <c r="GC182" s="226"/>
      <c r="GD182" s="226"/>
      <c r="GE182" s="226"/>
      <c r="GF182" s="325"/>
      <c r="GG182" s="325"/>
      <c r="GH182" s="325"/>
      <c r="GI182" s="325"/>
      <c r="GJ182" s="325"/>
      <c r="GK182" s="325"/>
      <c r="GL182" s="325"/>
      <c r="GM182" s="325"/>
      <c r="GN182" s="325"/>
      <c r="GO182" s="325"/>
      <c r="GP182" s="324"/>
      <c r="GQ182" s="324"/>
      <c r="GR182" s="344"/>
      <c r="GS182" s="207"/>
      <c r="GT182" s="208"/>
      <c r="GU182" s="208"/>
      <c r="GV182" s="208"/>
      <c r="GW182" s="208"/>
      <c r="GX182" s="208"/>
      <c r="GY182" s="208"/>
      <c r="GZ182" s="208"/>
      <c r="HA182" s="208"/>
      <c r="HB182" s="208"/>
      <c r="HC182" s="208"/>
      <c r="HD182" s="208"/>
      <c r="HE182" s="208"/>
      <c r="HF182" s="208"/>
      <c r="HG182" s="209"/>
      <c r="HH182" s="316"/>
      <c r="HI182" s="317"/>
      <c r="HJ182" s="317"/>
      <c r="HK182" s="317"/>
      <c r="HL182" s="317"/>
      <c r="HM182" s="317"/>
      <c r="HN182" s="317"/>
      <c r="HO182" s="317"/>
      <c r="HP182" s="226"/>
      <c r="HQ182" s="226"/>
      <c r="HR182" s="318"/>
      <c r="HS182" s="269"/>
      <c r="HT182" s="270"/>
      <c r="HU182" s="270"/>
      <c r="HV182" s="270"/>
      <c r="HW182" s="271"/>
      <c r="HX182" s="269"/>
      <c r="HY182" s="270"/>
      <c r="HZ182" s="270"/>
      <c r="IA182" s="270"/>
      <c r="IB182" s="271"/>
      <c r="IC182" s="329"/>
      <c r="ID182" s="330"/>
      <c r="IE182" s="330"/>
      <c r="IF182" s="330"/>
      <c r="IG182" s="331"/>
      <c r="IH182" s="329"/>
      <c r="II182" s="330"/>
      <c r="IJ182" s="330"/>
      <c r="IK182" s="330"/>
      <c r="IL182" s="331"/>
      <c r="IM182" s="269"/>
      <c r="IN182" s="270"/>
      <c r="IO182" s="270"/>
      <c r="IP182" s="270"/>
      <c r="IQ182" s="271"/>
      <c r="IR182" s="269"/>
      <c r="IS182" s="270"/>
      <c r="IT182" s="270"/>
      <c r="IU182" s="270"/>
      <c r="IV182" s="271"/>
      <c r="IW182" s="269"/>
      <c r="IX182" s="270"/>
      <c r="IY182" s="270"/>
      <c r="IZ182" s="270"/>
      <c r="JA182" s="271"/>
      <c r="JB182" s="269"/>
      <c r="JC182" s="270"/>
      <c r="JD182" s="270"/>
      <c r="JE182" s="270"/>
      <c r="JF182" s="271"/>
      <c r="JG182" s="258"/>
      <c r="JH182" s="203"/>
      <c r="JI182" s="203"/>
      <c r="JJ182" s="203"/>
      <c r="JK182" s="203"/>
      <c r="JL182" s="203"/>
      <c r="JM182" s="203"/>
      <c r="JN182" s="203"/>
      <c r="JO182" s="203"/>
      <c r="JP182" s="203"/>
      <c r="JQ182" s="260"/>
      <c r="JR182" s="1003"/>
      <c r="JS182" s="1004"/>
      <c r="JT182" s="335"/>
      <c r="JU182" s="336"/>
      <c r="JV182" s="336"/>
      <c r="JW182" s="336"/>
      <c r="JX182" s="336"/>
      <c r="JY182" s="336"/>
      <c r="JZ182" s="336"/>
      <c r="KA182" s="337"/>
      <c r="KB182" s="226"/>
      <c r="KC182" s="226"/>
      <c r="KD182" s="226"/>
      <c r="KE182" s="226"/>
      <c r="KF182" s="226"/>
      <c r="KG182" s="226"/>
      <c r="KH182" s="325"/>
      <c r="KI182" s="325"/>
      <c r="KJ182" s="325"/>
      <c r="KK182" s="325"/>
      <c r="KL182" s="325"/>
      <c r="KM182" s="325"/>
      <c r="KN182" s="325"/>
      <c r="KO182" s="325"/>
      <c r="KP182" s="325"/>
      <c r="KQ182" s="325"/>
      <c r="KR182" s="324"/>
      <c r="KS182" s="324"/>
      <c r="KT182" s="344"/>
      <c r="KU182" s="207"/>
      <c r="KV182" s="208"/>
      <c r="KW182" s="208"/>
      <c r="KX182" s="208"/>
      <c r="KY182" s="208"/>
      <c r="KZ182" s="208"/>
      <c r="LA182" s="208"/>
      <c r="LB182" s="208"/>
      <c r="LC182" s="208"/>
      <c r="LD182" s="208"/>
      <c r="LE182" s="208"/>
      <c r="LF182" s="208"/>
      <c r="LG182" s="208"/>
      <c r="LH182" s="208"/>
      <c r="LI182" s="209"/>
      <c r="LJ182" s="316"/>
      <c r="LK182" s="317"/>
      <c r="LL182" s="317"/>
      <c r="LM182" s="317"/>
      <c r="LN182" s="317"/>
      <c r="LO182" s="317"/>
      <c r="LP182" s="317"/>
      <c r="LQ182" s="317"/>
      <c r="LR182" s="226"/>
      <c r="LS182" s="226"/>
      <c r="LT182" s="318"/>
      <c r="LU182" s="269"/>
      <c r="LV182" s="270"/>
      <c r="LW182" s="270"/>
      <c r="LX182" s="270"/>
      <c r="LY182" s="271"/>
      <c r="LZ182" s="269"/>
      <c r="MA182" s="270"/>
      <c r="MB182" s="270"/>
      <c r="MC182" s="270"/>
      <c r="MD182" s="271"/>
      <c r="ME182" s="329"/>
      <c r="MF182" s="330"/>
      <c r="MG182" s="330"/>
      <c r="MH182" s="330"/>
      <c r="MI182" s="331"/>
      <c r="MJ182" s="329"/>
      <c r="MK182" s="330"/>
      <c r="ML182" s="330"/>
      <c r="MM182" s="330"/>
      <c r="MN182" s="331"/>
      <c r="MO182" s="269"/>
      <c r="MP182" s="270"/>
      <c r="MQ182" s="270"/>
      <c r="MR182" s="270"/>
      <c r="MS182" s="271"/>
      <c r="MT182" s="269"/>
      <c r="MU182" s="270"/>
      <c r="MV182" s="270"/>
      <c r="MW182" s="270"/>
      <c r="MX182" s="271"/>
      <c r="MY182" s="269"/>
      <c r="MZ182" s="270"/>
      <c r="NA182" s="270"/>
      <c r="NB182" s="270"/>
      <c r="NC182" s="271"/>
      <c r="ND182" s="269"/>
      <c r="NE182" s="270"/>
      <c r="NF182" s="270"/>
      <c r="NG182" s="270"/>
      <c r="NH182" s="271"/>
      <c r="NI182" s="258"/>
      <c r="NJ182" s="203"/>
      <c r="NK182" s="203"/>
      <c r="NL182" s="203"/>
      <c r="NM182" s="203"/>
      <c r="NN182" s="203"/>
      <c r="NO182" s="203"/>
      <c r="NP182" s="203"/>
      <c r="NQ182" s="203"/>
      <c r="NR182" s="203"/>
      <c r="NS182" s="260"/>
      <c r="NT182" s="1003"/>
      <c r="NU182" s="1004"/>
      <c r="NV182" s="335"/>
      <c r="NW182" s="336"/>
      <c r="NX182" s="336"/>
      <c r="NY182" s="336"/>
      <c r="NZ182" s="336"/>
      <c r="OA182" s="336"/>
      <c r="OB182" s="336"/>
      <c r="OC182" s="337"/>
      <c r="OD182" s="226"/>
      <c r="OE182" s="226"/>
      <c r="OF182" s="226"/>
      <c r="OG182" s="226"/>
      <c r="OH182" s="226"/>
      <c r="OI182" s="226"/>
      <c r="OJ182" s="325"/>
      <c r="OK182" s="325"/>
      <c r="OL182" s="325"/>
      <c r="OM182" s="325"/>
      <c r="ON182" s="325"/>
      <c r="OO182" s="325"/>
      <c r="OP182" s="325"/>
      <c r="OQ182" s="325"/>
      <c r="OR182" s="325"/>
      <c r="OS182" s="325"/>
      <c r="OT182" s="324"/>
      <c r="OU182" s="324"/>
      <c r="OV182" s="344"/>
      <c r="OW182" s="207"/>
      <c r="OX182" s="208"/>
      <c r="OY182" s="208"/>
      <c r="OZ182" s="208"/>
      <c r="PA182" s="208"/>
      <c r="PB182" s="208"/>
      <c r="PC182" s="208"/>
      <c r="PD182" s="208"/>
      <c r="PE182" s="208"/>
      <c r="PF182" s="208"/>
      <c r="PG182" s="208"/>
      <c r="PH182" s="208"/>
      <c r="PI182" s="208"/>
      <c r="PJ182" s="208"/>
      <c r="PK182" s="209"/>
      <c r="PL182" s="316"/>
      <c r="PM182" s="317"/>
      <c r="PN182" s="317"/>
      <c r="PO182" s="317"/>
      <c r="PP182" s="317"/>
      <c r="PQ182" s="317"/>
      <c r="PR182" s="317"/>
      <c r="PS182" s="317"/>
      <c r="PT182" s="226"/>
      <c r="PU182" s="226"/>
      <c r="PV182" s="318"/>
      <c r="PW182" s="269"/>
      <c r="PX182" s="270"/>
      <c r="PY182" s="270"/>
      <c r="PZ182" s="270"/>
      <c r="QA182" s="271"/>
      <c r="QB182" s="269"/>
      <c r="QC182" s="270"/>
      <c r="QD182" s="270"/>
      <c r="QE182" s="270"/>
      <c r="QF182" s="271"/>
      <c r="QG182" s="329"/>
      <c r="QH182" s="330"/>
      <c r="QI182" s="330"/>
      <c r="QJ182" s="330"/>
      <c r="QK182" s="331"/>
      <c r="QL182" s="329"/>
      <c r="QM182" s="330"/>
      <c r="QN182" s="330"/>
      <c r="QO182" s="330"/>
      <c r="QP182" s="331"/>
      <c r="QQ182" s="269"/>
      <c r="QR182" s="270"/>
      <c r="QS182" s="270"/>
      <c r="QT182" s="270"/>
      <c r="QU182" s="271"/>
      <c r="QV182" s="269"/>
      <c r="QW182" s="270"/>
      <c r="QX182" s="270"/>
      <c r="QY182" s="270"/>
      <c r="QZ182" s="271"/>
      <c r="RA182" s="269"/>
      <c r="RB182" s="270"/>
      <c r="RC182" s="270"/>
      <c r="RD182" s="270"/>
      <c r="RE182" s="271"/>
      <c r="RF182" s="269"/>
      <c r="RG182" s="270"/>
      <c r="RH182" s="270"/>
      <c r="RI182" s="270"/>
      <c r="RJ182" s="271"/>
      <c r="RK182" s="258"/>
      <c r="RL182" s="203"/>
      <c r="RM182" s="203"/>
      <c r="RN182" s="203"/>
      <c r="RO182" s="203"/>
      <c r="RP182" s="203"/>
      <c r="RQ182" s="203"/>
      <c r="RR182" s="203"/>
      <c r="RS182" s="203"/>
      <c r="RT182" s="203"/>
      <c r="RU182" s="260"/>
    </row>
    <row r="183" spans="2:489" ht="12" customHeight="1">
      <c r="B183" s="858"/>
      <c r="C183" s="863"/>
      <c r="D183" s="902"/>
      <c r="E183" s="865"/>
      <c r="F183" s="335"/>
      <c r="G183" s="336"/>
      <c r="H183" s="336"/>
      <c r="I183" s="336"/>
      <c r="J183" s="336"/>
      <c r="K183" s="336"/>
      <c r="L183" s="336"/>
      <c r="M183" s="336"/>
      <c r="N183" s="336"/>
      <c r="O183" s="336"/>
      <c r="P183" s="336"/>
      <c r="Q183" s="336"/>
      <c r="R183" s="336"/>
      <c r="S183" s="336"/>
      <c r="T183" s="336"/>
      <c r="U183" s="336"/>
      <c r="V183" s="336"/>
      <c r="W183" s="336"/>
      <c r="X183" s="336"/>
      <c r="Y183" s="336"/>
      <c r="Z183" s="336"/>
      <c r="AA183" s="336"/>
      <c r="AB183" s="336"/>
      <c r="AC183" s="337"/>
      <c r="AD183" s="458"/>
      <c r="AE183" s="432"/>
      <c r="AF183" s="432"/>
      <c r="AG183" s="432"/>
      <c r="AH183" s="432"/>
      <c r="AI183" s="432"/>
      <c r="AJ183" s="432"/>
      <c r="AK183" s="432"/>
      <c r="AL183" s="432"/>
      <c r="AM183" s="432"/>
      <c r="AN183" s="432"/>
      <c r="AO183" s="437"/>
      <c r="AP183" s="437"/>
      <c r="AQ183" s="437"/>
      <c r="AR183" s="468"/>
      <c r="AS183" s="469"/>
      <c r="AT183" s="469"/>
      <c r="AU183" s="469"/>
      <c r="AV183" s="469"/>
      <c r="AW183" s="469"/>
      <c r="AX183" s="469"/>
      <c r="AY183" s="469"/>
      <c r="AZ183" s="469"/>
      <c r="BA183" s="469"/>
      <c r="BB183" s="469"/>
      <c r="BC183" s="437"/>
      <c r="BD183" s="437"/>
      <c r="BE183" s="438"/>
      <c r="BF183" s="388"/>
      <c r="BG183" s="389"/>
      <c r="BH183" s="389"/>
      <c r="BI183" s="389"/>
      <c r="BJ183" s="389"/>
      <c r="BK183" s="389"/>
      <c r="BL183" s="389"/>
      <c r="BM183" s="389"/>
      <c r="BN183" s="389"/>
      <c r="BO183" s="389"/>
      <c r="BP183" s="389"/>
      <c r="BQ183" s="389"/>
      <c r="BR183" s="389"/>
      <c r="BS183" s="390"/>
      <c r="BT183" s="431"/>
      <c r="BU183" s="432"/>
      <c r="BV183" s="432"/>
      <c r="BW183" s="432"/>
      <c r="BX183" s="432"/>
      <c r="BY183" s="432"/>
      <c r="BZ183" s="432"/>
      <c r="CA183" s="432"/>
      <c r="CB183" s="432"/>
      <c r="CC183" s="432"/>
      <c r="CD183" s="432"/>
      <c r="CE183" s="437"/>
      <c r="CF183" s="437"/>
      <c r="CG183" s="438"/>
      <c r="CH183" s="442" t="s">
        <v>43</v>
      </c>
      <c r="CI183" s="265"/>
      <c r="CJ183" s="265"/>
      <c r="CK183" s="265"/>
      <c r="CL183" s="265"/>
      <c r="CM183" s="265"/>
      <c r="CN183" s="325"/>
      <c r="CO183" s="325"/>
      <c r="CP183" s="325"/>
      <c r="CQ183" s="325"/>
      <c r="CR183" s="325"/>
      <c r="CS183" s="325"/>
      <c r="CT183" s="325"/>
      <c r="CU183" s="325"/>
      <c r="CV183" s="325"/>
      <c r="CW183" s="325"/>
      <c r="CX183" s="216" t="s">
        <v>50</v>
      </c>
      <c r="CY183" s="216"/>
      <c r="CZ183" s="217"/>
      <c r="DA183" s="204"/>
      <c r="DB183" s="205"/>
      <c r="DC183" s="205"/>
      <c r="DD183" s="205"/>
      <c r="DE183" s="205"/>
      <c r="DF183" s="205"/>
      <c r="DG183" s="205"/>
      <c r="DH183" s="205"/>
      <c r="DI183" s="205"/>
      <c r="DJ183" s="205"/>
      <c r="DK183" s="205"/>
      <c r="DL183" s="205"/>
      <c r="DM183" s="205"/>
      <c r="DN183" s="205"/>
      <c r="DO183" s="206"/>
      <c r="DP183" s="261"/>
      <c r="DQ183" s="262"/>
      <c r="DR183" s="262"/>
      <c r="DS183" s="262"/>
      <c r="DT183" s="262"/>
      <c r="DU183" s="262"/>
      <c r="DV183" s="262"/>
      <c r="DW183" s="262"/>
      <c r="DX183" s="265" t="s">
        <v>84</v>
      </c>
      <c r="DY183" s="265"/>
      <c r="DZ183" s="266"/>
      <c r="EA183" s="269"/>
      <c r="EB183" s="270"/>
      <c r="EC183" s="270"/>
      <c r="ED183" s="270"/>
      <c r="EE183" s="271"/>
      <c r="EF183" s="269"/>
      <c r="EG183" s="270"/>
      <c r="EH183" s="270"/>
      <c r="EI183" s="270"/>
      <c r="EJ183" s="271"/>
      <c r="EK183" s="329"/>
      <c r="EL183" s="330"/>
      <c r="EM183" s="330"/>
      <c r="EN183" s="330"/>
      <c r="EO183" s="331"/>
      <c r="EP183" s="329"/>
      <c r="EQ183" s="330"/>
      <c r="ER183" s="330"/>
      <c r="ES183" s="330"/>
      <c r="ET183" s="331"/>
      <c r="EU183" s="269"/>
      <c r="EV183" s="270"/>
      <c r="EW183" s="270"/>
      <c r="EX183" s="270"/>
      <c r="EY183" s="271"/>
      <c r="EZ183" s="269"/>
      <c r="FA183" s="270"/>
      <c r="FB183" s="270"/>
      <c r="FC183" s="270"/>
      <c r="FD183" s="271"/>
      <c r="FE183" s="269"/>
      <c r="FF183" s="270"/>
      <c r="FG183" s="270"/>
      <c r="FH183" s="270"/>
      <c r="FI183" s="271"/>
      <c r="FJ183" s="269"/>
      <c r="FK183" s="270"/>
      <c r="FL183" s="270"/>
      <c r="FM183" s="270"/>
      <c r="FN183" s="271"/>
      <c r="FO183" s="310"/>
      <c r="FP183" s="1003"/>
      <c r="FQ183" s="1004"/>
      <c r="FR183" s="335"/>
      <c r="FS183" s="336"/>
      <c r="FT183" s="336"/>
      <c r="FU183" s="336"/>
      <c r="FV183" s="336"/>
      <c r="FW183" s="336"/>
      <c r="FX183" s="336"/>
      <c r="FY183" s="337"/>
      <c r="FZ183" s="307" t="str">
        <f>FZ177</f>
        <v>6箇所目</v>
      </c>
      <c r="GA183" s="265"/>
      <c r="GB183" s="265"/>
      <c r="GC183" s="265"/>
      <c r="GD183" s="265"/>
      <c r="GE183" s="265"/>
      <c r="GF183" s="325"/>
      <c r="GG183" s="325"/>
      <c r="GH183" s="325"/>
      <c r="GI183" s="325"/>
      <c r="GJ183" s="325"/>
      <c r="GK183" s="325"/>
      <c r="GL183" s="325"/>
      <c r="GM183" s="325"/>
      <c r="GN183" s="325"/>
      <c r="GO183" s="325"/>
      <c r="GP183" s="216" t="s">
        <v>50</v>
      </c>
      <c r="GQ183" s="216"/>
      <c r="GR183" s="217"/>
      <c r="GS183" s="204"/>
      <c r="GT183" s="205"/>
      <c r="GU183" s="205"/>
      <c r="GV183" s="205"/>
      <c r="GW183" s="205"/>
      <c r="GX183" s="205"/>
      <c r="GY183" s="205"/>
      <c r="GZ183" s="205"/>
      <c r="HA183" s="205"/>
      <c r="HB183" s="205"/>
      <c r="HC183" s="205"/>
      <c r="HD183" s="205"/>
      <c r="HE183" s="205"/>
      <c r="HF183" s="205"/>
      <c r="HG183" s="206"/>
      <c r="HH183" s="261"/>
      <c r="HI183" s="262"/>
      <c r="HJ183" s="262"/>
      <c r="HK183" s="262"/>
      <c r="HL183" s="262"/>
      <c r="HM183" s="262"/>
      <c r="HN183" s="262"/>
      <c r="HO183" s="262"/>
      <c r="HP183" s="265" t="s">
        <v>84</v>
      </c>
      <c r="HQ183" s="265"/>
      <c r="HR183" s="266"/>
      <c r="HS183" s="269"/>
      <c r="HT183" s="270"/>
      <c r="HU183" s="270"/>
      <c r="HV183" s="270"/>
      <c r="HW183" s="271"/>
      <c r="HX183" s="269"/>
      <c r="HY183" s="270"/>
      <c r="HZ183" s="270"/>
      <c r="IA183" s="270"/>
      <c r="IB183" s="271"/>
      <c r="IC183" s="329"/>
      <c r="ID183" s="330"/>
      <c r="IE183" s="330"/>
      <c r="IF183" s="330"/>
      <c r="IG183" s="331"/>
      <c r="IH183" s="329"/>
      <c r="II183" s="330"/>
      <c r="IJ183" s="330"/>
      <c r="IK183" s="330"/>
      <c r="IL183" s="331"/>
      <c r="IM183" s="269"/>
      <c r="IN183" s="270"/>
      <c r="IO183" s="270"/>
      <c r="IP183" s="270"/>
      <c r="IQ183" s="271"/>
      <c r="IR183" s="269"/>
      <c r="IS183" s="270"/>
      <c r="IT183" s="270"/>
      <c r="IU183" s="270"/>
      <c r="IV183" s="271"/>
      <c r="IW183" s="269"/>
      <c r="IX183" s="270"/>
      <c r="IY183" s="270"/>
      <c r="IZ183" s="270"/>
      <c r="JA183" s="271"/>
      <c r="JB183" s="269"/>
      <c r="JC183" s="270"/>
      <c r="JD183" s="270"/>
      <c r="JE183" s="270"/>
      <c r="JF183" s="271"/>
      <c r="JG183" s="258"/>
      <c r="JH183" s="203"/>
      <c r="JI183" s="203"/>
      <c r="JJ183" s="203"/>
      <c r="JK183" s="203"/>
      <c r="JL183" s="203"/>
      <c r="JM183" s="203"/>
      <c r="JN183" s="203"/>
      <c r="JO183" s="203"/>
      <c r="JP183" s="203"/>
      <c r="JQ183" s="260"/>
      <c r="JR183" s="1003"/>
      <c r="JS183" s="1004"/>
      <c r="JT183" s="335"/>
      <c r="JU183" s="336"/>
      <c r="JV183" s="336"/>
      <c r="JW183" s="336"/>
      <c r="JX183" s="336"/>
      <c r="JY183" s="336"/>
      <c r="JZ183" s="336"/>
      <c r="KA183" s="337"/>
      <c r="KB183" s="307" t="str">
        <f>KB177</f>
        <v>9箇所目</v>
      </c>
      <c r="KC183" s="265"/>
      <c r="KD183" s="265"/>
      <c r="KE183" s="265"/>
      <c r="KF183" s="265"/>
      <c r="KG183" s="265"/>
      <c r="KH183" s="325"/>
      <c r="KI183" s="325"/>
      <c r="KJ183" s="325"/>
      <c r="KK183" s="325"/>
      <c r="KL183" s="325"/>
      <c r="KM183" s="325"/>
      <c r="KN183" s="325"/>
      <c r="KO183" s="325"/>
      <c r="KP183" s="325"/>
      <c r="KQ183" s="325"/>
      <c r="KR183" s="216" t="s">
        <v>50</v>
      </c>
      <c r="KS183" s="216"/>
      <c r="KT183" s="217"/>
      <c r="KU183" s="204"/>
      <c r="KV183" s="205"/>
      <c r="KW183" s="205"/>
      <c r="KX183" s="205"/>
      <c r="KY183" s="205"/>
      <c r="KZ183" s="205"/>
      <c r="LA183" s="205"/>
      <c r="LB183" s="205"/>
      <c r="LC183" s="205"/>
      <c r="LD183" s="205"/>
      <c r="LE183" s="205"/>
      <c r="LF183" s="205"/>
      <c r="LG183" s="205"/>
      <c r="LH183" s="205"/>
      <c r="LI183" s="206"/>
      <c r="LJ183" s="261"/>
      <c r="LK183" s="262"/>
      <c r="LL183" s="262"/>
      <c r="LM183" s="262"/>
      <c r="LN183" s="262"/>
      <c r="LO183" s="262"/>
      <c r="LP183" s="262"/>
      <c r="LQ183" s="262"/>
      <c r="LR183" s="265" t="s">
        <v>84</v>
      </c>
      <c r="LS183" s="265"/>
      <c r="LT183" s="266"/>
      <c r="LU183" s="269"/>
      <c r="LV183" s="270"/>
      <c r="LW183" s="270"/>
      <c r="LX183" s="270"/>
      <c r="LY183" s="271"/>
      <c r="LZ183" s="269"/>
      <c r="MA183" s="270"/>
      <c r="MB183" s="270"/>
      <c r="MC183" s="270"/>
      <c r="MD183" s="271"/>
      <c r="ME183" s="329"/>
      <c r="MF183" s="330"/>
      <c r="MG183" s="330"/>
      <c r="MH183" s="330"/>
      <c r="MI183" s="331"/>
      <c r="MJ183" s="329"/>
      <c r="MK183" s="330"/>
      <c r="ML183" s="330"/>
      <c r="MM183" s="330"/>
      <c r="MN183" s="331"/>
      <c r="MO183" s="269"/>
      <c r="MP183" s="270"/>
      <c r="MQ183" s="270"/>
      <c r="MR183" s="270"/>
      <c r="MS183" s="271"/>
      <c r="MT183" s="269"/>
      <c r="MU183" s="270"/>
      <c r="MV183" s="270"/>
      <c r="MW183" s="270"/>
      <c r="MX183" s="271"/>
      <c r="MY183" s="269"/>
      <c r="MZ183" s="270"/>
      <c r="NA183" s="270"/>
      <c r="NB183" s="270"/>
      <c r="NC183" s="271"/>
      <c r="ND183" s="269"/>
      <c r="NE183" s="270"/>
      <c r="NF183" s="270"/>
      <c r="NG183" s="270"/>
      <c r="NH183" s="271"/>
      <c r="NI183" s="258"/>
      <c r="NJ183" s="203"/>
      <c r="NK183" s="203"/>
      <c r="NL183" s="203"/>
      <c r="NM183" s="203"/>
      <c r="NN183" s="203"/>
      <c r="NO183" s="203"/>
      <c r="NP183" s="203"/>
      <c r="NQ183" s="203"/>
      <c r="NR183" s="203"/>
      <c r="NS183" s="260"/>
      <c r="NT183" s="1003"/>
      <c r="NU183" s="1004"/>
      <c r="NV183" s="335"/>
      <c r="NW183" s="336"/>
      <c r="NX183" s="336"/>
      <c r="NY183" s="336"/>
      <c r="NZ183" s="336"/>
      <c r="OA183" s="336"/>
      <c r="OB183" s="336"/>
      <c r="OC183" s="337"/>
      <c r="OD183" s="307" t="str">
        <f>OD177</f>
        <v>12箇所目</v>
      </c>
      <c r="OE183" s="265"/>
      <c r="OF183" s="265"/>
      <c r="OG183" s="265"/>
      <c r="OH183" s="265"/>
      <c r="OI183" s="265"/>
      <c r="OJ183" s="325"/>
      <c r="OK183" s="325"/>
      <c r="OL183" s="325"/>
      <c r="OM183" s="325"/>
      <c r="ON183" s="325"/>
      <c r="OO183" s="325"/>
      <c r="OP183" s="325"/>
      <c r="OQ183" s="325"/>
      <c r="OR183" s="325"/>
      <c r="OS183" s="325"/>
      <c r="OT183" s="216" t="s">
        <v>50</v>
      </c>
      <c r="OU183" s="216"/>
      <c r="OV183" s="217"/>
      <c r="OW183" s="204"/>
      <c r="OX183" s="205"/>
      <c r="OY183" s="205"/>
      <c r="OZ183" s="205"/>
      <c r="PA183" s="205"/>
      <c r="PB183" s="205"/>
      <c r="PC183" s="205"/>
      <c r="PD183" s="205"/>
      <c r="PE183" s="205"/>
      <c r="PF183" s="205"/>
      <c r="PG183" s="205"/>
      <c r="PH183" s="205"/>
      <c r="PI183" s="205"/>
      <c r="PJ183" s="205"/>
      <c r="PK183" s="206"/>
      <c r="PL183" s="261"/>
      <c r="PM183" s="262"/>
      <c r="PN183" s="262"/>
      <c r="PO183" s="262"/>
      <c r="PP183" s="262"/>
      <c r="PQ183" s="262"/>
      <c r="PR183" s="262"/>
      <c r="PS183" s="262"/>
      <c r="PT183" s="265" t="s">
        <v>84</v>
      </c>
      <c r="PU183" s="265"/>
      <c r="PV183" s="266"/>
      <c r="PW183" s="269"/>
      <c r="PX183" s="270"/>
      <c r="PY183" s="270"/>
      <c r="PZ183" s="270"/>
      <c r="QA183" s="271"/>
      <c r="QB183" s="269"/>
      <c r="QC183" s="270"/>
      <c r="QD183" s="270"/>
      <c r="QE183" s="270"/>
      <c r="QF183" s="271"/>
      <c r="QG183" s="329"/>
      <c r="QH183" s="330"/>
      <c r="QI183" s="330"/>
      <c r="QJ183" s="330"/>
      <c r="QK183" s="331"/>
      <c r="QL183" s="329"/>
      <c r="QM183" s="330"/>
      <c r="QN183" s="330"/>
      <c r="QO183" s="330"/>
      <c r="QP183" s="331"/>
      <c r="QQ183" s="269"/>
      <c r="QR183" s="270"/>
      <c r="QS183" s="270"/>
      <c r="QT183" s="270"/>
      <c r="QU183" s="271"/>
      <c r="QV183" s="269"/>
      <c r="QW183" s="270"/>
      <c r="QX183" s="270"/>
      <c r="QY183" s="270"/>
      <c r="QZ183" s="271"/>
      <c r="RA183" s="269"/>
      <c r="RB183" s="270"/>
      <c r="RC183" s="270"/>
      <c r="RD183" s="270"/>
      <c r="RE183" s="271"/>
      <c r="RF183" s="269"/>
      <c r="RG183" s="270"/>
      <c r="RH183" s="270"/>
      <c r="RI183" s="270"/>
      <c r="RJ183" s="271"/>
      <c r="RK183" s="258"/>
      <c r="RL183" s="203"/>
      <c r="RM183" s="203"/>
      <c r="RN183" s="203"/>
      <c r="RO183" s="203"/>
      <c r="RP183" s="203"/>
      <c r="RQ183" s="203"/>
      <c r="RR183" s="203"/>
      <c r="RS183" s="203"/>
      <c r="RT183" s="203"/>
      <c r="RU183" s="260"/>
    </row>
    <row r="184" spans="2:489" ht="2.1" customHeight="1">
      <c r="B184" s="858"/>
      <c r="C184" s="866"/>
      <c r="D184" s="867"/>
      <c r="E184" s="868"/>
      <c r="F184" s="338"/>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40"/>
      <c r="AD184" s="459"/>
      <c r="AE184" s="434"/>
      <c r="AF184" s="434"/>
      <c r="AG184" s="434"/>
      <c r="AH184" s="434"/>
      <c r="AI184" s="434"/>
      <c r="AJ184" s="434"/>
      <c r="AK184" s="434"/>
      <c r="AL184" s="434"/>
      <c r="AM184" s="434"/>
      <c r="AN184" s="434"/>
      <c r="AO184" s="439"/>
      <c r="AP184" s="439"/>
      <c r="AQ184" s="439"/>
      <c r="AR184" s="470"/>
      <c r="AS184" s="471"/>
      <c r="AT184" s="471"/>
      <c r="AU184" s="471"/>
      <c r="AV184" s="471"/>
      <c r="AW184" s="471"/>
      <c r="AX184" s="471"/>
      <c r="AY184" s="471"/>
      <c r="AZ184" s="471"/>
      <c r="BA184" s="471"/>
      <c r="BB184" s="471"/>
      <c r="BC184" s="439"/>
      <c r="BD184" s="439"/>
      <c r="BE184" s="440"/>
      <c r="BF184" s="702"/>
      <c r="BG184" s="703"/>
      <c r="BH184" s="703"/>
      <c r="BI184" s="703"/>
      <c r="BJ184" s="703"/>
      <c r="BK184" s="703"/>
      <c r="BL184" s="703"/>
      <c r="BM184" s="703"/>
      <c r="BN184" s="703"/>
      <c r="BO184" s="703"/>
      <c r="BP184" s="703"/>
      <c r="BQ184" s="703"/>
      <c r="BR184" s="703"/>
      <c r="BS184" s="704"/>
      <c r="BT184" s="433"/>
      <c r="BU184" s="434"/>
      <c r="BV184" s="434"/>
      <c r="BW184" s="434"/>
      <c r="BX184" s="434"/>
      <c r="BY184" s="434"/>
      <c r="BZ184" s="434"/>
      <c r="CA184" s="434"/>
      <c r="CB184" s="434"/>
      <c r="CC184" s="434"/>
      <c r="CD184" s="434"/>
      <c r="CE184" s="439"/>
      <c r="CF184" s="439"/>
      <c r="CG184" s="440"/>
      <c r="CH184" s="293"/>
      <c r="CI184" s="267"/>
      <c r="CJ184" s="267"/>
      <c r="CK184" s="267"/>
      <c r="CL184" s="267"/>
      <c r="CM184" s="267"/>
      <c r="CN184" s="354"/>
      <c r="CO184" s="354"/>
      <c r="CP184" s="354"/>
      <c r="CQ184" s="354"/>
      <c r="CR184" s="354"/>
      <c r="CS184" s="354"/>
      <c r="CT184" s="354"/>
      <c r="CU184" s="354"/>
      <c r="CV184" s="354"/>
      <c r="CW184" s="354"/>
      <c r="CX184" s="218"/>
      <c r="CY184" s="218"/>
      <c r="CZ184" s="219"/>
      <c r="DA184" s="210"/>
      <c r="DB184" s="211"/>
      <c r="DC184" s="211"/>
      <c r="DD184" s="211"/>
      <c r="DE184" s="211"/>
      <c r="DF184" s="211"/>
      <c r="DG184" s="211"/>
      <c r="DH184" s="211"/>
      <c r="DI184" s="211"/>
      <c r="DJ184" s="211"/>
      <c r="DK184" s="211"/>
      <c r="DL184" s="211"/>
      <c r="DM184" s="211"/>
      <c r="DN184" s="211"/>
      <c r="DO184" s="212"/>
      <c r="DP184" s="263"/>
      <c r="DQ184" s="264"/>
      <c r="DR184" s="264"/>
      <c r="DS184" s="264"/>
      <c r="DT184" s="264"/>
      <c r="DU184" s="264"/>
      <c r="DV184" s="264"/>
      <c r="DW184" s="264"/>
      <c r="DX184" s="267"/>
      <c r="DY184" s="267"/>
      <c r="DZ184" s="268"/>
      <c r="EA184" s="272"/>
      <c r="EB184" s="273"/>
      <c r="EC184" s="273"/>
      <c r="ED184" s="273"/>
      <c r="EE184" s="274"/>
      <c r="EF184" s="272"/>
      <c r="EG184" s="273"/>
      <c r="EH184" s="273"/>
      <c r="EI184" s="273"/>
      <c r="EJ184" s="274"/>
      <c r="EK184" s="357"/>
      <c r="EL184" s="358"/>
      <c r="EM184" s="358"/>
      <c r="EN184" s="358"/>
      <c r="EO184" s="359"/>
      <c r="EP184" s="357"/>
      <c r="EQ184" s="358"/>
      <c r="ER184" s="358"/>
      <c r="ES184" s="358"/>
      <c r="ET184" s="359"/>
      <c r="EU184" s="272"/>
      <c r="EV184" s="273"/>
      <c r="EW184" s="273"/>
      <c r="EX184" s="273"/>
      <c r="EY184" s="274"/>
      <c r="EZ184" s="272"/>
      <c r="FA184" s="273"/>
      <c r="FB184" s="273"/>
      <c r="FC184" s="273"/>
      <c r="FD184" s="274"/>
      <c r="FE184" s="272"/>
      <c r="FF184" s="273"/>
      <c r="FG184" s="273"/>
      <c r="FH184" s="273"/>
      <c r="FI184" s="274"/>
      <c r="FJ184" s="272"/>
      <c r="FK184" s="273"/>
      <c r="FL184" s="273"/>
      <c r="FM184" s="273"/>
      <c r="FN184" s="274"/>
      <c r="FO184" s="310"/>
      <c r="FP184" s="1005"/>
      <c r="FQ184" s="1006"/>
      <c r="FR184" s="338"/>
      <c r="FS184" s="339"/>
      <c r="FT184" s="339"/>
      <c r="FU184" s="339"/>
      <c r="FV184" s="339"/>
      <c r="FW184" s="339"/>
      <c r="FX184" s="339"/>
      <c r="FY184" s="340"/>
      <c r="FZ184" s="267"/>
      <c r="GA184" s="267"/>
      <c r="GB184" s="267"/>
      <c r="GC184" s="267"/>
      <c r="GD184" s="267"/>
      <c r="GE184" s="267"/>
      <c r="GF184" s="354"/>
      <c r="GG184" s="354"/>
      <c r="GH184" s="354"/>
      <c r="GI184" s="354"/>
      <c r="GJ184" s="354"/>
      <c r="GK184" s="354"/>
      <c r="GL184" s="354"/>
      <c r="GM184" s="354"/>
      <c r="GN184" s="354"/>
      <c r="GO184" s="354"/>
      <c r="GP184" s="218"/>
      <c r="GQ184" s="218"/>
      <c r="GR184" s="219"/>
      <c r="GS184" s="210"/>
      <c r="GT184" s="211"/>
      <c r="GU184" s="211"/>
      <c r="GV184" s="211"/>
      <c r="GW184" s="211"/>
      <c r="GX184" s="211"/>
      <c r="GY184" s="211"/>
      <c r="GZ184" s="211"/>
      <c r="HA184" s="211"/>
      <c r="HB184" s="211"/>
      <c r="HC184" s="211"/>
      <c r="HD184" s="211"/>
      <c r="HE184" s="211"/>
      <c r="HF184" s="211"/>
      <c r="HG184" s="212"/>
      <c r="HH184" s="263"/>
      <c r="HI184" s="264"/>
      <c r="HJ184" s="264"/>
      <c r="HK184" s="264"/>
      <c r="HL184" s="264"/>
      <c r="HM184" s="264"/>
      <c r="HN184" s="264"/>
      <c r="HO184" s="264"/>
      <c r="HP184" s="267"/>
      <c r="HQ184" s="267"/>
      <c r="HR184" s="268"/>
      <c r="HS184" s="272"/>
      <c r="HT184" s="273"/>
      <c r="HU184" s="273"/>
      <c r="HV184" s="273"/>
      <c r="HW184" s="274"/>
      <c r="HX184" s="272"/>
      <c r="HY184" s="273"/>
      <c r="HZ184" s="273"/>
      <c r="IA184" s="273"/>
      <c r="IB184" s="274"/>
      <c r="IC184" s="357"/>
      <c r="ID184" s="358"/>
      <c r="IE184" s="358"/>
      <c r="IF184" s="358"/>
      <c r="IG184" s="359"/>
      <c r="IH184" s="357"/>
      <c r="II184" s="358"/>
      <c r="IJ184" s="358"/>
      <c r="IK184" s="358"/>
      <c r="IL184" s="359"/>
      <c r="IM184" s="272"/>
      <c r="IN184" s="273"/>
      <c r="IO184" s="273"/>
      <c r="IP184" s="273"/>
      <c r="IQ184" s="274"/>
      <c r="IR184" s="272"/>
      <c r="IS184" s="273"/>
      <c r="IT184" s="273"/>
      <c r="IU184" s="273"/>
      <c r="IV184" s="274"/>
      <c r="IW184" s="272"/>
      <c r="IX184" s="273"/>
      <c r="IY184" s="273"/>
      <c r="IZ184" s="273"/>
      <c r="JA184" s="274"/>
      <c r="JB184" s="272"/>
      <c r="JC184" s="273"/>
      <c r="JD184" s="273"/>
      <c r="JE184" s="273"/>
      <c r="JF184" s="274"/>
      <c r="JG184" s="258"/>
      <c r="JH184" s="203"/>
      <c r="JI184" s="203"/>
      <c r="JJ184" s="203"/>
      <c r="JK184" s="203"/>
      <c r="JL184" s="203"/>
      <c r="JM184" s="203"/>
      <c r="JN184" s="203"/>
      <c r="JO184" s="203"/>
      <c r="JP184" s="203"/>
      <c r="JQ184" s="260"/>
      <c r="JR184" s="1005"/>
      <c r="JS184" s="1006"/>
      <c r="JT184" s="338"/>
      <c r="JU184" s="339"/>
      <c r="JV184" s="339"/>
      <c r="JW184" s="339"/>
      <c r="JX184" s="339"/>
      <c r="JY184" s="339"/>
      <c r="JZ184" s="339"/>
      <c r="KA184" s="340"/>
      <c r="KB184" s="267"/>
      <c r="KC184" s="267"/>
      <c r="KD184" s="267"/>
      <c r="KE184" s="267"/>
      <c r="KF184" s="267"/>
      <c r="KG184" s="267"/>
      <c r="KH184" s="354"/>
      <c r="KI184" s="354"/>
      <c r="KJ184" s="354"/>
      <c r="KK184" s="354"/>
      <c r="KL184" s="354"/>
      <c r="KM184" s="354"/>
      <c r="KN184" s="354"/>
      <c r="KO184" s="354"/>
      <c r="KP184" s="354"/>
      <c r="KQ184" s="354"/>
      <c r="KR184" s="218"/>
      <c r="KS184" s="218"/>
      <c r="KT184" s="219"/>
      <c r="KU184" s="210"/>
      <c r="KV184" s="211"/>
      <c r="KW184" s="211"/>
      <c r="KX184" s="211"/>
      <c r="KY184" s="211"/>
      <c r="KZ184" s="211"/>
      <c r="LA184" s="211"/>
      <c r="LB184" s="211"/>
      <c r="LC184" s="211"/>
      <c r="LD184" s="211"/>
      <c r="LE184" s="211"/>
      <c r="LF184" s="211"/>
      <c r="LG184" s="211"/>
      <c r="LH184" s="211"/>
      <c r="LI184" s="212"/>
      <c r="LJ184" s="263"/>
      <c r="LK184" s="264"/>
      <c r="LL184" s="264"/>
      <c r="LM184" s="264"/>
      <c r="LN184" s="264"/>
      <c r="LO184" s="264"/>
      <c r="LP184" s="264"/>
      <c r="LQ184" s="264"/>
      <c r="LR184" s="267"/>
      <c r="LS184" s="267"/>
      <c r="LT184" s="268"/>
      <c r="LU184" s="272"/>
      <c r="LV184" s="273"/>
      <c r="LW184" s="273"/>
      <c r="LX184" s="273"/>
      <c r="LY184" s="274"/>
      <c r="LZ184" s="272"/>
      <c r="MA184" s="273"/>
      <c r="MB184" s="273"/>
      <c r="MC184" s="273"/>
      <c r="MD184" s="274"/>
      <c r="ME184" s="357"/>
      <c r="MF184" s="358"/>
      <c r="MG184" s="358"/>
      <c r="MH184" s="358"/>
      <c r="MI184" s="359"/>
      <c r="MJ184" s="357"/>
      <c r="MK184" s="358"/>
      <c r="ML184" s="358"/>
      <c r="MM184" s="358"/>
      <c r="MN184" s="359"/>
      <c r="MO184" s="272"/>
      <c r="MP184" s="273"/>
      <c r="MQ184" s="273"/>
      <c r="MR184" s="273"/>
      <c r="MS184" s="274"/>
      <c r="MT184" s="272"/>
      <c r="MU184" s="273"/>
      <c r="MV184" s="273"/>
      <c r="MW184" s="273"/>
      <c r="MX184" s="274"/>
      <c r="MY184" s="272"/>
      <c r="MZ184" s="273"/>
      <c r="NA184" s="273"/>
      <c r="NB184" s="273"/>
      <c r="NC184" s="274"/>
      <c r="ND184" s="272"/>
      <c r="NE184" s="273"/>
      <c r="NF184" s="273"/>
      <c r="NG184" s="273"/>
      <c r="NH184" s="274"/>
      <c r="NI184" s="258"/>
      <c r="NJ184" s="203"/>
      <c r="NK184" s="203"/>
      <c r="NL184" s="203"/>
      <c r="NM184" s="203"/>
      <c r="NN184" s="203"/>
      <c r="NO184" s="203"/>
      <c r="NP184" s="203"/>
      <c r="NQ184" s="203"/>
      <c r="NR184" s="203"/>
      <c r="NS184" s="260"/>
      <c r="NT184" s="1005"/>
      <c r="NU184" s="1006"/>
      <c r="NV184" s="338"/>
      <c r="NW184" s="339"/>
      <c r="NX184" s="339"/>
      <c r="NY184" s="339"/>
      <c r="NZ184" s="339"/>
      <c r="OA184" s="339"/>
      <c r="OB184" s="339"/>
      <c r="OC184" s="340"/>
      <c r="OD184" s="267"/>
      <c r="OE184" s="267"/>
      <c r="OF184" s="267"/>
      <c r="OG184" s="267"/>
      <c r="OH184" s="267"/>
      <c r="OI184" s="267"/>
      <c r="OJ184" s="354"/>
      <c r="OK184" s="354"/>
      <c r="OL184" s="354"/>
      <c r="OM184" s="354"/>
      <c r="ON184" s="354"/>
      <c r="OO184" s="354"/>
      <c r="OP184" s="354"/>
      <c r="OQ184" s="354"/>
      <c r="OR184" s="354"/>
      <c r="OS184" s="354"/>
      <c r="OT184" s="218"/>
      <c r="OU184" s="218"/>
      <c r="OV184" s="219"/>
      <c r="OW184" s="210"/>
      <c r="OX184" s="211"/>
      <c r="OY184" s="211"/>
      <c r="OZ184" s="211"/>
      <c r="PA184" s="211"/>
      <c r="PB184" s="211"/>
      <c r="PC184" s="211"/>
      <c r="PD184" s="211"/>
      <c r="PE184" s="211"/>
      <c r="PF184" s="211"/>
      <c r="PG184" s="211"/>
      <c r="PH184" s="211"/>
      <c r="PI184" s="211"/>
      <c r="PJ184" s="211"/>
      <c r="PK184" s="212"/>
      <c r="PL184" s="263"/>
      <c r="PM184" s="264"/>
      <c r="PN184" s="264"/>
      <c r="PO184" s="264"/>
      <c r="PP184" s="264"/>
      <c r="PQ184" s="264"/>
      <c r="PR184" s="264"/>
      <c r="PS184" s="264"/>
      <c r="PT184" s="267"/>
      <c r="PU184" s="267"/>
      <c r="PV184" s="268"/>
      <c r="PW184" s="272"/>
      <c r="PX184" s="273"/>
      <c r="PY184" s="273"/>
      <c r="PZ184" s="273"/>
      <c r="QA184" s="274"/>
      <c r="QB184" s="272"/>
      <c r="QC184" s="273"/>
      <c r="QD184" s="273"/>
      <c r="QE184" s="273"/>
      <c r="QF184" s="274"/>
      <c r="QG184" s="357"/>
      <c r="QH184" s="358"/>
      <c r="QI184" s="358"/>
      <c r="QJ184" s="358"/>
      <c r="QK184" s="359"/>
      <c r="QL184" s="357"/>
      <c r="QM184" s="358"/>
      <c r="QN184" s="358"/>
      <c r="QO184" s="358"/>
      <c r="QP184" s="359"/>
      <c r="QQ184" s="272"/>
      <c r="QR184" s="273"/>
      <c r="QS184" s="273"/>
      <c r="QT184" s="273"/>
      <c r="QU184" s="274"/>
      <c r="QV184" s="272"/>
      <c r="QW184" s="273"/>
      <c r="QX184" s="273"/>
      <c r="QY184" s="273"/>
      <c r="QZ184" s="274"/>
      <c r="RA184" s="272"/>
      <c r="RB184" s="273"/>
      <c r="RC184" s="273"/>
      <c r="RD184" s="273"/>
      <c r="RE184" s="274"/>
      <c r="RF184" s="272"/>
      <c r="RG184" s="273"/>
      <c r="RH184" s="273"/>
      <c r="RI184" s="273"/>
      <c r="RJ184" s="274"/>
      <c r="RK184" s="258"/>
      <c r="RL184" s="203"/>
      <c r="RM184" s="203"/>
      <c r="RN184" s="203"/>
      <c r="RO184" s="203"/>
      <c r="RP184" s="203"/>
      <c r="RQ184" s="203"/>
      <c r="RR184" s="203"/>
      <c r="RS184" s="203"/>
      <c r="RT184" s="203"/>
      <c r="RU184" s="260"/>
    </row>
    <row r="185" spans="2:489" ht="12" customHeight="1">
      <c r="B185" s="858"/>
      <c r="C185" s="231" t="s">
        <v>88</v>
      </c>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c r="AB185" s="232"/>
      <c r="AC185" s="361"/>
      <c r="AD185" s="531">
        <f>AR185+BF185+BT185</f>
        <v>0</v>
      </c>
      <c r="AE185" s="430"/>
      <c r="AF185" s="430"/>
      <c r="AG185" s="430"/>
      <c r="AH185" s="430"/>
      <c r="AI185" s="430"/>
      <c r="AJ185" s="430"/>
      <c r="AK185" s="430"/>
      <c r="AL185" s="430"/>
      <c r="AM185" s="430"/>
      <c r="AN185" s="430"/>
      <c r="AO185" s="435" t="s">
        <v>50</v>
      </c>
      <c r="AP185" s="435"/>
      <c r="AQ185" s="435"/>
      <c r="AR185" s="534"/>
      <c r="AS185" s="535"/>
      <c r="AT185" s="535"/>
      <c r="AU185" s="535"/>
      <c r="AV185" s="535"/>
      <c r="AW185" s="535"/>
      <c r="AX185" s="535"/>
      <c r="AY185" s="535"/>
      <c r="AZ185" s="535"/>
      <c r="BA185" s="535"/>
      <c r="BB185" s="535"/>
      <c r="BC185" s="435" t="s">
        <v>50</v>
      </c>
      <c r="BD185" s="435"/>
      <c r="BE185" s="436"/>
      <c r="BF185" s="534"/>
      <c r="BG185" s="535"/>
      <c r="BH185" s="535"/>
      <c r="BI185" s="535"/>
      <c r="BJ185" s="535"/>
      <c r="BK185" s="535"/>
      <c r="BL185" s="535"/>
      <c r="BM185" s="535"/>
      <c r="BN185" s="535"/>
      <c r="BO185" s="535"/>
      <c r="BP185" s="535"/>
      <c r="BQ185" s="435" t="s">
        <v>50</v>
      </c>
      <c r="BR185" s="435"/>
      <c r="BS185" s="436"/>
      <c r="BT185" s="429">
        <f t="shared" ref="BT185" si="22">SUM(CN185:CW190,GF185:GO190,KH185:KQ190,OJ185:OS190)</f>
        <v>0</v>
      </c>
      <c r="BU185" s="430"/>
      <c r="BV185" s="430"/>
      <c r="BW185" s="430"/>
      <c r="BX185" s="430"/>
      <c r="BY185" s="430"/>
      <c r="BZ185" s="430"/>
      <c r="CA185" s="430"/>
      <c r="CB185" s="430"/>
      <c r="CC185" s="430"/>
      <c r="CD185" s="430"/>
      <c r="CE185" s="435" t="s">
        <v>50</v>
      </c>
      <c r="CF185" s="435"/>
      <c r="CG185" s="436"/>
      <c r="CH185" s="291" t="s">
        <v>41</v>
      </c>
      <c r="CI185" s="225"/>
      <c r="CJ185" s="225"/>
      <c r="CK185" s="225"/>
      <c r="CL185" s="225"/>
      <c r="CM185" s="225"/>
      <c r="CN185" s="341"/>
      <c r="CO185" s="341"/>
      <c r="CP185" s="341"/>
      <c r="CQ185" s="341"/>
      <c r="CR185" s="341"/>
      <c r="CS185" s="341"/>
      <c r="CT185" s="341"/>
      <c r="CU185" s="341"/>
      <c r="CV185" s="341"/>
      <c r="CW185" s="341"/>
      <c r="CX185" s="342" t="s">
        <v>50</v>
      </c>
      <c r="CY185" s="342"/>
      <c r="CZ185" s="343"/>
      <c r="DA185" s="213"/>
      <c r="DB185" s="214"/>
      <c r="DC185" s="214"/>
      <c r="DD185" s="214"/>
      <c r="DE185" s="214"/>
      <c r="DF185" s="214"/>
      <c r="DG185" s="214"/>
      <c r="DH185" s="214"/>
      <c r="DI185" s="214"/>
      <c r="DJ185" s="214"/>
      <c r="DK185" s="214"/>
      <c r="DL185" s="214"/>
      <c r="DM185" s="214"/>
      <c r="DN185" s="214"/>
      <c r="DO185" s="215"/>
      <c r="DP185" s="355"/>
      <c r="DQ185" s="356"/>
      <c r="DR185" s="356"/>
      <c r="DS185" s="356"/>
      <c r="DT185" s="356"/>
      <c r="DU185" s="356"/>
      <c r="DV185" s="356"/>
      <c r="DW185" s="356"/>
      <c r="DX185" s="225" t="s">
        <v>84</v>
      </c>
      <c r="DY185" s="225"/>
      <c r="DZ185" s="292"/>
      <c r="EA185" s="326"/>
      <c r="EB185" s="327"/>
      <c r="EC185" s="327"/>
      <c r="ED185" s="327"/>
      <c r="EE185" s="328"/>
      <c r="EF185" s="304"/>
      <c r="EG185" s="305"/>
      <c r="EH185" s="305"/>
      <c r="EI185" s="305"/>
      <c r="EJ185" s="306"/>
      <c r="EK185" s="326"/>
      <c r="EL185" s="327"/>
      <c r="EM185" s="327"/>
      <c r="EN185" s="327"/>
      <c r="EO185" s="328"/>
      <c r="EP185" s="326"/>
      <c r="EQ185" s="327"/>
      <c r="ER185" s="327"/>
      <c r="ES185" s="327"/>
      <c r="ET185" s="328"/>
      <c r="EU185" s="304"/>
      <c r="EV185" s="305"/>
      <c r="EW185" s="305"/>
      <c r="EX185" s="305"/>
      <c r="EY185" s="306"/>
      <c r="EZ185" s="326"/>
      <c r="FA185" s="327"/>
      <c r="FB185" s="327"/>
      <c r="FC185" s="327"/>
      <c r="FD185" s="328"/>
      <c r="FE185" s="326"/>
      <c r="FF185" s="327"/>
      <c r="FG185" s="327"/>
      <c r="FH185" s="327"/>
      <c r="FI185" s="328"/>
      <c r="FJ185" s="304"/>
      <c r="FK185" s="305"/>
      <c r="FL185" s="305"/>
      <c r="FM185" s="305"/>
      <c r="FN185" s="306"/>
      <c r="FO185" s="309" t="str">
        <f t="shared" ref="FO185" si="23">IF($BT185&gt;SUM($CN185:$CW190),IF(AND(CN185&gt;0,CN187&gt;0,CN189&gt;0),"⇒⇒⇒⇒
４箇所以上の場合",""),"")</f>
        <v/>
      </c>
      <c r="FP185" s="231" t="s">
        <v>88</v>
      </c>
      <c r="FQ185" s="232"/>
      <c r="FR185" s="232"/>
      <c r="FS185" s="232"/>
      <c r="FT185" s="232"/>
      <c r="FU185" s="232"/>
      <c r="FV185" s="232"/>
      <c r="FW185" s="232"/>
      <c r="FX185" s="232"/>
      <c r="FY185" s="361"/>
      <c r="FZ185" s="224" t="str">
        <f>FZ179</f>
        <v>4箇所目</v>
      </c>
      <c r="GA185" s="225"/>
      <c r="GB185" s="225"/>
      <c r="GC185" s="225"/>
      <c r="GD185" s="225"/>
      <c r="GE185" s="225"/>
      <c r="GF185" s="341"/>
      <c r="GG185" s="341"/>
      <c r="GH185" s="341"/>
      <c r="GI185" s="341"/>
      <c r="GJ185" s="341"/>
      <c r="GK185" s="341"/>
      <c r="GL185" s="341"/>
      <c r="GM185" s="341"/>
      <c r="GN185" s="341"/>
      <c r="GO185" s="341"/>
      <c r="GP185" s="342" t="s">
        <v>50</v>
      </c>
      <c r="GQ185" s="342"/>
      <c r="GR185" s="343"/>
      <c r="GS185" s="213"/>
      <c r="GT185" s="214"/>
      <c r="GU185" s="214"/>
      <c r="GV185" s="214"/>
      <c r="GW185" s="214"/>
      <c r="GX185" s="214"/>
      <c r="GY185" s="214"/>
      <c r="GZ185" s="214"/>
      <c r="HA185" s="214"/>
      <c r="HB185" s="214"/>
      <c r="HC185" s="214"/>
      <c r="HD185" s="214"/>
      <c r="HE185" s="214"/>
      <c r="HF185" s="214"/>
      <c r="HG185" s="215"/>
      <c r="HH185" s="355"/>
      <c r="HI185" s="356"/>
      <c r="HJ185" s="356"/>
      <c r="HK185" s="356"/>
      <c r="HL185" s="356"/>
      <c r="HM185" s="356"/>
      <c r="HN185" s="356"/>
      <c r="HO185" s="356"/>
      <c r="HP185" s="225" t="s">
        <v>84</v>
      </c>
      <c r="HQ185" s="225"/>
      <c r="HR185" s="292"/>
      <c r="HS185" s="326"/>
      <c r="HT185" s="327"/>
      <c r="HU185" s="327"/>
      <c r="HV185" s="327"/>
      <c r="HW185" s="328"/>
      <c r="HX185" s="304"/>
      <c r="HY185" s="305"/>
      <c r="HZ185" s="305"/>
      <c r="IA185" s="305"/>
      <c r="IB185" s="306"/>
      <c r="IC185" s="326"/>
      <c r="ID185" s="327"/>
      <c r="IE185" s="327"/>
      <c r="IF185" s="327"/>
      <c r="IG185" s="328"/>
      <c r="IH185" s="326"/>
      <c r="II185" s="327"/>
      <c r="IJ185" s="327"/>
      <c r="IK185" s="327"/>
      <c r="IL185" s="328"/>
      <c r="IM185" s="304"/>
      <c r="IN185" s="305"/>
      <c r="IO185" s="305"/>
      <c r="IP185" s="305"/>
      <c r="IQ185" s="306"/>
      <c r="IR185" s="326"/>
      <c r="IS185" s="327"/>
      <c r="IT185" s="327"/>
      <c r="IU185" s="327"/>
      <c r="IV185" s="328"/>
      <c r="IW185" s="326"/>
      <c r="IX185" s="327"/>
      <c r="IY185" s="327"/>
      <c r="IZ185" s="327"/>
      <c r="JA185" s="328"/>
      <c r="JB185" s="304"/>
      <c r="JC185" s="305"/>
      <c r="JD185" s="305"/>
      <c r="JE185" s="305"/>
      <c r="JF185" s="306"/>
      <c r="JG185" s="258"/>
      <c r="JH185" s="203"/>
      <c r="JI185" s="203"/>
      <c r="JJ185" s="203"/>
      <c r="JK185" s="203"/>
      <c r="JL185" s="203"/>
      <c r="JM185" s="203"/>
      <c r="JN185" s="203"/>
      <c r="JO185" s="203"/>
      <c r="JP185" s="203"/>
      <c r="JQ185" s="259" t="str">
        <f t="shared" ref="JQ185" si="24">IF($BT185&gt;SUM($CN185:$CW190,$GF185:$GO190),IF(AND(GF185&gt;0,GF187&gt;0,GF189&gt;0),"⇒⇒⇒⇒
７箇所以上の場合",""),"")</f>
        <v/>
      </c>
      <c r="JR185" s="231" t="s">
        <v>88</v>
      </c>
      <c r="JS185" s="232"/>
      <c r="JT185" s="232"/>
      <c r="JU185" s="232"/>
      <c r="JV185" s="232"/>
      <c r="JW185" s="232"/>
      <c r="JX185" s="232"/>
      <c r="JY185" s="232"/>
      <c r="JZ185" s="232"/>
      <c r="KA185" s="361"/>
      <c r="KB185" s="224" t="str">
        <f>KB179</f>
        <v>7箇所目</v>
      </c>
      <c r="KC185" s="225"/>
      <c r="KD185" s="225"/>
      <c r="KE185" s="225"/>
      <c r="KF185" s="225"/>
      <c r="KG185" s="225"/>
      <c r="KH185" s="341"/>
      <c r="KI185" s="341"/>
      <c r="KJ185" s="341"/>
      <c r="KK185" s="341"/>
      <c r="KL185" s="341"/>
      <c r="KM185" s="341"/>
      <c r="KN185" s="341"/>
      <c r="KO185" s="341"/>
      <c r="KP185" s="341"/>
      <c r="KQ185" s="341"/>
      <c r="KR185" s="342" t="s">
        <v>50</v>
      </c>
      <c r="KS185" s="342"/>
      <c r="KT185" s="343"/>
      <c r="KU185" s="213"/>
      <c r="KV185" s="214"/>
      <c r="KW185" s="214"/>
      <c r="KX185" s="214"/>
      <c r="KY185" s="214"/>
      <c r="KZ185" s="214"/>
      <c r="LA185" s="214"/>
      <c r="LB185" s="214"/>
      <c r="LC185" s="214"/>
      <c r="LD185" s="214"/>
      <c r="LE185" s="214"/>
      <c r="LF185" s="214"/>
      <c r="LG185" s="214"/>
      <c r="LH185" s="214"/>
      <c r="LI185" s="215"/>
      <c r="LJ185" s="355"/>
      <c r="LK185" s="356"/>
      <c r="LL185" s="356"/>
      <c r="LM185" s="356"/>
      <c r="LN185" s="356"/>
      <c r="LO185" s="356"/>
      <c r="LP185" s="356"/>
      <c r="LQ185" s="356"/>
      <c r="LR185" s="225" t="s">
        <v>84</v>
      </c>
      <c r="LS185" s="225"/>
      <c r="LT185" s="292"/>
      <c r="LU185" s="326"/>
      <c r="LV185" s="327"/>
      <c r="LW185" s="327"/>
      <c r="LX185" s="327"/>
      <c r="LY185" s="328"/>
      <c r="LZ185" s="304"/>
      <c r="MA185" s="305"/>
      <c r="MB185" s="305"/>
      <c r="MC185" s="305"/>
      <c r="MD185" s="306"/>
      <c r="ME185" s="326"/>
      <c r="MF185" s="327"/>
      <c r="MG185" s="327"/>
      <c r="MH185" s="327"/>
      <c r="MI185" s="328"/>
      <c r="MJ185" s="326"/>
      <c r="MK185" s="327"/>
      <c r="ML185" s="327"/>
      <c r="MM185" s="327"/>
      <c r="MN185" s="328"/>
      <c r="MO185" s="304"/>
      <c r="MP185" s="305"/>
      <c r="MQ185" s="305"/>
      <c r="MR185" s="305"/>
      <c r="MS185" s="306"/>
      <c r="MT185" s="326"/>
      <c r="MU185" s="327"/>
      <c r="MV185" s="327"/>
      <c r="MW185" s="327"/>
      <c r="MX185" s="328"/>
      <c r="MY185" s="326"/>
      <c r="MZ185" s="327"/>
      <c r="NA185" s="327"/>
      <c r="NB185" s="327"/>
      <c r="NC185" s="328"/>
      <c r="ND185" s="304"/>
      <c r="NE185" s="305"/>
      <c r="NF185" s="305"/>
      <c r="NG185" s="305"/>
      <c r="NH185" s="306"/>
      <c r="NI185" s="258"/>
      <c r="NJ185" s="203"/>
      <c r="NK185" s="203"/>
      <c r="NL185" s="203"/>
      <c r="NM185" s="203"/>
      <c r="NN185" s="203"/>
      <c r="NO185" s="203"/>
      <c r="NP185" s="203"/>
      <c r="NQ185" s="203"/>
      <c r="NR185" s="203"/>
      <c r="NS185" s="259" t="str">
        <f t="shared" ref="NS185" si="25">IF($BT185&gt;SUM($CN185:$CW190,$GF185:$GO190,$KH185:$KQ190),IF(AND(KH185&gt;0,KH187&gt;0,KH189&gt;0),"⇒⇒⇒⇒
10箇所以上の場合",""),"")</f>
        <v/>
      </c>
      <c r="NT185" s="231" t="s">
        <v>88</v>
      </c>
      <c r="NU185" s="232"/>
      <c r="NV185" s="232"/>
      <c r="NW185" s="232"/>
      <c r="NX185" s="232"/>
      <c r="NY185" s="232"/>
      <c r="NZ185" s="232"/>
      <c r="OA185" s="232"/>
      <c r="OB185" s="232"/>
      <c r="OC185" s="361"/>
      <c r="OD185" s="224" t="str">
        <f>OD179</f>
        <v>10箇所目</v>
      </c>
      <c r="OE185" s="225"/>
      <c r="OF185" s="225"/>
      <c r="OG185" s="225"/>
      <c r="OH185" s="225"/>
      <c r="OI185" s="225"/>
      <c r="OJ185" s="341"/>
      <c r="OK185" s="341"/>
      <c r="OL185" s="341"/>
      <c r="OM185" s="341"/>
      <c r="ON185" s="341"/>
      <c r="OO185" s="341"/>
      <c r="OP185" s="341"/>
      <c r="OQ185" s="341"/>
      <c r="OR185" s="341"/>
      <c r="OS185" s="341"/>
      <c r="OT185" s="342" t="s">
        <v>50</v>
      </c>
      <c r="OU185" s="342"/>
      <c r="OV185" s="343"/>
      <c r="OW185" s="213"/>
      <c r="OX185" s="214"/>
      <c r="OY185" s="214"/>
      <c r="OZ185" s="214"/>
      <c r="PA185" s="214"/>
      <c r="PB185" s="214"/>
      <c r="PC185" s="214"/>
      <c r="PD185" s="214"/>
      <c r="PE185" s="214"/>
      <c r="PF185" s="214"/>
      <c r="PG185" s="214"/>
      <c r="PH185" s="214"/>
      <c r="PI185" s="214"/>
      <c r="PJ185" s="214"/>
      <c r="PK185" s="215"/>
      <c r="PL185" s="355"/>
      <c r="PM185" s="356"/>
      <c r="PN185" s="356"/>
      <c r="PO185" s="356"/>
      <c r="PP185" s="356"/>
      <c r="PQ185" s="356"/>
      <c r="PR185" s="356"/>
      <c r="PS185" s="356"/>
      <c r="PT185" s="225" t="s">
        <v>84</v>
      </c>
      <c r="PU185" s="225"/>
      <c r="PV185" s="292"/>
      <c r="PW185" s="326"/>
      <c r="PX185" s="327"/>
      <c r="PY185" s="327"/>
      <c r="PZ185" s="327"/>
      <c r="QA185" s="328"/>
      <c r="QB185" s="304"/>
      <c r="QC185" s="305"/>
      <c r="QD185" s="305"/>
      <c r="QE185" s="305"/>
      <c r="QF185" s="306"/>
      <c r="QG185" s="326"/>
      <c r="QH185" s="327"/>
      <c r="QI185" s="327"/>
      <c r="QJ185" s="327"/>
      <c r="QK185" s="328"/>
      <c r="QL185" s="326"/>
      <c r="QM185" s="327"/>
      <c r="QN185" s="327"/>
      <c r="QO185" s="327"/>
      <c r="QP185" s="328"/>
      <c r="QQ185" s="304"/>
      <c r="QR185" s="305"/>
      <c r="QS185" s="305"/>
      <c r="QT185" s="305"/>
      <c r="QU185" s="306"/>
      <c r="QV185" s="326"/>
      <c r="QW185" s="327"/>
      <c r="QX185" s="327"/>
      <c r="QY185" s="327"/>
      <c r="QZ185" s="328"/>
      <c r="RA185" s="326"/>
      <c r="RB185" s="327"/>
      <c r="RC185" s="327"/>
      <c r="RD185" s="327"/>
      <c r="RE185" s="328"/>
      <c r="RF185" s="304"/>
      <c r="RG185" s="305"/>
      <c r="RH185" s="305"/>
      <c r="RI185" s="305"/>
      <c r="RJ185" s="306"/>
      <c r="RK185" s="258"/>
      <c r="RL185" s="203"/>
      <c r="RM185" s="203"/>
      <c r="RN185" s="203"/>
      <c r="RO185" s="203"/>
      <c r="RP185" s="203"/>
      <c r="RQ185" s="203"/>
      <c r="RR185" s="203"/>
      <c r="RS185" s="203"/>
      <c r="RT185" s="203"/>
      <c r="RU185" s="259"/>
    </row>
    <row r="186" spans="2:489" ht="2.1" customHeight="1">
      <c r="B186" s="858"/>
      <c r="C186" s="234"/>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c r="AA186" s="235"/>
      <c r="AB186" s="235"/>
      <c r="AC186" s="362"/>
      <c r="AD186" s="458"/>
      <c r="AE186" s="432"/>
      <c r="AF186" s="432"/>
      <c r="AG186" s="432"/>
      <c r="AH186" s="432"/>
      <c r="AI186" s="432"/>
      <c r="AJ186" s="432"/>
      <c r="AK186" s="432"/>
      <c r="AL186" s="432"/>
      <c r="AM186" s="432"/>
      <c r="AN186" s="432"/>
      <c r="AO186" s="437"/>
      <c r="AP186" s="437"/>
      <c r="AQ186" s="437"/>
      <c r="AR186" s="468"/>
      <c r="AS186" s="469"/>
      <c r="AT186" s="469"/>
      <c r="AU186" s="469"/>
      <c r="AV186" s="469"/>
      <c r="AW186" s="469"/>
      <c r="AX186" s="469"/>
      <c r="AY186" s="469"/>
      <c r="AZ186" s="469"/>
      <c r="BA186" s="469"/>
      <c r="BB186" s="469"/>
      <c r="BC186" s="437"/>
      <c r="BD186" s="437"/>
      <c r="BE186" s="438"/>
      <c r="BF186" s="468"/>
      <c r="BG186" s="469"/>
      <c r="BH186" s="469"/>
      <c r="BI186" s="469"/>
      <c r="BJ186" s="469"/>
      <c r="BK186" s="469"/>
      <c r="BL186" s="469"/>
      <c r="BM186" s="469"/>
      <c r="BN186" s="469"/>
      <c r="BO186" s="469"/>
      <c r="BP186" s="469"/>
      <c r="BQ186" s="437"/>
      <c r="BR186" s="437"/>
      <c r="BS186" s="438"/>
      <c r="BT186" s="431"/>
      <c r="BU186" s="432"/>
      <c r="BV186" s="432"/>
      <c r="BW186" s="432"/>
      <c r="BX186" s="432"/>
      <c r="BY186" s="432"/>
      <c r="BZ186" s="432"/>
      <c r="CA186" s="432"/>
      <c r="CB186" s="432"/>
      <c r="CC186" s="432"/>
      <c r="CD186" s="432"/>
      <c r="CE186" s="437"/>
      <c r="CF186" s="437"/>
      <c r="CG186" s="438"/>
      <c r="CH186" s="441"/>
      <c r="CI186" s="226"/>
      <c r="CJ186" s="226"/>
      <c r="CK186" s="226"/>
      <c r="CL186" s="226"/>
      <c r="CM186" s="226"/>
      <c r="CN186" s="325"/>
      <c r="CO186" s="325"/>
      <c r="CP186" s="325"/>
      <c r="CQ186" s="325"/>
      <c r="CR186" s="325"/>
      <c r="CS186" s="325"/>
      <c r="CT186" s="325"/>
      <c r="CU186" s="325"/>
      <c r="CV186" s="325"/>
      <c r="CW186" s="325"/>
      <c r="CX186" s="324"/>
      <c r="CY186" s="324"/>
      <c r="CZ186" s="344"/>
      <c r="DA186" s="207"/>
      <c r="DB186" s="208"/>
      <c r="DC186" s="208"/>
      <c r="DD186" s="208"/>
      <c r="DE186" s="208"/>
      <c r="DF186" s="208"/>
      <c r="DG186" s="208"/>
      <c r="DH186" s="208"/>
      <c r="DI186" s="208"/>
      <c r="DJ186" s="208"/>
      <c r="DK186" s="208"/>
      <c r="DL186" s="208"/>
      <c r="DM186" s="208"/>
      <c r="DN186" s="208"/>
      <c r="DO186" s="209"/>
      <c r="DP186" s="316"/>
      <c r="DQ186" s="317"/>
      <c r="DR186" s="317"/>
      <c r="DS186" s="317"/>
      <c r="DT186" s="317"/>
      <c r="DU186" s="317"/>
      <c r="DV186" s="317"/>
      <c r="DW186" s="317"/>
      <c r="DX186" s="226"/>
      <c r="DY186" s="226"/>
      <c r="DZ186" s="318"/>
      <c r="EA186" s="329"/>
      <c r="EB186" s="330"/>
      <c r="EC186" s="330"/>
      <c r="ED186" s="330"/>
      <c r="EE186" s="331"/>
      <c r="EF186" s="269"/>
      <c r="EG186" s="270"/>
      <c r="EH186" s="270"/>
      <c r="EI186" s="270"/>
      <c r="EJ186" s="271"/>
      <c r="EK186" s="329"/>
      <c r="EL186" s="330"/>
      <c r="EM186" s="330"/>
      <c r="EN186" s="330"/>
      <c r="EO186" s="331"/>
      <c r="EP186" s="329"/>
      <c r="EQ186" s="330"/>
      <c r="ER186" s="330"/>
      <c r="ES186" s="330"/>
      <c r="ET186" s="331"/>
      <c r="EU186" s="269"/>
      <c r="EV186" s="270"/>
      <c r="EW186" s="270"/>
      <c r="EX186" s="270"/>
      <c r="EY186" s="271"/>
      <c r="EZ186" s="329"/>
      <c r="FA186" s="330"/>
      <c r="FB186" s="330"/>
      <c r="FC186" s="330"/>
      <c r="FD186" s="331"/>
      <c r="FE186" s="329"/>
      <c r="FF186" s="330"/>
      <c r="FG186" s="330"/>
      <c r="FH186" s="330"/>
      <c r="FI186" s="331"/>
      <c r="FJ186" s="269"/>
      <c r="FK186" s="270"/>
      <c r="FL186" s="270"/>
      <c r="FM186" s="270"/>
      <c r="FN186" s="271"/>
      <c r="FO186" s="310"/>
      <c r="FP186" s="234"/>
      <c r="FQ186" s="235"/>
      <c r="FR186" s="235"/>
      <c r="FS186" s="235"/>
      <c r="FT186" s="235"/>
      <c r="FU186" s="235"/>
      <c r="FV186" s="235"/>
      <c r="FW186" s="235"/>
      <c r="FX186" s="235"/>
      <c r="FY186" s="362"/>
      <c r="FZ186" s="226"/>
      <c r="GA186" s="226"/>
      <c r="GB186" s="226"/>
      <c r="GC186" s="226"/>
      <c r="GD186" s="226"/>
      <c r="GE186" s="226"/>
      <c r="GF186" s="325"/>
      <c r="GG186" s="325"/>
      <c r="GH186" s="325"/>
      <c r="GI186" s="325"/>
      <c r="GJ186" s="325"/>
      <c r="GK186" s="325"/>
      <c r="GL186" s="325"/>
      <c r="GM186" s="325"/>
      <c r="GN186" s="325"/>
      <c r="GO186" s="325"/>
      <c r="GP186" s="324"/>
      <c r="GQ186" s="324"/>
      <c r="GR186" s="344"/>
      <c r="GS186" s="207"/>
      <c r="GT186" s="208"/>
      <c r="GU186" s="208"/>
      <c r="GV186" s="208"/>
      <c r="GW186" s="208"/>
      <c r="GX186" s="208"/>
      <c r="GY186" s="208"/>
      <c r="GZ186" s="208"/>
      <c r="HA186" s="208"/>
      <c r="HB186" s="208"/>
      <c r="HC186" s="208"/>
      <c r="HD186" s="208"/>
      <c r="HE186" s="208"/>
      <c r="HF186" s="208"/>
      <c r="HG186" s="209"/>
      <c r="HH186" s="316"/>
      <c r="HI186" s="317"/>
      <c r="HJ186" s="317"/>
      <c r="HK186" s="317"/>
      <c r="HL186" s="317"/>
      <c r="HM186" s="317"/>
      <c r="HN186" s="317"/>
      <c r="HO186" s="317"/>
      <c r="HP186" s="226"/>
      <c r="HQ186" s="226"/>
      <c r="HR186" s="318"/>
      <c r="HS186" s="329"/>
      <c r="HT186" s="330"/>
      <c r="HU186" s="330"/>
      <c r="HV186" s="330"/>
      <c r="HW186" s="331"/>
      <c r="HX186" s="269"/>
      <c r="HY186" s="270"/>
      <c r="HZ186" s="270"/>
      <c r="IA186" s="270"/>
      <c r="IB186" s="271"/>
      <c r="IC186" s="329"/>
      <c r="ID186" s="330"/>
      <c r="IE186" s="330"/>
      <c r="IF186" s="330"/>
      <c r="IG186" s="331"/>
      <c r="IH186" s="329"/>
      <c r="II186" s="330"/>
      <c r="IJ186" s="330"/>
      <c r="IK186" s="330"/>
      <c r="IL186" s="331"/>
      <c r="IM186" s="269"/>
      <c r="IN186" s="270"/>
      <c r="IO186" s="270"/>
      <c r="IP186" s="270"/>
      <c r="IQ186" s="271"/>
      <c r="IR186" s="329"/>
      <c r="IS186" s="330"/>
      <c r="IT186" s="330"/>
      <c r="IU186" s="330"/>
      <c r="IV186" s="331"/>
      <c r="IW186" s="329"/>
      <c r="IX186" s="330"/>
      <c r="IY186" s="330"/>
      <c r="IZ186" s="330"/>
      <c r="JA186" s="331"/>
      <c r="JB186" s="269"/>
      <c r="JC186" s="270"/>
      <c r="JD186" s="270"/>
      <c r="JE186" s="270"/>
      <c r="JF186" s="271"/>
      <c r="JG186" s="258"/>
      <c r="JH186" s="203"/>
      <c r="JI186" s="203"/>
      <c r="JJ186" s="203"/>
      <c r="JK186" s="203"/>
      <c r="JL186" s="203"/>
      <c r="JM186" s="203"/>
      <c r="JN186" s="203"/>
      <c r="JO186" s="203"/>
      <c r="JP186" s="203"/>
      <c r="JQ186" s="260"/>
      <c r="JR186" s="234"/>
      <c r="JS186" s="235"/>
      <c r="JT186" s="235"/>
      <c r="JU186" s="235"/>
      <c r="JV186" s="235"/>
      <c r="JW186" s="235"/>
      <c r="JX186" s="235"/>
      <c r="JY186" s="235"/>
      <c r="JZ186" s="235"/>
      <c r="KA186" s="362"/>
      <c r="KB186" s="226"/>
      <c r="KC186" s="226"/>
      <c r="KD186" s="226"/>
      <c r="KE186" s="226"/>
      <c r="KF186" s="226"/>
      <c r="KG186" s="226"/>
      <c r="KH186" s="325"/>
      <c r="KI186" s="325"/>
      <c r="KJ186" s="325"/>
      <c r="KK186" s="325"/>
      <c r="KL186" s="325"/>
      <c r="KM186" s="325"/>
      <c r="KN186" s="325"/>
      <c r="KO186" s="325"/>
      <c r="KP186" s="325"/>
      <c r="KQ186" s="325"/>
      <c r="KR186" s="324"/>
      <c r="KS186" s="324"/>
      <c r="KT186" s="344"/>
      <c r="KU186" s="207"/>
      <c r="KV186" s="208"/>
      <c r="KW186" s="208"/>
      <c r="KX186" s="208"/>
      <c r="KY186" s="208"/>
      <c r="KZ186" s="208"/>
      <c r="LA186" s="208"/>
      <c r="LB186" s="208"/>
      <c r="LC186" s="208"/>
      <c r="LD186" s="208"/>
      <c r="LE186" s="208"/>
      <c r="LF186" s="208"/>
      <c r="LG186" s="208"/>
      <c r="LH186" s="208"/>
      <c r="LI186" s="209"/>
      <c r="LJ186" s="316"/>
      <c r="LK186" s="317"/>
      <c r="LL186" s="317"/>
      <c r="LM186" s="317"/>
      <c r="LN186" s="317"/>
      <c r="LO186" s="317"/>
      <c r="LP186" s="317"/>
      <c r="LQ186" s="317"/>
      <c r="LR186" s="226"/>
      <c r="LS186" s="226"/>
      <c r="LT186" s="318"/>
      <c r="LU186" s="329"/>
      <c r="LV186" s="330"/>
      <c r="LW186" s="330"/>
      <c r="LX186" s="330"/>
      <c r="LY186" s="331"/>
      <c r="LZ186" s="269"/>
      <c r="MA186" s="270"/>
      <c r="MB186" s="270"/>
      <c r="MC186" s="270"/>
      <c r="MD186" s="271"/>
      <c r="ME186" s="329"/>
      <c r="MF186" s="330"/>
      <c r="MG186" s="330"/>
      <c r="MH186" s="330"/>
      <c r="MI186" s="331"/>
      <c r="MJ186" s="329"/>
      <c r="MK186" s="330"/>
      <c r="ML186" s="330"/>
      <c r="MM186" s="330"/>
      <c r="MN186" s="331"/>
      <c r="MO186" s="269"/>
      <c r="MP186" s="270"/>
      <c r="MQ186" s="270"/>
      <c r="MR186" s="270"/>
      <c r="MS186" s="271"/>
      <c r="MT186" s="329"/>
      <c r="MU186" s="330"/>
      <c r="MV186" s="330"/>
      <c r="MW186" s="330"/>
      <c r="MX186" s="331"/>
      <c r="MY186" s="329"/>
      <c r="MZ186" s="330"/>
      <c r="NA186" s="330"/>
      <c r="NB186" s="330"/>
      <c r="NC186" s="331"/>
      <c r="ND186" s="269"/>
      <c r="NE186" s="270"/>
      <c r="NF186" s="270"/>
      <c r="NG186" s="270"/>
      <c r="NH186" s="271"/>
      <c r="NI186" s="258"/>
      <c r="NJ186" s="203"/>
      <c r="NK186" s="203"/>
      <c r="NL186" s="203"/>
      <c r="NM186" s="203"/>
      <c r="NN186" s="203"/>
      <c r="NO186" s="203"/>
      <c r="NP186" s="203"/>
      <c r="NQ186" s="203"/>
      <c r="NR186" s="203"/>
      <c r="NS186" s="260"/>
      <c r="NT186" s="234"/>
      <c r="NU186" s="235"/>
      <c r="NV186" s="235"/>
      <c r="NW186" s="235"/>
      <c r="NX186" s="235"/>
      <c r="NY186" s="235"/>
      <c r="NZ186" s="235"/>
      <c r="OA186" s="235"/>
      <c r="OB186" s="235"/>
      <c r="OC186" s="362"/>
      <c r="OD186" s="226"/>
      <c r="OE186" s="226"/>
      <c r="OF186" s="226"/>
      <c r="OG186" s="226"/>
      <c r="OH186" s="226"/>
      <c r="OI186" s="226"/>
      <c r="OJ186" s="325"/>
      <c r="OK186" s="325"/>
      <c r="OL186" s="325"/>
      <c r="OM186" s="325"/>
      <c r="ON186" s="325"/>
      <c r="OO186" s="325"/>
      <c r="OP186" s="325"/>
      <c r="OQ186" s="325"/>
      <c r="OR186" s="325"/>
      <c r="OS186" s="325"/>
      <c r="OT186" s="324"/>
      <c r="OU186" s="324"/>
      <c r="OV186" s="344"/>
      <c r="OW186" s="207"/>
      <c r="OX186" s="208"/>
      <c r="OY186" s="208"/>
      <c r="OZ186" s="208"/>
      <c r="PA186" s="208"/>
      <c r="PB186" s="208"/>
      <c r="PC186" s="208"/>
      <c r="PD186" s="208"/>
      <c r="PE186" s="208"/>
      <c r="PF186" s="208"/>
      <c r="PG186" s="208"/>
      <c r="PH186" s="208"/>
      <c r="PI186" s="208"/>
      <c r="PJ186" s="208"/>
      <c r="PK186" s="209"/>
      <c r="PL186" s="316"/>
      <c r="PM186" s="317"/>
      <c r="PN186" s="317"/>
      <c r="PO186" s="317"/>
      <c r="PP186" s="317"/>
      <c r="PQ186" s="317"/>
      <c r="PR186" s="317"/>
      <c r="PS186" s="317"/>
      <c r="PT186" s="226"/>
      <c r="PU186" s="226"/>
      <c r="PV186" s="318"/>
      <c r="PW186" s="329"/>
      <c r="PX186" s="330"/>
      <c r="PY186" s="330"/>
      <c r="PZ186" s="330"/>
      <c r="QA186" s="331"/>
      <c r="QB186" s="269"/>
      <c r="QC186" s="270"/>
      <c r="QD186" s="270"/>
      <c r="QE186" s="270"/>
      <c r="QF186" s="271"/>
      <c r="QG186" s="329"/>
      <c r="QH186" s="330"/>
      <c r="QI186" s="330"/>
      <c r="QJ186" s="330"/>
      <c r="QK186" s="331"/>
      <c r="QL186" s="329"/>
      <c r="QM186" s="330"/>
      <c r="QN186" s="330"/>
      <c r="QO186" s="330"/>
      <c r="QP186" s="331"/>
      <c r="QQ186" s="269"/>
      <c r="QR186" s="270"/>
      <c r="QS186" s="270"/>
      <c r="QT186" s="270"/>
      <c r="QU186" s="271"/>
      <c r="QV186" s="329"/>
      <c r="QW186" s="330"/>
      <c r="QX186" s="330"/>
      <c r="QY186" s="330"/>
      <c r="QZ186" s="331"/>
      <c r="RA186" s="329"/>
      <c r="RB186" s="330"/>
      <c r="RC186" s="330"/>
      <c r="RD186" s="330"/>
      <c r="RE186" s="331"/>
      <c r="RF186" s="269"/>
      <c r="RG186" s="270"/>
      <c r="RH186" s="270"/>
      <c r="RI186" s="270"/>
      <c r="RJ186" s="271"/>
      <c r="RK186" s="258"/>
      <c r="RL186" s="203"/>
      <c r="RM186" s="203"/>
      <c r="RN186" s="203"/>
      <c r="RO186" s="203"/>
      <c r="RP186" s="203"/>
      <c r="RQ186" s="203"/>
      <c r="RR186" s="203"/>
      <c r="RS186" s="203"/>
      <c r="RT186" s="203"/>
      <c r="RU186" s="260"/>
    </row>
    <row r="187" spans="2:489" ht="12" customHeight="1">
      <c r="B187" s="858"/>
      <c r="C187" s="234"/>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c r="AA187" s="235"/>
      <c r="AB187" s="235"/>
      <c r="AC187" s="362"/>
      <c r="AD187" s="458"/>
      <c r="AE187" s="432"/>
      <c r="AF187" s="432"/>
      <c r="AG187" s="432"/>
      <c r="AH187" s="432"/>
      <c r="AI187" s="432"/>
      <c r="AJ187" s="432"/>
      <c r="AK187" s="432"/>
      <c r="AL187" s="432"/>
      <c r="AM187" s="432"/>
      <c r="AN187" s="432"/>
      <c r="AO187" s="437"/>
      <c r="AP187" s="437"/>
      <c r="AQ187" s="437"/>
      <c r="AR187" s="468"/>
      <c r="AS187" s="469"/>
      <c r="AT187" s="469"/>
      <c r="AU187" s="469"/>
      <c r="AV187" s="469"/>
      <c r="AW187" s="469"/>
      <c r="AX187" s="469"/>
      <c r="AY187" s="469"/>
      <c r="AZ187" s="469"/>
      <c r="BA187" s="469"/>
      <c r="BB187" s="469"/>
      <c r="BC187" s="437"/>
      <c r="BD187" s="437"/>
      <c r="BE187" s="438"/>
      <c r="BF187" s="468"/>
      <c r="BG187" s="469"/>
      <c r="BH187" s="469"/>
      <c r="BI187" s="469"/>
      <c r="BJ187" s="469"/>
      <c r="BK187" s="469"/>
      <c r="BL187" s="469"/>
      <c r="BM187" s="469"/>
      <c r="BN187" s="469"/>
      <c r="BO187" s="469"/>
      <c r="BP187" s="469"/>
      <c r="BQ187" s="437"/>
      <c r="BR187" s="437"/>
      <c r="BS187" s="438"/>
      <c r="BT187" s="431"/>
      <c r="BU187" s="432"/>
      <c r="BV187" s="432"/>
      <c r="BW187" s="432"/>
      <c r="BX187" s="432"/>
      <c r="BY187" s="432"/>
      <c r="BZ187" s="432"/>
      <c r="CA187" s="432"/>
      <c r="CB187" s="432"/>
      <c r="CC187" s="432"/>
      <c r="CD187" s="432"/>
      <c r="CE187" s="437"/>
      <c r="CF187" s="437"/>
      <c r="CG187" s="438"/>
      <c r="CH187" s="442" t="s">
        <v>42</v>
      </c>
      <c r="CI187" s="265"/>
      <c r="CJ187" s="265"/>
      <c r="CK187" s="265"/>
      <c r="CL187" s="265"/>
      <c r="CM187" s="265"/>
      <c r="CN187" s="325"/>
      <c r="CO187" s="325"/>
      <c r="CP187" s="325"/>
      <c r="CQ187" s="325"/>
      <c r="CR187" s="325"/>
      <c r="CS187" s="325"/>
      <c r="CT187" s="325"/>
      <c r="CU187" s="325"/>
      <c r="CV187" s="325"/>
      <c r="CW187" s="325"/>
      <c r="CX187" s="216" t="s">
        <v>50</v>
      </c>
      <c r="CY187" s="216"/>
      <c r="CZ187" s="217"/>
      <c r="DA187" s="204"/>
      <c r="DB187" s="205"/>
      <c r="DC187" s="205"/>
      <c r="DD187" s="205"/>
      <c r="DE187" s="205"/>
      <c r="DF187" s="205"/>
      <c r="DG187" s="205"/>
      <c r="DH187" s="205"/>
      <c r="DI187" s="205"/>
      <c r="DJ187" s="205"/>
      <c r="DK187" s="205"/>
      <c r="DL187" s="205"/>
      <c r="DM187" s="205"/>
      <c r="DN187" s="205"/>
      <c r="DO187" s="206"/>
      <c r="DP187" s="261"/>
      <c r="DQ187" s="262"/>
      <c r="DR187" s="262"/>
      <c r="DS187" s="262"/>
      <c r="DT187" s="262"/>
      <c r="DU187" s="262"/>
      <c r="DV187" s="262"/>
      <c r="DW187" s="262"/>
      <c r="DX187" s="265" t="s">
        <v>84</v>
      </c>
      <c r="DY187" s="265"/>
      <c r="DZ187" s="266"/>
      <c r="EA187" s="329"/>
      <c r="EB187" s="330"/>
      <c r="EC187" s="330"/>
      <c r="ED187" s="330"/>
      <c r="EE187" s="331"/>
      <c r="EF187" s="269"/>
      <c r="EG187" s="270"/>
      <c r="EH187" s="270"/>
      <c r="EI187" s="270"/>
      <c r="EJ187" s="271"/>
      <c r="EK187" s="329"/>
      <c r="EL187" s="330"/>
      <c r="EM187" s="330"/>
      <c r="EN187" s="330"/>
      <c r="EO187" s="331"/>
      <c r="EP187" s="329"/>
      <c r="EQ187" s="330"/>
      <c r="ER187" s="330"/>
      <c r="ES187" s="330"/>
      <c r="ET187" s="331"/>
      <c r="EU187" s="269"/>
      <c r="EV187" s="270"/>
      <c r="EW187" s="270"/>
      <c r="EX187" s="270"/>
      <c r="EY187" s="271"/>
      <c r="EZ187" s="329"/>
      <c r="FA187" s="330"/>
      <c r="FB187" s="330"/>
      <c r="FC187" s="330"/>
      <c r="FD187" s="331"/>
      <c r="FE187" s="329"/>
      <c r="FF187" s="330"/>
      <c r="FG187" s="330"/>
      <c r="FH187" s="330"/>
      <c r="FI187" s="331"/>
      <c r="FJ187" s="269"/>
      <c r="FK187" s="270"/>
      <c r="FL187" s="270"/>
      <c r="FM187" s="270"/>
      <c r="FN187" s="271"/>
      <c r="FO187" s="310"/>
      <c r="FP187" s="234"/>
      <c r="FQ187" s="235"/>
      <c r="FR187" s="235"/>
      <c r="FS187" s="235"/>
      <c r="FT187" s="235"/>
      <c r="FU187" s="235"/>
      <c r="FV187" s="235"/>
      <c r="FW187" s="235"/>
      <c r="FX187" s="235"/>
      <c r="FY187" s="362"/>
      <c r="FZ187" s="307" t="str">
        <f>FZ181</f>
        <v>5箇所目</v>
      </c>
      <c r="GA187" s="265"/>
      <c r="GB187" s="265"/>
      <c r="GC187" s="265"/>
      <c r="GD187" s="265"/>
      <c r="GE187" s="265"/>
      <c r="GF187" s="325"/>
      <c r="GG187" s="325"/>
      <c r="GH187" s="325"/>
      <c r="GI187" s="325"/>
      <c r="GJ187" s="325"/>
      <c r="GK187" s="325"/>
      <c r="GL187" s="325"/>
      <c r="GM187" s="325"/>
      <c r="GN187" s="325"/>
      <c r="GO187" s="325"/>
      <c r="GP187" s="216" t="s">
        <v>50</v>
      </c>
      <c r="GQ187" s="216"/>
      <c r="GR187" s="217"/>
      <c r="GS187" s="204"/>
      <c r="GT187" s="205"/>
      <c r="GU187" s="205"/>
      <c r="GV187" s="205"/>
      <c r="GW187" s="205"/>
      <c r="GX187" s="205"/>
      <c r="GY187" s="205"/>
      <c r="GZ187" s="205"/>
      <c r="HA187" s="205"/>
      <c r="HB187" s="205"/>
      <c r="HC187" s="205"/>
      <c r="HD187" s="205"/>
      <c r="HE187" s="205"/>
      <c r="HF187" s="205"/>
      <c r="HG187" s="206"/>
      <c r="HH187" s="261"/>
      <c r="HI187" s="262"/>
      <c r="HJ187" s="262"/>
      <c r="HK187" s="262"/>
      <c r="HL187" s="262"/>
      <c r="HM187" s="262"/>
      <c r="HN187" s="262"/>
      <c r="HO187" s="262"/>
      <c r="HP187" s="265" t="s">
        <v>84</v>
      </c>
      <c r="HQ187" s="265"/>
      <c r="HR187" s="266"/>
      <c r="HS187" s="329"/>
      <c r="HT187" s="330"/>
      <c r="HU187" s="330"/>
      <c r="HV187" s="330"/>
      <c r="HW187" s="331"/>
      <c r="HX187" s="269"/>
      <c r="HY187" s="270"/>
      <c r="HZ187" s="270"/>
      <c r="IA187" s="270"/>
      <c r="IB187" s="271"/>
      <c r="IC187" s="329"/>
      <c r="ID187" s="330"/>
      <c r="IE187" s="330"/>
      <c r="IF187" s="330"/>
      <c r="IG187" s="331"/>
      <c r="IH187" s="329"/>
      <c r="II187" s="330"/>
      <c r="IJ187" s="330"/>
      <c r="IK187" s="330"/>
      <c r="IL187" s="331"/>
      <c r="IM187" s="269"/>
      <c r="IN187" s="270"/>
      <c r="IO187" s="270"/>
      <c r="IP187" s="270"/>
      <c r="IQ187" s="271"/>
      <c r="IR187" s="329"/>
      <c r="IS187" s="330"/>
      <c r="IT187" s="330"/>
      <c r="IU187" s="330"/>
      <c r="IV187" s="331"/>
      <c r="IW187" s="329"/>
      <c r="IX187" s="330"/>
      <c r="IY187" s="330"/>
      <c r="IZ187" s="330"/>
      <c r="JA187" s="331"/>
      <c r="JB187" s="269"/>
      <c r="JC187" s="270"/>
      <c r="JD187" s="270"/>
      <c r="JE187" s="270"/>
      <c r="JF187" s="271"/>
      <c r="JG187" s="258"/>
      <c r="JH187" s="203"/>
      <c r="JI187" s="203"/>
      <c r="JJ187" s="203"/>
      <c r="JK187" s="203"/>
      <c r="JL187" s="203"/>
      <c r="JM187" s="203"/>
      <c r="JN187" s="203"/>
      <c r="JO187" s="203"/>
      <c r="JP187" s="203"/>
      <c r="JQ187" s="260"/>
      <c r="JR187" s="234"/>
      <c r="JS187" s="235"/>
      <c r="JT187" s="235"/>
      <c r="JU187" s="235"/>
      <c r="JV187" s="235"/>
      <c r="JW187" s="235"/>
      <c r="JX187" s="235"/>
      <c r="JY187" s="235"/>
      <c r="JZ187" s="235"/>
      <c r="KA187" s="362"/>
      <c r="KB187" s="307" t="str">
        <f>KB181</f>
        <v>8箇所目</v>
      </c>
      <c r="KC187" s="265"/>
      <c r="KD187" s="265"/>
      <c r="KE187" s="265"/>
      <c r="KF187" s="265"/>
      <c r="KG187" s="265"/>
      <c r="KH187" s="325"/>
      <c r="KI187" s="325"/>
      <c r="KJ187" s="325"/>
      <c r="KK187" s="325"/>
      <c r="KL187" s="325"/>
      <c r="KM187" s="325"/>
      <c r="KN187" s="325"/>
      <c r="KO187" s="325"/>
      <c r="KP187" s="325"/>
      <c r="KQ187" s="325"/>
      <c r="KR187" s="216" t="s">
        <v>50</v>
      </c>
      <c r="KS187" s="216"/>
      <c r="KT187" s="217"/>
      <c r="KU187" s="204"/>
      <c r="KV187" s="205"/>
      <c r="KW187" s="205"/>
      <c r="KX187" s="205"/>
      <c r="KY187" s="205"/>
      <c r="KZ187" s="205"/>
      <c r="LA187" s="205"/>
      <c r="LB187" s="205"/>
      <c r="LC187" s="205"/>
      <c r="LD187" s="205"/>
      <c r="LE187" s="205"/>
      <c r="LF187" s="205"/>
      <c r="LG187" s="205"/>
      <c r="LH187" s="205"/>
      <c r="LI187" s="206"/>
      <c r="LJ187" s="261"/>
      <c r="LK187" s="262"/>
      <c r="LL187" s="262"/>
      <c r="LM187" s="262"/>
      <c r="LN187" s="262"/>
      <c r="LO187" s="262"/>
      <c r="LP187" s="262"/>
      <c r="LQ187" s="262"/>
      <c r="LR187" s="265" t="s">
        <v>84</v>
      </c>
      <c r="LS187" s="265"/>
      <c r="LT187" s="266"/>
      <c r="LU187" s="329"/>
      <c r="LV187" s="330"/>
      <c r="LW187" s="330"/>
      <c r="LX187" s="330"/>
      <c r="LY187" s="331"/>
      <c r="LZ187" s="269"/>
      <c r="MA187" s="270"/>
      <c r="MB187" s="270"/>
      <c r="MC187" s="270"/>
      <c r="MD187" s="271"/>
      <c r="ME187" s="329"/>
      <c r="MF187" s="330"/>
      <c r="MG187" s="330"/>
      <c r="MH187" s="330"/>
      <c r="MI187" s="331"/>
      <c r="MJ187" s="329"/>
      <c r="MK187" s="330"/>
      <c r="ML187" s="330"/>
      <c r="MM187" s="330"/>
      <c r="MN187" s="331"/>
      <c r="MO187" s="269"/>
      <c r="MP187" s="270"/>
      <c r="MQ187" s="270"/>
      <c r="MR187" s="270"/>
      <c r="MS187" s="271"/>
      <c r="MT187" s="329"/>
      <c r="MU187" s="330"/>
      <c r="MV187" s="330"/>
      <c r="MW187" s="330"/>
      <c r="MX187" s="331"/>
      <c r="MY187" s="329"/>
      <c r="MZ187" s="330"/>
      <c r="NA187" s="330"/>
      <c r="NB187" s="330"/>
      <c r="NC187" s="331"/>
      <c r="ND187" s="269"/>
      <c r="NE187" s="270"/>
      <c r="NF187" s="270"/>
      <c r="NG187" s="270"/>
      <c r="NH187" s="271"/>
      <c r="NI187" s="258"/>
      <c r="NJ187" s="203"/>
      <c r="NK187" s="203"/>
      <c r="NL187" s="203"/>
      <c r="NM187" s="203"/>
      <c r="NN187" s="203"/>
      <c r="NO187" s="203"/>
      <c r="NP187" s="203"/>
      <c r="NQ187" s="203"/>
      <c r="NR187" s="203"/>
      <c r="NS187" s="260"/>
      <c r="NT187" s="234"/>
      <c r="NU187" s="235"/>
      <c r="NV187" s="235"/>
      <c r="NW187" s="235"/>
      <c r="NX187" s="235"/>
      <c r="NY187" s="235"/>
      <c r="NZ187" s="235"/>
      <c r="OA187" s="235"/>
      <c r="OB187" s="235"/>
      <c r="OC187" s="362"/>
      <c r="OD187" s="307" t="str">
        <f>OD181</f>
        <v>11箇所目</v>
      </c>
      <c r="OE187" s="265"/>
      <c r="OF187" s="265"/>
      <c r="OG187" s="265"/>
      <c r="OH187" s="265"/>
      <c r="OI187" s="265"/>
      <c r="OJ187" s="325"/>
      <c r="OK187" s="325"/>
      <c r="OL187" s="325"/>
      <c r="OM187" s="325"/>
      <c r="ON187" s="325"/>
      <c r="OO187" s="325"/>
      <c r="OP187" s="325"/>
      <c r="OQ187" s="325"/>
      <c r="OR187" s="325"/>
      <c r="OS187" s="325"/>
      <c r="OT187" s="216" t="s">
        <v>50</v>
      </c>
      <c r="OU187" s="216"/>
      <c r="OV187" s="217"/>
      <c r="OW187" s="204"/>
      <c r="OX187" s="205"/>
      <c r="OY187" s="205"/>
      <c r="OZ187" s="205"/>
      <c r="PA187" s="205"/>
      <c r="PB187" s="205"/>
      <c r="PC187" s="205"/>
      <c r="PD187" s="205"/>
      <c r="PE187" s="205"/>
      <c r="PF187" s="205"/>
      <c r="PG187" s="205"/>
      <c r="PH187" s="205"/>
      <c r="PI187" s="205"/>
      <c r="PJ187" s="205"/>
      <c r="PK187" s="206"/>
      <c r="PL187" s="261"/>
      <c r="PM187" s="262"/>
      <c r="PN187" s="262"/>
      <c r="PO187" s="262"/>
      <c r="PP187" s="262"/>
      <c r="PQ187" s="262"/>
      <c r="PR187" s="262"/>
      <c r="PS187" s="262"/>
      <c r="PT187" s="265" t="s">
        <v>84</v>
      </c>
      <c r="PU187" s="265"/>
      <c r="PV187" s="266"/>
      <c r="PW187" s="329"/>
      <c r="PX187" s="330"/>
      <c r="PY187" s="330"/>
      <c r="PZ187" s="330"/>
      <c r="QA187" s="331"/>
      <c r="QB187" s="269"/>
      <c r="QC187" s="270"/>
      <c r="QD187" s="270"/>
      <c r="QE187" s="270"/>
      <c r="QF187" s="271"/>
      <c r="QG187" s="329"/>
      <c r="QH187" s="330"/>
      <c r="QI187" s="330"/>
      <c r="QJ187" s="330"/>
      <c r="QK187" s="331"/>
      <c r="QL187" s="329"/>
      <c r="QM187" s="330"/>
      <c r="QN187" s="330"/>
      <c r="QO187" s="330"/>
      <c r="QP187" s="331"/>
      <c r="QQ187" s="269"/>
      <c r="QR187" s="270"/>
      <c r="QS187" s="270"/>
      <c r="QT187" s="270"/>
      <c r="QU187" s="271"/>
      <c r="QV187" s="329"/>
      <c r="QW187" s="330"/>
      <c r="QX187" s="330"/>
      <c r="QY187" s="330"/>
      <c r="QZ187" s="331"/>
      <c r="RA187" s="329"/>
      <c r="RB187" s="330"/>
      <c r="RC187" s="330"/>
      <c r="RD187" s="330"/>
      <c r="RE187" s="331"/>
      <c r="RF187" s="269"/>
      <c r="RG187" s="270"/>
      <c r="RH187" s="270"/>
      <c r="RI187" s="270"/>
      <c r="RJ187" s="271"/>
      <c r="RK187" s="258"/>
      <c r="RL187" s="203"/>
      <c r="RM187" s="203"/>
      <c r="RN187" s="203"/>
      <c r="RO187" s="203"/>
      <c r="RP187" s="203"/>
      <c r="RQ187" s="203"/>
      <c r="RR187" s="203"/>
      <c r="RS187" s="203"/>
      <c r="RT187" s="203"/>
      <c r="RU187" s="260"/>
    </row>
    <row r="188" spans="2:489" ht="2.1" customHeight="1">
      <c r="B188" s="858"/>
      <c r="C188" s="234"/>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362"/>
      <c r="AD188" s="458"/>
      <c r="AE188" s="432"/>
      <c r="AF188" s="432"/>
      <c r="AG188" s="432"/>
      <c r="AH188" s="432"/>
      <c r="AI188" s="432"/>
      <c r="AJ188" s="432"/>
      <c r="AK188" s="432"/>
      <c r="AL188" s="432"/>
      <c r="AM188" s="432"/>
      <c r="AN188" s="432"/>
      <c r="AO188" s="437"/>
      <c r="AP188" s="437"/>
      <c r="AQ188" s="437"/>
      <c r="AR188" s="468"/>
      <c r="AS188" s="469"/>
      <c r="AT188" s="469"/>
      <c r="AU188" s="469"/>
      <c r="AV188" s="469"/>
      <c r="AW188" s="469"/>
      <c r="AX188" s="469"/>
      <c r="AY188" s="469"/>
      <c r="AZ188" s="469"/>
      <c r="BA188" s="469"/>
      <c r="BB188" s="469"/>
      <c r="BC188" s="437"/>
      <c r="BD188" s="437"/>
      <c r="BE188" s="438"/>
      <c r="BF188" s="468"/>
      <c r="BG188" s="469"/>
      <c r="BH188" s="469"/>
      <c r="BI188" s="469"/>
      <c r="BJ188" s="469"/>
      <c r="BK188" s="469"/>
      <c r="BL188" s="469"/>
      <c r="BM188" s="469"/>
      <c r="BN188" s="469"/>
      <c r="BO188" s="469"/>
      <c r="BP188" s="469"/>
      <c r="BQ188" s="437"/>
      <c r="BR188" s="437"/>
      <c r="BS188" s="438"/>
      <c r="BT188" s="431"/>
      <c r="BU188" s="432"/>
      <c r="BV188" s="432"/>
      <c r="BW188" s="432"/>
      <c r="BX188" s="432"/>
      <c r="BY188" s="432"/>
      <c r="BZ188" s="432"/>
      <c r="CA188" s="432"/>
      <c r="CB188" s="432"/>
      <c r="CC188" s="432"/>
      <c r="CD188" s="432"/>
      <c r="CE188" s="437"/>
      <c r="CF188" s="437"/>
      <c r="CG188" s="438"/>
      <c r="CH188" s="441"/>
      <c r="CI188" s="226"/>
      <c r="CJ188" s="226"/>
      <c r="CK188" s="226"/>
      <c r="CL188" s="226"/>
      <c r="CM188" s="226"/>
      <c r="CN188" s="325"/>
      <c r="CO188" s="325"/>
      <c r="CP188" s="325"/>
      <c r="CQ188" s="325"/>
      <c r="CR188" s="325"/>
      <c r="CS188" s="325"/>
      <c r="CT188" s="325"/>
      <c r="CU188" s="325"/>
      <c r="CV188" s="325"/>
      <c r="CW188" s="325"/>
      <c r="CX188" s="324"/>
      <c r="CY188" s="324"/>
      <c r="CZ188" s="344"/>
      <c r="DA188" s="207"/>
      <c r="DB188" s="208"/>
      <c r="DC188" s="208"/>
      <c r="DD188" s="208"/>
      <c r="DE188" s="208"/>
      <c r="DF188" s="208"/>
      <c r="DG188" s="208"/>
      <c r="DH188" s="208"/>
      <c r="DI188" s="208"/>
      <c r="DJ188" s="208"/>
      <c r="DK188" s="208"/>
      <c r="DL188" s="208"/>
      <c r="DM188" s="208"/>
      <c r="DN188" s="208"/>
      <c r="DO188" s="209"/>
      <c r="DP188" s="316"/>
      <c r="DQ188" s="317"/>
      <c r="DR188" s="317"/>
      <c r="DS188" s="317"/>
      <c r="DT188" s="317"/>
      <c r="DU188" s="317"/>
      <c r="DV188" s="317"/>
      <c r="DW188" s="317"/>
      <c r="DX188" s="226"/>
      <c r="DY188" s="226"/>
      <c r="DZ188" s="318"/>
      <c r="EA188" s="329"/>
      <c r="EB188" s="330"/>
      <c r="EC188" s="330"/>
      <c r="ED188" s="330"/>
      <c r="EE188" s="331"/>
      <c r="EF188" s="269"/>
      <c r="EG188" s="270"/>
      <c r="EH188" s="270"/>
      <c r="EI188" s="270"/>
      <c r="EJ188" s="271"/>
      <c r="EK188" s="329"/>
      <c r="EL188" s="330"/>
      <c r="EM188" s="330"/>
      <c r="EN188" s="330"/>
      <c r="EO188" s="331"/>
      <c r="EP188" s="329"/>
      <c r="EQ188" s="330"/>
      <c r="ER188" s="330"/>
      <c r="ES188" s="330"/>
      <c r="ET188" s="331"/>
      <c r="EU188" s="269"/>
      <c r="EV188" s="270"/>
      <c r="EW188" s="270"/>
      <c r="EX188" s="270"/>
      <c r="EY188" s="271"/>
      <c r="EZ188" s="329"/>
      <c r="FA188" s="330"/>
      <c r="FB188" s="330"/>
      <c r="FC188" s="330"/>
      <c r="FD188" s="331"/>
      <c r="FE188" s="329"/>
      <c r="FF188" s="330"/>
      <c r="FG188" s="330"/>
      <c r="FH188" s="330"/>
      <c r="FI188" s="331"/>
      <c r="FJ188" s="269"/>
      <c r="FK188" s="270"/>
      <c r="FL188" s="270"/>
      <c r="FM188" s="270"/>
      <c r="FN188" s="271"/>
      <c r="FO188" s="310"/>
      <c r="FP188" s="234"/>
      <c r="FQ188" s="235"/>
      <c r="FR188" s="235"/>
      <c r="FS188" s="235"/>
      <c r="FT188" s="235"/>
      <c r="FU188" s="235"/>
      <c r="FV188" s="235"/>
      <c r="FW188" s="235"/>
      <c r="FX188" s="235"/>
      <c r="FY188" s="362"/>
      <c r="FZ188" s="226"/>
      <c r="GA188" s="226"/>
      <c r="GB188" s="226"/>
      <c r="GC188" s="226"/>
      <c r="GD188" s="226"/>
      <c r="GE188" s="226"/>
      <c r="GF188" s="325"/>
      <c r="GG188" s="325"/>
      <c r="GH188" s="325"/>
      <c r="GI188" s="325"/>
      <c r="GJ188" s="325"/>
      <c r="GK188" s="325"/>
      <c r="GL188" s="325"/>
      <c r="GM188" s="325"/>
      <c r="GN188" s="325"/>
      <c r="GO188" s="325"/>
      <c r="GP188" s="324"/>
      <c r="GQ188" s="324"/>
      <c r="GR188" s="344"/>
      <c r="GS188" s="207"/>
      <c r="GT188" s="208"/>
      <c r="GU188" s="208"/>
      <c r="GV188" s="208"/>
      <c r="GW188" s="208"/>
      <c r="GX188" s="208"/>
      <c r="GY188" s="208"/>
      <c r="GZ188" s="208"/>
      <c r="HA188" s="208"/>
      <c r="HB188" s="208"/>
      <c r="HC188" s="208"/>
      <c r="HD188" s="208"/>
      <c r="HE188" s="208"/>
      <c r="HF188" s="208"/>
      <c r="HG188" s="209"/>
      <c r="HH188" s="316"/>
      <c r="HI188" s="317"/>
      <c r="HJ188" s="317"/>
      <c r="HK188" s="317"/>
      <c r="HL188" s="317"/>
      <c r="HM188" s="317"/>
      <c r="HN188" s="317"/>
      <c r="HO188" s="317"/>
      <c r="HP188" s="226"/>
      <c r="HQ188" s="226"/>
      <c r="HR188" s="318"/>
      <c r="HS188" s="329"/>
      <c r="HT188" s="330"/>
      <c r="HU188" s="330"/>
      <c r="HV188" s="330"/>
      <c r="HW188" s="331"/>
      <c r="HX188" s="269"/>
      <c r="HY188" s="270"/>
      <c r="HZ188" s="270"/>
      <c r="IA188" s="270"/>
      <c r="IB188" s="271"/>
      <c r="IC188" s="329"/>
      <c r="ID188" s="330"/>
      <c r="IE188" s="330"/>
      <c r="IF188" s="330"/>
      <c r="IG188" s="331"/>
      <c r="IH188" s="329"/>
      <c r="II188" s="330"/>
      <c r="IJ188" s="330"/>
      <c r="IK188" s="330"/>
      <c r="IL188" s="331"/>
      <c r="IM188" s="269"/>
      <c r="IN188" s="270"/>
      <c r="IO188" s="270"/>
      <c r="IP188" s="270"/>
      <c r="IQ188" s="271"/>
      <c r="IR188" s="329"/>
      <c r="IS188" s="330"/>
      <c r="IT188" s="330"/>
      <c r="IU188" s="330"/>
      <c r="IV188" s="331"/>
      <c r="IW188" s="329"/>
      <c r="IX188" s="330"/>
      <c r="IY188" s="330"/>
      <c r="IZ188" s="330"/>
      <c r="JA188" s="331"/>
      <c r="JB188" s="269"/>
      <c r="JC188" s="270"/>
      <c r="JD188" s="270"/>
      <c r="JE188" s="270"/>
      <c r="JF188" s="271"/>
      <c r="JG188" s="258"/>
      <c r="JH188" s="203"/>
      <c r="JI188" s="203"/>
      <c r="JJ188" s="203"/>
      <c r="JK188" s="203"/>
      <c r="JL188" s="203"/>
      <c r="JM188" s="203"/>
      <c r="JN188" s="203"/>
      <c r="JO188" s="203"/>
      <c r="JP188" s="203"/>
      <c r="JQ188" s="260"/>
      <c r="JR188" s="234"/>
      <c r="JS188" s="235"/>
      <c r="JT188" s="235"/>
      <c r="JU188" s="235"/>
      <c r="JV188" s="235"/>
      <c r="JW188" s="235"/>
      <c r="JX188" s="235"/>
      <c r="JY188" s="235"/>
      <c r="JZ188" s="235"/>
      <c r="KA188" s="362"/>
      <c r="KB188" s="226"/>
      <c r="KC188" s="226"/>
      <c r="KD188" s="226"/>
      <c r="KE188" s="226"/>
      <c r="KF188" s="226"/>
      <c r="KG188" s="226"/>
      <c r="KH188" s="325"/>
      <c r="KI188" s="325"/>
      <c r="KJ188" s="325"/>
      <c r="KK188" s="325"/>
      <c r="KL188" s="325"/>
      <c r="KM188" s="325"/>
      <c r="KN188" s="325"/>
      <c r="KO188" s="325"/>
      <c r="KP188" s="325"/>
      <c r="KQ188" s="325"/>
      <c r="KR188" s="324"/>
      <c r="KS188" s="324"/>
      <c r="KT188" s="344"/>
      <c r="KU188" s="207"/>
      <c r="KV188" s="208"/>
      <c r="KW188" s="208"/>
      <c r="KX188" s="208"/>
      <c r="KY188" s="208"/>
      <c r="KZ188" s="208"/>
      <c r="LA188" s="208"/>
      <c r="LB188" s="208"/>
      <c r="LC188" s="208"/>
      <c r="LD188" s="208"/>
      <c r="LE188" s="208"/>
      <c r="LF188" s="208"/>
      <c r="LG188" s="208"/>
      <c r="LH188" s="208"/>
      <c r="LI188" s="209"/>
      <c r="LJ188" s="316"/>
      <c r="LK188" s="317"/>
      <c r="LL188" s="317"/>
      <c r="LM188" s="317"/>
      <c r="LN188" s="317"/>
      <c r="LO188" s="317"/>
      <c r="LP188" s="317"/>
      <c r="LQ188" s="317"/>
      <c r="LR188" s="226"/>
      <c r="LS188" s="226"/>
      <c r="LT188" s="318"/>
      <c r="LU188" s="329"/>
      <c r="LV188" s="330"/>
      <c r="LW188" s="330"/>
      <c r="LX188" s="330"/>
      <c r="LY188" s="331"/>
      <c r="LZ188" s="269"/>
      <c r="MA188" s="270"/>
      <c r="MB188" s="270"/>
      <c r="MC188" s="270"/>
      <c r="MD188" s="271"/>
      <c r="ME188" s="329"/>
      <c r="MF188" s="330"/>
      <c r="MG188" s="330"/>
      <c r="MH188" s="330"/>
      <c r="MI188" s="331"/>
      <c r="MJ188" s="329"/>
      <c r="MK188" s="330"/>
      <c r="ML188" s="330"/>
      <c r="MM188" s="330"/>
      <c r="MN188" s="331"/>
      <c r="MO188" s="269"/>
      <c r="MP188" s="270"/>
      <c r="MQ188" s="270"/>
      <c r="MR188" s="270"/>
      <c r="MS188" s="271"/>
      <c r="MT188" s="329"/>
      <c r="MU188" s="330"/>
      <c r="MV188" s="330"/>
      <c r="MW188" s="330"/>
      <c r="MX188" s="331"/>
      <c r="MY188" s="329"/>
      <c r="MZ188" s="330"/>
      <c r="NA188" s="330"/>
      <c r="NB188" s="330"/>
      <c r="NC188" s="331"/>
      <c r="ND188" s="269"/>
      <c r="NE188" s="270"/>
      <c r="NF188" s="270"/>
      <c r="NG188" s="270"/>
      <c r="NH188" s="271"/>
      <c r="NI188" s="258"/>
      <c r="NJ188" s="203"/>
      <c r="NK188" s="203"/>
      <c r="NL188" s="203"/>
      <c r="NM188" s="203"/>
      <c r="NN188" s="203"/>
      <c r="NO188" s="203"/>
      <c r="NP188" s="203"/>
      <c r="NQ188" s="203"/>
      <c r="NR188" s="203"/>
      <c r="NS188" s="260"/>
      <c r="NT188" s="234"/>
      <c r="NU188" s="235"/>
      <c r="NV188" s="235"/>
      <c r="NW188" s="235"/>
      <c r="NX188" s="235"/>
      <c r="NY188" s="235"/>
      <c r="NZ188" s="235"/>
      <c r="OA188" s="235"/>
      <c r="OB188" s="235"/>
      <c r="OC188" s="362"/>
      <c r="OD188" s="226"/>
      <c r="OE188" s="226"/>
      <c r="OF188" s="226"/>
      <c r="OG188" s="226"/>
      <c r="OH188" s="226"/>
      <c r="OI188" s="226"/>
      <c r="OJ188" s="325"/>
      <c r="OK188" s="325"/>
      <c r="OL188" s="325"/>
      <c r="OM188" s="325"/>
      <c r="ON188" s="325"/>
      <c r="OO188" s="325"/>
      <c r="OP188" s="325"/>
      <c r="OQ188" s="325"/>
      <c r="OR188" s="325"/>
      <c r="OS188" s="325"/>
      <c r="OT188" s="324"/>
      <c r="OU188" s="324"/>
      <c r="OV188" s="344"/>
      <c r="OW188" s="207"/>
      <c r="OX188" s="208"/>
      <c r="OY188" s="208"/>
      <c r="OZ188" s="208"/>
      <c r="PA188" s="208"/>
      <c r="PB188" s="208"/>
      <c r="PC188" s="208"/>
      <c r="PD188" s="208"/>
      <c r="PE188" s="208"/>
      <c r="PF188" s="208"/>
      <c r="PG188" s="208"/>
      <c r="PH188" s="208"/>
      <c r="PI188" s="208"/>
      <c r="PJ188" s="208"/>
      <c r="PK188" s="209"/>
      <c r="PL188" s="316"/>
      <c r="PM188" s="317"/>
      <c r="PN188" s="317"/>
      <c r="PO188" s="317"/>
      <c r="PP188" s="317"/>
      <c r="PQ188" s="317"/>
      <c r="PR188" s="317"/>
      <c r="PS188" s="317"/>
      <c r="PT188" s="226"/>
      <c r="PU188" s="226"/>
      <c r="PV188" s="318"/>
      <c r="PW188" s="329"/>
      <c r="PX188" s="330"/>
      <c r="PY188" s="330"/>
      <c r="PZ188" s="330"/>
      <c r="QA188" s="331"/>
      <c r="QB188" s="269"/>
      <c r="QC188" s="270"/>
      <c r="QD188" s="270"/>
      <c r="QE188" s="270"/>
      <c r="QF188" s="271"/>
      <c r="QG188" s="329"/>
      <c r="QH188" s="330"/>
      <c r="QI188" s="330"/>
      <c r="QJ188" s="330"/>
      <c r="QK188" s="331"/>
      <c r="QL188" s="329"/>
      <c r="QM188" s="330"/>
      <c r="QN188" s="330"/>
      <c r="QO188" s="330"/>
      <c r="QP188" s="331"/>
      <c r="QQ188" s="269"/>
      <c r="QR188" s="270"/>
      <c r="QS188" s="270"/>
      <c r="QT188" s="270"/>
      <c r="QU188" s="271"/>
      <c r="QV188" s="329"/>
      <c r="QW188" s="330"/>
      <c r="QX188" s="330"/>
      <c r="QY188" s="330"/>
      <c r="QZ188" s="331"/>
      <c r="RA188" s="329"/>
      <c r="RB188" s="330"/>
      <c r="RC188" s="330"/>
      <c r="RD188" s="330"/>
      <c r="RE188" s="331"/>
      <c r="RF188" s="269"/>
      <c r="RG188" s="270"/>
      <c r="RH188" s="270"/>
      <c r="RI188" s="270"/>
      <c r="RJ188" s="271"/>
      <c r="RK188" s="258"/>
      <c r="RL188" s="203"/>
      <c r="RM188" s="203"/>
      <c r="RN188" s="203"/>
      <c r="RO188" s="203"/>
      <c r="RP188" s="203"/>
      <c r="RQ188" s="203"/>
      <c r="RR188" s="203"/>
      <c r="RS188" s="203"/>
      <c r="RT188" s="203"/>
      <c r="RU188" s="260"/>
    </row>
    <row r="189" spans="2:489" ht="12" customHeight="1">
      <c r="B189" s="858"/>
      <c r="C189" s="234"/>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362"/>
      <c r="AD189" s="458"/>
      <c r="AE189" s="432"/>
      <c r="AF189" s="432"/>
      <c r="AG189" s="432"/>
      <c r="AH189" s="432"/>
      <c r="AI189" s="432"/>
      <c r="AJ189" s="432"/>
      <c r="AK189" s="432"/>
      <c r="AL189" s="432"/>
      <c r="AM189" s="432"/>
      <c r="AN189" s="432"/>
      <c r="AO189" s="437"/>
      <c r="AP189" s="437"/>
      <c r="AQ189" s="437"/>
      <c r="AR189" s="468"/>
      <c r="AS189" s="469"/>
      <c r="AT189" s="469"/>
      <c r="AU189" s="469"/>
      <c r="AV189" s="469"/>
      <c r="AW189" s="469"/>
      <c r="AX189" s="469"/>
      <c r="AY189" s="469"/>
      <c r="AZ189" s="469"/>
      <c r="BA189" s="469"/>
      <c r="BB189" s="469"/>
      <c r="BC189" s="437"/>
      <c r="BD189" s="437"/>
      <c r="BE189" s="438"/>
      <c r="BF189" s="468"/>
      <c r="BG189" s="469"/>
      <c r="BH189" s="469"/>
      <c r="BI189" s="469"/>
      <c r="BJ189" s="469"/>
      <c r="BK189" s="469"/>
      <c r="BL189" s="469"/>
      <c r="BM189" s="469"/>
      <c r="BN189" s="469"/>
      <c r="BO189" s="469"/>
      <c r="BP189" s="469"/>
      <c r="BQ189" s="437"/>
      <c r="BR189" s="437"/>
      <c r="BS189" s="438"/>
      <c r="BT189" s="431"/>
      <c r="BU189" s="432"/>
      <c r="BV189" s="432"/>
      <c r="BW189" s="432"/>
      <c r="BX189" s="432"/>
      <c r="BY189" s="432"/>
      <c r="BZ189" s="432"/>
      <c r="CA189" s="432"/>
      <c r="CB189" s="432"/>
      <c r="CC189" s="432"/>
      <c r="CD189" s="432"/>
      <c r="CE189" s="437"/>
      <c r="CF189" s="437"/>
      <c r="CG189" s="438"/>
      <c r="CH189" s="442" t="s">
        <v>43</v>
      </c>
      <c r="CI189" s="265"/>
      <c r="CJ189" s="265"/>
      <c r="CK189" s="265"/>
      <c r="CL189" s="265"/>
      <c r="CM189" s="265"/>
      <c r="CN189" s="325"/>
      <c r="CO189" s="325"/>
      <c r="CP189" s="325"/>
      <c r="CQ189" s="325"/>
      <c r="CR189" s="325"/>
      <c r="CS189" s="325"/>
      <c r="CT189" s="325"/>
      <c r="CU189" s="325"/>
      <c r="CV189" s="325"/>
      <c r="CW189" s="325"/>
      <c r="CX189" s="216" t="s">
        <v>50</v>
      </c>
      <c r="CY189" s="216"/>
      <c r="CZ189" s="217"/>
      <c r="DA189" s="204"/>
      <c r="DB189" s="205"/>
      <c r="DC189" s="205"/>
      <c r="DD189" s="205"/>
      <c r="DE189" s="205"/>
      <c r="DF189" s="205"/>
      <c r="DG189" s="205"/>
      <c r="DH189" s="205"/>
      <c r="DI189" s="205"/>
      <c r="DJ189" s="205"/>
      <c r="DK189" s="205"/>
      <c r="DL189" s="205"/>
      <c r="DM189" s="205"/>
      <c r="DN189" s="205"/>
      <c r="DO189" s="206"/>
      <c r="DP189" s="261"/>
      <c r="DQ189" s="262"/>
      <c r="DR189" s="262"/>
      <c r="DS189" s="262"/>
      <c r="DT189" s="262"/>
      <c r="DU189" s="262"/>
      <c r="DV189" s="262"/>
      <c r="DW189" s="262"/>
      <c r="DX189" s="265" t="s">
        <v>84</v>
      </c>
      <c r="DY189" s="265"/>
      <c r="DZ189" s="266"/>
      <c r="EA189" s="329"/>
      <c r="EB189" s="330"/>
      <c r="EC189" s="330"/>
      <c r="ED189" s="330"/>
      <c r="EE189" s="331"/>
      <c r="EF189" s="269"/>
      <c r="EG189" s="270"/>
      <c r="EH189" s="270"/>
      <c r="EI189" s="270"/>
      <c r="EJ189" s="271"/>
      <c r="EK189" s="329"/>
      <c r="EL189" s="330"/>
      <c r="EM189" s="330"/>
      <c r="EN189" s="330"/>
      <c r="EO189" s="331"/>
      <c r="EP189" s="329"/>
      <c r="EQ189" s="330"/>
      <c r="ER189" s="330"/>
      <c r="ES189" s="330"/>
      <c r="ET189" s="331"/>
      <c r="EU189" s="269"/>
      <c r="EV189" s="270"/>
      <c r="EW189" s="270"/>
      <c r="EX189" s="270"/>
      <c r="EY189" s="271"/>
      <c r="EZ189" s="329"/>
      <c r="FA189" s="330"/>
      <c r="FB189" s="330"/>
      <c r="FC189" s="330"/>
      <c r="FD189" s="331"/>
      <c r="FE189" s="329"/>
      <c r="FF189" s="330"/>
      <c r="FG189" s="330"/>
      <c r="FH189" s="330"/>
      <c r="FI189" s="331"/>
      <c r="FJ189" s="269"/>
      <c r="FK189" s="270"/>
      <c r="FL189" s="270"/>
      <c r="FM189" s="270"/>
      <c r="FN189" s="271"/>
      <c r="FO189" s="310"/>
      <c r="FP189" s="234"/>
      <c r="FQ189" s="235"/>
      <c r="FR189" s="235"/>
      <c r="FS189" s="235"/>
      <c r="FT189" s="235"/>
      <c r="FU189" s="235"/>
      <c r="FV189" s="235"/>
      <c r="FW189" s="235"/>
      <c r="FX189" s="235"/>
      <c r="FY189" s="362"/>
      <c r="FZ189" s="307" t="str">
        <f>FZ183</f>
        <v>6箇所目</v>
      </c>
      <c r="GA189" s="265"/>
      <c r="GB189" s="265"/>
      <c r="GC189" s="265"/>
      <c r="GD189" s="265"/>
      <c r="GE189" s="265"/>
      <c r="GF189" s="325"/>
      <c r="GG189" s="325"/>
      <c r="GH189" s="325"/>
      <c r="GI189" s="325"/>
      <c r="GJ189" s="325"/>
      <c r="GK189" s="325"/>
      <c r="GL189" s="325"/>
      <c r="GM189" s="325"/>
      <c r="GN189" s="325"/>
      <c r="GO189" s="325"/>
      <c r="GP189" s="216" t="s">
        <v>50</v>
      </c>
      <c r="GQ189" s="216"/>
      <c r="GR189" s="217"/>
      <c r="GS189" s="204"/>
      <c r="GT189" s="205"/>
      <c r="GU189" s="205"/>
      <c r="GV189" s="205"/>
      <c r="GW189" s="205"/>
      <c r="GX189" s="205"/>
      <c r="GY189" s="205"/>
      <c r="GZ189" s="205"/>
      <c r="HA189" s="205"/>
      <c r="HB189" s="205"/>
      <c r="HC189" s="205"/>
      <c r="HD189" s="205"/>
      <c r="HE189" s="205"/>
      <c r="HF189" s="205"/>
      <c r="HG189" s="206"/>
      <c r="HH189" s="261"/>
      <c r="HI189" s="262"/>
      <c r="HJ189" s="262"/>
      <c r="HK189" s="262"/>
      <c r="HL189" s="262"/>
      <c r="HM189" s="262"/>
      <c r="HN189" s="262"/>
      <c r="HO189" s="262"/>
      <c r="HP189" s="265" t="s">
        <v>84</v>
      </c>
      <c r="HQ189" s="265"/>
      <c r="HR189" s="266"/>
      <c r="HS189" s="329"/>
      <c r="HT189" s="330"/>
      <c r="HU189" s="330"/>
      <c r="HV189" s="330"/>
      <c r="HW189" s="331"/>
      <c r="HX189" s="269"/>
      <c r="HY189" s="270"/>
      <c r="HZ189" s="270"/>
      <c r="IA189" s="270"/>
      <c r="IB189" s="271"/>
      <c r="IC189" s="329"/>
      <c r="ID189" s="330"/>
      <c r="IE189" s="330"/>
      <c r="IF189" s="330"/>
      <c r="IG189" s="331"/>
      <c r="IH189" s="329"/>
      <c r="II189" s="330"/>
      <c r="IJ189" s="330"/>
      <c r="IK189" s="330"/>
      <c r="IL189" s="331"/>
      <c r="IM189" s="269"/>
      <c r="IN189" s="270"/>
      <c r="IO189" s="270"/>
      <c r="IP189" s="270"/>
      <c r="IQ189" s="271"/>
      <c r="IR189" s="329"/>
      <c r="IS189" s="330"/>
      <c r="IT189" s="330"/>
      <c r="IU189" s="330"/>
      <c r="IV189" s="331"/>
      <c r="IW189" s="329"/>
      <c r="IX189" s="330"/>
      <c r="IY189" s="330"/>
      <c r="IZ189" s="330"/>
      <c r="JA189" s="331"/>
      <c r="JB189" s="269"/>
      <c r="JC189" s="270"/>
      <c r="JD189" s="270"/>
      <c r="JE189" s="270"/>
      <c r="JF189" s="271"/>
      <c r="JG189" s="258"/>
      <c r="JH189" s="203"/>
      <c r="JI189" s="203"/>
      <c r="JJ189" s="203"/>
      <c r="JK189" s="203"/>
      <c r="JL189" s="203"/>
      <c r="JM189" s="203"/>
      <c r="JN189" s="203"/>
      <c r="JO189" s="203"/>
      <c r="JP189" s="203"/>
      <c r="JQ189" s="260"/>
      <c r="JR189" s="234"/>
      <c r="JS189" s="235"/>
      <c r="JT189" s="235"/>
      <c r="JU189" s="235"/>
      <c r="JV189" s="235"/>
      <c r="JW189" s="235"/>
      <c r="JX189" s="235"/>
      <c r="JY189" s="235"/>
      <c r="JZ189" s="235"/>
      <c r="KA189" s="362"/>
      <c r="KB189" s="307" t="str">
        <f>KB183</f>
        <v>9箇所目</v>
      </c>
      <c r="KC189" s="265"/>
      <c r="KD189" s="265"/>
      <c r="KE189" s="265"/>
      <c r="KF189" s="265"/>
      <c r="KG189" s="265"/>
      <c r="KH189" s="325"/>
      <c r="KI189" s="325"/>
      <c r="KJ189" s="325"/>
      <c r="KK189" s="325"/>
      <c r="KL189" s="325"/>
      <c r="KM189" s="325"/>
      <c r="KN189" s="325"/>
      <c r="KO189" s="325"/>
      <c r="KP189" s="325"/>
      <c r="KQ189" s="325"/>
      <c r="KR189" s="216" t="s">
        <v>50</v>
      </c>
      <c r="KS189" s="216"/>
      <c r="KT189" s="217"/>
      <c r="KU189" s="204"/>
      <c r="KV189" s="205"/>
      <c r="KW189" s="205"/>
      <c r="KX189" s="205"/>
      <c r="KY189" s="205"/>
      <c r="KZ189" s="205"/>
      <c r="LA189" s="205"/>
      <c r="LB189" s="205"/>
      <c r="LC189" s="205"/>
      <c r="LD189" s="205"/>
      <c r="LE189" s="205"/>
      <c r="LF189" s="205"/>
      <c r="LG189" s="205"/>
      <c r="LH189" s="205"/>
      <c r="LI189" s="206"/>
      <c r="LJ189" s="261"/>
      <c r="LK189" s="262"/>
      <c r="LL189" s="262"/>
      <c r="LM189" s="262"/>
      <c r="LN189" s="262"/>
      <c r="LO189" s="262"/>
      <c r="LP189" s="262"/>
      <c r="LQ189" s="262"/>
      <c r="LR189" s="265" t="s">
        <v>84</v>
      </c>
      <c r="LS189" s="265"/>
      <c r="LT189" s="266"/>
      <c r="LU189" s="329"/>
      <c r="LV189" s="330"/>
      <c r="LW189" s="330"/>
      <c r="LX189" s="330"/>
      <c r="LY189" s="331"/>
      <c r="LZ189" s="269"/>
      <c r="MA189" s="270"/>
      <c r="MB189" s="270"/>
      <c r="MC189" s="270"/>
      <c r="MD189" s="271"/>
      <c r="ME189" s="329"/>
      <c r="MF189" s="330"/>
      <c r="MG189" s="330"/>
      <c r="MH189" s="330"/>
      <c r="MI189" s="331"/>
      <c r="MJ189" s="329"/>
      <c r="MK189" s="330"/>
      <c r="ML189" s="330"/>
      <c r="MM189" s="330"/>
      <c r="MN189" s="331"/>
      <c r="MO189" s="269"/>
      <c r="MP189" s="270"/>
      <c r="MQ189" s="270"/>
      <c r="MR189" s="270"/>
      <c r="MS189" s="271"/>
      <c r="MT189" s="329"/>
      <c r="MU189" s="330"/>
      <c r="MV189" s="330"/>
      <c r="MW189" s="330"/>
      <c r="MX189" s="331"/>
      <c r="MY189" s="329"/>
      <c r="MZ189" s="330"/>
      <c r="NA189" s="330"/>
      <c r="NB189" s="330"/>
      <c r="NC189" s="331"/>
      <c r="ND189" s="269"/>
      <c r="NE189" s="270"/>
      <c r="NF189" s="270"/>
      <c r="NG189" s="270"/>
      <c r="NH189" s="271"/>
      <c r="NI189" s="258"/>
      <c r="NJ189" s="203"/>
      <c r="NK189" s="203"/>
      <c r="NL189" s="203"/>
      <c r="NM189" s="203"/>
      <c r="NN189" s="203"/>
      <c r="NO189" s="203"/>
      <c r="NP189" s="203"/>
      <c r="NQ189" s="203"/>
      <c r="NR189" s="203"/>
      <c r="NS189" s="260"/>
      <c r="NT189" s="234"/>
      <c r="NU189" s="235"/>
      <c r="NV189" s="235"/>
      <c r="NW189" s="235"/>
      <c r="NX189" s="235"/>
      <c r="NY189" s="235"/>
      <c r="NZ189" s="235"/>
      <c r="OA189" s="235"/>
      <c r="OB189" s="235"/>
      <c r="OC189" s="362"/>
      <c r="OD189" s="307" t="str">
        <f>OD183</f>
        <v>12箇所目</v>
      </c>
      <c r="OE189" s="265"/>
      <c r="OF189" s="265"/>
      <c r="OG189" s="265"/>
      <c r="OH189" s="265"/>
      <c r="OI189" s="265"/>
      <c r="OJ189" s="325"/>
      <c r="OK189" s="325"/>
      <c r="OL189" s="325"/>
      <c r="OM189" s="325"/>
      <c r="ON189" s="325"/>
      <c r="OO189" s="325"/>
      <c r="OP189" s="325"/>
      <c r="OQ189" s="325"/>
      <c r="OR189" s="325"/>
      <c r="OS189" s="325"/>
      <c r="OT189" s="216" t="s">
        <v>50</v>
      </c>
      <c r="OU189" s="216"/>
      <c r="OV189" s="217"/>
      <c r="OW189" s="204"/>
      <c r="OX189" s="205"/>
      <c r="OY189" s="205"/>
      <c r="OZ189" s="205"/>
      <c r="PA189" s="205"/>
      <c r="PB189" s="205"/>
      <c r="PC189" s="205"/>
      <c r="PD189" s="205"/>
      <c r="PE189" s="205"/>
      <c r="PF189" s="205"/>
      <c r="PG189" s="205"/>
      <c r="PH189" s="205"/>
      <c r="PI189" s="205"/>
      <c r="PJ189" s="205"/>
      <c r="PK189" s="206"/>
      <c r="PL189" s="261"/>
      <c r="PM189" s="262"/>
      <c r="PN189" s="262"/>
      <c r="PO189" s="262"/>
      <c r="PP189" s="262"/>
      <c r="PQ189" s="262"/>
      <c r="PR189" s="262"/>
      <c r="PS189" s="262"/>
      <c r="PT189" s="265" t="s">
        <v>84</v>
      </c>
      <c r="PU189" s="265"/>
      <c r="PV189" s="266"/>
      <c r="PW189" s="329"/>
      <c r="PX189" s="330"/>
      <c r="PY189" s="330"/>
      <c r="PZ189" s="330"/>
      <c r="QA189" s="331"/>
      <c r="QB189" s="269"/>
      <c r="QC189" s="270"/>
      <c r="QD189" s="270"/>
      <c r="QE189" s="270"/>
      <c r="QF189" s="271"/>
      <c r="QG189" s="329"/>
      <c r="QH189" s="330"/>
      <c r="QI189" s="330"/>
      <c r="QJ189" s="330"/>
      <c r="QK189" s="331"/>
      <c r="QL189" s="329"/>
      <c r="QM189" s="330"/>
      <c r="QN189" s="330"/>
      <c r="QO189" s="330"/>
      <c r="QP189" s="331"/>
      <c r="QQ189" s="269"/>
      <c r="QR189" s="270"/>
      <c r="QS189" s="270"/>
      <c r="QT189" s="270"/>
      <c r="QU189" s="271"/>
      <c r="QV189" s="329"/>
      <c r="QW189" s="330"/>
      <c r="QX189" s="330"/>
      <c r="QY189" s="330"/>
      <c r="QZ189" s="331"/>
      <c r="RA189" s="329"/>
      <c r="RB189" s="330"/>
      <c r="RC189" s="330"/>
      <c r="RD189" s="330"/>
      <c r="RE189" s="331"/>
      <c r="RF189" s="269"/>
      <c r="RG189" s="270"/>
      <c r="RH189" s="270"/>
      <c r="RI189" s="270"/>
      <c r="RJ189" s="271"/>
      <c r="RK189" s="258"/>
      <c r="RL189" s="203"/>
      <c r="RM189" s="203"/>
      <c r="RN189" s="203"/>
      <c r="RO189" s="203"/>
      <c r="RP189" s="203"/>
      <c r="RQ189" s="203"/>
      <c r="RR189" s="203"/>
      <c r="RS189" s="203"/>
      <c r="RT189" s="203"/>
      <c r="RU189" s="260"/>
    </row>
    <row r="190" spans="2:489" ht="2.1" customHeight="1">
      <c r="B190" s="858"/>
      <c r="C190" s="803"/>
      <c r="D190" s="804"/>
      <c r="E190" s="804"/>
      <c r="F190" s="804"/>
      <c r="G190" s="804"/>
      <c r="H190" s="804"/>
      <c r="I190" s="804"/>
      <c r="J190" s="804"/>
      <c r="K190" s="804"/>
      <c r="L190" s="804"/>
      <c r="M190" s="804"/>
      <c r="N190" s="804"/>
      <c r="O190" s="804"/>
      <c r="P190" s="804"/>
      <c r="Q190" s="804"/>
      <c r="R190" s="804"/>
      <c r="S190" s="804"/>
      <c r="T190" s="804"/>
      <c r="U190" s="804"/>
      <c r="V190" s="804"/>
      <c r="W190" s="804"/>
      <c r="X190" s="804"/>
      <c r="Y190" s="804"/>
      <c r="Z190" s="804"/>
      <c r="AA190" s="804"/>
      <c r="AB190" s="804"/>
      <c r="AC190" s="805"/>
      <c r="AD190" s="459"/>
      <c r="AE190" s="434"/>
      <c r="AF190" s="434"/>
      <c r="AG190" s="434"/>
      <c r="AH190" s="434"/>
      <c r="AI190" s="434"/>
      <c r="AJ190" s="434"/>
      <c r="AK190" s="434"/>
      <c r="AL190" s="434"/>
      <c r="AM190" s="434"/>
      <c r="AN190" s="434"/>
      <c r="AO190" s="439"/>
      <c r="AP190" s="439"/>
      <c r="AQ190" s="439"/>
      <c r="AR190" s="470"/>
      <c r="AS190" s="471"/>
      <c r="AT190" s="471"/>
      <c r="AU190" s="471"/>
      <c r="AV190" s="471"/>
      <c r="AW190" s="471"/>
      <c r="AX190" s="471"/>
      <c r="AY190" s="471"/>
      <c r="AZ190" s="471"/>
      <c r="BA190" s="471"/>
      <c r="BB190" s="471"/>
      <c r="BC190" s="439"/>
      <c r="BD190" s="439"/>
      <c r="BE190" s="440"/>
      <c r="BF190" s="470"/>
      <c r="BG190" s="471"/>
      <c r="BH190" s="471"/>
      <c r="BI190" s="471"/>
      <c r="BJ190" s="471"/>
      <c r="BK190" s="471"/>
      <c r="BL190" s="471"/>
      <c r="BM190" s="471"/>
      <c r="BN190" s="471"/>
      <c r="BO190" s="471"/>
      <c r="BP190" s="471"/>
      <c r="BQ190" s="439"/>
      <c r="BR190" s="439"/>
      <c r="BS190" s="440"/>
      <c r="BT190" s="433"/>
      <c r="BU190" s="434"/>
      <c r="BV190" s="434"/>
      <c r="BW190" s="434"/>
      <c r="BX190" s="434"/>
      <c r="BY190" s="434"/>
      <c r="BZ190" s="434"/>
      <c r="CA190" s="434"/>
      <c r="CB190" s="434"/>
      <c r="CC190" s="434"/>
      <c r="CD190" s="434"/>
      <c r="CE190" s="439"/>
      <c r="CF190" s="439"/>
      <c r="CG190" s="440"/>
      <c r="CH190" s="293"/>
      <c r="CI190" s="267"/>
      <c r="CJ190" s="267"/>
      <c r="CK190" s="267"/>
      <c r="CL190" s="267"/>
      <c r="CM190" s="267"/>
      <c r="CN190" s="354"/>
      <c r="CO190" s="354"/>
      <c r="CP190" s="354"/>
      <c r="CQ190" s="354"/>
      <c r="CR190" s="354"/>
      <c r="CS190" s="354"/>
      <c r="CT190" s="354"/>
      <c r="CU190" s="354"/>
      <c r="CV190" s="354"/>
      <c r="CW190" s="354"/>
      <c r="CX190" s="218"/>
      <c r="CY190" s="218"/>
      <c r="CZ190" s="219"/>
      <c r="DA190" s="210"/>
      <c r="DB190" s="211"/>
      <c r="DC190" s="211"/>
      <c r="DD190" s="211"/>
      <c r="DE190" s="211"/>
      <c r="DF190" s="211"/>
      <c r="DG190" s="211"/>
      <c r="DH190" s="211"/>
      <c r="DI190" s="211"/>
      <c r="DJ190" s="211"/>
      <c r="DK190" s="211"/>
      <c r="DL190" s="211"/>
      <c r="DM190" s="211"/>
      <c r="DN190" s="211"/>
      <c r="DO190" s="212"/>
      <c r="DP190" s="263"/>
      <c r="DQ190" s="264"/>
      <c r="DR190" s="264"/>
      <c r="DS190" s="264"/>
      <c r="DT190" s="264"/>
      <c r="DU190" s="264"/>
      <c r="DV190" s="264"/>
      <c r="DW190" s="264"/>
      <c r="DX190" s="267"/>
      <c r="DY190" s="267"/>
      <c r="DZ190" s="268"/>
      <c r="EA190" s="357"/>
      <c r="EB190" s="358"/>
      <c r="EC190" s="358"/>
      <c r="ED190" s="358"/>
      <c r="EE190" s="359"/>
      <c r="EF190" s="272"/>
      <c r="EG190" s="273"/>
      <c r="EH190" s="273"/>
      <c r="EI190" s="273"/>
      <c r="EJ190" s="274"/>
      <c r="EK190" s="357"/>
      <c r="EL190" s="358"/>
      <c r="EM190" s="358"/>
      <c r="EN190" s="358"/>
      <c r="EO190" s="359"/>
      <c r="EP190" s="357"/>
      <c r="EQ190" s="358"/>
      <c r="ER190" s="358"/>
      <c r="ES190" s="358"/>
      <c r="ET190" s="359"/>
      <c r="EU190" s="272"/>
      <c r="EV190" s="273"/>
      <c r="EW190" s="273"/>
      <c r="EX190" s="273"/>
      <c r="EY190" s="274"/>
      <c r="EZ190" s="357"/>
      <c r="FA190" s="358"/>
      <c r="FB190" s="358"/>
      <c r="FC190" s="358"/>
      <c r="FD190" s="359"/>
      <c r="FE190" s="357"/>
      <c r="FF190" s="358"/>
      <c r="FG190" s="358"/>
      <c r="FH190" s="358"/>
      <c r="FI190" s="359"/>
      <c r="FJ190" s="272"/>
      <c r="FK190" s="273"/>
      <c r="FL190" s="273"/>
      <c r="FM190" s="273"/>
      <c r="FN190" s="274"/>
      <c r="FO190" s="310"/>
      <c r="FP190" s="803"/>
      <c r="FQ190" s="804"/>
      <c r="FR190" s="804"/>
      <c r="FS190" s="804"/>
      <c r="FT190" s="804"/>
      <c r="FU190" s="804"/>
      <c r="FV190" s="804"/>
      <c r="FW190" s="804"/>
      <c r="FX190" s="804"/>
      <c r="FY190" s="805"/>
      <c r="FZ190" s="267"/>
      <c r="GA190" s="267"/>
      <c r="GB190" s="267"/>
      <c r="GC190" s="267"/>
      <c r="GD190" s="267"/>
      <c r="GE190" s="267"/>
      <c r="GF190" s="354"/>
      <c r="GG190" s="354"/>
      <c r="GH190" s="354"/>
      <c r="GI190" s="354"/>
      <c r="GJ190" s="354"/>
      <c r="GK190" s="354"/>
      <c r="GL190" s="354"/>
      <c r="GM190" s="354"/>
      <c r="GN190" s="354"/>
      <c r="GO190" s="354"/>
      <c r="GP190" s="218"/>
      <c r="GQ190" s="218"/>
      <c r="GR190" s="219"/>
      <c r="GS190" s="210"/>
      <c r="GT190" s="211"/>
      <c r="GU190" s="211"/>
      <c r="GV190" s="211"/>
      <c r="GW190" s="211"/>
      <c r="GX190" s="211"/>
      <c r="GY190" s="211"/>
      <c r="GZ190" s="211"/>
      <c r="HA190" s="211"/>
      <c r="HB190" s="211"/>
      <c r="HC190" s="211"/>
      <c r="HD190" s="211"/>
      <c r="HE190" s="211"/>
      <c r="HF190" s="211"/>
      <c r="HG190" s="212"/>
      <c r="HH190" s="263"/>
      <c r="HI190" s="264"/>
      <c r="HJ190" s="264"/>
      <c r="HK190" s="264"/>
      <c r="HL190" s="264"/>
      <c r="HM190" s="264"/>
      <c r="HN190" s="264"/>
      <c r="HO190" s="264"/>
      <c r="HP190" s="267"/>
      <c r="HQ190" s="267"/>
      <c r="HR190" s="268"/>
      <c r="HS190" s="357"/>
      <c r="HT190" s="358"/>
      <c r="HU190" s="358"/>
      <c r="HV190" s="358"/>
      <c r="HW190" s="359"/>
      <c r="HX190" s="272"/>
      <c r="HY190" s="273"/>
      <c r="HZ190" s="273"/>
      <c r="IA190" s="273"/>
      <c r="IB190" s="274"/>
      <c r="IC190" s="357"/>
      <c r="ID190" s="358"/>
      <c r="IE190" s="358"/>
      <c r="IF190" s="358"/>
      <c r="IG190" s="359"/>
      <c r="IH190" s="357"/>
      <c r="II190" s="358"/>
      <c r="IJ190" s="358"/>
      <c r="IK190" s="358"/>
      <c r="IL190" s="359"/>
      <c r="IM190" s="272"/>
      <c r="IN190" s="273"/>
      <c r="IO190" s="273"/>
      <c r="IP190" s="273"/>
      <c r="IQ190" s="274"/>
      <c r="IR190" s="357"/>
      <c r="IS190" s="358"/>
      <c r="IT190" s="358"/>
      <c r="IU190" s="358"/>
      <c r="IV190" s="359"/>
      <c r="IW190" s="357"/>
      <c r="IX190" s="358"/>
      <c r="IY190" s="358"/>
      <c r="IZ190" s="358"/>
      <c r="JA190" s="359"/>
      <c r="JB190" s="272"/>
      <c r="JC190" s="273"/>
      <c r="JD190" s="273"/>
      <c r="JE190" s="273"/>
      <c r="JF190" s="274"/>
      <c r="JG190" s="258"/>
      <c r="JH190" s="203"/>
      <c r="JI190" s="203"/>
      <c r="JJ190" s="203"/>
      <c r="JK190" s="203"/>
      <c r="JL190" s="203"/>
      <c r="JM190" s="203"/>
      <c r="JN190" s="203"/>
      <c r="JO190" s="203"/>
      <c r="JP190" s="203"/>
      <c r="JQ190" s="260"/>
      <c r="JR190" s="803"/>
      <c r="JS190" s="804"/>
      <c r="JT190" s="804"/>
      <c r="JU190" s="804"/>
      <c r="JV190" s="804"/>
      <c r="JW190" s="804"/>
      <c r="JX190" s="804"/>
      <c r="JY190" s="804"/>
      <c r="JZ190" s="804"/>
      <c r="KA190" s="805"/>
      <c r="KB190" s="267"/>
      <c r="KC190" s="267"/>
      <c r="KD190" s="267"/>
      <c r="KE190" s="267"/>
      <c r="KF190" s="267"/>
      <c r="KG190" s="267"/>
      <c r="KH190" s="354"/>
      <c r="KI190" s="354"/>
      <c r="KJ190" s="354"/>
      <c r="KK190" s="354"/>
      <c r="KL190" s="354"/>
      <c r="KM190" s="354"/>
      <c r="KN190" s="354"/>
      <c r="KO190" s="354"/>
      <c r="KP190" s="354"/>
      <c r="KQ190" s="354"/>
      <c r="KR190" s="218"/>
      <c r="KS190" s="218"/>
      <c r="KT190" s="219"/>
      <c r="KU190" s="210"/>
      <c r="KV190" s="211"/>
      <c r="KW190" s="211"/>
      <c r="KX190" s="211"/>
      <c r="KY190" s="211"/>
      <c r="KZ190" s="211"/>
      <c r="LA190" s="211"/>
      <c r="LB190" s="211"/>
      <c r="LC190" s="211"/>
      <c r="LD190" s="211"/>
      <c r="LE190" s="211"/>
      <c r="LF190" s="211"/>
      <c r="LG190" s="211"/>
      <c r="LH190" s="211"/>
      <c r="LI190" s="212"/>
      <c r="LJ190" s="263"/>
      <c r="LK190" s="264"/>
      <c r="LL190" s="264"/>
      <c r="LM190" s="264"/>
      <c r="LN190" s="264"/>
      <c r="LO190" s="264"/>
      <c r="LP190" s="264"/>
      <c r="LQ190" s="264"/>
      <c r="LR190" s="267"/>
      <c r="LS190" s="267"/>
      <c r="LT190" s="268"/>
      <c r="LU190" s="357"/>
      <c r="LV190" s="358"/>
      <c r="LW190" s="358"/>
      <c r="LX190" s="358"/>
      <c r="LY190" s="359"/>
      <c r="LZ190" s="272"/>
      <c r="MA190" s="273"/>
      <c r="MB190" s="273"/>
      <c r="MC190" s="273"/>
      <c r="MD190" s="274"/>
      <c r="ME190" s="357"/>
      <c r="MF190" s="358"/>
      <c r="MG190" s="358"/>
      <c r="MH190" s="358"/>
      <c r="MI190" s="359"/>
      <c r="MJ190" s="357"/>
      <c r="MK190" s="358"/>
      <c r="ML190" s="358"/>
      <c r="MM190" s="358"/>
      <c r="MN190" s="359"/>
      <c r="MO190" s="272"/>
      <c r="MP190" s="273"/>
      <c r="MQ190" s="273"/>
      <c r="MR190" s="273"/>
      <c r="MS190" s="274"/>
      <c r="MT190" s="357"/>
      <c r="MU190" s="358"/>
      <c r="MV190" s="358"/>
      <c r="MW190" s="358"/>
      <c r="MX190" s="359"/>
      <c r="MY190" s="357"/>
      <c r="MZ190" s="358"/>
      <c r="NA190" s="358"/>
      <c r="NB190" s="358"/>
      <c r="NC190" s="359"/>
      <c r="ND190" s="272"/>
      <c r="NE190" s="273"/>
      <c r="NF190" s="273"/>
      <c r="NG190" s="273"/>
      <c r="NH190" s="274"/>
      <c r="NI190" s="258"/>
      <c r="NJ190" s="203"/>
      <c r="NK190" s="203"/>
      <c r="NL190" s="203"/>
      <c r="NM190" s="203"/>
      <c r="NN190" s="203"/>
      <c r="NO190" s="203"/>
      <c r="NP190" s="203"/>
      <c r="NQ190" s="203"/>
      <c r="NR190" s="203"/>
      <c r="NS190" s="260"/>
      <c r="NT190" s="803"/>
      <c r="NU190" s="804"/>
      <c r="NV190" s="804"/>
      <c r="NW190" s="804"/>
      <c r="NX190" s="804"/>
      <c r="NY190" s="804"/>
      <c r="NZ190" s="804"/>
      <c r="OA190" s="804"/>
      <c r="OB190" s="804"/>
      <c r="OC190" s="805"/>
      <c r="OD190" s="267"/>
      <c r="OE190" s="267"/>
      <c r="OF190" s="267"/>
      <c r="OG190" s="267"/>
      <c r="OH190" s="267"/>
      <c r="OI190" s="267"/>
      <c r="OJ190" s="354"/>
      <c r="OK190" s="354"/>
      <c r="OL190" s="354"/>
      <c r="OM190" s="354"/>
      <c r="ON190" s="354"/>
      <c r="OO190" s="354"/>
      <c r="OP190" s="354"/>
      <c r="OQ190" s="354"/>
      <c r="OR190" s="354"/>
      <c r="OS190" s="354"/>
      <c r="OT190" s="218"/>
      <c r="OU190" s="218"/>
      <c r="OV190" s="219"/>
      <c r="OW190" s="210"/>
      <c r="OX190" s="211"/>
      <c r="OY190" s="211"/>
      <c r="OZ190" s="211"/>
      <c r="PA190" s="211"/>
      <c r="PB190" s="211"/>
      <c r="PC190" s="211"/>
      <c r="PD190" s="211"/>
      <c r="PE190" s="211"/>
      <c r="PF190" s="211"/>
      <c r="PG190" s="211"/>
      <c r="PH190" s="211"/>
      <c r="PI190" s="211"/>
      <c r="PJ190" s="211"/>
      <c r="PK190" s="212"/>
      <c r="PL190" s="263"/>
      <c r="PM190" s="264"/>
      <c r="PN190" s="264"/>
      <c r="PO190" s="264"/>
      <c r="PP190" s="264"/>
      <c r="PQ190" s="264"/>
      <c r="PR190" s="264"/>
      <c r="PS190" s="264"/>
      <c r="PT190" s="267"/>
      <c r="PU190" s="267"/>
      <c r="PV190" s="268"/>
      <c r="PW190" s="357"/>
      <c r="PX190" s="358"/>
      <c r="PY190" s="358"/>
      <c r="PZ190" s="358"/>
      <c r="QA190" s="359"/>
      <c r="QB190" s="272"/>
      <c r="QC190" s="273"/>
      <c r="QD190" s="273"/>
      <c r="QE190" s="273"/>
      <c r="QF190" s="274"/>
      <c r="QG190" s="357"/>
      <c r="QH190" s="358"/>
      <c r="QI190" s="358"/>
      <c r="QJ190" s="358"/>
      <c r="QK190" s="359"/>
      <c r="QL190" s="357"/>
      <c r="QM190" s="358"/>
      <c r="QN190" s="358"/>
      <c r="QO190" s="358"/>
      <c r="QP190" s="359"/>
      <c r="QQ190" s="272"/>
      <c r="QR190" s="273"/>
      <c r="QS190" s="273"/>
      <c r="QT190" s="273"/>
      <c r="QU190" s="274"/>
      <c r="QV190" s="357"/>
      <c r="QW190" s="358"/>
      <c r="QX190" s="358"/>
      <c r="QY190" s="358"/>
      <c r="QZ190" s="359"/>
      <c r="RA190" s="357"/>
      <c r="RB190" s="358"/>
      <c r="RC190" s="358"/>
      <c r="RD190" s="358"/>
      <c r="RE190" s="359"/>
      <c r="RF190" s="272"/>
      <c r="RG190" s="273"/>
      <c r="RH190" s="273"/>
      <c r="RI190" s="273"/>
      <c r="RJ190" s="274"/>
      <c r="RK190" s="258"/>
      <c r="RL190" s="203"/>
      <c r="RM190" s="203"/>
      <c r="RN190" s="203"/>
      <c r="RO190" s="203"/>
      <c r="RP190" s="203"/>
      <c r="RQ190" s="203"/>
      <c r="RR190" s="203"/>
      <c r="RS190" s="203"/>
      <c r="RT190" s="203"/>
      <c r="RU190" s="260"/>
    </row>
    <row r="191" spans="2:489" ht="12" customHeight="1">
      <c r="B191" s="859"/>
      <c r="C191" s="481" t="s">
        <v>120</v>
      </c>
      <c r="D191" s="482"/>
      <c r="E191" s="483"/>
      <c r="F191" s="345" t="s">
        <v>89</v>
      </c>
      <c r="G191" s="346"/>
      <c r="H191" s="346"/>
      <c r="I191" s="346"/>
      <c r="J191" s="346"/>
      <c r="K191" s="346"/>
      <c r="L191" s="346"/>
      <c r="M191" s="346"/>
      <c r="N191" s="346"/>
      <c r="O191" s="346"/>
      <c r="P191" s="346"/>
      <c r="Q191" s="346"/>
      <c r="R191" s="346"/>
      <c r="S191" s="346"/>
      <c r="T191" s="346"/>
      <c r="U191" s="346"/>
      <c r="V191" s="346"/>
      <c r="W191" s="346"/>
      <c r="X191" s="346"/>
      <c r="Y191" s="346"/>
      <c r="Z191" s="346"/>
      <c r="AA191" s="346"/>
      <c r="AB191" s="346"/>
      <c r="AC191" s="347"/>
      <c r="AD191" s="531">
        <f>BT191</f>
        <v>0</v>
      </c>
      <c r="AE191" s="430"/>
      <c r="AF191" s="430"/>
      <c r="AG191" s="430"/>
      <c r="AH191" s="430"/>
      <c r="AI191" s="430"/>
      <c r="AJ191" s="430"/>
      <c r="AK191" s="430"/>
      <c r="AL191" s="430"/>
      <c r="AM191" s="430"/>
      <c r="AN191" s="430"/>
      <c r="AO191" s="437" t="s">
        <v>50</v>
      </c>
      <c r="AP191" s="437"/>
      <c r="AQ191" s="438"/>
      <c r="AR191" s="388"/>
      <c r="AS191" s="389"/>
      <c r="AT191" s="389"/>
      <c r="AU191" s="389"/>
      <c r="AV191" s="389"/>
      <c r="AW191" s="389"/>
      <c r="AX191" s="389"/>
      <c r="AY191" s="389"/>
      <c r="AZ191" s="389"/>
      <c r="BA191" s="389"/>
      <c r="BB191" s="389"/>
      <c r="BC191" s="389"/>
      <c r="BD191" s="389"/>
      <c r="BE191" s="390"/>
      <c r="BF191" s="388"/>
      <c r="BG191" s="389"/>
      <c r="BH191" s="389"/>
      <c r="BI191" s="389"/>
      <c r="BJ191" s="389"/>
      <c r="BK191" s="389"/>
      <c r="BL191" s="389"/>
      <c r="BM191" s="389"/>
      <c r="BN191" s="389"/>
      <c r="BO191" s="389"/>
      <c r="BP191" s="389"/>
      <c r="BQ191" s="389"/>
      <c r="BR191" s="389"/>
      <c r="BS191" s="390"/>
      <c r="BT191" s="429">
        <f t="shared" ref="BT191" si="26">SUM(CN191:CW196,GF191:GO196,KH191:KQ196,OJ191:OS196)</f>
        <v>0</v>
      </c>
      <c r="BU191" s="430"/>
      <c r="BV191" s="430"/>
      <c r="BW191" s="430"/>
      <c r="BX191" s="430"/>
      <c r="BY191" s="430"/>
      <c r="BZ191" s="430"/>
      <c r="CA191" s="430"/>
      <c r="CB191" s="430"/>
      <c r="CC191" s="430"/>
      <c r="CD191" s="430"/>
      <c r="CE191" s="437" t="s">
        <v>50</v>
      </c>
      <c r="CF191" s="437"/>
      <c r="CG191" s="438"/>
      <c r="CH191" s="887" t="s">
        <v>41</v>
      </c>
      <c r="CI191" s="372"/>
      <c r="CJ191" s="372"/>
      <c r="CK191" s="372"/>
      <c r="CL191" s="372"/>
      <c r="CM191" s="372"/>
      <c r="CN191" s="341"/>
      <c r="CO191" s="341"/>
      <c r="CP191" s="341"/>
      <c r="CQ191" s="341"/>
      <c r="CR191" s="341"/>
      <c r="CS191" s="341"/>
      <c r="CT191" s="341"/>
      <c r="CU191" s="341"/>
      <c r="CV191" s="341"/>
      <c r="CW191" s="341"/>
      <c r="CX191" s="891" t="s">
        <v>50</v>
      </c>
      <c r="CY191" s="891"/>
      <c r="CZ191" s="892"/>
      <c r="DA191" s="213"/>
      <c r="DB191" s="214"/>
      <c r="DC191" s="214"/>
      <c r="DD191" s="214"/>
      <c r="DE191" s="214"/>
      <c r="DF191" s="214"/>
      <c r="DG191" s="214"/>
      <c r="DH191" s="214"/>
      <c r="DI191" s="214"/>
      <c r="DJ191" s="214"/>
      <c r="DK191" s="214"/>
      <c r="DL191" s="214"/>
      <c r="DM191" s="214"/>
      <c r="DN191" s="214"/>
      <c r="DO191" s="215"/>
      <c r="DP191" s="368"/>
      <c r="DQ191" s="369"/>
      <c r="DR191" s="369"/>
      <c r="DS191" s="369"/>
      <c r="DT191" s="369"/>
      <c r="DU191" s="369"/>
      <c r="DV191" s="369"/>
      <c r="DW191" s="369"/>
      <c r="DX191" s="372" t="s">
        <v>84</v>
      </c>
      <c r="DY191" s="372"/>
      <c r="DZ191" s="373"/>
      <c r="EA191" s="304"/>
      <c r="EB191" s="305"/>
      <c r="EC191" s="305"/>
      <c r="ED191" s="305"/>
      <c r="EE191" s="306"/>
      <c r="EF191" s="304"/>
      <c r="EG191" s="305"/>
      <c r="EH191" s="305"/>
      <c r="EI191" s="305"/>
      <c r="EJ191" s="306"/>
      <c r="EK191" s="326"/>
      <c r="EL191" s="327"/>
      <c r="EM191" s="327"/>
      <c r="EN191" s="327"/>
      <c r="EO191" s="328"/>
      <c r="EP191" s="326"/>
      <c r="EQ191" s="327"/>
      <c r="ER191" s="327"/>
      <c r="ES191" s="327"/>
      <c r="ET191" s="328"/>
      <c r="EU191" s="304"/>
      <c r="EV191" s="305"/>
      <c r="EW191" s="305"/>
      <c r="EX191" s="305"/>
      <c r="EY191" s="306"/>
      <c r="EZ191" s="326"/>
      <c r="FA191" s="327"/>
      <c r="FB191" s="327"/>
      <c r="FC191" s="327"/>
      <c r="FD191" s="328"/>
      <c r="FE191" s="326"/>
      <c r="FF191" s="327"/>
      <c r="FG191" s="327"/>
      <c r="FH191" s="327"/>
      <c r="FI191" s="328"/>
      <c r="FJ191" s="304"/>
      <c r="FK191" s="305"/>
      <c r="FL191" s="305"/>
      <c r="FM191" s="305"/>
      <c r="FN191" s="306"/>
      <c r="FO191" s="309" t="str">
        <f t="shared" ref="FO191" si="27">IF($BT191&gt;SUM($CN191:$CW196),IF(AND(CN191&gt;0,CN193&gt;0,CN195&gt;0),"⇒⇒⇒⇒
４箇所以上の場合",""),"")</f>
        <v/>
      </c>
      <c r="FP191" s="997" t="s">
        <v>131</v>
      </c>
      <c r="FQ191" s="901"/>
      <c r="FR191" s="345" t="s">
        <v>89</v>
      </c>
      <c r="FS191" s="346"/>
      <c r="FT191" s="346"/>
      <c r="FU191" s="346"/>
      <c r="FV191" s="346"/>
      <c r="FW191" s="346"/>
      <c r="FX191" s="346"/>
      <c r="FY191" s="347"/>
      <c r="FZ191" s="224" t="str">
        <f>FZ185</f>
        <v>4箇所目</v>
      </c>
      <c r="GA191" s="225"/>
      <c r="GB191" s="225"/>
      <c r="GC191" s="225"/>
      <c r="GD191" s="225"/>
      <c r="GE191" s="225"/>
      <c r="GF191" s="341"/>
      <c r="GG191" s="341"/>
      <c r="GH191" s="341"/>
      <c r="GI191" s="341"/>
      <c r="GJ191" s="341"/>
      <c r="GK191" s="341"/>
      <c r="GL191" s="341"/>
      <c r="GM191" s="341"/>
      <c r="GN191" s="341"/>
      <c r="GO191" s="341"/>
      <c r="GP191" s="891" t="s">
        <v>50</v>
      </c>
      <c r="GQ191" s="891"/>
      <c r="GR191" s="892"/>
      <c r="GS191" s="213"/>
      <c r="GT191" s="214"/>
      <c r="GU191" s="214"/>
      <c r="GV191" s="214"/>
      <c r="GW191" s="214"/>
      <c r="GX191" s="214"/>
      <c r="GY191" s="214"/>
      <c r="GZ191" s="214"/>
      <c r="HA191" s="214"/>
      <c r="HB191" s="214"/>
      <c r="HC191" s="214"/>
      <c r="HD191" s="214"/>
      <c r="HE191" s="214"/>
      <c r="HF191" s="214"/>
      <c r="HG191" s="215"/>
      <c r="HH191" s="368"/>
      <c r="HI191" s="369"/>
      <c r="HJ191" s="369"/>
      <c r="HK191" s="369"/>
      <c r="HL191" s="369"/>
      <c r="HM191" s="369"/>
      <c r="HN191" s="369"/>
      <c r="HO191" s="369"/>
      <c r="HP191" s="372" t="s">
        <v>84</v>
      </c>
      <c r="HQ191" s="372"/>
      <c r="HR191" s="373"/>
      <c r="HS191" s="304"/>
      <c r="HT191" s="305"/>
      <c r="HU191" s="305"/>
      <c r="HV191" s="305"/>
      <c r="HW191" s="306"/>
      <c r="HX191" s="304"/>
      <c r="HY191" s="305"/>
      <c r="HZ191" s="305"/>
      <c r="IA191" s="305"/>
      <c r="IB191" s="306"/>
      <c r="IC191" s="326"/>
      <c r="ID191" s="327"/>
      <c r="IE191" s="327"/>
      <c r="IF191" s="327"/>
      <c r="IG191" s="328"/>
      <c r="IH191" s="326"/>
      <c r="II191" s="327"/>
      <c r="IJ191" s="327"/>
      <c r="IK191" s="327"/>
      <c r="IL191" s="328"/>
      <c r="IM191" s="304"/>
      <c r="IN191" s="305"/>
      <c r="IO191" s="305"/>
      <c r="IP191" s="305"/>
      <c r="IQ191" s="306"/>
      <c r="IR191" s="326"/>
      <c r="IS191" s="327"/>
      <c r="IT191" s="327"/>
      <c r="IU191" s="327"/>
      <c r="IV191" s="328"/>
      <c r="IW191" s="326"/>
      <c r="IX191" s="327"/>
      <c r="IY191" s="327"/>
      <c r="IZ191" s="327"/>
      <c r="JA191" s="328"/>
      <c r="JB191" s="304"/>
      <c r="JC191" s="305"/>
      <c r="JD191" s="305"/>
      <c r="JE191" s="305"/>
      <c r="JF191" s="306"/>
      <c r="JG191" s="258"/>
      <c r="JH191" s="203"/>
      <c r="JI191" s="203"/>
      <c r="JJ191" s="203"/>
      <c r="JK191" s="203"/>
      <c r="JL191" s="203"/>
      <c r="JM191" s="203"/>
      <c r="JN191" s="203"/>
      <c r="JO191" s="203"/>
      <c r="JP191" s="203"/>
      <c r="JQ191" s="259" t="str">
        <f t="shared" ref="JQ191" si="28">IF($BT191&gt;SUM($CN191:$CW196,$GF191:$GO196),IF(AND(GF191&gt;0,GF193&gt;0,GF195&gt;0),"⇒⇒⇒⇒
７箇所以上の場合",""),"")</f>
        <v/>
      </c>
      <c r="JR191" s="997" t="s">
        <v>120</v>
      </c>
      <c r="JS191" s="901"/>
      <c r="JT191" s="345" t="s">
        <v>89</v>
      </c>
      <c r="JU191" s="346"/>
      <c r="JV191" s="346"/>
      <c r="JW191" s="346"/>
      <c r="JX191" s="346"/>
      <c r="JY191" s="346"/>
      <c r="JZ191" s="346"/>
      <c r="KA191" s="347"/>
      <c r="KB191" s="224" t="str">
        <f>KB185</f>
        <v>7箇所目</v>
      </c>
      <c r="KC191" s="225"/>
      <c r="KD191" s="225"/>
      <c r="KE191" s="225"/>
      <c r="KF191" s="225"/>
      <c r="KG191" s="225"/>
      <c r="KH191" s="341"/>
      <c r="KI191" s="341"/>
      <c r="KJ191" s="341"/>
      <c r="KK191" s="341"/>
      <c r="KL191" s="341"/>
      <c r="KM191" s="341"/>
      <c r="KN191" s="341"/>
      <c r="KO191" s="341"/>
      <c r="KP191" s="341"/>
      <c r="KQ191" s="341"/>
      <c r="KR191" s="891" t="s">
        <v>50</v>
      </c>
      <c r="KS191" s="891"/>
      <c r="KT191" s="892"/>
      <c r="KU191" s="213"/>
      <c r="KV191" s="214"/>
      <c r="KW191" s="214"/>
      <c r="KX191" s="214"/>
      <c r="KY191" s="214"/>
      <c r="KZ191" s="214"/>
      <c r="LA191" s="214"/>
      <c r="LB191" s="214"/>
      <c r="LC191" s="214"/>
      <c r="LD191" s="214"/>
      <c r="LE191" s="214"/>
      <c r="LF191" s="214"/>
      <c r="LG191" s="214"/>
      <c r="LH191" s="214"/>
      <c r="LI191" s="215"/>
      <c r="LJ191" s="368"/>
      <c r="LK191" s="369"/>
      <c r="LL191" s="369"/>
      <c r="LM191" s="369"/>
      <c r="LN191" s="369"/>
      <c r="LO191" s="369"/>
      <c r="LP191" s="369"/>
      <c r="LQ191" s="369"/>
      <c r="LR191" s="372" t="s">
        <v>84</v>
      </c>
      <c r="LS191" s="372"/>
      <c r="LT191" s="373"/>
      <c r="LU191" s="304"/>
      <c r="LV191" s="305"/>
      <c r="LW191" s="305"/>
      <c r="LX191" s="305"/>
      <c r="LY191" s="306"/>
      <c r="LZ191" s="304"/>
      <c r="MA191" s="305"/>
      <c r="MB191" s="305"/>
      <c r="MC191" s="305"/>
      <c r="MD191" s="306"/>
      <c r="ME191" s="326"/>
      <c r="MF191" s="327"/>
      <c r="MG191" s="327"/>
      <c r="MH191" s="327"/>
      <c r="MI191" s="328"/>
      <c r="MJ191" s="326"/>
      <c r="MK191" s="327"/>
      <c r="ML191" s="327"/>
      <c r="MM191" s="327"/>
      <c r="MN191" s="328"/>
      <c r="MO191" s="304"/>
      <c r="MP191" s="305"/>
      <c r="MQ191" s="305"/>
      <c r="MR191" s="305"/>
      <c r="MS191" s="306"/>
      <c r="MT191" s="326"/>
      <c r="MU191" s="327"/>
      <c r="MV191" s="327"/>
      <c r="MW191" s="327"/>
      <c r="MX191" s="328"/>
      <c r="MY191" s="326"/>
      <c r="MZ191" s="327"/>
      <c r="NA191" s="327"/>
      <c r="NB191" s="327"/>
      <c r="NC191" s="328"/>
      <c r="ND191" s="304"/>
      <c r="NE191" s="305"/>
      <c r="NF191" s="305"/>
      <c r="NG191" s="305"/>
      <c r="NH191" s="306"/>
      <c r="NI191" s="258"/>
      <c r="NJ191" s="203"/>
      <c r="NK191" s="203"/>
      <c r="NL191" s="203"/>
      <c r="NM191" s="203"/>
      <c r="NN191" s="203"/>
      <c r="NO191" s="203"/>
      <c r="NP191" s="203"/>
      <c r="NQ191" s="203"/>
      <c r="NR191" s="203"/>
      <c r="NS191" s="259" t="str">
        <f t="shared" ref="NS191" si="29">IF($BT191&gt;SUM($CN191:$CW196,$GF191:$GO196,$KH191:$KQ196),IF(AND(KH191&gt;0,KH193&gt;0,KH195&gt;0),"⇒⇒⇒⇒
10箇所以上の場合",""),"")</f>
        <v/>
      </c>
      <c r="NT191" s="997" t="s">
        <v>120</v>
      </c>
      <c r="NU191" s="901"/>
      <c r="NV191" s="345" t="s">
        <v>89</v>
      </c>
      <c r="NW191" s="346"/>
      <c r="NX191" s="346"/>
      <c r="NY191" s="346"/>
      <c r="NZ191" s="346"/>
      <c r="OA191" s="346"/>
      <c r="OB191" s="346"/>
      <c r="OC191" s="347"/>
      <c r="OD191" s="224" t="str">
        <f>OD185</f>
        <v>10箇所目</v>
      </c>
      <c r="OE191" s="225"/>
      <c r="OF191" s="225"/>
      <c r="OG191" s="225"/>
      <c r="OH191" s="225"/>
      <c r="OI191" s="225"/>
      <c r="OJ191" s="341"/>
      <c r="OK191" s="341"/>
      <c r="OL191" s="341"/>
      <c r="OM191" s="341"/>
      <c r="ON191" s="341"/>
      <c r="OO191" s="341"/>
      <c r="OP191" s="341"/>
      <c r="OQ191" s="341"/>
      <c r="OR191" s="341"/>
      <c r="OS191" s="341"/>
      <c r="OT191" s="891" t="s">
        <v>50</v>
      </c>
      <c r="OU191" s="891"/>
      <c r="OV191" s="892"/>
      <c r="OW191" s="213"/>
      <c r="OX191" s="214"/>
      <c r="OY191" s="214"/>
      <c r="OZ191" s="214"/>
      <c r="PA191" s="214"/>
      <c r="PB191" s="214"/>
      <c r="PC191" s="214"/>
      <c r="PD191" s="214"/>
      <c r="PE191" s="214"/>
      <c r="PF191" s="214"/>
      <c r="PG191" s="214"/>
      <c r="PH191" s="214"/>
      <c r="PI191" s="214"/>
      <c r="PJ191" s="214"/>
      <c r="PK191" s="215"/>
      <c r="PL191" s="368"/>
      <c r="PM191" s="369"/>
      <c r="PN191" s="369"/>
      <c r="PO191" s="369"/>
      <c r="PP191" s="369"/>
      <c r="PQ191" s="369"/>
      <c r="PR191" s="369"/>
      <c r="PS191" s="369"/>
      <c r="PT191" s="372" t="s">
        <v>84</v>
      </c>
      <c r="PU191" s="372"/>
      <c r="PV191" s="373"/>
      <c r="PW191" s="304"/>
      <c r="PX191" s="305"/>
      <c r="PY191" s="305"/>
      <c r="PZ191" s="305"/>
      <c r="QA191" s="306"/>
      <c r="QB191" s="304"/>
      <c r="QC191" s="305"/>
      <c r="QD191" s="305"/>
      <c r="QE191" s="305"/>
      <c r="QF191" s="306"/>
      <c r="QG191" s="326"/>
      <c r="QH191" s="327"/>
      <c r="QI191" s="327"/>
      <c r="QJ191" s="327"/>
      <c r="QK191" s="328"/>
      <c r="QL191" s="326"/>
      <c r="QM191" s="327"/>
      <c r="QN191" s="327"/>
      <c r="QO191" s="327"/>
      <c r="QP191" s="328"/>
      <c r="QQ191" s="304"/>
      <c r="QR191" s="305"/>
      <c r="QS191" s="305"/>
      <c r="QT191" s="305"/>
      <c r="QU191" s="306"/>
      <c r="QV191" s="326"/>
      <c r="QW191" s="327"/>
      <c r="QX191" s="327"/>
      <c r="QY191" s="327"/>
      <c r="QZ191" s="328"/>
      <c r="RA191" s="326"/>
      <c r="RB191" s="327"/>
      <c r="RC191" s="327"/>
      <c r="RD191" s="327"/>
      <c r="RE191" s="328"/>
      <c r="RF191" s="304"/>
      <c r="RG191" s="305"/>
      <c r="RH191" s="305"/>
      <c r="RI191" s="305"/>
      <c r="RJ191" s="306"/>
      <c r="RK191" s="258"/>
      <c r="RL191" s="203"/>
      <c r="RM191" s="203"/>
      <c r="RN191" s="203"/>
      <c r="RO191" s="203"/>
      <c r="RP191" s="203"/>
      <c r="RQ191" s="203"/>
      <c r="RR191" s="203"/>
      <c r="RS191" s="203"/>
      <c r="RT191" s="203"/>
      <c r="RU191" s="259"/>
    </row>
    <row r="192" spans="2:489" ht="2.1" customHeight="1">
      <c r="B192" s="859"/>
      <c r="C192" s="484"/>
      <c r="D192" s="485"/>
      <c r="E192" s="486"/>
      <c r="F192" s="348"/>
      <c r="G192" s="349"/>
      <c r="H192" s="349"/>
      <c r="I192" s="349"/>
      <c r="J192" s="349"/>
      <c r="K192" s="349"/>
      <c r="L192" s="349"/>
      <c r="M192" s="349"/>
      <c r="N192" s="349"/>
      <c r="O192" s="349"/>
      <c r="P192" s="349"/>
      <c r="Q192" s="349"/>
      <c r="R192" s="349"/>
      <c r="S192" s="349"/>
      <c r="T192" s="349"/>
      <c r="U192" s="349"/>
      <c r="V192" s="349"/>
      <c r="W192" s="349"/>
      <c r="X192" s="349"/>
      <c r="Y192" s="349"/>
      <c r="Z192" s="349"/>
      <c r="AA192" s="349"/>
      <c r="AB192" s="349"/>
      <c r="AC192" s="350"/>
      <c r="AD192" s="458"/>
      <c r="AE192" s="432"/>
      <c r="AF192" s="432"/>
      <c r="AG192" s="432"/>
      <c r="AH192" s="432"/>
      <c r="AI192" s="432"/>
      <c r="AJ192" s="432"/>
      <c r="AK192" s="432"/>
      <c r="AL192" s="432"/>
      <c r="AM192" s="432"/>
      <c r="AN192" s="432"/>
      <c r="AO192" s="437"/>
      <c r="AP192" s="437"/>
      <c r="AQ192" s="438"/>
      <c r="AR192" s="388"/>
      <c r="AS192" s="389"/>
      <c r="AT192" s="389"/>
      <c r="AU192" s="389"/>
      <c r="AV192" s="389"/>
      <c r="AW192" s="389"/>
      <c r="AX192" s="389"/>
      <c r="AY192" s="389"/>
      <c r="AZ192" s="389"/>
      <c r="BA192" s="389"/>
      <c r="BB192" s="389"/>
      <c r="BC192" s="389"/>
      <c r="BD192" s="389"/>
      <c r="BE192" s="390"/>
      <c r="BF192" s="388"/>
      <c r="BG192" s="389"/>
      <c r="BH192" s="389"/>
      <c r="BI192" s="389"/>
      <c r="BJ192" s="389"/>
      <c r="BK192" s="389"/>
      <c r="BL192" s="389"/>
      <c r="BM192" s="389"/>
      <c r="BN192" s="389"/>
      <c r="BO192" s="389"/>
      <c r="BP192" s="389"/>
      <c r="BQ192" s="389"/>
      <c r="BR192" s="389"/>
      <c r="BS192" s="390"/>
      <c r="BT192" s="431"/>
      <c r="BU192" s="432"/>
      <c r="BV192" s="432"/>
      <c r="BW192" s="432"/>
      <c r="BX192" s="432"/>
      <c r="BY192" s="432"/>
      <c r="BZ192" s="432"/>
      <c r="CA192" s="432"/>
      <c r="CB192" s="432"/>
      <c r="CC192" s="432"/>
      <c r="CD192" s="432"/>
      <c r="CE192" s="437"/>
      <c r="CF192" s="437"/>
      <c r="CG192" s="438"/>
      <c r="CH192" s="441"/>
      <c r="CI192" s="226"/>
      <c r="CJ192" s="226"/>
      <c r="CK192" s="226"/>
      <c r="CL192" s="226"/>
      <c r="CM192" s="226"/>
      <c r="CN192" s="325"/>
      <c r="CO192" s="325"/>
      <c r="CP192" s="325"/>
      <c r="CQ192" s="325"/>
      <c r="CR192" s="325"/>
      <c r="CS192" s="325"/>
      <c r="CT192" s="325"/>
      <c r="CU192" s="325"/>
      <c r="CV192" s="325"/>
      <c r="CW192" s="325"/>
      <c r="CX192" s="324"/>
      <c r="CY192" s="324"/>
      <c r="CZ192" s="344"/>
      <c r="DA192" s="207"/>
      <c r="DB192" s="208"/>
      <c r="DC192" s="208"/>
      <c r="DD192" s="208"/>
      <c r="DE192" s="208"/>
      <c r="DF192" s="208"/>
      <c r="DG192" s="208"/>
      <c r="DH192" s="208"/>
      <c r="DI192" s="208"/>
      <c r="DJ192" s="208"/>
      <c r="DK192" s="208"/>
      <c r="DL192" s="208"/>
      <c r="DM192" s="208"/>
      <c r="DN192" s="208"/>
      <c r="DO192" s="209"/>
      <c r="DP192" s="316"/>
      <c r="DQ192" s="317"/>
      <c r="DR192" s="317"/>
      <c r="DS192" s="317"/>
      <c r="DT192" s="317"/>
      <c r="DU192" s="317"/>
      <c r="DV192" s="317"/>
      <c r="DW192" s="317"/>
      <c r="DX192" s="226"/>
      <c r="DY192" s="226"/>
      <c r="DZ192" s="318"/>
      <c r="EA192" s="269"/>
      <c r="EB192" s="270"/>
      <c r="EC192" s="270"/>
      <c r="ED192" s="270"/>
      <c r="EE192" s="271"/>
      <c r="EF192" s="269"/>
      <c r="EG192" s="270"/>
      <c r="EH192" s="270"/>
      <c r="EI192" s="270"/>
      <c r="EJ192" s="271"/>
      <c r="EK192" s="329"/>
      <c r="EL192" s="330"/>
      <c r="EM192" s="330"/>
      <c r="EN192" s="330"/>
      <c r="EO192" s="331"/>
      <c r="EP192" s="329"/>
      <c r="EQ192" s="330"/>
      <c r="ER192" s="330"/>
      <c r="ES192" s="330"/>
      <c r="ET192" s="331"/>
      <c r="EU192" s="269"/>
      <c r="EV192" s="270"/>
      <c r="EW192" s="270"/>
      <c r="EX192" s="270"/>
      <c r="EY192" s="271"/>
      <c r="EZ192" s="329"/>
      <c r="FA192" s="330"/>
      <c r="FB192" s="330"/>
      <c r="FC192" s="330"/>
      <c r="FD192" s="331"/>
      <c r="FE192" s="329"/>
      <c r="FF192" s="330"/>
      <c r="FG192" s="330"/>
      <c r="FH192" s="330"/>
      <c r="FI192" s="331"/>
      <c r="FJ192" s="269"/>
      <c r="FK192" s="270"/>
      <c r="FL192" s="270"/>
      <c r="FM192" s="270"/>
      <c r="FN192" s="271"/>
      <c r="FO192" s="310"/>
      <c r="FP192" s="863"/>
      <c r="FQ192" s="865"/>
      <c r="FR192" s="348"/>
      <c r="FS192" s="349"/>
      <c r="FT192" s="349"/>
      <c r="FU192" s="349"/>
      <c r="FV192" s="349"/>
      <c r="FW192" s="349"/>
      <c r="FX192" s="349"/>
      <c r="FY192" s="350"/>
      <c r="FZ192" s="226"/>
      <c r="GA192" s="226"/>
      <c r="GB192" s="226"/>
      <c r="GC192" s="226"/>
      <c r="GD192" s="226"/>
      <c r="GE192" s="226"/>
      <c r="GF192" s="325"/>
      <c r="GG192" s="325"/>
      <c r="GH192" s="325"/>
      <c r="GI192" s="325"/>
      <c r="GJ192" s="325"/>
      <c r="GK192" s="325"/>
      <c r="GL192" s="325"/>
      <c r="GM192" s="325"/>
      <c r="GN192" s="325"/>
      <c r="GO192" s="325"/>
      <c r="GP192" s="324"/>
      <c r="GQ192" s="324"/>
      <c r="GR192" s="344"/>
      <c r="GS192" s="207"/>
      <c r="GT192" s="208"/>
      <c r="GU192" s="208"/>
      <c r="GV192" s="208"/>
      <c r="GW192" s="208"/>
      <c r="GX192" s="208"/>
      <c r="GY192" s="208"/>
      <c r="GZ192" s="208"/>
      <c r="HA192" s="208"/>
      <c r="HB192" s="208"/>
      <c r="HC192" s="208"/>
      <c r="HD192" s="208"/>
      <c r="HE192" s="208"/>
      <c r="HF192" s="208"/>
      <c r="HG192" s="209"/>
      <c r="HH192" s="316"/>
      <c r="HI192" s="317"/>
      <c r="HJ192" s="317"/>
      <c r="HK192" s="317"/>
      <c r="HL192" s="317"/>
      <c r="HM192" s="317"/>
      <c r="HN192" s="317"/>
      <c r="HO192" s="317"/>
      <c r="HP192" s="226"/>
      <c r="HQ192" s="226"/>
      <c r="HR192" s="318"/>
      <c r="HS192" s="269"/>
      <c r="HT192" s="270"/>
      <c r="HU192" s="270"/>
      <c r="HV192" s="270"/>
      <c r="HW192" s="271"/>
      <c r="HX192" s="269"/>
      <c r="HY192" s="270"/>
      <c r="HZ192" s="270"/>
      <c r="IA192" s="270"/>
      <c r="IB192" s="271"/>
      <c r="IC192" s="329"/>
      <c r="ID192" s="330"/>
      <c r="IE192" s="330"/>
      <c r="IF192" s="330"/>
      <c r="IG192" s="331"/>
      <c r="IH192" s="329"/>
      <c r="II192" s="330"/>
      <c r="IJ192" s="330"/>
      <c r="IK192" s="330"/>
      <c r="IL192" s="331"/>
      <c r="IM192" s="269"/>
      <c r="IN192" s="270"/>
      <c r="IO192" s="270"/>
      <c r="IP192" s="270"/>
      <c r="IQ192" s="271"/>
      <c r="IR192" s="329"/>
      <c r="IS192" s="330"/>
      <c r="IT192" s="330"/>
      <c r="IU192" s="330"/>
      <c r="IV192" s="331"/>
      <c r="IW192" s="329"/>
      <c r="IX192" s="330"/>
      <c r="IY192" s="330"/>
      <c r="IZ192" s="330"/>
      <c r="JA192" s="331"/>
      <c r="JB192" s="269"/>
      <c r="JC192" s="270"/>
      <c r="JD192" s="270"/>
      <c r="JE192" s="270"/>
      <c r="JF192" s="271"/>
      <c r="JG192" s="258"/>
      <c r="JH192" s="203"/>
      <c r="JI192" s="203"/>
      <c r="JJ192" s="203"/>
      <c r="JK192" s="203"/>
      <c r="JL192" s="203"/>
      <c r="JM192" s="203"/>
      <c r="JN192" s="203"/>
      <c r="JO192" s="203"/>
      <c r="JP192" s="203"/>
      <c r="JQ192" s="260"/>
      <c r="JR192" s="863"/>
      <c r="JS192" s="865"/>
      <c r="JT192" s="348"/>
      <c r="JU192" s="349"/>
      <c r="JV192" s="349"/>
      <c r="JW192" s="349"/>
      <c r="JX192" s="349"/>
      <c r="JY192" s="349"/>
      <c r="JZ192" s="349"/>
      <c r="KA192" s="350"/>
      <c r="KB192" s="226"/>
      <c r="KC192" s="226"/>
      <c r="KD192" s="226"/>
      <c r="KE192" s="226"/>
      <c r="KF192" s="226"/>
      <c r="KG192" s="226"/>
      <c r="KH192" s="325"/>
      <c r="KI192" s="325"/>
      <c r="KJ192" s="325"/>
      <c r="KK192" s="325"/>
      <c r="KL192" s="325"/>
      <c r="KM192" s="325"/>
      <c r="KN192" s="325"/>
      <c r="KO192" s="325"/>
      <c r="KP192" s="325"/>
      <c r="KQ192" s="325"/>
      <c r="KR192" s="324"/>
      <c r="KS192" s="324"/>
      <c r="KT192" s="344"/>
      <c r="KU192" s="207"/>
      <c r="KV192" s="208"/>
      <c r="KW192" s="208"/>
      <c r="KX192" s="208"/>
      <c r="KY192" s="208"/>
      <c r="KZ192" s="208"/>
      <c r="LA192" s="208"/>
      <c r="LB192" s="208"/>
      <c r="LC192" s="208"/>
      <c r="LD192" s="208"/>
      <c r="LE192" s="208"/>
      <c r="LF192" s="208"/>
      <c r="LG192" s="208"/>
      <c r="LH192" s="208"/>
      <c r="LI192" s="209"/>
      <c r="LJ192" s="316"/>
      <c r="LK192" s="317"/>
      <c r="LL192" s="317"/>
      <c r="LM192" s="317"/>
      <c r="LN192" s="317"/>
      <c r="LO192" s="317"/>
      <c r="LP192" s="317"/>
      <c r="LQ192" s="317"/>
      <c r="LR192" s="226"/>
      <c r="LS192" s="226"/>
      <c r="LT192" s="318"/>
      <c r="LU192" s="269"/>
      <c r="LV192" s="270"/>
      <c r="LW192" s="270"/>
      <c r="LX192" s="270"/>
      <c r="LY192" s="271"/>
      <c r="LZ192" s="269"/>
      <c r="MA192" s="270"/>
      <c r="MB192" s="270"/>
      <c r="MC192" s="270"/>
      <c r="MD192" s="271"/>
      <c r="ME192" s="329"/>
      <c r="MF192" s="330"/>
      <c r="MG192" s="330"/>
      <c r="MH192" s="330"/>
      <c r="MI192" s="331"/>
      <c r="MJ192" s="329"/>
      <c r="MK192" s="330"/>
      <c r="ML192" s="330"/>
      <c r="MM192" s="330"/>
      <c r="MN192" s="331"/>
      <c r="MO192" s="269"/>
      <c r="MP192" s="270"/>
      <c r="MQ192" s="270"/>
      <c r="MR192" s="270"/>
      <c r="MS192" s="271"/>
      <c r="MT192" s="329"/>
      <c r="MU192" s="330"/>
      <c r="MV192" s="330"/>
      <c r="MW192" s="330"/>
      <c r="MX192" s="331"/>
      <c r="MY192" s="329"/>
      <c r="MZ192" s="330"/>
      <c r="NA192" s="330"/>
      <c r="NB192" s="330"/>
      <c r="NC192" s="331"/>
      <c r="ND192" s="269"/>
      <c r="NE192" s="270"/>
      <c r="NF192" s="270"/>
      <c r="NG192" s="270"/>
      <c r="NH192" s="271"/>
      <c r="NI192" s="258"/>
      <c r="NJ192" s="203"/>
      <c r="NK192" s="203"/>
      <c r="NL192" s="203"/>
      <c r="NM192" s="203"/>
      <c r="NN192" s="203"/>
      <c r="NO192" s="203"/>
      <c r="NP192" s="203"/>
      <c r="NQ192" s="203"/>
      <c r="NR192" s="203"/>
      <c r="NS192" s="260"/>
      <c r="NT192" s="863"/>
      <c r="NU192" s="865"/>
      <c r="NV192" s="348"/>
      <c r="NW192" s="349"/>
      <c r="NX192" s="349"/>
      <c r="NY192" s="349"/>
      <c r="NZ192" s="349"/>
      <c r="OA192" s="349"/>
      <c r="OB192" s="349"/>
      <c r="OC192" s="350"/>
      <c r="OD192" s="226"/>
      <c r="OE192" s="226"/>
      <c r="OF192" s="226"/>
      <c r="OG192" s="226"/>
      <c r="OH192" s="226"/>
      <c r="OI192" s="226"/>
      <c r="OJ192" s="325"/>
      <c r="OK192" s="325"/>
      <c r="OL192" s="325"/>
      <c r="OM192" s="325"/>
      <c r="ON192" s="325"/>
      <c r="OO192" s="325"/>
      <c r="OP192" s="325"/>
      <c r="OQ192" s="325"/>
      <c r="OR192" s="325"/>
      <c r="OS192" s="325"/>
      <c r="OT192" s="324"/>
      <c r="OU192" s="324"/>
      <c r="OV192" s="344"/>
      <c r="OW192" s="207"/>
      <c r="OX192" s="208"/>
      <c r="OY192" s="208"/>
      <c r="OZ192" s="208"/>
      <c r="PA192" s="208"/>
      <c r="PB192" s="208"/>
      <c r="PC192" s="208"/>
      <c r="PD192" s="208"/>
      <c r="PE192" s="208"/>
      <c r="PF192" s="208"/>
      <c r="PG192" s="208"/>
      <c r="PH192" s="208"/>
      <c r="PI192" s="208"/>
      <c r="PJ192" s="208"/>
      <c r="PK192" s="209"/>
      <c r="PL192" s="316"/>
      <c r="PM192" s="317"/>
      <c r="PN192" s="317"/>
      <c r="PO192" s="317"/>
      <c r="PP192" s="317"/>
      <c r="PQ192" s="317"/>
      <c r="PR192" s="317"/>
      <c r="PS192" s="317"/>
      <c r="PT192" s="226"/>
      <c r="PU192" s="226"/>
      <c r="PV192" s="318"/>
      <c r="PW192" s="269"/>
      <c r="PX192" s="270"/>
      <c r="PY192" s="270"/>
      <c r="PZ192" s="270"/>
      <c r="QA192" s="271"/>
      <c r="QB192" s="269"/>
      <c r="QC192" s="270"/>
      <c r="QD192" s="270"/>
      <c r="QE192" s="270"/>
      <c r="QF192" s="271"/>
      <c r="QG192" s="329"/>
      <c r="QH192" s="330"/>
      <c r="QI192" s="330"/>
      <c r="QJ192" s="330"/>
      <c r="QK192" s="331"/>
      <c r="QL192" s="329"/>
      <c r="QM192" s="330"/>
      <c r="QN192" s="330"/>
      <c r="QO192" s="330"/>
      <c r="QP192" s="331"/>
      <c r="QQ192" s="269"/>
      <c r="QR192" s="270"/>
      <c r="QS192" s="270"/>
      <c r="QT192" s="270"/>
      <c r="QU192" s="271"/>
      <c r="QV192" s="329"/>
      <c r="QW192" s="330"/>
      <c r="QX192" s="330"/>
      <c r="QY192" s="330"/>
      <c r="QZ192" s="331"/>
      <c r="RA192" s="329"/>
      <c r="RB192" s="330"/>
      <c r="RC192" s="330"/>
      <c r="RD192" s="330"/>
      <c r="RE192" s="331"/>
      <c r="RF192" s="269"/>
      <c r="RG192" s="270"/>
      <c r="RH192" s="270"/>
      <c r="RI192" s="270"/>
      <c r="RJ192" s="271"/>
      <c r="RK192" s="258"/>
      <c r="RL192" s="203"/>
      <c r="RM192" s="203"/>
      <c r="RN192" s="203"/>
      <c r="RO192" s="203"/>
      <c r="RP192" s="203"/>
      <c r="RQ192" s="203"/>
      <c r="RR192" s="203"/>
      <c r="RS192" s="203"/>
      <c r="RT192" s="203"/>
      <c r="RU192" s="260"/>
    </row>
    <row r="193" spans="2:489" ht="12" customHeight="1">
      <c r="B193" s="859"/>
      <c r="C193" s="484"/>
      <c r="D193" s="485"/>
      <c r="E193" s="486"/>
      <c r="F193" s="348"/>
      <c r="G193" s="349"/>
      <c r="H193" s="349"/>
      <c r="I193" s="349"/>
      <c r="J193" s="349"/>
      <c r="K193" s="349"/>
      <c r="L193" s="349"/>
      <c r="M193" s="349"/>
      <c r="N193" s="349"/>
      <c r="O193" s="349"/>
      <c r="P193" s="349"/>
      <c r="Q193" s="349"/>
      <c r="R193" s="349"/>
      <c r="S193" s="349"/>
      <c r="T193" s="349"/>
      <c r="U193" s="349"/>
      <c r="V193" s="349"/>
      <c r="W193" s="349"/>
      <c r="X193" s="349"/>
      <c r="Y193" s="349"/>
      <c r="Z193" s="349"/>
      <c r="AA193" s="349"/>
      <c r="AB193" s="349"/>
      <c r="AC193" s="350"/>
      <c r="AD193" s="458"/>
      <c r="AE193" s="432"/>
      <c r="AF193" s="432"/>
      <c r="AG193" s="432"/>
      <c r="AH193" s="432"/>
      <c r="AI193" s="432"/>
      <c r="AJ193" s="432"/>
      <c r="AK193" s="432"/>
      <c r="AL193" s="432"/>
      <c r="AM193" s="432"/>
      <c r="AN193" s="432"/>
      <c r="AO193" s="437"/>
      <c r="AP193" s="437"/>
      <c r="AQ193" s="438"/>
      <c r="AR193" s="388"/>
      <c r="AS193" s="389"/>
      <c r="AT193" s="389"/>
      <c r="AU193" s="389"/>
      <c r="AV193" s="389"/>
      <c r="AW193" s="389"/>
      <c r="AX193" s="389"/>
      <c r="AY193" s="389"/>
      <c r="AZ193" s="389"/>
      <c r="BA193" s="389"/>
      <c r="BB193" s="389"/>
      <c r="BC193" s="389"/>
      <c r="BD193" s="389"/>
      <c r="BE193" s="390"/>
      <c r="BF193" s="388"/>
      <c r="BG193" s="389"/>
      <c r="BH193" s="389"/>
      <c r="BI193" s="389"/>
      <c r="BJ193" s="389"/>
      <c r="BK193" s="389"/>
      <c r="BL193" s="389"/>
      <c r="BM193" s="389"/>
      <c r="BN193" s="389"/>
      <c r="BO193" s="389"/>
      <c r="BP193" s="389"/>
      <c r="BQ193" s="389"/>
      <c r="BR193" s="389"/>
      <c r="BS193" s="390"/>
      <c r="BT193" s="431"/>
      <c r="BU193" s="432"/>
      <c r="BV193" s="432"/>
      <c r="BW193" s="432"/>
      <c r="BX193" s="432"/>
      <c r="BY193" s="432"/>
      <c r="BZ193" s="432"/>
      <c r="CA193" s="432"/>
      <c r="CB193" s="432"/>
      <c r="CC193" s="432"/>
      <c r="CD193" s="432"/>
      <c r="CE193" s="437"/>
      <c r="CF193" s="437"/>
      <c r="CG193" s="438"/>
      <c r="CH193" s="442" t="s">
        <v>42</v>
      </c>
      <c r="CI193" s="265"/>
      <c r="CJ193" s="265"/>
      <c r="CK193" s="265"/>
      <c r="CL193" s="265"/>
      <c r="CM193" s="265"/>
      <c r="CN193" s="325"/>
      <c r="CO193" s="325"/>
      <c r="CP193" s="325"/>
      <c r="CQ193" s="325"/>
      <c r="CR193" s="325"/>
      <c r="CS193" s="325"/>
      <c r="CT193" s="325"/>
      <c r="CU193" s="325"/>
      <c r="CV193" s="325"/>
      <c r="CW193" s="325"/>
      <c r="CX193" s="216" t="s">
        <v>50</v>
      </c>
      <c r="CY193" s="216"/>
      <c r="CZ193" s="217"/>
      <c r="DA193" s="204"/>
      <c r="DB193" s="205"/>
      <c r="DC193" s="205"/>
      <c r="DD193" s="205"/>
      <c r="DE193" s="205"/>
      <c r="DF193" s="205"/>
      <c r="DG193" s="205"/>
      <c r="DH193" s="205"/>
      <c r="DI193" s="205"/>
      <c r="DJ193" s="205"/>
      <c r="DK193" s="205"/>
      <c r="DL193" s="205"/>
      <c r="DM193" s="205"/>
      <c r="DN193" s="205"/>
      <c r="DO193" s="206"/>
      <c r="DP193" s="261"/>
      <c r="DQ193" s="262"/>
      <c r="DR193" s="262"/>
      <c r="DS193" s="262"/>
      <c r="DT193" s="262"/>
      <c r="DU193" s="262"/>
      <c r="DV193" s="262"/>
      <c r="DW193" s="262"/>
      <c r="DX193" s="265" t="s">
        <v>84</v>
      </c>
      <c r="DY193" s="265"/>
      <c r="DZ193" s="266"/>
      <c r="EA193" s="269"/>
      <c r="EB193" s="270"/>
      <c r="EC193" s="270"/>
      <c r="ED193" s="270"/>
      <c r="EE193" s="271"/>
      <c r="EF193" s="269"/>
      <c r="EG193" s="270"/>
      <c r="EH193" s="270"/>
      <c r="EI193" s="270"/>
      <c r="EJ193" s="271"/>
      <c r="EK193" s="329"/>
      <c r="EL193" s="330"/>
      <c r="EM193" s="330"/>
      <c r="EN193" s="330"/>
      <c r="EO193" s="331"/>
      <c r="EP193" s="329"/>
      <c r="EQ193" s="330"/>
      <c r="ER193" s="330"/>
      <c r="ES193" s="330"/>
      <c r="ET193" s="331"/>
      <c r="EU193" s="269"/>
      <c r="EV193" s="270"/>
      <c r="EW193" s="270"/>
      <c r="EX193" s="270"/>
      <c r="EY193" s="271"/>
      <c r="EZ193" s="329"/>
      <c r="FA193" s="330"/>
      <c r="FB193" s="330"/>
      <c r="FC193" s="330"/>
      <c r="FD193" s="331"/>
      <c r="FE193" s="329"/>
      <c r="FF193" s="330"/>
      <c r="FG193" s="330"/>
      <c r="FH193" s="330"/>
      <c r="FI193" s="331"/>
      <c r="FJ193" s="269"/>
      <c r="FK193" s="270"/>
      <c r="FL193" s="270"/>
      <c r="FM193" s="270"/>
      <c r="FN193" s="271"/>
      <c r="FO193" s="310"/>
      <c r="FP193" s="863"/>
      <c r="FQ193" s="865"/>
      <c r="FR193" s="348"/>
      <c r="FS193" s="349"/>
      <c r="FT193" s="349"/>
      <c r="FU193" s="349"/>
      <c r="FV193" s="349"/>
      <c r="FW193" s="349"/>
      <c r="FX193" s="349"/>
      <c r="FY193" s="350"/>
      <c r="FZ193" s="307" t="str">
        <f>FZ187</f>
        <v>5箇所目</v>
      </c>
      <c r="GA193" s="265"/>
      <c r="GB193" s="265"/>
      <c r="GC193" s="265"/>
      <c r="GD193" s="265"/>
      <c r="GE193" s="265"/>
      <c r="GF193" s="325"/>
      <c r="GG193" s="325"/>
      <c r="GH193" s="325"/>
      <c r="GI193" s="325"/>
      <c r="GJ193" s="325"/>
      <c r="GK193" s="325"/>
      <c r="GL193" s="325"/>
      <c r="GM193" s="325"/>
      <c r="GN193" s="325"/>
      <c r="GO193" s="325"/>
      <c r="GP193" s="216" t="s">
        <v>50</v>
      </c>
      <c r="GQ193" s="216"/>
      <c r="GR193" s="217"/>
      <c r="GS193" s="204"/>
      <c r="GT193" s="205"/>
      <c r="GU193" s="205"/>
      <c r="GV193" s="205"/>
      <c r="GW193" s="205"/>
      <c r="GX193" s="205"/>
      <c r="GY193" s="205"/>
      <c r="GZ193" s="205"/>
      <c r="HA193" s="205"/>
      <c r="HB193" s="205"/>
      <c r="HC193" s="205"/>
      <c r="HD193" s="205"/>
      <c r="HE193" s="205"/>
      <c r="HF193" s="205"/>
      <c r="HG193" s="206"/>
      <c r="HH193" s="261"/>
      <c r="HI193" s="262"/>
      <c r="HJ193" s="262"/>
      <c r="HK193" s="262"/>
      <c r="HL193" s="262"/>
      <c r="HM193" s="262"/>
      <c r="HN193" s="262"/>
      <c r="HO193" s="262"/>
      <c r="HP193" s="265" t="s">
        <v>84</v>
      </c>
      <c r="HQ193" s="265"/>
      <c r="HR193" s="266"/>
      <c r="HS193" s="269"/>
      <c r="HT193" s="270"/>
      <c r="HU193" s="270"/>
      <c r="HV193" s="270"/>
      <c r="HW193" s="271"/>
      <c r="HX193" s="269"/>
      <c r="HY193" s="270"/>
      <c r="HZ193" s="270"/>
      <c r="IA193" s="270"/>
      <c r="IB193" s="271"/>
      <c r="IC193" s="329"/>
      <c r="ID193" s="330"/>
      <c r="IE193" s="330"/>
      <c r="IF193" s="330"/>
      <c r="IG193" s="331"/>
      <c r="IH193" s="329"/>
      <c r="II193" s="330"/>
      <c r="IJ193" s="330"/>
      <c r="IK193" s="330"/>
      <c r="IL193" s="331"/>
      <c r="IM193" s="269"/>
      <c r="IN193" s="270"/>
      <c r="IO193" s="270"/>
      <c r="IP193" s="270"/>
      <c r="IQ193" s="271"/>
      <c r="IR193" s="329"/>
      <c r="IS193" s="330"/>
      <c r="IT193" s="330"/>
      <c r="IU193" s="330"/>
      <c r="IV193" s="331"/>
      <c r="IW193" s="329"/>
      <c r="IX193" s="330"/>
      <c r="IY193" s="330"/>
      <c r="IZ193" s="330"/>
      <c r="JA193" s="331"/>
      <c r="JB193" s="269"/>
      <c r="JC193" s="270"/>
      <c r="JD193" s="270"/>
      <c r="JE193" s="270"/>
      <c r="JF193" s="271"/>
      <c r="JG193" s="258"/>
      <c r="JH193" s="203"/>
      <c r="JI193" s="203"/>
      <c r="JJ193" s="203"/>
      <c r="JK193" s="203"/>
      <c r="JL193" s="203"/>
      <c r="JM193" s="203"/>
      <c r="JN193" s="203"/>
      <c r="JO193" s="203"/>
      <c r="JP193" s="203"/>
      <c r="JQ193" s="260"/>
      <c r="JR193" s="863"/>
      <c r="JS193" s="865"/>
      <c r="JT193" s="348"/>
      <c r="JU193" s="349"/>
      <c r="JV193" s="349"/>
      <c r="JW193" s="349"/>
      <c r="JX193" s="349"/>
      <c r="JY193" s="349"/>
      <c r="JZ193" s="349"/>
      <c r="KA193" s="350"/>
      <c r="KB193" s="307" t="str">
        <f>KB187</f>
        <v>8箇所目</v>
      </c>
      <c r="KC193" s="265"/>
      <c r="KD193" s="265"/>
      <c r="KE193" s="265"/>
      <c r="KF193" s="265"/>
      <c r="KG193" s="265"/>
      <c r="KH193" s="325"/>
      <c r="KI193" s="325"/>
      <c r="KJ193" s="325"/>
      <c r="KK193" s="325"/>
      <c r="KL193" s="325"/>
      <c r="KM193" s="325"/>
      <c r="KN193" s="325"/>
      <c r="KO193" s="325"/>
      <c r="KP193" s="325"/>
      <c r="KQ193" s="325"/>
      <c r="KR193" s="216" t="s">
        <v>50</v>
      </c>
      <c r="KS193" s="216"/>
      <c r="KT193" s="217"/>
      <c r="KU193" s="204"/>
      <c r="KV193" s="205"/>
      <c r="KW193" s="205"/>
      <c r="KX193" s="205"/>
      <c r="KY193" s="205"/>
      <c r="KZ193" s="205"/>
      <c r="LA193" s="205"/>
      <c r="LB193" s="205"/>
      <c r="LC193" s="205"/>
      <c r="LD193" s="205"/>
      <c r="LE193" s="205"/>
      <c r="LF193" s="205"/>
      <c r="LG193" s="205"/>
      <c r="LH193" s="205"/>
      <c r="LI193" s="206"/>
      <c r="LJ193" s="261"/>
      <c r="LK193" s="262"/>
      <c r="LL193" s="262"/>
      <c r="LM193" s="262"/>
      <c r="LN193" s="262"/>
      <c r="LO193" s="262"/>
      <c r="LP193" s="262"/>
      <c r="LQ193" s="262"/>
      <c r="LR193" s="265" t="s">
        <v>84</v>
      </c>
      <c r="LS193" s="265"/>
      <c r="LT193" s="266"/>
      <c r="LU193" s="269"/>
      <c r="LV193" s="270"/>
      <c r="LW193" s="270"/>
      <c r="LX193" s="270"/>
      <c r="LY193" s="271"/>
      <c r="LZ193" s="269"/>
      <c r="MA193" s="270"/>
      <c r="MB193" s="270"/>
      <c r="MC193" s="270"/>
      <c r="MD193" s="271"/>
      <c r="ME193" s="329"/>
      <c r="MF193" s="330"/>
      <c r="MG193" s="330"/>
      <c r="MH193" s="330"/>
      <c r="MI193" s="331"/>
      <c r="MJ193" s="329"/>
      <c r="MK193" s="330"/>
      <c r="ML193" s="330"/>
      <c r="MM193" s="330"/>
      <c r="MN193" s="331"/>
      <c r="MO193" s="269"/>
      <c r="MP193" s="270"/>
      <c r="MQ193" s="270"/>
      <c r="MR193" s="270"/>
      <c r="MS193" s="271"/>
      <c r="MT193" s="329"/>
      <c r="MU193" s="330"/>
      <c r="MV193" s="330"/>
      <c r="MW193" s="330"/>
      <c r="MX193" s="331"/>
      <c r="MY193" s="329"/>
      <c r="MZ193" s="330"/>
      <c r="NA193" s="330"/>
      <c r="NB193" s="330"/>
      <c r="NC193" s="331"/>
      <c r="ND193" s="269"/>
      <c r="NE193" s="270"/>
      <c r="NF193" s="270"/>
      <c r="NG193" s="270"/>
      <c r="NH193" s="271"/>
      <c r="NI193" s="258"/>
      <c r="NJ193" s="203"/>
      <c r="NK193" s="203"/>
      <c r="NL193" s="203"/>
      <c r="NM193" s="203"/>
      <c r="NN193" s="203"/>
      <c r="NO193" s="203"/>
      <c r="NP193" s="203"/>
      <c r="NQ193" s="203"/>
      <c r="NR193" s="203"/>
      <c r="NS193" s="260"/>
      <c r="NT193" s="863"/>
      <c r="NU193" s="865"/>
      <c r="NV193" s="348"/>
      <c r="NW193" s="349"/>
      <c r="NX193" s="349"/>
      <c r="NY193" s="349"/>
      <c r="NZ193" s="349"/>
      <c r="OA193" s="349"/>
      <c r="OB193" s="349"/>
      <c r="OC193" s="350"/>
      <c r="OD193" s="307" t="str">
        <f>OD187</f>
        <v>11箇所目</v>
      </c>
      <c r="OE193" s="265"/>
      <c r="OF193" s="265"/>
      <c r="OG193" s="265"/>
      <c r="OH193" s="265"/>
      <c r="OI193" s="265"/>
      <c r="OJ193" s="325"/>
      <c r="OK193" s="325"/>
      <c r="OL193" s="325"/>
      <c r="OM193" s="325"/>
      <c r="ON193" s="325"/>
      <c r="OO193" s="325"/>
      <c r="OP193" s="325"/>
      <c r="OQ193" s="325"/>
      <c r="OR193" s="325"/>
      <c r="OS193" s="325"/>
      <c r="OT193" s="216" t="s">
        <v>50</v>
      </c>
      <c r="OU193" s="216"/>
      <c r="OV193" s="217"/>
      <c r="OW193" s="204"/>
      <c r="OX193" s="205"/>
      <c r="OY193" s="205"/>
      <c r="OZ193" s="205"/>
      <c r="PA193" s="205"/>
      <c r="PB193" s="205"/>
      <c r="PC193" s="205"/>
      <c r="PD193" s="205"/>
      <c r="PE193" s="205"/>
      <c r="PF193" s="205"/>
      <c r="PG193" s="205"/>
      <c r="PH193" s="205"/>
      <c r="PI193" s="205"/>
      <c r="PJ193" s="205"/>
      <c r="PK193" s="206"/>
      <c r="PL193" s="261"/>
      <c r="PM193" s="262"/>
      <c r="PN193" s="262"/>
      <c r="PO193" s="262"/>
      <c r="PP193" s="262"/>
      <c r="PQ193" s="262"/>
      <c r="PR193" s="262"/>
      <c r="PS193" s="262"/>
      <c r="PT193" s="265" t="s">
        <v>84</v>
      </c>
      <c r="PU193" s="265"/>
      <c r="PV193" s="266"/>
      <c r="PW193" s="269"/>
      <c r="PX193" s="270"/>
      <c r="PY193" s="270"/>
      <c r="PZ193" s="270"/>
      <c r="QA193" s="271"/>
      <c r="QB193" s="269"/>
      <c r="QC193" s="270"/>
      <c r="QD193" s="270"/>
      <c r="QE193" s="270"/>
      <c r="QF193" s="271"/>
      <c r="QG193" s="329"/>
      <c r="QH193" s="330"/>
      <c r="QI193" s="330"/>
      <c r="QJ193" s="330"/>
      <c r="QK193" s="331"/>
      <c r="QL193" s="329"/>
      <c r="QM193" s="330"/>
      <c r="QN193" s="330"/>
      <c r="QO193" s="330"/>
      <c r="QP193" s="331"/>
      <c r="QQ193" s="269"/>
      <c r="QR193" s="270"/>
      <c r="QS193" s="270"/>
      <c r="QT193" s="270"/>
      <c r="QU193" s="271"/>
      <c r="QV193" s="329"/>
      <c r="QW193" s="330"/>
      <c r="QX193" s="330"/>
      <c r="QY193" s="330"/>
      <c r="QZ193" s="331"/>
      <c r="RA193" s="329"/>
      <c r="RB193" s="330"/>
      <c r="RC193" s="330"/>
      <c r="RD193" s="330"/>
      <c r="RE193" s="331"/>
      <c r="RF193" s="269"/>
      <c r="RG193" s="270"/>
      <c r="RH193" s="270"/>
      <c r="RI193" s="270"/>
      <c r="RJ193" s="271"/>
      <c r="RK193" s="258"/>
      <c r="RL193" s="203"/>
      <c r="RM193" s="203"/>
      <c r="RN193" s="203"/>
      <c r="RO193" s="203"/>
      <c r="RP193" s="203"/>
      <c r="RQ193" s="203"/>
      <c r="RR193" s="203"/>
      <c r="RS193" s="203"/>
      <c r="RT193" s="203"/>
      <c r="RU193" s="260"/>
    </row>
    <row r="194" spans="2:489" ht="2.1" customHeight="1">
      <c r="B194" s="859"/>
      <c r="C194" s="484"/>
      <c r="D194" s="485"/>
      <c r="E194" s="486"/>
      <c r="F194" s="348"/>
      <c r="G194" s="349"/>
      <c r="H194" s="349"/>
      <c r="I194" s="349"/>
      <c r="J194" s="349"/>
      <c r="K194" s="349"/>
      <c r="L194" s="349"/>
      <c r="M194" s="349"/>
      <c r="N194" s="349"/>
      <c r="O194" s="349"/>
      <c r="P194" s="349"/>
      <c r="Q194" s="349"/>
      <c r="R194" s="349"/>
      <c r="S194" s="349"/>
      <c r="T194" s="349"/>
      <c r="U194" s="349"/>
      <c r="V194" s="349"/>
      <c r="W194" s="349"/>
      <c r="X194" s="349"/>
      <c r="Y194" s="349"/>
      <c r="Z194" s="349"/>
      <c r="AA194" s="349"/>
      <c r="AB194" s="349"/>
      <c r="AC194" s="350"/>
      <c r="AD194" s="458"/>
      <c r="AE194" s="432"/>
      <c r="AF194" s="432"/>
      <c r="AG194" s="432"/>
      <c r="AH194" s="432"/>
      <c r="AI194" s="432"/>
      <c r="AJ194" s="432"/>
      <c r="AK194" s="432"/>
      <c r="AL194" s="432"/>
      <c r="AM194" s="432"/>
      <c r="AN194" s="432"/>
      <c r="AO194" s="437"/>
      <c r="AP194" s="437"/>
      <c r="AQ194" s="438"/>
      <c r="AR194" s="388"/>
      <c r="AS194" s="389"/>
      <c r="AT194" s="389"/>
      <c r="AU194" s="389"/>
      <c r="AV194" s="389"/>
      <c r="AW194" s="389"/>
      <c r="AX194" s="389"/>
      <c r="AY194" s="389"/>
      <c r="AZ194" s="389"/>
      <c r="BA194" s="389"/>
      <c r="BB194" s="389"/>
      <c r="BC194" s="389"/>
      <c r="BD194" s="389"/>
      <c r="BE194" s="390"/>
      <c r="BF194" s="388"/>
      <c r="BG194" s="389"/>
      <c r="BH194" s="389"/>
      <c r="BI194" s="389"/>
      <c r="BJ194" s="389"/>
      <c r="BK194" s="389"/>
      <c r="BL194" s="389"/>
      <c r="BM194" s="389"/>
      <c r="BN194" s="389"/>
      <c r="BO194" s="389"/>
      <c r="BP194" s="389"/>
      <c r="BQ194" s="389"/>
      <c r="BR194" s="389"/>
      <c r="BS194" s="390"/>
      <c r="BT194" s="431"/>
      <c r="BU194" s="432"/>
      <c r="BV194" s="432"/>
      <c r="BW194" s="432"/>
      <c r="BX194" s="432"/>
      <c r="BY194" s="432"/>
      <c r="BZ194" s="432"/>
      <c r="CA194" s="432"/>
      <c r="CB194" s="432"/>
      <c r="CC194" s="432"/>
      <c r="CD194" s="432"/>
      <c r="CE194" s="437"/>
      <c r="CF194" s="437"/>
      <c r="CG194" s="438"/>
      <c r="CH194" s="441"/>
      <c r="CI194" s="226"/>
      <c r="CJ194" s="226"/>
      <c r="CK194" s="226"/>
      <c r="CL194" s="226"/>
      <c r="CM194" s="226"/>
      <c r="CN194" s="325"/>
      <c r="CO194" s="325"/>
      <c r="CP194" s="325"/>
      <c r="CQ194" s="325"/>
      <c r="CR194" s="325"/>
      <c r="CS194" s="325"/>
      <c r="CT194" s="325"/>
      <c r="CU194" s="325"/>
      <c r="CV194" s="325"/>
      <c r="CW194" s="325"/>
      <c r="CX194" s="324"/>
      <c r="CY194" s="324"/>
      <c r="CZ194" s="344"/>
      <c r="DA194" s="207"/>
      <c r="DB194" s="208"/>
      <c r="DC194" s="208"/>
      <c r="DD194" s="208"/>
      <c r="DE194" s="208"/>
      <c r="DF194" s="208"/>
      <c r="DG194" s="208"/>
      <c r="DH194" s="208"/>
      <c r="DI194" s="208"/>
      <c r="DJ194" s="208"/>
      <c r="DK194" s="208"/>
      <c r="DL194" s="208"/>
      <c r="DM194" s="208"/>
      <c r="DN194" s="208"/>
      <c r="DO194" s="209"/>
      <c r="DP194" s="316"/>
      <c r="DQ194" s="317"/>
      <c r="DR194" s="317"/>
      <c r="DS194" s="317"/>
      <c r="DT194" s="317"/>
      <c r="DU194" s="317"/>
      <c r="DV194" s="317"/>
      <c r="DW194" s="317"/>
      <c r="DX194" s="226"/>
      <c r="DY194" s="226"/>
      <c r="DZ194" s="318"/>
      <c r="EA194" s="269"/>
      <c r="EB194" s="270"/>
      <c r="EC194" s="270"/>
      <c r="ED194" s="270"/>
      <c r="EE194" s="271"/>
      <c r="EF194" s="269"/>
      <c r="EG194" s="270"/>
      <c r="EH194" s="270"/>
      <c r="EI194" s="270"/>
      <c r="EJ194" s="271"/>
      <c r="EK194" s="329"/>
      <c r="EL194" s="330"/>
      <c r="EM194" s="330"/>
      <c r="EN194" s="330"/>
      <c r="EO194" s="331"/>
      <c r="EP194" s="329"/>
      <c r="EQ194" s="330"/>
      <c r="ER194" s="330"/>
      <c r="ES194" s="330"/>
      <c r="ET194" s="331"/>
      <c r="EU194" s="269"/>
      <c r="EV194" s="270"/>
      <c r="EW194" s="270"/>
      <c r="EX194" s="270"/>
      <c r="EY194" s="271"/>
      <c r="EZ194" s="329"/>
      <c r="FA194" s="330"/>
      <c r="FB194" s="330"/>
      <c r="FC194" s="330"/>
      <c r="FD194" s="331"/>
      <c r="FE194" s="329"/>
      <c r="FF194" s="330"/>
      <c r="FG194" s="330"/>
      <c r="FH194" s="330"/>
      <c r="FI194" s="331"/>
      <c r="FJ194" s="269"/>
      <c r="FK194" s="270"/>
      <c r="FL194" s="270"/>
      <c r="FM194" s="270"/>
      <c r="FN194" s="271"/>
      <c r="FO194" s="310"/>
      <c r="FP194" s="863"/>
      <c r="FQ194" s="865"/>
      <c r="FR194" s="348"/>
      <c r="FS194" s="349"/>
      <c r="FT194" s="349"/>
      <c r="FU194" s="349"/>
      <c r="FV194" s="349"/>
      <c r="FW194" s="349"/>
      <c r="FX194" s="349"/>
      <c r="FY194" s="350"/>
      <c r="FZ194" s="226"/>
      <c r="GA194" s="226"/>
      <c r="GB194" s="226"/>
      <c r="GC194" s="226"/>
      <c r="GD194" s="226"/>
      <c r="GE194" s="226"/>
      <c r="GF194" s="325"/>
      <c r="GG194" s="325"/>
      <c r="GH194" s="325"/>
      <c r="GI194" s="325"/>
      <c r="GJ194" s="325"/>
      <c r="GK194" s="325"/>
      <c r="GL194" s="325"/>
      <c r="GM194" s="325"/>
      <c r="GN194" s="325"/>
      <c r="GO194" s="325"/>
      <c r="GP194" s="324"/>
      <c r="GQ194" s="324"/>
      <c r="GR194" s="344"/>
      <c r="GS194" s="207"/>
      <c r="GT194" s="208"/>
      <c r="GU194" s="208"/>
      <c r="GV194" s="208"/>
      <c r="GW194" s="208"/>
      <c r="GX194" s="208"/>
      <c r="GY194" s="208"/>
      <c r="GZ194" s="208"/>
      <c r="HA194" s="208"/>
      <c r="HB194" s="208"/>
      <c r="HC194" s="208"/>
      <c r="HD194" s="208"/>
      <c r="HE194" s="208"/>
      <c r="HF194" s="208"/>
      <c r="HG194" s="209"/>
      <c r="HH194" s="316"/>
      <c r="HI194" s="317"/>
      <c r="HJ194" s="317"/>
      <c r="HK194" s="317"/>
      <c r="HL194" s="317"/>
      <c r="HM194" s="317"/>
      <c r="HN194" s="317"/>
      <c r="HO194" s="317"/>
      <c r="HP194" s="226"/>
      <c r="HQ194" s="226"/>
      <c r="HR194" s="318"/>
      <c r="HS194" s="269"/>
      <c r="HT194" s="270"/>
      <c r="HU194" s="270"/>
      <c r="HV194" s="270"/>
      <c r="HW194" s="271"/>
      <c r="HX194" s="269"/>
      <c r="HY194" s="270"/>
      <c r="HZ194" s="270"/>
      <c r="IA194" s="270"/>
      <c r="IB194" s="271"/>
      <c r="IC194" s="329"/>
      <c r="ID194" s="330"/>
      <c r="IE194" s="330"/>
      <c r="IF194" s="330"/>
      <c r="IG194" s="331"/>
      <c r="IH194" s="329"/>
      <c r="II194" s="330"/>
      <c r="IJ194" s="330"/>
      <c r="IK194" s="330"/>
      <c r="IL194" s="331"/>
      <c r="IM194" s="269"/>
      <c r="IN194" s="270"/>
      <c r="IO194" s="270"/>
      <c r="IP194" s="270"/>
      <c r="IQ194" s="271"/>
      <c r="IR194" s="329"/>
      <c r="IS194" s="330"/>
      <c r="IT194" s="330"/>
      <c r="IU194" s="330"/>
      <c r="IV194" s="331"/>
      <c r="IW194" s="329"/>
      <c r="IX194" s="330"/>
      <c r="IY194" s="330"/>
      <c r="IZ194" s="330"/>
      <c r="JA194" s="331"/>
      <c r="JB194" s="269"/>
      <c r="JC194" s="270"/>
      <c r="JD194" s="270"/>
      <c r="JE194" s="270"/>
      <c r="JF194" s="271"/>
      <c r="JG194" s="258"/>
      <c r="JH194" s="203"/>
      <c r="JI194" s="203"/>
      <c r="JJ194" s="203"/>
      <c r="JK194" s="203"/>
      <c r="JL194" s="203"/>
      <c r="JM194" s="203"/>
      <c r="JN194" s="203"/>
      <c r="JO194" s="203"/>
      <c r="JP194" s="203"/>
      <c r="JQ194" s="260"/>
      <c r="JR194" s="863"/>
      <c r="JS194" s="865"/>
      <c r="JT194" s="348"/>
      <c r="JU194" s="349"/>
      <c r="JV194" s="349"/>
      <c r="JW194" s="349"/>
      <c r="JX194" s="349"/>
      <c r="JY194" s="349"/>
      <c r="JZ194" s="349"/>
      <c r="KA194" s="350"/>
      <c r="KB194" s="226"/>
      <c r="KC194" s="226"/>
      <c r="KD194" s="226"/>
      <c r="KE194" s="226"/>
      <c r="KF194" s="226"/>
      <c r="KG194" s="226"/>
      <c r="KH194" s="325"/>
      <c r="KI194" s="325"/>
      <c r="KJ194" s="325"/>
      <c r="KK194" s="325"/>
      <c r="KL194" s="325"/>
      <c r="KM194" s="325"/>
      <c r="KN194" s="325"/>
      <c r="KO194" s="325"/>
      <c r="KP194" s="325"/>
      <c r="KQ194" s="325"/>
      <c r="KR194" s="324"/>
      <c r="KS194" s="324"/>
      <c r="KT194" s="344"/>
      <c r="KU194" s="207"/>
      <c r="KV194" s="208"/>
      <c r="KW194" s="208"/>
      <c r="KX194" s="208"/>
      <c r="KY194" s="208"/>
      <c r="KZ194" s="208"/>
      <c r="LA194" s="208"/>
      <c r="LB194" s="208"/>
      <c r="LC194" s="208"/>
      <c r="LD194" s="208"/>
      <c r="LE194" s="208"/>
      <c r="LF194" s="208"/>
      <c r="LG194" s="208"/>
      <c r="LH194" s="208"/>
      <c r="LI194" s="209"/>
      <c r="LJ194" s="316"/>
      <c r="LK194" s="317"/>
      <c r="LL194" s="317"/>
      <c r="LM194" s="317"/>
      <c r="LN194" s="317"/>
      <c r="LO194" s="317"/>
      <c r="LP194" s="317"/>
      <c r="LQ194" s="317"/>
      <c r="LR194" s="226"/>
      <c r="LS194" s="226"/>
      <c r="LT194" s="318"/>
      <c r="LU194" s="269"/>
      <c r="LV194" s="270"/>
      <c r="LW194" s="270"/>
      <c r="LX194" s="270"/>
      <c r="LY194" s="271"/>
      <c r="LZ194" s="269"/>
      <c r="MA194" s="270"/>
      <c r="MB194" s="270"/>
      <c r="MC194" s="270"/>
      <c r="MD194" s="271"/>
      <c r="ME194" s="329"/>
      <c r="MF194" s="330"/>
      <c r="MG194" s="330"/>
      <c r="MH194" s="330"/>
      <c r="MI194" s="331"/>
      <c r="MJ194" s="329"/>
      <c r="MK194" s="330"/>
      <c r="ML194" s="330"/>
      <c r="MM194" s="330"/>
      <c r="MN194" s="331"/>
      <c r="MO194" s="269"/>
      <c r="MP194" s="270"/>
      <c r="MQ194" s="270"/>
      <c r="MR194" s="270"/>
      <c r="MS194" s="271"/>
      <c r="MT194" s="329"/>
      <c r="MU194" s="330"/>
      <c r="MV194" s="330"/>
      <c r="MW194" s="330"/>
      <c r="MX194" s="331"/>
      <c r="MY194" s="329"/>
      <c r="MZ194" s="330"/>
      <c r="NA194" s="330"/>
      <c r="NB194" s="330"/>
      <c r="NC194" s="331"/>
      <c r="ND194" s="269"/>
      <c r="NE194" s="270"/>
      <c r="NF194" s="270"/>
      <c r="NG194" s="270"/>
      <c r="NH194" s="271"/>
      <c r="NI194" s="258"/>
      <c r="NJ194" s="203"/>
      <c r="NK194" s="203"/>
      <c r="NL194" s="203"/>
      <c r="NM194" s="203"/>
      <c r="NN194" s="203"/>
      <c r="NO194" s="203"/>
      <c r="NP194" s="203"/>
      <c r="NQ194" s="203"/>
      <c r="NR194" s="203"/>
      <c r="NS194" s="260"/>
      <c r="NT194" s="863"/>
      <c r="NU194" s="865"/>
      <c r="NV194" s="348"/>
      <c r="NW194" s="349"/>
      <c r="NX194" s="349"/>
      <c r="NY194" s="349"/>
      <c r="NZ194" s="349"/>
      <c r="OA194" s="349"/>
      <c r="OB194" s="349"/>
      <c r="OC194" s="350"/>
      <c r="OD194" s="226"/>
      <c r="OE194" s="226"/>
      <c r="OF194" s="226"/>
      <c r="OG194" s="226"/>
      <c r="OH194" s="226"/>
      <c r="OI194" s="226"/>
      <c r="OJ194" s="325"/>
      <c r="OK194" s="325"/>
      <c r="OL194" s="325"/>
      <c r="OM194" s="325"/>
      <c r="ON194" s="325"/>
      <c r="OO194" s="325"/>
      <c r="OP194" s="325"/>
      <c r="OQ194" s="325"/>
      <c r="OR194" s="325"/>
      <c r="OS194" s="325"/>
      <c r="OT194" s="324"/>
      <c r="OU194" s="324"/>
      <c r="OV194" s="344"/>
      <c r="OW194" s="207"/>
      <c r="OX194" s="208"/>
      <c r="OY194" s="208"/>
      <c r="OZ194" s="208"/>
      <c r="PA194" s="208"/>
      <c r="PB194" s="208"/>
      <c r="PC194" s="208"/>
      <c r="PD194" s="208"/>
      <c r="PE194" s="208"/>
      <c r="PF194" s="208"/>
      <c r="PG194" s="208"/>
      <c r="PH194" s="208"/>
      <c r="PI194" s="208"/>
      <c r="PJ194" s="208"/>
      <c r="PK194" s="209"/>
      <c r="PL194" s="316"/>
      <c r="PM194" s="317"/>
      <c r="PN194" s="317"/>
      <c r="PO194" s="317"/>
      <c r="PP194" s="317"/>
      <c r="PQ194" s="317"/>
      <c r="PR194" s="317"/>
      <c r="PS194" s="317"/>
      <c r="PT194" s="226"/>
      <c r="PU194" s="226"/>
      <c r="PV194" s="318"/>
      <c r="PW194" s="269"/>
      <c r="PX194" s="270"/>
      <c r="PY194" s="270"/>
      <c r="PZ194" s="270"/>
      <c r="QA194" s="271"/>
      <c r="QB194" s="269"/>
      <c r="QC194" s="270"/>
      <c r="QD194" s="270"/>
      <c r="QE194" s="270"/>
      <c r="QF194" s="271"/>
      <c r="QG194" s="329"/>
      <c r="QH194" s="330"/>
      <c r="QI194" s="330"/>
      <c r="QJ194" s="330"/>
      <c r="QK194" s="331"/>
      <c r="QL194" s="329"/>
      <c r="QM194" s="330"/>
      <c r="QN194" s="330"/>
      <c r="QO194" s="330"/>
      <c r="QP194" s="331"/>
      <c r="QQ194" s="269"/>
      <c r="QR194" s="270"/>
      <c r="QS194" s="270"/>
      <c r="QT194" s="270"/>
      <c r="QU194" s="271"/>
      <c r="QV194" s="329"/>
      <c r="QW194" s="330"/>
      <c r="QX194" s="330"/>
      <c r="QY194" s="330"/>
      <c r="QZ194" s="331"/>
      <c r="RA194" s="329"/>
      <c r="RB194" s="330"/>
      <c r="RC194" s="330"/>
      <c r="RD194" s="330"/>
      <c r="RE194" s="331"/>
      <c r="RF194" s="269"/>
      <c r="RG194" s="270"/>
      <c r="RH194" s="270"/>
      <c r="RI194" s="270"/>
      <c r="RJ194" s="271"/>
      <c r="RK194" s="258"/>
      <c r="RL194" s="203"/>
      <c r="RM194" s="203"/>
      <c r="RN194" s="203"/>
      <c r="RO194" s="203"/>
      <c r="RP194" s="203"/>
      <c r="RQ194" s="203"/>
      <c r="RR194" s="203"/>
      <c r="RS194" s="203"/>
      <c r="RT194" s="203"/>
      <c r="RU194" s="260"/>
    </row>
    <row r="195" spans="2:489" ht="12" customHeight="1">
      <c r="B195" s="859"/>
      <c r="C195" s="484"/>
      <c r="D195" s="485"/>
      <c r="E195" s="486"/>
      <c r="F195" s="348"/>
      <c r="G195" s="349"/>
      <c r="H195" s="349"/>
      <c r="I195" s="349"/>
      <c r="J195" s="349"/>
      <c r="K195" s="349"/>
      <c r="L195" s="349"/>
      <c r="M195" s="349"/>
      <c r="N195" s="349"/>
      <c r="O195" s="349"/>
      <c r="P195" s="349"/>
      <c r="Q195" s="349"/>
      <c r="R195" s="349"/>
      <c r="S195" s="349"/>
      <c r="T195" s="349"/>
      <c r="U195" s="349"/>
      <c r="V195" s="349"/>
      <c r="W195" s="349"/>
      <c r="X195" s="349"/>
      <c r="Y195" s="349"/>
      <c r="Z195" s="349"/>
      <c r="AA195" s="349"/>
      <c r="AB195" s="349"/>
      <c r="AC195" s="350"/>
      <c r="AD195" s="458"/>
      <c r="AE195" s="432"/>
      <c r="AF195" s="432"/>
      <c r="AG195" s="432"/>
      <c r="AH195" s="432"/>
      <c r="AI195" s="432"/>
      <c r="AJ195" s="432"/>
      <c r="AK195" s="432"/>
      <c r="AL195" s="432"/>
      <c r="AM195" s="432"/>
      <c r="AN195" s="432"/>
      <c r="AO195" s="437"/>
      <c r="AP195" s="437"/>
      <c r="AQ195" s="438"/>
      <c r="AR195" s="388"/>
      <c r="AS195" s="389"/>
      <c r="AT195" s="389"/>
      <c r="AU195" s="389"/>
      <c r="AV195" s="389"/>
      <c r="AW195" s="389"/>
      <c r="AX195" s="389"/>
      <c r="AY195" s="389"/>
      <c r="AZ195" s="389"/>
      <c r="BA195" s="389"/>
      <c r="BB195" s="389"/>
      <c r="BC195" s="389"/>
      <c r="BD195" s="389"/>
      <c r="BE195" s="390"/>
      <c r="BF195" s="388"/>
      <c r="BG195" s="389"/>
      <c r="BH195" s="389"/>
      <c r="BI195" s="389"/>
      <c r="BJ195" s="389"/>
      <c r="BK195" s="389"/>
      <c r="BL195" s="389"/>
      <c r="BM195" s="389"/>
      <c r="BN195" s="389"/>
      <c r="BO195" s="389"/>
      <c r="BP195" s="389"/>
      <c r="BQ195" s="389"/>
      <c r="BR195" s="389"/>
      <c r="BS195" s="390"/>
      <c r="BT195" s="431"/>
      <c r="BU195" s="432"/>
      <c r="BV195" s="432"/>
      <c r="BW195" s="432"/>
      <c r="BX195" s="432"/>
      <c r="BY195" s="432"/>
      <c r="BZ195" s="432"/>
      <c r="CA195" s="432"/>
      <c r="CB195" s="432"/>
      <c r="CC195" s="432"/>
      <c r="CD195" s="432"/>
      <c r="CE195" s="437"/>
      <c r="CF195" s="437"/>
      <c r="CG195" s="438"/>
      <c r="CH195" s="442" t="s">
        <v>43</v>
      </c>
      <c r="CI195" s="265"/>
      <c r="CJ195" s="265"/>
      <c r="CK195" s="265"/>
      <c r="CL195" s="265"/>
      <c r="CM195" s="265"/>
      <c r="CN195" s="325"/>
      <c r="CO195" s="325"/>
      <c r="CP195" s="325"/>
      <c r="CQ195" s="325"/>
      <c r="CR195" s="325"/>
      <c r="CS195" s="325"/>
      <c r="CT195" s="325"/>
      <c r="CU195" s="325"/>
      <c r="CV195" s="325"/>
      <c r="CW195" s="325"/>
      <c r="CX195" s="216" t="s">
        <v>50</v>
      </c>
      <c r="CY195" s="216"/>
      <c r="CZ195" s="217"/>
      <c r="DA195" s="204"/>
      <c r="DB195" s="205"/>
      <c r="DC195" s="205"/>
      <c r="DD195" s="205"/>
      <c r="DE195" s="205"/>
      <c r="DF195" s="205"/>
      <c r="DG195" s="205"/>
      <c r="DH195" s="205"/>
      <c r="DI195" s="205"/>
      <c r="DJ195" s="205"/>
      <c r="DK195" s="205"/>
      <c r="DL195" s="205"/>
      <c r="DM195" s="205"/>
      <c r="DN195" s="205"/>
      <c r="DO195" s="206"/>
      <c r="DP195" s="261"/>
      <c r="DQ195" s="262"/>
      <c r="DR195" s="262"/>
      <c r="DS195" s="262"/>
      <c r="DT195" s="262"/>
      <c r="DU195" s="262"/>
      <c r="DV195" s="262"/>
      <c r="DW195" s="262"/>
      <c r="DX195" s="265" t="s">
        <v>84</v>
      </c>
      <c r="DY195" s="265"/>
      <c r="DZ195" s="266"/>
      <c r="EA195" s="269"/>
      <c r="EB195" s="270"/>
      <c r="EC195" s="270"/>
      <c r="ED195" s="270"/>
      <c r="EE195" s="271"/>
      <c r="EF195" s="269"/>
      <c r="EG195" s="270"/>
      <c r="EH195" s="270"/>
      <c r="EI195" s="270"/>
      <c r="EJ195" s="271"/>
      <c r="EK195" s="329"/>
      <c r="EL195" s="330"/>
      <c r="EM195" s="330"/>
      <c r="EN195" s="330"/>
      <c r="EO195" s="331"/>
      <c r="EP195" s="329"/>
      <c r="EQ195" s="330"/>
      <c r="ER195" s="330"/>
      <c r="ES195" s="330"/>
      <c r="ET195" s="331"/>
      <c r="EU195" s="269"/>
      <c r="EV195" s="270"/>
      <c r="EW195" s="270"/>
      <c r="EX195" s="270"/>
      <c r="EY195" s="271"/>
      <c r="EZ195" s="329"/>
      <c r="FA195" s="330"/>
      <c r="FB195" s="330"/>
      <c r="FC195" s="330"/>
      <c r="FD195" s="331"/>
      <c r="FE195" s="329"/>
      <c r="FF195" s="330"/>
      <c r="FG195" s="330"/>
      <c r="FH195" s="330"/>
      <c r="FI195" s="331"/>
      <c r="FJ195" s="269"/>
      <c r="FK195" s="270"/>
      <c r="FL195" s="270"/>
      <c r="FM195" s="270"/>
      <c r="FN195" s="271"/>
      <c r="FO195" s="310"/>
      <c r="FP195" s="863"/>
      <c r="FQ195" s="865"/>
      <c r="FR195" s="348"/>
      <c r="FS195" s="349"/>
      <c r="FT195" s="349"/>
      <c r="FU195" s="349"/>
      <c r="FV195" s="349"/>
      <c r="FW195" s="349"/>
      <c r="FX195" s="349"/>
      <c r="FY195" s="350"/>
      <c r="FZ195" s="307" t="str">
        <f>FZ189</f>
        <v>6箇所目</v>
      </c>
      <c r="GA195" s="265"/>
      <c r="GB195" s="265"/>
      <c r="GC195" s="265"/>
      <c r="GD195" s="265"/>
      <c r="GE195" s="265"/>
      <c r="GF195" s="325"/>
      <c r="GG195" s="325"/>
      <c r="GH195" s="325"/>
      <c r="GI195" s="325"/>
      <c r="GJ195" s="325"/>
      <c r="GK195" s="325"/>
      <c r="GL195" s="325"/>
      <c r="GM195" s="325"/>
      <c r="GN195" s="325"/>
      <c r="GO195" s="325"/>
      <c r="GP195" s="216" t="s">
        <v>50</v>
      </c>
      <c r="GQ195" s="216"/>
      <c r="GR195" s="217"/>
      <c r="GS195" s="204"/>
      <c r="GT195" s="205"/>
      <c r="GU195" s="205"/>
      <c r="GV195" s="205"/>
      <c r="GW195" s="205"/>
      <c r="GX195" s="205"/>
      <c r="GY195" s="205"/>
      <c r="GZ195" s="205"/>
      <c r="HA195" s="205"/>
      <c r="HB195" s="205"/>
      <c r="HC195" s="205"/>
      <c r="HD195" s="205"/>
      <c r="HE195" s="205"/>
      <c r="HF195" s="205"/>
      <c r="HG195" s="206"/>
      <c r="HH195" s="261"/>
      <c r="HI195" s="262"/>
      <c r="HJ195" s="262"/>
      <c r="HK195" s="262"/>
      <c r="HL195" s="262"/>
      <c r="HM195" s="262"/>
      <c r="HN195" s="262"/>
      <c r="HO195" s="262"/>
      <c r="HP195" s="265" t="s">
        <v>84</v>
      </c>
      <c r="HQ195" s="265"/>
      <c r="HR195" s="266"/>
      <c r="HS195" s="269"/>
      <c r="HT195" s="270"/>
      <c r="HU195" s="270"/>
      <c r="HV195" s="270"/>
      <c r="HW195" s="271"/>
      <c r="HX195" s="269"/>
      <c r="HY195" s="270"/>
      <c r="HZ195" s="270"/>
      <c r="IA195" s="270"/>
      <c r="IB195" s="271"/>
      <c r="IC195" s="329"/>
      <c r="ID195" s="330"/>
      <c r="IE195" s="330"/>
      <c r="IF195" s="330"/>
      <c r="IG195" s="331"/>
      <c r="IH195" s="329"/>
      <c r="II195" s="330"/>
      <c r="IJ195" s="330"/>
      <c r="IK195" s="330"/>
      <c r="IL195" s="331"/>
      <c r="IM195" s="269"/>
      <c r="IN195" s="270"/>
      <c r="IO195" s="270"/>
      <c r="IP195" s="270"/>
      <c r="IQ195" s="271"/>
      <c r="IR195" s="329"/>
      <c r="IS195" s="330"/>
      <c r="IT195" s="330"/>
      <c r="IU195" s="330"/>
      <c r="IV195" s="331"/>
      <c r="IW195" s="329"/>
      <c r="IX195" s="330"/>
      <c r="IY195" s="330"/>
      <c r="IZ195" s="330"/>
      <c r="JA195" s="331"/>
      <c r="JB195" s="269"/>
      <c r="JC195" s="270"/>
      <c r="JD195" s="270"/>
      <c r="JE195" s="270"/>
      <c r="JF195" s="271"/>
      <c r="JG195" s="258"/>
      <c r="JH195" s="203"/>
      <c r="JI195" s="203"/>
      <c r="JJ195" s="203"/>
      <c r="JK195" s="203"/>
      <c r="JL195" s="203"/>
      <c r="JM195" s="203"/>
      <c r="JN195" s="203"/>
      <c r="JO195" s="203"/>
      <c r="JP195" s="203"/>
      <c r="JQ195" s="260"/>
      <c r="JR195" s="863"/>
      <c r="JS195" s="865"/>
      <c r="JT195" s="348"/>
      <c r="JU195" s="349"/>
      <c r="JV195" s="349"/>
      <c r="JW195" s="349"/>
      <c r="JX195" s="349"/>
      <c r="JY195" s="349"/>
      <c r="JZ195" s="349"/>
      <c r="KA195" s="350"/>
      <c r="KB195" s="307" t="str">
        <f>KB189</f>
        <v>9箇所目</v>
      </c>
      <c r="KC195" s="265"/>
      <c r="KD195" s="265"/>
      <c r="KE195" s="265"/>
      <c r="KF195" s="265"/>
      <c r="KG195" s="265"/>
      <c r="KH195" s="325"/>
      <c r="KI195" s="325"/>
      <c r="KJ195" s="325"/>
      <c r="KK195" s="325"/>
      <c r="KL195" s="325"/>
      <c r="KM195" s="325"/>
      <c r="KN195" s="325"/>
      <c r="KO195" s="325"/>
      <c r="KP195" s="325"/>
      <c r="KQ195" s="325"/>
      <c r="KR195" s="216" t="s">
        <v>50</v>
      </c>
      <c r="KS195" s="216"/>
      <c r="KT195" s="217"/>
      <c r="KU195" s="204"/>
      <c r="KV195" s="205"/>
      <c r="KW195" s="205"/>
      <c r="KX195" s="205"/>
      <c r="KY195" s="205"/>
      <c r="KZ195" s="205"/>
      <c r="LA195" s="205"/>
      <c r="LB195" s="205"/>
      <c r="LC195" s="205"/>
      <c r="LD195" s="205"/>
      <c r="LE195" s="205"/>
      <c r="LF195" s="205"/>
      <c r="LG195" s="205"/>
      <c r="LH195" s="205"/>
      <c r="LI195" s="206"/>
      <c r="LJ195" s="261"/>
      <c r="LK195" s="262"/>
      <c r="LL195" s="262"/>
      <c r="LM195" s="262"/>
      <c r="LN195" s="262"/>
      <c r="LO195" s="262"/>
      <c r="LP195" s="262"/>
      <c r="LQ195" s="262"/>
      <c r="LR195" s="265" t="s">
        <v>84</v>
      </c>
      <c r="LS195" s="265"/>
      <c r="LT195" s="266"/>
      <c r="LU195" s="269"/>
      <c r="LV195" s="270"/>
      <c r="LW195" s="270"/>
      <c r="LX195" s="270"/>
      <c r="LY195" s="271"/>
      <c r="LZ195" s="269"/>
      <c r="MA195" s="270"/>
      <c r="MB195" s="270"/>
      <c r="MC195" s="270"/>
      <c r="MD195" s="271"/>
      <c r="ME195" s="329"/>
      <c r="MF195" s="330"/>
      <c r="MG195" s="330"/>
      <c r="MH195" s="330"/>
      <c r="MI195" s="331"/>
      <c r="MJ195" s="329"/>
      <c r="MK195" s="330"/>
      <c r="ML195" s="330"/>
      <c r="MM195" s="330"/>
      <c r="MN195" s="331"/>
      <c r="MO195" s="269"/>
      <c r="MP195" s="270"/>
      <c r="MQ195" s="270"/>
      <c r="MR195" s="270"/>
      <c r="MS195" s="271"/>
      <c r="MT195" s="329"/>
      <c r="MU195" s="330"/>
      <c r="MV195" s="330"/>
      <c r="MW195" s="330"/>
      <c r="MX195" s="331"/>
      <c r="MY195" s="329"/>
      <c r="MZ195" s="330"/>
      <c r="NA195" s="330"/>
      <c r="NB195" s="330"/>
      <c r="NC195" s="331"/>
      <c r="ND195" s="269"/>
      <c r="NE195" s="270"/>
      <c r="NF195" s="270"/>
      <c r="NG195" s="270"/>
      <c r="NH195" s="271"/>
      <c r="NI195" s="258"/>
      <c r="NJ195" s="203"/>
      <c r="NK195" s="203"/>
      <c r="NL195" s="203"/>
      <c r="NM195" s="203"/>
      <c r="NN195" s="203"/>
      <c r="NO195" s="203"/>
      <c r="NP195" s="203"/>
      <c r="NQ195" s="203"/>
      <c r="NR195" s="203"/>
      <c r="NS195" s="260"/>
      <c r="NT195" s="863"/>
      <c r="NU195" s="865"/>
      <c r="NV195" s="348"/>
      <c r="NW195" s="349"/>
      <c r="NX195" s="349"/>
      <c r="NY195" s="349"/>
      <c r="NZ195" s="349"/>
      <c r="OA195" s="349"/>
      <c r="OB195" s="349"/>
      <c r="OC195" s="350"/>
      <c r="OD195" s="307" t="str">
        <f>OD189</f>
        <v>12箇所目</v>
      </c>
      <c r="OE195" s="265"/>
      <c r="OF195" s="265"/>
      <c r="OG195" s="265"/>
      <c r="OH195" s="265"/>
      <c r="OI195" s="265"/>
      <c r="OJ195" s="325"/>
      <c r="OK195" s="325"/>
      <c r="OL195" s="325"/>
      <c r="OM195" s="325"/>
      <c r="ON195" s="325"/>
      <c r="OO195" s="325"/>
      <c r="OP195" s="325"/>
      <c r="OQ195" s="325"/>
      <c r="OR195" s="325"/>
      <c r="OS195" s="325"/>
      <c r="OT195" s="216" t="s">
        <v>50</v>
      </c>
      <c r="OU195" s="216"/>
      <c r="OV195" s="217"/>
      <c r="OW195" s="204"/>
      <c r="OX195" s="205"/>
      <c r="OY195" s="205"/>
      <c r="OZ195" s="205"/>
      <c r="PA195" s="205"/>
      <c r="PB195" s="205"/>
      <c r="PC195" s="205"/>
      <c r="PD195" s="205"/>
      <c r="PE195" s="205"/>
      <c r="PF195" s="205"/>
      <c r="PG195" s="205"/>
      <c r="PH195" s="205"/>
      <c r="PI195" s="205"/>
      <c r="PJ195" s="205"/>
      <c r="PK195" s="206"/>
      <c r="PL195" s="261"/>
      <c r="PM195" s="262"/>
      <c r="PN195" s="262"/>
      <c r="PO195" s="262"/>
      <c r="PP195" s="262"/>
      <c r="PQ195" s="262"/>
      <c r="PR195" s="262"/>
      <c r="PS195" s="262"/>
      <c r="PT195" s="265" t="s">
        <v>84</v>
      </c>
      <c r="PU195" s="265"/>
      <c r="PV195" s="266"/>
      <c r="PW195" s="269"/>
      <c r="PX195" s="270"/>
      <c r="PY195" s="270"/>
      <c r="PZ195" s="270"/>
      <c r="QA195" s="271"/>
      <c r="QB195" s="269"/>
      <c r="QC195" s="270"/>
      <c r="QD195" s="270"/>
      <c r="QE195" s="270"/>
      <c r="QF195" s="271"/>
      <c r="QG195" s="329"/>
      <c r="QH195" s="330"/>
      <c r="QI195" s="330"/>
      <c r="QJ195" s="330"/>
      <c r="QK195" s="331"/>
      <c r="QL195" s="329"/>
      <c r="QM195" s="330"/>
      <c r="QN195" s="330"/>
      <c r="QO195" s="330"/>
      <c r="QP195" s="331"/>
      <c r="QQ195" s="269"/>
      <c r="QR195" s="270"/>
      <c r="QS195" s="270"/>
      <c r="QT195" s="270"/>
      <c r="QU195" s="271"/>
      <c r="QV195" s="329"/>
      <c r="QW195" s="330"/>
      <c r="QX195" s="330"/>
      <c r="QY195" s="330"/>
      <c r="QZ195" s="331"/>
      <c r="RA195" s="329"/>
      <c r="RB195" s="330"/>
      <c r="RC195" s="330"/>
      <c r="RD195" s="330"/>
      <c r="RE195" s="331"/>
      <c r="RF195" s="269"/>
      <c r="RG195" s="270"/>
      <c r="RH195" s="270"/>
      <c r="RI195" s="270"/>
      <c r="RJ195" s="271"/>
      <c r="RK195" s="258"/>
      <c r="RL195" s="203"/>
      <c r="RM195" s="203"/>
      <c r="RN195" s="203"/>
      <c r="RO195" s="203"/>
      <c r="RP195" s="203"/>
      <c r="RQ195" s="203"/>
      <c r="RR195" s="203"/>
      <c r="RS195" s="203"/>
      <c r="RT195" s="203"/>
      <c r="RU195" s="260"/>
    </row>
    <row r="196" spans="2:489" ht="2.1" customHeight="1">
      <c r="B196" s="859"/>
      <c r="C196" s="484"/>
      <c r="D196" s="485"/>
      <c r="E196" s="486"/>
      <c r="F196" s="351"/>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3"/>
      <c r="AD196" s="459"/>
      <c r="AE196" s="434"/>
      <c r="AF196" s="434"/>
      <c r="AG196" s="434"/>
      <c r="AH196" s="434"/>
      <c r="AI196" s="434"/>
      <c r="AJ196" s="434"/>
      <c r="AK196" s="434"/>
      <c r="AL196" s="434"/>
      <c r="AM196" s="434"/>
      <c r="AN196" s="434"/>
      <c r="AO196" s="439"/>
      <c r="AP196" s="439"/>
      <c r="AQ196" s="440"/>
      <c r="AR196" s="702"/>
      <c r="AS196" s="703"/>
      <c r="AT196" s="703"/>
      <c r="AU196" s="703"/>
      <c r="AV196" s="703"/>
      <c r="AW196" s="703"/>
      <c r="AX196" s="703"/>
      <c r="AY196" s="703"/>
      <c r="AZ196" s="703"/>
      <c r="BA196" s="703"/>
      <c r="BB196" s="703"/>
      <c r="BC196" s="703"/>
      <c r="BD196" s="703"/>
      <c r="BE196" s="704"/>
      <c r="BF196" s="702"/>
      <c r="BG196" s="703"/>
      <c r="BH196" s="703"/>
      <c r="BI196" s="703"/>
      <c r="BJ196" s="703"/>
      <c r="BK196" s="703"/>
      <c r="BL196" s="703"/>
      <c r="BM196" s="703"/>
      <c r="BN196" s="703"/>
      <c r="BO196" s="703"/>
      <c r="BP196" s="703"/>
      <c r="BQ196" s="703"/>
      <c r="BR196" s="703"/>
      <c r="BS196" s="704"/>
      <c r="BT196" s="433"/>
      <c r="BU196" s="434"/>
      <c r="BV196" s="434"/>
      <c r="BW196" s="434"/>
      <c r="BX196" s="434"/>
      <c r="BY196" s="434"/>
      <c r="BZ196" s="434"/>
      <c r="CA196" s="434"/>
      <c r="CB196" s="434"/>
      <c r="CC196" s="434"/>
      <c r="CD196" s="434"/>
      <c r="CE196" s="439"/>
      <c r="CF196" s="439"/>
      <c r="CG196" s="440"/>
      <c r="CH196" s="293"/>
      <c r="CI196" s="267"/>
      <c r="CJ196" s="267"/>
      <c r="CK196" s="267"/>
      <c r="CL196" s="267"/>
      <c r="CM196" s="267"/>
      <c r="CN196" s="354"/>
      <c r="CO196" s="354"/>
      <c r="CP196" s="354"/>
      <c r="CQ196" s="354"/>
      <c r="CR196" s="354"/>
      <c r="CS196" s="354"/>
      <c r="CT196" s="354"/>
      <c r="CU196" s="354"/>
      <c r="CV196" s="354"/>
      <c r="CW196" s="354"/>
      <c r="CX196" s="218"/>
      <c r="CY196" s="218"/>
      <c r="CZ196" s="219"/>
      <c r="DA196" s="210"/>
      <c r="DB196" s="211"/>
      <c r="DC196" s="211"/>
      <c r="DD196" s="211"/>
      <c r="DE196" s="211"/>
      <c r="DF196" s="211"/>
      <c r="DG196" s="211"/>
      <c r="DH196" s="211"/>
      <c r="DI196" s="211"/>
      <c r="DJ196" s="211"/>
      <c r="DK196" s="211"/>
      <c r="DL196" s="211"/>
      <c r="DM196" s="211"/>
      <c r="DN196" s="211"/>
      <c r="DO196" s="212"/>
      <c r="DP196" s="263"/>
      <c r="DQ196" s="264"/>
      <c r="DR196" s="264"/>
      <c r="DS196" s="264"/>
      <c r="DT196" s="264"/>
      <c r="DU196" s="264"/>
      <c r="DV196" s="264"/>
      <c r="DW196" s="264"/>
      <c r="DX196" s="267"/>
      <c r="DY196" s="267"/>
      <c r="DZ196" s="268"/>
      <c r="EA196" s="272"/>
      <c r="EB196" s="273"/>
      <c r="EC196" s="273"/>
      <c r="ED196" s="273"/>
      <c r="EE196" s="274"/>
      <c r="EF196" s="272"/>
      <c r="EG196" s="273"/>
      <c r="EH196" s="273"/>
      <c r="EI196" s="273"/>
      <c r="EJ196" s="274"/>
      <c r="EK196" s="357"/>
      <c r="EL196" s="358"/>
      <c r="EM196" s="358"/>
      <c r="EN196" s="358"/>
      <c r="EO196" s="359"/>
      <c r="EP196" s="357"/>
      <c r="EQ196" s="358"/>
      <c r="ER196" s="358"/>
      <c r="ES196" s="358"/>
      <c r="ET196" s="359"/>
      <c r="EU196" s="272"/>
      <c r="EV196" s="273"/>
      <c r="EW196" s="273"/>
      <c r="EX196" s="273"/>
      <c r="EY196" s="274"/>
      <c r="EZ196" s="357"/>
      <c r="FA196" s="358"/>
      <c r="FB196" s="358"/>
      <c r="FC196" s="358"/>
      <c r="FD196" s="359"/>
      <c r="FE196" s="357"/>
      <c r="FF196" s="358"/>
      <c r="FG196" s="358"/>
      <c r="FH196" s="358"/>
      <c r="FI196" s="359"/>
      <c r="FJ196" s="272"/>
      <c r="FK196" s="273"/>
      <c r="FL196" s="273"/>
      <c r="FM196" s="273"/>
      <c r="FN196" s="274"/>
      <c r="FO196" s="310"/>
      <c r="FP196" s="863"/>
      <c r="FQ196" s="865"/>
      <c r="FR196" s="351"/>
      <c r="FS196" s="352"/>
      <c r="FT196" s="352"/>
      <c r="FU196" s="352"/>
      <c r="FV196" s="352"/>
      <c r="FW196" s="352"/>
      <c r="FX196" s="352"/>
      <c r="FY196" s="353"/>
      <c r="FZ196" s="267"/>
      <c r="GA196" s="267"/>
      <c r="GB196" s="267"/>
      <c r="GC196" s="267"/>
      <c r="GD196" s="267"/>
      <c r="GE196" s="267"/>
      <c r="GF196" s="354"/>
      <c r="GG196" s="354"/>
      <c r="GH196" s="354"/>
      <c r="GI196" s="354"/>
      <c r="GJ196" s="354"/>
      <c r="GK196" s="354"/>
      <c r="GL196" s="354"/>
      <c r="GM196" s="354"/>
      <c r="GN196" s="354"/>
      <c r="GO196" s="354"/>
      <c r="GP196" s="218"/>
      <c r="GQ196" s="218"/>
      <c r="GR196" s="219"/>
      <c r="GS196" s="210"/>
      <c r="GT196" s="211"/>
      <c r="GU196" s="211"/>
      <c r="GV196" s="211"/>
      <c r="GW196" s="211"/>
      <c r="GX196" s="211"/>
      <c r="GY196" s="211"/>
      <c r="GZ196" s="211"/>
      <c r="HA196" s="211"/>
      <c r="HB196" s="211"/>
      <c r="HC196" s="211"/>
      <c r="HD196" s="211"/>
      <c r="HE196" s="211"/>
      <c r="HF196" s="211"/>
      <c r="HG196" s="212"/>
      <c r="HH196" s="263"/>
      <c r="HI196" s="264"/>
      <c r="HJ196" s="264"/>
      <c r="HK196" s="264"/>
      <c r="HL196" s="264"/>
      <c r="HM196" s="264"/>
      <c r="HN196" s="264"/>
      <c r="HO196" s="264"/>
      <c r="HP196" s="267"/>
      <c r="HQ196" s="267"/>
      <c r="HR196" s="268"/>
      <c r="HS196" s="272"/>
      <c r="HT196" s="273"/>
      <c r="HU196" s="273"/>
      <c r="HV196" s="273"/>
      <c r="HW196" s="274"/>
      <c r="HX196" s="272"/>
      <c r="HY196" s="273"/>
      <c r="HZ196" s="273"/>
      <c r="IA196" s="273"/>
      <c r="IB196" s="274"/>
      <c r="IC196" s="357"/>
      <c r="ID196" s="358"/>
      <c r="IE196" s="358"/>
      <c r="IF196" s="358"/>
      <c r="IG196" s="359"/>
      <c r="IH196" s="357"/>
      <c r="II196" s="358"/>
      <c r="IJ196" s="358"/>
      <c r="IK196" s="358"/>
      <c r="IL196" s="359"/>
      <c r="IM196" s="272"/>
      <c r="IN196" s="273"/>
      <c r="IO196" s="273"/>
      <c r="IP196" s="273"/>
      <c r="IQ196" s="274"/>
      <c r="IR196" s="357"/>
      <c r="IS196" s="358"/>
      <c r="IT196" s="358"/>
      <c r="IU196" s="358"/>
      <c r="IV196" s="359"/>
      <c r="IW196" s="357"/>
      <c r="IX196" s="358"/>
      <c r="IY196" s="358"/>
      <c r="IZ196" s="358"/>
      <c r="JA196" s="359"/>
      <c r="JB196" s="272"/>
      <c r="JC196" s="273"/>
      <c r="JD196" s="273"/>
      <c r="JE196" s="273"/>
      <c r="JF196" s="274"/>
      <c r="JG196" s="258"/>
      <c r="JH196" s="203"/>
      <c r="JI196" s="203"/>
      <c r="JJ196" s="203"/>
      <c r="JK196" s="203"/>
      <c r="JL196" s="203"/>
      <c r="JM196" s="203"/>
      <c r="JN196" s="203"/>
      <c r="JO196" s="203"/>
      <c r="JP196" s="203"/>
      <c r="JQ196" s="260"/>
      <c r="JR196" s="863"/>
      <c r="JS196" s="865"/>
      <c r="JT196" s="351"/>
      <c r="JU196" s="352"/>
      <c r="JV196" s="352"/>
      <c r="JW196" s="352"/>
      <c r="JX196" s="352"/>
      <c r="JY196" s="352"/>
      <c r="JZ196" s="352"/>
      <c r="KA196" s="353"/>
      <c r="KB196" s="267"/>
      <c r="KC196" s="267"/>
      <c r="KD196" s="267"/>
      <c r="KE196" s="267"/>
      <c r="KF196" s="267"/>
      <c r="KG196" s="267"/>
      <c r="KH196" s="354"/>
      <c r="KI196" s="354"/>
      <c r="KJ196" s="354"/>
      <c r="KK196" s="354"/>
      <c r="KL196" s="354"/>
      <c r="KM196" s="354"/>
      <c r="KN196" s="354"/>
      <c r="KO196" s="354"/>
      <c r="KP196" s="354"/>
      <c r="KQ196" s="354"/>
      <c r="KR196" s="218"/>
      <c r="KS196" s="218"/>
      <c r="KT196" s="219"/>
      <c r="KU196" s="210"/>
      <c r="KV196" s="211"/>
      <c r="KW196" s="211"/>
      <c r="KX196" s="211"/>
      <c r="KY196" s="211"/>
      <c r="KZ196" s="211"/>
      <c r="LA196" s="211"/>
      <c r="LB196" s="211"/>
      <c r="LC196" s="211"/>
      <c r="LD196" s="211"/>
      <c r="LE196" s="211"/>
      <c r="LF196" s="211"/>
      <c r="LG196" s="211"/>
      <c r="LH196" s="211"/>
      <c r="LI196" s="212"/>
      <c r="LJ196" s="263"/>
      <c r="LK196" s="264"/>
      <c r="LL196" s="264"/>
      <c r="LM196" s="264"/>
      <c r="LN196" s="264"/>
      <c r="LO196" s="264"/>
      <c r="LP196" s="264"/>
      <c r="LQ196" s="264"/>
      <c r="LR196" s="267"/>
      <c r="LS196" s="267"/>
      <c r="LT196" s="268"/>
      <c r="LU196" s="272"/>
      <c r="LV196" s="273"/>
      <c r="LW196" s="273"/>
      <c r="LX196" s="273"/>
      <c r="LY196" s="274"/>
      <c r="LZ196" s="272"/>
      <c r="MA196" s="273"/>
      <c r="MB196" s="273"/>
      <c r="MC196" s="273"/>
      <c r="MD196" s="274"/>
      <c r="ME196" s="357"/>
      <c r="MF196" s="358"/>
      <c r="MG196" s="358"/>
      <c r="MH196" s="358"/>
      <c r="MI196" s="359"/>
      <c r="MJ196" s="357"/>
      <c r="MK196" s="358"/>
      <c r="ML196" s="358"/>
      <c r="MM196" s="358"/>
      <c r="MN196" s="359"/>
      <c r="MO196" s="272"/>
      <c r="MP196" s="273"/>
      <c r="MQ196" s="273"/>
      <c r="MR196" s="273"/>
      <c r="MS196" s="274"/>
      <c r="MT196" s="357"/>
      <c r="MU196" s="358"/>
      <c r="MV196" s="358"/>
      <c r="MW196" s="358"/>
      <c r="MX196" s="359"/>
      <c r="MY196" s="357"/>
      <c r="MZ196" s="358"/>
      <c r="NA196" s="358"/>
      <c r="NB196" s="358"/>
      <c r="NC196" s="359"/>
      <c r="ND196" s="272"/>
      <c r="NE196" s="273"/>
      <c r="NF196" s="273"/>
      <c r="NG196" s="273"/>
      <c r="NH196" s="274"/>
      <c r="NI196" s="258"/>
      <c r="NJ196" s="203"/>
      <c r="NK196" s="203"/>
      <c r="NL196" s="203"/>
      <c r="NM196" s="203"/>
      <c r="NN196" s="203"/>
      <c r="NO196" s="203"/>
      <c r="NP196" s="203"/>
      <c r="NQ196" s="203"/>
      <c r="NR196" s="203"/>
      <c r="NS196" s="260"/>
      <c r="NT196" s="863"/>
      <c r="NU196" s="865"/>
      <c r="NV196" s="351"/>
      <c r="NW196" s="352"/>
      <c r="NX196" s="352"/>
      <c r="NY196" s="352"/>
      <c r="NZ196" s="352"/>
      <c r="OA196" s="352"/>
      <c r="OB196" s="352"/>
      <c r="OC196" s="353"/>
      <c r="OD196" s="267"/>
      <c r="OE196" s="267"/>
      <c r="OF196" s="267"/>
      <c r="OG196" s="267"/>
      <c r="OH196" s="267"/>
      <c r="OI196" s="267"/>
      <c r="OJ196" s="354"/>
      <c r="OK196" s="354"/>
      <c r="OL196" s="354"/>
      <c r="OM196" s="354"/>
      <c r="ON196" s="354"/>
      <c r="OO196" s="354"/>
      <c r="OP196" s="354"/>
      <c r="OQ196" s="354"/>
      <c r="OR196" s="354"/>
      <c r="OS196" s="354"/>
      <c r="OT196" s="218"/>
      <c r="OU196" s="218"/>
      <c r="OV196" s="219"/>
      <c r="OW196" s="210"/>
      <c r="OX196" s="211"/>
      <c r="OY196" s="211"/>
      <c r="OZ196" s="211"/>
      <c r="PA196" s="211"/>
      <c r="PB196" s="211"/>
      <c r="PC196" s="211"/>
      <c r="PD196" s="211"/>
      <c r="PE196" s="211"/>
      <c r="PF196" s="211"/>
      <c r="PG196" s="211"/>
      <c r="PH196" s="211"/>
      <c r="PI196" s="211"/>
      <c r="PJ196" s="211"/>
      <c r="PK196" s="212"/>
      <c r="PL196" s="263"/>
      <c r="PM196" s="264"/>
      <c r="PN196" s="264"/>
      <c r="PO196" s="264"/>
      <c r="PP196" s="264"/>
      <c r="PQ196" s="264"/>
      <c r="PR196" s="264"/>
      <c r="PS196" s="264"/>
      <c r="PT196" s="267"/>
      <c r="PU196" s="267"/>
      <c r="PV196" s="268"/>
      <c r="PW196" s="272"/>
      <c r="PX196" s="273"/>
      <c r="PY196" s="273"/>
      <c r="PZ196" s="273"/>
      <c r="QA196" s="274"/>
      <c r="QB196" s="272"/>
      <c r="QC196" s="273"/>
      <c r="QD196" s="273"/>
      <c r="QE196" s="273"/>
      <c r="QF196" s="274"/>
      <c r="QG196" s="357"/>
      <c r="QH196" s="358"/>
      <c r="QI196" s="358"/>
      <c r="QJ196" s="358"/>
      <c r="QK196" s="359"/>
      <c r="QL196" s="357"/>
      <c r="QM196" s="358"/>
      <c r="QN196" s="358"/>
      <c r="QO196" s="358"/>
      <c r="QP196" s="359"/>
      <c r="QQ196" s="272"/>
      <c r="QR196" s="273"/>
      <c r="QS196" s="273"/>
      <c r="QT196" s="273"/>
      <c r="QU196" s="274"/>
      <c r="QV196" s="357"/>
      <c r="QW196" s="358"/>
      <c r="QX196" s="358"/>
      <c r="QY196" s="358"/>
      <c r="QZ196" s="359"/>
      <c r="RA196" s="357"/>
      <c r="RB196" s="358"/>
      <c r="RC196" s="358"/>
      <c r="RD196" s="358"/>
      <c r="RE196" s="359"/>
      <c r="RF196" s="272"/>
      <c r="RG196" s="273"/>
      <c r="RH196" s="273"/>
      <c r="RI196" s="273"/>
      <c r="RJ196" s="274"/>
      <c r="RK196" s="258"/>
      <c r="RL196" s="203"/>
      <c r="RM196" s="203"/>
      <c r="RN196" s="203"/>
      <c r="RO196" s="203"/>
      <c r="RP196" s="203"/>
      <c r="RQ196" s="203"/>
      <c r="RR196" s="203"/>
      <c r="RS196" s="203"/>
      <c r="RT196" s="203"/>
      <c r="RU196" s="260"/>
    </row>
    <row r="197" spans="2:489" ht="12" customHeight="1">
      <c r="B197" s="859"/>
      <c r="C197" s="484"/>
      <c r="D197" s="485"/>
      <c r="E197" s="486"/>
      <c r="F197" s="345" t="s">
        <v>90</v>
      </c>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7"/>
      <c r="AD197" s="531">
        <f t="shared" ref="AD197" si="30">BT197</f>
        <v>0</v>
      </c>
      <c r="AE197" s="430"/>
      <c r="AF197" s="430"/>
      <c r="AG197" s="430"/>
      <c r="AH197" s="430"/>
      <c r="AI197" s="430"/>
      <c r="AJ197" s="430"/>
      <c r="AK197" s="430"/>
      <c r="AL197" s="430"/>
      <c r="AM197" s="430"/>
      <c r="AN197" s="430"/>
      <c r="AO197" s="435" t="s">
        <v>50</v>
      </c>
      <c r="AP197" s="435"/>
      <c r="AQ197" s="436"/>
      <c r="AR197" s="385"/>
      <c r="AS197" s="386"/>
      <c r="AT197" s="386"/>
      <c r="AU197" s="386"/>
      <c r="AV197" s="386"/>
      <c r="AW197" s="386"/>
      <c r="AX197" s="386"/>
      <c r="AY197" s="386"/>
      <c r="AZ197" s="386"/>
      <c r="BA197" s="386"/>
      <c r="BB197" s="386"/>
      <c r="BC197" s="386"/>
      <c r="BD197" s="386"/>
      <c r="BE197" s="387"/>
      <c r="BF197" s="385"/>
      <c r="BG197" s="386"/>
      <c r="BH197" s="386"/>
      <c r="BI197" s="386"/>
      <c r="BJ197" s="386"/>
      <c r="BK197" s="386"/>
      <c r="BL197" s="386"/>
      <c r="BM197" s="386"/>
      <c r="BN197" s="386"/>
      <c r="BO197" s="386"/>
      <c r="BP197" s="386"/>
      <c r="BQ197" s="386"/>
      <c r="BR197" s="386"/>
      <c r="BS197" s="387"/>
      <c r="BT197" s="429">
        <f t="shared" ref="BT197" si="31">SUM(CN197:CW202,GF197:GO202,KH197:KQ202,OJ197:OS202)</f>
        <v>0</v>
      </c>
      <c r="BU197" s="430"/>
      <c r="BV197" s="430"/>
      <c r="BW197" s="430"/>
      <c r="BX197" s="430"/>
      <c r="BY197" s="430"/>
      <c r="BZ197" s="430"/>
      <c r="CA197" s="430"/>
      <c r="CB197" s="430"/>
      <c r="CC197" s="430"/>
      <c r="CD197" s="430"/>
      <c r="CE197" s="435" t="s">
        <v>50</v>
      </c>
      <c r="CF197" s="435"/>
      <c r="CG197" s="436"/>
      <c r="CH197" s="291" t="s">
        <v>41</v>
      </c>
      <c r="CI197" s="225"/>
      <c r="CJ197" s="225"/>
      <c r="CK197" s="225"/>
      <c r="CL197" s="225"/>
      <c r="CM197" s="225"/>
      <c r="CN197" s="341"/>
      <c r="CO197" s="341"/>
      <c r="CP197" s="341"/>
      <c r="CQ197" s="341"/>
      <c r="CR197" s="341"/>
      <c r="CS197" s="341"/>
      <c r="CT197" s="341"/>
      <c r="CU197" s="341"/>
      <c r="CV197" s="341"/>
      <c r="CW197" s="341"/>
      <c r="CX197" s="342" t="s">
        <v>50</v>
      </c>
      <c r="CY197" s="342"/>
      <c r="CZ197" s="343"/>
      <c r="DA197" s="213"/>
      <c r="DB197" s="214"/>
      <c r="DC197" s="214"/>
      <c r="DD197" s="214"/>
      <c r="DE197" s="214"/>
      <c r="DF197" s="214"/>
      <c r="DG197" s="214"/>
      <c r="DH197" s="214"/>
      <c r="DI197" s="214"/>
      <c r="DJ197" s="214"/>
      <c r="DK197" s="214"/>
      <c r="DL197" s="214"/>
      <c r="DM197" s="214"/>
      <c r="DN197" s="214"/>
      <c r="DO197" s="215"/>
      <c r="DP197" s="355"/>
      <c r="DQ197" s="356"/>
      <c r="DR197" s="356"/>
      <c r="DS197" s="356"/>
      <c r="DT197" s="356"/>
      <c r="DU197" s="356"/>
      <c r="DV197" s="356"/>
      <c r="DW197" s="356"/>
      <c r="DX197" s="225" t="s">
        <v>84</v>
      </c>
      <c r="DY197" s="225"/>
      <c r="DZ197" s="292"/>
      <c r="EA197" s="304"/>
      <c r="EB197" s="305"/>
      <c r="EC197" s="305"/>
      <c r="ED197" s="305"/>
      <c r="EE197" s="306"/>
      <c r="EF197" s="326"/>
      <c r="EG197" s="327"/>
      <c r="EH197" s="327"/>
      <c r="EI197" s="327"/>
      <c r="EJ197" s="328"/>
      <c r="EK197" s="326"/>
      <c r="EL197" s="327"/>
      <c r="EM197" s="327"/>
      <c r="EN197" s="327"/>
      <c r="EO197" s="328"/>
      <c r="EP197" s="326"/>
      <c r="EQ197" s="327"/>
      <c r="ER197" s="327"/>
      <c r="ES197" s="327"/>
      <c r="ET197" s="328"/>
      <c r="EU197" s="304"/>
      <c r="EV197" s="305"/>
      <c r="EW197" s="305"/>
      <c r="EX197" s="305"/>
      <c r="EY197" s="306"/>
      <c r="EZ197" s="304"/>
      <c r="FA197" s="305"/>
      <c r="FB197" s="305"/>
      <c r="FC197" s="305"/>
      <c r="FD197" s="306"/>
      <c r="FE197" s="326"/>
      <c r="FF197" s="327"/>
      <c r="FG197" s="327"/>
      <c r="FH197" s="327"/>
      <c r="FI197" s="328"/>
      <c r="FJ197" s="304"/>
      <c r="FK197" s="305"/>
      <c r="FL197" s="305"/>
      <c r="FM197" s="305"/>
      <c r="FN197" s="306"/>
      <c r="FO197" s="309" t="str">
        <f t="shared" ref="FO197" si="32">IF($BT197&gt;SUM($CN197:$CW202),IF(AND(CN197&gt;0,CN199&gt;0,CN201&gt;0),"⇒⇒⇒⇒
４箇所以上の場合",""),"")</f>
        <v/>
      </c>
      <c r="FP197" s="863"/>
      <c r="FQ197" s="865"/>
      <c r="FR197" s="345" t="s">
        <v>90</v>
      </c>
      <c r="FS197" s="346"/>
      <c r="FT197" s="346"/>
      <c r="FU197" s="346"/>
      <c r="FV197" s="346"/>
      <c r="FW197" s="346"/>
      <c r="FX197" s="346"/>
      <c r="FY197" s="347"/>
      <c r="FZ197" s="224" t="str">
        <f>FZ191</f>
        <v>4箇所目</v>
      </c>
      <c r="GA197" s="225"/>
      <c r="GB197" s="225"/>
      <c r="GC197" s="225"/>
      <c r="GD197" s="225"/>
      <c r="GE197" s="225"/>
      <c r="GF197" s="341"/>
      <c r="GG197" s="341"/>
      <c r="GH197" s="341"/>
      <c r="GI197" s="341"/>
      <c r="GJ197" s="341"/>
      <c r="GK197" s="341"/>
      <c r="GL197" s="341"/>
      <c r="GM197" s="341"/>
      <c r="GN197" s="341"/>
      <c r="GO197" s="341"/>
      <c r="GP197" s="342" t="s">
        <v>50</v>
      </c>
      <c r="GQ197" s="342"/>
      <c r="GR197" s="343"/>
      <c r="GS197" s="213"/>
      <c r="GT197" s="214"/>
      <c r="GU197" s="214"/>
      <c r="GV197" s="214"/>
      <c r="GW197" s="214"/>
      <c r="GX197" s="214"/>
      <c r="GY197" s="214"/>
      <c r="GZ197" s="214"/>
      <c r="HA197" s="214"/>
      <c r="HB197" s="214"/>
      <c r="HC197" s="214"/>
      <c r="HD197" s="214"/>
      <c r="HE197" s="214"/>
      <c r="HF197" s="214"/>
      <c r="HG197" s="215"/>
      <c r="HH197" s="355"/>
      <c r="HI197" s="356"/>
      <c r="HJ197" s="356"/>
      <c r="HK197" s="356"/>
      <c r="HL197" s="356"/>
      <c r="HM197" s="356"/>
      <c r="HN197" s="356"/>
      <c r="HO197" s="356"/>
      <c r="HP197" s="225" t="s">
        <v>84</v>
      </c>
      <c r="HQ197" s="225"/>
      <c r="HR197" s="292"/>
      <c r="HS197" s="304"/>
      <c r="HT197" s="305"/>
      <c r="HU197" s="305"/>
      <c r="HV197" s="305"/>
      <c r="HW197" s="306"/>
      <c r="HX197" s="326"/>
      <c r="HY197" s="327"/>
      <c r="HZ197" s="327"/>
      <c r="IA197" s="327"/>
      <c r="IB197" s="328"/>
      <c r="IC197" s="326"/>
      <c r="ID197" s="327"/>
      <c r="IE197" s="327"/>
      <c r="IF197" s="327"/>
      <c r="IG197" s="328"/>
      <c r="IH197" s="326"/>
      <c r="II197" s="327"/>
      <c r="IJ197" s="327"/>
      <c r="IK197" s="327"/>
      <c r="IL197" s="328"/>
      <c r="IM197" s="304"/>
      <c r="IN197" s="305"/>
      <c r="IO197" s="305"/>
      <c r="IP197" s="305"/>
      <c r="IQ197" s="306"/>
      <c r="IR197" s="304"/>
      <c r="IS197" s="305"/>
      <c r="IT197" s="305"/>
      <c r="IU197" s="305"/>
      <c r="IV197" s="306"/>
      <c r="IW197" s="326"/>
      <c r="IX197" s="327"/>
      <c r="IY197" s="327"/>
      <c r="IZ197" s="327"/>
      <c r="JA197" s="328"/>
      <c r="JB197" s="304"/>
      <c r="JC197" s="305"/>
      <c r="JD197" s="305"/>
      <c r="JE197" s="305"/>
      <c r="JF197" s="306"/>
      <c r="JG197" s="258"/>
      <c r="JH197" s="203"/>
      <c r="JI197" s="203"/>
      <c r="JJ197" s="203"/>
      <c r="JK197" s="203"/>
      <c r="JL197" s="203"/>
      <c r="JM197" s="203"/>
      <c r="JN197" s="203"/>
      <c r="JO197" s="203"/>
      <c r="JP197" s="203"/>
      <c r="JQ197" s="259" t="str">
        <f t="shared" ref="JQ197" si="33">IF($BT197&gt;SUM($CN197:$CW202,$GF197:$GO202),IF(AND(GF197&gt;0,GF199&gt;0,GF201&gt;0),"⇒⇒⇒⇒
７箇所以上の場合",""),"")</f>
        <v/>
      </c>
      <c r="JR197" s="863"/>
      <c r="JS197" s="865"/>
      <c r="JT197" s="345" t="s">
        <v>90</v>
      </c>
      <c r="JU197" s="346"/>
      <c r="JV197" s="346"/>
      <c r="JW197" s="346"/>
      <c r="JX197" s="346"/>
      <c r="JY197" s="346"/>
      <c r="JZ197" s="346"/>
      <c r="KA197" s="347"/>
      <c r="KB197" s="224" t="str">
        <f>KB191</f>
        <v>7箇所目</v>
      </c>
      <c r="KC197" s="225"/>
      <c r="KD197" s="225"/>
      <c r="KE197" s="225"/>
      <c r="KF197" s="225"/>
      <c r="KG197" s="225"/>
      <c r="KH197" s="341"/>
      <c r="KI197" s="341"/>
      <c r="KJ197" s="341"/>
      <c r="KK197" s="341"/>
      <c r="KL197" s="341"/>
      <c r="KM197" s="341"/>
      <c r="KN197" s="341"/>
      <c r="KO197" s="341"/>
      <c r="KP197" s="341"/>
      <c r="KQ197" s="341"/>
      <c r="KR197" s="342" t="s">
        <v>50</v>
      </c>
      <c r="KS197" s="342"/>
      <c r="KT197" s="343"/>
      <c r="KU197" s="213"/>
      <c r="KV197" s="214"/>
      <c r="KW197" s="214"/>
      <c r="KX197" s="214"/>
      <c r="KY197" s="214"/>
      <c r="KZ197" s="214"/>
      <c r="LA197" s="214"/>
      <c r="LB197" s="214"/>
      <c r="LC197" s="214"/>
      <c r="LD197" s="214"/>
      <c r="LE197" s="214"/>
      <c r="LF197" s="214"/>
      <c r="LG197" s="214"/>
      <c r="LH197" s="214"/>
      <c r="LI197" s="215"/>
      <c r="LJ197" s="355"/>
      <c r="LK197" s="356"/>
      <c r="LL197" s="356"/>
      <c r="LM197" s="356"/>
      <c r="LN197" s="356"/>
      <c r="LO197" s="356"/>
      <c r="LP197" s="356"/>
      <c r="LQ197" s="356"/>
      <c r="LR197" s="225" t="s">
        <v>84</v>
      </c>
      <c r="LS197" s="225"/>
      <c r="LT197" s="292"/>
      <c r="LU197" s="304"/>
      <c r="LV197" s="305"/>
      <c r="LW197" s="305"/>
      <c r="LX197" s="305"/>
      <c r="LY197" s="306"/>
      <c r="LZ197" s="326"/>
      <c r="MA197" s="327"/>
      <c r="MB197" s="327"/>
      <c r="MC197" s="327"/>
      <c r="MD197" s="328"/>
      <c r="ME197" s="326"/>
      <c r="MF197" s="327"/>
      <c r="MG197" s="327"/>
      <c r="MH197" s="327"/>
      <c r="MI197" s="328"/>
      <c r="MJ197" s="326"/>
      <c r="MK197" s="327"/>
      <c r="ML197" s="327"/>
      <c r="MM197" s="327"/>
      <c r="MN197" s="328"/>
      <c r="MO197" s="304"/>
      <c r="MP197" s="305"/>
      <c r="MQ197" s="305"/>
      <c r="MR197" s="305"/>
      <c r="MS197" s="306"/>
      <c r="MT197" s="304"/>
      <c r="MU197" s="305"/>
      <c r="MV197" s="305"/>
      <c r="MW197" s="305"/>
      <c r="MX197" s="306"/>
      <c r="MY197" s="326"/>
      <c r="MZ197" s="327"/>
      <c r="NA197" s="327"/>
      <c r="NB197" s="327"/>
      <c r="NC197" s="328"/>
      <c r="ND197" s="304"/>
      <c r="NE197" s="305"/>
      <c r="NF197" s="305"/>
      <c r="NG197" s="305"/>
      <c r="NH197" s="306"/>
      <c r="NI197" s="258"/>
      <c r="NJ197" s="203"/>
      <c r="NK197" s="203"/>
      <c r="NL197" s="203"/>
      <c r="NM197" s="203"/>
      <c r="NN197" s="203"/>
      <c r="NO197" s="203"/>
      <c r="NP197" s="203"/>
      <c r="NQ197" s="203"/>
      <c r="NR197" s="203"/>
      <c r="NS197" s="259" t="str">
        <f t="shared" ref="NS197" si="34">IF($BT197&gt;SUM($CN197:$CW202,$GF197:$GO202,$KH197:$KQ202),IF(AND(KH197&gt;0,KH199&gt;0,KH201&gt;0),"⇒⇒⇒⇒
10箇所以上の場合",""),"")</f>
        <v/>
      </c>
      <c r="NT197" s="863"/>
      <c r="NU197" s="865"/>
      <c r="NV197" s="345" t="s">
        <v>90</v>
      </c>
      <c r="NW197" s="346"/>
      <c r="NX197" s="346"/>
      <c r="NY197" s="346"/>
      <c r="NZ197" s="346"/>
      <c r="OA197" s="346"/>
      <c r="OB197" s="346"/>
      <c r="OC197" s="347"/>
      <c r="OD197" s="224" t="str">
        <f>OD191</f>
        <v>10箇所目</v>
      </c>
      <c r="OE197" s="225"/>
      <c r="OF197" s="225"/>
      <c r="OG197" s="225"/>
      <c r="OH197" s="225"/>
      <c r="OI197" s="225"/>
      <c r="OJ197" s="341"/>
      <c r="OK197" s="341"/>
      <c r="OL197" s="341"/>
      <c r="OM197" s="341"/>
      <c r="ON197" s="341"/>
      <c r="OO197" s="341"/>
      <c r="OP197" s="341"/>
      <c r="OQ197" s="341"/>
      <c r="OR197" s="341"/>
      <c r="OS197" s="341"/>
      <c r="OT197" s="342" t="s">
        <v>50</v>
      </c>
      <c r="OU197" s="342"/>
      <c r="OV197" s="343"/>
      <c r="OW197" s="213"/>
      <c r="OX197" s="214"/>
      <c r="OY197" s="214"/>
      <c r="OZ197" s="214"/>
      <c r="PA197" s="214"/>
      <c r="PB197" s="214"/>
      <c r="PC197" s="214"/>
      <c r="PD197" s="214"/>
      <c r="PE197" s="214"/>
      <c r="PF197" s="214"/>
      <c r="PG197" s="214"/>
      <c r="PH197" s="214"/>
      <c r="PI197" s="214"/>
      <c r="PJ197" s="214"/>
      <c r="PK197" s="215"/>
      <c r="PL197" s="355"/>
      <c r="PM197" s="356"/>
      <c r="PN197" s="356"/>
      <c r="PO197" s="356"/>
      <c r="PP197" s="356"/>
      <c r="PQ197" s="356"/>
      <c r="PR197" s="356"/>
      <c r="PS197" s="356"/>
      <c r="PT197" s="225" t="s">
        <v>84</v>
      </c>
      <c r="PU197" s="225"/>
      <c r="PV197" s="292"/>
      <c r="PW197" s="304"/>
      <c r="PX197" s="305"/>
      <c r="PY197" s="305"/>
      <c r="PZ197" s="305"/>
      <c r="QA197" s="306"/>
      <c r="QB197" s="326"/>
      <c r="QC197" s="327"/>
      <c r="QD197" s="327"/>
      <c r="QE197" s="327"/>
      <c r="QF197" s="328"/>
      <c r="QG197" s="326"/>
      <c r="QH197" s="327"/>
      <c r="QI197" s="327"/>
      <c r="QJ197" s="327"/>
      <c r="QK197" s="328"/>
      <c r="QL197" s="326"/>
      <c r="QM197" s="327"/>
      <c r="QN197" s="327"/>
      <c r="QO197" s="327"/>
      <c r="QP197" s="328"/>
      <c r="QQ197" s="304"/>
      <c r="QR197" s="305"/>
      <c r="QS197" s="305"/>
      <c r="QT197" s="305"/>
      <c r="QU197" s="306"/>
      <c r="QV197" s="304"/>
      <c r="QW197" s="305"/>
      <c r="QX197" s="305"/>
      <c r="QY197" s="305"/>
      <c r="QZ197" s="306"/>
      <c r="RA197" s="326"/>
      <c r="RB197" s="327"/>
      <c r="RC197" s="327"/>
      <c r="RD197" s="327"/>
      <c r="RE197" s="328"/>
      <c r="RF197" s="304"/>
      <c r="RG197" s="305"/>
      <c r="RH197" s="305"/>
      <c r="RI197" s="305"/>
      <c r="RJ197" s="306"/>
      <c r="RK197" s="258"/>
      <c r="RL197" s="203"/>
      <c r="RM197" s="203"/>
      <c r="RN197" s="203"/>
      <c r="RO197" s="203"/>
      <c r="RP197" s="203"/>
      <c r="RQ197" s="203"/>
      <c r="RR197" s="203"/>
      <c r="RS197" s="203"/>
      <c r="RT197" s="203"/>
      <c r="RU197" s="259"/>
    </row>
    <row r="198" spans="2:489" ht="2.1" customHeight="1">
      <c r="B198" s="859"/>
      <c r="C198" s="484"/>
      <c r="D198" s="485"/>
      <c r="E198" s="486"/>
      <c r="F198" s="348"/>
      <c r="G198" s="349"/>
      <c r="H198" s="349"/>
      <c r="I198" s="349"/>
      <c r="J198" s="349"/>
      <c r="K198" s="349"/>
      <c r="L198" s="349"/>
      <c r="M198" s="349"/>
      <c r="N198" s="349"/>
      <c r="O198" s="349"/>
      <c r="P198" s="349"/>
      <c r="Q198" s="349"/>
      <c r="R198" s="349"/>
      <c r="S198" s="349"/>
      <c r="T198" s="349"/>
      <c r="U198" s="349"/>
      <c r="V198" s="349"/>
      <c r="W198" s="349"/>
      <c r="X198" s="349"/>
      <c r="Y198" s="349"/>
      <c r="Z198" s="349"/>
      <c r="AA198" s="349"/>
      <c r="AB198" s="349"/>
      <c r="AC198" s="350"/>
      <c r="AD198" s="458"/>
      <c r="AE198" s="432"/>
      <c r="AF198" s="432"/>
      <c r="AG198" s="432"/>
      <c r="AH198" s="432"/>
      <c r="AI198" s="432"/>
      <c r="AJ198" s="432"/>
      <c r="AK198" s="432"/>
      <c r="AL198" s="432"/>
      <c r="AM198" s="432"/>
      <c r="AN198" s="432"/>
      <c r="AO198" s="437"/>
      <c r="AP198" s="437"/>
      <c r="AQ198" s="438"/>
      <c r="AR198" s="388"/>
      <c r="AS198" s="389"/>
      <c r="AT198" s="389"/>
      <c r="AU198" s="389"/>
      <c r="AV198" s="389"/>
      <c r="AW198" s="389"/>
      <c r="AX198" s="389"/>
      <c r="AY198" s="389"/>
      <c r="AZ198" s="389"/>
      <c r="BA198" s="389"/>
      <c r="BB198" s="389"/>
      <c r="BC198" s="389"/>
      <c r="BD198" s="389"/>
      <c r="BE198" s="390"/>
      <c r="BF198" s="388"/>
      <c r="BG198" s="389"/>
      <c r="BH198" s="389"/>
      <c r="BI198" s="389"/>
      <c r="BJ198" s="389"/>
      <c r="BK198" s="389"/>
      <c r="BL198" s="389"/>
      <c r="BM198" s="389"/>
      <c r="BN198" s="389"/>
      <c r="BO198" s="389"/>
      <c r="BP198" s="389"/>
      <c r="BQ198" s="389"/>
      <c r="BR198" s="389"/>
      <c r="BS198" s="390"/>
      <c r="BT198" s="431"/>
      <c r="BU198" s="432"/>
      <c r="BV198" s="432"/>
      <c r="BW198" s="432"/>
      <c r="BX198" s="432"/>
      <c r="BY198" s="432"/>
      <c r="BZ198" s="432"/>
      <c r="CA198" s="432"/>
      <c r="CB198" s="432"/>
      <c r="CC198" s="432"/>
      <c r="CD198" s="432"/>
      <c r="CE198" s="437"/>
      <c r="CF198" s="437"/>
      <c r="CG198" s="438"/>
      <c r="CH198" s="441"/>
      <c r="CI198" s="226"/>
      <c r="CJ198" s="226"/>
      <c r="CK198" s="226"/>
      <c r="CL198" s="226"/>
      <c r="CM198" s="226"/>
      <c r="CN198" s="325"/>
      <c r="CO198" s="325"/>
      <c r="CP198" s="325"/>
      <c r="CQ198" s="325"/>
      <c r="CR198" s="325"/>
      <c r="CS198" s="325"/>
      <c r="CT198" s="325"/>
      <c r="CU198" s="325"/>
      <c r="CV198" s="325"/>
      <c r="CW198" s="325"/>
      <c r="CX198" s="324"/>
      <c r="CY198" s="324"/>
      <c r="CZ198" s="344"/>
      <c r="DA198" s="207"/>
      <c r="DB198" s="208"/>
      <c r="DC198" s="208"/>
      <c r="DD198" s="208"/>
      <c r="DE198" s="208"/>
      <c r="DF198" s="208"/>
      <c r="DG198" s="208"/>
      <c r="DH198" s="208"/>
      <c r="DI198" s="208"/>
      <c r="DJ198" s="208"/>
      <c r="DK198" s="208"/>
      <c r="DL198" s="208"/>
      <c r="DM198" s="208"/>
      <c r="DN198" s="208"/>
      <c r="DO198" s="209"/>
      <c r="DP198" s="316"/>
      <c r="DQ198" s="317"/>
      <c r="DR198" s="317"/>
      <c r="DS198" s="317"/>
      <c r="DT198" s="317"/>
      <c r="DU198" s="317"/>
      <c r="DV198" s="317"/>
      <c r="DW198" s="317"/>
      <c r="DX198" s="226"/>
      <c r="DY198" s="226"/>
      <c r="DZ198" s="318"/>
      <c r="EA198" s="269"/>
      <c r="EB198" s="270"/>
      <c r="EC198" s="270"/>
      <c r="ED198" s="270"/>
      <c r="EE198" s="271"/>
      <c r="EF198" s="329"/>
      <c r="EG198" s="330"/>
      <c r="EH198" s="330"/>
      <c r="EI198" s="330"/>
      <c r="EJ198" s="331"/>
      <c r="EK198" s="329"/>
      <c r="EL198" s="330"/>
      <c r="EM198" s="330"/>
      <c r="EN198" s="330"/>
      <c r="EO198" s="331"/>
      <c r="EP198" s="329"/>
      <c r="EQ198" s="330"/>
      <c r="ER198" s="330"/>
      <c r="ES198" s="330"/>
      <c r="ET198" s="331"/>
      <c r="EU198" s="269"/>
      <c r="EV198" s="270"/>
      <c r="EW198" s="270"/>
      <c r="EX198" s="270"/>
      <c r="EY198" s="271"/>
      <c r="EZ198" s="269"/>
      <c r="FA198" s="270"/>
      <c r="FB198" s="270"/>
      <c r="FC198" s="270"/>
      <c r="FD198" s="271"/>
      <c r="FE198" s="329"/>
      <c r="FF198" s="330"/>
      <c r="FG198" s="330"/>
      <c r="FH198" s="330"/>
      <c r="FI198" s="331"/>
      <c r="FJ198" s="269"/>
      <c r="FK198" s="270"/>
      <c r="FL198" s="270"/>
      <c r="FM198" s="270"/>
      <c r="FN198" s="271"/>
      <c r="FO198" s="310"/>
      <c r="FP198" s="863"/>
      <c r="FQ198" s="865"/>
      <c r="FR198" s="348"/>
      <c r="FS198" s="349"/>
      <c r="FT198" s="349"/>
      <c r="FU198" s="349"/>
      <c r="FV198" s="349"/>
      <c r="FW198" s="349"/>
      <c r="FX198" s="349"/>
      <c r="FY198" s="350"/>
      <c r="FZ198" s="226"/>
      <c r="GA198" s="226"/>
      <c r="GB198" s="226"/>
      <c r="GC198" s="226"/>
      <c r="GD198" s="226"/>
      <c r="GE198" s="226"/>
      <c r="GF198" s="325"/>
      <c r="GG198" s="325"/>
      <c r="GH198" s="325"/>
      <c r="GI198" s="325"/>
      <c r="GJ198" s="325"/>
      <c r="GK198" s="325"/>
      <c r="GL198" s="325"/>
      <c r="GM198" s="325"/>
      <c r="GN198" s="325"/>
      <c r="GO198" s="325"/>
      <c r="GP198" s="324"/>
      <c r="GQ198" s="324"/>
      <c r="GR198" s="344"/>
      <c r="GS198" s="207"/>
      <c r="GT198" s="208"/>
      <c r="GU198" s="208"/>
      <c r="GV198" s="208"/>
      <c r="GW198" s="208"/>
      <c r="GX198" s="208"/>
      <c r="GY198" s="208"/>
      <c r="GZ198" s="208"/>
      <c r="HA198" s="208"/>
      <c r="HB198" s="208"/>
      <c r="HC198" s="208"/>
      <c r="HD198" s="208"/>
      <c r="HE198" s="208"/>
      <c r="HF198" s="208"/>
      <c r="HG198" s="209"/>
      <c r="HH198" s="316"/>
      <c r="HI198" s="317"/>
      <c r="HJ198" s="317"/>
      <c r="HK198" s="317"/>
      <c r="HL198" s="317"/>
      <c r="HM198" s="317"/>
      <c r="HN198" s="317"/>
      <c r="HO198" s="317"/>
      <c r="HP198" s="226"/>
      <c r="HQ198" s="226"/>
      <c r="HR198" s="318"/>
      <c r="HS198" s="269"/>
      <c r="HT198" s="270"/>
      <c r="HU198" s="270"/>
      <c r="HV198" s="270"/>
      <c r="HW198" s="271"/>
      <c r="HX198" s="329"/>
      <c r="HY198" s="330"/>
      <c r="HZ198" s="330"/>
      <c r="IA198" s="330"/>
      <c r="IB198" s="331"/>
      <c r="IC198" s="329"/>
      <c r="ID198" s="330"/>
      <c r="IE198" s="330"/>
      <c r="IF198" s="330"/>
      <c r="IG198" s="331"/>
      <c r="IH198" s="329"/>
      <c r="II198" s="330"/>
      <c r="IJ198" s="330"/>
      <c r="IK198" s="330"/>
      <c r="IL198" s="331"/>
      <c r="IM198" s="269"/>
      <c r="IN198" s="270"/>
      <c r="IO198" s="270"/>
      <c r="IP198" s="270"/>
      <c r="IQ198" s="271"/>
      <c r="IR198" s="269"/>
      <c r="IS198" s="270"/>
      <c r="IT198" s="270"/>
      <c r="IU198" s="270"/>
      <c r="IV198" s="271"/>
      <c r="IW198" s="329"/>
      <c r="IX198" s="330"/>
      <c r="IY198" s="330"/>
      <c r="IZ198" s="330"/>
      <c r="JA198" s="331"/>
      <c r="JB198" s="269"/>
      <c r="JC198" s="270"/>
      <c r="JD198" s="270"/>
      <c r="JE198" s="270"/>
      <c r="JF198" s="271"/>
      <c r="JG198" s="258"/>
      <c r="JH198" s="203"/>
      <c r="JI198" s="203"/>
      <c r="JJ198" s="203"/>
      <c r="JK198" s="203"/>
      <c r="JL198" s="203"/>
      <c r="JM198" s="203"/>
      <c r="JN198" s="203"/>
      <c r="JO198" s="203"/>
      <c r="JP198" s="203"/>
      <c r="JQ198" s="260"/>
      <c r="JR198" s="863"/>
      <c r="JS198" s="865"/>
      <c r="JT198" s="348"/>
      <c r="JU198" s="349"/>
      <c r="JV198" s="349"/>
      <c r="JW198" s="349"/>
      <c r="JX198" s="349"/>
      <c r="JY198" s="349"/>
      <c r="JZ198" s="349"/>
      <c r="KA198" s="350"/>
      <c r="KB198" s="226"/>
      <c r="KC198" s="226"/>
      <c r="KD198" s="226"/>
      <c r="KE198" s="226"/>
      <c r="KF198" s="226"/>
      <c r="KG198" s="226"/>
      <c r="KH198" s="325"/>
      <c r="KI198" s="325"/>
      <c r="KJ198" s="325"/>
      <c r="KK198" s="325"/>
      <c r="KL198" s="325"/>
      <c r="KM198" s="325"/>
      <c r="KN198" s="325"/>
      <c r="KO198" s="325"/>
      <c r="KP198" s="325"/>
      <c r="KQ198" s="325"/>
      <c r="KR198" s="324"/>
      <c r="KS198" s="324"/>
      <c r="KT198" s="344"/>
      <c r="KU198" s="207"/>
      <c r="KV198" s="208"/>
      <c r="KW198" s="208"/>
      <c r="KX198" s="208"/>
      <c r="KY198" s="208"/>
      <c r="KZ198" s="208"/>
      <c r="LA198" s="208"/>
      <c r="LB198" s="208"/>
      <c r="LC198" s="208"/>
      <c r="LD198" s="208"/>
      <c r="LE198" s="208"/>
      <c r="LF198" s="208"/>
      <c r="LG198" s="208"/>
      <c r="LH198" s="208"/>
      <c r="LI198" s="209"/>
      <c r="LJ198" s="316"/>
      <c r="LK198" s="317"/>
      <c r="LL198" s="317"/>
      <c r="LM198" s="317"/>
      <c r="LN198" s="317"/>
      <c r="LO198" s="317"/>
      <c r="LP198" s="317"/>
      <c r="LQ198" s="317"/>
      <c r="LR198" s="226"/>
      <c r="LS198" s="226"/>
      <c r="LT198" s="318"/>
      <c r="LU198" s="269"/>
      <c r="LV198" s="270"/>
      <c r="LW198" s="270"/>
      <c r="LX198" s="270"/>
      <c r="LY198" s="271"/>
      <c r="LZ198" s="329"/>
      <c r="MA198" s="330"/>
      <c r="MB198" s="330"/>
      <c r="MC198" s="330"/>
      <c r="MD198" s="331"/>
      <c r="ME198" s="329"/>
      <c r="MF198" s="330"/>
      <c r="MG198" s="330"/>
      <c r="MH198" s="330"/>
      <c r="MI198" s="331"/>
      <c r="MJ198" s="329"/>
      <c r="MK198" s="330"/>
      <c r="ML198" s="330"/>
      <c r="MM198" s="330"/>
      <c r="MN198" s="331"/>
      <c r="MO198" s="269"/>
      <c r="MP198" s="270"/>
      <c r="MQ198" s="270"/>
      <c r="MR198" s="270"/>
      <c r="MS198" s="271"/>
      <c r="MT198" s="269"/>
      <c r="MU198" s="270"/>
      <c r="MV198" s="270"/>
      <c r="MW198" s="270"/>
      <c r="MX198" s="271"/>
      <c r="MY198" s="329"/>
      <c r="MZ198" s="330"/>
      <c r="NA198" s="330"/>
      <c r="NB198" s="330"/>
      <c r="NC198" s="331"/>
      <c r="ND198" s="269"/>
      <c r="NE198" s="270"/>
      <c r="NF198" s="270"/>
      <c r="NG198" s="270"/>
      <c r="NH198" s="271"/>
      <c r="NI198" s="258"/>
      <c r="NJ198" s="203"/>
      <c r="NK198" s="203"/>
      <c r="NL198" s="203"/>
      <c r="NM198" s="203"/>
      <c r="NN198" s="203"/>
      <c r="NO198" s="203"/>
      <c r="NP198" s="203"/>
      <c r="NQ198" s="203"/>
      <c r="NR198" s="203"/>
      <c r="NS198" s="260"/>
      <c r="NT198" s="863"/>
      <c r="NU198" s="865"/>
      <c r="NV198" s="348"/>
      <c r="NW198" s="349"/>
      <c r="NX198" s="349"/>
      <c r="NY198" s="349"/>
      <c r="NZ198" s="349"/>
      <c r="OA198" s="349"/>
      <c r="OB198" s="349"/>
      <c r="OC198" s="350"/>
      <c r="OD198" s="226"/>
      <c r="OE198" s="226"/>
      <c r="OF198" s="226"/>
      <c r="OG198" s="226"/>
      <c r="OH198" s="226"/>
      <c r="OI198" s="226"/>
      <c r="OJ198" s="325"/>
      <c r="OK198" s="325"/>
      <c r="OL198" s="325"/>
      <c r="OM198" s="325"/>
      <c r="ON198" s="325"/>
      <c r="OO198" s="325"/>
      <c r="OP198" s="325"/>
      <c r="OQ198" s="325"/>
      <c r="OR198" s="325"/>
      <c r="OS198" s="325"/>
      <c r="OT198" s="324"/>
      <c r="OU198" s="324"/>
      <c r="OV198" s="344"/>
      <c r="OW198" s="207"/>
      <c r="OX198" s="208"/>
      <c r="OY198" s="208"/>
      <c r="OZ198" s="208"/>
      <c r="PA198" s="208"/>
      <c r="PB198" s="208"/>
      <c r="PC198" s="208"/>
      <c r="PD198" s="208"/>
      <c r="PE198" s="208"/>
      <c r="PF198" s="208"/>
      <c r="PG198" s="208"/>
      <c r="PH198" s="208"/>
      <c r="PI198" s="208"/>
      <c r="PJ198" s="208"/>
      <c r="PK198" s="209"/>
      <c r="PL198" s="316"/>
      <c r="PM198" s="317"/>
      <c r="PN198" s="317"/>
      <c r="PO198" s="317"/>
      <c r="PP198" s="317"/>
      <c r="PQ198" s="317"/>
      <c r="PR198" s="317"/>
      <c r="PS198" s="317"/>
      <c r="PT198" s="226"/>
      <c r="PU198" s="226"/>
      <c r="PV198" s="318"/>
      <c r="PW198" s="269"/>
      <c r="PX198" s="270"/>
      <c r="PY198" s="270"/>
      <c r="PZ198" s="270"/>
      <c r="QA198" s="271"/>
      <c r="QB198" s="329"/>
      <c r="QC198" s="330"/>
      <c r="QD198" s="330"/>
      <c r="QE198" s="330"/>
      <c r="QF198" s="331"/>
      <c r="QG198" s="329"/>
      <c r="QH198" s="330"/>
      <c r="QI198" s="330"/>
      <c r="QJ198" s="330"/>
      <c r="QK198" s="331"/>
      <c r="QL198" s="329"/>
      <c r="QM198" s="330"/>
      <c r="QN198" s="330"/>
      <c r="QO198" s="330"/>
      <c r="QP198" s="331"/>
      <c r="QQ198" s="269"/>
      <c r="QR198" s="270"/>
      <c r="QS198" s="270"/>
      <c r="QT198" s="270"/>
      <c r="QU198" s="271"/>
      <c r="QV198" s="269"/>
      <c r="QW198" s="270"/>
      <c r="QX198" s="270"/>
      <c r="QY198" s="270"/>
      <c r="QZ198" s="271"/>
      <c r="RA198" s="329"/>
      <c r="RB198" s="330"/>
      <c r="RC198" s="330"/>
      <c r="RD198" s="330"/>
      <c r="RE198" s="331"/>
      <c r="RF198" s="269"/>
      <c r="RG198" s="270"/>
      <c r="RH198" s="270"/>
      <c r="RI198" s="270"/>
      <c r="RJ198" s="271"/>
      <c r="RK198" s="258"/>
      <c r="RL198" s="203"/>
      <c r="RM198" s="203"/>
      <c r="RN198" s="203"/>
      <c r="RO198" s="203"/>
      <c r="RP198" s="203"/>
      <c r="RQ198" s="203"/>
      <c r="RR198" s="203"/>
      <c r="RS198" s="203"/>
      <c r="RT198" s="203"/>
      <c r="RU198" s="260"/>
    </row>
    <row r="199" spans="2:489" ht="12" customHeight="1">
      <c r="B199" s="859"/>
      <c r="C199" s="484"/>
      <c r="D199" s="485"/>
      <c r="E199" s="486"/>
      <c r="F199" s="348"/>
      <c r="G199" s="349"/>
      <c r="H199" s="349"/>
      <c r="I199" s="349"/>
      <c r="J199" s="349"/>
      <c r="K199" s="349"/>
      <c r="L199" s="349"/>
      <c r="M199" s="349"/>
      <c r="N199" s="349"/>
      <c r="O199" s="349"/>
      <c r="P199" s="349"/>
      <c r="Q199" s="349"/>
      <c r="R199" s="349"/>
      <c r="S199" s="349"/>
      <c r="T199" s="349"/>
      <c r="U199" s="349"/>
      <c r="V199" s="349"/>
      <c r="W199" s="349"/>
      <c r="X199" s="349"/>
      <c r="Y199" s="349"/>
      <c r="Z199" s="349"/>
      <c r="AA199" s="349"/>
      <c r="AB199" s="349"/>
      <c r="AC199" s="350"/>
      <c r="AD199" s="458"/>
      <c r="AE199" s="432"/>
      <c r="AF199" s="432"/>
      <c r="AG199" s="432"/>
      <c r="AH199" s="432"/>
      <c r="AI199" s="432"/>
      <c r="AJ199" s="432"/>
      <c r="AK199" s="432"/>
      <c r="AL199" s="432"/>
      <c r="AM199" s="432"/>
      <c r="AN199" s="432"/>
      <c r="AO199" s="437"/>
      <c r="AP199" s="437"/>
      <c r="AQ199" s="438"/>
      <c r="AR199" s="388"/>
      <c r="AS199" s="389"/>
      <c r="AT199" s="389"/>
      <c r="AU199" s="389"/>
      <c r="AV199" s="389"/>
      <c r="AW199" s="389"/>
      <c r="AX199" s="389"/>
      <c r="AY199" s="389"/>
      <c r="AZ199" s="389"/>
      <c r="BA199" s="389"/>
      <c r="BB199" s="389"/>
      <c r="BC199" s="389"/>
      <c r="BD199" s="389"/>
      <c r="BE199" s="390"/>
      <c r="BF199" s="388"/>
      <c r="BG199" s="389"/>
      <c r="BH199" s="389"/>
      <c r="BI199" s="389"/>
      <c r="BJ199" s="389"/>
      <c r="BK199" s="389"/>
      <c r="BL199" s="389"/>
      <c r="BM199" s="389"/>
      <c r="BN199" s="389"/>
      <c r="BO199" s="389"/>
      <c r="BP199" s="389"/>
      <c r="BQ199" s="389"/>
      <c r="BR199" s="389"/>
      <c r="BS199" s="390"/>
      <c r="BT199" s="431"/>
      <c r="BU199" s="432"/>
      <c r="BV199" s="432"/>
      <c r="BW199" s="432"/>
      <c r="BX199" s="432"/>
      <c r="BY199" s="432"/>
      <c r="BZ199" s="432"/>
      <c r="CA199" s="432"/>
      <c r="CB199" s="432"/>
      <c r="CC199" s="432"/>
      <c r="CD199" s="432"/>
      <c r="CE199" s="437"/>
      <c r="CF199" s="437"/>
      <c r="CG199" s="438"/>
      <c r="CH199" s="442" t="s">
        <v>42</v>
      </c>
      <c r="CI199" s="265"/>
      <c r="CJ199" s="265"/>
      <c r="CK199" s="265"/>
      <c r="CL199" s="265"/>
      <c r="CM199" s="265"/>
      <c r="CN199" s="325"/>
      <c r="CO199" s="325"/>
      <c r="CP199" s="325"/>
      <c r="CQ199" s="325"/>
      <c r="CR199" s="325"/>
      <c r="CS199" s="325"/>
      <c r="CT199" s="325"/>
      <c r="CU199" s="325"/>
      <c r="CV199" s="325"/>
      <c r="CW199" s="325"/>
      <c r="CX199" s="216" t="s">
        <v>50</v>
      </c>
      <c r="CY199" s="216"/>
      <c r="CZ199" s="217"/>
      <c r="DA199" s="204"/>
      <c r="DB199" s="205"/>
      <c r="DC199" s="205"/>
      <c r="DD199" s="205"/>
      <c r="DE199" s="205"/>
      <c r="DF199" s="205"/>
      <c r="DG199" s="205"/>
      <c r="DH199" s="205"/>
      <c r="DI199" s="205"/>
      <c r="DJ199" s="205"/>
      <c r="DK199" s="205"/>
      <c r="DL199" s="205"/>
      <c r="DM199" s="205"/>
      <c r="DN199" s="205"/>
      <c r="DO199" s="206"/>
      <c r="DP199" s="261"/>
      <c r="DQ199" s="262"/>
      <c r="DR199" s="262"/>
      <c r="DS199" s="262"/>
      <c r="DT199" s="262"/>
      <c r="DU199" s="262"/>
      <c r="DV199" s="262"/>
      <c r="DW199" s="262"/>
      <c r="DX199" s="265" t="s">
        <v>84</v>
      </c>
      <c r="DY199" s="265"/>
      <c r="DZ199" s="266"/>
      <c r="EA199" s="269"/>
      <c r="EB199" s="270"/>
      <c r="EC199" s="270"/>
      <c r="ED199" s="270"/>
      <c r="EE199" s="271"/>
      <c r="EF199" s="329"/>
      <c r="EG199" s="330"/>
      <c r="EH199" s="330"/>
      <c r="EI199" s="330"/>
      <c r="EJ199" s="331"/>
      <c r="EK199" s="329"/>
      <c r="EL199" s="330"/>
      <c r="EM199" s="330"/>
      <c r="EN199" s="330"/>
      <c r="EO199" s="331"/>
      <c r="EP199" s="329"/>
      <c r="EQ199" s="330"/>
      <c r="ER199" s="330"/>
      <c r="ES199" s="330"/>
      <c r="ET199" s="331"/>
      <c r="EU199" s="269"/>
      <c r="EV199" s="270"/>
      <c r="EW199" s="270"/>
      <c r="EX199" s="270"/>
      <c r="EY199" s="271"/>
      <c r="EZ199" s="269"/>
      <c r="FA199" s="270"/>
      <c r="FB199" s="270"/>
      <c r="FC199" s="270"/>
      <c r="FD199" s="271"/>
      <c r="FE199" s="329"/>
      <c r="FF199" s="330"/>
      <c r="FG199" s="330"/>
      <c r="FH199" s="330"/>
      <c r="FI199" s="331"/>
      <c r="FJ199" s="269"/>
      <c r="FK199" s="270"/>
      <c r="FL199" s="270"/>
      <c r="FM199" s="270"/>
      <c r="FN199" s="271"/>
      <c r="FO199" s="310"/>
      <c r="FP199" s="863"/>
      <c r="FQ199" s="865"/>
      <c r="FR199" s="348"/>
      <c r="FS199" s="349"/>
      <c r="FT199" s="349"/>
      <c r="FU199" s="349"/>
      <c r="FV199" s="349"/>
      <c r="FW199" s="349"/>
      <c r="FX199" s="349"/>
      <c r="FY199" s="350"/>
      <c r="FZ199" s="307" t="str">
        <f>FZ193</f>
        <v>5箇所目</v>
      </c>
      <c r="GA199" s="265"/>
      <c r="GB199" s="265"/>
      <c r="GC199" s="265"/>
      <c r="GD199" s="265"/>
      <c r="GE199" s="265"/>
      <c r="GF199" s="325"/>
      <c r="GG199" s="325"/>
      <c r="GH199" s="325"/>
      <c r="GI199" s="325"/>
      <c r="GJ199" s="325"/>
      <c r="GK199" s="325"/>
      <c r="GL199" s="325"/>
      <c r="GM199" s="325"/>
      <c r="GN199" s="325"/>
      <c r="GO199" s="325"/>
      <c r="GP199" s="216" t="s">
        <v>50</v>
      </c>
      <c r="GQ199" s="216"/>
      <c r="GR199" s="217"/>
      <c r="GS199" s="204"/>
      <c r="GT199" s="205"/>
      <c r="GU199" s="205"/>
      <c r="GV199" s="205"/>
      <c r="GW199" s="205"/>
      <c r="GX199" s="205"/>
      <c r="GY199" s="205"/>
      <c r="GZ199" s="205"/>
      <c r="HA199" s="205"/>
      <c r="HB199" s="205"/>
      <c r="HC199" s="205"/>
      <c r="HD199" s="205"/>
      <c r="HE199" s="205"/>
      <c r="HF199" s="205"/>
      <c r="HG199" s="206"/>
      <c r="HH199" s="261"/>
      <c r="HI199" s="262"/>
      <c r="HJ199" s="262"/>
      <c r="HK199" s="262"/>
      <c r="HL199" s="262"/>
      <c r="HM199" s="262"/>
      <c r="HN199" s="262"/>
      <c r="HO199" s="262"/>
      <c r="HP199" s="265" t="s">
        <v>84</v>
      </c>
      <c r="HQ199" s="265"/>
      <c r="HR199" s="266"/>
      <c r="HS199" s="269"/>
      <c r="HT199" s="270"/>
      <c r="HU199" s="270"/>
      <c r="HV199" s="270"/>
      <c r="HW199" s="271"/>
      <c r="HX199" s="329"/>
      <c r="HY199" s="330"/>
      <c r="HZ199" s="330"/>
      <c r="IA199" s="330"/>
      <c r="IB199" s="331"/>
      <c r="IC199" s="329"/>
      <c r="ID199" s="330"/>
      <c r="IE199" s="330"/>
      <c r="IF199" s="330"/>
      <c r="IG199" s="331"/>
      <c r="IH199" s="329"/>
      <c r="II199" s="330"/>
      <c r="IJ199" s="330"/>
      <c r="IK199" s="330"/>
      <c r="IL199" s="331"/>
      <c r="IM199" s="269"/>
      <c r="IN199" s="270"/>
      <c r="IO199" s="270"/>
      <c r="IP199" s="270"/>
      <c r="IQ199" s="271"/>
      <c r="IR199" s="269"/>
      <c r="IS199" s="270"/>
      <c r="IT199" s="270"/>
      <c r="IU199" s="270"/>
      <c r="IV199" s="271"/>
      <c r="IW199" s="329"/>
      <c r="IX199" s="330"/>
      <c r="IY199" s="330"/>
      <c r="IZ199" s="330"/>
      <c r="JA199" s="331"/>
      <c r="JB199" s="269"/>
      <c r="JC199" s="270"/>
      <c r="JD199" s="270"/>
      <c r="JE199" s="270"/>
      <c r="JF199" s="271"/>
      <c r="JG199" s="258"/>
      <c r="JH199" s="203"/>
      <c r="JI199" s="203"/>
      <c r="JJ199" s="203"/>
      <c r="JK199" s="203"/>
      <c r="JL199" s="203"/>
      <c r="JM199" s="203"/>
      <c r="JN199" s="203"/>
      <c r="JO199" s="203"/>
      <c r="JP199" s="203"/>
      <c r="JQ199" s="260"/>
      <c r="JR199" s="863"/>
      <c r="JS199" s="865"/>
      <c r="JT199" s="348"/>
      <c r="JU199" s="349"/>
      <c r="JV199" s="349"/>
      <c r="JW199" s="349"/>
      <c r="JX199" s="349"/>
      <c r="JY199" s="349"/>
      <c r="JZ199" s="349"/>
      <c r="KA199" s="350"/>
      <c r="KB199" s="307" t="str">
        <f>KB193</f>
        <v>8箇所目</v>
      </c>
      <c r="KC199" s="265"/>
      <c r="KD199" s="265"/>
      <c r="KE199" s="265"/>
      <c r="KF199" s="265"/>
      <c r="KG199" s="265"/>
      <c r="KH199" s="325"/>
      <c r="KI199" s="325"/>
      <c r="KJ199" s="325"/>
      <c r="KK199" s="325"/>
      <c r="KL199" s="325"/>
      <c r="KM199" s="325"/>
      <c r="KN199" s="325"/>
      <c r="KO199" s="325"/>
      <c r="KP199" s="325"/>
      <c r="KQ199" s="325"/>
      <c r="KR199" s="216" t="s">
        <v>50</v>
      </c>
      <c r="KS199" s="216"/>
      <c r="KT199" s="217"/>
      <c r="KU199" s="204"/>
      <c r="KV199" s="205"/>
      <c r="KW199" s="205"/>
      <c r="KX199" s="205"/>
      <c r="KY199" s="205"/>
      <c r="KZ199" s="205"/>
      <c r="LA199" s="205"/>
      <c r="LB199" s="205"/>
      <c r="LC199" s="205"/>
      <c r="LD199" s="205"/>
      <c r="LE199" s="205"/>
      <c r="LF199" s="205"/>
      <c r="LG199" s="205"/>
      <c r="LH199" s="205"/>
      <c r="LI199" s="206"/>
      <c r="LJ199" s="261"/>
      <c r="LK199" s="262"/>
      <c r="LL199" s="262"/>
      <c r="LM199" s="262"/>
      <c r="LN199" s="262"/>
      <c r="LO199" s="262"/>
      <c r="LP199" s="262"/>
      <c r="LQ199" s="262"/>
      <c r="LR199" s="265" t="s">
        <v>84</v>
      </c>
      <c r="LS199" s="265"/>
      <c r="LT199" s="266"/>
      <c r="LU199" s="269"/>
      <c r="LV199" s="270"/>
      <c r="LW199" s="270"/>
      <c r="LX199" s="270"/>
      <c r="LY199" s="271"/>
      <c r="LZ199" s="329"/>
      <c r="MA199" s="330"/>
      <c r="MB199" s="330"/>
      <c r="MC199" s="330"/>
      <c r="MD199" s="331"/>
      <c r="ME199" s="329"/>
      <c r="MF199" s="330"/>
      <c r="MG199" s="330"/>
      <c r="MH199" s="330"/>
      <c r="MI199" s="331"/>
      <c r="MJ199" s="329"/>
      <c r="MK199" s="330"/>
      <c r="ML199" s="330"/>
      <c r="MM199" s="330"/>
      <c r="MN199" s="331"/>
      <c r="MO199" s="269"/>
      <c r="MP199" s="270"/>
      <c r="MQ199" s="270"/>
      <c r="MR199" s="270"/>
      <c r="MS199" s="271"/>
      <c r="MT199" s="269"/>
      <c r="MU199" s="270"/>
      <c r="MV199" s="270"/>
      <c r="MW199" s="270"/>
      <c r="MX199" s="271"/>
      <c r="MY199" s="329"/>
      <c r="MZ199" s="330"/>
      <c r="NA199" s="330"/>
      <c r="NB199" s="330"/>
      <c r="NC199" s="331"/>
      <c r="ND199" s="269"/>
      <c r="NE199" s="270"/>
      <c r="NF199" s="270"/>
      <c r="NG199" s="270"/>
      <c r="NH199" s="271"/>
      <c r="NI199" s="258"/>
      <c r="NJ199" s="203"/>
      <c r="NK199" s="203"/>
      <c r="NL199" s="203"/>
      <c r="NM199" s="203"/>
      <c r="NN199" s="203"/>
      <c r="NO199" s="203"/>
      <c r="NP199" s="203"/>
      <c r="NQ199" s="203"/>
      <c r="NR199" s="203"/>
      <c r="NS199" s="260"/>
      <c r="NT199" s="863"/>
      <c r="NU199" s="865"/>
      <c r="NV199" s="348"/>
      <c r="NW199" s="349"/>
      <c r="NX199" s="349"/>
      <c r="NY199" s="349"/>
      <c r="NZ199" s="349"/>
      <c r="OA199" s="349"/>
      <c r="OB199" s="349"/>
      <c r="OC199" s="350"/>
      <c r="OD199" s="307" t="str">
        <f>OD193</f>
        <v>11箇所目</v>
      </c>
      <c r="OE199" s="265"/>
      <c r="OF199" s="265"/>
      <c r="OG199" s="265"/>
      <c r="OH199" s="265"/>
      <c r="OI199" s="265"/>
      <c r="OJ199" s="325"/>
      <c r="OK199" s="325"/>
      <c r="OL199" s="325"/>
      <c r="OM199" s="325"/>
      <c r="ON199" s="325"/>
      <c r="OO199" s="325"/>
      <c r="OP199" s="325"/>
      <c r="OQ199" s="325"/>
      <c r="OR199" s="325"/>
      <c r="OS199" s="325"/>
      <c r="OT199" s="216" t="s">
        <v>50</v>
      </c>
      <c r="OU199" s="216"/>
      <c r="OV199" s="217"/>
      <c r="OW199" s="204"/>
      <c r="OX199" s="205"/>
      <c r="OY199" s="205"/>
      <c r="OZ199" s="205"/>
      <c r="PA199" s="205"/>
      <c r="PB199" s="205"/>
      <c r="PC199" s="205"/>
      <c r="PD199" s="205"/>
      <c r="PE199" s="205"/>
      <c r="PF199" s="205"/>
      <c r="PG199" s="205"/>
      <c r="PH199" s="205"/>
      <c r="PI199" s="205"/>
      <c r="PJ199" s="205"/>
      <c r="PK199" s="206"/>
      <c r="PL199" s="261"/>
      <c r="PM199" s="262"/>
      <c r="PN199" s="262"/>
      <c r="PO199" s="262"/>
      <c r="PP199" s="262"/>
      <c r="PQ199" s="262"/>
      <c r="PR199" s="262"/>
      <c r="PS199" s="262"/>
      <c r="PT199" s="265" t="s">
        <v>84</v>
      </c>
      <c r="PU199" s="265"/>
      <c r="PV199" s="266"/>
      <c r="PW199" s="269"/>
      <c r="PX199" s="270"/>
      <c r="PY199" s="270"/>
      <c r="PZ199" s="270"/>
      <c r="QA199" s="271"/>
      <c r="QB199" s="329"/>
      <c r="QC199" s="330"/>
      <c r="QD199" s="330"/>
      <c r="QE199" s="330"/>
      <c r="QF199" s="331"/>
      <c r="QG199" s="329"/>
      <c r="QH199" s="330"/>
      <c r="QI199" s="330"/>
      <c r="QJ199" s="330"/>
      <c r="QK199" s="331"/>
      <c r="QL199" s="329"/>
      <c r="QM199" s="330"/>
      <c r="QN199" s="330"/>
      <c r="QO199" s="330"/>
      <c r="QP199" s="331"/>
      <c r="QQ199" s="269"/>
      <c r="QR199" s="270"/>
      <c r="QS199" s="270"/>
      <c r="QT199" s="270"/>
      <c r="QU199" s="271"/>
      <c r="QV199" s="269"/>
      <c r="QW199" s="270"/>
      <c r="QX199" s="270"/>
      <c r="QY199" s="270"/>
      <c r="QZ199" s="271"/>
      <c r="RA199" s="329"/>
      <c r="RB199" s="330"/>
      <c r="RC199" s="330"/>
      <c r="RD199" s="330"/>
      <c r="RE199" s="331"/>
      <c r="RF199" s="269"/>
      <c r="RG199" s="270"/>
      <c r="RH199" s="270"/>
      <c r="RI199" s="270"/>
      <c r="RJ199" s="271"/>
      <c r="RK199" s="258"/>
      <c r="RL199" s="203"/>
      <c r="RM199" s="203"/>
      <c r="RN199" s="203"/>
      <c r="RO199" s="203"/>
      <c r="RP199" s="203"/>
      <c r="RQ199" s="203"/>
      <c r="RR199" s="203"/>
      <c r="RS199" s="203"/>
      <c r="RT199" s="203"/>
      <c r="RU199" s="260"/>
    </row>
    <row r="200" spans="2:489" ht="2.1" customHeight="1">
      <c r="B200" s="859"/>
      <c r="C200" s="484"/>
      <c r="D200" s="485"/>
      <c r="E200" s="486"/>
      <c r="F200" s="348"/>
      <c r="G200" s="349"/>
      <c r="H200" s="349"/>
      <c r="I200" s="349"/>
      <c r="J200" s="349"/>
      <c r="K200" s="349"/>
      <c r="L200" s="349"/>
      <c r="M200" s="349"/>
      <c r="N200" s="349"/>
      <c r="O200" s="349"/>
      <c r="P200" s="349"/>
      <c r="Q200" s="349"/>
      <c r="R200" s="349"/>
      <c r="S200" s="349"/>
      <c r="T200" s="349"/>
      <c r="U200" s="349"/>
      <c r="V200" s="349"/>
      <c r="W200" s="349"/>
      <c r="X200" s="349"/>
      <c r="Y200" s="349"/>
      <c r="Z200" s="349"/>
      <c r="AA200" s="349"/>
      <c r="AB200" s="349"/>
      <c r="AC200" s="350"/>
      <c r="AD200" s="458"/>
      <c r="AE200" s="432"/>
      <c r="AF200" s="432"/>
      <c r="AG200" s="432"/>
      <c r="AH200" s="432"/>
      <c r="AI200" s="432"/>
      <c r="AJ200" s="432"/>
      <c r="AK200" s="432"/>
      <c r="AL200" s="432"/>
      <c r="AM200" s="432"/>
      <c r="AN200" s="432"/>
      <c r="AO200" s="437"/>
      <c r="AP200" s="437"/>
      <c r="AQ200" s="438"/>
      <c r="AR200" s="388"/>
      <c r="AS200" s="389"/>
      <c r="AT200" s="389"/>
      <c r="AU200" s="389"/>
      <c r="AV200" s="389"/>
      <c r="AW200" s="389"/>
      <c r="AX200" s="389"/>
      <c r="AY200" s="389"/>
      <c r="AZ200" s="389"/>
      <c r="BA200" s="389"/>
      <c r="BB200" s="389"/>
      <c r="BC200" s="389"/>
      <c r="BD200" s="389"/>
      <c r="BE200" s="390"/>
      <c r="BF200" s="388"/>
      <c r="BG200" s="389"/>
      <c r="BH200" s="389"/>
      <c r="BI200" s="389"/>
      <c r="BJ200" s="389"/>
      <c r="BK200" s="389"/>
      <c r="BL200" s="389"/>
      <c r="BM200" s="389"/>
      <c r="BN200" s="389"/>
      <c r="BO200" s="389"/>
      <c r="BP200" s="389"/>
      <c r="BQ200" s="389"/>
      <c r="BR200" s="389"/>
      <c r="BS200" s="390"/>
      <c r="BT200" s="431"/>
      <c r="BU200" s="432"/>
      <c r="BV200" s="432"/>
      <c r="BW200" s="432"/>
      <c r="BX200" s="432"/>
      <c r="BY200" s="432"/>
      <c r="BZ200" s="432"/>
      <c r="CA200" s="432"/>
      <c r="CB200" s="432"/>
      <c r="CC200" s="432"/>
      <c r="CD200" s="432"/>
      <c r="CE200" s="437"/>
      <c r="CF200" s="437"/>
      <c r="CG200" s="438"/>
      <c r="CH200" s="441"/>
      <c r="CI200" s="226"/>
      <c r="CJ200" s="226"/>
      <c r="CK200" s="226"/>
      <c r="CL200" s="226"/>
      <c r="CM200" s="226"/>
      <c r="CN200" s="325"/>
      <c r="CO200" s="325"/>
      <c r="CP200" s="325"/>
      <c r="CQ200" s="325"/>
      <c r="CR200" s="325"/>
      <c r="CS200" s="325"/>
      <c r="CT200" s="325"/>
      <c r="CU200" s="325"/>
      <c r="CV200" s="325"/>
      <c r="CW200" s="325"/>
      <c r="CX200" s="324"/>
      <c r="CY200" s="324"/>
      <c r="CZ200" s="344"/>
      <c r="DA200" s="207"/>
      <c r="DB200" s="208"/>
      <c r="DC200" s="208"/>
      <c r="DD200" s="208"/>
      <c r="DE200" s="208"/>
      <c r="DF200" s="208"/>
      <c r="DG200" s="208"/>
      <c r="DH200" s="208"/>
      <c r="DI200" s="208"/>
      <c r="DJ200" s="208"/>
      <c r="DK200" s="208"/>
      <c r="DL200" s="208"/>
      <c r="DM200" s="208"/>
      <c r="DN200" s="208"/>
      <c r="DO200" s="209"/>
      <c r="DP200" s="316"/>
      <c r="DQ200" s="317"/>
      <c r="DR200" s="317"/>
      <c r="DS200" s="317"/>
      <c r="DT200" s="317"/>
      <c r="DU200" s="317"/>
      <c r="DV200" s="317"/>
      <c r="DW200" s="317"/>
      <c r="DX200" s="226"/>
      <c r="DY200" s="226"/>
      <c r="DZ200" s="318"/>
      <c r="EA200" s="269"/>
      <c r="EB200" s="270"/>
      <c r="EC200" s="270"/>
      <c r="ED200" s="270"/>
      <c r="EE200" s="271"/>
      <c r="EF200" s="329"/>
      <c r="EG200" s="330"/>
      <c r="EH200" s="330"/>
      <c r="EI200" s="330"/>
      <c r="EJ200" s="331"/>
      <c r="EK200" s="329"/>
      <c r="EL200" s="330"/>
      <c r="EM200" s="330"/>
      <c r="EN200" s="330"/>
      <c r="EO200" s="331"/>
      <c r="EP200" s="329"/>
      <c r="EQ200" s="330"/>
      <c r="ER200" s="330"/>
      <c r="ES200" s="330"/>
      <c r="ET200" s="331"/>
      <c r="EU200" s="269"/>
      <c r="EV200" s="270"/>
      <c r="EW200" s="270"/>
      <c r="EX200" s="270"/>
      <c r="EY200" s="271"/>
      <c r="EZ200" s="269"/>
      <c r="FA200" s="270"/>
      <c r="FB200" s="270"/>
      <c r="FC200" s="270"/>
      <c r="FD200" s="271"/>
      <c r="FE200" s="329"/>
      <c r="FF200" s="330"/>
      <c r="FG200" s="330"/>
      <c r="FH200" s="330"/>
      <c r="FI200" s="331"/>
      <c r="FJ200" s="269"/>
      <c r="FK200" s="270"/>
      <c r="FL200" s="270"/>
      <c r="FM200" s="270"/>
      <c r="FN200" s="271"/>
      <c r="FO200" s="310"/>
      <c r="FP200" s="863"/>
      <c r="FQ200" s="865"/>
      <c r="FR200" s="348"/>
      <c r="FS200" s="349"/>
      <c r="FT200" s="349"/>
      <c r="FU200" s="349"/>
      <c r="FV200" s="349"/>
      <c r="FW200" s="349"/>
      <c r="FX200" s="349"/>
      <c r="FY200" s="350"/>
      <c r="FZ200" s="226"/>
      <c r="GA200" s="226"/>
      <c r="GB200" s="226"/>
      <c r="GC200" s="226"/>
      <c r="GD200" s="226"/>
      <c r="GE200" s="226"/>
      <c r="GF200" s="325"/>
      <c r="GG200" s="325"/>
      <c r="GH200" s="325"/>
      <c r="GI200" s="325"/>
      <c r="GJ200" s="325"/>
      <c r="GK200" s="325"/>
      <c r="GL200" s="325"/>
      <c r="GM200" s="325"/>
      <c r="GN200" s="325"/>
      <c r="GO200" s="325"/>
      <c r="GP200" s="324"/>
      <c r="GQ200" s="324"/>
      <c r="GR200" s="344"/>
      <c r="GS200" s="207"/>
      <c r="GT200" s="208"/>
      <c r="GU200" s="208"/>
      <c r="GV200" s="208"/>
      <c r="GW200" s="208"/>
      <c r="GX200" s="208"/>
      <c r="GY200" s="208"/>
      <c r="GZ200" s="208"/>
      <c r="HA200" s="208"/>
      <c r="HB200" s="208"/>
      <c r="HC200" s="208"/>
      <c r="HD200" s="208"/>
      <c r="HE200" s="208"/>
      <c r="HF200" s="208"/>
      <c r="HG200" s="209"/>
      <c r="HH200" s="316"/>
      <c r="HI200" s="317"/>
      <c r="HJ200" s="317"/>
      <c r="HK200" s="317"/>
      <c r="HL200" s="317"/>
      <c r="HM200" s="317"/>
      <c r="HN200" s="317"/>
      <c r="HO200" s="317"/>
      <c r="HP200" s="226"/>
      <c r="HQ200" s="226"/>
      <c r="HR200" s="318"/>
      <c r="HS200" s="269"/>
      <c r="HT200" s="270"/>
      <c r="HU200" s="270"/>
      <c r="HV200" s="270"/>
      <c r="HW200" s="271"/>
      <c r="HX200" s="329"/>
      <c r="HY200" s="330"/>
      <c r="HZ200" s="330"/>
      <c r="IA200" s="330"/>
      <c r="IB200" s="331"/>
      <c r="IC200" s="329"/>
      <c r="ID200" s="330"/>
      <c r="IE200" s="330"/>
      <c r="IF200" s="330"/>
      <c r="IG200" s="331"/>
      <c r="IH200" s="329"/>
      <c r="II200" s="330"/>
      <c r="IJ200" s="330"/>
      <c r="IK200" s="330"/>
      <c r="IL200" s="331"/>
      <c r="IM200" s="269"/>
      <c r="IN200" s="270"/>
      <c r="IO200" s="270"/>
      <c r="IP200" s="270"/>
      <c r="IQ200" s="271"/>
      <c r="IR200" s="269"/>
      <c r="IS200" s="270"/>
      <c r="IT200" s="270"/>
      <c r="IU200" s="270"/>
      <c r="IV200" s="271"/>
      <c r="IW200" s="329"/>
      <c r="IX200" s="330"/>
      <c r="IY200" s="330"/>
      <c r="IZ200" s="330"/>
      <c r="JA200" s="331"/>
      <c r="JB200" s="269"/>
      <c r="JC200" s="270"/>
      <c r="JD200" s="270"/>
      <c r="JE200" s="270"/>
      <c r="JF200" s="271"/>
      <c r="JG200" s="258"/>
      <c r="JH200" s="203"/>
      <c r="JI200" s="203"/>
      <c r="JJ200" s="203"/>
      <c r="JK200" s="203"/>
      <c r="JL200" s="203"/>
      <c r="JM200" s="203"/>
      <c r="JN200" s="203"/>
      <c r="JO200" s="203"/>
      <c r="JP200" s="203"/>
      <c r="JQ200" s="260"/>
      <c r="JR200" s="863"/>
      <c r="JS200" s="865"/>
      <c r="JT200" s="348"/>
      <c r="JU200" s="349"/>
      <c r="JV200" s="349"/>
      <c r="JW200" s="349"/>
      <c r="JX200" s="349"/>
      <c r="JY200" s="349"/>
      <c r="JZ200" s="349"/>
      <c r="KA200" s="350"/>
      <c r="KB200" s="226"/>
      <c r="KC200" s="226"/>
      <c r="KD200" s="226"/>
      <c r="KE200" s="226"/>
      <c r="KF200" s="226"/>
      <c r="KG200" s="226"/>
      <c r="KH200" s="325"/>
      <c r="KI200" s="325"/>
      <c r="KJ200" s="325"/>
      <c r="KK200" s="325"/>
      <c r="KL200" s="325"/>
      <c r="KM200" s="325"/>
      <c r="KN200" s="325"/>
      <c r="KO200" s="325"/>
      <c r="KP200" s="325"/>
      <c r="KQ200" s="325"/>
      <c r="KR200" s="324"/>
      <c r="KS200" s="324"/>
      <c r="KT200" s="344"/>
      <c r="KU200" s="207"/>
      <c r="KV200" s="208"/>
      <c r="KW200" s="208"/>
      <c r="KX200" s="208"/>
      <c r="KY200" s="208"/>
      <c r="KZ200" s="208"/>
      <c r="LA200" s="208"/>
      <c r="LB200" s="208"/>
      <c r="LC200" s="208"/>
      <c r="LD200" s="208"/>
      <c r="LE200" s="208"/>
      <c r="LF200" s="208"/>
      <c r="LG200" s="208"/>
      <c r="LH200" s="208"/>
      <c r="LI200" s="209"/>
      <c r="LJ200" s="316"/>
      <c r="LK200" s="317"/>
      <c r="LL200" s="317"/>
      <c r="LM200" s="317"/>
      <c r="LN200" s="317"/>
      <c r="LO200" s="317"/>
      <c r="LP200" s="317"/>
      <c r="LQ200" s="317"/>
      <c r="LR200" s="226"/>
      <c r="LS200" s="226"/>
      <c r="LT200" s="318"/>
      <c r="LU200" s="269"/>
      <c r="LV200" s="270"/>
      <c r="LW200" s="270"/>
      <c r="LX200" s="270"/>
      <c r="LY200" s="271"/>
      <c r="LZ200" s="329"/>
      <c r="MA200" s="330"/>
      <c r="MB200" s="330"/>
      <c r="MC200" s="330"/>
      <c r="MD200" s="331"/>
      <c r="ME200" s="329"/>
      <c r="MF200" s="330"/>
      <c r="MG200" s="330"/>
      <c r="MH200" s="330"/>
      <c r="MI200" s="331"/>
      <c r="MJ200" s="329"/>
      <c r="MK200" s="330"/>
      <c r="ML200" s="330"/>
      <c r="MM200" s="330"/>
      <c r="MN200" s="331"/>
      <c r="MO200" s="269"/>
      <c r="MP200" s="270"/>
      <c r="MQ200" s="270"/>
      <c r="MR200" s="270"/>
      <c r="MS200" s="271"/>
      <c r="MT200" s="269"/>
      <c r="MU200" s="270"/>
      <c r="MV200" s="270"/>
      <c r="MW200" s="270"/>
      <c r="MX200" s="271"/>
      <c r="MY200" s="329"/>
      <c r="MZ200" s="330"/>
      <c r="NA200" s="330"/>
      <c r="NB200" s="330"/>
      <c r="NC200" s="331"/>
      <c r="ND200" s="269"/>
      <c r="NE200" s="270"/>
      <c r="NF200" s="270"/>
      <c r="NG200" s="270"/>
      <c r="NH200" s="271"/>
      <c r="NI200" s="258"/>
      <c r="NJ200" s="203"/>
      <c r="NK200" s="203"/>
      <c r="NL200" s="203"/>
      <c r="NM200" s="203"/>
      <c r="NN200" s="203"/>
      <c r="NO200" s="203"/>
      <c r="NP200" s="203"/>
      <c r="NQ200" s="203"/>
      <c r="NR200" s="203"/>
      <c r="NS200" s="260"/>
      <c r="NT200" s="863"/>
      <c r="NU200" s="865"/>
      <c r="NV200" s="348"/>
      <c r="NW200" s="349"/>
      <c r="NX200" s="349"/>
      <c r="NY200" s="349"/>
      <c r="NZ200" s="349"/>
      <c r="OA200" s="349"/>
      <c r="OB200" s="349"/>
      <c r="OC200" s="350"/>
      <c r="OD200" s="226"/>
      <c r="OE200" s="226"/>
      <c r="OF200" s="226"/>
      <c r="OG200" s="226"/>
      <c r="OH200" s="226"/>
      <c r="OI200" s="226"/>
      <c r="OJ200" s="325"/>
      <c r="OK200" s="325"/>
      <c r="OL200" s="325"/>
      <c r="OM200" s="325"/>
      <c r="ON200" s="325"/>
      <c r="OO200" s="325"/>
      <c r="OP200" s="325"/>
      <c r="OQ200" s="325"/>
      <c r="OR200" s="325"/>
      <c r="OS200" s="325"/>
      <c r="OT200" s="324"/>
      <c r="OU200" s="324"/>
      <c r="OV200" s="344"/>
      <c r="OW200" s="207"/>
      <c r="OX200" s="208"/>
      <c r="OY200" s="208"/>
      <c r="OZ200" s="208"/>
      <c r="PA200" s="208"/>
      <c r="PB200" s="208"/>
      <c r="PC200" s="208"/>
      <c r="PD200" s="208"/>
      <c r="PE200" s="208"/>
      <c r="PF200" s="208"/>
      <c r="PG200" s="208"/>
      <c r="PH200" s="208"/>
      <c r="PI200" s="208"/>
      <c r="PJ200" s="208"/>
      <c r="PK200" s="209"/>
      <c r="PL200" s="316"/>
      <c r="PM200" s="317"/>
      <c r="PN200" s="317"/>
      <c r="PO200" s="317"/>
      <c r="PP200" s="317"/>
      <c r="PQ200" s="317"/>
      <c r="PR200" s="317"/>
      <c r="PS200" s="317"/>
      <c r="PT200" s="226"/>
      <c r="PU200" s="226"/>
      <c r="PV200" s="318"/>
      <c r="PW200" s="269"/>
      <c r="PX200" s="270"/>
      <c r="PY200" s="270"/>
      <c r="PZ200" s="270"/>
      <c r="QA200" s="271"/>
      <c r="QB200" s="329"/>
      <c r="QC200" s="330"/>
      <c r="QD200" s="330"/>
      <c r="QE200" s="330"/>
      <c r="QF200" s="331"/>
      <c r="QG200" s="329"/>
      <c r="QH200" s="330"/>
      <c r="QI200" s="330"/>
      <c r="QJ200" s="330"/>
      <c r="QK200" s="331"/>
      <c r="QL200" s="329"/>
      <c r="QM200" s="330"/>
      <c r="QN200" s="330"/>
      <c r="QO200" s="330"/>
      <c r="QP200" s="331"/>
      <c r="QQ200" s="269"/>
      <c r="QR200" s="270"/>
      <c r="QS200" s="270"/>
      <c r="QT200" s="270"/>
      <c r="QU200" s="271"/>
      <c r="QV200" s="269"/>
      <c r="QW200" s="270"/>
      <c r="QX200" s="270"/>
      <c r="QY200" s="270"/>
      <c r="QZ200" s="271"/>
      <c r="RA200" s="329"/>
      <c r="RB200" s="330"/>
      <c r="RC200" s="330"/>
      <c r="RD200" s="330"/>
      <c r="RE200" s="331"/>
      <c r="RF200" s="269"/>
      <c r="RG200" s="270"/>
      <c r="RH200" s="270"/>
      <c r="RI200" s="270"/>
      <c r="RJ200" s="271"/>
      <c r="RK200" s="258"/>
      <c r="RL200" s="203"/>
      <c r="RM200" s="203"/>
      <c r="RN200" s="203"/>
      <c r="RO200" s="203"/>
      <c r="RP200" s="203"/>
      <c r="RQ200" s="203"/>
      <c r="RR200" s="203"/>
      <c r="RS200" s="203"/>
      <c r="RT200" s="203"/>
      <c r="RU200" s="260"/>
    </row>
    <row r="201" spans="2:489" ht="12" customHeight="1">
      <c r="B201" s="859"/>
      <c r="C201" s="484"/>
      <c r="D201" s="485"/>
      <c r="E201" s="486"/>
      <c r="F201" s="348"/>
      <c r="G201" s="349"/>
      <c r="H201" s="349"/>
      <c r="I201" s="349"/>
      <c r="J201" s="349"/>
      <c r="K201" s="349"/>
      <c r="L201" s="349"/>
      <c r="M201" s="349"/>
      <c r="N201" s="349"/>
      <c r="O201" s="349"/>
      <c r="P201" s="349"/>
      <c r="Q201" s="349"/>
      <c r="R201" s="349"/>
      <c r="S201" s="349"/>
      <c r="T201" s="349"/>
      <c r="U201" s="349"/>
      <c r="V201" s="349"/>
      <c r="W201" s="349"/>
      <c r="X201" s="349"/>
      <c r="Y201" s="349"/>
      <c r="Z201" s="349"/>
      <c r="AA201" s="349"/>
      <c r="AB201" s="349"/>
      <c r="AC201" s="350"/>
      <c r="AD201" s="458"/>
      <c r="AE201" s="432"/>
      <c r="AF201" s="432"/>
      <c r="AG201" s="432"/>
      <c r="AH201" s="432"/>
      <c r="AI201" s="432"/>
      <c r="AJ201" s="432"/>
      <c r="AK201" s="432"/>
      <c r="AL201" s="432"/>
      <c r="AM201" s="432"/>
      <c r="AN201" s="432"/>
      <c r="AO201" s="437"/>
      <c r="AP201" s="437"/>
      <c r="AQ201" s="438"/>
      <c r="AR201" s="388"/>
      <c r="AS201" s="389"/>
      <c r="AT201" s="389"/>
      <c r="AU201" s="389"/>
      <c r="AV201" s="389"/>
      <c r="AW201" s="389"/>
      <c r="AX201" s="389"/>
      <c r="AY201" s="389"/>
      <c r="AZ201" s="389"/>
      <c r="BA201" s="389"/>
      <c r="BB201" s="389"/>
      <c r="BC201" s="389"/>
      <c r="BD201" s="389"/>
      <c r="BE201" s="390"/>
      <c r="BF201" s="388"/>
      <c r="BG201" s="389"/>
      <c r="BH201" s="389"/>
      <c r="BI201" s="389"/>
      <c r="BJ201" s="389"/>
      <c r="BK201" s="389"/>
      <c r="BL201" s="389"/>
      <c r="BM201" s="389"/>
      <c r="BN201" s="389"/>
      <c r="BO201" s="389"/>
      <c r="BP201" s="389"/>
      <c r="BQ201" s="389"/>
      <c r="BR201" s="389"/>
      <c r="BS201" s="390"/>
      <c r="BT201" s="431"/>
      <c r="BU201" s="432"/>
      <c r="BV201" s="432"/>
      <c r="BW201" s="432"/>
      <c r="BX201" s="432"/>
      <c r="BY201" s="432"/>
      <c r="BZ201" s="432"/>
      <c r="CA201" s="432"/>
      <c r="CB201" s="432"/>
      <c r="CC201" s="432"/>
      <c r="CD201" s="432"/>
      <c r="CE201" s="437"/>
      <c r="CF201" s="437"/>
      <c r="CG201" s="438"/>
      <c r="CH201" s="442" t="s">
        <v>43</v>
      </c>
      <c r="CI201" s="265"/>
      <c r="CJ201" s="265"/>
      <c r="CK201" s="265"/>
      <c r="CL201" s="265"/>
      <c r="CM201" s="265"/>
      <c r="CN201" s="325"/>
      <c r="CO201" s="325"/>
      <c r="CP201" s="325"/>
      <c r="CQ201" s="325"/>
      <c r="CR201" s="325"/>
      <c r="CS201" s="325"/>
      <c r="CT201" s="325"/>
      <c r="CU201" s="325"/>
      <c r="CV201" s="325"/>
      <c r="CW201" s="325"/>
      <c r="CX201" s="216" t="s">
        <v>50</v>
      </c>
      <c r="CY201" s="216"/>
      <c r="CZ201" s="217"/>
      <c r="DA201" s="204"/>
      <c r="DB201" s="205"/>
      <c r="DC201" s="205"/>
      <c r="DD201" s="205"/>
      <c r="DE201" s="205"/>
      <c r="DF201" s="205"/>
      <c r="DG201" s="205"/>
      <c r="DH201" s="205"/>
      <c r="DI201" s="205"/>
      <c r="DJ201" s="205"/>
      <c r="DK201" s="205"/>
      <c r="DL201" s="205"/>
      <c r="DM201" s="205"/>
      <c r="DN201" s="205"/>
      <c r="DO201" s="206"/>
      <c r="DP201" s="261"/>
      <c r="DQ201" s="262"/>
      <c r="DR201" s="262"/>
      <c r="DS201" s="262"/>
      <c r="DT201" s="262"/>
      <c r="DU201" s="262"/>
      <c r="DV201" s="262"/>
      <c r="DW201" s="262"/>
      <c r="DX201" s="265" t="s">
        <v>84</v>
      </c>
      <c r="DY201" s="265"/>
      <c r="DZ201" s="266"/>
      <c r="EA201" s="269"/>
      <c r="EB201" s="270"/>
      <c r="EC201" s="270"/>
      <c r="ED201" s="270"/>
      <c r="EE201" s="271"/>
      <c r="EF201" s="329"/>
      <c r="EG201" s="330"/>
      <c r="EH201" s="330"/>
      <c r="EI201" s="330"/>
      <c r="EJ201" s="331"/>
      <c r="EK201" s="329"/>
      <c r="EL201" s="330"/>
      <c r="EM201" s="330"/>
      <c r="EN201" s="330"/>
      <c r="EO201" s="331"/>
      <c r="EP201" s="329"/>
      <c r="EQ201" s="330"/>
      <c r="ER201" s="330"/>
      <c r="ES201" s="330"/>
      <c r="ET201" s="331"/>
      <c r="EU201" s="269"/>
      <c r="EV201" s="270"/>
      <c r="EW201" s="270"/>
      <c r="EX201" s="270"/>
      <c r="EY201" s="271"/>
      <c r="EZ201" s="269"/>
      <c r="FA201" s="270"/>
      <c r="FB201" s="270"/>
      <c r="FC201" s="270"/>
      <c r="FD201" s="271"/>
      <c r="FE201" s="329"/>
      <c r="FF201" s="330"/>
      <c r="FG201" s="330"/>
      <c r="FH201" s="330"/>
      <c r="FI201" s="331"/>
      <c r="FJ201" s="269"/>
      <c r="FK201" s="270"/>
      <c r="FL201" s="270"/>
      <c r="FM201" s="270"/>
      <c r="FN201" s="271"/>
      <c r="FO201" s="310"/>
      <c r="FP201" s="863"/>
      <c r="FQ201" s="865"/>
      <c r="FR201" s="348"/>
      <c r="FS201" s="349"/>
      <c r="FT201" s="349"/>
      <c r="FU201" s="349"/>
      <c r="FV201" s="349"/>
      <c r="FW201" s="349"/>
      <c r="FX201" s="349"/>
      <c r="FY201" s="350"/>
      <c r="FZ201" s="307" t="str">
        <f>FZ195</f>
        <v>6箇所目</v>
      </c>
      <c r="GA201" s="265"/>
      <c r="GB201" s="265"/>
      <c r="GC201" s="265"/>
      <c r="GD201" s="265"/>
      <c r="GE201" s="265"/>
      <c r="GF201" s="325"/>
      <c r="GG201" s="325"/>
      <c r="GH201" s="325"/>
      <c r="GI201" s="325"/>
      <c r="GJ201" s="325"/>
      <c r="GK201" s="325"/>
      <c r="GL201" s="325"/>
      <c r="GM201" s="325"/>
      <c r="GN201" s="325"/>
      <c r="GO201" s="325"/>
      <c r="GP201" s="216" t="s">
        <v>50</v>
      </c>
      <c r="GQ201" s="216"/>
      <c r="GR201" s="217"/>
      <c r="GS201" s="204"/>
      <c r="GT201" s="205"/>
      <c r="GU201" s="205"/>
      <c r="GV201" s="205"/>
      <c r="GW201" s="205"/>
      <c r="GX201" s="205"/>
      <c r="GY201" s="205"/>
      <c r="GZ201" s="205"/>
      <c r="HA201" s="205"/>
      <c r="HB201" s="205"/>
      <c r="HC201" s="205"/>
      <c r="HD201" s="205"/>
      <c r="HE201" s="205"/>
      <c r="HF201" s="205"/>
      <c r="HG201" s="206"/>
      <c r="HH201" s="261"/>
      <c r="HI201" s="262"/>
      <c r="HJ201" s="262"/>
      <c r="HK201" s="262"/>
      <c r="HL201" s="262"/>
      <c r="HM201" s="262"/>
      <c r="HN201" s="262"/>
      <c r="HO201" s="262"/>
      <c r="HP201" s="265" t="s">
        <v>84</v>
      </c>
      <c r="HQ201" s="265"/>
      <c r="HR201" s="266"/>
      <c r="HS201" s="269"/>
      <c r="HT201" s="270"/>
      <c r="HU201" s="270"/>
      <c r="HV201" s="270"/>
      <c r="HW201" s="271"/>
      <c r="HX201" s="329"/>
      <c r="HY201" s="330"/>
      <c r="HZ201" s="330"/>
      <c r="IA201" s="330"/>
      <c r="IB201" s="331"/>
      <c r="IC201" s="329"/>
      <c r="ID201" s="330"/>
      <c r="IE201" s="330"/>
      <c r="IF201" s="330"/>
      <c r="IG201" s="331"/>
      <c r="IH201" s="329"/>
      <c r="II201" s="330"/>
      <c r="IJ201" s="330"/>
      <c r="IK201" s="330"/>
      <c r="IL201" s="331"/>
      <c r="IM201" s="269"/>
      <c r="IN201" s="270"/>
      <c r="IO201" s="270"/>
      <c r="IP201" s="270"/>
      <c r="IQ201" s="271"/>
      <c r="IR201" s="269"/>
      <c r="IS201" s="270"/>
      <c r="IT201" s="270"/>
      <c r="IU201" s="270"/>
      <c r="IV201" s="271"/>
      <c r="IW201" s="329"/>
      <c r="IX201" s="330"/>
      <c r="IY201" s="330"/>
      <c r="IZ201" s="330"/>
      <c r="JA201" s="331"/>
      <c r="JB201" s="269"/>
      <c r="JC201" s="270"/>
      <c r="JD201" s="270"/>
      <c r="JE201" s="270"/>
      <c r="JF201" s="271"/>
      <c r="JG201" s="258"/>
      <c r="JH201" s="203"/>
      <c r="JI201" s="203"/>
      <c r="JJ201" s="203"/>
      <c r="JK201" s="203"/>
      <c r="JL201" s="203"/>
      <c r="JM201" s="203"/>
      <c r="JN201" s="203"/>
      <c r="JO201" s="203"/>
      <c r="JP201" s="203"/>
      <c r="JQ201" s="260"/>
      <c r="JR201" s="863"/>
      <c r="JS201" s="865"/>
      <c r="JT201" s="348"/>
      <c r="JU201" s="349"/>
      <c r="JV201" s="349"/>
      <c r="JW201" s="349"/>
      <c r="JX201" s="349"/>
      <c r="JY201" s="349"/>
      <c r="JZ201" s="349"/>
      <c r="KA201" s="350"/>
      <c r="KB201" s="307" t="str">
        <f>KB195</f>
        <v>9箇所目</v>
      </c>
      <c r="KC201" s="265"/>
      <c r="KD201" s="265"/>
      <c r="KE201" s="265"/>
      <c r="KF201" s="265"/>
      <c r="KG201" s="265"/>
      <c r="KH201" s="325"/>
      <c r="KI201" s="325"/>
      <c r="KJ201" s="325"/>
      <c r="KK201" s="325"/>
      <c r="KL201" s="325"/>
      <c r="KM201" s="325"/>
      <c r="KN201" s="325"/>
      <c r="KO201" s="325"/>
      <c r="KP201" s="325"/>
      <c r="KQ201" s="325"/>
      <c r="KR201" s="216" t="s">
        <v>50</v>
      </c>
      <c r="KS201" s="216"/>
      <c r="KT201" s="217"/>
      <c r="KU201" s="204"/>
      <c r="KV201" s="205"/>
      <c r="KW201" s="205"/>
      <c r="KX201" s="205"/>
      <c r="KY201" s="205"/>
      <c r="KZ201" s="205"/>
      <c r="LA201" s="205"/>
      <c r="LB201" s="205"/>
      <c r="LC201" s="205"/>
      <c r="LD201" s="205"/>
      <c r="LE201" s="205"/>
      <c r="LF201" s="205"/>
      <c r="LG201" s="205"/>
      <c r="LH201" s="205"/>
      <c r="LI201" s="206"/>
      <c r="LJ201" s="261"/>
      <c r="LK201" s="262"/>
      <c r="LL201" s="262"/>
      <c r="LM201" s="262"/>
      <c r="LN201" s="262"/>
      <c r="LO201" s="262"/>
      <c r="LP201" s="262"/>
      <c r="LQ201" s="262"/>
      <c r="LR201" s="265" t="s">
        <v>84</v>
      </c>
      <c r="LS201" s="265"/>
      <c r="LT201" s="266"/>
      <c r="LU201" s="269"/>
      <c r="LV201" s="270"/>
      <c r="LW201" s="270"/>
      <c r="LX201" s="270"/>
      <c r="LY201" s="271"/>
      <c r="LZ201" s="329"/>
      <c r="MA201" s="330"/>
      <c r="MB201" s="330"/>
      <c r="MC201" s="330"/>
      <c r="MD201" s="331"/>
      <c r="ME201" s="329"/>
      <c r="MF201" s="330"/>
      <c r="MG201" s="330"/>
      <c r="MH201" s="330"/>
      <c r="MI201" s="331"/>
      <c r="MJ201" s="329"/>
      <c r="MK201" s="330"/>
      <c r="ML201" s="330"/>
      <c r="MM201" s="330"/>
      <c r="MN201" s="331"/>
      <c r="MO201" s="269"/>
      <c r="MP201" s="270"/>
      <c r="MQ201" s="270"/>
      <c r="MR201" s="270"/>
      <c r="MS201" s="271"/>
      <c r="MT201" s="269"/>
      <c r="MU201" s="270"/>
      <c r="MV201" s="270"/>
      <c r="MW201" s="270"/>
      <c r="MX201" s="271"/>
      <c r="MY201" s="329"/>
      <c r="MZ201" s="330"/>
      <c r="NA201" s="330"/>
      <c r="NB201" s="330"/>
      <c r="NC201" s="331"/>
      <c r="ND201" s="269"/>
      <c r="NE201" s="270"/>
      <c r="NF201" s="270"/>
      <c r="NG201" s="270"/>
      <c r="NH201" s="271"/>
      <c r="NI201" s="258"/>
      <c r="NJ201" s="203"/>
      <c r="NK201" s="203"/>
      <c r="NL201" s="203"/>
      <c r="NM201" s="203"/>
      <c r="NN201" s="203"/>
      <c r="NO201" s="203"/>
      <c r="NP201" s="203"/>
      <c r="NQ201" s="203"/>
      <c r="NR201" s="203"/>
      <c r="NS201" s="260"/>
      <c r="NT201" s="863"/>
      <c r="NU201" s="865"/>
      <c r="NV201" s="348"/>
      <c r="NW201" s="349"/>
      <c r="NX201" s="349"/>
      <c r="NY201" s="349"/>
      <c r="NZ201" s="349"/>
      <c r="OA201" s="349"/>
      <c r="OB201" s="349"/>
      <c r="OC201" s="350"/>
      <c r="OD201" s="307" t="str">
        <f>OD195</f>
        <v>12箇所目</v>
      </c>
      <c r="OE201" s="265"/>
      <c r="OF201" s="265"/>
      <c r="OG201" s="265"/>
      <c r="OH201" s="265"/>
      <c r="OI201" s="265"/>
      <c r="OJ201" s="325"/>
      <c r="OK201" s="325"/>
      <c r="OL201" s="325"/>
      <c r="OM201" s="325"/>
      <c r="ON201" s="325"/>
      <c r="OO201" s="325"/>
      <c r="OP201" s="325"/>
      <c r="OQ201" s="325"/>
      <c r="OR201" s="325"/>
      <c r="OS201" s="325"/>
      <c r="OT201" s="216" t="s">
        <v>50</v>
      </c>
      <c r="OU201" s="216"/>
      <c r="OV201" s="217"/>
      <c r="OW201" s="204"/>
      <c r="OX201" s="205"/>
      <c r="OY201" s="205"/>
      <c r="OZ201" s="205"/>
      <c r="PA201" s="205"/>
      <c r="PB201" s="205"/>
      <c r="PC201" s="205"/>
      <c r="PD201" s="205"/>
      <c r="PE201" s="205"/>
      <c r="PF201" s="205"/>
      <c r="PG201" s="205"/>
      <c r="PH201" s="205"/>
      <c r="PI201" s="205"/>
      <c r="PJ201" s="205"/>
      <c r="PK201" s="206"/>
      <c r="PL201" s="261"/>
      <c r="PM201" s="262"/>
      <c r="PN201" s="262"/>
      <c r="PO201" s="262"/>
      <c r="PP201" s="262"/>
      <c r="PQ201" s="262"/>
      <c r="PR201" s="262"/>
      <c r="PS201" s="262"/>
      <c r="PT201" s="265" t="s">
        <v>84</v>
      </c>
      <c r="PU201" s="265"/>
      <c r="PV201" s="266"/>
      <c r="PW201" s="269"/>
      <c r="PX201" s="270"/>
      <c r="PY201" s="270"/>
      <c r="PZ201" s="270"/>
      <c r="QA201" s="271"/>
      <c r="QB201" s="329"/>
      <c r="QC201" s="330"/>
      <c r="QD201" s="330"/>
      <c r="QE201" s="330"/>
      <c r="QF201" s="331"/>
      <c r="QG201" s="329"/>
      <c r="QH201" s="330"/>
      <c r="QI201" s="330"/>
      <c r="QJ201" s="330"/>
      <c r="QK201" s="331"/>
      <c r="QL201" s="329"/>
      <c r="QM201" s="330"/>
      <c r="QN201" s="330"/>
      <c r="QO201" s="330"/>
      <c r="QP201" s="331"/>
      <c r="QQ201" s="269"/>
      <c r="QR201" s="270"/>
      <c r="QS201" s="270"/>
      <c r="QT201" s="270"/>
      <c r="QU201" s="271"/>
      <c r="QV201" s="269"/>
      <c r="QW201" s="270"/>
      <c r="QX201" s="270"/>
      <c r="QY201" s="270"/>
      <c r="QZ201" s="271"/>
      <c r="RA201" s="329"/>
      <c r="RB201" s="330"/>
      <c r="RC201" s="330"/>
      <c r="RD201" s="330"/>
      <c r="RE201" s="331"/>
      <c r="RF201" s="269"/>
      <c r="RG201" s="270"/>
      <c r="RH201" s="270"/>
      <c r="RI201" s="270"/>
      <c r="RJ201" s="271"/>
      <c r="RK201" s="258"/>
      <c r="RL201" s="203"/>
      <c r="RM201" s="203"/>
      <c r="RN201" s="203"/>
      <c r="RO201" s="203"/>
      <c r="RP201" s="203"/>
      <c r="RQ201" s="203"/>
      <c r="RR201" s="203"/>
      <c r="RS201" s="203"/>
      <c r="RT201" s="203"/>
      <c r="RU201" s="260"/>
    </row>
    <row r="202" spans="2:489" ht="2.1" customHeight="1">
      <c r="B202" s="859"/>
      <c r="C202" s="484"/>
      <c r="D202" s="485"/>
      <c r="E202" s="486"/>
      <c r="F202" s="351"/>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3"/>
      <c r="AD202" s="459"/>
      <c r="AE202" s="434"/>
      <c r="AF202" s="434"/>
      <c r="AG202" s="434"/>
      <c r="AH202" s="434"/>
      <c r="AI202" s="434"/>
      <c r="AJ202" s="434"/>
      <c r="AK202" s="434"/>
      <c r="AL202" s="434"/>
      <c r="AM202" s="434"/>
      <c r="AN202" s="434"/>
      <c r="AO202" s="439"/>
      <c r="AP202" s="439"/>
      <c r="AQ202" s="440"/>
      <c r="AR202" s="702"/>
      <c r="AS202" s="703"/>
      <c r="AT202" s="703"/>
      <c r="AU202" s="703"/>
      <c r="AV202" s="703"/>
      <c r="AW202" s="703"/>
      <c r="AX202" s="703"/>
      <c r="AY202" s="703"/>
      <c r="AZ202" s="703"/>
      <c r="BA202" s="703"/>
      <c r="BB202" s="703"/>
      <c r="BC202" s="703"/>
      <c r="BD202" s="703"/>
      <c r="BE202" s="704"/>
      <c r="BF202" s="702"/>
      <c r="BG202" s="703"/>
      <c r="BH202" s="703"/>
      <c r="BI202" s="703"/>
      <c r="BJ202" s="703"/>
      <c r="BK202" s="703"/>
      <c r="BL202" s="703"/>
      <c r="BM202" s="703"/>
      <c r="BN202" s="703"/>
      <c r="BO202" s="703"/>
      <c r="BP202" s="703"/>
      <c r="BQ202" s="703"/>
      <c r="BR202" s="703"/>
      <c r="BS202" s="704"/>
      <c r="BT202" s="433"/>
      <c r="BU202" s="434"/>
      <c r="BV202" s="434"/>
      <c r="BW202" s="434"/>
      <c r="BX202" s="434"/>
      <c r="BY202" s="434"/>
      <c r="BZ202" s="434"/>
      <c r="CA202" s="434"/>
      <c r="CB202" s="434"/>
      <c r="CC202" s="434"/>
      <c r="CD202" s="434"/>
      <c r="CE202" s="439"/>
      <c r="CF202" s="439"/>
      <c r="CG202" s="440"/>
      <c r="CH202" s="293"/>
      <c r="CI202" s="267"/>
      <c r="CJ202" s="267"/>
      <c r="CK202" s="267"/>
      <c r="CL202" s="267"/>
      <c r="CM202" s="267"/>
      <c r="CN202" s="354"/>
      <c r="CO202" s="354"/>
      <c r="CP202" s="354"/>
      <c r="CQ202" s="354"/>
      <c r="CR202" s="354"/>
      <c r="CS202" s="354"/>
      <c r="CT202" s="354"/>
      <c r="CU202" s="354"/>
      <c r="CV202" s="354"/>
      <c r="CW202" s="354"/>
      <c r="CX202" s="218"/>
      <c r="CY202" s="218"/>
      <c r="CZ202" s="219"/>
      <c r="DA202" s="210"/>
      <c r="DB202" s="211"/>
      <c r="DC202" s="211"/>
      <c r="DD202" s="211"/>
      <c r="DE202" s="211"/>
      <c r="DF202" s="211"/>
      <c r="DG202" s="211"/>
      <c r="DH202" s="211"/>
      <c r="DI202" s="211"/>
      <c r="DJ202" s="211"/>
      <c r="DK202" s="211"/>
      <c r="DL202" s="211"/>
      <c r="DM202" s="211"/>
      <c r="DN202" s="211"/>
      <c r="DO202" s="212"/>
      <c r="DP202" s="263"/>
      <c r="DQ202" s="264"/>
      <c r="DR202" s="264"/>
      <c r="DS202" s="264"/>
      <c r="DT202" s="264"/>
      <c r="DU202" s="264"/>
      <c r="DV202" s="264"/>
      <c r="DW202" s="264"/>
      <c r="DX202" s="267"/>
      <c r="DY202" s="267"/>
      <c r="DZ202" s="268"/>
      <c r="EA202" s="272"/>
      <c r="EB202" s="273"/>
      <c r="EC202" s="273"/>
      <c r="ED202" s="273"/>
      <c r="EE202" s="274"/>
      <c r="EF202" s="357"/>
      <c r="EG202" s="358"/>
      <c r="EH202" s="358"/>
      <c r="EI202" s="358"/>
      <c r="EJ202" s="359"/>
      <c r="EK202" s="357"/>
      <c r="EL202" s="358"/>
      <c r="EM202" s="358"/>
      <c r="EN202" s="358"/>
      <c r="EO202" s="359"/>
      <c r="EP202" s="357"/>
      <c r="EQ202" s="358"/>
      <c r="ER202" s="358"/>
      <c r="ES202" s="358"/>
      <c r="ET202" s="359"/>
      <c r="EU202" s="272"/>
      <c r="EV202" s="273"/>
      <c r="EW202" s="273"/>
      <c r="EX202" s="273"/>
      <c r="EY202" s="274"/>
      <c r="EZ202" s="272"/>
      <c r="FA202" s="273"/>
      <c r="FB202" s="273"/>
      <c r="FC202" s="273"/>
      <c r="FD202" s="274"/>
      <c r="FE202" s="357"/>
      <c r="FF202" s="358"/>
      <c r="FG202" s="358"/>
      <c r="FH202" s="358"/>
      <c r="FI202" s="359"/>
      <c r="FJ202" s="272"/>
      <c r="FK202" s="273"/>
      <c r="FL202" s="273"/>
      <c r="FM202" s="273"/>
      <c r="FN202" s="274"/>
      <c r="FO202" s="310"/>
      <c r="FP202" s="863"/>
      <c r="FQ202" s="865"/>
      <c r="FR202" s="351"/>
      <c r="FS202" s="352"/>
      <c r="FT202" s="352"/>
      <c r="FU202" s="352"/>
      <c r="FV202" s="352"/>
      <c r="FW202" s="352"/>
      <c r="FX202" s="352"/>
      <c r="FY202" s="353"/>
      <c r="FZ202" s="267"/>
      <c r="GA202" s="267"/>
      <c r="GB202" s="267"/>
      <c r="GC202" s="267"/>
      <c r="GD202" s="267"/>
      <c r="GE202" s="267"/>
      <c r="GF202" s="354"/>
      <c r="GG202" s="354"/>
      <c r="GH202" s="354"/>
      <c r="GI202" s="354"/>
      <c r="GJ202" s="354"/>
      <c r="GK202" s="354"/>
      <c r="GL202" s="354"/>
      <c r="GM202" s="354"/>
      <c r="GN202" s="354"/>
      <c r="GO202" s="354"/>
      <c r="GP202" s="218"/>
      <c r="GQ202" s="218"/>
      <c r="GR202" s="219"/>
      <c r="GS202" s="210"/>
      <c r="GT202" s="211"/>
      <c r="GU202" s="211"/>
      <c r="GV202" s="211"/>
      <c r="GW202" s="211"/>
      <c r="GX202" s="211"/>
      <c r="GY202" s="211"/>
      <c r="GZ202" s="211"/>
      <c r="HA202" s="211"/>
      <c r="HB202" s="211"/>
      <c r="HC202" s="211"/>
      <c r="HD202" s="211"/>
      <c r="HE202" s="211"/>
      <c r="HF202" s="211"/>
      <c r="HG202" s="212"/>
      <c r="HH202" s="263"/>
      <c r="HI202" s="264"/>
      <c r="HJ202" s="264"/>
      <c r="HK202" s="264"/>
      <c r="HL202" s="264"/>
      <c r="HM202" s="264"/>
      <c r="HN202" s="264"/>
      <c r="HO202" s="264"/>
      <c r="HP202" s="267"/>
      <c r="HQ202" s="267"/>
      <c r="HR202" s="268"/>
      <c r="HS202" s="272"/>
      <c r="HT202" s="273"/>
      <c r="HU202" s="273"/>
      <c r="HV202" s="273"/>
      <c r="HW202" s="274"/>
      <c r="HX202" s="357"/>
      <c r="HY202" s="358"/>
      <c r="HZ202" s="358"/>
      <c r="IA202" s="358"/>
      <c r="IB202" s="359"/>
      <c r="IC202" s="357"/>
      <c r="ID202" s="358"/>
      <c r="IE202" s="358"/>
      <c r="IF202" s="358"/>
      <c r="IG202" s="359"/>
      <c r="IH202" s="357"/>
      <c r="II202" s="358"/>
      <c r="IJ202" s="358"/>
      <c r="IK202" s="358"/>
      <c r="IL202" s="359"/>
      <c r="IM202" s="272"/>
      <c r="IN202" s="273"/>
      <c r="IO202" s="273"/>
      <c r="IP202" s="273"/>
      <c r="IQ202" s="274"/>
      <c r="IR202" s="272"/>
      <c r="IS202" s="273"/>
      <c r="IT202" s="273"/>
      <c r="IU202" s="273"/>
      <c r="IV202" s="274"/>
      <c r="IW202" s="357"/>
      <c r="IX202" s="358"/>
      <c r="IY202" s="358"/>
      <c r="IZ202" s="358"/>
      <c r="JA202" s="359"/>
      <c r="JB202" s="272"/>
      <c r="JC202" s="273"/>
      <c r="JD202" s="273"/>
      <c r="JE202" s="273"/>
      <c r="JF202" s="274"/>
      <c r="JG202" s="258"/>
      <c r="JH202" s="203"/>
      <c r="JI202" s="203"/>
      <c r="JJ202" s="203"/>
      <c r="JK202" s="203"/>
      <c r="JL202" s="203"/>
      <c r="JM202" s="203"/>
      <c r="JN202" s="203"/>
      <c r="JO202" s="203"/>
      <c r="JP202" s="203"/>
      <c r="JQ202" s="260"/>
      <c r="JR202" s="863"/>
      <c r="JS202" s="865"/>
      <c r="JT202" s="351"/>
      <c r="JU202" s="352"/>
      <c r="JV202" s="352"/>
      <c r="JW202" s="352"/>
      <c r="JX202" s="352"/>
      <c r="JY202" s="352"/>
      <c r="JZ202" s="352"/>
      <c r="KA202" s="353"/>
      <c r="KB202" s="267"/>
      <c r="KC202" s="267"/>
      <c r="KD202" s="267"/>
      <c r="KE202" s="267"/>
      <c r="KF202" s="267"/>
      <c r="KG202" s="267"/>
      <c r="KH202" s="354"/>
      <c r="KI202" s="354"/>
      <c r="KJ202" s="354"/>
      <c r="KK202" s="354"/>
      <c r="KL202" s="354"/>
      <c r="KM202" s="354"/>
      <c r="KN202" s="354"/>
      <c r="KO202" s="354"/>
      <c r="KP202" s="354"/>
      <c r="KQ202" s="354"/>
      <c r="KR202" s="218"/>
      <c r="KS202" s="218"/>
      <c r="KT202" s="219"/>
      <c r="KU202" s="210"/>
      <c r="KV202" s="211"/>
      <c r="KW202" s="211"/>
      <c r="KX202" s="211"/>
      <c r="KY202" s="211"/>
      <c r="KZ202" s="211"/>
      <c r="LA202" s="211"/>
      <c r="LB202" s="211"/>
      <c r="LC202" s="211"/>
      <c r="LD202" s="211"/>
      <c r="LE202" s="211"/>
      <c r="LF202" s="211"/>
      <c r="LG202" s="211"/>
      <c r="LH202" s="211"/>
      <c r="LI202" s="212"/>
      <c r="LJ202" s="263"/>
      <c r="LK202" s="264"/>
      <c r="LL202" s="264"/>
      <c r="LM202" s="264"/>
      <c r="LN202" s="264"/>
      <c r="LO202" s="264"/>
      <c r="LP202" s="264"/>
      <c r="LQ202" s="264"/>
      <c r="LR202" s="267"/>
      <c r="LS202" s="267"/>
      <c r="LT202" s="268"/>
      <c r="LU202" s="272"/>
      <c r="LV202" s="273"/>
      <c r="LW202" s="273"/>
      <c r="LX202" s="273"/>
      <c r="LY202" s="274"/>
      <c r="LZ202" s="357"/>
      <c r="MA202" s="358"/>
      <c r="MB202" s="358"/>
      <c r="MC202" s="358"/>
      <c r="MD202" s="359"/>
      <c r="ME202" s="357"/>
      <c r="MF202" s="358"/>
      <c r="MG202" s="358"/>
      <c r="MH202" s="358"/>
      <c r="MI202" s="359"/>
      <c r="MJ202" s="357"/>
      <c r="MK202" s="358"/>
      <c r="ML202" s="358"/>
      <c r="MM202" s="358"/>
      <c r="MN202" s="359"/>
      <c r="MO202" s="272"/>
      <c r="MP202" s="273"/>
      <c r="MQ202" s="273"/>
      <c r="MR202" s="273"/>
      <c r="MS202" s="274"/>
      <c r="MT202" s="272"/>
      <c r="MU202" s="273"/>
      <c r="MV202" s="273"/>
      <c r="MW202" s="273"/>
      <c r="MX202" s="274"/>
      <c r="MY202" s="357"/>
      <c r="MZ202" s="358"/>
      <c r="NA202" s="358"/>
      <c r="NB202" s="358"/>
      <c r="NC202" s="359"/>
      <c r="ND202" s="272"/>
      <c r="NE202" s="273"/>
      <c r="NF202" s="273"/>
      <c r="NG202" s="273"/>
      <c r="NH202" s="274"/>
      <c r="NI202" s="258"/>
      <c r="NJ202" s="203"/>
      <c r="NK202" s="203"/>
      <c r="NL202" s="203"/>
      <c r="NM202" s="203"/>
      <c r="NN202" s="203"/>
      <c r="NO202" s="203"/>
      <c r="NP202" s="203"/>
      <c r="NQ202" s="203"/>
      <c r="NR202" s="203"/>
      <c r="NS202" s="260"/>
      <c r="NT202" s="863"/>
      <c r="NU202" s="865"/>
      <c r="NV202" s="351"/>
      <c r="NW202" s="352"/>
      <c r="NX202" s="352"/>
      <c r="NY202" s="352"/>
      <c r="NZ202" s="352"/>
      <c r="OA202" s="352"/>
      <c r="OB202" s="352"/>
      <c r="OC202" s="353"/>
      <c r="OD202" s="267"/>
      <c r="OE202" s="267"/>
      <c r="OF202" s="267"/>
      <c r="OG202" s="267"/>
      <c r="OH202" s="267"/>
      <c r="OI202" s="267"/>
      <c r="OJ202" s="354"/>
      <c r="OK202" s="354"/>
      <c r="OL202" s="354"/>
      <c r="OM202" s="354"/>
      <c r="ON202" s="354"/>
      <c r="OO202" s="354"/>
      <c r="OP202" s="354"/>
      <c r="OQ202" s="354"/>
      <c r="OR202" s="354"/>
      <c r="OS202" s="354"/>
      <c r="OT202" s="218"/>
      <c r="OU202" s="218"/>
      <c r="OV202" s="219"/>
      <c r="OW202" s="210"/>
      <c r="OX202" s="211"/>
      <c r="OY202" s="211"/>
      <c r="OZ202" s="211"/>
      <c r="PA202" s="211"/>
      <c r="PB202" s="211"/>
      <c r="PC202" s="211"/>
      <c r="PD202" s="211"/>
      <c r="PE202" s="211"/>
      <c r="PF202" s="211"/>
      <c r="PG202" s="211"/>
      <c r="PH202" s="211"/>
      <c r="PI202" s="211"/>
      <c r="PJ202" s="211"/>
      <c r="PK202" s="212"/>
      <c r="PL202" s="263"/>
      <c r="PM202" s="264"/>
      <c r="PN202" s="264"/>
      <c r="PO202" s="264"/>
      <c r="PP202" s="264"/>
      <c r="PQ202" s="264"/>
      <c r="PR202" s="264"/>
      <c r="PS202" s="264"/>
      <c r="PT202" s="267"/>
      <c r="PU202" s="267"/>
      <c r="PV202" s="268"/>
      <c r="PW202" s="272"/>
      <c r="PX202" s="273"/>
      <c r="PY202" s="273"/>
      <c r="PZ202" s="273"/>
      <c r="QA202" s="274"/>
      <c r="QB202" s="357"/>
      <c r="QC202" s="358"/>
      <c r="QD202" s="358"/>
      <c r="QE202" s="358"/>
      <c r="QF202" s="359"/>
      <c r="QG202" s="357"/>
      <c r="QH202" s="358"/>
      <c r="QI202" s="358"/>
      <c r="QJ202" s="358"/>
      <c r="QK202" s="359"/>
      <c r="QL202" s="357"/>
      <c r="QM202" s="358"/>
      <c r="QN202" s="358"/>
      <c r="QO202" s="358"/>
      <c r="QP202" s="359"/>
      <c r="QQ202" s="272"/>
      <c r="QR202" s="273"/>
      <c r="QS202" s="273"/>
      <c r="QT202" s="273"/>
      <c r="QU202" s="274"/>
      <c r="QV202" s="272"/>
      <c r="QW202" s="273"/>
      <c r="QX202" s="273"/>
      <c r="QY202" s="273"/>
      <c r="QZ202" s="274"/>
      <c r="RA202" s="357"/>
      <c r="RB202" s="358"/>
      <c r="RC202" s="358"/>
      <c r="RD202" s="358"/>
      <c r="RE202" s="359"/>
      <c r="RF202" s="272"/>
      <c r="RG202" s="273"/>
      <c r="RH202" s="273"/>
      <c r="RI202" s="273"/>
      <c r="RJ202" s="274"/>
      <c r="RK202" s="258"/>
      <c r="RL202" s="203"/>
      <c r="RM202" s="203"/>
      <c r="RN202" s="203"/>
      <c r="RO202" s="203"/>
      <c r="RP202" s="203"/>
      <c r="RQ202" s="203"/>
      <c r="RR202" s="203"/>
      <c r="RS202" s="203"/>
      <c r="RT202" s="203"/>
      <c r="RU202" s="260"/>
    </row>
    <row r="203" spans="2:489" ht="12" customHeight="1">
      <c r="B203" s="859"/>
      <c r="C203" s="484"/>
      <c r="D203" s="485"/>
      <c r="E203" s="486"/>
      <c r="F203" s="345" t="s">
        <v>91</v>
      </c>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7"/>
      <c r="AD203" s="531">
        <f t="shared" ref="AD203" si="35">BT203</f>
        <v>0</v>
      </c>
      <c r="AE203" s="430"/>
      <c r="AF203" s="430"/>
      <c r="AG203" s="430"/>
      <c r="AH203" s="430"/>
      <c r="AI203" s="430"/>
      <c r="AJ203" s="430"/>
      <c r="AK203" s="430"/>
      <c r="AL203" s="430"/>
      <c r="AM203" s="430"/>
      <c r="AN203" s="430"/>
      <c r="AO203" s="435" t="s">
        <v>50</v>
      </c>
      <c r="AP203" s="435"/>
      <c r="AQ203" s="436"/>
      <c r="AR203" s="385"/>
      <c r="AS203" s="386"/>
      <c r="AT203" s="386"/>
      <c r="AU203" s="386"/>
      <c r="AV203" s="386"/>
      <c r="AW203" s="386"/>
      <c r="AX203" s="386"/>
      <c r="AY203" s="386"/>
      <c r="AZ203" s="386"/>
      <c r="BA203" s="386"/>
      <c r="BB203" s="386"/>
      <c r="BC203" s="386"/>
      <c r="BD203" s="386"/>
      <c r="BE203" s="387"/>
      <c r="BF203" s="385"/>
      <c r="BG203" s="386"/>
      <c r="BH203" s="386"/>
      <c r="BI203" s="386"/>
      <c r="BJ203" s="386"/>
      <c r="BK203" s="386"/>
      <c r="BL203" s="386"/>
      <c r="BM203" s="386"/>
      <c r="BN203" s="386"/>
      <c r="BO203" s="386"/>
      <c r="BP203" s="386"/>
      <c r="BQ203" s="386"/>
      <c r="BR203" s="386"/>
      <c r="BS203" s="387"/>
      <c r="BT203" s="429">
        <f t="shared" ref="BT203" si="36">SUM(CN203:CW208,GF203:GO208,KH203:KQ208,OJ203:OS208)</f>
        <v>0</v>
      </c>
      <c r="BU203" s="430"/>
      <c r="BV203" s="430"/>
      <c r="BW203" s="430"/>
      <c r="BX203" s="430"/>
      <c r="BY203" s="430"/>
      <c r="BZ203" s="430"/>
      <c r="CA203" s="430"/>
      <c r="CB203" s="430"/>
      <c r="CC203" s="430"/>
      <c r="CD203" s="430"/>
      <c r="CE203" s="435" t="s">
        <v>50</v>
      </c>
      <c r="CF203" s="435"/>
      <c r="CG203" s="436"/>
      <c r="CH203" s="291" t="s">
        <v>41</v>
      </c>
      <c r="CI203" s="225"/>
      <c r="CJ203" s="225"/>
      <c r="CK203" s="225"/>
      <c r="CL203" s="225"/>
      <c r="CM203" s="225"/>
      <c r="CN203" s="341"/>
      <c r="CO203" s="341"/>
      <c r="CP203" s="341"/>
      <c r="CQ203" s="341"/>
      <c r="CR203" s="341"/>
      <c r="CS203" s="341"/>
      <c r="CT203" s="341"/>
      <c r="CU203" s="341"/>
      <c r="CV203" s="341"/>
      <c r="CW203" s="341"/>
      <c r="CX203" s="342" t="s">
        <v>50</v>
      </c>
      <c r="CY203" s="342"/>
      <c r="CZ203" s="343"/>
      <c r="DA203" s="213"/>
      <c r="DB203" s="214"/>
      <c r="DC203" s="214"/>
      <c r="DD203" s="214"/>
      <c r="DE203" s="214"/>
      <c r="DF203" s="214"/>
      <c r="DG203" s="214"/>
      <c r="DH203" s="214"/>
      <c r="DI203" s="214"/>
      <c r="DJ203" s="214"/>
      <c r="DK203" s="214"/>
      <c r="DL203" s="214"/>
      <c r="DM203" s="214"/>
      <c r="DN203" s="214"/>
      <c r="DO203" s="215"/>
      <c r="DP203" s="355"/>
      <c r="DQ203" s="356"/>
      <c r="DR203" s="356"/>
      <c r="DS203" s="356"/>
      <c r="DT203" s="356"/>
      <c r="DU203" s="356"/>
      <c r="DV203" s="356"/>
      <c r="DW203" s="356"/>
      <c r="DX203" s="225" t="s">
        <v>84</v>
      </c>
      <c r="DY203" s="225"/>
      <c r="DZ203" s="292"/>
      <c r="EA203" s="326"/>
      <c r="EB203" s="327"/>
      <c r="EC203" s="327"/>
      <c r="ED203" s="327"/>
      <c r="EE203" s="328"/>
      <c r="EF203" s="326"/>
      <c r="EG203" s="327"/>
      <c r="EH203" s="327"/>
      <c r="EI203" s="327"/>
      <c r="EJ203" s="328"/>
      <c r="EK203" s="304"/>
      <c r="EL203" s="305"/>
      <c r="EM203" s="305"/>
      <c r="EN203" s="305"/>
      <c r="EO203" s="306"/>
      <c r="EP203" s="326"/>
      <c r="EQ203" s="327"/>
      <c r="ER203" s="327"/>
      <c r="ES203" s="327"/>
      <c r="ET203" s="328"/>
      <c r="EU203" s="304"/>
      <c r="EV203" s="305"/>
      <c r="EW203" s="305"/>
      <c r="EX203" s="305"/>
      <c r="EY203" s="306"/>
      <c r="EZ203" s="304"/>
      <c r="FA203" s="305"/>
      <c r="FB203" s="305"/>
      <c r="FC203" s="305"/>
      <c r="FD203" s="306"/>
      <c r="FE203" s="326"/>
      <c r="FF203" s="327"/>
      <c r="FG203" s="327"/>
      <c r="FH203" s="327"/>
      <c r="FI203" s="328"/>
      <c r="FJ203" s="304"/>
      <c r="FK203" s="305"/>
      <c r="FL203" s="305"/>
      <c r="FM203" s="305"/>
      <c r="FN203" s="306"/>
      <c r="FO203" s="309" t="str">
        <f t="shared" ref="FO203" si="37">IF($BT203&gt;SUM($CN203:$CW208),IF(AND(CN203&gt;0,CN205&gt;0,CN207&gt;0),"⇒⇒⇒⇒
４箇所以上の場合",""),"")</f>
        <v/>
      </c>
      <c r="FP203" s="863"/>
      <c r="FQ203" s="865"/>
      <c r="FR203" s="345" t="s">
        <v>107</v>
      </c>
      <c r="FS203" s="346"/>
      <c r="FT203" s="346"/>
      <c r="FU203" s="346"/>
      <c r="FV203" s="346"/>
      <c r="FW203" s="346"/>
      <c r="FX203" s="346"/>
      <c r="FY203" s="347"/>
      <c r="FZ203" s="224" t="str">
        <f>FZ197</f>
        <v>4箇所目</v>
      </c>
      <c r="GA203" s="225"/>
      <c r="GB203" s="225"/>
      <c r="GC203" s="225"/>
      <c r="GD203" s="225"/>
      <c r="GE203" s="225"/>
      <c r="GF203" s="341"/>
      <c r="GG203" s="341"/>
      <c r="GH203" s="341"/>
      <c r="GI203" s="341"/>
      <c r="GJ203" s="341"/>
      <c r="GK203" s="341"/>
      <c r="GL203" s="341"/>
      <c r="GM203" s="341"/>
      <c r="GN203" s="341"/>
      <c r="GO203" s="341"/>
      <c r="GP203" s="342" t="s">
        <v>50</v>
      </c>
      <c r="GQ203" s="342"/>
      <c r="GR203" s="343"/>
      <c r="GS203" s="213"/>
      <c r="GT203" s="214"/>
      <c r="GU203" s="214"/>
      <c r="GV203" s="214"/>
      <c r="GW203" s="214"/>
      <c r="GX203" s="214"/>
      <c r="GY203" s="214"/>
      <c r="GZ203" s="214"/>
      <c r="HA203" s="214"/>
      <c r="HB203" s="214"/>
      <c r="HC203" s="214"/>
      <c r="HD203" s="214"/>
      <c r="HE203" s="214"/>
      <c r="HF203" s="214"/>
      <c r="HG203" s="215"/>
      <c r="HH203" s="355"/>
      <c r="HI203" s="356"/>
      <c r="HJ203" s="356"/>
      <c r="HK203" s="356"/>
      <c r="HL203" s="356"/>
      <c r="HM203" s="356"/>
      <c r="HN203" s="356"/>
      <c r="HO203" s="356"/>
      <c r="HP203" s="225" t="s">
        <v>84</v>
      </c>
      <c r="HQ203" s="225"/>
      <c r="HR203" s="292"/>
      <c r="HS203" s="326"/>
      <c r="HT203" s="327"/>
      <c r="HU203" s="327"/>
      <c r="HV203" s="327"/>
      <c r="HW203" s="328"/>
      <c r="HX203" s="326"/>
      <c r="HY203" s="327"/>
      <c r="HZ203" s="327"/>
      <c r="IA203" s="327"/>
      <c r="IB203" s="328"/>
      <c r="IC203" s="304"/>
      <c r="ID203" s="305"/>
      <c r="IE203" s="305"/>
      <c r="IF203" s="305"/>
      <c r="IG203" s="306"/>
      <c r="IH203" s="326"/>
      <c r="II203" s="327"/>
      <c r="IJ203" s="327"/>
      <c r="IK203" s="327"/>
      <c r="IL203" s="328"/>
      <c r="IM203" s="304"/>
      <c r="IN203" s="305"/>
      <c r="IO203" s="305"/>
      <c r="IP203" s="305"/>
      <c r="IQ203" s="306"/>
      <c r="IR203" s="304"/>
      <c r="IS203" s="305"/>
      <c r="IT203" s="305"/>
      <c r="IU203" s="305"/>
      <c r="IV203" s="306"/>
      <c r="IW203" s="326"/>
      <c r="IX203" s="327"/>
      <c r="IY203" s="327"/>
      <c r="IZ203" s="327"/>
      <c r="JA203" s="328"/>
      <c r="JB203" s="304"/>
      <c r="JC203" s="305"/>
      <c r="JD203" s="305"/>
      <c r="JE203" s="305"/>
      <c r="JF203" s="306"/>
      <c r="JG203" s="258"/>
      <c r="JH203" s="203"/>
      <c r="JI203" s="203"/>
      <c r="JJ203" s="203"/>
      <c r="JK203" s="203"/>
      <c r="JL203" s="203"/>
      <c r="JM203" s="203"/>
      <c r="JN203" s="203"/>
      <c r="JO203" s="203"/>
      <c r="JP203" s="203"/>
      <c r="JQ203" s="259" t="str">
        <f t="shared" ref="JQ203" si="38">IF($BT203&gt;SUM($CN203:$CW208,$GF203:$GO208),IF(AND(GF203&gt;0,GF205&gt;0,GF207&gt;0),"⇒⇒⇒⇒
７箇所以上の場合",""),"")</f>
        <v/>
      </c>
      <c r="JR203" s="863"/>
      <c r="JS203" s="865"/>
      <c r="JT203" s="345" t="s">
        <v>107</v>
      </c>
      <c r="JU203" s="346"/>
      <c r="JV203" s="346"/>
      <c r="JW203" s="346"/>
      <c r="JX203" s="346"/>
      <c r="JY203" s="346"/>
      <c r="JZ203" s="346"/>
      <c r="KA203" s="347"/>
      <c r="KB203" s="224" t="str">
        <f>KB197</f>
        <v>7箇所目</v>
      </c>
      <c r="KC203" s="225"/>
      <c r="KD203" s="225"/>
      <c r="KE203" s="225"/>
      <c r="KF203" s="225"/>
      <c r="KG203" s="225"/>
      <c r="KH203" s="341"/>
      <c r="KI203" s="341"/>
      <c r="KJ203" s="341"/>
      <c r="KK203" s="341"/>
      <c r="KL203" s="341"/>
      <c r="KM203" s="341"/>
      <c r="KN203" s="341"/>
      <c r="KO203" s="341"/>
      <c r="KP203" s="341"/>
      <c r="KQ203" s="341"/>
      <c r="KR203" s="342" t="s">
        <v>50</v>
      </c>
      <c r="KS203" s="342"/>
      <c r="KT203" s="343"/>
      <c r="KU203" s="213"/>
      <c r="KV203" s="214"/>
      <c r="KW203" s="214"/>
      <c r="KX203" s="214"/>
      <c r="KY203" s="214"/>
      <c r="KZ203" s="214"/>
      <c r="LA203" s="214"/>
      <c r="LB203" s="214"/>
      <c r="LC203" s="214"/>
      <c r="LD203" s="214"/>
      <c r="LE203" s="214"/>
      <c r="LF203" s="214"/>
      <c r="LG203" s="214"/>
      <c r="LH203" s="214"/>
      <c r="LI203" s="215"/>
      <c r="LJ203" s="355"/>
      <c r="LK203" s="356"/>
      <c r="LL203" s="356"/>
      <c r="LM203" s="356"/>
      <c r="LN203" s="356"/>
      <c r="LO203" s="356"/>
      <c r="LP203" s="356"/>
      <c r="LQ203" s="356"/>
      <c r="LR203" s="225" t="s">
        <v>84</v>
      </c>
      <c r="LS203" s="225"/>
      <c r="LT203" s="292"/>
      <c r="LU203" s="326"/>
      <c r="LV203" s="327"/>
      <c r="LW203" s="327"/>
      <c r="LX203" s="327"/>
      <c r="LY203" s="328"/>
      <c r="LZ203" s="326"/>
      <c r="MA203" s="327"/>
      <c r="MB203" s="327"/>
      <c r="MC203" s="327"/>
      <c r="MD203" s="328"/>
      <c r="ME203" s="304"/>
      <c r="MF203" s="305"/>
      <c r="MG203" s="305"/>
      <c r="MH203" s="305"/>
      <c r="MI203" s="306"/>
      <c r="MJ203" s="326"/>
      <c r="MK203" s="327"/>
      <c r="ML203" s="327"/>
      <c r="MM203" s="327"/>
      <c r="MN203" s="328"/>
      <c r="MO203" s="304"/>
      <c r="MP203" s="305"/>
      <c r="MQ203" s="305"/>
      <c r="MR203" s="305"/>
      <c r="MS203" s="306"/>
      <c r="MT203" s="304"/>
      <c r="MU203" s="305"/>
      <c r="MV203" s="305"/>
      <c r="MW203" s="305"/>
      <c r="MX203" s="306"/>
      <c r="MY203" s="326"/>
      <c r="MZ203" s="327"/>
      <c r="NA203" s="327"/>
      <c r="NB203" s="327"/>
      <c r="NC203" s="328"/>
      <c r="ND203" s="304"/>
      <c r="NE203" s="305"/>
      <c r="NF203" s="305"/>
      <c r="NG203" s="305"/>
      <c r="NH203" s="306"/>
      <c r="NI203" s="258"/>
      <c r="NJ203" s="203"/>
      <c r="NK203" s="203"/>
      <c r="NL203" s="203"/>
      <c r="NM203" s="203"/>
      <c r="NN203" s="203"/>
      <c r="NO203" s="203"/>
      <c r="NP203" s="203"/>
      <c r="NQ203" s="203"/>
      <c r="NR203" s="203"/>
      <c r="NS203" s="259" t="str">
        <f t="shared" ref="NS203" si="39">IF($BT203&gt;SUM($CN203:$CW208,$GF203:$GO208,$KH203:$KQ208),IF(AND(KH203&gt;0,KH205&gt;0,KH207&gt;0),"⇒⇒⇒⇒
10箇所以上の場合",""),"")</f>
        <v/>
      </c>
      <c r="NT203" s="863"/>
      <c r="NU203" s="865"/>
      <c r="NV203" s="345" t="s">
        <v>107</v>
      </c>
      <c r="NW203" s="346"/>
      <c r="NX203" s="346"/>
      <c r="NY203" s="346"/>
      <c r="NZ203" s="346"/>
      <c r="OA203" s="346"/>
      <c r="OB203" s="346"/>
      <c r="OC203" s="347"/>
      <c r="OD203" s="224" t="str">
        <f>OD197</f>
        <v>10箇所目</v>
      </c>
      <c r="OE203" s="225"/>
      <c r="OF203" s="225"/>
      <c r="OG203" s="225"/>
      <c r="OH203" s="225"/>
      <c r="OI203" s="225"/>
      <c r="OJ203" s="341"/>
      <c r="OK203" s="341"/>
      <c r="OL203" s="341"/>
      <c r="OM203" s="341"/>
      <c r="ON203" s="341"/>
      <c r="OO203" s="341"/>
      <c r="OP203" s="341"/>
      <c r="OQ203" s="341"/>
      <c r="OR203" s="341"/>
      <c r="OS203" s="341"/>
      <c r="OT203" s="342" t="s">
        <v>50</v>
      </c>
      <c r="OU203" s="342"/>
      <c r="OV203" s="343"/>
      <c r="OW203" s="213"/>
      <c r="OX203" s="214"/>
      <c r="OY203" s="214"/>
      <c r="OZ203" s="214"/>
      <c r="PA203" s="214"/>
      <c r="PB203" s="214"/>
      <c r="PC203" s="214"/>
      <c r="PD203" s="214"/>
      <c r="PE203" s="214"/>
      <c r="PF203" s="214"/>
      <c r="PG203" s="214"/>
      <c r="PH203" s="214"/>
      <c r="PI203" s="214"/>
      <c r="PJ203" s="214"/>
      <c r="PK203" s="215"/>
      <c r="PL203" s="355"/>
      <c r="PM203" s="356"/>
      <c r="PN203" s="356"/>
      <c r="PO203" s="356"/>
      <c r="PP203" s="356"/>
      <c r="PQ203" s="356"/>
      <c r="PR203" s="356"/>
      <c r="PS203" s="356"/>
      <c r="PT203" s="225" t="s">
        <v>84</v>
      </c>
      <c r="PU203" s="225"/>
      <c r="PV203" s="292"/>
      <c r="PW203" s="326"/>
      <c r="PX203" s="327"/>
      <c r="PY203" s="327"/>
      <c r="PZ203" s="327"/>
      <c r="QA203" s="328"/>
      <c r="QB203" s="326"/>
      <c r="QC203" s="327"/>
      <c r="QD203" s="327"/>
      <c r="QE203" s="327"/>
      <c r="QF203" s="328"/>
      <c r="QG203" s="304"/>
      <c r="QH203" s="305"/>
      <c r="QI203" s="305"/>
      <c r="QJ203" s="305"/>
      <c r="QK203" s="306"/>
      <c r="QL203" s="326"/>
      <c r="QM203" s="327"/>
      <c r="QN203" s="327"/>
      <c r="QO203" s="327"/>
      <c r="QP203" s="328"/>
      <c r="QQ203" s="304"/>
      <c r="QR203" s="305"/>
      <c r="QS203" s="305"/>
      <c r="QT203" s="305"/>
      <c r="QU203" s="306"/>
      <c r="QV203" s="304"/>
      <c r="QW203" s="305"/>
      <c r="QX203" s="305"/>
      <c r="QY203" s="305"/>
      <c r="QZ203" s="306"/>
      <c r="RA203" s="326"/>
      <c r="RB203" s="327"/>
      <c r="RC203" s="327"/>
      <c r="RD203" s="327"/>
      <c r="RE203" s="328"/>
      <c r="RF203" s="304"/>
      <c r="RG203" s="305"/>
      <c r="RH203" s="305"/>
      <c r="RI203" s="305"/>
      <c r="RJ203" s="306"/>
      <c r="RK203" s="258"/>
      <c r="RL203" s="203"/>
      <c r="RM203" s="203"/>
      <c r="RN203" s="203"/>
      <c r="RO203" s="203"/>
      <c r="RP203" s="203"/>
      <c r="RQ203" s="203"/>
      <c r="RR203" s="203"/>
      <c r="RS203" s="203"/>
      <c r="RT203" s="203"/>
      <c r="RU203" s="259"/>
    </row>
    <row r="204" spans="2:489" ht="2.1" customHeight="1">
      <c r="B204" s="859"/>
      <c r="C204" s="484"/>
      <c r="D204" s="485"/>
      <c r="E204" s="486"/>
      <c r="F204" s="348"/>
      <c r="G204" s="349"/>
      <c r="H204" s="349"/>
      <c r="I204" s="349"/>
      <c r="J204" s="349"/>
      <c r="K204" s="349"/>
      <c r="L204" s="349"/>
      <c r="M204" s="349"/>
      <c r="N204" s="349"/>
      <c r="O204" s="349"/>
      <c r="P204" s="349"/>
      <c r="Q204" s="349"/>
      <c r="R204" s="349"/>
      <c r="S204" s="349"/>
      <c r="T204" s="349"/>
      <c r="U204" s="349"/>
      <c r="V204" s="349"/>
      <c r="W204" s="349"/>
      <c r="X204" s="349"/>
      <c r="Y204" s="349"/>
      <c r="Z204" s="349"/>
      <c r="AA204" s="349"/>
      <c r="AB204" s="349"/>
      <c r="AC204" s="350"/>
      <c r="AD204" s="458"/>
      <c r="AE204" s="432"/>
      <c r="AF204" s="432"/>
      <c r="AG204" s="432"/>
      <c r="AH204" s="432"/>
      <c r="AI204" s="432"/>
      <c r="AJ204" s="432"/>
      <c r="AK204" s="432"/>
      <c r="AL204" s="432"/>
      <c r="AM204" s="432"/>
      <c r="AN204" s="432"/>
      <c r="AO204" s="437"/>
      <c r="AP204" s="437"/>
      <c r="AQ204" s="438"/>
      <c r="AR204" s="388"/>
      <c r="AS204" s="389"/>
      <c r="AT204" s="389"/>
      <c r="AU204" s="389"/>
      <c r="AV204" s="389"/>
      <c r="AW204" s="389"/>
      <c r="AX204" s="389"/>
      <c r="AY204" s="389"/>
      <c r="AZ204" s="389"/>
      <c r="BA204" s="389"/>
      <c r="BB204" s="389"/>
      <c r="BC204" s="389"/>
      <c r="BD204" s="389"/>
      <c r="BE204" s="390"/>
      <c r="BF204" s="388"/>
      <c r="BG204" s="389"/>
      <c r="BH204" s="389"/>
      <c r="BI204" s="389"/>
      <c r="BJ204" s="389"/>
      <c r="BK204" s="389"/>
      <c r="BL204" s="389"/>
      <c r="BM204" s="389"/>
      <c r="BN204" s="389"/>
      <c r="BO204" s="389"/>
      <c r="BP204" s="389"/>
      <c r="BQ204" s="389"/>
      <c r="BR204" s="389"/>
      <c r="BS204" s="390"/>
      <c r="BT204" s="431"/>
      <c r="BU204" s="432"/>
      <c r="BV204" s="432"/>
      <c r="BW204" s="432"/>
      <c r="BX204" s="432"/>
      <c r="BY204" s="432"/>
      <c r="BZ204" s="432"/>
      <c r="CA204" s="432"/>
      <c r="CB204" s="432"/>
      <c r="CC204" s="432"/>
      <c r="CD204" s="432"/>
      <c r="CE204" s="437"/>
      <c r="CF204" s="437"/>
      <c r="CG204" s="438"/>
      <c r="CH204" s="441"/>
      <c r="CI204" s="226"/>
      <c r="CJ204" s="226"/>
      <c r="CK204" s="226"/>
      <c r="CL204" s="226"/>
      <c r="CM204" s="226"/>
      <c r="CN204" s="325"/>
      <c r="CO204" s="325"/>
      <c r="CP204" s="325"/>
      <c r="CQ204" s="325"/>
      <c r="CR204" s="325"/>
      <c r="CS204" s="325"/>
      <c r="CT204" s="325"/>
      <c r="CU204" s="325"/>
      <c r="CV204" s="325"/>
      <c r="CW204" s="325"/>
      <c r="CX204" s="324"/>
      <c r="CY204" s="324"/>
      <c r="CZ204" s="344"/>
      <c r="DA204" s="207"/>
      <c r="DB204" s="208"/>
      <c r="DC204" s="208"/>
      <c r="DD204" s="208"/>
      <c r="DE204" s="208"/>
      <c r="DF204" s="208"/>
      <c r="DG204" s="208"/>
      <c r="DH204" s="208"/>
      <c r="DI204" s="208"/>
      <c r="DJ204" s="208"/>
      <c r="DK204" s="208"/>
      <c r="DL204" s="208"/>
      <c r="DM204" s="208"/>
      <c r="DN204" s="208"/>
      <c r="DO204" s="209"/>
      <c r="DP204" s="316"/>
      <c r="DQ204" s="317"/>
      <c r="DR204" s="317"/>
      <c r="DS204" s="317"/>
      <c r="DT204" s="317"/>
      <c r="DU204" s="317"/>
      <c r="DV204" s="317"/>
      <c r="DW204" s="317"/>
      <c r="DX204" s="226"/>
      <c r="DY204" s="226"/>
      <c r="DZ204" s="318"/>
      <c r="EA204" s="329"/>
      <c r="EB204" s="330"/>
      <c r="EC204" s="330"/>
      <c r="ED204" s="330"/>
      <c r="EE204" s="331"/>
      <c r="EF204" s="329"/>
      <c r="EG204" s="330"/>
      <c r="EH204" s="330"/>
      <c r="EI204" s="330"/>
      <c r="EJ204" s="331"/>
      <c r="EK204" s="269"/>
      <c r="EL204" s="270"/>
      <c r="EM204" s="270"/>
      <c r="EN204" s="270"/>
      <c r="EO204" s="271"/>
      <c r="EP204" s="329"/>
      <c r="EQ204" s="330"/>
      <c r="ER204" s="330"/>
      <c r="ES204" s="330"/>
      <c r="ET204" s="331"/>
      <c r="EU204" s="269"/>
      <c r="EV204" s="270"/>
      <c r="EW204" s="270"/>
      <c r="EX204" s="270"/>
      <c r="EY204" s="271"/>
      <c r="EZ204" s="269"/>
      <c r="FA204" s="270"/>
      <c r="FB204" s="270"/>
      <c r="FC204" s="270"/>
      <c r="FD204" s="271"/>
      <c r="FE204" s="329"/>
      <c r="FF204" s="330"/>
      <c r="FG204" s="330"/>
      <c r="FH204" s="330"/>
      <c r="FI204" s="331"/>
      <c r="FJ204" s="269"/>
      <c r="FK204" s="270"/>
      <c r="FL204" s="270"/>
      <c r="FM204" s="270"/>
      <c r="FN204" s="271"/>
      <c r="FO204" s="310"/>
      <c r="FP204" s="863"/>
      <c r="FQ204" s="865"/>
      <c r="FR204" s="348"/>
      <c r="FS204" s="349"/>
      <c r="FT204" s="349"/>
      <c r="FU204" s="349"/>
      <c r="FV204" s="349"/>
      <c r="FW204" s="349"/>
      <c r="FX204" s="349"/>
      <c r="FY204" s="350"/>
      <c r="FZ204" s="226"/>
      <c r="GA204" s="226"/>
      <c r="GB204" s="226"/>
      <c r="GC204" s="226"/>
      <c r="GD204" s="226"/>
      <c r="GE204" s="226"/>
      <c r="GF204" s="325"/>
      <c r="GG204" s="325"/>
      <c r="GH204" s="325"/>
      <c r="GI204" s="325"/>
      <c r="GJ204" s="325"/>
      <c r="GK204" s="325"/>
      <c r="GL204" s="325"/>
      <c r="GM204" s="325"/>
      <c r="GN204" s="325"/>
      <c r="GO204" s="325"/>
      <c r="GP204" s="324"/>
      <c r="GQ204" s="324"/>
      <c r="GR204" s="344"/>
      <c r="GS204" s="207"/>
      <c r="GT204" s="208"/>
      <c r="GU204" s="208"/>
      <c r="GV204" s="208"/>
      <c r="GW204" s="208"/>
      <c r="GX204" s="208"/>
      <c r="GY204" s="208"/>
      <c r="GZ204" s="208"/>
      <c r="HA204" s="208"/>
      <c r="HB204" s="208"/>
      <c r="HC204" s="208"/>
      <c r="HD204" s="208"/>
      <c r="HE204" s="208"/>
      <c r="HF204" s="208"/>
      <c r="HG204" s="209"/>
      <c r="HH204" s="316"/>
      <c r="HI204" s="317"/>
      <c r="HJ204" s="317"/>
      <c r="HK204" s="317"/>
      <c r="HL204" s="317"/>
      <c r="HM204" s="317"/>
      <c r="HN204" s="317"/>
      <c r="HO204" s="317"/>
      <c r="HP204" s="226"/>
      <c r="HQ204" s="226"/>
      <c r="HR204" s="318"/>
      <c r="HS204" s="329"/>
      <c r="HT204" s="330"/>
      <c r="HU204" s="330"/>
      <c r="HV204" s="330"/>
      <c r="HW204" s="331"/>
      <c r="HX204" s="329"/>
      <c r="HY204" s="330"/>
      <c r="HZ204" s="330"/>
      <c r="IA204" s="330"/>
      <c r="IB204" s="331"/>
      <c r="IC204" s="269"/>
      <c r="ID204" s="270"/>
      <c r="IE204" s="270"/>
      <c r="IF204" s="270"/>
      <c r="IG204" s="271"/>
      <c r="IH204" s="329"/>
      <c r="II204" s="330"/>
      <c r="IJ204" s="330"/>
      <c r="IK204" s="330"/>
      <c r="IL204" s="331"/>
      <c r="IM204" s="269"/>
      <c r="IN204" s="270"/>
      <c r="IO204" s="270"/>
      <c r="IP204" s="270"/>
      <c r="IQ204" s="271"/>
      <c r="IR204" s="269"/>
      <c r="IS204" s="270"/>
      <c r="IT204" s="270"/>
      <c r="IU204" s="270"/>
      <c r="IV204" s="271"/>
      <c r="IW204" s="329"/>
      <c r="IX204" s="330"/>
      <c r="IY204" s="330"/>
      <c r="IZ204" s="330"/>
      <c r="JA204" s="331"/>
      <c r="JB204" s="269"/>
      <c r="JC204" s="270"/>
      <c r="JD204" s="270"/>
      <c r="JE204" s="270"/>
      <c r="JF204" s="271"/>
      <c r="JG204" s="258"/>
      <c r="JH204" s="203"/>
      <c r="JI204" s="203"/>
      <c r="JJ204" s="203"/>
      <c r="JK204" s="203"/>
      <c r="JL204" s="203"/>
      <c r="JM204" s="203"/>
      <c r="JN204" s="203"/>
      <c r="JO204" s="203"/>
      <c r="JP204" s="203"/>
      <c r="JQ204" s="260"/>
      <c r="JR204" s="863"/>
      <c r="JS204" s="865"/>
      <c r="JT204" s="348"/>
      <c r="JU204" s="349"/>
      <c r="JV204" s="349"/>
      <c r="JW204" s="349"/>
      <c r="JX204" s="349"/>
      <c r="JY204" s="349"/>
      <c r="JZ204" s="349"/>
      <c r="KA204" s="350"/>
      <c r="KB204" s="226"/>
      <c r="KC204" s="226"/>
      <c r="KD204" s="226"/>
      <c r="KE204" s="226"/>
      <c r="KF204" s="226"/>
      <c r="KG204" s="226"/>
      <c r="KH204" s="325"/>
      <c r="KI204" s="325"/>
      <c r="KJ204" s="325"/>
      <c r="KK204" s="325"/>
      <c r="KL204" s="325"/>
      <c r="KM204" s="325"/>
      <c r="KN204" s="325"/>
      <c r="KO204" s="325"/>
      <c r="KP204" s="325"/>
      <c r="KQ204" s="325"/>
      <c r="KR204" s="324"/>
      <c r="KS204" s="324"/>
      <c r="KT204" s="344"/>
      <c r="KU204" s="207"/>
      <c r="KV204" s="208"/>
      <c r="KW204" s="208"/>
      <c r="KX204" s="208"/>
      <c r="KY204" s="208"/>
      <c r="KZ204" s="208"/>
      <c r="LA204" s="208"/>
      <c r="LB204" s="208"/>
      <c r="LC204" s="208"/>
      <c r="LD204" s="208"/>
      <c r="LE204" s="208"/>
      <c r="LF204" s="208"/>
      <c r="LG204" s="208"/>
      <c r="LH204" s="208"/>
      <c r="LI204" s="209"/>
      <c r="LJ204" s="316"/>
      <c r="LK204" s="317"/>
      <c r="LL204" s="317"/>
      <c r="LM204" s="317"/>
      <c r="LN204" s="317"/>
      <c r="LO204" s="317"/>
      <c r="LP204" s="317"/>
      <c r="LQ204" s="317"/>
      <c r="LR204" s="226"/>
      <c r="LS204" s="226"/>
      <c r="LT204" s="318"/>
      <c r="LU204" s="329"/>
      <c r="LV204" s="330"/>
      <c r="LW204" s="330"/>
      <c r="LX204" s="330"/>
      <c r="LY204" s="331"/>
      <c r="LZ204" s="329"/>
      <c r="MA204" s="330"/>
      <c r="MB204" s="330"/>
      <c r="MC204" s="330"/>
      <c r="MD204" s="331"/>
      <c r="ME204" s="269"/>
      <c r="MF204" s="270"/>
      <c r="MG204" s="270"/>
      <c r="MH204" s="270"/>
      <c r="MI204" s="271"/>
      <c r="MJ204" s="329"/>
      <c r="MK204" s="330"/>
      <c r="ML204" s="330"/>
      <c r="MM204" s="330"/>
      <c r="MN204" s="331"/>
      <c r="MO204" s="269"/>
      <c r="MP204" s="270"/>
      <c r="MQ204" s="270"/>
      <c r="MR204" s="270"/>
      <c r="MS204" s="271"/>
      <c r="MT204" s="269"/>
      <c r="MU204" s="270"/>
      <c r="MV204" s="270"/>
      <c r="MW204" s="270"/>
      <c r="MX204" s="271"/>
      <c r="MY204" s="329"/>
      <c r="MZ204" s="330"/>
      <c r="NA204" s="330"/>
      <c r="NB204" s="330"/>
      <c r="NC204" s="331"/>
      <c r="ND204" s="269"/>
      <c r="NE204" s="270"/>
      <c r="NF204" s="270"/>
      <c r="NG204" s="270"/>
      <c r="NH204" s="271"/>
      <c r="NI204" s="258"/>
      <c r="NJ204" s="203"/>
      <c r="NK204" s="203"/>
      <c r="NL204" s="203"/>
      <c r="NM204" s="203"/>
      <c r="NN204" s="203"/>
      <c r="NO204" s="203"/>
      <c r="NP204" s="203"/>
      <c r="NQ204" s="203"/>
      <c r="NR204" s="203"/>
      <c r="NS204" s="260"/>
      <c r="NT204" s="863"/>
      <c r="NU204" s="865"/>
      <c r="NV204" s="348"/>
      <c r="NW204" s="349"/>
      <c r="NX204" s="349"/>
      <c r="NY204" s="349"/>
      <c r="NZ204" s="349"/>
      <c r="OA204" s="349"/>
      <c r="OB204" s="349"/>
      <c r="OC204" s="350"/>
      <c r="OD204" s="226"/>
      <c r="OE204" s="226"/>
      <c r="OF204" s="226"/>
      <c r="OG204" s="226"/>
      <c r="OH204" s="226"/>
      <c r="OI204" s="226"/>
      <c r="OJ204" s="325"/>
      <c r="OK204" s="325"/>
      <c r="OL204" s="325"/>
      <c r="OM204" s="325"/>
      <c r="ON204" s="325"/>
      <c r="OO204" s="325"/>
      <c r="OP204" s="325"/>
      <c r="OQ204" s="325"/>
      <c r="OR204" s="325"/>
      <c r="OS204" s="325"/>
      <c r="OT204" s="324"/>
      <c r="OU204" s="324"/>
      <c r="OV204" s="344"/>
      <c r="OW204" s="207"/>
      <c r="OX204" s="208"/>
      <c r="OY204" s="208"/>
      <c r="OZ204" s="208"/>
      <c r="PA204" s="208"/>
      <c r="PB204" s="208"/>
      <c r="PC204" s="208"/>
      <c r="PD204" s="208"/>
      <c r="PE204" s="208"/>
      <c r="PF204" s="208"/>
      <c r="PG204" s="208"/>
      <c r="PH204" s="208"/>
      <c r="PI204" s="208"/>
      <c r="PJ204" s="208"/>
      <c r="PK204" s="209"/>
      <c r="PL204" s="316"/>
      <c r="PM204" s="317"/>
      <c r="PN204" s="317"/>
      <c r="PO204" s="317"/>
      <c r="PP204" s="317"/>
      <c r="PQ204" s="317"/>
      <c r="PR204" s="317"/>
      <c r="PS204" s="317"/>
      <c r="PT204" s="226"/>
      <c r="PU204" s="226"/>
      <c r="PV204" s="318"/>
      <c r="PW204" s="329"/>
      <c r="PX204" s="330"/>
      <c r="PY204" s="330"/>
      <c r="PZ204" s="330"/>
      <c r="QA204" s="331"/>
      <c r="QB204" s="329"/>
      <c r="QC204" s="330"/>
      <c r="QD204" s="330"/>
      <c r="QE204" s="330"/>
      <c r="QF204" s="331"/>
      <c r="QG204" s="269"/>
      <c r="QH204" s="270"/>
      <c r="QI204" s="270"/>
      <c r="QJ204" s="270"/>
      <c r="QK204" s="271"/>
      <c r="QL204" s="329"/>
      <c r="QM204" s="330"/>
      <c r="QN204" s="330"/>
      <c r="QO204" s="330"/>
      <c r="QP204" s="331"/>
      <c r="QQ204" s="269"/>
      <c r="QR204" s="270"/>
      <c r="QS204" s="270"/>
      <c r="QT204" s="270"/>
      <c r="QU204" s="271"/>
      <c r="QV204" s="269"/>
      <c r="QW204" s="270"/>
      <c r="QX204" s="270"/>
      <c r="QY204" s="270"/>
      <c r="QZ204" s="271"/>
      <c r="RA204" s="329"/>
      <c r="RB204" s="330"/>
      <c r="RC204" s="330"/>
      <c r="RD204" s="330"/>
      <c r="RE204" s="331"/>
      <c r="RF204" s="269"/>
      <c r="RG204" s="270"/>
      <c r="RH204" s="270"/>
      <c r="RI204" s="270"/>
      <c r="RJ204" s="271"/>
      <c r="RK204" s="258"/>
      <c r="RL204" s="203"/>
      <c r="RM204" s="203"/>
      <c r="RN204" s="203"/>
      <c r="RO204" s="203"/>
      <c r="RP204" s="203"/>
      <c r="RQ204" s="203"/>
      <c r="RR204" s="203"/>
      <c r="RS204" s="203"/>
      <c r="RT204" s="203"/>
      <c r="RU204" s="260"/>
    </row>
    <row r="205" spans="2:489" ht="12" customHeight="1">
      <c r="B205" s="859"/>
      <c r="C205" s="484"/>
      <c r="D205" s="485"/>
      <c r="E205" s="486"/>
      <c r="F205" s="348"/>
      <c r="G205" s="349"/>
      <c r="H205" s="349"/>
      <c r="I205" s="349"/>
      <c r="J205" s="349"/>
      <c r="K205" s="349"/>
      <c r="L205" s="349"/>
      <c r="M205" s="349"/>
      <c r="N205" s="349"/>
      <c r="O205" s="349"/>
      <c r="P205" s="349"/>
      <c r="Q205" s="349"/>
      <c r="R205" s="349"/>
      <c r="S205" s="349"/>
      <c r="T205" s="349"/>
      <c r="U205" s="349"/>
      <c r="V205" s="349"/>
      <c r="W205" s="349"/>
      <c r="X205" s="349"/>
      <c r="Y205" s="349"/>
      <c r="Z205" s="349"/>
      <c r="AA205" s="349"/>
      <c r="AB205" s="349"/>
      <c r="AC205" s="350"/>
      <c r="AD205" s="458"/>
      <c r="AE205" s="432"/>
      <c r="AF205" s="432"/>
      <c r="AG205" s="432"/>
      <c r="AH205" s="432"/>
      <c r="AI205" s="432"/>
      <c r="AJ205" s="432"/>
      <c r="AK205" s="432"/>
      <c r="AL205" s="432"/>
      <c r="AM205" s="432"/>
      <c r="AN205" s="432"/>
      <c r="AO205" s="437"/>
      <c r="AP205" s="437"/>
      <c r="AQ205" s="438"/>
      <c r="AR205" s="388"/>
      <c r="AS205" s="389"/>
      <c r="AT205" s="389"/>
      <c r="AU205" s="389"/>
      <c r="AV205" s="389"/>
      <c r="AW205" s="389"/>
      <c r="AX205" s="389"/>
      <c r="AY205" s="389"/>
      <c r="AZ205" s="389"/>
      <c r="BA205" s="389"/>
      <c r="BB205" s="389"/>
      <c r="BC205" s="389"/>
      <c r="BD205" s="389"/>
      <c r="BE205" s="390"/>
      <c r="BF205" s="388"/>
      <c r="BG205" s="389"/>
      <c r="BH205" s="389"/>
      <c r="BI205" s="389"/>
      <c r="BJ205" s="389"/>
      <c r="BK205" s="389"/>
      <c r="BL205" s="389"/>
      <c r="BM205" s="389"/>
      <c r="BN205" s="389"/>
      <c r="BO205" s="389"/>
      <c r="BP205" s="389"/>
      <c r="BQ205" s="389"/>
      <c r="BR205" s="389"/>
      <c r="BS205" s="390"/>
      <c r="BT205" s="431"/>
      <c r="BU205" s="432"/>
      <c r="BV205" s="432"/>
      <c r="BW205" s="432"/>
      <c r="BX205" s="432"/>
      <c r="BY205" s="432"/>
      <c r="BZ205" s="432"/>
      <c r="CA205" s="432"/>
      <c r="CB205" s="432"/>
      <c r="CC205" s="432"/>
      <c r="CD205" s="432"/>
      <c r="CE205" s="437"/>
      <c r="CF205" s="437"/>
      <c r="CG205" s="438"/>
      <c r="CH205" s="442" t="s">
        <v>42</v>
      </c>
      <c r="CI205" s="265"/>
      <c r="CJ205" s="265"/>
      <c r="CK205" s="265"/>
      <c r="CL205" s="265"/>
      <c r="CM205" s="265"/>
      <c r="CN205" s="325"/>
      <c r="CO205" s="325"/>
      <c r="CP205" s="325"/>
      <c r="CQ205" s="325"/>
      <c r="CR205" s="325"/>
      <c r="CS205" s="325"/>
      <c r="CT205" s="325"/>
      <c r="CU205" s="325"/>
      <c r="CV205" s="325"/>
      <c r="CW205" s="325"/>
      <c r="CX205" s="216" t="s">
        <v>50</v>
      </c>
      <c r="CY205" s="216"/>
      <c r="CZ205" s="217"/>
      <c r="DA205" s="204"/>
      <c r="DB205" s="205"/>
      <c r="DC205" s="205"/>
      <c r="DD205" s="205"/>
      <c r="DE205" s="205"/>
      <c r="DF205" s="205"/>
      <c r="DG205" s="205"/>
      <c r="DH205" s="205"/>
      <c r="DI205" s="205"/>
      <c r="DJ205" s="205"/>
      <c r="DK205" s="205"/>
      <c r="DL205" s="205"/>
      <c r="DM205" s="205"/>
      <c r="DN205" s="205"/>
      <c r="DO205" s="206"/>
      <c r="DP205" s="261"/>
      <c r="DQ205" s="262"/>
      <c r="DR205" s="262"/>
      <c r="DS205" s="262"/>
      <c r="DT205" s="262"/>
      <c r="DU205" s="262"/>
      <c r="DV205" s="262"/>
      <c r="DW205" s="262"/>
      <c r="DX205" s="265" t="s">
        <v>84</v>
      </c>
      <c r="DY205" s="265"/>
      <c r="DZ205" s="266"/>
      <c r="EA205" s="329"/>
      <c r="EB205" s="330"/>
      <c r="EC205" s="330"/>
      <c r="ED205" s="330"/>
      <c r="EE205" s="331"/>
      <c r="EF205" s="329"/>
      <c r="EG205" s="330"/>
      <c r="EH205" s="330"/>
      <c r="EI205" s="330"/>
      <c r="EJ205" s="331"/>
      <c r="EK205" s="269"/>
      <c r="EL205" s="270"/>
      <c r="EM205" s="270"/>
      <c r="EN205" s="270"/>
      <c r="EO205" s="271"/>
      <c r="EP205" s="329"/>
      <c r="EQ205" s="330"/>
      <c r="ER205" s="330"/>
      <c r="ES205" s="330"/>
      <c r="ET205" s="331"/>
      <c r="EU205" s="269"/>
      <c r="EV205" s="270"/>
      <c r="EW205" s="270"/>
      <c r="EX205" s="270"/>
      <c r="EY205" s="271"/>
      <c r="EZ205" s="269"/>
      <c r="FA205" s="270"/>
      <c r="FB205" s="270"/>
      <c r="FC205" s="270"/>
      <c r="FD205" s="271"/>
      <c r="FE205" s="329"/>
      <c r="FF205" s="330"/>
      <c r="FG205" s="330"/>
      <c r="FH205" s="330"/>
      <c r="FI205" s="331"/>
      <c r="FJ205" s="269"/>
      <c r="FK205" s="270"/>
      <c r="FL205" s="270"/>
      <c r="FM205" s="270"/>
      <c r="FN205" s="271"/>
      <c r="FO205" s="310"/>
      <c r="FP205" s="863"/>
      <c r="FQ205" s="865"/>
      <c r="FR205" s="348"/>
      <c r="FS205" s="349"/>
      <c r="FT205" s="349"/>
      <c r="FU205" s="349"/>
      <c r="FV205" s="349"/>
      <c r="FW205" s="349"/>
      <c r="FX205" s="349"/>
      <c r="FY205" s="350"/>
      <c r="FZ205" s="307" t="str">
        <f>FZ199</f>
        <v>5箇所目</v>
      </c>
      <c r="GA205" s="265"/>
      <c r="GB205" s="265"/>
      <c r="GC205" s="265"/>
      <c r="GD205" s="265"/>
      <c r="GE205" s="265"/>
      <c r="GF205" s="325"/>
      <c r="GG205" s="325"/>
      <c r="GH205" s="325"/>
      <c r="GI205" s="325"/>
      <c r="GJ205" s="325"/>
      <c r="GK205" s="325"/>
      <c r="GL205" s="325"/>
      <c r="GM205" s="325"/>
      <c r="GN205" s="325"/>
      <c r="GO205" s="325"/>
      <c r="GP205" s="216" t="s">
        <v>50</v>
      </c>
      <c r="GQ205" s="216"/>
      <c r="GR205" s="217"/>
      <c r="GS205" s="204"/>
      <c r="GT205" s="205"/>
      <c r="GU205" s="205"/>
      <c r="GV205" s="205"/>
      <c r="GW205" s="205"/>
      <c r="GX205" s="205"/>
      <c r="GY205" s="205"/>
      <c r="GZ205" s="205"/>
      <c r="HA205" s="205"/>
      <c r="HB205" s="205"/>
      <c r="HC205" s="205"/>
      <c r="HD205" s="205"/>
      <c r="HE205" s="205"/>
      <c r="HF205" s="205"/>
      <c r="HG205" s="206"/>
      <c r="HH205" s="261"/>
      <c r="HI205" s="262"/>
      <c r="HJ205" s="262"/>
      <c r="HK205" s="262"/>
      <c r="HL205" s="262"/>
      <c r="HM205" s="262"/>
      <c r="HN205" s="262"/>
      <c r="HO205" s="262"/>
      <c r="HP205" s="265" t="s">
        <v>84</v>
      </c>
      <c r="HQ205" s="265"/>
      <c r="HR205" s="266"/>
      <c r="HS205" s="329"/>
      <c r="HT205" s="330"/>
      <c r="HU205" s="330"/>
      <c r="HV205" s="330"/>
      <c r="HW205" s="331"/>
      <c r="HX205" s="329"/>
      <c r="HY205" s="330"/>
      <c r="HZ205" s="330"/>
      <c r="IA205" s="330"/>
      <c r="IB205" s="331"/>
      <c r="IC205" s="269"/>
      <c r="ID205" s="270"/>
      <c r="IE205" s="270"/>
      <c r="IF205" s="270"/>
      <c r="IG205" s="271"/>
      <c r="IH205" s="329"/>
      <c r="II205" s="330"/>
      <c r="IJ205" s="330"/>
      <c r="IK205" s="330"/>
      <c r="IL205" s="331"/>
      <c r="IM205" s="269"/>
      <c r="IN205" s="270"/>
      <c r="IO205" s="270"/>
      <c r="IP205" s="270"/>
      <c r="IQ205" s="271"/>
      <c r="IR205" s="269"/>
      <c r="IS205" s="270"/>
      <c r="IT205" s="270"/>
      <c r="IU205" s="270"/>
      <c r="IV205" s="271"/>
      <c r="IW205" s="329"/>
      <c r="IX205" s="330"/>
      <c r="IY205" s="330"/>
      <c r="IZ205" s="330"/>
      <c r="JA205" s="331"/>
      <c r="JB205" s="269"/>
      <c r="JC205" s="270"/>
      <c r="JD205" s="270"/>
      <c r="JE205" s="270"/>
      <c r="JF205" s="271"/>
      <c r="JG205" s="258"/>
      <c r="JH205" s="203"/>
      <c r="JI205" s="203"/>
      <c r="JJ205" s="203"/>
      <c r="JK205" s="203"/>
      <c r="JL205" s="203"/>
      <c r="JM205" s="203"/>
      <c r="JN205" s="203"/>
      <c r="JO205" s="203"/>
      <c r="JP205" s="203"/>
      <c r="JQ205" s="260"/>
      <c r="JR205" s="863"/>
      <c r="JS205" s="865"/>
      <c r="JT205" s="348"/>
      <c r="JU205" s="349"/>
      <c r="JV205" s="349"/>
      <c r="JW205" s="349"/>
      <c r="JX205" s="349"/>
      <c r="JY205" s="349"/>
      <c r="JZ205" s="349"/>
      <c r="KA205" s="350"/>
      <c r="KB205" s="307" t="str">
        <f>KB199</f>
        <v>8箇所目</v>
      </c>
      <c r="KC205" s="265"/>
      <c r="KD205" s="265"/>
      <c r="KE205" s="265"/>
      <c r="KF205" s="265"/>
      <c r="KG205" s="265"/>
      <c r="KH205" s="325"/>
      <c r="KI205" s="325"/>
      <c r="KJ205" s="325"/>
      <c r="KK205" s="325"/>
      <c r="KL205" s="325"/>
      <c r="KM205" s="325"/>
      <c r="KN205" s="325"/>
      <c r="KO205" s="325"/>
      <c r="KP205" s="325"/>
      <c r="KQ205" s="325"/>
      <c r="KR205" s="216" t="s">
        <v>50</v>
      </c>
      <c r="KS205" s="216"/>
      <c r="KT205" s="217"/>
      <c r="KU205" s="204"/>
      <c r="KV205" s="205"/>
      <c r="KW205" s="205"/>
      <c r="KX205" s="205"/>
      <c r="KY205" s="205"/>
      <c r="KZ205" s="205"/>
      <c r="LA205" s="205"/>
      <c r="LB205" s="205"/>
      <c r="LC205" s="205"/>
      <c r="LD205" s="205"/>
      <c r="LE205" s="205"/>
      <c r="LF205" s="205"/>
      <c r="LG205" s="205"/>
      <c r="LH205" s="205"/>
      <c r="LI205" s="206"/>
      <c r="LJ205" s="261"/>
      <c r="LK205" s="262"/>
      <c r="LL205" s="262"/>
      <c r="LM205" s="262"/>
      <c r="LN205" s="262"/>
      <c r="LO205" s="262"/>
      <c r="LP205" s="262"/>
      <c r="LQ205" s="262"/>
      <c r="LR205" s="265" t="s">
        <v>84</v>
      </c>
      <c r="LS205" s="265"/>
      <c r="LT205" s="266"/>
      <c r="LU205" s="329"/>
      <c r="LV205" s="330"/>
      <c r="LW205" s="330"/>
      <c r="LX205" s="330"/>
      <c r="LY205" s="331"/>
      <c r="LZ205" s="329"/>
      <c r="MA205" s="330"/>
      <c r="MB205" s="330"/>
      <c r="MC205" s="330"/>
      <c r="MD205" s="331"/>
      <c r="ME205" s="269"/>
      <c r="MF205" s="270"/>
      <c r="MG205" s="270"/>
      <c r="MH205" s="270"/>
      <c r="MI205" s="271"/>
      <c r="MJ205" s="329"/>
      <c r="MK205" s="330"/>
      <c r="ML205" s="330"/>
      <c r="MM205" s="330"/>
      <c r="MN205" s="331"/>
      <c r="MO205" s="269"/>
      <c r="MP205" s="270"/>
      <c r="MQ205" s="270"/>
      <c r="MR205" s="270"/>
      <c r="MS205" s="271"/>
      <c r="MT205" s="269"/>
      <c r="MU205" s="270"/>
      <c r="MV205" s="270"/>
      <c r="MW205" s="270"/>
      <c r="MX205" s="271"/>
      <c r="MY205" s="329"/>
      <c r="MZ205" s="330"/>
      <c r="NA205" s="330"/>
      <c r="NB205" s="330"/>
      <c r="NC205" s="331"/>
      <c r="ND205" s="269"/>
      <c r="NE205" s="270"/>
      <c r="NF205" s="270"/>
      <c r="NG205" s="270"/>
      <c r="NH205" s="271"/>
      <c r="NI205" s="258"/>
      <c r="NJ205" s="203"/>
      <c r="NK205" s="203"/>
      <c r="NL205" s="203"/>
      <c r="NM205" s="203"/>
      <c r="NN205" s="203"/>
      <c r="NO205" s="203"/>
      <c r="NP205" s="203"/>
      <c r="NQ205" s="203"/>
      <c r="NR205" s="203"/>
      <c r="NS205" s="260"/>
      <c r="NT205" s="863"/>
      <c r="NU205" s="865"/>
      <c r="NV205" s="348"/>
      <c r="NW205" s="349"/>
      <c r="NX205" s="349"/>
      <c r="NY205" s="349"/>
      <c r="NZ205" s="349"/>
      <c r="OA205" s="349"/>
      <c r="OB205" s="349"/>
      <c r="OC205" s="350"/>
      <c r="OD205" s="307" t="str">
        <f>OD199</f>
        <v>11箇所目</v>
      </c>
      <c r="OE205" s="265"/>
      <c r="OF205" s="265"/>
      <c r="OG205" s="265"/>
      <c r="OH205" s="265"/>
      <c r="OI205" s="265"/>
      <c r="OJ205" s="325"/>
      <c r="OK205" s="325"/>
      <c r="OL205" s="325"/>
      <c r="OM205" s="325"/>
      <c r="ON205" s="325"/>
      <c r="OO205" s="325"/>
      <c r="OP205" s="325"/>
      <c r="OQ205" s="325"/>
      <c r="OR205" s="325"/>
      <c r="OS205" s="325"/>
      <c r="OT205" s="216" t="s">
        <v>50</v>
      </c>
      <c r="OU205" s="216"/>
      <c r="OV205" s="217"/>
      <c r="OW205" s="204"/>
      <c r="OX205" s="205"/>
      <c r="OY205" s="205"/>
      <c r="OZ205" s="205"/>
      <c r="PA205" s="205"/>
      <c r="PB205" s="205"/>
      <c r="PC205" s="205"/>
      <c r="PD205" s="205"/>
      <c r="PE205" s="205"/>
      <c r="PF205" s="205"/>
      <c r="PG205" s="205"/>
      <c r="PH205" s="205"/>
      <c r="PI205" s="205"/>
      <c r="PJ205" s="205"/>
      <c r="PK205" s="206"/>
      <c r="PL205" s="261"/>
      <c r="PM205" s="262"/>
      <c r="PN205" s="262"/>
      <c r="PO205" s="262"/>
      <c r="PP205" s="262"/>
      <c r="PQ205" s="262"/>
      <c r="PR205" s="262"/>
      <c r="PS205" s="262"/>
      <c r="PT205" s="265" t="s">
        <v>84</v>
      </c>
      <c r="PU205" s="265"/>
      <c r="PV205" s="266"/>
      <c r="PW205" s="329"/>
      <c r="PX205" s="330"/>
      <c r="PY205" s="330"/>
      <c r="PZ205" s="330"/>
      <c r="QA205" s="331"/>
      <c r="QB205" s="329"/>
      <c r="QC205" s="330"/>
      <c r="QD205" s="330"/>
      <c r="QE205" s="330"/>
      <c r="QF205" s="331"/>
      <c r="QG205" s="269"/>
      <c r="QH205" s="270"/>
      <c r="QI205" s="270"/>
      <c r="QJ205" s="270"/>
      <c r="QK205" s="271"/>
      <c r="QL205" s="329"/>
      <c r="QM205" s="330"/>
      <c r="QN205" s="330"/>
      <c r="QO205" s="330"/>
      <c r="QP205" s="331"/>
      <c r="QQ205" s="269"/>
      <c r="QR205" s="270"/>
      <c r="QS205" s="270"/>
      <c r="QT205" s="270"/>
      <c r="QU205" s="271"/>
      <c r="QV205" s="269"/>
      <c r="QW205" s="270"/>
      <c r="QX205" s="270"/>
      <c r="QY205" s="270"/>
      <c r="QZ205" s="271"/>
      <c r="RA205" s="329"/>
      <c r="RB205" s="330"/>
      <c r="RC205" s="330"/>
      <c r="RD205" s="330"/>
      <c r="RE205" s="331"/>
      <c r="RF205" s="269"/>
      <c r="RG205" s="270"/>
      <c r="RH205" s="270"/>
      <c r="RI205" s="270"/>
      <c r="RJ205" s="271"/>
      <c r="RK205" s="258"/>
      <c r="RL205" s="203"/>
      <c r="RM205" s="203"/>
      <c r="RN205" s="203"/>
      <c r="RO205" s="203"/>
      <c r="RP205" s="203"/>
      <c r="RQ205" s="203"/>
      <c r="RR205" s="203"/>
      <c r="RS205" s="203"/>
      <c r="RT205" s="203"/>
      <c r="RU205" s="260"/>
    </row>
    <row r="206" spans="2:489" ht="2.1" customHeight="1">
      <c r="B206" s="859"/>
      <c r="C206" s="484"/>
      <c r="D206" s="485"/>
      <c r="E206" s="486"/>
      <c r="F206" s="348"/>
      <c r="G206" s="349"/>
      <c r="H206" s="349"/>
      <c r="I206" s="349"/>
      <c r="J206" s="349"/>
      <c r="K206" s="349"/>
      <c r="L206" s="349"/>
      <c r="M206" s="349"/>
      <c r="N206" s="349"/>
      <c r="O206" s="349"/>
      <c r="P206" s="349"/>
      <c r="Q206" s="349"/>
      <c r="R206" s="349"/>
      <c r="S206" s="349"/>
      <c r="T206" s="349"/>
      <c r="U206" s="349"/>
      <c r="V206" s="349"/>
      <c r="W206" s="349"/>
      <c r="X206" s="349"/>
      <c r="Y206" s="349"/>
      <c r="Z206" s="349"/>
      <c r="AA206" s="349"/>
      <c r="AB206" s="349"/>
      <c r="AC206" s="350"/>
      <c r="AD206" s="458"/>
      <c r="AE206" s="432"/>
      <c r="AF206" s="432"/>
      <c r="AG206" s="432"/>
      <c r="AH206" s="432"/>
      <c r="AI206" s="432"/>
      <c r="AJ206" s="432"/>
      <c r="AK206" s="432"/>
      <c r="AL206" s="432"/>
      <c r="AM206" s="432"/>
      <c r="AN206" s="432"/>
      <c r="AO206" s="437"/>
      <c r="AP206" s="437"/>
      <c r="AQ206" s="438"/>
      <c r="AR206" s="388"/>
      <c r="AS206" s="389"/>
      <c r="AT206" s="389"/>
      <c r="AU206" s="389"/>
      <c r="AV206" s="389"/>
      <c r="AW206" s="389"/>
      <c r="AX206" s="389"/>
      <c r="AY206" s="389"/>
      <c r="AZ206" s="389"/>
      <c r="BA206" s="389"/>
      <c r="BB206" s="389"/>
      <c r="BC206" s="389"/>
      <c r="BD206" s="389"/>
      <c r="BE206" s="390"/>
      <c r="BF206" s="388"/>
      <c r="BG206" s="389"/>
      <c r="BH206" s="389"/>
      <c r="BI206" s="389"/>
      <c r="BJ206" s="389"/>
      <c r="BK206" s="389"/>
      <c r="BL206" s="389"/>
      <c r="BM206" s="389"/>
      <c r="BN206" s="389"/>
      <c r="BO206" s="389"/>
      <c r="BP206" s="389"/>
      <c r="BQ206" s="389"/>
      <c r="BR206" s="389"/>
      <c r="BS206" s="390"/>
      <c r="BT206" s="431"/>
      <c r="BU206" s="432"/>
      <c r="BV206" s="432"/>
      <c r="BW206" s="432"/>
      <c r="BX206" s="432"/>
      <c r="BY206" s="432"/>
      <c r="BZ206" s="432"/>
      <c r="CA206" s="432"/>
      <c r="CB206" s="432"/>
      <c r="CC206" s="432"/>
      <c r="CD206" s="432"/>
      <c r="CE206" s="437"/>
      <c r="CF206" s="437"/>
      <c r="CG206" s="438"/>
      <c r="CH206" s="441"/>
      <c r="CI206" s="226"/>
      <c r="CJ206" s="226"/>
      <c r="CK206" s="226"/>
      <c r="CL206" s="226"/>
      <c r="CM206" s="226"/>
      <c r="CN206" s="325"/>
      <c r="CO206" s="325"/>
      <c r="CP206" s="325"/>
      <c r="CQ206" s="325"/>
      <c r="CR206" s="325"/>
      <c r="CS206" s="325"/>
      <c r="CT206" s="325"/>
      <c r="CU206" s="325"/>
      <c r="CV206" s="325"/>
      <c r="CW206" s="325"/>
      <c r="CX206" s="324"/>
      <c r="CY206" s="324"/>
      <c r="CZ206" s="344"/>
      <c r="DA206" s="207"/>
      <c r="DB206" s="208"/>
      <c r="DC206" s="208"/>
      <c r="DD206" s="208"/>
      <c r="DE206" s="208"/>
      <c r="DF206" s="208"/>
      <c r="DG206" s="208"/>
      <c r="DH206" s="208"/>
      <c r="DI206" s="208"/>
      <c r="DJ206" s="208"/>
      <c r="DK206" s="208"/>
      <c r="DL206" s="208"/>
      <c r="DM206" s="208"/>
      <c r="DN206" s="208"/>
      <c r="DO206" s="209"/>
      <c r="DP206" s="316"/>
      <c r="DQ206" s="317"/>
      <c r="DR206" s="317"/>
      <c r="DS206" s="317"/>
      <c r="DT206" s="317"/>
      <c r="DU206" s="317"/>
      <c r="DV206" s="317"/>
      <c r="DW206" s="317"/>
      <c r="DX206" s="226"/>
      <c r="DY206" s="226"/>
      <c r="DZ206" s="318"/>
      <c r="EA206" s="329"/>
      <c r="EB206" s="330"/>
      <c r="EC206" s="330"/>
      <c r="ED206" s="330"/>
      <c r="EE206" s="331"/>
      <c r="EF206" s="329"/>
      <c r="EG206" s="330"/>
      <c r="EH206" s="330"/>
      <c r="EI206" s="330"/>
      <c r="EJ206" s="331"/>
      <c r="EK206" s="269"/>
      <c r="EL206" s="270"/>
      <c r="EM206" s="270"/>
      <c r="EN206" s="270"/>
      <c r="EO206" s="271"/>
      <c r="EP206" s="329"/>
      <c r="EQ206" s="330"/>
      <c r="ER206" s="330"/>
      <c r="ES206" s="330"/>
      <c r="ET206" s="331"/>
      <c r="EU206" s="269"/>
      <c r="EV206" s="270"/>
      <c r="EW206" s="270"/>
      <c r="EX206" s="270"/>
      <c r="EY206" s="271"/>
      <c r="EZ206" s="269"/>
      <c r="FA206" s="270"/>
      <c r="FB206" s="270"/>
      <c r="FC206" s="270"/>
      <c r="FD206" s="271"/>
      <c r="FE206" s="329"/>
      <c r="FF206" s="330"/>
      <c r="FG206" s="330"/>
      <c r="FH206" s="330"/>
      <c r="FI206" s="331"/>
      <c r="FJ206" s="269"/>
      <c r="FK206" s="270"/>
      <c r="FL206" s="270"/>
      <c r="FM206" s="270"/>
      <c r="FN206" s="271"/>
      <c r="FO206" s="310"/>
      <c r="FP206" s="863"/>
      <c r="FQ206" s="865"/>
      <c r="FR206" s="348"/>
      <c r="FS206" s="349"/>
      <c r="FT206" s="349"/>
      <c r="FU206" s="349"/>
      <c r="FV206" s="349"/>
      <c r="FW206" s="349"/>
      <c r="FX206" s="349"/>
      <c r="FY206" s="350"/>
      <c r="FZ206" s="226"/>
      <c r="GA206" s="226"/>
      <c r="GB206" s="226"/>
      <c r="GC206" s="226"/>
      <c r="GD206" s="226"/>
      <c r="GE206" s="226"/>
      <c r="GF206" s="325"/>
      <c r="GG206" s="325"/>
      <c r="GH206" s="325"/>
      <c r="GI206" s="325"/>
      <c r="GJ206" s="325"/>
      <c r="GK206" s="325"/>
      <c r="GL206" s="325"/>
      <c r="GM206" s="325"/>
      <c r="GN206" s="325"/>
      <c r="GO206" s="325"/>
      <c r="GP206" s="324"/>
      <c r="GQ206" s="324"/>
      <c r="GR206" s="344"/>
      <c r="GS206" s="207"/>
      <c r="GT206" s="208"/>
      <c r="GU206" s="208"/>
      <c r="GV206" s="208"/>
      <c r="GW206" s="208"/>
      <c r="GX206" s="208"/>
      <c r="GY206" s="208"/>
      <c r="GZ206" s="208"/>
      <c r="HA206" s="208"/>
      <c r="HB206" s="208"/>
      <c r="HC206" s="208"/>
      <c r="HD206" s="208"/>
      <c r="HE206" s="208"/>
      <c r="HF206" s="208"/>
      <c r="HG206" s="209"/>
      <c r="HH206" s="316"/>
      <c r="HI206" s="317"/>
      <c r="HJ206" s="317"/>
      <c r="HK206" s="317"/>
      <c r="HL206" s="317"/>
      <c r="HM206" s="317"/>
      <c r="HN206" s="317"/>
      <c r="HO206" s="317"/>
      <c r="HP206" s="226"/>
      <c r="HQ206" s="226"/>
      <c r="HR206" s="318"/>
      <c r="HS206" s="329"/>
      <c r="HT206" s="330"/>
      <c r="HU206" s="330"/>
      <c r="HV206" s="330"/>
      <c r="HW206" s="331"/>
      <c r="HX206" s="329"/>
      <c r="HY206" s="330"/>
      <c r="HZ206" s="330"/>
      <c r="IA206" s="330"/>
      <c r="IB206" s="331"/>
      <c r="IC206" s="269"/>
      <c r="ID206" s="270"/>
      <c r="IE206" s="270"/>
      <c r="IF206" s="270"/>
      <c r="IG206" s="271"/>
      <c r="IH206" s="329"/>
      <c r="II206" s="330"/>
      <c r="IJ206" s="330"/>
      <c r="IK206" s="330"/>
      <c r="IL206" s="331"/>
      <c r="IM206" s="269"/>
      <c r="IN206" s="270"/>
      <c r="IO206" s="270"/>
      <c r="IP206" s="270"/>
      <c r="IQ206" s="271"/>
      <c r="IR206" s="269"/>
      <c r="IS206" s="270"/>
      <c r="IT206" s="270"/>
      <c r="IU206" s="270"/>
      <c r="IV206" s="271"/>
      <c r="IW206" s="329"/>
      <c r="IX206" s="330"/>
      <c r="IY206" s="330"/>
      <c r="IZ206" s="330"/>
      <c r="JA206" s="331"/>
      <c r="JB206" s="269"/>
      <c r="JC206" s="270"/>
      <c r="JD206" s="270"/>
      <c r="JE206" s="270"/>
      <c r="JF206" s="271"/>
      <c r="JG206" s="258"/>
      <c r="JH206" s="203"/>
      <c r="JI206" s="203"/>
      <c r="JJ206" s="203"/>
      <c r="JK206" s="203"/>
      <c r="JL206" s="203"/>
      <c r="JM206" s="203"/>
      <c r="JN206" s="203"/>
      <c r="JO206" s="203"/>
      <c r="JP206" s="203"/>
      <c r="JQ206" s="260"/>
      <c r="JR206" s="863"/>
      <c r="JS206" s="865"/>
      <c r="JT206" s="348"/>
      <c r="JU206" s="349"/>
      <c r="JV206" s="349"/>
      <c r="JW206" s="349"/>
      <c r="JX206" s="349"/>
      <c r="JY206" s="349"/>
      <c r="JZ206" s="349"/>
      <c r="KA206" s="350"/>
      <c r="KB206" s="226"/>
      <c r="KC206" s="226"/>
      <c r="KD206" s="226"/>
      <c r="KE206" s="226"/>
      <c r="KF206" s="226"/>
      <c r="KG206" s="226"/>
      <c r="KH206" s="325"/>
      <c r="KI206" s="325"/>
      <c r="KJ206" s="325"/>
      <c r="KK206" s="325"/>
      <c r="KL206" s="325"/>
      <c r="KM206" s="325"/>
      <c r="KN206" s="325"/>
      <c r="KO206" s="325"/>
      <c r="KP206" s="325"/>
      <c r="KQ206" s="325"/>
      <c r="KR206" s="324"/>
      <c r="KS206" s="324"/>
      <c r="KT206" s="344"/>
      <c r="KU206" s="207"/>
      <c r="KV206" s="208"/>
      <c r="KW206" s="208"/>
      <c r="KX206" s="208"/>
      <c r="KY206" s="208"/>
      <c r="KZ206" s="208"/>
      <c r="LA206" s="208"/>
      <c r="LB206" s="208"/>
      <c r="LC206" s="208"/>
      <c r="LD206" s="208"/>
      <c r="LE206" s="208"/>
      <c r="LF206" s="208"/>
      <c r="LG206" s="208"/>
      <c r="LH206" s="208"/>
      <c r="LI206" s="209"/>
      <c r="LJ206" s="316"/>
      <c r="LK206" s="317"/>
      <c r="LL206" s="317"/>
      <c r="LM206" s="317"/>
      <c r="LN206" s="317"/>
      <c r="LO206" s="317"/>
      <c r="LP206" s="317"/>
      <c r="LQ206" s="317"/>
      <c r="LR206" s="226"/>
      <c r="LS206" s="226"/>
      <c r="LT206" s="318"/>
      <c r="LU206" s="329"/>
      <c r="LV206" s="330"/>
      <c r="LW206" s="330"/>
      <c r="LX206" s="330"/>
      <c r="LY206" s="331"/>
      <c r="LZ206" s="329"/>
      <c r="MA206" s="330"/>
      <c r="MB206" s="330"/>
      <c r="MC206" s="330"/>
      <c r="MD206" s="331"/>
      <c r="ME206" s="269"/>
      <c r="MF206" s="270"/>
      <c r="MG206" s="270"/>
      <c r="MH206" s="270"/>
      <c r="MI206" s="271"/>
      <c r="MJ206" s="329"/>
      <c r="MK206" s="330"/>
      <c r="ML206" s="330"/>
      <c r="MM206" s="330"/>
      <c r="MN206" s="331"/>
      <c r="MO206" s="269"/>
      <c r="MP206" s="270"/>
      <c r="MQ206" s="270"/>
      <c r="MR206" s="270"/>
      <c r="MS206" s="271"/>
      <c r="MT206" s="269"/>
      <c r="MU206" s="270"/>
      <c r="MV206" s="270"/>
      <c r="MW206" s="270"/>
      <c r="MX206" s="271"/>
      <c r="MY206" s="329"/>
      <c r="MZ206" s="330"/>
      <c r="NA206" s="330"/>
      <c r="NB206" s="330"/>
      <c r="NC206" s="331"/>
      <c r="ND206" s="269"/>
      <c r="NE206" s="270"/>
      <c r="NF206" s="270"/>
      <c r="NG206" s="270"/>
      <c r="NH206" s="271"/>
      <c r="NI206" s="258"/>
      <c r="NJ206" s="203"/>
      <c r="NK206" s="203"/>
      <c r="NL206" s="203"/>
      <c r="NM206" s="203"/>
      <c r="NN206" s="203"/>
      <c r="NO206" s="203"/>
      <c r="NP206" s="203"/>
      <c r="NQ206" s="203"/>
      <c r="NR206" s="203"/>
      <c r="NS206" s="260"/>
      <c r="NT206" s="863"/>
      <c r="NU206" s="865"/>
      <c r="NV206" s="348"/>
      <c r="NW206" s="349"/>
      <c r="NX206" s="349"/>
      <c r="NY206" s="349"/>
      <c r="NZ206" s="349"/>
      <c r="OA206" s="349"/>
      <c r="OB206" s="349"/>
      <c r="OC206" s="350"/>
      <c r="OD206" s="226"/>
      <c r="OE206" s="226"/>
      <c r="OF206" s="226"/>
      <c r="OG206" s="226"/>
      <c r="OH206" s="226"/>
      <c r="OI206" s="226"/>
      <c r="OJ206" s="325"/>
      <c r="OK206" s="325"/>
      <c r="OL206" s="325"/>
      <c r="OM206" s="325"/>
      <c r="ON206" s="325"/>
      <c r="OO206" s="325"/>
      <c r="OP206" s="325"/>
      <c r="OQ206" s="325"/>
      <c r="OR206" s="325"/>
      <c r="OS206" s="325"/>
      <c r="OT206" s="324"/>
      <c r="OU206" s="324"/>
      <c r="OV206" s="344"/>
      <c r="OW206" s="207"/>
      <c r="OX206" s="208"/>
      <c r="OY206" s="208"/>
      <c r="OZ206" s="208"/>
      <c r="PA206" s="208"/>
      <c r="PB206" s="208"/>
      <c r="PC206" s="208"/>
      <c r="PD206" s="208"/>
      <c r="PE206" s="208"/>
      <c r="PF206" s="208"/>
      <c r="PG206" s="208"/>
      <c r="PH206" s="208"/>
      <c r="PI206" s="208"/>
      <c r="PJ206" s="208"/>
      <c r="PK206" s="209"/>
      <c r="PL206" s="316"/>
      <c r="PM206" s="317"/>
      <c r="PN206" s="317"/>
      <c r="PO206" s="317"/>
      <c r="PP206" s="317"/>
      <c r="PQ206" s="317"/>
      <c r="PR206" s="317"/>
      <c r="PS206" s="317"/>
      <c r="PT206" s="226"/>
      <c r="PU206" s="226"/>
      <c r="PV206" s="318"/>
      <c r="PW206" s="329"/>
      <c r="PX206" s="330"/>
      <c r="PY206" s="330"/>
      <c r="PZ206" s="330"/>
      <c r="QA206" s="331"/>
      <c r="QB206" s="329"/>
      <c r="QC206" s="330"/>
      <c r="QD206" s="330"/>
      <c r="QE206" s="330"/>
      <c r="QF206" s="331"/>
      <c r="QG206" s="269"/>
      <c r="QH206" s="270"/>
      <c r="QI206" s="270"/>
      <c r="QJ206" s="270"/>
      <c r="QK206" s="271"/>
      <c r="QL206" s="329"/>
      <c r="QM206" s="330"/>
      <c r="QN206" s="330"/>
      <c r="QO206" s="330"/>
      <c r="QP206" s="331"/>
      <c r="QQ206" s="269"/>
      <c r="QR206" s="270"/>
      <c r="QS206" s="270"/>
      <c r="QT206" s="270"/>
      <c r="QU206" s="271"/>
      <c r="QV206" s="269"/>
      <c r="QW206" s="270"/>
      <c r="QX206" s="270"/>
      <c r="QY206" s="270"/>
      <c r="QZ206" s="271"/>
      <c r="RA206" s="329"/>
      <c r="RB206" s="330"/>
      <c r="RC206" s="330"/>
      <c r="RD206" s="330"/>
      <c r="RE206" s="331"/>
      <c r="RF206" s="269"/>
      <c r="RG206" s="270"/>
      <c r="RH206" s="270"/>
      <c r="RI206" s="270"/>
      <c r="RJ206" s="271"/>
      <c r="RK206" s="258"/>
      <c r="RL206" s="203"/>
      <c r="RM206" s="203"/>
      <c r="RN206" s="203"/>
      <c r="RO206" s="203"/>
      <c r="RP206" s="203"/>
      <c r="RQ206" s="203"/>
      <c r="RR206" s="203"/>
      <c r="RS206" s="203"/>
      <c r="RT206" s="203"/>
      <c r="RU206" s="260"/>
    </row>
    <row r="207" spans="2:489" ht="12" customHeight="1">
      <c r="B207" s="859"/>
      <c r="C207" s="484"/>
      <c r="D207" s="485"/>
      <c r="E207" s="486"/>
      <c r="F207" s="348"/>
      <c r="G207" s="349"/>
      <c r="H207" s="349"/>
      <c r="I207" s="349"/>
      <c r="J207" s="349"/>
      <c r="K207" s="349"/>
      <c r="L207" s="349"/>
      <c r="M207" s="349"/>
      <c r="N207" s="349"/>
      <c r="O207" s="349"/>
      <c r="P207" s="349"/>
      <c r="Q207" s="349"/>
      <c r="R207" s="349"/>
      <c r="S207" s="349"/>
      <c r="T207" s="349"/>
      <c r="U207" s="349"/>
      <c r="V207" s="349"/>
      <c r="W207" s="349"/>
      <c r="X207" s="349"/>
      <c r="Y207" s="349"/>
      <c r="Z207" s="349"/>
      <c r="AA207" s="349"/>
      <c r="AB207" s="349"/>
      <c r="AC207" s="350"/>
      <c r="AD207" s="458"/>
      <c r="AE207" s="432"/>
      <c r="AF207" s="432"/>
      <c r="AG207" s="432"/>
      <c r="AH207" s="432"/>
      <c r="AI207" s="432"/>
      <c r="AJ207" s="432"/>
      <c r="AK207" s="432"/>
      <c r="AL207" s="432"/>
      <c r="AM207" s="432"/>
      <c r="AN207" s="432"/>
      <c r="AO207" s="437"/>
      <c r="AP207" s="437"/>
      <c r="AQ207" s="438"/>
      <c r="AR207" s="388"/>
      <c r="AS207" s="389"/>
      <c r="AT207" s="389"/>
      <c r="AU207" s="389"/>
      <c r="AV207" s="389"/>
      <c r="AW207" s="389"/>
      <c r="AX207" s="389"/>
      <c r="AY207" s="389"/>
      <c r="AZ207" s="389"/>
      <c r="BA207" s="389"/>
      <c r="BB207" s="389"/>
      <c r="BC207" s="389"/>
      <c r="BD207" s="389"/>
      <c r="BE207" s="390"/>
      <c r="BF207" s="388"/>
      <c r="BG207" s="389"/>
      <c r="BH207" s="389"/>
      <c r="BI207" s="389"/>
      <c r="BJ207" s="389"/>
      <c r="BK207" s="389"/>
      <c r="BL207" s="389"/>
      <c r="BM207" s="389"/>
      <c r="BN207" s="389"/>
      <c r="BO207" s="389"/>
      <c r="BP207" s="389"/>
      <c r="BQ207" s="389"/>
      <c r="BR207" s="389"/>
      <c r="BS207" s="390"/>
      <c r="BT207" s="431"/>
      <c r="BU207" s="432"/>
      <c r="BV207" s="432"/>
      <c r="BW207" s="432"/>
      <c r="BX207" s="432"/>
      <c r="BY207" s="432"/>
      <c r="BZ207" s="432"/>
      <c r="CA207" s="432"/>
      <c r="CB207" s="432"/>
      <c r="CC207" s="432"/>
      <c r="CD207" s="432"/>
      <c r="CE207" s="437"/>
      <c r="CF207" s="437"/>
      <c r="CG207" s="438"/>
      <c r="CH207" s="442" t="s">
        <v>43</v>
      </c>
      <c r="CI207" s="265"/>
      <c r="CJ207" s="265"/>
      <c r="CK207" s="265"/>
      <c r="CL207" s="265"/>
      <c r="CM207" s="265"/>
      <c r="CN207" s="325"/>
      <c r="CO207" s="325"/>
      <c r="CP207" s="325"/>
      <c r="CQ207" s="325"/>
      <c r="CR207" s="325"/>
      <c r="CS207" s="325"/>
      <c r="CT207" s="325"/>
      <c r="CU207" s="325"/>
      <c r="CV207" s="325"/>
      <c r="CW207" s="325"/>
      <c r="CX207" s="216" t="s">
        <v>50</v>
      </c>
      <c r="CY207" s="216"/>
      <c r="CZ207" s="217"/>
      <c r="DA207" s="204"/>
      <c r="DB207" s="205"/>
      <c r="DC207" s="205"/>
      <c r="DD207" s="205"/>
      <c r="DE207" s="205"/>
      <c r="DF207" s="205"/>
      <c r="DG207" s="205"/>
      <c r="DH207" s="205"/>
      <c r="DI207" s="205"/>
      <c r="DJ207" s="205"/>
      <c r="DK207" s="205"/>
      <c r="DL207" s="205"/>
      <c r="DM207" s="205"/>
      <c r="DN207" s="205"/>
      <c r="DO207" s="206"/>
      <c r="DP207" s="261"/>
      <c r="DQ207" s="262"/>
      <c r="DR207" s="262"/>
      <c r="DS207" s="262"/>
      <c r="DT207" s="262"/>
      <c r="DU207" s="262"/>
      <c r="DV207" s="262"/>
      <c r="DW207" s="262"/>
      <c r="DX207" s="265" t="s">
        <v>84</v>
      </c>
      <c r="DY207" s="265"/>
      <c r="DZ207" s="266"/>
      <c r="EA207" s="329"/>
      <c r="EB207" s="330"/>
      <c r="EC207" s="330"/>
      <c r="ED207" s="330"/>
      <c r="EE207" s="331"/>
      <c r="EF207" s="329"/>
      <c r="EG207" s="330"/>
      <c r="EH207" s="330"/>
      <c r="EI207" s="330"/>
      <c r="EJ207" s="331"/>
      <c r="EK207" s="269"/>
      <c r="EL207" s="270"/>
      <c r="EM207" s="270"/>
      <c r="EN207" s="270"/>
      <c r="EO207" s="271"/>
      <c r="EP207" s="329"/>
      <c r="EQ207" s="330"/>
      <c r="ER207" s="330"/>
      <c r="ES207" s="330"/>
      <c r="ET207" s="331"/>
      <c r="EU207" s="269"/>
      <c r="EV207" s="270"/>
      <c r="EW207" s="270"/>
      <c r="EX207" s="270"/>
      <c r="EY207" s="271"/>
      <c r="EZ207" s="269"/>
      <c r="FA207" s="270"/>
      <c r="FB207" s="270"/>
      <c r="FC207" s="270"/>
      <c r="FD207" s="271"/>
      <c r="FE207" s="329"/>
      <c r="FF207" s="330"/>
      <c r="FG207" s="330"/>
      <c r="FH207" s="330"/>
      <c r="FI207" s="331"/>
      <c r="FJ207" s="269"/>
      <c r="FK207" s="270"/>
      <c r="FL207" s="270"/>
      <c r="FM207" s="270"/>
      <c r="FN207" s="271"/>
      <c r="FO207" s="310"/>
      <c r="FP207" s="863"/>
      <c r="FQ207" s="865"/>
      <c r="FR207" s="348"/>
      <c r="FS207" s="349"/>
      <c r="FT207" s="349"/>
      <c r="FU207" s="349"/>
      <c r="FV207" s="349"/>
      <c r="FW207" s="349"/>
      <c r="FX207" s="349"/>
      <c r="FY207" s="350"/>
      <c r="FZ207" s="307" t="str">
        <f>FZ201</f>
        <v>6箇所目</v>
      </c>
      <c r="GA207" s="265"/>
      <c r="GB207" s="265"/>
      <c r="GC207" s="265"/>
      <c r="GD207" s="265"/>
      <c r="GE207" s="265"/>
      <c r="GF207" s="325"/>
      <c r="GG207" s="325"/>
      <c r="GH207" s="325"/>
      <c r="GI207" s="325"/>
      <c r="GJ207" s="325"/>
      <c r="GK207" s="325"/>
      <c r="GL207" s="325"/>
      <c r="GM207" s="325"/>
      <c r="GN207" s="325"/>
      <c r="GO207" s="325"/>
      <c r="GP207" s="216" t="s">
        <v>50</v>
      </c>
      <c r="GQ207" s="216"/>
      <c r="GR207" s="217"/>
      <c r="GS207" s="204"/>
      <c r="GT207" s="205"/>
      <c r="GU207" s="205"/>
      <c r="GV207" s="205"/>
      <c r="GW207" s="205"/>
      <c r="GX207" s="205"/>
      <c r="GY207" s="205"/>
      <c r="GZ207" s="205"/>
      <c r="HA207" s="205"/>
      <c r="HB207" s="205"/>
      <c r="HC207" s="205"/>
      <c r="HD207" s="205"/>
      <c r="HE207" s="205"/>
      <c r="HF207" s="205"/>
      <c r="HG207" s="206"/>
      <c r="HH207" s="261"/>
      <c r="HI207" s="262"/>
      <c r="HJ207" s="262"/>
      <c r="HK207" s="262"/>
      <c r="HL207" s="262"/>
      <c r="HM207" s="262"/>
      <c r="HN207" s="262"/>
      <c r="HO207" s="262"/>
      <c r="HP207" s="265" t="s">
        <v>84</v>
      </c>
      <c r="HQ207" s="265"/>
      <c r="HR207" s="266"/>
      <c r="HS207" s="329"/>
      <c r="HT207" s="330"/>
      <c r="HU207" s="330"/>
      <c r="HV207" s="330"/>
      <c r="HW207" s="331"/>
      <c r="HX207" s="329"/>
      <c r="HY207" s="330"/>
      <c r="HZ207" s="330"/>
      <c r="IA207" s="330"/>
      <c r="IB207" s="331"/>
      <c r="IC207" s="269"/>
      <c r="ID207" s="270"/>
      <c r="IE207" s="270"/>
      <c r="IF207" s="270"/>
      <c r="IG207" s="271"/>
      <c r="IH207" s="329"/>
      <c r="II207" s="330"/>
      <c r="IJ207" s="330"/>
      <c r="IK207" s="330"/>
      <c r="IL207" s="331"/>
      <c r="IM207" s="269"/>
      <c r="IN207" s="270"/>
      <c r="IO207" s="270"/>
      <c r="IP207" s="270"/>
      <c r="IQ207" s="271"/>
      <c r="IR207" s="269"/>
      <c r="IS207" s="270"/>
      <c r="IT207" s="270"/>
      <c r="IU207" s="270"/>
      <c r="IV207" s="271"/>
      <c r="IW207" s="329"/>
      <c r="IX207" s="330"/>
      <c r="IY207" s="330"/>
      <c r="IZ207" s="330"/>
      <c r="JA207" s="331"/>
      <c r="JB207" s="269"/>
      <c r="JC207" s="270"/>
      <c r="JD207" s="270"/>
      <c r="JE207" s="270"/>
      <c r="JF207" s="271"/>
      <c r="JG207" s="258"/>
      <c r="JH207" s="203"/>
      <c r="JI207" s="203"/>
      <c r="JJ207" s="203"/>
      <c r="JK207" s="203"/>
      <c r="JL207" s="203"/>
      <c r="JM207" s="203"/>
      <c r="JN207" s="203"/>
      <c r="JO207" s="203"/>
      <c r="JP207" s="203"/>
      <c r="JQ207" s="260"/>
      <c r="JR207" s="863"/>
      <c r="JS207" s="865"/>
      <c r="JT207" s="348"/>
      <c r="JU207" s="349"/>
      <c r="JV207" s="349"/>
      <c r="JW207" s="349"/>
      <c r="JX207" s="349"/>
      <c r="JY207" s="349"/>
      <c r="JZ207" s="349"/>
      <c r="KA207" s="350"/>
      <c r="KB207" s="307" t="str">
        <f>KB201</f>
        <v>9箇所目</v>
      </c>
      <c r="KC207" s="265"/>
      <c r="KD207" s="265"/>
      <c r="KE207" s="265"/>
      <c r="KF207" s="265"/>
      <c r="KG207" s="265"/>
      <c r="KH207" s="325"/>
      <c r="KI207" s="325"/>
      <c r="KJ207" s="325"/>
      <c r="KK207" s="325"/>
      <c r="KL207" s="325"/>
      <c r="KM207" s="325"/>
      <c r="KN207" s="325"/>
      <c r="KO207" s="325"/>
      <c r="KP207" s="325"/>
      <c r="KQ207" s="325"/>
      <c r="KR207" s="216" t="s">
        <v>50</v>
      </c>
      <c r="KS207" s="216"/>
      <c r="KT207" s="217"/>
      <c r="KU207" s="204"/>
      <c r="KV207" s="205"/>
      <c r="KW207" s="205"/>
      <c r="KX207" s="205"/>
      <c r="KY207" s="205"/>
      <c r="KZ207" s="205"/>
      <c r="LA207" s="205"/>
      <c r="LB207" s="205"/>
      <c r="LC207" s="205"/>
      <c r="LD207" s="205"/>
      <c r="LE207" s="205"/>
      <c r="LF207" s="205"/>
      <c r="LG207" s="205"/>
      <c r="LH207" s="205"/>
      <c r="LI207" s="206"/>
      <c r="LJ207" s="261"/>
      <c r="LK207" s="262"/>
      <c r="LL207" s="262"/>
      <c r="LM207" s="262"/>
      <c r="LN207" s="262"/>
      <c r="LO207" s="262"/>
      <c r="LP207" s="262"/>
      <c r="LQ207" s="262"/>
      <c r="LR207" s="265" t="s">
        <v>84</v>
      </c>
      <c r="LS207" s="265"/>
      <c r="LT207" s="266"/>
      <c r="LU207" s="329"/>
      <c r="LV207" s="330"/>
      <c r="LW207" s="330"/>
      <c r="LX207" s="330"/>
      <c r="LY207" s="331"/>
      <c r="LZ207" s="329"/>
      <c r="MA207" s="330"/>
      <c r="MB207" s="330"/>
      <c r="MC207" s="330"/>
      <c r="MD207" s="331"/>
      <c r="ME207" s="269"/>
      <c r="MF207" s="270"/>
      <c r="MG207" s="270"/>
      <c r="MH207" s="270"/>
      <c r="MI207" s="271"/>
      <c r="MJ207" s="329"/>
      <c r="MK207" s="330"/>
      <c r="ML207" s="330"/>
      <c r="MM207" s="330"/>
      <c r="MN207" s="331"/>
      <c r="MO207" s="269"/>
      <c r="MP207" s="270"/>
      <c r="MQ207" s="270"/>
      <c r="MR207" s="270"/>
      <c r="MS207" s="271"/>
      <c r="MT207" s="269"/>
      <c r="MU207" s="270"/>
      <c r="MV207" s="270"/>
      <c r="MW207" s="270"/>
      <c r="MX207" s="271"/>
      <c r="MY207" s="329"/>
      <c r="MZ207" s="330"/>
      <c r="NA207" s="330"/>
      <c r="NB207" s="330"/>
      <c r="NC207" s="331"/>
      <c r="ND207" s="269"/>
      <c r="NE207" s="270"/>
      <c r="NF207" s="270"/>
      <c r="NG207" s="270"/>
      <c r="NH207" s="271"/>
      <c r="NI207" s="258"/>
      <c r="NJ207" s="203"/>
      <c r="NK207" s="203"/>
      <c r="NL207" s="203"/>
      <c r="NM207" s="203"/>
      <c r="NN207" s="203"/>
      <c r="NO207" s="203"/>
      <c r="NP207" s="203"/>
      <c r="NQ207" s="203"/>
      <c r="NR207" s="203"/>
      <c r="NS207" s="260"/>
      <c r="NT207" s="863"/>
      <c r="NU207" s="865"/>
      <c r="NV207" s="348"/>
      <c r="NW207" s="349"/>
      <c r="NX207" s="349"/>
      <c r="NY207" s="349"/>
      <c r="NZ207" s="349"/>
      <c r="OA207" s="349"/>
      <c r="OB207" s="349"/>
      <c r="OC207" s="350"/>
      <c r="OD207" s="307" t="str">
        <f>OD201</f>
        <v>12箇所目</v>
      </c>
      <c r="OE207" s="265"/>
      <c r="OF207" s="265"/>
      <c r="OG207" s="265"/>
      <c r="OH207" s="265"/>
      <c r="OI207" s="265"/>
      <c r="OJ207" s="325"/>
      <c r="OK207" s="325"/>
      <c r="OL207" s="325"/>
      <c r="OM207" s="325"/>
      <c r="ON207" s="325"/>
      <c r="OO207" s="325"/>
      <c r="OP207" s="325"/>
      <c r="OQ207" s="325"/>
      <c r="OR207" s="325"/>
      <c r="OS207" s="325"/>
      <c r="OT207" s="216" t="s">
        <v>50</v>
      </c>
      <c r="OU207" s="216"/>
      <c r="OV207" s="217"/>
      <c r="OW207" s="204"/>
      <c r="OX207" s="205"/>
      <c r="OY207" s="205"/>
      <c r="OZ207" s="205"/>
      <c r="PA207" s="205"/>
      <c r="PB207" s="205"/>
      <c r="PC207" s="205"/>
      <c r="PD207" s="205"/>
      <c r="PE207" s="205"/>
      <c r="PF207" s="205"/>
      <c r="PG207" s="205"/>
      <c r="PH207" s="205"/>
      <c r="PI207" s="205"/>
      <c r="PJ207" s="205"/>
      <c r="PK207" s="206"/>
      <c r="PL207" s="261"/>
      <c r="PM207" s="262"/>
      <c r="PN207" s="262"/>
      <c r="PO207" s="262"/>
      <c r="PP207" s="262"/>
      <c r="PQ207" s="262"/>
      <c r="PR207" s="262"/>
      <c r="PS207" s="262"/>
      <c r="PT207" s="265" t="s">
        <v>84</v>
      </c>
      <c r="PU207" s="265"/>
      <c r="PV207" s="266"/>
      <c r="PW207" s="329"/>
      <c r="PX207" s="330"/>
      <c r="PY207" s="330"/>
      <c r="PZ207" s="330"/>
      <c r="QA207" s="331"/>
      <c r="QB207" s="329"/>
      <c r="QC207" s="330"/>
      <c r="QD207" s="330"/>
      <c r="QE207" s="330"/>
      <c r="QF207" s="331"/>
      <c r="QG207" s="269"/>
      <c r="QH207" s="270"/>
      <c r="QI207" s="270"/>
      <c r="QJ207" s="270"/>
      <c r="QK207" s="271"/>
      <c r="QL207" s="329"/>
      <c r="QM207" s="330"/>
      <c r="QN207" s="330"/>
      <c r="QO207" s="330"/>
      <c r="QP207" s="331"/>
      <c r="QQ207" s="269"/>
      <c r="QR207" s="270"/>
      <c r="QS207" s="270"/>
      <c r="QT207" s="270"/>
      <c r="QU207" s="271"/>
      <c r="QV207" s="269"/>
      <c r="QW207" s="270"/>
      <c r="QX207" s="270"/>
      <c r="QY207" s="270"/>
      <c r="QZ207" s="271"/>
      <c r="RA207" s="329"/>
      <c r="RB207" s="330"/>
      <c r="RC207" s="330"/>
      <c r="RD207" s="330"/>
      <c r="RE207" s="331"/>
      <c r="RF207" s="269"/>
      <c r="RG207" s="270"/>
      <c r="RH207" s="270"/>
      <c r="RI207" s="270"/>
      <c r="RJ207" s="271"/>
      <c r="RK207" s="258"/>
      <c r="RL207" s="203"/>
      <c r="RM207" s="203"/>
      <c r="RN207" s="203"/>
      <c r="RO207" s="203"/>
      <c r="RP207" s="203"/>
      <c r="RQ207" s="203"/>
      <c r="RR207" s="203"/>
      <c r="RS207" s="203"/>
      <c r="RT207" s="203"/>
      <c r="RU207" s="260"/>
    </row>
    <row r="208" spans="2:489" ht="2.1" customHeight="1">
      <c r="B208" s="859"/>
      <c r="C208" s="484"/>
      <c r="D208" s="485"/>
      <c r="E208" s="486"/>
      <c r="F208" s="351"/>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3"/>
      <c r="AD208" s="459"/>
      <c r="AE208" s="434"/>
      <c r="AF208" s="434"/>
      <c r="AG208" s="434"/>
      <c r="AH208" s="434"/>
      <c r="AI208" s="434"/>
      <c r="AJ208" s="434"/>
      <c r="AK208" s="434"/>
      <c r="AL208" s="434"/>
      <c r="AM208" s="434"/>
      <c r="AN208" s="434"/>
      <c r="AO208" s="439"/>
      <c r="AP208" s="439"/>
      <c r="AQ208" s="440"/>
      <c r="AR208" s="702"/>
      <c r="AS208" s="703"/>
      <c r="AT208" s="703"/>
      <c r="AU208" s="703"/>
      <c r="AV208" s="703"/>
      <c r="AW208" s="703"/>
      <c r="AX208" s="703"/>
      <c r="AY208" s="703"/>
      <c r="AZ208" s="703"/>
      <c r="BA208" s="703"/>
      <c r="BB208" s="703"/>
      <c r="BC208" s="703"/>
      <c r="BD208" s="703"/>
      <c r="BE208" s="704"/>
      <c r="BF208" s="702"/>
      <c r="BG208" s="703"/>
      <c r="BH208" s="703"/>
      <c r="BI208" s="703"/>
      <c r="BJ208" s="703"/>
      <c r="BK208" s="703"/>
      <c r="BL208" s="703"/>
      <c r="BM208" s="703"/>
      <c r="BN208" s="703"/>
      <c r="BO208" s="703"/>
      <c r="BP208" s="703"/>
      <c r="BQ208" s="703"/>
      <c r="BR208" s="703"/>
      <c r="BS208" s="704"/>
      <c r="BT208" s="433"/>
      <c r="BU208" s="434"/>
      <c r="BV208" s="434"/>
      <c r="BW208" s="434"/>
      <c r="BX208" s="434"/>
      <c r="BY208" s="434"/>
      <c r="BZ208" s="434"/>
      <c r="CA208" s="434"/>
      <c r="CB208" s="434"/>
      <c r="CC208" s="434"/>
      <c r="CD208" s="434"/>
      <c r="CE208" s="439"/>
      <c r="CF208" s="439"/>
      <c r="CG208" s="440"/>
      <c r="CH208" s="293"/>
      <c r="CI208" s="267"/>
      <c r="CJ208" s="267"/>
      <c r="CK208" s="267"/>
      <c r="CL208" s="267"/>
      <c r="CM208" s="267"/>
      <c r="CN208" s="354"/>
      <c r="CO208" s="354"/>
      <c r="CP208" s="354"/>
      <c r="CQ208" s="354"/>
      <c r="CR208" s="354"/>
      <c r="CS208" s="354"/>
      <c r="CT208" s="354"/>
      <c r="CU208" s="354"/>
      <c r="CV208" s="354"/>
      <c r="CW208" s="354"/>
      <c r="CX208" s="218"/>
      <c r="CY208" s="218"/>
      <c r="CZ208" s="219"/>
      <c r="DA208" s="210"/>
      <c r="DB208" s="211"/>
      <c r="DC208" s="211"/>
      <c r="DD208" s="211"/>
      <c r="DE208" s="211"/>
      <c r="DF208" s="211"/>
      <c r="DG208" s="211"/>
      <c r="DH208" s="211"/>
      <c r="DI208" s="211"/>
      <c r="DJ208" s="211"/>
      <c r="DK208" s="211"/>
      <c r="DL208" s="211"/>
      <c r="DM208" s="211"/>
      <c r="DN208" s="211"/>
      <c r="DO208" s="212"/>
      <c r="DP208" s="263"/>
      <c r="DQ208" s="264"/>
      <c r="DR208" s="264"/>
      <c r="DS208" s="264"/>
      <c r="DT208" s="264"/>
      <c r="DU208" s="264"/>
      <c r="DV208" s="264"/>
      <c r="DW208" s="264"/>
      <c r="DX208" s="267"/>
      <c r="DY208" s="267"/>
      <c r="DZ208" s="268"/>
      <c r="EA208" s="357"/>
      <c r="EB208" s="358"/>
      <c r="EC208" s="358"/>
      <c r="ED208" s="358"/>
      <c r="EE208" s="359"/>
      <c r="EF208" s="357"/>
      <c r="EG208" s="358"/>
      <c r="EH208" s="358"/>
      <c r="EI208" s="358"/>
      <c r="EJ208" s="359"/>
      <c r="EK208" s="272"/>
      <c r="EL208" s="273"/>
      <c r="EM208" s="273"/>
      <c r="EN208" s="273"/>
      <c r="EO208" s="274"/>
      <c r="EP208" s="357"/>
      <c r="EQ208" s="358"/>
      <c r="ER208" s="358"/>
      <c r="ES208" s="358"/>
      <c r="ET208" s="359"/>
      <c r="EU208" s="272"/>
      <c r="EV208" s="273"/>
      <c r="EW208" s="273"/>
      <c r="EX208" s="273"/>
      <c r="EY208" s="274"/>
      <c r="EZ208" s="272"/>
      <c r="FA208" s="273"/>
      <c r="FB208" s="273"/>
      <c r="FC208" s="273"/>
      <c r="FD208" s="274"/>
      <c r="FE208" s="357"/>
      <c r="FF208" s="358"/>
      <c r="FG208" s="358"/>
      <c r="FH208" s="358"/>
      <c r="FI208" s="359"/>
      <c r="FJ208" s="272"/>
      <c r="FK208" s="273"/>
      <c r="FL208" s="273"/>
      <c r="FM208" s="273"/>
      <c r="FN208" s="274"/>
      <c r="FO208" s="310"/>
      <c r="FP208" s="863"/>
      <c r="FQ208" s="865"/>
      <c r="FR208" s="351"/>
      <c r="FS208" s="352"/>
      <c r="FT208" s="352"/>
      <c r="FU208" s="352"/>
      <c r="FV208" s="352"/>
      <c r="FW208" s="352"/>
      <c r="FX208" s="352"/>
      <c r="FY208" s="353"/>
      <c r="FZ208" s="267"/>
      <c r="GA208" s="267"/>
      <c r="GB208" s="267"/>
      <c r="GC208" s="267"/>
      <c r="GD208" s="267"/>
      <c r="GE208" s="267"/>
      <c r="GF208" s="354"/>
      <c r="GG208" s="354"/>
      <c r="GH208" s="354"/>
      <c r="GI208" s="354"/>
      <c r="GJ208" s="354"/>
      <c r="GK208" s="354"/>
      <c r="GL208" s="354"/>
      <c r="GM208" s="354"/>
      <c r="GN208" s="354"/>
      <c r="GO208" s="354"/>
      <c r="GP208" s="218"/>
      <c r="GQ208" s="218"/>
      <c r="GR208" s="219"/>
      <c r="GS208" s="210"/>
      <c r="GT208" s="211"/>
      <c r="GU208" s="211"/>
      <c r="GV208" s="211"/>
      <c r="GW208" s="211"/>
      <c r="GX208" s="211"/>
      <c r="GY208" s="211"/>
      <c r="GZ208" s="211"/>
      <c r="HA208" s="211"/>
      <c r="HB208" s="211"/>
      <c r="HC208" s="211"/>
      <c r="HD208" s="211"/>
      <c r="HE208" s="211"/>
      <c r="HF208" s="211"/>
      <c r="HG208" s="212"/>
      <c r="HH208" s="263"/>
      <c r="HI208" s="264"/>
      <c r="HJ208" s="264"/>
      <c r="HK208" s="264"/>
      <c r="HL208" s="264"/>
      <c r="HM208" s="264"/>
      <c r="HN208" s="264"/>
      <c r="HO208" s="264"/>
      <c r="HP208" s="267"/>
      <c r="HQ208" s="267"/>
      <c r="HR208" s="268"/>
      <c r="HS208" s="357"/>
      <c r="HT208" s="358"/>
      <c r="HU208" s="358"/>
      <c r="HV208" s="358"/>
      <c r="HW208" s="359"/>
      <c r="HX208" s="357"/>
      <c r="HY208" s="358"/>
      <c r="HZ208" s="358"/>
      <c r="IA208" s="358"/>
      <c r="IB208" s="359"/>
      <c r="IC208" s="272"/>
      <c r="ID208" s="273"/>
      <c r="IE208" s="273"/>
      <c r="IF208" s="273"/>
      <c r="IG208" s="274"/>
      <c r="IH208" s="357"/>
      <c r="II208" s="358"/>
      <c r="IJ208" s="358"/>
      <c r="IK208" s="358"/>
      <c r="IL208" s="359"/>
      <c r="IM208" s="272"/>
      <c r="IN208" s="273"/>
      <c r="IO208" s="273"/>
      <c r="IP208" s="273"/>
      <c r="IQ208" s="274"/>
      <c r="IR208" s="272"/>
      <c r="IS208" s="273"/>
      <c r="IT208" s="273"/>
      <c r="IU208" s="273"/>
      <c r="IV208" s="274"/>
      <c r="IW208" s="357"/>
      <c r="IX208" s="358"/>
      <c r="IY208" s="358"/>
      <c r="IZ208" s="358"/>
      <c r="JA208" s="359"/>
      <c r="JB208" s="272"/>
      <c r="JC208" s="273"/>
      <c r="JD208" s="273"/>
      <c r="JE208" s="273"/>
      <c r="JF208" s="274"/>
      <c r="JG208" s="258"/>
      <c r="JH208" s="203"/>
      <c r="JI208" s="203"/>
      <c r="JJ208" s="203"/>
      <c r="JK208" s="203"/>
      <c r="JL208" s="203"/>
      <c r="JM208" s="203"/>
      <c r="JN208" s="203"/>
      <c r="JO208" s="203"/>
      <c r="JP208" s="203"/>
      <c r="JQ208" s="260"/>
      <c r="JR208" s="863"/>
      <c r="JS208" s="865"/>
      <c r="JT208" s="351"/>
      <c r="JU208" s="352"/>
      <c r="JV208" s="352"/>
      <c r="JW208" s="352"/>
      <c r="JX208" s="352"/>
      <c r="JY208" s="352"/>
      <c r="JZ208" s="352"/>
      <c r="KA208" s="353"/>
      <c r="KB208" s="267"/>
      <c r="KC208" s="267"/>
      <c r="KD208" s="267"/>
      <c r="KE208" s="267"/>
      <c r="KF208" s="267"/>
      <c r="KG208" s="267"/>
      <c r="KH208" s="354"/>
      <c r="KI208" s="354"/>
      <c r="KJ208" s="354"/>
      <c r="KK208" s="354"/>
      <c r="KL208" s="354"/>
      <c r="KM208" s="354"/>
      <c r="KN208" s="354"/>
      <c r="KO208" s="354"/>
      <c r="KP208" s="354"/>
      <c r="KQ208" s="354"/>
      <c r="KR208" s="218"/>
      <c r="KS208" s="218"/>
      <c r="KT208" s="219"/>
      <c r="KU208" s="210"/>
      <c r="KV208" s="211"/>
      <c r="KW208" s="211"/>
      <c r="KX208" s="211"/>
      <c r="KY208" s="211"/>
      <c r="KZ208" s="211"/>
      <c r="LA208" s="211"/>
      <c r="LB208" s="211"/>
      <c r="LC208" s="211"/>
      <c r="LD208" s="211"/>
      <c r="LE208" s="211"/>
      <c r="LF208" s="211"/>
      <c r="LG208" s="211"/>
      <c r="LH208" s="211"/>
      <c r="LI208" s="212"/>
      <c r="LJ208" s="263"/>
      <c r="LK208" s="264"/>
      <c r="LL208" s="264"/>
      <c r="LM208" s="264"/>
      <c r="LN208" s="264"/>
      <c r="LO208" s="264"/>
      <c r="LP208" s="264"/>
      <c r="LQ208" s="264"/>
      <c r="LR208" s="267"/>
      <c r="LS208" s="267"/>
      <c r="LT208" s="268"/>
      <c r="LU208" s="357"/>
      <c r="LV208" s="358"/>
      <c r="LW208" s="358"/>
      <c r="LX208" s="358"/>
      <c r="LY208" s="359"/>
      <c r="LZ208" s="357"/>
      <c r="MA208" s="358"/>
      <c r="MB208" s="358"/>
      <c r="MC208" s="358"/>
      <c r="MD208" s="359"/>
      <c r="ME208" s="272"/>
      <c r="MF208" s="273"/>
      <c r="MG208" s="273"/>
      <c r="MH208" s="273"/>
      <c r="MI208" s="274"/>
      <c r="MJ208" s="357"/>
      <c r="MK208" s="358"/>
      <c r="ML208" s="358"/>
      <c r="MM208" s="358"/>
      <c r="MN208" s="359"/>
      <c r="MO208" s="272"/>
      <c r="MP208" s="273"/>
      <c r="MQ208" s="273"/>
      <c r="MR208" s="273"/>
      <c r="MS208" s="274"/>
      <c r="MT208" s="272"/>
      <c r="MU208" s="273"/>
      <c r="MV208" s="273"/>
      <c r="MW208" s="273"/>
      <c r="MX208" s="274"/>
      <c r="MY208" s="357"/>
      <c r="MZ208" s="358"/>
      <c r="NA208" s="358"/>
      <c r="NB208" s="358"/>
      <c r="NC208" s="359"/>
      <c r="ND208" s="272"/>
      <c r="NE208" s="273"/>
      <c r="NF208" s="273"/>
      <c r="NG208" s="273"/>
      <c r="NH208" s="274"/>
      <c r="NI208" s="258"/>
      <c r="NJ208" s="203"/>
      <c r="NK208" s="203"/>
      <c r="NL208" s="203"/>
      <c r="NM208" s="203"/>
      <c r="NN208" s="203"/>
      <c r="NO208" s="203"/>
      <c r="NP208" s="203"/>
      <c r="NQ208" s="203"/>
      <c r="NR208" s="203"/>
      <c r="NS208" s="260"/>
      <c r="NT208" s="863"/>
      <c r="NU208" s="865"/>
      <c r="NV208" s="351"/>
      <c r="NW208" s="352"/>
      <c r="NX208" s="352"/>
      <c r="NY208" s="352"/>
      <c r="NZ208" s="352"/>
      <c r="OA208" s="352"/>
      <c r="OB208" s="352"/>
      <c r="OC208" s="353"/>
      <c r="OD208" s="267"/>
      <c r="OE208" s="267"/>
      <c r="OF208" s="267"/>
      <c r="OG208" s="267"/>
      <c r="OH208" s="267"/>
      <c r="OI208" s="267"/>
      <c r="OJ208" s="354"/>
      <c r="OK208" s="354"/>
      <c r="OL208" s="354"/>
      <c r="OM208" s="354"/>
      <c r="ON208" s="354"/>
      <c r="OO208" s="354"/>
      <c r="OP208" s="354"/>
      <c r="OQ208" s="354"/>
      <c r="OR208" s="354"/>
      <c r="OS208" s="354"/>
      <c r="OT208" s="218"/>
      <c r="OU208" s="218"/>
      <c r="OV208" s="219"/>
      <c r="OW208" s="210"/>
      <c r="OX208" s="211"/>
      <c r="OY208" s="211"/>
      <c r="OZ208" s="211"/>
      <c r="PA208" s="211"/>
      <c r="PB208" s="211"/>
      <c r="PC208" s="211"/>
      <c r="PD208" s="211"/>
      <c r="PE208" s="211"/>
      <c r="PF208" s="211"/>
      <c r="PG208" s="211"/>
      <c r="PH208" s="211"/>
      <c r="PI208" s="211"/>
      <c r="PJ208" s="211"/>
      <c r="PK208" s="212"/>
      <c r="PL208" s="263"/>
      <c r="PM208" s="264"/>
      <c r="PN208" s="264"/>
      <c r="PO208" s="264"/>
      <c r="PP208" s="264"/>
      <c r="PQ208" s="264"/>
      <c r="PR208" s="264"/>
      <c r="PS208" s="264"/>
      <c r="PT208" s="267"/>
      <c r="PU208" s="267"/>
      <c r="PV208" s="268"/>
      <c r="PW208" s="357"/>
      <c r="PX208" s="358"/>
      <c r="PY208" s="358"/>
      <c r="PZ208" s="358"/>
      <c r="QA208" s="359"/>
      <c r="QB208" s="357"/>
      <c r="QC208" s="358"/>
      <c r="QD208" s="358"/>
      <c r="QE208" s="358"/>
      <c r="QF208" s="359"/>
      <c r="QG208" s="272"/>
      <c r="QH208" s="273"/>
      <c r="QI208" s="273"/>
      <c r="QJ208" s="273"/>
      <c r="QK208" s="274"/>
      <c r="QL208" s="357"/>
      <c r="QM208" s="358"/>
      <c r="QN208" s="358"/>
      <c r="QO208" s="358"/>
      <c r="QP208" s="359"/>
      <c r="QQ208" s="272"/>
      <c r="QR208" s="273"/>
      <c r="QS208" s="273"/>
      <c r="QT208" s="273"/>
      <c r="QU208" s="274"/>
      <c r="QV208" s="272"/>
      <c r="QW208" s="273"/>
      <c r="QX208" s="273"/>
      <c r="QY208" s="273"/>
      <c r="QZ208" s="274"/>
      <c r="RA208" s="357"/>
      <c r="RB208" s="358"/>
      <c r="RC208" s="358"/>
      <c r="RD208" s="358"/>
      <c r="RE208" s="359"/>
      <c r="RF208" s="272"/>
      <c r="RG208" s="273"/>
      <c r="RH208" s="273"/>
      <c r="RI208" s="273"/>
      <c r="RJ208" s="274"/>
      <c r="RK208" s="258"/>
      <c r="RL208" s="203"/>
      <c r="RM208" s="203"/>
      <c r="RN208" s="203"/>
      <c r="RO208" s="203"/>
      <c r="RP208" s="203"/>
      <c r="RQ208" s="203"/>
      <c r="RR208" s="203"/>
      <c r="RS208" s="203"/>
      <c r="RT208" s="203"/>
      <c r="RU208" s="260"/>
    </row>
    <row r="209" spans="2:489" ht="12" customHeight="1">
      <c r="B209" s="859"/>
      <c r="C209" s="484"/>
      <c r="D209" s="485"/>
      <c r="E209" s="486"/>
      <c r="F209" s="345" t="s">
        <v>121</v>
      </c>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7"/>
      <c r="AD209" s="531">
        <f t="shared" ref="AD209" si="40">BT209</f>
        <v>0</v>
      </c>
      <c r="AE209" s="430"/>
      <c r="AF209" s="430"/>
      <c r="AG209" s="430"/>
      <c r="AH209" s="430"/>
      <c r="AI209" s="430"/>
      <c r="AJ209" s="430"/>
      <c r="AK209" s="430"/>
      <c r="AL209" s="430"/>
      <c r="AM209" s="430"/>
      <c r="AN209" s="430"/>
      <c r="AO209" s="435" t="s">
        <v>50</v>
      </c>
      <c r="AP209" s="435"/>
      <c r="AQ209" s="436"/>
      <c r="AR209" s="385"/>
      <c r="AS209" s="386"/>
      <c r="AT209" s="386"/>
      <c r="AU209" s="386"/>
      <c r="AV209" s="386"/>
      <c r="AW209" s="386"/>
      <c r="AX209" s="386"/>
      <c r="AY209" s="386"/>
      <c r="AZ209" s="386"/>
      <c r="BA209" s="386"/>
      <c r="BB209" s="386"/>
      <c r="BC209" s="386"/>
      <c r="BD209" s="386"/>
      <c r="BE209" s="387"/>
      <c r="BF209" s="385"/>
      <c r="BG209" s="386"/>
      <c r="BH209" s="386"/>
      <c r="BI209" s="386"/>
      <c r="BJ209" s="386"/>
      <c r="BK209" s="386"/>
      <c r="BL209" s="386"/>
      <c r="BM209" s="386"/>
      <c r="BN209" s="386"/>
      <c r="BO209" s="386"/>
      <c r="BP209" s="386"/>
      <c r="BQ209" s="386"/>
      <c r="BR209" s="386"/>
      <c r="BS209" s="387"/>
      <c r="BT209" s="429">
        <f t="shared" ref="BT209" si="41">SUM(CN209:CW214,GF209:GO214,KH209:KQ214,OJ209:OS214)</f>
        <v>0</v>
      </c>
      <c r="BU209" s="430"/>
      <c r="BV209" s="430"/>
      <c r="BW209" s="430"/>
      <c r="BX209" s="430"/>
      <c r="BY209" s="430"/>
      <c r="BZ209" s="430"/>
      <c r="CA209" s="430"/>
      <c r="CB209" s="430"/>
      <c r="CC209" s="430"/>
      <c r="CD209" s="430"/>
      <c r="CE209" s="435" t="s">
        <v>50</v>
      </c>
      <c r="CF209" s="435"/>
      <c r="CG209" s="436"/>
      <c r="CH209" s="291" t="s">
        <v>41</v>
      </c>
      <c r="CI209" s="225"/>
      <c r="CJ209" s="225"/>
      <c r="CK209" s="225"/>
      <c r="CL209" s="225"/>
      <c r="CM209" s="225"/>
      <c r="CN209" s="341"/>
      <c r="CO209" s="341"/>
      <c r="CP209" s="341"/>
      <c r="CQ209" s="341"/>
      <c r="CR209" s="341"/>
      <c r="CS209" s="341"/>
      <c r="CT209" s="341"/>
      <c r="CU209" s="341"/>
      <c r="CV209" s="341"/>
      <c r="CW209" s="341"/>
      <c r="CX209" s="342" t="s">
        <v>50</v>
      </c>
      <c r="CY209" s="342"/>
      <c r="CZ209" s="343"/>
      <c r="DA209" s="213"/>
      <c r="DB209" s="214"/>
      <c r="DC209" s="214"/>
      <c r="DD209" s="214"/>
      <c r="DE209" s="214"/>
      <c r="DF209" s="214"/>
      <c r="DG209" s="214"/>
      <c r="DH209" s="214"/>
      <c r="DI209" s="214"/>
      <c r="DJ209" s="214"/>
      <c r="DK209" s="214"/>
      <c r="DL209" s="214"/>
      <c r="DM209" s="214"/>
      <c r="DN209" s="214"/>
      <c r="DO209" s="215"/>
      <c r="DP209" s="355"/>
      <c r="DQ209" s="356"/>
      <c r="DR209" s="356"/>
      <c r="DS209" s="356"/>
      <c r="DT209" s="356"/>
      <c r="DU209" s="356"/>
      <c r="DV209" s="356"/>
      <c r="DW209" s="356"/>
      <c r="DX209" s="225" t="s">
        <v>84</v>
      </c>
      <c r="DY209" s="225"/>
      <c r="DZ209" s="292"/>
      <c r="EA209" s="304"/>
      <c r="EB209" s="305"/>
      <c r="EC209" s="305"/>
      <c r="ED209" s="305"/>
      <c r="EE209" s="306"/>
      <c r="EF209" s="326"/>
      <c r="EG209" s="327"/>
      <c r="EH209" s="327"/>
      <c r="EI209" s="327"/>
      <c r="EJ209" s="328"/>
      <c r="EK209" s="304"/>
      <c r="EL209" s="305"/>
      <c r="EM209" s="305"/>
      <c r="EN209" s="305"/>
      <c r="EO209" s="306"/>
      <c r="EP209" s="326"/>
      <c r="EQ209" s="327"/>
      <c r="ER209" s="327"/>
      <c r="ES209" s="327"/>
      <c r="ET209" s="328"/>
      <c r="EU209" s="304"/>
      <c r="EV209" s="305"/>
      <c r="EW209" s="305"/>
      <c r="EX209" s="305"/>
      <c r="EY209" s="306"/>
      <c r="EZ209" s="304"/>
      <c r="FA209" s="305"/>
      <c r="FB209" s="305"/>
      <c r="FC209" s="305"/>
      <c r="FD209" s="306"/>
      <c r="FE209" s="326"/>
      <c r="FF209" s="327"/>
      <c r="FG209" s="327"/>
      <c r="FH209" s="327"/>
      <c r="FI209" s="328"/>
      <c r="FJ209" s="304"/>
      <c r="FK209" s="305"/>
      <c r="FL209" s="305"/>
      <c r="FM209" s="305"/>
      <c r="FN209" s="306"/>
      <c r="FO209" s="309" t="str">
        <f t="shared" ref="FO209" si="42">IF($BT209&gt;SUM($CN209:$CW214),IF(AND(CN209&gt;0,CN211&gt;0,CN213&gt;0),"⇒⇒⇒⇒
４箇所以上の場合",""),"")</f>
        <v/>
      </c>
      <c r="FP209" s="863"/>
      <c r="FQ209" s="865"/>
      <c r="FR209" s="345" t="s">
        <v>121</v>
      </c>
      <c r="FS209" s="346"/>
      <c r="FT209" s="346"/>
      <c r="FU209" s="346"/>
      <c r="FV209" s="346"/>
      <c r="FW209" s="346"/>
      <c r="FX209" s="346"/>
      <c r="FY209" s="347"/>
      <c r="FZ209" s="224" t="str">
        <f>FZ203</f>
        <v>4箇所目</v>
      </c>
      <c r="GA209" s="225"/>
      <c r="GB209" s="225"/>
      <c r="GC209" s="225"/>
      <c r="GD209" s="225"/>
      <c r="GE209" s="225"/>
      <c r="GF209" s="341"/>
      <c r="GG209" s="341"/>
      <c r="GH209" s="341"/>
      <c r="GI209" s="341"/>
      <c r="GJ209" s="341"/>
      <c r="GK209" s="341"/>
      <c r="GL209" s="341"/>
      <c r="GM209" s="341"/>
      <c r="GN209" s="341"/>
      <c r="GO209" s="341"/>
      <c r="GP209" s="342" t="s">
        <v>50</v>
      </c>
      <c r="GQ209" s="342"/>
      <c r="GR209" s="343"/>
      <c r="GS209" s="213"/>
      <c r="GT209" s="214"/>
      <c r="GU209" s="214"/>
      <c r="GV209" s="214"/>
      <c r="GW209" s="214"/>
      <c r="GX209" s="214"/>
      <c r="GY209" s="214"/>
      <c r="GZ209" s="214"/>
      <c r="HA209" s="214"/>
      <c r="HB209" s="214"/>
      <c r="HC209" s="214"/>
      <c r="HD209" s="214"/>
      <c r="HE209" s="214"/>
      <c r="HF209" s="214"/>
      <c r="HG209" s="215"/>
      <c r="HH209" s="355"/>
      <c r="HI209" s="356"/>
      <c r="HJ209" s="356"/>
      <c r="HK209" s="356"/>
      <c r="HL209" s="356"/>
      <c r="HM209" s="356"/>
      <c r="HN209" s="356"/>
      <c r="HO209" s="356"/>
      <c r="HP209" s="225" t="s">
        <v>84</v>
      </c>
      <c r="HQ209" s="225"/>
      <c r="HR209" s="292"/>
      <c r="HS209" s="304"/>
      <c r="HT209" s="305"/>
      <c r="HU209" s="305"/>
      <c r="HV209" s="305"/>
      <c r="HW209" s="306"/>
      <c r="HX209" s="326"/>
      <c r="HY209" s="327"/>
      <c r="HZ209" s="327"/>
      <c r="IA209" s="327"/>
      <c r="IB209" s="328"/>
      <c r="IC209" s="304"/>
      <c r="ID209" s="305"/>
      <c r="IE209" s="305"/>
      <c r="IF209" s="305"/>
      <c r="IG209" s="306"/>
      <c r="IH209" s="326"/>
      <c r="II209" s="327"/>
      <c r="IJ209" s="327"/>
      <c r="IK209" s="327"/>
      <c r="IL209" s="328"/>
      <c r="IM209" s="304"/>
      <c r="IN209" s="305"/>
      <c r="IO209" s="305"/>
      <c r="IP209" s="305"/>
      <c r="IQ209" s="306"/>
      <c r="IR209" s="304"/>
      <c r="IS209" s="305"/>
      <c r="IT209" s="305"/>
      <c r="IU209" s="305"/>
      <c r="IV209" s="306"/>
      <c r="IW209" s="326"/>
      <c r="IX209" s="327"/>
      <c r="IY209" s="327"/>
      <c r="IZ209" s="327"/>
      <c r="JA209" s="328"/>
      <c r="JB209" s="304"/>
      <c r="JC209" s="305"/>
      <c r="JD209" s="305"/>
      <c r="JE209" s="305"/>
      <c r="JF209" s="306"/>
      <c r="JG209" s="258"/>
      <c r="JH209" s="203"/>
      <c r="JI209" s="203"/>
      <c r="JJ209" s="203"/>
      <c r="JK209" s="203"/>
      <c r="JL209" s="203"/>
      <c r="JM209" s="203"/>
      <c r="JN209" s="203"/>
      <c r="JO209" s="203"/>
      <c r="JP209" s="203"/>
      <c r="JQ209" s="259" t="str">
        <f t="shared" ref="JQ209" si="43">IF($BT209&gt;SUM($CN209:$CW214,$GF209:$GO214),IF(AND(GF209&gt;0,GF211&gt;0,GF213&gt;0),"⇒⇒⇒⇒
７箇所以上の場合",""),"")</f>
        <v/>
      </c>
      <c r="JR209" s="863"/>
      <c r="JS209" s="865"/>
      <c r="JT209" s="345" t="s">
        <v>121</v>
      </c>
      <c r="JU209" s="346"/>
      <c r="JV209" s="346"/>
      <c r="JW209" s="346"/>
      <c r="JX209" s="346"/>
      <c r="JY209" s="346"/>
      <c r="JZ209" s="346"/>
      <c r="KA209" s="347"/>
      <c r="KB209" s="224" t="str">
        <f>KB203</f>
        <v>7箇所目</v>
      </c>
      <c r="KC209" s="225"/>
      <c r="KD209" s="225"/>
      <c r="KE209" s="225"/>
      <c r="KF209" s="225"/>
      <c r="KG209" s="225"/>
      <c r="KH209" s="341"/>
      <c r="KI209" s="341"/>
      <c r="KJ209" s="341"/>
      <c r="KK209" s="341"/>
      <c r="KL209" s="341"/>
      <c r="KM209" s="341"/>
      <c r="KN209" s="341"/>
      <c r="KO209" s="341"/>
      <c r="KP209" s="341"/>
      <c r="KQ209" s="341"/>
      <c r="KR209" s="342" t="s">
        <v>50</v>
      </c>
      <c r="KS209" s="342"/>
      <c r="KT209" s="343"/>
      <c r="KU209" s="213"/>
      <c r="KV209" s="214"/>
      <c r="KW209" s="214"/>
      <c r="KX209" s="214"/>
      <c r="KY209" s="214"/>
      <c r="KZ209" s="214"/>
      <c r="LA209" s="214"/>
      <c r="LB209" s="214"/>
      <c r="LC209" s="214"/>
      <c r="LD209" s="214"/>
      <c r="LE209" s="214"/>
      <c r="LF209" s="214"/>
      <c r="LG209" s="214"/>
      <c r="LH209" s="214"/>
      <c r="LI209" s="215"/>
      <c r="LJ209" s="355"/>
      <c r="LK209" s="356"/>
      <c r="LL209" s="356"/>
      <c r="LM209" s="356"/>
      <c r="LN209" s="356"/>
      <c r="LO209" s="356"/>
      <c r="LP209" s="356"/>
      <c r="LQ209" s="356"/>
      <c r="LR209" s="225" t="s">
        <v>84</v>
      </c>
      <c r="LS209" s="225"/>
      <c r="LT209" s="292"/>
      <c r="LU209" s="304"/>
      <c r="LV209" s="305"/>
      <c r="LW209" s="305"/>
      <c r="LX209" s="305"/>
      <c r="LY209" s="306"/>
      <c r="LZ209" s="326"/>
      <c r="MA209" s="327"/>
      <c r="MB209" s="327"/>
      <c r="MC209" s="327"/>
      <c r="MD209" s="328"/>
      <c r="ME209" s="304"/>
      <c r="MF209" s="305"/>
      <c r="MG209" s="305"/>
      <c r="MH209" s="305"/>
      <c r="MI209" s="306"/>
      <c r="MJ209" s="326"/>
      <c r="MK209" s="327"/>
      <c r="ML209" s="327"/>
      <c r="MM209" s="327"/>
      <c r="MN209" s="328"/>
      <c r="MO209" s="304"/>
      <c r="MP209" s="305"/>
      <c r="MQ209" s="305"/>
      <c r="MR209" s="305"/>
      <c r="MS209" s="306"/>
      <c r="MT209" s="304"/>
      <c r="MU209" s="305"/>
      <c r="MV209" s="305"/>
      <c r="MW209" s="305"/>
      <c r="MX209" s="306"/>
      <c r="MY209" s="326"/>
      <c r="MZ209" s="327"/>
      <c r="NA209" s="327"/>
      <c r="NB209" s="327"/>
      <c r="NC209" s="328"/>
      <c r="ND209" s="304"/>
      <c r="NE209" s="305"/>
      <c r="NF209" s="305"/>
      <c r="NG209" s="305"/>
      <c r="NH209" s="306"/>
      <c r="NI209" s="258"/>
      <c r="NJ209" s="203"/>
      <c r="NK209" s="203"/>
      <c r="NL209" s="203"/>
      <c r="NM209" s="203"/>
      <c r="NN209" s="203"/>
      <c r="NO209" s="203"/>
      <c r="NP209" s="203"/>
      <c r="NQ209" s="203"/>
      <c r="NR209" s="203"/>
      <c r="NS209" s="259" t="str">
        <f t="shared" ref="NS209" si="44">IF($BT209&gt;SUM($CN209:$CW214,$GF209:$GO214,$KH209:$KQ214),IF(AND(KH209&gt;0,KH211&gt;0,KH213&gt;0),"⇒⇒⇒⇒
10箇所以上の場合",""),"")</f>
        <v/>
      </c>
      <c r="NT209" s="863"/>
      <c r="NU209" s="865"/>
      <c r="NV209" s="345" t="s">
        <v>121</v>
      </c>
      <c r="NW209" s="346"/>
      <c r="NX209" s="346"/>
      <c r="NY209" s="346"/>
      <c r="NZ209" s="346"/>
      <c r="OA209" s="346"/>
      <c r="OB209" s="346"/>
      <c r="OC209" s="347"/>
      <c r="OD209" s="224" t="str">
        <f>OD203</f>
        <v>10箇所目</v>
      </c>
      <c r="OE209" s="225"/>
      <c r="OF209" s="225"/>
      <c r="OG209" s="225"/>
      <c r="OH209" s="225"/>
      <c r="OI209" s="225"/>
      <c r="OJ209" s="341"/>
      <c r="OK209" s="341"/>
      <c r="OL209" s="341"/>
      <c r="OM209" s="341"/>
      <c r="ON209" s="341"/>
      <c r="OO209" s="341"/>
      <c r="OP209" s="341"/>
      <c r="OQ209" s="341"/>
      <c r="OR209" s="341"/>
      <c r="OS209" s="341"/>
      <c r="OT209" s="342" t="s">
        <v>50</v>
      </c>
      <c r="OU209" s="342"/>
      <c r="OV209" s="343"/>
      <c r="OW209" s="213"/>
      <c r="OX209" s="214"/>
      <c r="OY209" s="214"/>
      <c r="OZ209" s="214"/>
      <c r="PA209" s="214"/>
      <c r="PB209" s="214"/>
      <c r="PC209" s="214"/>
      <c r="PD209" s="214"/>
      <c r="PE209" s="214"/>
      <c r="PF209" s="214"/>
      <c r="PG209" s="214"/>
      <c r="PH209" s="214"/>
      <c r="PI209" s="214"/>
      <c r="PJ209" s="214"/>
      <c r="PK209" s="215"/>
      <c r="PL209" s="355"/>
      <c r="PM209" s="356"/>
      <c r="PN209" s="356"/>
      <c r="PO209" s="356"/>
      <c r="PP209" s="356"/>
      <c r="PQ209" s="356"/>
      <c r="PR209" s="356"/>
      <c r="PS209" s="356"/>
      <c r="PT209" s="225" t="s">
        <v>84</v>
      </c>
      <c r="PU209" s="225"/>
      <c r="PV209" s="292"/>
      <c r="PW209" s="304"/>
      <c r="PX209" s="305"/>
      <c r="PY209" s="305"/>
      <c r="PZ209" s="305"/>
      <c r="QA209" s="306"/>
      <c r="QB209" s="326"/>
      <c r="QC209" s="327"/>
      <c r="QD209" s="327"/>
      <c r="QE209" s="327"/>
      <c r="QF209" s="328"/>
      <c r="QG209" s="304"/>
      <c r="QH209" s="305"/>
      <c r="QI209" s="305"/>
      <c r="QJ209" s="305"/>
      <c r="QK209" s="306"/>
      <c r="QL209" s="326"/>
      <c r="QM209" s="327"/>
      <c r="QN209" s="327"/>
      <c r="QO209" s="327"/>
      <c r="QP209" s="328"/>
      <c r="QQ209" s="304"/>
      <c r="QR209" s="305"/>
      <c r="QS209" s="305"/>
      <c r="QT209" s="305"/>
      <c r="QU209" s="306"/>
      <c r="QV209" s="304"/>
      <c r="QW209" s="305"/>
      <c r="QX209" s="305"/>
      <c r="QY209" s="305"/>
      <c r="QZ209" s="306"/>
      <c r="RA209" s="326"/>
      <c r="RB209" s="327"/>
      <c r="RC209" s="327"/>
      <c r="RD209" s="327"/>
      <c r="RE209" s="328"/>
      <c r="RF209" s="304"/>
      <c r="RG209" s="305"/>
      <c r="RH209" s="305"/>
      <c r="RI209" s="305"/>
      <c r="RJ209" s="306"/>
      <c r="RK209" s="258"/>
      <c r="RL209" s="203"/>
      <c r="RM209" s="203"/>
      <c r="RN209" s="203"/>
      <c r="RO209" s="203"/>
      <c r="RP209" s="203"/>
      <c r="RQ209" s="203"/>
      <c r="RR209" s="203"/>
      <c r="RS209" s="203"/>
      <c r="RT209" s="203"/>
      <c r="RU209" s="259"/>
    </row>
    <row r="210" spans="2:489" ht="2.1" customHeight="1">
      <c r="B210" s="859"/>
      <c r="C210" s="484"/>
      <c r="D210" s="485"/>
      <c r="E210" s="486"/>
      <c r="F210" s="348"/>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349"/>
      <c r="AC210" s="350"/>
      <c r="AD210" s="458"/>
      <c r="AE210" s="432"/>
      <c r="AF210" s="432"/>
      <c r="AG210" s="432"/>
      <c r="AH210" s="432"/>
      <c r="AI210" s="432"/>
      <c r="AJ210" s="432"/>
      <c r="AK210" s="432"/>
      <c r="AL210" s="432"/>
      <c r="AM210" s="432"/>
      <c r="AN210" s="432"/>
      <c r="AO210" s="437"/>
      <c r="AP210" s="437"/>
      <c r="AQ210" s="438"/>
      <c r="AR210" s="388"/>
      <c r="AS210" s="389"/>
      <c r="AT210" s="389"/>
      <c r="AU210" s="389"/>
      <c r="AV210" s="389"/>
      <c r="AW210" s="389"/>
      <c r="AX210" s="389"/>
      <c r="AY210" s="389"/>
      <c r="AZ210" s="389"/>
      <c r="BA210" s="389"/>
      <c r="BB210" s="389"/>
      <c r="BC210" s="389"/>
      <c r="BD210" s="389"/>
      <c r="BE210" s="390"/>
      <c r="BF210" s="388"/>
      <c r="BG210" s="389"/>
      <c r="BH210" s="389"/>
      <c r="BI210" s="389"/>
      <c r="BJ210" s="389"/>
      <c r="BK210" s="389"/>
      <c r="BL210" s="389"/>
      <c r="BM210" s="389"/>
      <c r="BN210" s="389"/>
      <c r="BO210" s="389"/>
      <c r="BP210" s="389"/>
      <c r="BQ210" s="389"/>
      <c r="BR210" s="389"/>
      <c r="BS210" s="390"/>
      <c r="BT210" s="431"/>
      <c r="BU210" s="432"/>
      <c r="BV210" s="432"/>
      <c r="BW210" s="432"/>
      <c r="BX210" s="432"/>
      <c r="BY210" s="432"/>
      <c r="BZ210" s="432"/>
      <c r="CA210" s="432"/>
      <c r="CB210" s="432"/>
      <c r="CC210" s="432"/>
      <c r="CD210" s="432"/>
      <c r="CE210" s="437"/>
      <c r="CF210" s="437"/>
      <c r="CG210" s="438"/>
      <c r="CH210" s="441"/>
      <c r="CI210" s="226"/>
      <c r="CJ210" s="226"/>
      <c r="CK210" s="226"/>
      <c r="CL210" s="226"/>
      <c r="CM210" s="226"/>
      <c r="CN210" s="325"/>
      <c r="CO210" s="325"/>
      <c r="CP210" s="325"/>
      <c r="CQ210" s="325"/>
      <c r="CR210" s="325"/>
      <c r="CS210" s="325"/>
      <c r="CT210" s="325"/>
      <c r="CU210" s="325"/>
      <c r="CV210" s="325"/>
      <c r="CW210" s="325"/>
      <c r="CX210" s="324"/>
      <c r="CY210" s="324"/>
      <c r="CZ210" s="344"/>
      <c r="DA210" s="207"/>
      <c r="DB210" s="208"/>
      <c r="DC210" s="208"/>
      <c r="DD210" s="208"/>
      <c r="DE210" s="208"/>
      <c r="DF210" s="208"/>
      <c r="DG210" s="208"/>
      <c r="DH210" s="208"/>
      <c r="DI210" s="208"/>
      <c r="DJ210" s="208"/>
      <c r="DK210" s="208"/>
      <c r="DL210" s="208"/>
      <c r="DM210" s="208"/>
      <c r="DN210" s="208"/>
      <c r="DO210" s="209"/>
      <c r="DP210" s="316"/>
      <c r="DQ210" s="317"/>
      <c r="DR210" s="317"/>
      <c r="DS210" s="317"/>
      <c r="DT210" s="317"/>
      <c r="DU210" s="317"/>
      <c r="DV210" s="317"/>
      <c r="DW210" s="317"/>
      <c r="DX210" s="226"/>
      <c r="DY210" s="226"/>
      <c r="DZ210" s="318"/>
      <c r="EA210" s="269"/>
      <c r="EB210" s="270"/>
      <c r="EC210" s="270"/>
      <c r="ED210" s="270"/>
      <c r="EE210" s="271"/>
      <c r="EF210" s="329"/>
      <c r="EG210" s="330"/>
      <c r="EH210" s="330"/>
      <c r="EI210" s="330"/>
      <c r="EJ210" s="331"/>
      <c r="EK210" s="269"/>
      <c r="EL210" s="270"/>
      <c r="EM210" s="270"/>
      <c r="EN210" s="270"/>
      <c r="EO210" s="271"/>
      <c r="EP210" s="329"/>
      <c r="EQ210" s="330"/>
      <c r="ER210" s="330"/>
      <c r="ES210" s="330"/>
      <c r="ET210" s="331"/>
      <c r="EU210" s="269"/>
      <c r="EV210" s="270"/>
      <c r="EW210" s="270"/>
      <c r="EX210" s="270"/>
      <c r="EY210" s="271"/>
      <c r="EZ210" s="269"/>
      <c r="FA210" s="270"/>
      <c r="FB210" s="270"/>
      <c r="FC210" s="270"/>
      <c r="FD210" s="271"/>
      <c r="FE210" s="329"/>
      <c r="FF210" s="330"/>
      <c r="FG210" s="330"/>
      <c r="FH210" s="330"/>
      <c r="FI210" s="331"/>
      <c r="FJ210" s="269"/>
      <c r="FK210" s="270"/>
      <c r="FL210" s="270"/>
      <c r="FM210" s="270"/>
      <c r="FN210" s="271"/>
      <c r="FO210" s="310"/>
      <c r="FP210" s="863"/>
      <c r="FQ210" s="865"/>
      <c r="FR210" s="348"/>
      <c r="FS210" s="349"/>
      <c r="FT210" s="349"/>
      <c r="FU210" s="349"/>
      <c r="FV210" s="349"/>
      <c r="FW210" s="349"/>
      <c r="FX210" s="349"/>
      <c r="FY210" s="350"/>
      <c r="FZ210" s="226"/>
      <c r="GA210" s="226"/>
      <c r="GB210" s="226"/>
      <c r="GC210" s="226"/>
      <c r="GD210" s="226"/>
      <c r="GE210" s="226"/>
      <c r="GF210" s="325"/>
      <c r="GG210" s="325"/>
      <c r="GH210" s="325"/>
      <c r="GI210" s="325"/>
      <c r="GJ210" s="325"/>
      <c r="GK210" s="325"/>
      <c r="GL210" s="325"/>
      <c r="GM210" s="325"/>
      <c r="GN210" s="325"/>
      <c r="GO210" s="325"/>
      <c r="GP210" s="324"/>
      <c r="GQ210" s="324"/>
      <c r="GR210" s="344"/>
      <c r="GS210" s="207"/>
      <c r="GT210" s="208"/>
      <c r="GU210" s="208"/>
      <c r="GV210" s="208"/>
      <c r="GW210" s="208"/>
      <c r="GX210" s="208"/>
      <c r="GY210" s="208"/>
      <c r="GZ210" s="208"/>
      <c r="HA210" s="208"/>
      <c r="HB210" s="208"/>
      <c r="HC210" s="208"/>
      <c r="HD210" s="208"/>
      <c r="HE210" s="208"/>
      <c r="HF210" s="208"/>
      <c r="HG210" s="209"/>
      <c r="HH210" s="316"/>
      <c r="HI210" s="317"/>
      <c r="HJ210" s="317"/>
      <c r="HK210" s="317"/>
      <c r="HL210" s="317"/>
      <c r="HM210" s="317"/>
      <c r="HN210" s="317"/>
      <c r="HO210" s="317"/>
      <c r="HP210" s="226"/>
      <c r="HQ210" s="226"/>
      <c r="HR210" s="318"/>
      <c r="HS210" s="269"/>
      <c r="HT210" s="270"/>
      <c r="HU210" s="270"/>
      <c r="HV210" s="270"/>
      <c r="HW210" s="271"/>
      <c r="HX210" s="329"/>
      <c r="HY210" s="330"/>
      <c r="HZ210" s="330"/>
      <c r="IA210" s="330"/>
      <c r="IB210" s="331"/>
      <c r="IC210" s="269"/>
      <c r="ID210" s="270"/>
      <c r="IE210" s="270"/>
      <c r="IF210" s="270"/>
      <c r="IG210" s="271"/>
      <c r="IH210" s="329"/>
      <c r="II210" s="330"/>
      <c r="IJ210" s="330"/>
      <c r="IK210" s="330"/>
      <c r="IL210" s="331"/>
      <c r="IM210" s="269"/>
      <c r="IN210" s="270"/>
      <c r="IO210" s="270"/>
      <c r="IP210" s="270"/>
      <c r="IQ210" s="271"/>
      <c r="IR210" s="269"/>
      <c r="IS210" s="270"/>
      <c r="IT210" s="270"/>
      <c r="IU210" s="270"/>
      <c r="IV210" s="271"/>
      <c r="IW210" s="329"/>
      <c r="IX210" s="330"/>
      <c r="IY210" s="330"/>
      <c r="IZ210" s="330"/>
      <c r="JA210" s="331"/>
      <c r="JB210" s="269"/>
      <c r="JC210" s="270"/>
      <c r="JD210" s="270"/>
      <c r="JE210" s="270"/>
      <c r="JF210" s="271"/>
      <c r="JG210" s="258"/>
      <c r="JH210" s="203"/>
      <c r="JI210" s="203"/>
      <c r="JJ210" s="203"/>
      <c r="JK210" s="203"/>
      <c r="JL210" s="203"/>
      <c r="JM210" s="203"/>
      <c r="JN210" s="203"/>
      <c r="JO210" s="203"/>
      <c r="JP210" s="203"/>
      <c r="JQ210" s="260"/>
      <c r="JR210" s="863"/>
      <c r="JS210" s="865"/>
      <c r="JT210" s="348"/>
      <c r="JU210" s="349"/>
      <c r="JV210" s="349"/>
      <c r="JW210" s="349"/>
      <c r="JX210" s="349"/>
      <c r="JY210" s="349"/>
      <c r="JZ210" s="349"/>
      <c r="KA210" s="350"/>
      <c r="KB210" s="226"/>
      <c r="KC210" s="226"/>
      <c r="KD210" s="226"/>
      <c r="KE210" s="226"/>
      <c r="KF210" s="226"/>
      <c r="KG210" s="226"/>
      <c r="KH210" s="325"/>
      <c r="KI210" s="325"/>
      <c r="KJ210" s="325"/>
      <c r="KK210" s="325"/>
      <c r="KL210" s="325"/>
      <c r="KM210" s="325"/>
      <c r="KN210" s="325"/>
      <c r="KO210" s="325"/>
      <c r="KP210" s="325"/>
      <c r="KQ210" s="325"/>
      <c r="KR210" s="324"/>
      <c r="KS210" s="324"/>
      <c r="KT210" s="344"/>
      <c r="KU210" s="207"/>
      <c r="KV210" s="208"/>
      <c r="KW210" s="208"/>
      <c r="KX210" s="208"/>
      <c r="KY210" s="208"/>
      <c r="KZ210" s="208"/>
      <c r="LA210" s="208"/>
      <c r="LB210" s="208"/>
      <c r="LC210" s="208"/>
      <c r="LD210" s="208"/>
      <c r="LE210" s="208"/>
      <c r="LF210" s="208"/>
      <c r="LG210" s="208"/>
      <c r="LH210" s="208"/>
      <c r="LI210" s="209"/>
      <c r="LJ210" s="316"/>
      <c r="LK210" s="317"/>
      <c r="LL210" s="317"/>
      <c r="LM210" s="317"/>
      <c r="LN210" s="317"/>
      <c r="LO210" s="317"/>
      <c r="LP210" s="317"/>
      <c r="LQ210" s="317"/>
      <c r="LR210" s="226"/>
      <c r="LS210" s="226"/>
      <c r="LT210" s="318"/>
      <c r="LU210" s="269"/>
      <c r="LV210" s="270"/>
      <c r="LW210" s="270"/>
      <c r="LX210" s="270"/>
      <c r="LY210" s="271"/>
      <c r="LZ210" s="329"/>
      <c r="MA210" s="330"/>
      <c r="MB210" s="330"/>
      <c r="MC210" s="330"/>
      <c r="MD210" s="331"/>
      <c r="ME210" s="269"/>
      <c r="MF210" s="270"/>
      <c r="MG210" s="270"/>
      <c r="MH210" s="270"/>
      <c r="MI210" s="271"/>
      <c r="MJ210" s="329"/>
      <c r="MK210" s="330"/>
      <c r="ML210" s="330"/>
      <c r="MM210" s="330"/>
      <c r="MN210" s="331"/>
      <c r="MO210" s="269"/>
      <c r="MP210" s="270"/>
      <c r="MQ210" s="270"/>
      <c r="MR210" s="270"/>
      <c r="MS210" s="271"/>
      <c r="MT210" s="269"/>
      <c r="MU210" s="270"/>
      <c r="MV210" s="270"/>
      <c r="MW210" s="270"/>
      <c r="MX210" s="271"/>
      <c r="MY210" s="329"/>
      <c r="MZ210" s="330"/>
      <c r="NA210" s="330"/>
      <c r="NB210" s="330"/>
      <c r="NC210" s="331"/>
      <c r="ND210" s="269"/>
      <c r="NE210" s="270"/>
      <c r="NF210" s="270"/>
      <c r="NG210" s="270"/>
      <c r="NH210" s="271"/>
      <c r="NI210" s="258"/>
      <c r="NJ210" s="203"/>
      <c r="NK210" s="203"/>
      <c r="NL210" s="203"/>
      <c r="NM210" s="203"/>
      <c r="NN210" s="203"/>
      <c r="NO210" s="203"/>
      <c r="NP210" s="203"/>
      <c r="NQ210" s="203"/>
      <c r="NR210" s="203"/>
      <c r="NS210" s="260"/>
      <c r="NT210" s="863"/>
      <c r="NU210" s="865"/>
      <c r="NV210" s="348"/>
      <c r="NW210" s="349"/>
      <c r="NX210" s="349"/>
      <c r="NY210" s="349"/>
      <c r="NZ210" s="349"/>
      <c r="OA210" s="349"/>
      <c r="OB210" s="349"/>
      <c r="OC210" s="350"/>
      <c r="OD210" s="226"/>
      <c r="OE210" s="226"/>
      <c r="OF210" s="226"/>
      <c r="OG210" s="226"/>
      <c r="OH210" s="226"/>
      <c r="OI210" s="226"/>
      <c r="OJ210" s="325"/>
      <c r="OK210" s="325"/>
      <c r="OL210" s="325"/>
      <c r="OM210" s="325"/>
      <c r="ON210" s="325"/>
      <c r="OO210" s="325"/>
      <c r="OP210" s="325"/>
      <c r="OQ210" s="325"/>
      <c r="OR210" s="325"/>
      <c r="OS210" s="325"/>
      <c r="OT210" s="324"/>
      <c r="OU210" s="324"/>
      <c r="OV210" s="344"/>
      <c r="OW210" s="207"/>
      <c r="OX210" s="208"/>
      <c r="OY210" s="208"/>
      <c r="OZ210" s="208"/>
      <c r="PA210" s="208"/>
      <c r="PB210" s="208"/>
      <c r="PC210" s="208"/>
      <c r="PD210" s="208"/>
      <c r="PE210" s="208"/>
      <c r="PF210" s="208"/>
      <c r="PG210" s="208"/>
      <c r="PH210" s="208"/>
      <c r="PI210" s="208"/>
      <c r="PJ210" s="208"/>
      <c r="PK210" s="209"/>
      <c r="PL210" s="316"/>
      <c r="PM210" s="317"/>
      <c r="PN210" s="317"/>
      <c r="PO210" s="317"/>
      <c r="PP210" s="317"/>
      <c r="PQ210" s="317"/>
      <c r="PR210" s="317"/>
      <c r="PS210" s="317"/>
      <c r="PT210" s="226"/>
      <c r="PU210" s="226"/>
      <c r="PV210" s="318"/>
      <c r="PW210" s="269"/>
      <c r="PX210" s="270"/>
      <c r="PY210" s="270"/>
      <c r="PZ210" s="270"/>
      <c r="QA210" s="271"/>
      <c r="QB210" s="329"/>
      <c r="QC210" s="330"/>
      <c r="QD210" s="330"/>
      <c r="QE210" s="330"/>
      <c r="QF210" s="331"/>
      <c r="QG210" s="269"/>
      <c r="QH210" s="270"/>
      <c r="QI210" s="270"/>
      <c r="QJ210" s="270"/>
      <c r="QK210" s="271"/>
      <c r="QL210" s="329"/>
      <c r="QM210" s="330"/>
      <c r="QN210" s="330"/>
      <c r="QO210" s="330"/>
      <c r="QP210" s="331"/>
      <c r="QQ210" s="269"/>
      <c r="QR210" s="270"/>
      <c r="QS210" s="270"/>
      <c r="QT210" s="270"/>
      <c r="QU210" s="271"/>
      <c r="QV210" s="269"/>
      <c r="QW210" s="270"/>
      <c r="QX210" s="270"/>
      <c r="QY210" s="270"/>
      <c r="QZ210" s="271"/>
      <c r="RA210" s="329"/>
      <c r="RB210" s="330"/>
      <c r="RC210" s="330"/>
      <c r="RD210" s="330"/>
      <c r="RE210" s="331"/>
      <c r="RF210" s="269"/>
      <c r="RG210" s="270"/>
      <c r="RH210" s="270"/>
      <c r="RI210" s="270"/>
      <c r="RJ210" s="271"/>
      <c r="RK210" s="258"/>
      <c r="RL210" s="203"/>
      <c r="RM210" s="203"/>
      <c r="RN210" s="203"/>
      <c r="RO210" s="203"/>
      <c r="RP210" s="203"/>
      <c r="RQ210" s="203"/>
      <c r="RR210" s="203"/>
      <c r="RS210" s="203"/>
      <c r="RT210" s="203"/>
      <c r="RU210" s="260"/>
    </row>
    <row r="211" spans="2:489" ht="12" customHeight="1">
      <c r="B211" s="859"/>
      <c r="C211" s="484"/>
      <c r="D211" s="485"/>
      <c r="E211" s="486"/>
      <c r="F211" s="348"/>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349"/>
      <c r="AC211" s="350"/>
      <c r="AD211" s="458"/>
      <c r="AE211" s="432"/>
      <c r="AF211" s="432"/>
      <c r="AG211" s="432"/>
      <c r="AH211" s="432"/>
      <c r="AI211" s="432"/>
      <c r="AJ211" s="432"/>
      <c r="AK211" s="432"/>
      <c r="AL211" s="432"/>
      <c r="AM211" s="432"/>
      <c r="AN211" s="432"/>
      <c r="AO211" s="437"/>
      <c r="AP211" s="437"/>
      <c r="AQ211" s="438"/>
      <c r="AR211" s="388"/>
      <c r="AS211" s="389"/>
      <c r="AT211" s="389"/>
      <c r="AU211" s="389"/>
      <c r="AV211" s="389"/>
      <c r="AW211" s="389"/>
      <c r="AX211" s="389"/>
      <c r="AY211" s="389"/>
      <c r="AZ211" s="389"/>
      <c r="BA211" s="389"/>
      <c r="BB211" s="389"/>
      <c r="BC211" s="389"/>
      <c r="BD211" s="389"/>
      <c r="BE211" s="390"/>
      <c r="BF211" s="388"/>
      <c r="BG211" s="389"/>
      <c r="BH211" s="389"/>
      <c r="BI211" s="389"/>
      <c r="BJ211" s="389"/>
      <c r="BK211" s="389"/>
      <c r="BL211" s="389"/>
      <c r="BM211" s="389"/>
      <c r="BN211" s="389"/>
      <c r="BO211" s="389"/>
      <c r="BP211" s="389"/>
      <c r="BQ211" s="389"/>
      <c r="BR211" s="389"/>
      <c r="BS211" s="390"/>
      <c r="BT211" s="431"/>
      <c r="BU211" s="432"/>
      <c r="BV211" s="432"/>
      <c r="BW211" s="432"/>
      <c r="BX211" s="432"/>
      <c r="BY211" s="432"/>
      <c r="BZ211" s="432"/>
      <c r="CA211" s="432"/>
      <c r="CB211" s="432"/>
      <c r="CC211" s="432"/>
      <c r="CD211" s="432"/>
      <c r="CE211" s="437"/>
      <c r="CF211" s="437"/>
      <c r="CG211" s="438"/>
      <c r="CH211" s="442" t="s">
        <v>42</v>
      </c>
      <c r="CI211" s="265"/>
      <c r="CJ211" s="265"/>
      <c r="CK211" s="265"/>
      <c r="CL211" s="265"/>
      <c r="CM211" s="265"/>
      <c r="CN211" s="325"/>
      <c r="CO211" s="325"/>
      <c r="CP211" s="325"/>
      <c r="CQ211" s="325"/>
      <c r="CR211" s="325"/>
      <c r="CS211" s="325"/>
      <c r="CT211" s="325"/>
      <c r="CU211" s="325"/>
      <c r="CV211" s="325"/>
      <c r="CW211" s="325"/>
      <c r="CX211" s="216" t="s">
        <v>50</v>
      </c>
      <c r="CY211" s="216"/>
      <c r="CZ211" s="217"/>
      <c r="DA211" s="204"/>
      <c r="DB211" s="205"/>
      <c r="DC211" s="205"/>
      <c r="DD211" s="205"/>
      <c r="DE211" s="205"/>
      <c r="DF211" s="205"/>
      <c r="DG211" s="205"/>
      <c r="DH211" s="205"/>
      <c r="DI211" s="205"/>
      <c r="DJ211" s="205"/>
      <c r="DK211" s="205"/>
      <c r="DL211" s="205"/>
      <c r="DM211" s="205"/>
      <c r="DN211" s="205"/>
      <c r="DO211" s="206"/>
      <c r="DP211" s="261"/>
      <c r="DQ211" s="262"/>
      <c r="DR211" s="262"/>
      <c r="DS211" s="262"/>
      <c r="DT211" s="262"/>
      <c r="DU211" s="262"/>
      <c r="DV211" s="262"/>
      <c r="DW211" s="262"/>
      <c r="DX211" s="265" t="s">
        <v>84</v>
      </c>
      <c r="DY211" s="265"/>
      <c r="DZ211" s="266"/>
      <c r="EA211" s="269"/>
      <c r="EB211" s="270"/>
      <c r="EC211" s="270"/>
      <c r="ED211" s="270"/>
      <c r="EE211" s="271"/>
      <c r="EF211" s="329"/>
      <c r="EG211" s="330"/>
      <c r="EH211" s="330"/>
      <c r="EI211" s="330"/>
      <c r="EJ211" s="331"/>
      <c r="EK211" s="269"/>
      <c r="EL211" s="270"/>
      <c r="EM211" s="270"/>
      <c r="EN211" s="270"/>
      <c r="EO211" s="271"/>
      <c r="EP211" s="329"/>
      <c r="EQ211" s="330"/>
      <c r="ER211" s="330"/>
      <c r="ES211" s="330"/>
      <c r="ET211" s="331"/>
      <c r="EU211" s="269"/>
      <c r="EV211" s="270"/>
      <c r="EW211" s="270"/>
      <c r="EX211" s="270"/>
      <c r="EY211" s="271"/>
      <c r="EZ211" s="269"/>
      <c r="FA211" s="270"/>
      <c r="FB211" s="270"/>
      <c r="FC211" s="270"/>
      <c r="FD211" s="271"/>
      <c r="FE211" s="329"/>
      <c r="FF211" s="330"/>
      <c r="FG211" s="330"/>
      <c r="FH211" s="330"/>
      <c r="FI211" s="331"/>
      <c r="FJ211" s="269"/>
      <c r="FK211" s="270"/>
      <c r="FL211" s="270"/>
      <c r="FM211" s="270"/>
      <c r="FN211" s="271"/>
      <c r="FO211" s="310"/>
      <c r="FP211" s="863"/>
      <c r="FQ211" s="865"/>
      <c r="FR211" s="348"/>
      <c r="FS211" s="349"/>
      <c r="FT211" s="349"/>
      <c r="FU211" s="349"/>
      <c r="FV211" s="349"/>
      <c r="FW211" s="349"/>
      <c r="FX211" s="349"/>
      <c r="FY211" s="350"/>
      <c r="FZ211" s="307" t="str">
        <f>FZ205</f>
        <v>5箇所目</v>
      </c>
      <c r="GA211" s="265"/>
      <c r="GB211" s="265"/>
      <c r="GC211" s="265"/>
      <c r="GD211" s="265"/>
      <c r="GE211" s="265"/>
      <c r="GF211" s="325"/>
      <c r="GG211" s="325"/>
      <c r="GH211" s="325"/>
      <c r="GI211" s="325"/>
      <c r="GJ211" s="325"/>
      <c r="GK211" s="325"/>
      <c r="GL211" s="325"/>
      <c r="GM211" s="325"/>
      <c r="GN211" s="325"/>
      <c r="GO211" s="325"/>
      <c r="GP211" s="216" t="s">
        <v>50</v>
      </c>
      <c r="GQ211" s="216"/>
      <c r="GR211" s="217"/>
      <c r="GS211" s="204"/>
      <c r="GT211" s="205"/>
      <c r="GU211" s="205"/>
      <c r="GV211" s="205"/>
      <c r="GW211" s="205"/>
      <c r="GX211" s="205"/>
      <c r="GY211" s="205"/>
      <c r="GZ211" s="205"/>
      <c r="HA211" s="205"/>
      <c r="HB211" s="205"/>
      <c r="HC211" s="205"/>
      <c r="HD211" s="205"/>
      <c r="HE211" s="205"/>
      <c r="HF211" s="205"/>
      <c r="HG211" s="206"/>
      <c r="HH211" s="261"/>
      <c r="HI211" s="262"/>
      <c r="HJ211" s="262"/>
      <c r="HK211" s="262"/>
      <c r="HL211" s="262"/>
      <c r="HM211" s="262"/>
      <c r="HN211" s="262"/>
      <c r="HO211" s="262"/>
      <c r="HP211" s="265" t="s">
        <v>84</v>
      </c>
      <c r="HQ211" s="265"/>
      <c r="HR211" s="266"/>
      <c r="HS211" s="269"/>
      <c r="HT211" s="270"/>
      <c r="HU211" s="270"/>
      <c r="HV211" s="270"/>
      <c r="HW211" s="271"/>
      <c r="HX211" s="329"/>
      <c r="HY211" s="330"/>
      <c r="HZ211" s="330"/>
      <c r="IA211" s="330"/>
      <c r="IB211" s="331"/>
      <c r="IC211" s="269"/>
      <c r="ID211" s="270"/>
      <c r="IE211" s="270"/>
      <c r="IF211" s="270"/>
      <c r="IG211" s="271"/>
      <c r="IH211" s="329"/>
      <c r="II211" s="330"/>
      <c r="IJ211" s="330"/>
      <c r="IK211" s="330"/>
      <c r="IL211" s="331"/>
      <c r="IM211" s="269"/>
      <c r="IN211" s="270"/>
      <c r="IO211" s="270"/>
      <c r="IP211" s="270"/>
      <c r="IQ211" s="271"/>
      <c r="IR211" s="269"/>
      <c r="IS211" s="270"/>
      <c r="IT211" s="270"/>
      <c r="IU211" s="270"/>
      <c r="IV211" s="271"/>
      <c r="IW211" s="329"/>
      <c r="IX211" s="330"/>
      <c r="IY211" s="330"/>
      <c r="IZ211" s="330"/>
      <c r="JA211" s="331"/>
      <c r="JB211" s="269"/>
      <c r="JC211" s="270"/>
      <c r="JD211" s="270"/>
      <c r="JE211" s="270"/>
      <c r="JF211" s="271"/>
      <c r="JG211" s="258"/>
      <c r="JH211" s="203"/>
      <c r="JI211" s="203"/>
      <c r="JJ211" s="203"/>
      <c r="JK211" s="203"/>
      <c r="JL211" s="203"/>
      <c r="JM211" s="203"/>
      <c r="JN211" s="203"/>
      <c r="JO211" s="203"/>
      <c r="JP211" s="203"/>
      <c r="JQ211" s="260"/>
      <c r="JR211" s="863"/>
      <c r="JS211" s="865"/>
      <c r="JT211" s="348"/>
      <c r="JU211" s="349"/>
      <c r="JV211" s="349"/>
      <c r="JW211" s="349"/>
      <c r="JX211" s="349"/>
      <c r="JY211" s="349"/>
      <c r="JZ211" s="349"/>
      <c r="KA211" s="350"/>
      <c r="KB211" s="307" t="str">
        <f>KB205</f>
        <v>8箇所目</v>
      </c>
      <c r="KC211" s="265"/>
      <c r="KD211" s="265"/>
      <c r="KE211" s="265"/>
      <c r="KF211" s="265"/>
      <c r="KG211" s="265"/>
      <c r="KH211" s="325"/>
      <c r="KI211" s="325"/>
      <c r="KJ211" s="325"/>
      <c r="KK211" s="325"/>
      <c r="KL211" s="325"/>
      <c r="KM211" s="325"/>
      <c r="KN211" s="325"/>
      <c r="KO211" s="325"/>
      <c r="KP211" s="325"/>
      <c r="KQ211" s="325"/>
      <c r="KR211" s="216" t="s">
        <v>50</v>
      </c>
      <c r="KS211" s="216"/>
      <c r="KT211" s="217"/>
      <c r="KU211" s="204"/>
      <c r="KV211" s="205"/>
      <c r="KW211" s="205"/>
      <c r="KX211" s="205"/>
      <c r="KY211" s="205"/>
      <c r="KZ211" s="205"/>
      <c r="LA211" s="205"/>
      <c r="LB211" s="205"/>
      <c r="LC211" s="205"/>
      <c r="LD211" s="205"/>
      <c r="LE211" s="205"/>
      <c r="LF211" s="205"/>
      <c r="LG211" s="205"/>
      <c r="LH211" s="205"/>
      <c r="LI211" s="206"/>
      <c r="LJ211" s="261"/>
      <c r="LK211" s="262"/>
      <c r="LL211" s="262"/>
      <c r="LM211" s="262"/>
      <c r="LN211" s="262"/>
      <c r="LO211" s="262"/>
      <c r="LP211" s="262"/>
      <c r="LQ211" s="262"/>
      <c r="LR211" s="265" t="s">
        <v>84</v>
      </c>
      <c r="LS211" s="265"/>
      <c r="LT211" s="266"/>
      <c r="LU211" s="269"/>
      <c r="LV211" s="270"/>
      <c r="LW211" s="270"/>
      <c r="LX211" s="270"/>
      <c r="LY211" s="271"/>
      <c r="LZ211" s="329"/>
      <c r="MA211" s="330"/>
      <c r="MB211" s="330"/>
      <c r="MC211" s="330"/>
      <c r="MD211" s="331"/>
      <c r="ME211" s="269"/>
      <c r="MF211" s="270"/>
      <c r="MG211" s="270"/>
      <c r="MH211" s="270"/>
      <c r="MI211" s="271"/>
      <c r="MJ211" s="329"/>
      <c r="MK211" s="330"/>
      <c r="ML211" s="330"/>
      <c r="MM211" s="330"/>
      <c r="MN211" s="331"/>
      <c r="MO211" s="269"/>
      <c r="MP211" s="270"/>
      <c r="MQ211" s="270"/>
      <c r="MR211" s="270"/>
      <c r="MS211" s="271"/>
      <c r="MT211" s="269"/>
      <c r="MU211" s="270"/>
      <c r="MV211" s="270"/>
      <c r="MW211" s="270"/>
      <c r="MX211" s="271"/>
      <c r="MY211" s="329"/>
      <c r="MZ211" s="330"/>
      <c r="NA211" s="330"/>
      <c r="NB211" s="330"/>
      <c r="NC211" s="331"/>
      <c r="ND211" s="269"/>
      <c r="NE211" s="270"/>
      <c r="NF211" s="270"/>
      <c r="NG211" s="270"/>
      <c r="NH211" s="271"/>
      <c r="NI211" s="258"/>
      <c r="NJ211" s="203"/>
      <c r="NK211" s="203"/>
      <c r="NL211" s="203"/>
      <c r="NM211" s="203"/>
      <c r="NN211" s="203"/>
      <c r="NO211" s="203"/>
      <c r="NP211" s="203"/>
      <c r="NQ211" s="203"/>
      <c r="NR211" s="203"/>
      <c r="NS211" s="260"/>
      <c r="NT211" s="863"/>
      <c r="NU211" s="865"/>
      <c r="NV211" s="348"/>
      <c r="NW211" s="349"/>
      <c r="NX211" s="349"/>
      <c r="NY211" s="349"/>
      <c r="NZ211" s="349"/>
      <c r="OA211" s="349"/>
      <c r="OB211" s="349"/>
      <c r="OC211" s="350"/>
      <c r="OD211" s="307" t="str">
        <f>OD205</f>
        <v>11箇所目</v>
      </c>
      <c r="OE211" s="265"/>
      <c r="OF211" s="265"/>
      <c r="OG211" s="265"/>
      <c r="OH211" s="265"/>
      <c r="OI211" s="265"/>
      <c r="OJ211" s="325"/>
      <c r="OK211" s="325"/>
      <c r="OL211" s="325"/>
      <c r="OM211" s="325"/>
      <c r="ON211" s="325"/>
      <c r="OO211" s="325"/>
      <c r="OP211" s="325"/>
      <c r="OQ211" s="325"/>
      <c r="OR211" s="325"/>
      <c r="OS211" s="325"/>
      <c r="OT211" s="216" t="s">
        <v>50</v>
      </c>
      <c r="OU211" s="216"/>
      <c r="OV211" s="217"/>
      <c r="OW211" s="204"/>
      <c r="OX211" s="205"/>
      <c r="OY211" s="205"/>
      <c r="OZ211" s="205"/>
      <c r="PA211" s="205"/>
      <c r="PB211" s="205"/>
      <c r="PC211" s="205"/>
      <c r="PD211" s="205"/>
      <c r="PE211" s="205"/>
      <c r="PF211" s="205"/>
      <c r="PG211" s="205"/>
      <c r="PH211" s="205"/>
      <c r="PI211" s="205"/>
      <c r="PJ211" s="205"/>
      <c r="PK211" s="206"/>
      <c r="PL211" s="261"/>
      <c r="PM211" s="262"/>
      <c r="PN211" s="262"/>
      <c r="PO211" s="262"/>
      <c r="PP211" s="262"/>
      <c r="PQ211" s="262"/>
      <c r="PR211" s="262"/>
      <c r="PS211" s="262"/>
      <c r="PT211" s="265" t="s">
        <v>84</v>
      </c>
      <c r="PU211" s="265"/>
      <c r="PV211" s="266"/>
      <c r="PW211" s="269"/>
      <c r="PX211" s="270"/>
      <c r="PY211" s="270"/>
      <c r="PZ211" s="270"/>
      <c r="QA211" s="271"/>
      <c r="QB211" s="329"/>
      <c r="QC211" s="330"/>
      <c r="QD211" s="330"/>
      <c r="QE211" s="330"/>
      <c r="QF211" s="331"/>
      <c r="QG211" s="269"/>
      <c r="QH211" s="270"/>
      <c r="QI211" s="270"/>
      <c r="QJ211" s="270"/>
      <c r="QK211" s="271"/>
      <c r="QL211" s="329"/>
      <c r="QM211" s="330"/>
      <c r="QN211" s="330"/>
      <c r="QO211" s="330"/>
      <c r="QP211" s="331"/>
      <c r="QQ211" s="269"/>
      <c r="QR211" s="270"/>
      <c r="QS211" s="270"/>
      <c r="QT211" s="270"/>
      <c r="QU211" s="271"/>
      <c r="QV211" s="269"/>
      <c r="QW211" s="270"/>
      <c r="QX211" s="270"/>
      <c r="QY211" s="270"/>
      <c r="QZ211" s="271"/>
      <c r="RA211" s="329"/>
      <c r="RB211" s="330"/>
      <c r="RC211" s="330"/>
      <c r="RD211" s="330"/>
      <c r="RE211" s="331"/>
      <c r="RF211" s="269"/>
      <c r="RG211" s="270"/>
      <c r="RH211" s="270"/>
      <c r="RI211" s="270"/>
      <c r="RJ211" s="271"/>
      <c r="RK211" s="258"/>
      <c r="RL211" s="203"/>
      <c r="RM211" s="203"/>
      <c r="RN211" s="203"/>
      <c r="RO211" s="203"/>
      <c r="RP211" s="203"/>
      <c r="RQ211" s="203"/>
      <c r="RR211" s="203"/>
      <c r="RS211" s="203"/>
      <c r="RT211" s="203"/>
      <c r="RU211" s="260"/>
    </row>
    <row r="212" spans="2:489" ht="2.1" customHeight="1">
      <c r="B212" s="859"/>
      <c r="C212" s="484"/>
      <c r="D212" s="485"/>
      <c r="E212" s="486"/>
      <c r="F212" s="348"/>
      <c r="G212" s="349"/>
      <c r="H212" s="349"/>
      <c r="I212" s="349"/>
      <c r="J212" s="349"/>
      <c r="K212" s="349"/>
      <c r="L212" s="349"/>
      <c r="M212" s="349"/>
      <c r="N212" s="349"/>
      <c r="O212" s="349"/>
      <c r="P212" s="349"/>
      <c r="Q212" s="349"/>
      <c r="R212" s="349"/>
      <c r="S212" s="349"/>
      <c r="T212" s="349"/>
      <c r="U212" s="349"/>
      <c r="V212" s="349"/>
      <c r="W212" s="349"/>
      <c r="X212" s="349"/>
      <c r="Y212" s="349"/>
      <c r="Z212" s="349"/>
      <c r="AA212" s="349"/>
      <c r="AB212" s="349"/>
      <c r="AC212" s="350"/>
      <c r="AD212" s="458"/>
      <c r="AE212" s="432"/>
      <c r="AF212" s="432"/>
      <c r="AG212" s="432"/>
      <c r="AH212" s="432"/>
      <c r="AI212" s="432"/>
      <c r="AJ212" s="432"/>
      <c r="AK212" s="432"/>
      <c r="AL212" s="432"/>
      <c r="AM212" s="432"/>
      <c r="AN212" s="432"/>
      <c r="AO212" s="437"/>
      <c r="AP212" s="437"/>
      <c r="AQ212" s="438"/>
      <c r="AR212" s="388"/>
      <c r="AS212" s="389"/>
      <c r="AT212" s="389"/>
      <c r="AU212" s="389"/>
      <c r="AV212" s="389"/>
      <c r="AW212" s="389"/>
      <c r="AX212" s="389"/>
      <c r="AY212" s="389"/>
      <c r="AZ212" s="389"/>
      <c r="BA212" s="389"/>
      <c r="BB212" s="389"/>
      <c r="BC212" s="389"/>
      <c r="BD212" s="389"/>
      <c r="BE212" s="390"/>
      <c r="BF212" s="388"/>
      <c r="BG212" s="389"/>
      <c r="BH212" s="389"/>
      <c r="BI212" s="389"/>
      <c r="BJ212" s="389"/>
      <c r="BK212" s="389"/>
      <c r="BL212" s="389"/>
      <c r="BM212" s="389"/>
      <c r="BN212" s="389"/>
      <c r="BO212" s="389"/>
      <c r="BP212" s="389"/>
      <c r="BQ212" s="389"/>
      <c r="BR212" s="389"/>
      <c r="BS212" s="390"/>
      <c r="BT212" s="431"/>
      <c r="BU212" s="432"/>
      <c r="BV212" s="432"/>
      <c r="BW212" s="432"/>
      <c r="BX212" s="432"/>
      <c r="BY212" s="432"/>
      <c r="BZ212" s="432"/>
      <c r="CA212" s="432"/>
      <c r="CB212" s="432"/>
      <c r="CC212" s="432"/>
      <c r="CD212" s="432"/>
      <c r="CE212" s="437"/>
      <c r="CF212" s="437"/>
      <c r="CG212" s="438"/>
      <c r="CH212" s="441"/>
      <c r="CI212" s="226"/>
      <c r="CJ212" s="226"/>
      <c r="CK212" s="226"/>
      <c r="CL212" s="226"/>
      <c r="CM212" s="226"/>
      <c r="CN212" s="325"/>
      <c r="CO212" s="325"/>
      <c r="CP212" s="325"/>
      <c r="CQ212" s="325"/>
      <c r="CR212" s="325"/>
      <c r="CS212" s="325"/>
      <c r="CT212" s="325"/>
      <c r="CU212" s="325"/>
      <c r="CV212" s="325"/>
      <c r="CW212" s="325"/>
      <c r="CX212" s="324"/>
      <c r="CY212" s="324"/>
      <c r="CZ212" s="344"/>
      <c r="DA212" s="207"/>
      <c r="DB212" s="208"/>
      <c r="DC212" s="208"/>
      <c r="DD212" s="208"/>
      <c r="DE212" s="208"/>
      <c r="DF212" s="208"/>
      <c r="DG212" s="208"/>
      <c r="DH212" s="208"/>
      <c r="DI212" s="208"/>
      <c r="DJ212" s="208"/>
      <c r="DK212" s="208"/>
      <c r="DL212" s="208"/>
      <c r="DM212" s="208"/>
      <c r="DN212" s="208"/>
      <c r="DO212" s="209"/>
      <c r="DP212" s="316"/>
      <c r="DQ212" s="317"/>
      <c r="DR212" s="317"/>
      <c r="DS212" s="317"/>
      <c r="DT212" s="317"/>
      <c r="DU212" s="317"/>
      <c r="DV212" s="317"/>
      <c r="DW212" s="317"/>
      <c r="DX212" s="226"/>
      <c r="DY212" s="226"/>
      <c r="DZ212" s="318"/>
      <c r="EA212" s="269"/>
      <c r="EB212" s="270"/>
      <c r="EC212" s="270"/>
      <c r="ED212" s="270"/>
      <c r="EE212" s="271"/>
      <c r="EF212" s="329"/>
      <c r="EG212" s="330"/>
      <c r="EH212" s="330"/>
      <c r="EI212" s="330"/>
      <c r="EJ212" s="331"/>
      <c r="EK212" s="269"/>
      <c r="EL212" s="270"/>
      <c r="EM212" s="270"/>
      <c r="EN212" s="270"/>
      <c r="EO212" s="271"/>
      <c r="EP212" s="329"/>
      <c r="EQ212" s="330"/>
      <c r="ER212" s="330"/>
      <c r="ES212" s="330"/>
      <c r="ET212" s="331"/>
      <c r="EU212" s="269"/>
      <c r="EV212" s="270"/>
      <c r="EW212" s="270"/>
      <c r="EX212" s="270"/>
      <c r="EY212" s="271"/>
      <c r="EZ212" s="269"/>
      <c r="FA212" s="270"/>
      <c r="FB212" s="270"/>
      <c r="FC212" s="270"/>
      <c r="FD212" s="271"/>
      <c r="FE212" s="329"/>
      <c r="FF212" s="330"/>
      <c r="FG212" s="330"/>
      <c r="FH212" s="330"/>
      <c r="FI212" s="331"/>
      <c r="FJ212" s="269"/>
      <c r="FK212" s="270"/>
      <c r="FL212" s="270"/>
      <c r="FM212" s="270"/>
      <c r="FN212" s="271"/>
      <c r="FO212" s="310"/>
      <c r="FP212" s="863"/>
      <c r="FQ212" s="865"/>
      <c r="FR212" s="348"/>
      <c r="FS212" s="349"/>
      <c r="FT212" s="349"/>
      <c r="FU212" s="349"/>
      <c r="FV212" s="349"/>
      <c r="FW212" s="349"/>
      <c r="FX212" s="349"/>
      <c r="FY212" s="350"/>
      <c r="FZ212" s="226"/>
      <c r="GA212" s="226"/>
      <c r="GB212" s="226"/>
      <c r="GC212" s="226"/>
      <c r="GD212" s="226"/>
      <c r="GE212" s="226"/>
      <c r="GF212" s="325"/>
      <c r="GG212" s="325"/>
      <c r="GH212" s="325"/>
      <c r="GI212" s="325"/>
      <c r="GJ212" s="325"/>
      <c r="GK212" s="325"/>
      <c r="GL212" s="325"/>
      <c r="GM212" s="325"/>
      <c r="GN212" s="325"/>
      <c r="GO212" s="325"/>
      <c r="GP212" s="324"/>
      <c r="GQ212" s="324"/>
      <c r="GR212" s="344"/>
      <c r="GS212" s="207"/>
      <c r="GT212" s="208"/>
      <c r="GU212" s="208"/>
      <c r="GV212" s="208"/>
      <c r="GW212" s="208"/>
      <c r="GX212" s="208"/>
      <c r="GY212" s="208"/>
      <c r="GZ212" s="208"/>
      <c r="HA212" s="208"/>
      <c r="HB212" s="208"/>
      <c r="HC212" s="208"/>
      <c r="HD212" s="208"/>
      <c r="HE212" s="208"/>
      <c r="HF212" s="208"/>
      <c r="HG212" s="209"/>
      <c r="HH212" s="316"/>
      <c r="HI212" s="317"/>
      <c r="HJ212" s="317"/>
      <c r="HK212" s="317"/>
      <c r="HL212" s="317"/>
      <c r="HM212" s="317"/>
      <c r="HN212" s="317"/>
      <c r="HO212" s="317"/>
      <c r="HP212" s="226"/>
      <c r="HQ212" s="226"/>
      <c r="HR212" s="318"/>
      <c r="HS212" s="269"/>
      <c r="HT212" s="270"/>
      <c r="HU212" s="270"/>
      <c r="HV212" s="270"/>
      <c r="HW212" s="271"/>
      <c r="HX212" s="329"/>
      <c r="HY212" s="330"/>
      <c r="HZ212" s="330"/>
      <c r="IA212" s="330"/>
      <c r="IB212" s="331"/>
      <c r="IC212" s="269"/>
      <c r="ID212" s="270"/>
      <c r="IE212" s="270"/>
      <c r="IF212" s="270"/>
      <c r="IG212" s="271"/>
      <c r="IH212" s="329"/>
      <c r="II212" s="330"/>
      <c r="IJ212" s="330"/>
      <c r="IK212" s="330"/>
      <c r="IL212" s="331"/>
      <c r="IM212" s="269"/>
      <c r="IN212" s="270"/>
      <c r="IO212" s="270"/>
      <c r="IP212" s="270"/>
      <c r="IQ212" s="271"/>
      <c r="IR212" s="269"/>
      <c r="IS212" s="270"/>
      <c r="IT212" s="270"/>
      <c r="IU212" s="270"/>
      <c r="IV212" s="271"/>
      <c r="IW212" s="329"/>
      <c r="IX212" s="330"/>
      <c r="IY212" s="330"/>
      <c r="IZ212" s="330"/>
      <c r="JA212" s="331"/>
      <c r="JB212" s="269"/>
      <c r="JC212" s="270"/>
      <c r="JD212" s="270"/>
      <c r="JE212" s="270"/>
      <c r="JF212" s="271"/>
      <c r="JG212" s="258"/>
      <c r="JH212" s="203"/>
      <c r="JI212" s="203"/>
      <c r="JJ212" s="203"/>
      <c r="JK212" s="203"/>
      <c r="JL212" s="203"/>
      <c r="JM212" s="203"/>
      <c r="JN212" s="203"/>
      <c r="JO212" s="203"/>
      <c r="JP212" s="203"/>
      <c r="JQ212" s="260"/>
      <c r="JR212" s="863"/>
      <c r="JS212" s="865"/>
      <c r="JT212" s="348"/>
      <c r="JU212" s="349"/>
      <c r="JV212" s="349"/>
      <c r="JW212" s="349"/>
      <c r="JX212" s="349"/>
      <c r="JY212" s="349"/>
      <c r="JZ212" s="349"/>
      <c r="KA212" s="350"/>
      <c r="KB212" s="226"/>
      <c r="KC212" s="226"/>
      <c r="KD212" s="226"/>
      <c r="KE212" s="226"/>
      <c r="KF212" s="226"/>
      <c r="KG212" s="226"/>
      <c r="KH212" s="325"/>
      <c r="KI212" s="325"/>
      <c r="KJ212" s="325"/>
      <c r="KK212" s="325"/>
      <c r="KL212" s="325"/>
      <c r="KM212" s="325"/>
      <c r="KN212" s="325"/>
      <c r="KO212" s="325"/>
      <c r="KP212" s="325"/>
      <c r="KQ212" s="325"/>
      <c r="KR212" s="324"/>
      <c r="KS212" s="324"/>
      <c r="KT212" s="344"/>
      <c r="KU212" s="207"/>
      <c r="KV212" s="208"/>
      <c r="KW212" s="208"/>
      <c r="KX212" s="208"/>
      <c r="KY212" s="208"/>
      <c r="KZ212" s="208"/>
      <c r="LA212" s="208"/>
      <c r="LB212" s="208"/>
      <c r="LC212" s="208"/>
      <c r="LD212" s="208"/>
      <c r="LE212" s="208"/>
      <c r="LF212" s="208"/>
      <c r="LG212" s="208"/>
      <c r="LH212" s="208"/>
      <c r="LI212" s="209"/>
      <c r="LJ212" s="316"/>
      <c r="LK212" s="317"/>
      <c r="LL212" s="317"/>
      <c r="LM212" s="317"/>
      <c r="LN212" s="317"/>
      <c r="LO212" s="317"/>
      <c r="LP212" s="317"/>
      <c r="LQ212" s="317"/>
      <c r="LR212" s="226"/>
      <c r="LS212" s="226"/>
      <c r="LT212" s="318"/>
      <c r="LU212" s="269"/>
      <c r="LV212" s="270"/>
      <c r="LW212" s="270"/>
      <c r="LX212" s="270"/>
      <c r="LY212" s="271"/>
      <c r="LZ212" s="329"/>
      <c r="MA212" s="330"/>
      <c r="MB212" s="330"/>
      <c r="MC212" s="330"/>
      <c r="MD212" s="331"/>
      <c r="ME212" s="269"/>
      <c r="MF212" s="270"/>
      <c r="MG212" s="270"/>
      <c r="MH212" s="270"/>
      <c r="MI212" s="271"/>
      <c r="MJ212" s="329"/>
      <c r="MK212" s="330"/>
      <c r="ML212" s="330"/>
      <c r="MM212" s="330"/>
      <c r="MN212" s="331"/>
      <c r="MO212" s="269"/>
      <c r="MP212" s="270"/>
      <c r="MQ212" s="270"/>
      <c r="MR212" s="270"/>
      <c r="MS212" s="271"/>
      <c r="MT212" s="269"/>
      <c r="MU212" s="270"/>
      <c r="MV212" s="270"/>
      <c r="MW212" s="270"/>
      <c r="MX212" s="271"/>
      <c r="MY212" s="329"/>
      <c r="MZ212" s="330"/>
      <c r="NA212" s="330"/>
      <c r="NB212" s="330"/>
      <c r="NC212" s="331"/>
      <c r="ND212" s="269"/>
      <c r="NE212" s="270"/>
      <c r="NF212" s="270"/>
      <c r="NG212" s="270"/>
      <c r="NH212" s="271"/>
      <c r="NI212" s="258"/>
      <c r="NJ212" s="203"/>
      <c r="NK212" s="203"/>
      <c r="NL212" s="203"/>
      <c r="NM212" s="203"/>
      <c r="NN212" s="203"/>
      <c r="NO212" s="203"/>
      <c r="NP212" s="203"/>
      <c r="NQ212" s="203"/>
      <c r="NR212" s="203"/>
      <c r="NS212" s="260"/>
      <c r="NT212" s="863"/>
      <c r="NU212" s="865"/>
      <c r="NV212" s="348"/>
      <c r="NW212" s="349"/>
      <c r="NX212" s="349"/>
      <c r="NY212" s="349"/>
      <c r="NZ212" s="349"/>
      <c r="OA212" s="349"/>
      <c r="OB212" s="349"/>
      <c r="OC212" s="350"/>
      <c r="OD212" s="226"/>
      <c r="OE212" s="226"/>
      <c r="OF212" s="226"/>
      <c r="OG212" s="226"/>
      <c r="OH212" s="226"/>
      <c r="OI212" s="226"/>
      <c r="OJ212" s="325"/>
      <c r="OK212" s="325"/>
      <c r="OL212" s="325"/>
      <c r="OM212" s="325"/>
      <c r="ON212" s="325"/>
      <c r="OO212" s="325"/>
      <c r="OP212" s="325"/>
      <c r="OQ212" s="325"/>
      <c r="OR212" s="325"/>
      <c r="OS212" s="325"/>
      <c r="OT212" s="324"/>
      <c r="OU212" s="324"/>
      <c r="OV212" s="344"/>
      <c r="OW212" s="207"/>
      <c r="OX212" s="208"/>
      <c r="OY212" s="208"/>
      <c r="OZ212" s="208"/>
      <c r="PA212" s="208"/>
      <c r="PB212" s="208"/>
      <c r="PC212" s="208"/>
      <c r="PD212" s="208"/>
      <c r="PE212" s="208"/>
      <c r="PF212" s="208"/>
      <c r="PG212" s="208"/>
      <c r="PH212" s="208"/>
      <c r="PI212" s="208"/>
      <c r="PJ212" s="208"/>
      <c r="PK212" s="209"/>
      <c r="PL212" s="316"/>
      <c r="PM212" s="317"/>
      <c r="PN212" s="317"/>
      <c r="PO212" s="317"/>
      <c r="PP212" s="317"/>
      <c r="PQ212" s="317"/>
      <c r="PR212" s="317"/>
      <c r="PS212" s="317"/>
      <c r="PT212" s="226"/>
      <c r="PU212" s="226"/>
      <c r="PV212" s="318"/>
      <c r="PW212" s="269"/>
      <c r="PX212" s="270"/>
      <c r="PY212" s="270"/>
      <c r="PZ212" s="270"/>
      <c r="QA212" s="271"/>
      <c r="QB212" s="329"/>
      <c r="QC212" s="330"/>
      <c r="QD212" s="330"/>
      <c r="QE212" s="330"/>
      <c r="QF212" s="331"/>
      <c r="QG212" s="269"/>
      <c r="QH212" s="270"/>
      <c r="QI212" s="270"/>
      <c r="QJ212" s="270"/>
      <c r="QK212" s="271"/>
      <c r="QL212" s="329"/>
      <c r="QM212" s="330"/>
      <c r="QN212" s="330"/>
      <c r="QO212" s="330"/>
      <c r="QP212" s="331"/>
      <c r="QQ212" s="269"/>
      <c r="QR212" s="270"/>
      <c r="QS212" s="270"/>
      <c r="QT212" s="270"/>
      <c r="QU212" s="271"/>
      <c r="QV212" s="269"/>
      <c r="QW212" s="270"/>
      <c r="QX212" s="270"/>
      <c r="QY212" s="270"/>
      <c r="QZ212" s="271"/>
      <c r="RA212" s="329"/>
      <c r="RB212" s="330"/>
      <c r="RC212" s="330"/>
      <c r="RD212" s="330"/>
      <c r="RE212" s="331"/>
      <c r="RF212" s="269"/>
      <c r="RG212" s="270"/>
      <c r="RH212" s="270"/>
      <c r="RI212" s="270"/>
      <c r="RJ212" s="271"/>
      <c r="RK212" s="258"/>
      <c r="RL212" s="203"/>
      <c r="RM212" s="203"/>
      <c r="RN212" s="203"/>
      <c r="RO212" s="203"/>
      <c r="RP212" s="203"/>
      <c r="RQ212" s="203"/>
      <c r="RR212" s="203"/>
      <c r="RS212" s="203"/>
      <c r="RT212" s="203"/>
      <c r="RU212" s="260"/>
    </row>
    <row r="213" spans="2:489" ht="12" customHeight="1">
      <c r="B213" s="859"/>
      <c r="C213" s="484"/>
      <c r="D213" s="485"/>
      <c r="E213" s="486"/>
      <c r="F213" s="348"/>
      <c r="G213" s="349"/>
      <c r="H213" s="349"/>
      <c r="I213" s="349"/>
      <c r="J213" s="349"/>
      <c r="K213" s="349"/>
      <c r="L213" s="349"/>
      <c r="M213" s="349"/>
      <c r="N213" s="349"/>
      <c r="O213" s="349"/>
      <c r="P213" s="349"/>
      <c r="Q213" s="349"/>
      <c r="R213" s="349"/>
      <c r="S213" s="349"/>
      <c r="T213" s="349"/>
      <c r="U213" s="349"/>
      <c r="V213" s="349"/>
      <c r="W213" s="349"/>
      <c r="X213" s="349"/>
      <c r="Y213" s="349"/>
      <c r="Z213" s="349"/>
      <c r="AA213" s="349"/>
      <c r="AB213" s="349"/>
      <c r="AC213" s="350"/>
      <c r="AD213" s="458"/>
      <c r="AE213" s="432"/>
      <c r="AF213" s="432"/>
      <c r="AG213" s="432"/>
      <c r="AH213" s="432"/>
      <c r="AI213" s="432"/>
      <c r="AJ213" s="432"/>
      <c r="AK213" s="432"/>
      <c r="AL213" s="432"/>
      <c r="AM213" s="432"/>
      <c r="AN213" s="432"/>
      <c r="AO213" s="437"/>
      <c r="AP213" s="437"/>
      <c r="AQ213" s="438"/>
      <c r="AR213" s="388"/>
      <c r="AS213" s="389"/>
      <c r="AT213" s="389"/>
      <c r="AU213" s="389"/>
      <c r="AV213" s="389"/>
      <c r="AW213" s="389"/>
      <c r="AX213" s="389"/>
      <c r="AY213" s="389"/>
      <c r="AZ213" s="389"/>
      <c r="BA213" s="389"/>
      <c r="BB213" s="389"/>
      <c r="BC213" s="389"/>
      <c r="BD213" s="389"/>
      <c r="BE213" s="390"/>
      <c r="BF213" s="388"/>
      <c r="BG213" s="389"/>
      <c r="BH213" s="389"/>
      <c r="BI213" s="389"/>
      <c r="BJ213" s="389"/>
      <c r="BK213" s="389"/>
      <c r="BL213" s="389"/>
      <c r="BM213" s="389"/>
      <c r="BN213" s="389"/>
      <c r="BO213" s="389"/>
      <c r="BP213" s="389"/>
      <c r="BQ213" s="389"/>
      <c r="BR213" s="389"/>
      <c r="BS213" s="390"/>
      <c r="BT213" s="431"/>
      <c r="BU213" s="432"/>
      <c r="BV213" s="432"/>
      <c r="BW213" s="432"/>
      <c r="BX213" s="432"/>
      <c r="BY213" s="432"/>
      <c r="BZ213" s="432"/>
      <c r="CA213" s="432"/>
      <c r="CB213" s="432"/>
      <c r="CC213" s="432"/>
      <c r="CD213" s="432"/>
      <c r="CE213" s="437"/>
      <c r="CF213" s="437"/>
      <c r="CG213" s="438"/>
      <c r="CH213" s="442" t="s">
        <v>43</v>
      </c>
      <c r="CI213" s="265"/>
      <c r="CJ213" s="265"/>
      <c r="CK213" s="265"/>
      <c r="CL213" s="265"/>
      <c r="CM213" s="265"/>
      <c r="CN213" s="325"/>
      <c r="CO213" s="325"/>
      <c r="CP213" s="325"/>
      <c r="CQ213" s="325"/>
      <c r="CR213" s="325"/>
      <c r="CS213" s="325"/>
      <c r="CT213" s="325"/>
      <c r="CU213" s="325"/>
      <c r="CV213" s="325"/>
      <c r="CW213" s="325"/>
      <c r="CX213" s="216" t="s">
        <v>50</v>
      </c>
      <c r="CY213" s="216"/>
      <c r="CZ213" s="217"/>
      <c r="DA213" s="204"/>
      <c r="DB213" s="205"/>
      <c r="DC213" s="205"/>
      <c r="DD213" s="205"/>
      <c r="DE213" s="205"/>
      <c r="DF213" s="205"/>
      <c r="DG213" s="205"/>
      <c r="DH213" s="205"/>
      <c r="DI213" s="205"/>
      <c r="DJ213" s="205"/>
      <c r="DK213" s="205"/>
      <c r="DL213" s="205"/>
      <c r="DM213" s="205"/>
      <c r="DN213" s="205"/>
      <c r="DO213" s="206"/>
      <c r="DP213" s="261"/>
      <c r="DQ213" s="262"/>
      <c r="DR213" s="262"/>
      <c r="DS213" s="262"/>
      <c r="DT213" s="262"/>
      <c r="DU213" s="262"/>
      <c r="DV213" s="262"/>
      <c r="DW213" s="262"/>
      <c r="DX213" s="265" t="s">
        <v>84</v>
      </c>
      <c r="DY213" s="265"/>
      <c r="DZ213" s="266"/>
      <c r="EA213" s="269"/>
      <c r="EB213" s="270"/>
      <c r="EC213" s="270"/>
      <c r="ED213" s="270"/>
      <c r="EE213" s="271"/>
      <c r="EF213" s="329"/>
      <c r="EG213" s="330"/>
      <c r="EH213" s="330"/>
      <c r="EI213" s="330"/>
      <c r="EJ213" s="331"/>
      <c r="EK213" s="269"/>
      <c r="EL213" s="270"/>
      <c r="EM213" s="270"/>
      <c r="EN213" s="270"/>
      <c r="EO213" s="271"/>
      <c r="EP213" s="329"/>
      <c r="EQ213" s="330"/>
      <c r="ER213" s="330"/>
      <c r="ES213" s="330"/>
      <c r="ET213" s="331"/>
      <c r="EU213" s="269"/>
      <c r="EV213" s="270"/>
      <c r="EW213" s="270"/>
      <c r="EX213" s="270"/>
      <c r="EY213" s="271"/>
      <c r="EZ213" s="269"/>
      <c r="FA213" s="270"/>
      <c r="FB213" s="270"/>
      <c r="FC213" s="270"/>
      <c r="FD213" s="271"/>
      <c r="FE213" s="329"/>
      <c r="FF213" s="330"/>
      <c r="FG213" s="330"/>
      <c r="FH213" s="330"/>
      <c r="FI213" s="331"/>
      <c r="FJ213" s="269"/>
      <c r="FK213" s="270"/>
      <c r="FL213" s="270"/>
      <c r="FM213" s="270"/>
      <c r="FN213" s="271"/>
      <c r="FO213" s="310"/>
      <c r="FP213" s="863"/>
      <c r="FQ213" s="865"/>
      <c r="FR213" s="348"/>
      <c r="FS213" s="349"/>
      <c r="FT213" s="349"/>
      <c r="FU213" s="349"/>
      <c r="FV213" s="349"/>
      <c r="FW213" s="349"/>
      <c r="FX213" s="349"/>
      <c r="FY213" s="350"/>
      <c r="FZ213" s="307" t="str">
        <f>FZ207</f>
        <v>6箇所目</v>
      </c>
      <c r="GA213" s="265"/>
      <c r="GB213" s="265"/>
      <c r="GC213" s="265"/>
      <c r="GD213" s="265"/>
      <c r="GE213" s="265"/>
      <c r="GF213" s="325"/>
      <c r="GG213" s="325"/>
      <c r="GH213" s="325"/>
      <c r="GI213" s="325"/>
      <c r="GJ213" s="325"/>
      <c r="GK213" s="325"/>
      <c r="GL213" s="325"/>
      <c r="GM213" s="325"/>
      <c r="GN213" s="325"/>
      <c r="GO213" s="325"/>
      <c r="GP213" s="216" t="s">
        <v>50</v>
      </c>
      <c r="GQ213" s="216"/>
      <c r="GR213" s="217"/>
      <c r="GS213" s="204"/>
      <c r="GT213" s="205"/>
      <c r="GU213" s="205"/>
      <c r="GV213" s="205"/>
      <c r="GW213" s="205"/>
      <c r="GX213" s="205"/>
      <c r="GY213" s="205"/>
      <c r="GZ213" s="205"/>
      <c r="HA213" s="205"/>
      <c r="HB213" s="205"/>
      <c r="HC213" s="205"/>
      <c r="HD213" s="205"/>
      <c r="HE213" s="205"/>
      <c r="HF213" s="205"/>
      <c r="HG213" s="206"/>
      <c r="HH213" s="261"/>
      <c r="HI213" s="262"/>
      <c r="HJ213" s="262"/>
      <c r="HK213" s="262"/>
      <c r="HL213" s="262"/>
      <c r="HM213" s="262"/>
      <c r="HN213" s="262"/>
      <c r="HO213" s="262"/>
      <c r="HP213" s="265" t="s">
        <v>84</v>
      </c>
      <c r="HQ213" s="265"/>
      <c r="HR213" s="266"/>
      <c r="HS213" s="269"/>
      <c r="HT213" s="270"/>
      <c r="HU213" s="270"/>
      <c r="HV213" s="270"/>
      <c r="HW213" s="271"/>
      <c r="HX213" s="329"/>
      <c r="HY213" s="330"/>
      <c r="HZ213" s="330"/>
      <c r="IA213" s="330"/>
      <c r="IB213" s="331"/>
      <c r="IC213" s="269"/>
      <c r="ID213" s="270"/>
      <c r="IE213" s="270"/>
      <c r="IF213" s="270"/>
      <c r="IG213" s="271"/>
      <c r="IH213" s="329"/>
      <c r="II213" s="330"/>
      <c r="IJ213" s="330"/>
      <c r="IK213" s="330"/>
      <c r="IL213" s="331"/>
      <c r="IM213" s="269"/>
      <c r="IN213" s="270"/>
      <c r="IO213" s="270"/>
      <c r="IP213" s="270"/>
      <c r="IQ213" s="271"/>
      <c r="IR213" s="269"/>
      <c r="IS213" s="270"/>
      <c r="IT213" s="270"/>
      <c r="IU213" s="270"/>
      <c r="IV213" s="271"/>
      <c r="IW213" s="329"/>
      <c r="IX213" s="330"/>
      <c r="IY213" s="330"/>
      <c r="IZ213" s="330"/>
      <c r="JA213" s="331"/>
      <c r="JB213" s="269"/>
      <c r="JC213" s="270"/>
      <c r="JD213" s="270"/>
      <c r="JE213" s="270"/>
      <c r="JF213" s="271"/>
      <c r="JG213" s="258"/>
      <c r="JH213" s="203"/>
      <c r="JI213" s="203"/>
      <c r="JJ213" s="203"/>
      <c r="JK213" s="203"/>
      <c r="JL213" s="203"/>
      <c r="JM213" s="203"/>
      <c r="JN213" s="203"/>
      <c r="JO213" s="203"/>
      <c r="JP213" s="203"/>
      <c r="JQ213" s="260"/>
      <c r="JR213" s="863"/>
      <c r="JS213" s="865"/>
      <c r="JT213" s="348"/>
      <c r="JU213" s="349"/>
      <c r="JV213" s="349"/>
      <c r="JW213" s="349"/>
      <c r="JX213" s="349"/>
      <c r="JY213" s="349"/>
      <c r="JZ213" s="349"/>
      <c r="KA213" s="350"/>
      <c r="KB213" s="307" t="str">
        <f>KB207</f>
        <v>9箇所目</v>
      </c>
      <c r="KC213" s="265"/>
      <c r="KD213" s="265"/>
      <c r="KE213" s="265"/>
      <c r="KF213" s="265"/>
      <c r="KG213" s="265"/>
      <c r="KH213" s="325"/>
      <c r="KI213" s="325"/>
      <c r="KJ213" s="325"/>
      <c r="KK213" s="325"/>
      <c r="KL213" s="325"/>
      <c r="KM213" s="325"/>
      <c r="KN213" s="325"/>
      <c r="KO213" s="325"/>
      <c r="KP213" s="325"/>
      <c r="KQ213" s="325"/>
      <c r="KR213" s="216" t="s">
        <v>50</v>
      </c>
      <c r="KS213" s="216"/>
      <c r="KT213" s="217"/>
      <c r="KU213" s="204"/>
      <c r="KV213" s="205"/>
      <c r="KW213" s="205"/>
      <c r="KX213" s="205"/>
      <c r="KY213" s="205"/>
      <c r="KZ213" s="205"/>
      <c r="LA213" s="205"/>
      <c r="LB213" s="205"/>
      <c r="LC213" s="205"/>
      <c r="LD213" s="205"/>
      <c r="LE213" s="205"/>
      <c r="LF213" s="205"/>
      <c r="LG213" s="205"/>
      <c r="LH213" s="205"/>
      <c r="LI213" s="206"/>
      <c r="LJ213" s="261"/>
      <c r="LK213" s="262"/>
      <c r="LL213" s="262"/>
      <c r="LM213" s="262"/>
      <c r="LN213" s="262"/>
      <c r="LO213" s="262"/>
      <c r="LP213" s="262"/>
      <c r="LQ213" s="262"/>
      <c r="LR213" s="265" t="s">
        <v>84</v>
      </c>
      <c r="LS213" s="265"/>
      <c r="LT213" s="266"/>
      <c r="LU213" s="269"/>
      <c r="LV213" s="270"/>
      <c r="LW213" s="270"/>
      <c r="LX213" s="270"/>
      <c r="LY213" s="271"/>
      <c r="LZ213" s="329"/>
      <c r="MA213" s="330"/>
      <c r="MB213" s="330"/>
      <c r="MC213" s="330"/>
      <c r="MD213" s="331"/>
      <c r="ME213" s="269"/>
      <c r="MF213" s="270"/>
      <c r="MG213" s="270"/>
      <c r="MH213" s="270"/>
      <c r="MI213" s="271"/>
      <c r="MJ213" s="329"/>
      <c r="MK213" s="330"/>
      <c r="ML213" s="330"/>
      <c r="MM213" s="330"/>
      <c r="MN213" s="331"/>
      <c r="MO213" s="269"/>
      <c r="MP213" s="270"/>
      <c r="MQ213" s="270"/>
      <c r="MR213" s="270"/>
      <c r="MS213" s="271"/>
      <c r="MT213" s="269"/>
      <c r="MU213" s="270"/>
      <c r="MV213" s="270"/>
      <c r="MW213" s="270"/>
      <c r="MX213" s="271"/>
      <c r="MY213" s="329"/>
      <c r="MZ213" s="330"/>
      <c r="NA213" s="330"/>
      <c r="NB213" s="330"/>
      <c r="NC213" s="331"/>
      <c r="ND213" s="269"/>
      <c r="NE213" s="270"/>
      <c r="NF213" s="270"/>
      <c r="NG213" s="270"/>
      <c r="NH213" s="271"/>
      <c r="NI213" s="258"/>
      <c r="NJ213" s="203"/>
      <c r="NK213" s="203"/>
      <c r="NL213" s="203"/>
      <c r="NM213" s="203"/>
      <c r="NN213" s="203"/>
      <c r="NO213" s="203"/>
      <c r="NP213" s="203"/>
      <c r="NQ213" s="203"/>
      <c r="NR213" s="203"/>
      <c r="NS213" s="260"/>
      <c r="NT213" s="863"/>
      <c r="NU213" s="865"/>
      <c r="NV213" s="348"/>
      <c r="NW213" s="349"/>
      <c r="NX213" s="349"/>
      <c r="NY213" s="349"/>
      <c r="NZ213" s="349"/>
      <c r="OA213" s="349"/>
      <c r="OB213" s="349"/>
      <c r="OC213" s="350"/>
      <c r="OD213" s="307" t="str">
        <f>OD207</f>
        <v>12箇所目</v>
      </c>
      <c r="OE213" s="265"/>
      <c r="OF213" s="265"/>
      <c r="OG213" s="265"/>
      <c r="OH213" s="265"/>
      <c r="OI213" s="265"/>
      <c r="OJ213" s="325"/>
      <c r="OK213" s="325"/>
      <c r="OL213" s="325"/>
      <c r="OM213" s="325"/>
      <c r="ON213" s="325"/>
      <c r="OO213" s="325"/>
      <c r="OP213" s="325"/>
      <c r="OQ213" s="325"/>
      <c r="OR213" s="325"/>
      <c r="OS213" s="325"/>
      <c r="OT213" s="216" t="s">
        <v>50</v>
      </c>
      <c r="OU213" s="216"/>
      <c r="OV213" s="217"/>
      <c r="OW213" s="204"/>
      <c r="OX213" s="205"/>
      <c r="OY213" s="205"/>
      <c r="OZ213" s="205"/>
      <c r="PA213" s="205"/>
      <c r="PB213" s="205"/>
      <c r="PC213" s="205"/>
      <c r="PD213" s="205"/>
      <c r="PE213" s="205"/>
      <c r="PF213" s="205"/>
      <c r="PG213" s="205"/>
      <c r="PH213" s="205"/>
      <c r="PI213" s="205"/>
      <c r="PJ213" s="205"/>
      <c r="PK213" s="206"/>
      <c r="PL213" s="261"/>
      <c r="PM213" s="262"/>
      <c r="PN213" s="262"/>
      <c r="PO213" s="262"/>
      <c r="PP213" s="262"/>
      <c r="PQ213" s="262"/>
      <c r="PR213" s="262"/>
      <c r="PS213" s="262"/>
      <c r="PT213" s="265" t="s">
        <v>84</v>
      </c>
      <c r="PU213" s="265"/>
      <c r="PV213" s="266"/>
      <c r="PW213" s="269"/>
      <c r="PX213" s="270"/>
      <c r="PY213" s="270"/>
      <c r="PZ213" s="270"/>
      <c r="QA213" s="271"/>
      <c r="QB213" s="329"/>
      <c r="QC213" s="330"/>
      <c r="QD213" s="330"/>
      <c r="QE213" s="330"/>
      <c r="QF213" s="331"/>
      <c r="QG213" s="269"/>
      <c r="QH213" s="270"/>
      <c r="QI213" s="270"/>
      <c r="QJ213" s="270"/>
      <c r="QK213" s="271"/>
      <c r="QL213" s="329"/>
      <c r="QM213" s="330"/>
      <c r="QN213" s="330"/>
      <c r="QO213" s="330"/>
      <c r="QP213" s="331"/>
      <c r="QQ213" s="269"/>
      <c r="QR213" s="270"/>
      <c r="QS213" s="270"/>
      <c r="QT213" s="270"/>
      <c r="QU213" s="271"/>
      <c r="QV213" s="269"/>
      <c r="QW213" s="270"/>
      <c r="QX213" s="270"/>
      <c r="QY213" s="270"/>
      <c r="QZ213" s="271"/>
      <c r="RA213" s="329"/>
      <c r="RB213" s="330"/>
      <c r="RC213" s="330"/>
      <c r="RD213" s="330"/>
      <c r="RE213" s="331"/>
      <c r="RF213" s="269"/>
      <c r="RG213" s="270"/>
      <c r="RH213" s="270"/>
      <c r="RI213" s="270"/>
      <c r="RJ213" s="271"/>
      <c r="RK213" s="258"/>
      <c r="RL213" s="203"/>
      <c r="RM213" s="203"/>
      <c r="RN213" s="203"/>
      <c r="RO213" s="203"/>
      <c r="RP213" s="203"/>
      <c r="RQ213" s="203"/>
      <c r="RR213" s="203"/>
      <c r="RS213" s="203"/>
      <c r="RT213" s="203"/>
      <c r="RU213" s="260"/>
    </row>
    <row r="214" spans="2:489" ht="2.1" customHeight="1">
      <c r="B214" s="859"/>
      <c r="C214" s="484"/>
      <c r="D214" s="485"/>
      <c r="E214" s="486"/>
      <c r="F214" s="351"/>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3"/>
      <c r="AD214" s="459"/>
      <c r="AE214" s="434"/>
      <c r="AF214" s="434"/>
      <c r="AG214" s="434"/>
      <c r="AH214" s="434"/>
      <c r="AI214" s="434"/>
      <c r="AJ214" s="434"/>
      <c r="AK214" s="434"/>
      <c r="AL214" s="434"/>
      <c r="AM214" s="434"/>
      <c r="AN214" s="434"/>
      <c r="AO214" s="439"/>
      <c r="AP214" s="439"/>
      <c r="AQ214" s="440"/>
      <c r="AR214" s="702"/>
      <c r="AS214" s="703"/>
      <c r="AT214" s="703"/>
      <c r="AU214" s="703"/>
      <c r="AV214" s="703"/>
      <c r="AW214" s="703"/>
      <c r="AX214" s="703"/>
      <c r="AY214" s="703"/>
      <c r="AZ214" s="703"/>
      <c r="BA214" s="703"/>
      <c r="BB214" s="703"/>
      <c r="BC214" s="703"/>
      <c r="BD214" s="703"/>
      <c r="BE214" s="704"/>
      <c r="BF214" s="702"/>
      <c r="BG214" s="703"/>
      <c r="BH214" s="703"/>
      <c r="BI214" s="703"/>
      <c r="BJ214" s="703"/>
      <c r="BK214" s="703"/>
      <c r="BL214" s="703"/>
      <c r="BM214" s="703"/>
      <c r="BN214" s="703"/>
      <c r="BO214" s="703"/>
      <c r="BP214" s="703"/>
      <c r="BQ214" s="703"/>
      <c r="BR214" s="703"/>
      <c r="BS214" s="704"/>
      <c r="BT214" s="433"/>
      <c r="BU214" s="434"/>
      <c r="BV214" s="434"/>
      <c r="BW214" s="434"/>
      <c r="BX214" s="434"/>
      <c r="BY214" s="434"/>
      <c r="BZ214" s="434"/>
      <c r="CA214" s="434"/>
      <c r="CB214" s="434"/>
      <c r="CC214" s="434"/>
      <c r="CD214" s="434"/>
      <c r="CE214" s="439"/>
      <c r="CF214" s="439"/>
      <c r="CG214" s="440"/>
      <c r="CH214" s="293"/>
      <c r="CI214" s="267"/>
      <c r="CJ214" s="267"/>
      <c r="CK214" s="267"/>
      <c r="CL214" s="267"/>
      <c r="CM214" s="267"/>
      <c r="CN214" s="354"/>
      <c r="CO214" s="354"/>
      <c r="CP214" s="354"/>
      <c r="CQ214" s="354"/>
      <c r="CR214" s="354"/>
      <c r="CS214" s="354"/>
      <c r="CT214" s="354"/>
      <c r="CU214" s="354"/>
      <c r="CV214" s="354"/>
      <c r="CW214" s="354"/>
      <c r="CX214" s="218"/>
      <c r="CY214" s="218"/>
      <c r="CZ214" s="219"/>
      <c r="DA214" s="210"/>
      <c r="DB214" s="211"/>
      <c r="DC214" s="211"/>
      <c r="DD214" s="211"/>
      <c r="DE214" s="211"/>
      <c r="DF214" s="211"/>
      <c r="DG214" s="211"/>
      <c r="DH214" s="211"/>
      <c r="DI214" s="211"/>
      <c r="DJ214" s="211"/>
      <c r="DK214" s="211"/>
      <c r="DL214" s="211"/>
      <c r="DM214" s="211"/>
      <c r="DN214" s="211"/>
      <c r="DO214" s="212"/>
      <c r="DP214" s="263"/>
      <c r="DQ214" s="264"/>
      <c r="DR214" s="264"/>
      <c r="DS214" s="264"/>
      <c r="DT214" s="264"/>
      <c r="DU214" s="264"/>
      <c r="DV214" s="264"/>
      <c r="DW214" s="264"/>
      <c r="DX214" s="267"/>
      <c r="DY214" s="267"/>
      <c r="DZ214" s="268"/>
      <c r="EA214" s="272"/>
      <c r="EB214" s="273"/>
      <c r="EC214" s="273"/>
      <c r="ED214" s="273"/>
      <c r="EE214" s="274"/>
      <c r="EF214" s="357"/>
      <c r="EG214" s="358"/>
      <c r="EH214" s="358"/>
      <c r="EI214" s="358"/>
      <c r="EJ214" s="359"/>
      <c r="EK214" s="272"/>
      <c r="EL214" s="273"/>
      <c r="EM214" s="273"/>
      <c r="EN214" s="273"/>
      <c r="EO214" s="274"/>
      <c r="EP214" s="357"/>
      <c r="EQ214" s="358"/>
      <c r="ER214" s="358"/>
      <c r="ES214" s="358"/>
      <c r="ET214" s="359"/>
      <c r="EU214" s="272"/>
      <c r="EV214" s="273"/>
      <c r="EW214" s="273"/>
      <c r="EX214" s="273"/>
      <c r="EY214" s="274"/>
      <c r="EZ214" s="272"/>
      <c r="FA214" s="273"/>
      <c r="FB214" s="273"/>
      <c r="FC214" s="273"/>
      <c r="FD214" s="274"/>
      <c r="FE214" s="357"/>
      <c r="FF214" s="358"/>
      <c r="FG214" s="358"/>
      <c r="FH214" s="358"/>
      <c r="FI214" s="359"/>
      <c r="FJ214" s="272"/>
      <c r="FK214" s="273"/>
      <c r="FL214" s="273"/>
      <c r="FM214" s="273"/>
      <c r="FN214" s="274"/>
      <c r="FO214" s="310"/>
      <c r="FP214" s="863"/>
      <c r="FQ214" s="865"/>
      <c r="FR214" s="351"/>
      <c r="FS214" s="352"/>
      <c r="FT214" s="352"/>
      <c r="FU214" s="352"/>
      <c r="FV214" s="352"/>
      <c r="FW214" s="352"/>
      <c r="FX214" s="352"/>
      <c r="FY214" s="353"/>
      <c r="FZ214" s="267"/>
      <c r="GA214" s="267"/>
      <c r="GB214" s="267"/>
      <c r="GC214" s="267"/>
      <c r="GD214" s="267"/>
      <c r="GE214" s="267"/>
      <c r="GF214" s="354"/>
      <c r="GG214" s="354"/>
      <c r="GH214" s="354"/>
      <c r="GI214" s="354"/>
      <c r="GJ214" s="354"/>
      <c r="GK214" s="354"/>
      <c r="GL214" s="354"/>
      <c r="GM214" s="354"/>
      <c r="GN214" s="354"/>
      <c r="GO214" s="354"/>
      <c r="GP214" s="218"/>
      <c r="GQ214" s="218"/>
      <c r="GR214" s="219"/>
      <c r="GS214" s="210"/>
      <c r="GT214" s="211"/>
      <c r="GU214" s="211"/>
      <c r="GV214" s="211"/>
      <c r="GW214" s="211"/>
      <c r="GX214" s="211"/>
      <c r="GY214" s="211"/>
      <c r="GZ214" s="211"/>
      <c r="HA214" s="211"/>
      <c r="HB214" s="211"/>
      <c r="HC214" s="211"/>
      <c r="HD214" s="211"/>
      <c r="HE214" s="211"/>
      <c r="HF214" s="211"/>
      <c r="HG214" s="212"/>
      <c r="HH214" s="263"/>
      <c r="HI214" s="264"/>
      <c r="HJ214" s="264"/>
      <c r="HK214" s="264"/>
      <c r="HL214" s="264"/>
      <c r="HM214" s="264"/>
      <c r="HN214" s="264"/>
      <c r="HO214" s="264"/>
      <c r="HP214" s="267"/>
      <c r="HQ214" s="267"/>
      <c r="HR214" s="268"/>
      <c r="HS214" s="272"/>
      <c r="HT214" s="273"/>
      <c r="HU214" s="273"/>
      <c r="HV214" s="273"/>
      <c r="HW214" s="274"/>
      <c r="HX214" s="357"/>
      <c r="HY214" s="358"/>
      <c r="HZ214" s="358"/>
      <c r="IA214" s="358"/>
      <c r="IB214" s="359"/>
      <c r="IC214" s="272"/>
      <c r="ID214" s="273"/>
      <c r="IE214" s="273"/>
      <c r="IF214" s="273"/>
      <c r="IG214" s="274"/>
      <c r="IH214" s="357"/>
      <c r="II214" s="358"/>
      <c r="IJ214" s="358"/>
      <c r="IK214" s="358"/>
      <c r="IL214" s="359"/>
      <c r="IM214" s="272"/>
      <c r="IN214" s="273"/>
      <c r="IO214" s="273"/>
      <c r="IP214" s="273"/>
      <c r="IQ214" s="274"/>
      <c r="IR214" s="272"/>
      <c r="IS214" s="273"/>
      <c r="IT214" s="273"/>
      <c r="IU214" s="273"/>
      <c r="IV214" s="274"/>
      <c r="IW214" s="357"/>
      <c r="IX214" s="358"/>
      <c r="IY214" s="358"/>
      <c r="IZ214" s="358"/>
      <c r="JA214" s="359"/>
      <c r="JB214" s="272"/>
      <c r="JC214" s="273"/>
      <c r="JD214" s="273"/>
      <c r="JE214" s="273"/>
      <c r="JF214" s="274"/>
      <c r="JG214" s="258"/>
      <c r="JH214" s="203"/>
      <c r="JI214" s="203"/>
      <c r="JJ214" s="203"/>
      <c r="JK214" s="203"/>
      <c r="JL214" s="203"/>
      <c r="JM214" s="203"/>
      <c r="JN214" s="203"/>
      <c r="JO214" s="203"/>
      <c r="JP214" s="203"/>
      <c r="JQ214" s="260"/>
      <c r="JR214" s="863"/>
      <c r="JS214" s="865"/>
      <c r="JT214" s="351"/>
      <c r="JU214" s="352"/>
      <c r="JV214" s="352"/>
      <c r="JW214" s="352"/>
      <c r="JX214" s="352"/>
      <c r="JY214" s="352"/>
      <c r="JZ214" s="352"/>
      <c r="KA214" s="353"/>
      <c r="KB214" s="267"/>
      <c r="KC214" s="267"/>
      <c r="KD214" s="267"/>
      <c r="KE214" s="267"/>
      <c r="KF214" s="267"/>
      <c r="KG214" s="267"/>
      <c r="KH214" s="354"/>
      <c r="KI214" s="354"/>
      <c r="KJ214" s="354"/>
      <c r="KK214" s="354"/>
      <c r="KL214" s="354"/>
      <c r="KM214" s="354"/>
      <c r="KN214" s="354"/>
      <c r="KO214" s="354"/>
      <c r="KP214" s="354"/>
      <c r="KQ214" s="354"/>
      <c r="KR214" s="218"/>
      <c r="KS214" s="218"/>
      <c r="KT214" s="219"/>
      <c r="KU214" s="210"/>
      <c r="KV214" s="211"/>
      <c r="KW214" s="211"/>
      <c r="KX214" s="211"/>
      <c r="KY214" s="211"/>
      <c r="KZ214" s="211"/>
      <c r="LA214" s="211"/>
      <c r="LB214" s="211"/>
      <c r="LC214" s="211"/>
      <c r="LD214" s="211"/>
      <c r="LE214" s="211"/>
      <c r="LF214" s="211"/>
      <c r="LG214" s="211"/>
      <c r="LH214" s="211"/>
      <c r="LI214" s="212"/>
      <c r="LJ214" s="263"/>
      <c r="LK214" s="264"/>
      <c r="LL214" s="264"/>
      <c r="LM214" s="264"/>
      <c r="LN214" s="264"/>
      <c r="LO214" s="264"/>
      <c r="LP214" s="264"/>
      <c r="LQ214" s="264"/>
      <c r="LR214" s="267"/>
      <c r="LS214" s="267"/>
      <c r="LT214" s="268"/>
      <c r="LU214" s="272"/>
      <c r="LV214" s="273"/>
      <c r="LW214" s="273"/>
      <c r="LX214" s="273"/>
      <c r="LY214" s="274"/>
      <c r="LZ214" s="357"/>
      <c r="MA214" s="358"/>
      <c r="MB214" s="358"/>
      <c r="MC214" s="358"/>
      <c r="MD214" s="359"/>
      <c r="ME214" s="272"/>
      <c r="MF214" s="273"/>
      <c r="MG214" s="273"/>
      <c r="MH214" s="273"/>
      <c r="MI214" s="274"/>
      <c r="MJ214" s="357"/>
      <c r="MK214" s="358"/>
      <c r="ML214" s="358"/>
      <c r="MM214" s="358"/>
      <c r="MN214" s="359"/>
      <c r="MO214" s="272"/>
      <c r="MP214" s="273"/>
      <c r="MQ214" s="273"/>
      <c r="MR214" s="273"/>
      <c r="MS214" s="274"/>
      <c r="MT214" s="272"/>
      <c r="MU214" s="273"/>
      <c r="MV214" s="273"/>
      <c r="MW214" s="273"/>
      <c r="MX214" s="274"/>
      <c r="MY214" s="357"/>
      <c r="MZ214" s="358"/>
      <c r="NA214" s="358"/>
      <c r="NB214" s="358"/>
      <c r="NC214" s="359"/>
      <c r="ND214" s="272"/>
      <c r="NE214" s="273"/>
      <c r="NF214" s="273"/>
      <c r="NG214" s="273"/>
      <c r="NH214" s="274"/>
      <c r="NI214" s="258"/>
      <c r="NJ214" s="203"/>
      <c r="NK214" s="203"/>
      <c r="NL214" s="203"/>
      <c r="NM214" s="203"/>
      <c r="NN214" s="203"/>
      <c r="NO214" s="203"/>
      <c r="NP214" s="203"/>
      <c r="NQ214" s="203"/>
      <c r="NR214" s="203"/>
      <c r="NS214" s="260"/>
      <c r="NT214" s="863"/>
      <c r="NU214" s="865"/>
      <c r="NV214" s="351"/>
      <c r="NW214" s="352"/>
      <c r="NX214" s="352"/>
      <c r="NY214" s="352"/>
      <c r="NZ214" s="352"/>
      <c r="OA214" s="352"/>
      <c r="OB214" s="352"/>
      <c r="OC214" s="353"/>
      <c r="OD214" s="267"/>
      <c r="OE214" s="267"/>
      <c r="OF214" s="267"/>
      <c r="OG214" s="267"/>
      <c r="OH214" s="267"/>
      <c r="OI214" s="267"/>
      <c r="OJ214" s="354"/>
      <c r="OK214" s="354"/>
      <c r="OL214" s="354"/>
      <c r="OM214" s="354"/>
      <c r="ON214" s="354"/>
      <c r="OO214" s="354"/>
      <c r="OP214" s="354"/>
      <c r="OQ214" s="354"/>
      <c r="OR214" s="354"/>
      <c r="OS214" s="354"/>
      <c r="OT214" s="218"/>
      <c r="OU214" s="218"/>
      <c r="OV214" s="219"/>
      <c r="OW214" s="210"/>
      <c r="OX214" s="211"/>
      <c r="OY214" s="211"/>
      <c r="OZ214" s="211"/>
      <c r="PA214" s="211"/>
      <c r="PB214" s="211"/>
      <c r="PC214" s="211"/>
      <c r="PD214" s="211"/>
      <c r="PE214" s="211"/>
      <c r="PF214" s="211"/>
      <c r="PG214" s="211"/>
      <c r="PH214" s="211"/>
      <c r="PI214" s="211"/>
      <c r="PJ214" s="211"/>
      <c r="PK214" s="212"/>
      <c r="PL214" s="263"/>
      <c r="PM214" s="264"/>
      <c r="PN214" s="264"/>
      <c r="PO214" s="264"/>
      <c r="PP214" s="264"/>
      <c r="PQ214" s="264"/>
      <c r="PR214" s="264"/>
      <c r="PS214" s="264"/>
      <c r="PT214" s="267"/>
      <c r="PU214" s="267"/>
      <c r="PV214" s="268"/>
      <c r="PW214" s="272"/>
      <c r="PX214" s="273"/>
      <c r="PY214" s="273"/>
      <c r="PZ214" s="273"/>
      <c r="QA214" s="274"/>
      <c r="QB214" s="357"/>
      <c r="QC214" s="358"/>
      <c r="QD214" s="358"/>
      <c r="QE214" s="358"/>
      <c r="QF214" s="359"/>
      <c r="QG214" s="272"/>
      <c r="QH214" s="273"/>
      <c r="QI214" s="273"/>
      <c r="QJ214" s="273"/>
      <c r="QK214" s="274"/>
      <c r="QL214" s="357"/>
      <c r="QM214" s="358"/>
      <c r="QN214" s="358"/>
      <c r="QO214" s="358"/>
      <c r="QP214" s="359"/>
      <c r="QQ214" s="272"/>
      <c r="QR214" s="273"/>
      <c r="QS214" s="273"/>
      <c r="QT214" s="273"/>
      <c r="QU214" s="274"/>
      <c r="QV214" s="272"/>
      <c r="QW214" s="273"/>
      <c r="QX214" s="273"/>
      <c r="QY214" s="273"/>
      <c r="QZ214" s="274"/>
      <c r="RA214" s="357"/>
      <c r="RB214" s="358"/>
      <c r="RC214" s="358"/>
      <c r="RD214" s="358"/>
      <c r="RE214" s="359"/>
      <c r="RF214" s="272"/>
      <c r="RG214" s="273"/>
      <c r="RH214" s="273"/>
      <c r="RI214" s="273"/>
      <c r="RJ214" s="274"/>
      <c r="RK214" s="258"/>
      <c r="RL214" s="203"/>
      <c r="RM214" s="203"/>
      <c r="RN214" s="203"/>
      <c r="RO214" s="203"/>
      <c r="RP214" s="203"/>
      <c r="RQ214" s="203"/>
      <c r="RR214" s="203"/>
      <c r="RS214" s="203"/>
      <c r="RT214" s="203"/>
      <c r="RU214" s="260"/>
    </row>
    <row r="215" spans="2:489" ht="12" customHeight="1">
      <c r="B215" s="859"/>
      <c r="C215" s="484"/>
      <c r="D215" s="485"/>
      <c r="E215" s="486"/>
      <c r="F215" s="345" t="s">
        <v>122</v>
      </c>
      <c r="G215" s="346"/>
      <c r="H215" s="346"/>
      <c r="I215" s="346"/>
      <c r="J215" s="346"/>
      <c r="K215" s="346"/>
      <c r="L215" s="346"/>
      <c r="M215" s="346"/>
      <c r="N215" s="346"/>
      <c r="O215" s="346"/>
      <c r="P215" s="346"/>
      <c r="Q215" s="346"/>
      <c r="R215" s="346"/>
      <c r="S215" s="346"/>
      <c r="T215" s="346"/>
      <c r="U215" s="346"/>
      <c r="V215" s="346"/>
      <c r="W215" s="346"/>
      <c r="X215" s="346"/>
      <c r="Y215" s="346"/>
      <c r="Z215" s="346"/>
      <c r="AA215" s="346"/>
      <c r="AB215" s="346"/>
      <c r="AC215" s="347"/>
      <c r="AD215" s="531">
        <f t="shared" ref="AD215" si="45">BT215</f>
        <v>0</v>
      </c>
      <c r="AE215" s="430"/>
      <c r="AF215" s="430"/>
      <c r="AG215" s="430"/>
      <c r="AH215" s="430"/>
      <c r="AI215" s="430"/>
      <c r="AJ215" s="430"/>
      <c r="AK215" s="430"/>
      <c r="AL215" s="430"/>
      <c r="AM215" s="430"/>
      <c r="AN215" s="430"/>
      <c r="AO215" s="435" t="s">
        <v>50</v>
      </c>
      <c r="AP215" s="435"/>
      <c r="AQ215" s="436"/>
      <c r="AR215" s="385"/>
      <c r="AS215" s="386"/>
      <c r="AT215" s="386"/>
      <c r="AU215" s="386"/>
      <c r="AV215" s="386"/>
      <c r="AW215" s="386"/>
      <c r="AX215" s="386"/>
      <c r="AY215" s="386"/>
      <c r="AZ215" s="386"/>
      <c r="BA215" s="386"/>
      <c r="BB215" s="386"/>
      <c r="BC215" s="386"/>
      <c r="BD215" s="386"/>
      <c r="BE215" s="387"/>
      <c r="BF215" s="385"/>
      <c r="BG215" s="386"/>
      <c r="BH215" s="386"/>
      <c r="BI215" s="386"/>
      <c r="BJ215" s="386"/>
      <c r="BK215" s="386"/>
      <c r="BL215" s="386"/>
      <c r="BM215" s="386"/>
      <c r="BN215" s="386"/>
      <c r="BO215" s="386"/>
      <c r="BP215" s="386"/>
      <c r="BQ215" s="386"/>
      <c r="BR215" s="386"/>
      <c r="BS215" s="387"/>
      <c r="BT215" s="429">
        <f t="shared" ref="BT215" si="46">SUM(CN215:CW220,GF215:GO220,KH215:KQ220,OJ215:OS220)</f>
        <v>0</v>
      </c>
      <c r="BU215" s="430"/>
      <c r="BV215" s="430"/>
      <c r="BW215" s="430"/>
      <c r="BX215" s="430"/>
      <c r="BY215" s="430"/>
      <c r="BZ215" s="430"/>
      <c r="CA215" s="430"/>
      <c r="CB215" s="430"/>
      <c r="CC215" s="430"/>
      <c r="CD215" s="430"/>
      <c r="CE215" s="435" t="s">
        <v>50</v>
      </c>
      <c r="CF215" s="435"/>
      <c r="CG215" s="436"/>
      <c r="CH215" s="291" t="s">
        <v>41</v>
      </c>
      <c r="CI215" s="225"/>
      <c r="CJ215" s="225"/>
      <c r="CK215" s="225"/>
      <c r="CL215" s="225"/>
      <c r="CM215" s="225"/>
      <c r="CN215" s="341"/>
      <c r="CO215" s="341"/>
      <c r="CP215" s="341"/>
      <c r="CQ215" s="341"/>
      <c r="CR215" s="341"/>
      <c r="CS215" s="341"/>
      <c r="CT215" s="341"/>
      <c r="CU215" s="341"/>
      <c r="CV215" s="341"/>
      <c r="CW215" s="341"/>
      <c r="CX215" s="342" t="s">
        <v>50</v>
      </c>
      <c r="CY215" s="342"/>
      <c r="CZ215" s="343"/>
      <c r="DA215" s="213"/>
      <c r="DB215" s="214"/>
      <c r="DC215" s="214"/>
      <c r="DD215" s="214"/>
      <c r="DE215" s="214"/>
      <c r="DF215" s="214"/>
      <c r="DG215" s="214"/>
      <c r="DH215" s="214"/>
      <c r="DI215" s="214"/>
      <c r="DJ215" s="214"/>
      <c r="DK215" s="214"/>
      <c r="DL215" s="214"/>
      <c r="DM215" s="214"/>
      <c r="DN215" s="214"/>
      <c r="DO215" s="215"/>
      <c r="DP215" s="355"/>
      <c r="DQ215" s="356"/>
      <c r="DR215" s="356"/>
      <c r="DS215" s="356"/>
      <c r="DT215" s="356"/>
      <c r="DU215" s="356"/>
      <c r="DV215" s="356"/>
      <c r="DW215" s="356"/>
      <c r="DX215" s="225" t="s">
        <v>84</v>
      </c>
      <c r="DY215" s="225"/>
      <c r="DZ215" s="292"/>
      <c r="EA215" s="326"/>
      <c r="EB215" s="327"/>
      <c r="EC215" s="327"/>
      <c r="ED215" s="327"/>
      <c r="EE215" s="328"/>
      <c r="EF215" s="326"/>
      <c r="EG215" s="327"/>
      <c r="EH215" s="327"/>
      <c r="EI215" s="327"/>
      <c r="EJ215" s="328"/>
      <c r="EK215" s="304"/>
      <c r="EL215" s="305"/>
      <c r="EM215" s="305"/>
      <c r="EN215" s="305"/>
      <c r="EO215" s="306"/>
      <c r="EP215" s="326"/>
      <c r="EQ215" s="327"/>
      <c r="ER215" s="327"/>
      <c r="ES215" s="327"/>
      <c r="ET215" s="328"/>
      <c r="EU215" s="304"/>
      <c r="EV215" s="305"/>
      <c r="EW215" s="305"/>
      <c r="EX215" s="305"/>
      <c r="EY215" s="306"/>
      <c r="EZ215" s="326"/>
      <c r="FA215" s="327"/>
      <c r="FB215" s="327"/>
      <c r="FC215" s="327"/>
      <c r="FD215" s="328"/>
      <c r="FE215" s="326"/>
      <c r="FF215" s="327"/>
      <c r="FG215" s="327"/>
      <c r="FH215" s="327"/>
      <c r="FI215" s="328"/>
      <c r="FJ215" s="304"/>
      <c r="FK215" s="305"/>
      <c r="FL215" s="305"/>
      <c r="FM215" s="305"/>
      <c r="FN215" s="306"/>
      <c r="FO215" s="309" t="str">
        <f t="shared" ref="FO215" si="47">IF($BT215&gt;SUM($CN215:$CW220),IF(AND(CN215&gt;0,CN217&gt;0,CN219&gt;0),"⇒⇒⇒⇒
４箇所以上の場合",""),"")</f>
        <v/>
      </c>
      <c r="FP215" s="863"/>
      <c r="FQ215" s="865"/>
      <c r="FR215" s="345" t="s">
        <v>132</v>
      </c>
      <c r="FS215" s="346"/>
      <c r="FT215" s="346"/>
      <c r="FU215" s="346"/>
      <c r="FV215" s="346"/>
      <c r="FW215" s="346"/>
      <c r="FX215" s="346"/>
      <c r="FY215" s="347"/>
      <c r="FZ215" s="224" t="str">
        <f>FZ209</f>
        <v>4箇所目</v>
      </c>
      <c r="GA215" s="225"/>
      <c r="GB215" s="225"/>
      <c r="GC215" s="225"/>
      <c r="GD215" s="225"/>
      <c r="GE215" s="225"/>
      <c r="GF215" s="341"/>
      <c r="GG215" s="341"/>
      <c r="GH215" s="341"/>
      <c r="GI215" s="341"/>
      <c r="GJ215" s="341"/>
      <c r="GK215" s="341"/>
      <c r="GL215" s="341"/>
      <c r="GM215" s="341"/>
      <c r="GN215" s="341"/>
      <c r="GO215" s="341"/>
      <c r="GP215" s="342" t="s">
        <v>50</v>
      </c>
      <c r="GQ215" s="342"/>
      <c r="GR215" s="343"/>
      <c r="GS215" s="213"/>
      <c r="GT215" s="214"/>
      <c r="GU215" s="214"/>
      <c r="GV215" s="214"/>
      <c r="GW215" s="214"/>
      <c r="GX215" s="214"/>
      <c r="GY215" s="214"/>
      <c r="GZ215" s="214"/>
      <c r="HA215" s="214"/>
      <c r="HB215" s="214"/>
      <c r="HC215" s="214"/>
      <c r="HD215" s="214"/>
      <c r="HE215" s="214"/>
      <c r="HF215" s="214"/>
      <c r="HG215" s="215"/>
      <c r="HH215" s="355"/>
      <c r="HI215" s="356"/>
      <c r="HJ215" s="356"/>
      <c r="HK215" s="356"/>
      <c r="HL215" s="356"/>
      <c r="HM215" s="356"/>
      <c r="HN215" s="356"/>
      <c r="HO215" s="356"/>
      <c r="HP215" s="225" t="s">
        <v>84</v>
      </c>
      <c r="HQ215" s="225"/>
      <c r="HR215" s="292"/>
      <c r="HS215" s="326"/>
      <c r="HT215" s="327"/>
      <c r="HU215" s="327"/>
      <c r="HV215" s="327"/>
      <c r="HW215" s="328"/>
      <c r="HX215" s="326"/>
      <c r="HY215" s="327"/>
      <c r="HZ215" s="327"/>
      <c r="IA215" s="327"/>
      <c r="IB215" s="328"/>
      <c r="IC215" s="304"/>
      <c r="ID215" s="305"/>
      <c r="IE215" s="305"/>
      <c r="IF215" s="305"/>
      <c r="IG215" s="306"/>
      <c r="IH215" s="326"/>
      <c r="II215" s="327"/>
      <c r="IJ215" s="327"/>
      <c r="IK215" s="327"/>
      <c r="IL215" s="328"/>
      <c r="IM215" s="304"/>
      <c r="IN215" s="305"/>
      <c r="IO215" s="305"/>
      <c r="IP215" s="305"/>
      <c r="IQ215" s="306"/>
      <c r="IR215" s="326"/>
      <c r="IS215" s="327"/>
      <c r="IT215" s="327"/>
      <c r="IU215" s="327"/>
      <c r="IV215" s="328"/>
      <c r="IW215" s="326"/>
      <c r="IX215" s="327"/>
      <c r="IY215" s="327"/>
      <c r="IZ215" s="327"/>
      <c r="JA215" s="328"/>
      <c r="JB215" s="304"/>
      <c r="JC215" s="305"/>
      <c r="JD215" s="305"/>
      <c r="JE215" s="305"/>
      <c r="JF215" s="306"/>
      <c r="JG215" s="258"/>
      <c r="JH215" s="203"/>
      <c r="JI215" s="203"/>
      <c r="JJ215" s="203"/>
      <c r="JK215" s="203"/>
      <c r="JL215" s="203"/>
      <c r="JM215" s="203"/>
      <c r="JN215" s="203"/>
      <c r="JO215" s="203"/>
      <c r="JP215" s="203"/>
      <c r="JQ215" s="259" t="str">
        <f t="shared" ref="JQ215" si="48">IF($BT215&gt;SUM($CN215:$CW220,$GF215:$GO220),IF(AND(GF215&gt;0,GF217&gt;0,GF219&gt;0),"⇒⇒⇒⇒
７箇所以上の場合",""),"")</f>
        <v/>
      </c>
      <c r="JR215" s="863"/>
      <c r="JS215" s="865"/>
      <c r="JT215" s="345" t="s">
        <v>122</v>
      </c>
      <c r="JU215" s="346"/>
      <c r="JV215" s="346"/>
      <c r="JW215" s="346"/>
      <c r="JX215" s="346"/>
      <c r="JY215" s="346"/>
      <c r="JZ215" s="346"/>
      <c r="KA215" s="347"/>
      <c r="KB215" s="224" t="str">
        <f>KB209</f>
        <v>7箇所目</v>
      </c>
      <c r="KC215" s="225"/>
      <c r="KD215" s="225"/>
      <c r="KE215" s="225"/>
      <c r="KF215" s="225"/>
      <c r="KG215" s="225"/>
      <c r="KH215" s="341"/>
      <c r="KI215" s="341"/>
      <c r="KJ215" s="341"/>
      <c r="KK215" s="341"/>
      <c r="KL215" s="341"/>
      <c r="KM215" s="341"/>
      <c r="KN215" s="341"/>
      <c r="KO215" s="341"/>
      <c r="KP215" s="341"/>
      <c r="KQ215" s="341"/>
      <c r="KR215" s="342" t="s">
        <v>50</v>
      </c>
      <c r="KS215" s="342"/>
      <c r="KT215" s="343"/>
      <c r="KU215" s="213"/>
      <c r="KV215" s="214"/>
      <c r="KW215" s="214"/>
      <c r="KX215" s="214"/>
      <c r="KY215" s="214"/>
      <c r="KZ215" s="214"/>
      <c r="LA215" s="214"/>
      <c r="LB215" s="214"/>
      <c r="LC215" s="214"/>
      <c r="LD215" s="214"/>
      <c r="LE215" s="214"/>
      <c r="LF215" s="214"/>
      <c r="LG215" s="214"/>
      <c r="LH215" s="214"/>
      <c r="LI215" s="215"/>
      <c r="LJ215" s="355"/>
      <c r="LK215" s="356"/>
      <c r="LL215" s="356"/>
      <c r="LM215" s="356"/>
      <c r="LN215" s="356"/>
      <c r="LO215" s="356"/>
      <c r="LP215" s="356"/>
      <c r="LQ215" s="356"/>
      <c r="LR215" s="225" t="s">
        <v>84</v>
      </c>
      <c r="LS215" s="225"/>
      <c r="LT215" s="292"/>
      <c r="LU215" s="326"/>
      <c r="LV215" s="327"/>
      <c r="LW215" s="327"/>
      <c r="LX215" s="327"/>
      <c r="LY215" s="328"/>
      <c r="LZ215" s="326"/>
      <c r="MA215" s="327"/>
      <c r="MB215" s="327"/>
      <c r="MC215" s="327"/>
      <c r="MD215" s="328"/>
      <c r="ME215" s="304"/>
      <c r="MF215" s="305"/>
      <c r="MG215" s="305"/>
      <c r="MH215" s="305"/>
      <c r="MI215" s="306"/>
      <c r="MJ215" s="326"/>
      <c r="MK215" s="327"/>
      <c r="ML215" s="327"/>
      <c r="MM215" s="327"/>
      <c r="MN215" s="328"/>
      <c r="MO215" s="304"/>
      <c r="MP215" s="305"/>
      <c r="MQ215" s="305"/>
      <c r="MR215" s="305"/>
      <c r="MS215" s="306"/>
      <c r="MT215" s="326"/>
      <c r="MU215" s="327"/>
      <c r="MV215" s="327"/>
      <c r="MW215" s="327"/>
      <c r="MX215" s="328"/>
      <c r="MY215" s="326"/>
      <c r="MZ215" s="327"/>
      <c r="NA215" s="327"/>
      <c r="NB215" s="327"/>
      <c r="NC215" s="328"/>
      <c r="ND215" s="304"/>
      <c r="NE215" s="305"/>
      <c r="NF215" s="305"/>
      <c r="NG215" s="305"/>
      <c r="NH215" s="306"/>
      <c r="NI215" s="258"/>
      <c r="NJ215" s="203"/>
      <c r="NK215" s="203"/>
      <c r="NL215" s="203"/>
      <c r="NM215" s="203"/>
      <c r="NN215" s="203"/>
      <c r="NO215" s="203"/>
      <c r="NP215" s="203"/>
      <c r="NQ215" s="203"/>
      <c r="NR215" s="203"/>
      <c r="NS215" s="259" t="str">
        <f t="shared" ref="NS215" si="49">IF($BT215&gt;SUM($CN215:$CW220,$GF215:$GO220,$KH215:$KQ220),IF(AND(KH215&gt;0,KH217&gt;0,KH219&gt;0),"⇒⇒⇒⇒
10箇所以上の場合",""),"")</f>
        <v/>
      </c>
      <c r="NT215" s="863"/>
      <c r="NU215" s="865"/>
      <c r="NV215" s="345" t="s">
        <v>122</v>
      </c>
      <c r="NW215" s="346"/>
      <c r="NX215" s="346"/>
      <c r="NY215" s="346"/>
      <c r="NZ215" s="346"/>
      <c r="OA215" s="346"/>
      <c r="OB215" s="346"/>
      <c r="OC215" s="347"/>
      <c r="OD215" s="224" t="str">
        <f>OD209</f>
        <v>10箇所目</v>
      </c>
      <c r="OE215" s="225"/>
      <c r="OF215" s="225"/>
      <c r="OG215" s="225"/>
      <c r="OH215" s="225"/>
      <c r="OI215" s="225"/>
      <c r="OJ215" s="341"/>
      <c r="OK215" s="341"/>
      <c r="OL215" s="341"/>
      <c r="OM215" s="341"/>
      <c r="ON215" s="341"/>
      <c r="OO215" s="341"/>
      <c r="OP215" s="341"/>
      <c r="OQ215" s="341"/>
      <c r="OR215" s="341"/>
      <c r="OS215" s="341"/>
      <c r="OT215" s="342" t="s">
        <v>50</v>
      </c>
      <c r="OU215" s="342"/>
      <c r="OV215" s="343"/>
      <c r="OW215" s="213"/>
      <c r="OX215" s="214"/>
      <c r="OY215" s="214"/>
      <c r="OZ215" s="214"/>
      <c r="PA215" s="214"/>
      <c r="PB215" s="214"/>
      <c r="PC215" s="214"/>
      <c r="PD215" s="214"/>
      <c r="PE215" s="214"/>
      <c r="PF215" s="214"/>
      <c r="PG215" s="214"/>
      <c r="PH215" s="214"/>
      <c r="PI215" s="214"/>
      <c r="PJ215" s="214"/>
      <c r="PK215" s="215"/>
      <c r="PL215" s="355"/>
      <c r="PM215" s="356"/>
      <c r="PN215" s="356"/>
      <c r="PO215" s="356"/>
      <c r="PP215" s="356"/>
      <c r="PQ215" s="356"/>
      <c r="PR215" s="356"/>
      <c r="PS215" s="356"/>
      <c r="PT215" s="225" t="s">
        <v>84</v>
      </c>
      <c r="PU215" s="225"/>
      <c r="PV215" s="292"/>
      <c r="PW215" s="326"/>
      <c r="PX215" s="327"/>
      <c r="PY215" s="327"/>
      <c r="PZ215" s="327"/>
      <c r="QA215" s="328"/>
      <c r="QB215" s="326"/>
      <c r="QC215" s="327"/>
      <c r="QD215" s="327"/>
      <c r="QE215" s="327"/>
      <c r="QF215" s="328"/>
      <c r="QG215" s="304"/>
      <c r="QH215" s="305"/>
      <c r="QI215" s="305"/>
      <c r="QJ215" s="305"/>
      <c r="QK215" s="306"/>
      <c r="QL215" s="326"/>
      <c r="QM215" s="327"/>
      <c r="QN215" s="327"/>
      <c r="QO215" s="327"/>
      <c r="QP215" s="328"/>
      <c r="QQ215" s="304"/>
      <c r="QR215" s="305"/>
      <c r="QS215" s="305"/>
      <c r="QT215" s="305"/>
      <c r="QU215" s="306"/>
      <c r="QV215" s="326"/>
      <c r="QW215" s="327"/>
      <c r="QX215" s="327"/>
      <c r="QY215" s="327"/>
      <c r="QZ215" s="328"/>
      <c r="RA215" s="326"/>
      <c r="RB215" s="327"/>
      <c r="RC215" s="327"/>
      <c r="RD215" s="327"/>
      <c r="RE215" s="328"/>
      <c r="RF215" s="304"/>
      <c r="RG215" s="305"/>
      <c r="RH215" s="305"/>
      <c r="RI215" s="305"/>
      <c r="RJ215" s="306"/>
      <c r="RK215" s="258"/>
      <c r="RL215" s="203"/>
      <c r="RM215" s="203"/>
      <c r="RN215" s="203"/>
      <c r="RO215" s="203"/>
      <c r="RP215" s="203"/>
      <c r="RQ215" s="203"/>
      <c r="RR215" s="203"/>
      <c r="RS215" s="203"/>
      <c r="RT215" s="203"/>
      <c r="RU215" s="259"/>
    </row>
    <row r="216" spans="2:489" ht="2.1" customHeight="1">
      <c r="B216" s="859"/>
      <c r="C216" s="484"/>
      <c r="D216" s="485"/>
      <c r="E216" s="486"/>
      <c r="F216" s="348"/>
      <c r="G216" s="349"/>
      <c r="H216" s="349"/>
      <c r="I216" s="349"/>
      <c r="J216" s="349"/>
      <c r="K216" s="349"/>
      <c r="L216" s="349"/>
      <c r="M216" s="349"/>
      <c r="N216" s="349"/>
      <c r="O216" s="349"/>
      <c r="P216" s="349"/>
      <c r="Q216" s="349"/>
      <c r="R216" s="349"/>
      <c r="S216" s="349"/>
      <c r="T216" s="349"/>
      <c r="U216" s="349"/>
      <c r="V216" s="349"/>
      <c r="W216" s="349"/>
      <c r="X216" s="349"/>
      <c r="Y216" s="349"/>
      <c r="Z216" s="349"/>
      <c r="AA216" s="349"/>
      <c r="AB216" s="349"/>
      <c r="AC216" s="350"/>
      <c r="AD216" s="458"/>
      <c r="AE216" s="432"/>
      <c r="AF216" s="432"/>
      <c r="AG216" s="432"/>
      <c r="AH216" s="432"/>
      <c r="AI216" s="432"/>
      <c r="AJ216" s="432"/>
      <c r="AK216" s="432"/>
      <c r="AL216" s="432"/>
      <c r="AM216" s="432"/>
      <c r="AN216" s="432"/>
      <c r="AO216" s="437"/>
      <c r="AP216" s="437"/>
      <c r="AQ216" s="438"/>
      <c r="AR216" s="388"/>
      <c r="AS216" s="389"/>
      <c r="AT216" s="389"/>
      <c r="AU216" s="389"/>
      <c r="AV216" s="389"/>
      <c r="AW216" s="389"/>
      <c r="AX216" s="389"/>
      <c r="AY216" s="389"/>
      <c r="AZ216" s="389"/>
      <c r="BA216" s="389"/>
      <c r="BB216" s="389"/>
      <c r="BC216" s="389"/>
      <c r="BD216" s="389"/>
      <c r="BE216" s="390"/>
      <c r="BF216" s="388"/>
      <c r="BG216" s="389"/>
      <c r="BH216" s="389"/>
      <c r="BI216" s="389"/>
      <c r="BJ216" s="389"/>
      <c r="BK216" s="389"/>
      <c r="BL216" s="389"/>
      <c r="BM216" s="389"/>
      <c r="BN216" s="389"/>
      <c r="BO216" s="389"/>
      <c r="BP216" s="389"/>
      <c r="BQ216" s="389"/>
      <c r="BR216" s="389"/>
      <c r="BS216" s="390"/>
      <c r="BT216" s="431"/>
      <c r="BU216" s="432"/>
      <c r="BV216" s="432"/>
      <c r="BW216" s="432"/>
      <c r="BX216" s="432"/>
      <c r="BY216" s="432"/>
      <c r="BZ216" s="432"/>
      <c r="CA216" s="432"/>
      <c r="CB216" s="432"/>
      <c r="CC216" s="432"/>
      <c r="CD216" s="432"/>
      <c r="CE216" s="437"/>
      <c r="CF216" s="437"/>
      <c r="CG216" s="438"/>
      <c r="CH216" s="441"/>
      <c r="CI216" s="226"/>
      <c r="CJ216" s="226"/>
      <c r="CK216" s="226"/>
      <c r="CL216" s="226"/>
      <c r="CM216" s="226"/>
      <c r="CN216" s="325"/>
      <c r="CO216" s="325"/>
      <c r="CP216" s="325"/>
      <c r="CQ216" s="325"/>
      <c r="CR216" s="325"/>
      <c r="CS216" s="325"/>
      <c r="CT216" s="325"/>
      <c r="CU216" s="325"/>
      <c r="CV216" s="325"/>
      <c r="CW216" s="325"/>
      <c r="CX216" s="324"/>
      <c r="CY216" s="324"/>
      <c r="CZ216" s="344"/>
      <c r="DA216" s="207"/>
      <c r="DB216" s="208"/>
      <c r="DC216" s="208"/>
      <c r="DD216" s="208"/>
      <c r="DE216" s="208"/>
      <c r="DF216" s="208"/>
      <c r="DG216" s="208"/>
      <c r="DH216" s="208"/>
      <c r="DI216" s="208"/>
      <c r="DJ216" s="208"/>
      <c r="DK216" s="208"/>
      <c r="DL216" s="208"/>
      <c r="DM216" s="208"/>
      <c r="DN216" s="208"/>
      <c r="DO216" s="209"/>
      <c r="DP216" s="316"/>
      <c r="DQ216" s="317"/>
      <c r="DR216" s="317"/>
      <c r="DS216" s="317"/>
      <c r="DT216" s="317"/>
      <c r="DU216" s="317"/>
      <c r="DV216" s="317"/>
      <c r="DW216" s="317"/>
      <c r="DX216" s="226"/>
      <c r="DY216" s="226"/>
      <c r="DZ216" s="318"/>
      <c r="EA216" s="329"/>
      <c r="EB216" s="330"/>
      <c r="EC216" s="330"/>
      <c r="ED216" s="330"/>
      <c r="EE216" s="331"/>
      <c r="EF216" s="329"/>
      <c r="EG216" s="330"/>
      <c r="EH216" s="330"/>
      <c r="EI216" s="330"/>
      <c r="EJ216" s="331"/>
      <c r="EK216" s="269"/>
      <c r="EL216" s="270"/>
      <c r="EM216" s="270"/>
      <c r="EN216" s="270"/>
      <c r="EO216" s="271"/>
      <c r="EP216" s="329"/>
      <c r="EQ216" s="330"/>
      <c r="ER216" s="330"/>
      <c r="ES216" s="330"/>
      <c r="ET216" s="331"/>
      <c r="EU216" s="269"/>
      <c r="EV216" s="270"/>
      <c r="EW216" s="270"/>
      <c r="EX216" s="270"/>
      <c r="EY216" s="271"/>
      <c r="EZ216" s="329"/>
      <c r="FA216" s="330"/>
      <c r="FB216" s="330"/>
      <c r="FC216" s="330"/>
      <c r="FD216" s="331"/>
      <c r="FE216" s="329"/>
      <c r="FF216" s="330"/>
      <c r="FG216" s="330"/>
      <c r="FH216" s="330"/>
      <c r="FI216" s="331"/>
      <c r="FJ216" s="269"/>
      <c r="FK216" s="270"/>
      <c r="FL216" s="270"/>
      <c r="FM216" s="270"/>
      <c r="FN216" s="271"/>
      <c r="FO216" s="310"/>
      <c r="FP216" s="863"/>
      <c r="FQ216" s="865"/>
      <c r="FR216" s="348"/>
      <c r="FS216" s="349"/>
      <c r="FT216" s="349"/>
      <c r="FU216" s="349"/>
      <c r="FV216" s="349"/>
      <c r="FW216" s="349"/>
      <c r="FX216" s="349"/>
      <c r="FY216" s="350"/>
      <c r="FZ216" s="226"/>
      <c r="GA216" s="226"/>
      <c r="GB216" s="226"/>
      <c r="GC216" s="226"/>
      <c r="GD216" s="226"/>
      <c r="GE216" s="226"/>
      <c r="GF216" s="325"/>
      <c r="GG216" s="325"/>
      <c r="GH216" s="325"/>
      <c r="GI216" s="325"/>
      <c r="GJ216" s="325"/>
      <c r="GK216" s="325"/>
      <c r="GL216" s="325"/>
      <c r="GM216" s="325"/>
      <c r="GN216" s="325"/>
      <c r="GO216" s="325"/>
      <c r="GP216" s="324"/>
      <c r="GQ216" s="324"/>
      <c r="GR216" s="344"/>
      <c r="GS216" s="207"/>
      <c r="GT216" s="208"/>
      <c r="GU216" s="208"/>
      <c r="GV216" s="208"/>
      <c r="GW216" s="208"/>
      <c r="GX216" s="208"/>
      <c r="GY216" s="208"/>
      <c r="GZ216" s="208"/>
      <c r="HA216" s="208"/>
      <c r="HB216" s="208"/>
      <c r="HC216" s="208"/>
      <c r="HD216" s="208"/>
      <c r="HE216" s="208"/>
      <c r="HF216" s="208"/>
      <c r="HG216" s="209"/>
      <c r="HH216" s="316"/>
      <c r="HI216" s="317"/>
      <c r="HJ216" s="317"/>
      <c r="HK216" s="317"/>
      <c r="HL216" s="317"/>
      <c r="HM216" s="317"/>
      <c r="HN216" s="317"/>
      <c r="HO216" s="317"/>
      <c r="HP216" s="226"/>
      <c r="HQ216" s="226"/>
      <c r="HR216" s="318"/>
      <c r="HS216" s="329"/>
      <c r="HT216" s="330"/>
      <c r="HU216" s="330"/>
      <c r="HV216" s="330"/>
      <c r="HW216" s="331"/>
      <c r="HX216" s="329"/>
      <c r="HY216" s="330"/>
      <c r="HZ216" s="330"/>
      <c r="IA216" s="330"/>
      <c r="IB216" s="331"/>
      <c r="IC216" s="269"/>
      <c r="ID216" s="270"/>
      <c r="IE216" s="270"/>
      <c r="IF216" s="270"/>
      <c r="IG216" s="271"/>
      <c r="IH216" s="329"/>
      <c r="II216" s="330"/>
      <c r="IJ216" s="330"/>
      <c r="IK216" s="330"/>
      <c r="IL216" s="331"/>
      <c r="IM216" s="269"/>
      <c r="IN216" s="270"/>
      <c r="IO216" s="270"/>
      <c r="IP216" s="270"/>
      <c r="IQ216" s="271"/>
      <c r="IR216" s="329"/>
      <c r="IS216" s="330"/>
      <c r="IT216" s="330"/>
      <c r="IU216" s="330"/>
      <c r="IV216" s="331"/>
      <c r="IW216" s="329"/>
      <c r="IX216" s="330"/>
      <c r="IY216" s="330"/>
      <c r="IZ216" s="330"/>
      <c r="JA216" s="331"/>
      <c r="JB216" s="269"/>
      <c r="JC216" s="270"/>
      <c r="JD216" s="270"/>
      <c r="JE216" s="270"/>
      <c r="JF216" s="271"/>
      <c r="JG216" s="258"/>
      <c r="JH216" s="203"/>
      <c r="JI216" s="203"/>
      <c r="JJ216" s="203"/>
      <c r="JK216" s="203"/>
      <c r="JL216" s="203"/>
      <c r="JM216" s="203"/>
      <c r="JN216" s="203"/>
      <c r="JO216" s="203"/>
      <c r="JP216" s="203"/>
      <c r="JQ216" s="260"/>
      <c r="JR216" s="863"/>
      <c r="JS216" s="865"/>
      <c r="JT216" s="348"/>
      <c r="JU216" s="349"/>
      <c r="JV216" s="349"/>
      <c r="JW216" s="349"/>
      <c r="JX216" s="349"/>
      <c r="JY216" s="349"/>
      <c r="JZ216" s="349"/>
      <c r="KA216" s="350"/>
      <c r="KB216" s="226"/>
      <c r="KC216" s="226"/>
      <c r="KD216" s="226"/>
      <c r="KE216" s="226"/>
      <c r="KF216" s="226"/>
      <c r="KG216" s="226"/>
      <c r="KH216" s="325"/>
      <c r="KI216" s="325"/>
      <c r="KJ216" s="325"/>
      <c r="KK216" s="325"/>
      <c r="KL216" s="325"/>
      <c r="KM216" s="325"/>
      <c r="KN216" s="325"/>
      <c r="KO216" s="325"/>
      <c r="KP216" s="325"/>
      <c r="KQ216" s="325"/>
      <c r="KR216" s="324"/>
      <c r="KS216" s="324"/>
      <c r="KT216" s="344"/>
      <c r="KU216" s="207"/>
      <c r="KV216" s="208"/>
      <c r="KW216" s="208"/>
      <c r="KX216" s="208"/>
      <c r="KY216" s="208"/>
      <c r="KZ216" s="208"/>
      <c r="LA216" s="208"/>
      <c r="LB216" s="208"/>
      <c r="LC216" s="208"/>
      <c r="LD216" s="208"/>
      <c r="LE216" s="208"/>
      <c r="LF216" s="208"/>
      <c r="LG216" s="208"/>
      <c r="LH216" s="208"/>
      <c r="LI216" s="209"/>
      <c r="LJ216" s="316"/>
      <c r="LK216" s="317"/>
      <c r="LL216" s="317"/>
      <c r="LM216" s="317"/>
      <c r="LN216" s="317"/>
      <c r="LO216" s="317"/>
      <c r="LP216" s="317"/>
      <c r="LQ216" s="317"/>
      <c r="LR216" s="226"/>
      <c r="LS216" s="226"/>
      <c r="LT216" s="318"/>
      <c r="LU216" s="329"/>
      <c r="LV216" s="330"/>
      <c r="LW216" s="330"/>
      <c r="LX216" s="330"/>
      <c r="LY216" s="331"/>
      <c r="LZ216" s="329"/>
      <c r="MA216" s="330"/>
      <c r="MB216" s="330"/>
      <c r="MC216" s="330"/>
      <c r="MD216" s="331"/>
      <c r="ME216" s="269"/>
      <c r="MF216" s="270"/>
      <c r="MG216" s="270"/>
      <c r="MH216" s="270"/>
      <c r="MI216" s="271"/>
      <c r="MJ216" s="329"/>
      <c r="MK216" s="330"/>
      <c r="ML216" s="330"/>
      <c r="MM216" s="330"/>
      <c r="MN216" s="331"/>
      <c r="MO216" s="269"/>
      <c r="MP216" s="270"/>
      <c r="MQ216" s="270"/>
      <c r="MR216" s="270"/>
      <c r="MS216" s="271"/>
      <c r="MT216" s="329"/>
      <c r="MU216" s="330"/>
      <c r="MV216" s="330"/>
      <c r="MW216" s="330"/>
      <c r="MX216" s="331"/>
      <c r="MY216" s="329"/>
      <c r="MZ216" s="330"/>
      <c r="NA216" s="330"/>
      <c r="NB216" s="330"/>
      <c r="NC216" s="331"/>
      <c r="ND216" s="269"/>
      <c r="NE216" s="270"/>
      <c r="NF216" s="270"/>
      <c r="NG216" s="270"/>
      <c r="NH216" s="271"/>
      <c r="NI216" s="258"/>
      <c r="NJ216" s="203"/>
      <c r="NK216" s="203"/>
      <c r="NL216" s="203"/>
      <c r="NM216" s="203"/>
      <c r="NN216" s="203"/>
      <c r="NO216" s="203"/>
      <c r="NP216" s="203"/>
      <c r="NQ216" s="203"/>
      <c r="NR216" s="203"/>
      <c r="NS216" s="260"/>
      <c r="NT216" s="863"/>
      <c r="NU216" s="865"/>
      <c r="NV216" s="348"/>
      <c r="NW216" s="349"/>
      <c r="NX216" s="349"/>
      <c r="NY216" s="349"/>
      <c r="NZ216" s="349"/>
      <c r="OA216" s="349"/>
      <c r="OB216" s="349"/>
      <c r="OC216" s="350"/>
      <c r="OD216" s="226"/>
      <c r="OE216" s="226"/>
      <c r="OF216" s="226"/>
      <c r="OG216" s="226"/>
      <c r="OH216" s="226"/>
      <c r="OI216" s="226"/>
      <c r="OJ216" s="325"/>
      <c r="OK216" s="325"/>
      <c r="OL216" s="325"/>
      <c r="OM216" s="325"/>
      <c r="ON216" s="325"/>
      <c r="OO216" s="325"/>
      <c r="OP216" s="325"/>
      <c r="OQ216" s="325"/>
      <c r="OR216" s="325"/>
      <c r="OS216" s="325"/>
      <c r="OT216" s="324"/>
      <c r="OU216" s="324"/>
      <c r="OV216" s="344"/>
      <c r="OW216" s="207"/>
      <c r="OX216" s="208"/>
      <c r="OY216" s="208"/>
      <c r="OZ216" s="208"/>
      <c r="PA216" s="208"/>
      <c r="PB216" s="208"/>
      <c r="PC216" s="208"/>
      <c r="PD216" s="208"/>
      <c r="PE216" s="208"/>
      <c r="PF216" s="208"/>
      <c r="PG216" s="208"/>
      <c r="PH216" s="208"/>
      <c r="PI216" s="208"/>
      <c r="PJ216" s="208"/>
      <c r="PK216" s="209"/>
      <c r="PL216" s="316"/>
      <c r="PM216" s="317"/>
      <c r="PN216" s="317"/>
      <c r="PO216" s="317"/>
      <c r="PP216" s="317"/>
      <c r="PQ216" s="317"/>
      <c r="PR216" s="317"/>
      <c r="PS216" s="317"/>
      <c r="PT216" s="226"/>
      <c r="PU216" s="226"/>
      <c r="PV216" s="318"/>
      <c r="PW216" s="329"/>
      <c r="PX216" s="330"/>
      <c r="PY216" s="330"/>
      <c r="PZ216" s="330"/>
      <c r="QA216" s="331"/>
      <c r="QB216" s="329"/>
      <c r="QC216" s="330"/>
      <c r="QD216" s="330"/>
      <c r="QE216" s="330"/>
      <c r="QF216" s="331"/>
      <c r="QG216" s="269"/>
      <c r="QH216" s="270"/>
      <c r="QI216" s="270"/>
      <c r="QJ216" s="270"/>
      <c r="QK216" s="271"/>
      <c r="QL216" s="329"/>
      <c r="QM216" s="330"/>
      <c r="QN216" s="330"/>
      <c r="QO216" s="330"/>
      <c r="QP216" s="331"/>
      <c r="QQ216" s="269"/>
      <c r="QR216" s="270"/>
      <c r="QS216" s="270"/>
      <c r="QT216" s="270"/>
      <c r="QU216" s="271"/>
      <c r="QV216" s="329"/>
      <c r="QW216" s="330"/>
      <c r="QX216" s="330"/>
      <c r="QY216" s="330"/>
      <c r="QZ216" s="331"/>
      <c r="RA216" s="329"/>
      <c r="RB216" s="330"/>
      <c r="RC216" s="330"/>
      <c r="RD216" s="330"/>
      <c r="RE216" s="331"/>
      <c r="RF216" s="269"/>
      <c r="RG216" s="270"/>
      <c r="RH216" s="270"/>
      <c r="RI216" s="270"/>
      <c r="RJ216" s="271"/>
      <c r="RK216" s="258"/>
      <c r="RL216" s="203"/>
      <c r="RM216" s="203"/>
      <c r="RN216" s="203"/>
      <c r="RO216" s="203"/>
      <c r="RP216" s="203"/>
      <c r="RQ216" s="203"/>
      <c r="RR216" s="203"/>
      <c r="RS216" s="203"/>
      <c r="RT216" s="203"/>
      <c r="RU216" s="260"/>
    </row>
    <row r="217" spans="2:489" ht="12" customHeight="1">
      <c r="B217" s="859"/>
      <c r="C217" s="484"/>
      <c r="D217" s="485"/>
      <c r="E217" s="486"/>
      <c r="F217" s="348"/>
      <c r="G217" s="349"/>
      <c r="H217" s="349"/>
      <c r="I217" s="349"/>
      <c r="J217" s="349"/>
      <c r="K217" s="349"/>
      <c r="L217" s="349"/>
      <c r="M217" s="349"/>
      <c r="N217" s="349"/>
      <c r="O217" s="349"/>
      <c r="P217" s="349"/>
      <c r="Q217" s="349"/>
      <c r="R217" s="349"/>
      <c r="S217" s="349"/>
      <c r="T217" s="349"/>
      <c r="U217" s="349"/>
      <c r="V217" s="349"/>
      <c r="W217" s="349"/>
      <c r="X217" s="349"/>
      <c r="Y217" s="349"/>
      <c r="Z217" s="349"/>
      <c r="AA217" s="349"/>
      <c r="AB217" s="349"/>
      <c r="AC217" s="350"/>
      <c r="AD217" s="458"/>
      <c r="AE217" s="432"/>
      <c r="AF217" s="432"/>
      <c r="AG217" s="432"/>
      <c r="AH217" s="432"/>
      <c r="AI217" s="432"/>
      <c r="AJ217" s="432"/>
      <c r="AK217" s="432"/>
      <c r="AL217" s="432"/>
      <c r="AM217" s="432"/>
      <c r="AN217" s="432"/>
      <c r="AO217" s="437"/>
      <c r="AP217" s="437"/>
      <c r="AQ217" s="438"/>
      <c r="AR217" s="388"/>
      <c r="AS217" s="389"/>
      <c r="AT217" s="389"/>
      <c r="AU217" s="389"/>
      <c r="AV217" s="389"/>
      <c r="AW217" s="389"/>
      <c r="AX217" s="389"/>
      <c r="AY217" s="389"/>
      <c r="AZ217" s="389"/>
      <c r="BA217" s="389"/>
      <c r="BB217" s="389"/>
      <c r="BC217" s="389"/>
      <c r="BD217" s="389"/>
      <c r="BE217" s="390"/>
      <c r="BF217" s="388"/>
      <c r="BG217" s="389"/>
      <c r="BH217" s="389"/>
      <c r="BI217" s="389"/>
      <c r="BJ217" s="389"/>
      <c r="BK217" s="389"/>
      <c r="BL217" s="389"/>
      <c r="BM217" s="389"/>
      <c r="BN217" s="389"/>
      <c r="BO217" s="389"/>
      <c r="BP217" s="389"/>
      <c r="BQ217" s="389"/>
      <c r="BR217" s="389"/>
      <c r="BS217" s="390"/>
      <c r="BT217" s="431"/>
      <c r="BU217" s="432"/>
      <c r="BV217" s="432"/>
      <c r="BW217" s="432"/>
      <c r="BX217" s="432"/>
      <c r="BY217" s="432"/>
      <c r="BZ217" s="432"/>
      <c r="CA217" s="432"/>
      <c r="CB217" s="432"/>
      <c r="CC217" s="432"/>
      <c r="CD217" s="432"/>
      <c r="CE217" s="437"/>
      <c r="CF217" s="437"/>
      <c r="CG217" s="438"/>
      <c r="CH217" s="442" t="s">
        <v>42</v>
      </c>
      <c r="CI217" s="265"/>
      <c r="CJ217" s="265"/>
      <c r="CK217" s="265"/>
      <c r="CL217" s="265"/>
      <c r="CM217" s="265"/>
      <c r="CN217" s="325"/>
      <c r="CO217" s="325"/>
      <c r="CP217" s="325"/>
      <c r="CQ217" s="325"/>
      <c r="CR217" s="325"/>
      <c r="CS217" s="325"/>
      <c r="CT217" s="325"/>
      <c r="CU217" s="325"/>
      <c r="CV217" s="325"/>
      <c r="CW217" s="325"/>
      <c r="CX217" s="216" t="s">
        <v>50</v>
      </c>
      <c r="CY217" s="216"/>
      <c r="CZ217" s="217"/>
      <c r="DA217" s="204"/>
      <c r="DB217" s="205"/>
      <c r="DC217" s="205"/>
      <c r="DD217" s="205"/>
      <c r="DE217" s="205"/>
      <c r="DF217" s="205"/>
      <c r="DG217" s="205"/>
      <c r="DH217" s="205"/>
      <c r="DI217" s="205"/>
      <c r="DJ217" s="205"/>
      <c r="DK217" s="205"/>
      <c r="DL217" s="205"/>
      <c r="DM217" s="205"/>
      <c r="DN217" s="205"/>
      <c r="DO217" s="206"/>
      <c r="DP217" s="261"/>
      <c r="DQ217" s="262"/>
      <c r="DR217" s="262"/>
      <c r="DS217" s="262"/>
      <c r="DT217" s="262"/>
      <c r="DU217" s="262"/>
      <c r="DV217" s="262"/>
      <c r="DW217" s="262"/>
      <c r="DX217" s="265" t="s">
        <v>84</v>
      </c>
      <c r="DY217" s="265"/>
      <c r="DZ217" s="266"/>
      <c r="EA217" s="329"/>
      <c r="EB217" s="330"/>
      <c r="EC217" s="330"/>
      <c r="ED217" s="330"/>
      <c r="EE217" s="331"/>
      <c r="EF217" s="329"/>
      <c r="EG217" s="330"/>
      <c r="EH217" s="330"/>
      <c r="EI217" s="330"/>
      <c r="EJ217" s="331"/>
      <c r="EK217" s="269"/>
      <c r="EL217" s="270"/>
      <c r="EM217" s="270"/>
      <c r="EN217" s="270"/>
      <c r="EO217" s="271"/>
      <c r="EP217" s="329"/>
      <c r="EQ217" s="330"/>
      <c r="ER217" s="330"/>
      <c r="ES217" s="330"/>
      <c r="ET217" s="331"/>
      <c r="EU217" s="269"/>
      <c r="EV217" s="270"/>
      <c r="EW217" s="270"/>
      <c r="EX217" s="270"/>
      <c r="EY217" s="271"/>
      <c r="EZ217" s="329"/>
      <c r="FA217" s="330"/>
      <c r="FB217" s="330"/>
      <c r="FC217" s="330"/>
      <c r="FD217" s="331"/>
      <c r="FE217" s="329"/>
      <c r="FF217" s="330"/>
      <c r="FG217" s="330"/>
      <c r="FH217" s="330"/>
      <c r="FI217" s="331"/>
      <c r="FJ217" s="269"/>
      <c r="FK217" s="270"/>
      <c r="FL217" s="270"/>
      <c r="FM217" s="270"/>
      <c r="FN217" s="271"/>
      <c r="FO217" s="310"/>
      <c r="FP217" s="863"/>
      <c r="FQ217" s="865"/>
      <c r="FR217" s="348"/>
      <c r="FS217" s="349"/>
      <c r="FT217" s="349"/>
      <c r="FU217" s="349"/>
      <c r="FV217" s="349"/>
      <c r="FW217" s="349"/>
      <c r="FX217" s="349"/>
      <c r="FY217" s="350"/>
      <c r="FZ217" s="307" t="str">
        <f>FZ211</f>
        <v>5箇所目</v>
      </c>
      <c r="GA217" s="265"/>
      <c r="GB217" s="265"/>
      <c r="GC217" s="265"/>
      <c r="GD217" s="265"/>
      <c r="GE217" s="265"/>
      <c r="GF217" s="325"/>
      <c r="GG217" s="325"/>
      <c r="GH217" s="325"/>
      <c r="GI217" s="325"/>
      <c r="GJ217" s="325"/>
      <c r="GK217" s="325"/>
      <c r="GL217" s="325"/>
      <c r="GM217" s="325"/>
      <c r="GN217" s="325"/>
      <c r="GO217" s="325"/>
      <c r="GP217" s="216" t="s">
        <v>50</v>
      </c>
      <c r="GQ217" s="216"/>
      <c r="GR217" s="217"/>
      <c r="GS217" s="204"/>
      <c r="GT217" s="205"/>
      <c r="GU217" s="205"/>
      <c r="GV217" s="205"/>
      <c r="GW217" s="205"/>
      <c r="GX217" s="205"/>
      <c r="GY217" s="205"/>
      <c r="GZ217" s="205"/>
      <c r="HA217" s="205"/>
      <c r="HB217" s="205"/>
      <c r="HC217" s="205"/>
      <c r="HD217" s="205"/>
      <c r="HE217" s="205"/>
      <c r="HF217" s="205"/>
      <c r="HG217" s="206"/>
      <c r="HH217" s="261"/>
      <c r="HI217" s="262"/>
      <c r="HJ217" s="262"/>
      <c r="HK217" s="262"/>
      <c r="HL217" s="262"/>
      <c r="HM217" s="262"/>
      <c r="HN217" s="262"/>
      <c r="HO217" s="262"/>
      <c r="HP217" s="265" t="s">
        <v>84</v>
      </c>
      <c r="HQ217" s="265"/>
      <c r="HR217" s="266"/>
      <c r="HS217" s="329"/>
      <c r="HT217" s="330"/>
      <c r="HU217" s="330"/>
      <c r="HV217" s="330"/>
      <c r="HW217" s="331"/>
      <c r="HX217" s="329"/>
      <c r="HY217" s="330"/>
      <c r="HZ217" s="330"/>
      <c r="IA217" s="330"/>
      <c r="IB217" s="331"/>
      <c r="IC217" s="269"/>
      <c r="ID217" s="270"/>
      <c r="IE217" s="270"/>
      <c r="IF217" s="270"/>
      <c r="IG217" s="271"/>
      <c r="IH217" s="329"/>
      <c r="II217" s="330"/>
      <c r="IJ217" s="330"/>
      <c r="IK217" s="330"/>
      <c r="IL217" s="331"/>
      <c r="IM217" s="269"/>
      <c r="IN217" s="270"/>
      <c r="IO217" s="270"/>
      <c r="IP217" s="270"/>
      <c r="IQ217" s="271"/>
      <c r="IR217" s="329"/>
      <c r="IS217" s="330"/>
      <c r="IT217" s="330"/>
      <c r="IU217" s="330"/>
      <c r="IV217" s="331"/>
      <c r="IW217" s="329"/>
      <c r="IX217" s="330"/>
      <c r="IY217" s="330"/>
      <c r="IZ217" s="330"/>
      <c r="JA217" s="331"/>
      <c r="JB217" s="269"/>
      <c r="JC217" s="270"/>
      <c r="JD217" s="270"/>
      <c r="JE217" s="270"/>
      <c r="JF217" s="271"/>
      <c r="JG217" s="258"/>
      <c r="JH217" s="203"/>
      <c r="JI217" s="203"/>
      <c r="JJ217" s="203"/>
      <c r="JK217" s="203"/>
      <c r="JL217" s="203"/>
      <c r="JM217" s="203"/>
      <c r="JN217" s="203"/>
      <c r="JO217" s="203"/>
      <c r="JP217" s="203"/>
      <c r="JQ217" s="260"/>
      <c r="JR217" s="863"/>
      <c r="JS217" s="865"/>
      <c r="JT217" s="348"/>
      <c r="JU217" s="349"/>
      <c r="JV217" s="349"/>
      <c r="JW217" s="349"/>
      <c r="JX217" s="349"/>
      <c r="JY217" s="349"/>
      <c r="JZ217" s="349"/>
      <c r="KA217" s="350"/>
      <c r="KB217" s="307" t="str">
        <f>KB211</f>
        <v>8箇所目</v>
      </c>
      <c r="KC217" s="265"/>
      <c r="KD217" s="265"/>
      <c r="KE217" s="265"/>
      <c r="KF217" s="265"/>
      <c r="KG217" s="265"/>
      <c r="KH217" s="325"/>
      <c r="KI217" s="325"/>
      <c r="KJ217" s="325"/>
      <c r="KK217" s="325"/>
      <c r="KL217" s="325"/>
      <c r="KM217" s="325"/>
      <c r="KN217" s="325"/>
      <c r="KO217" s="325"/>
      <c r="KP217" s="325"/>
      <c r="KQ217" s="325"/>
      <c r="KR217" s="216" t="s">
        <v>50</v>
      </c>
      <c r="KS217" s="216"/>
      <c r="KT217" s="217"/>
      <c r="KU217" s="204"/>
      <c r="KV217" s="205"/>
      <c r="KW217" s="205"/>
      <c r="KX217" s="205"/>
      <c r="KY217" s="205"/>
      <c r="KZ217" s="205"/>
      <c r="LA217" s="205"/>
      <c r="LB217" s="205"/>
      <c r="LC217" s="205"/>
      <c r="LD217" s="205"/>
      <c r="LE217" s="205"/>
      <c r="LF217" s="205"/>
      <c r="LG217" s="205"/>
      <c r="LH217" s="205"/>
      <c r="LI217" s="206"/>
      <c r="LJ217" s="261"/>
      <c r="LK217" s="262"/>
      <c r="LL217" s="262"/>
      <c r="LM217" s="262"/>
      <c r="LN217" s="262"/>
      <c r="LO217" s="262"/>
      <c r="LP217" s="262"/>
      <c r="LQ217" s="262"/>
      <c r="LR217" s="265" t="s">
        <v>84</v>
      </c>
      <c r="LS217" s="265"/>
      <c r="LT217" s="266"/>
      <c r="LU217" s="329"/>
      <c r="LV217" s="330"/>
      <c r="LW217" s="330"/>
      <c r="LX217" s="330"/>
      <c r="LY217" s="331"/>
      <c r="LZ217" s="329"/>
      <c r="MA217" s="330"/>
      <c r="MB217" s="330"/>
      <c r="MC217" s="330"/>
      <c r="MD217" s="331"/>
      <c r="ME217" s="269"/>
      <c r="MF217" s="270"/>
      <c r="MG217" s="270"/>
      <c r="MH217" s="270"/>
      <c r="MI217" s="271"/>
      <c r="MJ217" s="329"/>
      <c r="MK217" s="330"/>
      <c r="ML217" s="330"/>
      <c r="MM217" s="330"/>
      <c r="MN217" s="331"/>
      <c r="MO217" s="269"/>
      <c r="MP217" s="270"/>
      <c r="MQ217" s="270"/>
      <c r="MR217" s="270"/>
      <c r="MS217" s="271"/>
      <c r="MT217" s="329"/>
      <c r="MU217" s="330"/>
      <c r="MV217" s="330"/>
      <c r="MW217" s="330"/>
      <c r="MX217" s="331"/>
      <c r="MY217" s="329"/>
      <c r="MZ217" s="330"/>
      <c r="NA217" s="330"/>
      <c r="NB217" s="330"/>
      <c r="NC217" s="331"/>
      <c r="ND217" s="269"/>
      <c r="NE217" s="270"/>
      <c r="NF217" s="270"/>
      <c r="NG217" s="270"/>
      <c r="NH217" s="271"/>
      <c r="NI217" s="258"/>
      <c r="NJ217" s="203"/>
      <c r="NK217" s="203"/>
      <c r="NL217" s="203"/>
      <c r="NM217" s="203"/>
      <c r="NN217" s="203"/>
      <c r="NO217" s="203"/>
      <c r="NP217" s="203"/>
      <c r="NQ217" s="203"/>
      <c r="NR217" s="203"/>
      <c r="NS217" s="260"/>
      <c r="NT217" s="863"/>
      <c r="NU217" s="865"/>
      <c r="NV217" s="348"/>
      <c r="NW217" s="349"/>
      <c r="NX217" s="349"/>
      <c r="NY217" s="349"/>
      <c r="NZ217" s="349"/>
      <c r="OA217" s="349"/>
      <c r="OB217" s="349"/>
      <c r="OC217" s="350"/>
      <c r="OD217" s="307" t="str">
        <f>OD211</f>
        <v>11箇所目</v>
      </c>
      <c r="OE217" s="265"/>
      <c r="OF217" s="265"/>
      <c r="OG217" s="265"/>
      <c r="OH217" s="265"/>
      <c r="OI217" s="265"/>
      <c r="OJ217" s="325"/>
      <c r="OK217" s="325"/>
      <c r="OL217" s="325"/>
      <c r="OM217" s="325"/>
      <c r="ON217" s="325"/>
      <c r="OO217" s="325"/>
      <c r="OP217" s="325"/>
      <c r="OQ217" s="325"/>
      <c r="OR217" s="325"/>
      <c r="OS217" s="325"/>
      <c r="OT217" s="216" t="s">
        <v>50</v>
      </c>
      <c r="OU217" s="216"/>
      <c r="OV217" s="217"/>
      <c r="OW217" s="204"/>
      <c r="OX217" s="205"/>
      <c r="OY217" s="205"/>
      <c r="OZ217" s="205"/>
      <c r="PA217" s="205"/>
      <c r="PB217" s="205"/>
      <c r="PC217" s="205"/>
      <c r="PD217" s="205"/>
      <c r="PE217" s="205"/>
      <c r="PF217" s="205"/>
      <c r="PG217" s="205"/>
      <c r="PH217" s="205"/>
      <c r="PI217" s="205"/>
      <c r="PJ217" s="205"/>
      <c r="PK217" s="206"/>
      <c r="PL217" s="261"/>
      <c r="PM217" s="262"/>
      <c r="PN217" s="262"/>
      <c r="PO217" s="262"/>
      <c r="PP217" s="262"/>
      <c r="PQ217" s="262"/>
      <c r="PR217" s="262"/>
      <c r="PS217" s="262"/>
      <c r="PT217" s="265" t="s">
        <v>84</v>
      </c>
      <c r="PU217" s="265"/>
      <c r="PV217" s="266"/>
      <c r="PW217" s="329"/>
      <c r="PX217" s="330"/>
      <c r="PY217" s="330"/>
      <c r="PZ217" s="330"/>
      <c r="QA217" s="331"/>
      <c r="QB217" s="329"/>
      <c r="QC217" s="330"/>
      <c r="QD217" s="330"/>
      <c r="QE217" s="330"/>
      <c r="QF217" s="331"/>
      <c r="QG217" s="269"/>
      <c r="QH217" s="270"/>
      <c r="QI217" s="270"/>
      <c r="QJ217" s="270"/>
      <c r="QK217" s="271"/>
      <c r="QL217" s="329"/>
      <c r="QM217" s="330"/>
      <c r="QN217" s="330"/>
      <c r="QO217" s="330"/>
      <c r="QP217" s="331"/>
      <c r="QQ217" s="269"/>
      <c r="QR217" s="270"/>
      <c r="QS217" s="270"/>
      <c r="QT217" s="270"/>
      <c r="QU217" s="271"/>
      <c r="QV217" s="329"/>
      <c r="QW217" s="330"/>
      <c r="QX217" s="330"/>
      <c r="QY217" s="330"/>
      <c r="QZ217" s="331"/>
      <c r="RA217" s="329"/>
      <c r="RB217" s="330"/>
      <c r="RC217" s="330"/>
      <c r="RD217" s="330"/>
      <c r="RE217" s="331"/>
      <c r="RF217" s="269"/>
      <c r="RG217" s="270"/>
      <c r="RH217" s="270"/>
      <c r="RI217" s="270"/>
      <c r="RJ217" s="271"/>
      <c r="RK217" s="258"/>
      <c r="RL217" s="203"/>
      <c r="RM217" s="203"/>
      <c r="RN217" s="203"/>
      <c r="RO217" s="203"/>
      <c r="RP217" s="203"/>
      <c r="RQ217" s="203"/>
      <c r="RR217" s="203"/>
      <c r="RS217" s="203"/>
      <c r="RT217" s="203"/>
      <c r="RU217" s="260"/>
    </row>
    <row r="218" spans="2:489" ht="2.1" customHeight="1">
      <c r="B218" s="859"/>
      <c r="C218" s="484"/>
      <c r="D218" s="485"/>
      <c r="E218" s="486"/>
      <c r="F218" s="348"/>
      <c r="G218" s="349"/>
      <c r="H218" s="349"/>
      <c r="I218" s="349"/>
      <c r="J218" s="349"/>
      <c r="K218" s="349"/>
      <c r="L218" s="349"/>
      <c r="M218" s="349"/>
      <c r="N218" s="349"/>
      <c r="O218" s="349"/>
      <c r="P218" s="349"/>
      <c r="Q218" s="349"/>
      <c r="R218" s="349"/>
      <c r="S218" s="349"/>
      <c r="T218" s="349"/>
      <c r="U218" s="349"/>
      <c r="V218" s="349"/>
      <c r="W218" s="349"/>
      <c r="X218" s="349"/>
      <c r="Y218" s="349"/>
      <c r="Z218" s="349"/>
      <c r="AA218" s="349"/>
      <c r="AB218" s="349"/>
      <c r="AC218" s="350"/>
      <c r="AD218" s="458"/>
      <c r="AE218" s="432"/>
      <c r="AF218" s="432"/>
      <c r="AG218" s="432"/>
      <c r="AH218" s="432"/>
      <c r="AI218" s="432"/>
      <c r="AJ218" s="432"/>
      <c r="AK218" s="432"/>
      <c r="AL218" s="432"/>
      <c r="AM218" s="432"/>
      <c r="AN218" s="432"/>
      <c r="AO218" s="437"/>
      <c r="AP218" s="437"/>
      <c r="AQ218" s="438"/>
      <c r="AR218" s="388"/>
      <c r="AS218" s="389"/>
      <c r="AT218" s="389"/>
      <c r="AU218" s="389"/>
      <c r="AV218" s="389"/>
      <c r="AW218" s="389"/>
      <c r="AX218" s="389"/>
      <c r="AY218" s="389"/>
      <c r="AZ218" s="389"/>
      <c r="BA218" s="389"/>
      <c r="BB218" s="389"/>
      <c r="BC218" s="389"/>
      <c r="BD218" s="389"/>
      <c r="BE218" s="390"/>
      <c r="BF218" s="388"/>
      <c r="BG218" s="389"/>
      <c r="BH218" s="389"/>
      <c r="BI218" s="389"/>
      <c r="BJ218" s="389"/>
      <c r="BK218" s="389"/>
      <c r="BL218" s="389"/>
      <c r="BM218" s="389"/>
      <c r="BN218" s="389"/>
      <c r="BO218" s="389"/>
      <c r="BP218" s="389"/>
      <c r="BQ218" s="389"/>
      <c r="BR218" s="389"/>
      <c r="BS218" s="390"/>
      <c r="BT218" s="431"/>
      <c r="BU218" s="432"/>
      <c r="BV218" s="432"/>
      <c r="BW218" s="432"/>
      <c r="BX218" s="432"/>
      <c r="BY218" s="432"/>
      <c r="BZ218" s="432"/>
      <c r="CA218" s="432"/>
      <c r="CB218" s="432"/>
      <c r="CC218" s="432"/>
      <c r="CD218" s="432"/>
      <c r="CE218" s="437"/>
      <c r="CF218" s="437"/>
      <c r="CG218" s="438"/>
      <c r="CH218" s="441"/>
      <c r="CI218" s="226"/>
      <c r="CJ218" s="226"/>
      <c r="CK218" s="226"/>
      <c r="CL218" s="226"/>
      <c r="CM218" s="226"/>
      <c r="CN218" s="325"/>
      <c r="CO218" s="325"/>
      <c r="CP218" s="325"/>
      <c r="CQ218" s="325"/>
      <c r="CR218" s="325"/>
      <c r="CS218" s="325"/>
      <c r="CT218" s="325"/>
      <c r="CU218" s="325"/>
      <c r="CV218" s="325"/>
      <c r="CW218" s="325"/>
      <c r="CX218" s="324"/>
      <c r="CY218" s="324"/>
      <c r="CZ218" s="344"/>
      <c r="DA218" s="207"/>
      <c r="DB218" s="208"/>
      <c r="DC218" s="208"/>
      <c r="DD218" s="208"/>
      <c r="DE218" s="208"/>
      <c r="DF218" s="208"/>
      <c r="DG218" s="208"/>
      <c r="DH218" s="208"/>
      <c r="DI218" s="208"/>
      <c r="DJ218" s="208"/>
      <c r="DK218" s="208"/>
      <c r="DL218" s="208"/>
      <c r="DM218" s="208"/>
      <c r="DN218" s="208"/>
      <c r="DO218" s="209"/>
      <c r="DP218" s="316"/>
      <c r="DQ218" s="317"/>
      <c r="DR218" s="317"/>
      <c r="DS218" s="317"/>
      <c r="DT218" s="317"/>
      <c r="DU218" s="317"/>
      <c r="DV218" s="317"/>
      <c r="DW218" s="317"/>
      <c r="DX218" s="226"/>
      <c r="DY218" s="226"/>
      <c r="DZ218" s="318"/>
      <c r="EA218" s="329"/>
      <c r="EB218" s="330"/>
      <c r="EC218" s="330"/>
      <c r="ED218" s="330"/>
      <c r="EE218" s="331"/>
      <c r="EF218" s="329"/>
      <c r="EG218" s="330"/>
      <c r="EH218" s="330"/>
      <c r="EI218" s="330"/>
      <c r="EJ218" s="331"/>
      <c r="EK218" s="269"/>
      <c r="EL218" s="270"/>
      <c r="EM218" s="270"/>
      <c r="EN218" s="270"/>
      <c r="EO218" s="271"/>
      <c r="EP218" s="329"/>
      <c r="EQ218" s="330"/>
      <c r="ER218" s="330"/>
      <c r="ES218" s="330"/>
      <c r="ET218" s="331"/>
      <c r="EU218" s="269"/>
      <c r="EV218" s="270"/>
      <c r="EW218" s="270"/>
      <c r="EX218" s="270"/>
      <c r="EY218" s="271"/>
      <c r="EZ218" s="329"/>
      <c r="FA218" s="330"/>
      <c r="FB218" s="330"/>
      <c r="FC218" s="330"/>
      <c r="FD218" s="331"/>
      <c r="FE218" s="329"/>
      <c r="FF218" s="330"/>
      <c r="FG218" s="330"/>
      <c r="FH218" s="330"/>
      <c r="FI218" s="331"/>
      <c r="FJ218" s="269"/>
      <c r="FK218" s="270"/>
      <c r="FL218" s="270"/>
      <c r="FM218" s="270"/>
      <c r="FN218" s="271"/>
      <c r="FO218" s="310"/>
      <c r="FP218" s="863"/>
      <c r="FQ218" s="865"/>
      <c r="FR218" s="348"/>
      <c r="FS218" s="349"/>
      <c r="FT218" s="349"/>
      <c r="FU218" s="349"/>
      <c r="FV218" s="349"/>
      <c r="FW218" s="349"/>
      <c r="FX218" s="349"/>
      <c r="FY218" s="350"/>
      <c r="FZ218" s="226"/>
      <c r="GA218" s="226"/>
      <c r="GB218" s="226"/>
      <c r="GC218" s="226"/>
      <c r="GD218" s="226"/>
      <c r="GE218" s="226"/>
      <c r="GF218" s="325"/>
      <c r="GG218" s="325"/>
      <c r="GH218" s="325"/>
      <c r="GI218" s="325"/>
      <c r="GJ218" s="325"/>
      <c r="GK218" s="325"/>
      <c r="GL218" s="325"/>
      <c r="GM218" s="325"/>
      <c r="GN218" s="325"/>
      <c r="GO218" s="325"/>
      <c r="GP218" s="324"/>
      <c r="GQ218" s="324"/>
      <c r="GR218" s="344"/>
      <c r="GS218" s="207"/>
      <c r="GT218" s="208"/>
      <c r="GU218" s="208"/>
      <c r="GV218" s="208"/>
      <c r="GW218" s="208"/>
      <c r="GX218" s="208"/>
      <c r="GY218" s="208"/>
      <c r="GZ218" s="208"/>
      <c r="HA218" s="208"/>
      <c r="HB218" s="208"/>
      <c r="HC218" s="208"/>
      <c r="HD218" s="208"/>
      <c r="HE218" s="208"/>
      <c r="HF218" s="208"/>
      <c r="HG218" s="209"/>
      <c r="HH218" s="316"/>
      <c r="HI218" s="317"/>
      <c r="HJ218" s="317"/>
      <c r="HK218" s="317"/>
      <c r="HL218" s="317"/>
      <c r="HM218" s="317"/>
      <c r="HN218" s="317"/>
      <c r="HO218" s="317"/>
      <c r="HP218" s="226"/>
      <c r="HQ218" s="226"/>
      <c r="HR218" s="318"/>
      <c r="HS218" s="329"/>
      <c r="HT218" s="330"/>
      <c r="HU218" s="330"/>
      <c r="HV218" s="330"/>
      <c r="HW218" s="331"/>
      <c r="HX218" s="329"/>
      <c r="HY218" s="330"/>
      <c r="HZ218" s="330"/>
      <c r="IA218" s="330"/>
      <c r="IB218" s="331"/>
      <c r="IC218" s="269"/>
      <c r="ID218" s="270"/>
      <c r="IE218" s="270"/>
      <c r="IF218" s="270"/>
      <c r="IG218" s="271"/>
      <c r="IH218" s="329"/>
      <c r="II218" s="330"/>
      <c r="IJ218" s="330"/>
      <c r="IK218" s="330"/>
      <c r="IL218" s="331"/>
      <c r="IM218" s="269"/>
      <c r="IN218" s="270"/>
      <c r="IO218" s="270"/>
      <c r="IP218" s="270"/>
      <c r="IQ218" s="271"/>
      <c r="IR218" s="329"/>
      <c r="IS218" s="330"/>
      <c r="IT218" s="330"/>
      <c r="IU218" s="330"/>
      <c r="IV218" s="331"/>
      <c r="IW218" s="329"/>
      <c r="IX218" s="330"/>
      <c r="IY218" s="330"/>
      <c r="IZ218" s="330"/>
      <c r="JA218" s="331"/>
      <c r="JB218" s="269"/>
      <c r="JC218" s="270"/>
      <c r="JD218" s="270"/>
      <c r="JE218" s="270"/>
      <c r="JF218" s="271"/>
      <c r="JG218" s="258"/>
      <c r="JH218" s="203"/>
      <c r="JI218" s="203"/>
      <c r="JJ218" s="203"/>
      <c r="JK218" s="203"/>
      <c r="JL218" s="203"/>
      <c r="JM218" s="203"/>
      <c r="JN218" s="203"/>
      <c r="JO218" s="203"/>
      <c r="JP218" s="203"/>
      <c r="JQ218" s="260"/>
      <c r="JR218" s="863"/>
      <c r="JS218" s="865"/>
      <c r="JT218" s="348"/>
      <c r="JU218" s="349"/>
      <c r="JV218" s="349"/>
      <c r="JW218" s="349"/>
      <c r="JX218" s="349"/>
      <c r="JY218" s="349"/>
      <c r="JZ218" s="349"/>
      <c r="KA218" s="350"/>
      <c r="KB218" s="226"/>
      <c r="KC218" s="226"/>
      <c r="KD218" s="226"/>
      <c r="KE218" s="226"/>
      <c r="KF218" s="226"/>
      <c r="KG218" s="226"/>
      <c r="KH218" s="325"/>
      <c r="KI218" s="325"/>
      <c r="KJ218" s="325"/>
      <c r="KK218" s="325"/>
      <c r="KL218" s="325"/>
      <c r="KM218" s="325"/>
      <c r="KN218" s="325"/>
      <c r="KO218" s="325"/>
      <c r="KP218" s="325"/>
      <c r="KQ218" s="325"/>
      <c r="KR218" s="324"/>
      <c r="KS218" s="324"/>
      <c r="KT218" s="344"/>
      <c r="KU218" s="207"/>
      <c r="KV218" s="208"/>
      <c r="KW218" s="208"/>
      <c r="KX218" s="208"/>
      <c r="KY218" s="208"/>
      <c r="KZ218" s="208"/>
      <c r="LA218" s="208"/>
      <c r="LB218" s="208"/>
      <c r="LC218" s="208"/>
      <c r="LD218" s="208"/>
      <c r="LE218" s="208"/>
      <c r="LF218" s="208"/>
      <c r="LG218" s="208"/>
      <c r="LH218" s="208"/>
      <c r="LI218" s="209"/>
      <c r="LJ218" s="316"/>
      <c r="LK218" s="317"/>
      <c r="LL218" s="317"/>
      <c r="LM218" s="317"/>
      <c r="LN218" s="317"/>
      <c r="LO218" s="317"/>
      <c r="LP218" s="317"/>
      <c r="LQ218" s="317"/>
      <c r="LR218" s="226"/>
      <c r="LS218" s="226"/>
      <c r="LT218" s="318"/>
      <c r="LU218" s="329"/>
      <c r="LV218" s="330"/>
      <c r="LW218" s="330"/>
      <c r="LX218" s="330"/>
      <c r="LY218" s="331"/>
      <c r="LZ218" s="329"/>
      <c r="MA218" s="330"/>
      <c r="MB218" s="330"/>
      <c r="MC218" s="330"/>
      <c r="MD218" s="331"/>
      <c r="ME218" s="269"/>
      <c r="MF218" s="270"/>
      <c r="MG218" s="270"/>
      <c r="MH218" s="270"/>
      <c r="MI218" s="271"/>
      <c r="MJ218" s="329"/>
      <c r="MK218" s="330"/>
      <c r="ML218" s="330"/>
      <c r="MM218" s="330"/>
      <c r="MN218" s="331"/>
      <c r="MO218" s="269"/>
      <c r="MP218" s="270"/>
      <c r="MQ218" s="270"/>
      <c r="MR218" s="270"/>
      <c r="MS218" s="271"/>
      <c r="MT218" s="329"/>
      <c r="MU218" s="330"/>
      <c r="MV218" s="330"/>
      <c r="MW218" s="330"/>
      <c r="MX218" s="331"/>
      <c r="MY218" s="329"/>
      <c r="MZ218" s="330"/>
      <c r="NA218" s="330"/>
      <c r="NB218" s="330"/>
      <c r="NC218" s="331"/>
      <c r="ND218" s="269"/>
      <c r="NE218" s="270"/>
      <c r="NF218" s="270"/>
      <c r="NG218" s="270"/>
      <c r="NH218" s="271"/>
      <c r="NI218" s="258"/>
      <c r="NJ218" s="203"/>
      <c r="NK218" s="203"/>
      <c r="NL218" s="203"/>
      <c r="NM218" s="203"/>
      <c r="NN218" s="203"/>
      <c r="NO218" s="203"/>
      <c r="NP218" s="203"/>
      <c r="NQ218" s="203"/>
      <c r="NR218" s="203"/>
      <c r="NS218" s="260"/>
      <c r="NT218" s="863"/>
      <c r="NU218" s="865"/>
      <c r="NV218" s="348"/>
      <c r="NW218" s="349"/>
      <c r="NX218" s="349"/>
      <c r="NY218" s="349"/>
      <c r="NZ218" s="349"/>
      <c r="OA218" s="349"/>
      <c r="OB218" s="349"/>
      <c r="OC218" s="350"/>
      <c r="OD218" s="226"/>
      <c r="OE218" s="226"/>
      <c r="OF218" s="226"/>
      <c r="OG218" s="226"/>
      <c r="OH218" s="226"/>
      <c r="OI218" s="226"/>
      <c r="OJ218" s="325"/>
      <c r="OK218" s="325"/>
      <c r="OL218" s="325"/>
      <c r="OM218" s="325"/>
      <c r="ON218" s="325"/>
      <c r="OO218" s="325"/>
      <c r="OP218" s="325"/>
      <c r="OQ218" s="325"/>
      <c r="OR218" s="325"/>
      <c r="OS218" s="325"/>
      <c r="OT218" s="324"/>
      <c r="OU218" s="324"/>
      <c r="OV218" s="344"/>
      <c r="OW218" s="207"/>
      <c r="OX218" s="208"/>
      <c r="OY218" s="208"/>
      <c r="OZ218" s="208"/>
      <c r="PA218" s="208"/>
      <c r="PB218" s="208"/>
      <c r="PC218" s="208"/>
      <c r="PD218" s="208"/>
      <c r="PE218" s="208"/>
      <c r="PF218" s="208"/>
      <c r="PG218" s="208"/>
      <c r="PH218" s="208"/>
      <c r="PI218" s="208"/>
      <c r="PJ218" s="208"/>
      <c r="PK218" s="209"/>
      <c r="PL218" s="316"/>
      <c r="PM218" s="317"/>
      <c r="PN218" s="317"/>
      <c r="PO218" s="317"/>
      <c r="PP218" s="317"/>
      <c r="PQ218" s="317"/>
      <c r="PR218" s="317"/>
      <c r="PS218" s="317"/>
      <c r="PT218" s="226"/>
      <c r="PU218" s="226"/>
      <c r="PV218" s="318"/>
      <c r="PW218" s="329"/>
      <c r="PX218" s="330"/>
      <c r="PY218" s="330"/>
      <c r="PZ218" s="330"/>
      <c r="QA218" s="331"/>
      <c r="QB218" s="329"/>
      <c r="QC218" s="330"/>
      <c r="QD218" s="330"/>
      <c r="QE218" s="330"/>
      <c r="QF218" s="331"/>
      <c r="QG218" s="269"/>
      <c r="QH218" s="270"/>
      <c r="QI218" s="270"/>
      <c r="QJ218" s="270"/>
      <c r="QK218" s="271"/>
      <c r="QL218" s="329"/>
      <c r="QM218" s="330"/>
      <c r="QN218" s="330"/>
      <c r="QO218" s="330"/>
      <c r="QP218" s="331"/>
      <c r="QQ218" s="269"/>
      <c r="QR218" s="270"/>
      <c r="QS218" s="270"/>
      <c r="QT218" s="270"/>
      <c r="QU218" s="271"/>
      <c r="QV218" s="329"/>
      <c r="QW218" s="330"/>
      <c r="QX218" s="330"/>
      <c r="QY218" s="330"/>
      <c r="QZ218" s="331"/>
      <c r="RA218" s="329"/>
      <c r="RB218" s="330"/>
      <c r="RC218" s="330"/>
      <c r="RD218" s="330"/>
      <c r="RE218" s="331"/>
      <c r="RF218" s="269"/>
      <c r="RG218" s="270"/>
      <c r="RH218" s="270"/>
      <c r="RI218" s="270"/>
      <c r="RJ218" s="271"/>
      <c r="RK218" s="258"/>
      <c r="RL218" s="203"/>
      <c r="RM218" s="203"/>
      <c r="RN218" s="203"/>
      <c r="RO218" s="203"/>
      <c r="RP218" s="203"/>
      <c r="RQ218" s="203"/>
      <c r="RR218" s="203"/>
      <c r="RS218" s="203"/>
      <c r="RT218" s="203"/>
      <c r="RU218" s="260"/>
    </row>
    <row r="219" spans="2:489" ht="12" customHeight="1">
      <c r="B219" s="859"/>
      <c r="C219" s="484"/>
      <c r="D219" s="485"/>
      <c r="E219" s="486"/>
      <c r="F219" s="348"/>
      <c r="G219" s="349"/>
      <c r="H219" s="349"/>
      <c r="I219" s="349"/>
      <c r="J219" s="349"/>
      <c r="K219" s="349"/>
      <c r="L219" s="349"/>
      <c r="M219" s="349"/>
      <c r="N219" s="349"/>
      <c r="O219" s="349"/>
      <c r="P219" s="349"/>
      <c r="Q219" s="349"/>
      <c r="R219" s="349"/>
      <c r="S219" s="349"/>
      <c r="T219" s="349"/>
      <c r="U219" s="349"/>
      <c r="V219" s="349"/>
      <c r="W219" s="349"/>
      <c r="X219" s="349"/>
      <c r="Y219" s="349"/>
      <c r="Z219" s="349"/>
      <c r="AA219" s="349"/>
      <c r="AB219" s="349"/>
      <c r="AC219" s="350"/>
      <c r="AD219" s="458"/>
      <c r="AE219" s="432"/>
      <c r="AF219" s="432"/>
      <c r="AG219" s="432"/>
      <c r="AH219" s="432"/>
      <c r="AI219" s="432"/>
      <c r="AJ219" s="432"/>
      <c r="AK219" s="432"/>
      <c r="AL219" s="432"/>
      <c r="AM219" s="432"/>
      <c r="AN219" s="432"/>
      <c r="AO219" s="437"/>
      <c r="AP219" s="437"/>
      <c r="AQ219" s="438"/>
      <c r="AR219" s="388"/>
      <c r="AS219" s="389"/>
      <c r="AT219" s="389"/>
      <c r="AU219" s="389"/>
      <c r="AV219" s="389"/>
      <c r="AW219" s="389"/>
      <c r="AX219" s="389"/>
      <c r="AY219" s="389"/>
      <c r="AZ219" s="389"/>
      <c r="BA219" s="389"/>
      <c r="BB219" s="389"/>
      <c r="BC219" s="389"/>
      <c r="BD219" s="389"/>
      <c r="BE219" s="390"/>
      <c r="BF219" s="388"/>
      <c r="BG219" s="389"/>
      <c r="BH219" s="389"/>
      <c r="BI219" s="389"/>
      <c r="BJ219" s="389"/>
      <c r="BK219" s="389"/>
      <c r="BL219" s="389"/>
      <c r="BM219" s="389"/>
      <c r="BN219" s="389"/>
      <c r="BO219" s="389"/>
      <c r="BP219" s="389"/>
      <c r="BQ219" s="389"/>
      <c r="BR219" s="389"/>
      <c r="BS219" s="390"/>
      <c r="BT219" s="431"/>
      <c r="BU219" s="432"/>
      <c r="BV219" s="432"/>
      <c r="BW219" s="432"/>
      <c r="BX219" s="432"/>
      <c r="BY219" s="432"/>
      <c r="BZ219" s="432"/>
      <c r="CA219" s="432"/>
      <c r="CB219" s="432"/>
      <c r="CC219" s="432"/>
      <c r="CD219" s="432"/>
      <c r="CE219" s="437"/>
      <c r="CF219" s="437"/>
      <c r="CG219" s="438"/>
      <c r="CH219" s="442" t="s">
        <v>43</v>
      </c>
      <c r="CI219" s="265"/>
      <c r="CJ219" s="265"/>
      <c r="CK219" s="265"/>
      <c r="CL219" s="265"/>
      <c r="CM219" s="265"/>
      <c r="CN219" s="325"/>
      <c r="CO219" s="325"/>
      <c r="CP219" s="325"/>
      <c r="CQ219" s="325"/>
      <c r="CR219" s="325"/>
      <c r="CS219" s="325"/>
      <c r="CT219" s="325"/>
      <c r="CU219" s="325"/>
      <c r="CV219" s="325"/>
      <c r="CW219" s="325"/>
      <c r="CX219" s="216" t="s">
        <v>50</v>
      </c>
      <c r="CY219" s="216"/>
      <c r="CZ219" s="217"/>
      <c r="DA219" s="204"/>
      <c r="DB219" s="205"/>
      <c r="DC219" s="205"/>
      <c r="DD219" s="205"/>
      <c r="DE219" s="205"/>
      <c r="DF219" s="205"/>
      <c r="DG219" s="205"/>
      <c r="DH219" s="205"/>
      <c r="DI219" s="205"/>
      <c r="DJ219" s="205"/>
      <c r="DK219" s="205"/>
      <c r="DL219" s="205"/>
      <c r="DM219" s="205"/>
      <c r="DN219" s="205"/>
      <c r="DO219" s="206"/>
      <c r="DP219" s="261"/>
      <c r="DQ219" s="262"/>
      <c r="DR219" s="262"/>
      <c r="DS219" s="262"/>
      <c r="DT219" s="262"/>
      <c r="DU219" s="262"/>
      <c r="DV219" s="262"/>
      <c r="DW219" s="262"/>
      <c r="DX219" s="265" t="s">
        <v>84</v>
      </c>
      <c r="DY219" s="265"/>
      <c r="DZ219" s="266"/>
      <c r="EA219" s="329"/>
      <c r="EB219" s="330"/>
      <c r="EC219" s="330"/>
      <c r="ED219" s="330"/>
      <c r="EE219" s="331"/>
      <c r="EF219" s="329"/>
      <c r="EG219" s="330"/>
      <c r="EH219" s="330"/>
      <c r="EI219" s="330"/>
      <c r="EJ219" s="331"/>
      <c r="EK219" s="269"/>
      <c r="EL219" s="270"/>
      <c r="EM219" s="270"/>
      <c r="EN219" s="270"/>
      <c r="EO219" s="271"/>
      <c r="EP219" s="329"/>
      <c r="EQ219" s="330"/>
      <c r="ER219" s="330"/>
      <c r="ES219" s="330"/>
      <c r="ET219" s="331"/>
      <c r="EU219" s="269"/>
      <c r="EV219" s="270"/>
      <c r="EW219" s="270"/>
      <c r="EX219" s="270"/>
      <c r="EY219" s="271"/>
      <c r="EZ219" s="329"/>
      <c r="FA219" s="330"/>
      <c r="FB219" s="330"/>
      <c r="FC219" s="330"/>
      <c r="FD219" s="331"/>
      <c r="FE219" s="329"/>
      <c r="FF219" s="330"/>
      <c r="FG219" s="330"/>
      <c r="FH219" s="330"/>
      <c r="FI219" s="331"/>
      <c r="FJ219" s="269"/>
      <c r="FK219" s="270"/>
      <c r="FL219" s="270"/>
      <c r="FM219" s="270"/>
      <c r="FN219" s="271"/>
      <c r="FO219" s="310"/>
      <c r="FP219" s="863"/>
      <c r="FQ219" s="865"/>
      <c r="FR219" s="348"/>
      <c r="FS219" s="349"/>
      <c r="FT219" s="349"/>
      <c r="FU219" s="349"/>
      <c r="FV219" s="349"/>
      <c r="FW219" s="349"/>
      <c r="FX219" s="349"/>
      <c r="FY219" s="350"/>
      <c r="FZ219" s="307" t="str">
        <f>FZ213</f>
        <v>6箇所目</v>
      </c>
      <c r="GA219" s="265"/>
      <c r="GB219" s="265"/>
      <c r="GC219" s="265"/>
      <c r="GD219" s="265"/>
      <c r="GE219" s="265"/>
      <c r="GF219" s="325"/>
      <c r="GG219" s="325"/>
      <c r="GH219" s="325"/>
      <c r="GI219" s="325"/>
      <c r="GJ219" s="325"/>
      <c r="GK219" s="325"/>
      <c r="GL219" s="325"/>
      <c r="GM219" s="325"/>
      <c r="GN219" s="325"/>
      <c r="GO219" s="325"/>
      <c r="GP219" s="216" t="s">
        <v>50</v>
      </c>
      <c r="GQ219" s="216"/>
      <c r="GR219" s="217"/>
      <c r="GS219" s="204"/>
      <c r="GT219" s="205"/>
      <c r="GU219" s="205"/>
      <c r="GV219" s="205"/>
      <c r="GW219" s="205"/>
      <c r="GX219" s="205"/>
      <c r="GY219" s="205"/>
      <c r="GZ219" s="205"/>
      <c r="HA219" s="205"/>
      <c r="HB219" s="205"/>
      <c r="HC219" s="205"/>
      <c r="HD219" s="205"/>
      <c r="HE219" s="205"/>
      <c r="HF219" s="205"/>
      <c r="HG219" s="206"/>
      <c r="HH219" s="261"/>
      <c r="HI219" s="262"/>
      <c r="HJ219" s="262"/>
      <c r="HK219" s="262"/>
      <c r="HL219" s="262"/>
      <c r="HM219" s="262"/>
      <c r="HN219" s="262"/>
      <c r="HO219" s="262"/>
      <c r="HP219" s="265" t="s">
        <v>84</v>
      </c>
      <c r="HQ219" s="265"/>
      <c r="HR219" s="266"/>
      <c r="HS219" s="329"/>
      <c r="HT219" s="330"/>
      <c r="HU219" s="330"/>
      <c r="HV219" s="330"/>
      <c r="HW219" s="331"/>
      <c r="HX219" s="329"/>
      <c r="HY219" s="330"/>
      <c r="HZ219" s="330"/>
      <c r="IA219" s="330"/>
      <c r="IB219" s="331"/>
      <c r="IC219" s="269"/>
      <c r="ID219" s="270"/>
      <c r="IE219" s="270"/>
      <c r="IF219" s="270"/>
      <c r="IG219" s="271"/>
      <c r="IH219" s="329"/>
      <c r="II219" s="330"/>
      <c r="IJ219" s="330"/>
      <c r="IK219" s="330"/>
      <c r="IL219" s="331"/>
      <c r="IM219" s="269"/>
      <c r="IN219" s="270"/>
      <c r="IO219" s="270"/>
      <c r="IP219" s="270"/>
      <c r="IQ219" s="271"/>
      <c r="IR219" s="329"/>
      <c r="IS219" s="330"/>
      <c r="IT219" s="330"/>
      <c r="IU219" s="330"/>
      <c r="IV219" s="331"/>
      <c r="IW219" s="329"/>
      <c r="IX219" s="330"/>
      <c r="IY219" s="330"/>
      <c r="IZ219" s="330"/>
      <c r="JA219" s="331"/>
      <c r="JB219" s="269"/>
      <c r="JC219" s="270"/>
      <c r="JD219" s="270"/>
      <c r="JE219" s="270"/>
      <c r="JF219" s="271"/>
      <c r="JG219" s="258"/>
      <c r="JH219" s="203"/>
      <c r="JI219" s="203"/>
      <c r="JJ219" s="203"/>
      <c r="JK219" s="203"/>
      <c r="JL219" s="203"/>
      <c r="JM219" s="203"/>
      <c r="JN219" s="203"/>
      <c r="JO219" s="203"/>
      <c r="JP219" s="203"/>
      <c r="JQ219" s="260"/>
      <c r="JR219" s="863"/>
      <c r="JS219" s="865"/>
      <c r="JT219" s="348"/>
      <c r="JU219" s="349"/>
      <c r="JV219" s="349"/>
      <c r="JW219" s="349"/>
      <c r="JX219" s="349"/>
      <c r="JY219" s="349"/>
      <c r="JZ219" s="349"/>
      <c r="KA219" s="350"/>
      <c r="KB219" s="307" t="str">
        <f>KB213</f>
        <v>9箇所目</v>
      </c>
      <c r="KC219" s="265"/>
      <c r="KD219" s="265"/>
      <c r="KE219" s="265"/>
      <c r="KF219" s="265"/>
      <c r="KG219" s="265"/>
      <c r="KH219" s="325"/>
      <c r="KI219" s="325"/>
      <c r="KJ219" s="325"/>
      <c r="KK219" s="325"/>
      <c r="KL219" s="325"/>
      <c r="KM219" s="325"/>
      <c r="KN219" s="325"/>
      <c r="KO219" s="325"/>
      <c r="KP219" s="325"/>
      <c r="KQ219" s="325"/>
      <c r="KR219" s="216" t="s">
        <v>50</v>
      </c>
      <c r="KS219" s="216"/>
      <c r="KT219" s="217"/>
      <c r="KU219" s="204"/>
      <c r="KV219" s="205"/>
      <c r="KW219" s="205"/>
      <c r="KX219" s="205"/>
      <c r="KY219" s="205"/>
      <c r="KZ219" s="205"/>
      <c r="LA219" s="205"/>
      <c r="LB219" s="205"/>
      <c r="LC219" s="205"/>
      <c r="LD219" s="205"/>
      <c r="LE219" s="205"/>
      <c r="LF219" s="205"/>
      <c r="LG219" s="205"/>
      <c r="LH219" s="205"/>
      <c r="LI219" s="206"/>
      <c r="LJ219" s="261"/>
      <c r="LK219" s="262"/>
      <c r="LL219" s="262"/>
      <c r="LM219" s="262"/>
      <c r="LN219" s="262"/>
      <c r="LO219" s="262"/>
      <c r="LP219" s="262"/>
      <c r="LQ219" s="262"/>
      <c r="LR219" s="265" t="s">
        <v>84</v>
      </c>
      <c r="LS219" s="265"/>
      <c r="LT219" s="266"/>
      <c r="LU219" s="329"/>
      <c r="LV219" s="330"/>
      <c r="LW219" s="330"/>
      <c r="LX219" s="330"/>
      <c r="LY219" s="331"/>
      <c r="LZ219" s="329"/>
      <c r="MA219" s="330"/>
      <c r="MB219" s="330"/>
      <c r="MC219" s="330"/>
      <c r="MD219" s="331"/>
      <c r="ME219" s="269"/>
      <c r="MF219" s="270"/>
      <c r="MG219" s="270"/>
      <c r="MH219" s="270"/>
      <c r="MI219" s="271"/>
      <c r="MJ219" s="329"/>
      <c r="MK219" s="330"/>
      <c r="ML219" s="330"/>
      <c r="MM219" s="330"/>
      <c r="MN219" s="331"/>
      <c r="MO219" s="269"/>
      <c r="MP219" s="270"/>
      <c r="MQ219" s="270"/>
      <c r="MR219" s="270"/>
      <c r="MS219" s="271"/>
      <c r="MT219" s="329"/>
      <c r="MU219" s="330"/>
      <c r="MV219" s="330"/>
      <c r="MW219" s="330"/>
      <c r="MX219" s="331"/>
      <c r="MY219" s="329"/>
      <c r="MZ219" s="330"/>
      <c r="NA219" s="330"/>
      <c r="NB219" s="330"/>
      <c r="NC219" s="331"/>
      <c r="ND219" s="269"/>
      <c r="NE219" s="270"/>
      <c r="NF219" s="270"/>
      <c r="NG219" s="270"/>
      <c r="NH219" s="271"/>
      <c r="NI219" s="258"/>
      <c r="NJ219" s="203"/>
      <c r="NK219" s="203"/>
      <c r="NL219" s="203"/>
      <c r="NM219" s="203"/>
      <c r="NN219" s="203"/>
      <c r="NO219" s="203"/>
      <c r="NP219" s="203"/>
      <c r="NQ219" s="203"/>
      <c r="NR219" s="203"/>
      <c r="NS219" s="260"/>
      <c r="NT219" s="863"/>
      <c r="NU219" s="865"/>
      <c r="NV219" s="348"/>
      <c r="NW219" s="349"/>
      <c r="NX219" s="349"/>
      <c r="NY219" s="349"/>
      <c r="NZ219" s="349"/>
      <c r="OA219" s="349"/>
      <c r="OB219" s="349"/>
      <c r="OC219" s="350"/>
      <c r="OD219" s="307" t="str">
        <f>OD213</f>
        <v>12箇所目</v>
      </c>
      <c r="OE219" s="265"/>
      <c r="OF219" s="265"/>
      <c r="OG219" s="265"/>
      <c r="OH219" s="265"/>
      <c r="OI219" s="265"/>
      <c r="OJ219" s="325"/>
      <c r="OK219" s="325"/>
      <c r="OL219" s="325"/>
      <c r="OM219" s="325"/>
      <c r="ON219" s="325"/>
      <c r="OO219" s="325"/>
      <c r="OP219" s="325"/>
      <c r="OQ219" s="325"/>
      <c r="OR219" s="325"/>
      <c r="OS219" s="325"/>
      <c r="OT219" s="216" t="s">
        <v>50</v>
      </c>
      <c r="OU219" s="216"/>
      <c r="OV219" s="217"/>
      <c r="OW219" s="204"/>
      <c r="OX219" s="205"/>
      <c r="OY219" s="205"/>
      <c r="OZ219" s="205"/>
      <c r="PA219" s="205"/>
      <c r="PB219" s="205"/>
      <c r="PC219" s="205"/>
      <c r="PD219" s="205"/>
      <c r="PE219" s="205"/>
      <c r="PF219" s="205"/>
      <c r="PG219" s="205"/>
      <c r="PH219" s="205"/>
      <c r="PI219" s="205"/>
      <c r="PJ219" s="205"/>
      <c r="PK219" s="206"/>
      <c r="PL219" s="261"/>
      <c r="PM219" s="262"/>
      <c r="PN219" s="262"/>
      <c r="PO219" s="262"/>
      <c r="PP219" s="262"/>
      <c r="PQ219" s="262"/>
      <c r="PR219" s="262"/>
      <c r="PS219" s="262"/>
      <c r="PT219" s="265" t="s">
        <v>84</v>
      </c>
      <c r="PU219" s="265"/>
      <c r="PV219" s="266"/>
      <c r="PW219" s="329"/>
      <c r="PX219" s="330"/>
      <c r="PY219" s="330"/>
      <c r="PZ219" s="330"/>
      <c r="QA219" s="331"/>
      <c r="QB219" s="329"/>
      <c r="QC219" s="330"/>
      <c r="QD219" s="330"/>
      <c r="QE219" s="330"/>
      <c r="QF219" s="331"/>
      <c r="QG219" s="269"/>
      <c r="QH219" s="270"/>
      <c r="QI219" s="270"/>
      <c r="QJ219" s="270"/>
      <c r="QK219" s="271"/>
      <c r="QL219" s="329"/>
      <c r="QM219" s="330"/>
      <c r="QN219" s="330"/>
      <c r="QO219" s="330"/>
      <c r="QP219" s="331"/>
      <c r="QQ219" s="269"/>
      <c r="QR219" s="270"/>
      <c r="QS219" s="270"/>
      <c r="QT219" s="270"/>
      <c r="QU219" s="271"/>
      <c r="QV219" s="329"/>
      <c r="QW219" s="330"/>
      <c r="QX219" s="330"/>
      <c r="QY219" s="330"/>
      <c r="QZ219" s="331"/>
      <c r="RA219" s="329"/>
      <c r="RB219" s="330"/>
      <c r="RC219" s="330"/>
      <c r="RD219" s="330"/>
      <c r="RE219" s="331"/>
      <c r="RF219" s="269"/>
      <c r="RG219" s="270"/>
      <c r="RH219" s="270"/>
      <c r="RI219" s="270"/>
      <c r="RJ219" s="271"/>
      <c r="RK219" s="258"/>
      <c r="RL219" s="203"/>
      <c r="RM219" s="203"/>
      <c r="RN219" s="203"/>
      <c r="RO219" s="203"/>
      <c r="RP219" s="203"/>
      <c r="RQ219" s="203"/>
      <c r="RR219" s="203"/>
      <c r="RS219" s="203"/>
      <c r="RT219" s="203"/>
      <c r="RU219" s="260"/>
    </row>
    <row r="220" spans="2:489" ht="2.1" customHeight="1">
      <c r="B220" s="859"/>
      <c r="C220" s="484"/>
      <c r="D220" s="485"/>
      <c r="E220" s="486"/>
      <c r="F220" s="351"/>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3"/>
      <c r="AD220" s="459"/>
      <c r="AE220" s="434"/>
      <c r="AF220" s="434"/>
      <c r="AG220" s="434"/>
      <c r="AH220" s="434"/>
      <c r="AI220" s="434"/>
      <c r="AJ220" s="434"/>
      <c r="AK220" s="434"/>
      <c r="AL220" s="434"/>
      <c r="AM220" s="434"/>
      <c r="AN220" s="434"/>
      <c r="AO220" s="439"/>
      <c r="AP220" s="439"/>
      <c r="AQ220" s="440"/>
      <c r="AR220" s="702"/>
      <c r="AS220" s="703"/>
      <c r="AT220" s="703"/>
      <c r="AU220" s="703"/>
      <c r="AV220" s="703"/>
      <c r="AW220" s="703"/>
      <c r="AX220" s="703"/>
      <c r="AY220" s="703"/>
      <c r="AZ220" s="703"/>
      <c r="BA220" s="703"/>
      <c r="BB220" s="703"/>
      <c r="BC220" s="703"/>
      <c r="BD220" s="703"/>
      <c r="BE220" s="704"/>
      <c r="BF220" s="702"/>
      <c r="BG220" s="703"/>
      <c r="BH220" s="703"/>
      <c r="BI220" s="703"/>
      <c r="BJ220" s="703"/>
      <c r="BK220" s="703"/>
      <c r="BL220" s="703"/>
      <c r="BM220" s="703"/>
      <c r="BN220" s="703"/>
      <c r="BO220" s="703"/>
      <c r="BP220" s="703"/>
      <c r="BQ220" s="703"/>
      <c r="BR220" s="703"/>
      <c r="BS220" s="704"/>
      <c r="BT220" s="433"/>
      <c r="BU220" s="434"/>
      <c r="BV220" s="434"/>
      <c r="BW220" s="434"/>
      <c r="BX220" s="434"/>
      <c r="BY220" s="434"/>
      <c r="BZ220" s="434"/>
      <c r="CA220" s="434"/>
      <c r="CB220" s="434"/>
      <c r="CC220" s="434"/>
      <c r="CD220" s="434"/>
      <c r="CE220" s="439"/>
      <c r="CF220" s="439"/>
      <c r="CG220" s="440"/>
      <c r="CH220" s="293"/>
      <c r="CI220" s="267"/>
      <c r="CJ220" s="267"/>
      <c r="CK220" s="267"/>
      <c r="CL220" s="267"/>
      <c r="CM220" s="267"/>
      <c r="CN220" s="354"/>
      <c r="CO220" s="354"/>
      <c r="CP220" s="354"/>
      <c r="CQ220" s="354"/>
      <c r="CR220" s="354"/>
      <c r="CS220" s="354"/>
      <c r="CT220" s="354"/>
      <c r="CU220" s="354"/>
      <c r="CV220" s="354"/>
      <c r="CW220" s="354"/>
      <c r="CX220" s="218"/>
      <c r="CY220" s="218"/>
      <c r="CZ220" s="219"/>
      <c r="DA220" s="210"/>
      <c r="DB220" s="211"/>
      <c r="DC220" s="211"/>
      <c r="DD220" s="211"/>
      <c r="DE220" s="211"/>
      <c r="DF220" s="211"/>
      <c r="DG220" s="211"/>
      <c r="DH220" s="211"/>
      <c r="DI220" s="211"/>
      <c r="DJ220" s="211"/>
      <c r="DK220" s="211"/>
      <c r="DL220" s="211"/>
      <c r="DM220" s="211"/>
      <c r="DN220" s="211"/>
      <c r="DO220" s="212"/>
      <c r="DP220" s="263"/>
      <c r="DQ220" s="264"/>
      <c r="DR220" s="264"/>
      <c r="DS220" s="264"/>
      <c r="DT220" s="264"/>
      <c r="DU220" s="264"/>
      <c r="DV220" s="264"/>
      <c r="DW220" s="264"/>
      <c r="DX220" s="267"/>
      <c r="DY220" s="267"/>
      <c r="DZ220" s="268"/>
      <c r="EA220" s="357"/>
      <c r="EB220" s="358"/>
      <c r="EC220" s="358"/>
      <c r="ED220" s="358"/>
      <c r="EE220" s="359"/>
      <c r="EF220" s="357"/>
      <c r="EG220" s="358"/>
      <c r="EH220" s="358"/>
      <c r="EI220" s="358"/>
      <c r="EJ220" s="359"/>
      <c r="EK220" s="272"/>
      <c r="EL220" s="273"/>
      <c r="EM220" s="273"/>
      <c r="EN220" s="273"/>
      <c r="EO220" s="274"/>
      <c r="EP220" s="357"/>
      <c r="EQ220" s="358"/>
      <c r="ER220" s="358"/>
      <c r="ES220" s="358"/>
      <c r="ET220" s="359"/>
      <c r="EU220" s="272"/>
      <c r="EV220" s="273"/>
      <c r="EW220" s="273"/>
      <c r="EX220" s="273"/>
      <c r="EY220" s="274"/>
      <c r="EZ220" s="357"/>
      <c r="FA220" s="358"/>
      <c r="FB220" s="358"/>
      <c r="FC220" s="358"/>
      <c r="FD220" s="359"/>
      <c r="FE220" s="357"/>
      <c r="FF220" s="358"/>
      <c r="FG220" s="358"/>
      <c r="FH220" s="358"/>
      <c r="FI220" s="359"/>
      <c r="FJ220" s="272"/>
      <c r="FK220" s="273"/>
      <c r="FL220" s="273"/>
      <c r="FM220" s="273"/>
      <c r="FN220" s="274"/>
      <c r="FO220" s="310"/>
      <c r="FP220" s="863"/>
      <c r="FQ220" s="865"/>
      <c r="FR220" s="351"/>
      <c r="FS220" s="352"/>
      <c r="FT220" s="352"/>
      <c r="FU220" s="352"/>
      <c r="FV220" s="352"/>
      <c r="FW220" s="352"/>
      <c r="FX220" s="352"/>
      <c r="FY220" s="353"/>
      <c r="FZ220" s="267"/>
      <c r="GA220" s="267"/>
      <c r="GB220" s="267"/>
      <c r="GC220" s="267"/>
      <c r="GD220" s="267"/>
      <c r="GE220" s="267"/>
      <c r="GF220" s="354"/>
      <c r="GG220" s="354"/>
      <c r="GH220" s="354"/>
      <c r="GI220" s="354"/>
      <c r="GJ220" s="354"/>
      <c r="GK220" s="354"/>
      <c r="GL220" s="354"/>
      <c r="GM220" s="354"/>
      <c r="GN220" s="354"/>
      <c r="GO220" s="354"/>
      <c r="GP220" s="218"/>
      <c r="GQ220" s="218"/>
      <c r="GR220" s="219"/>
      <c r="GS220" s="210"/>
      <c r="GT220" s="211"/>
      <c r="GU220" s="211"/>
      <c r="GV220" s="211"/>
      <c r="GW220" s="211"/>
      <c r="GX220" s="211"/>
      <c r="GY220" s="211"/>
      <c r="GZ220" s="211"/>
      <c r="HA220" s="211"/>
      <c r="HB220" s="211"/>
      <c r="HC220" s="211"/>
      <c r="HD220" s="211"/>
      <c r="HE220" s="211"/>
      <c r="HF220" s="211"/>
      <c r="HG220" s="212"/>
      <c r="HH220" s="263"/>
      <c r="HI220" s="264"/>
      <c r="HJ220" s="264"/>
      <c r="HK220" s="264"/>
      <c r="HL220" s="264"/>
      <c r="HM220" s="264"/>
      <c r="HN220" s="264"/>
      <c r="HO220" s="264"/>
      <c r="HP220" s="267"/>
      <c r="HQ220" s="267"/>
      <c r="HR220" s="268"/>
      <c r="HS220" s="357"/>
      <c r="HT220" s="358"/>
      <c r="HU220" s="358"/>
      <c r="HV220" s="358"/>
      <c r="HW220" s="359"/>
      <c r="HX220" s="357"/>
      <c r="HY220" s="358"/>
      <c r="HZ220" s="358"/>
      <c r="IA220" s="358"/>
      <c r="IB220" s="359"/>
      <c r="IC220" s="272"/>
      <c r="ID220" s="273"/>
      <c r="IE220" s="273"/>
      <c r="IF220" s="273"/>
      <c r="IG220" s="274"/>
      <c r="IH220" s="357"/>
      <c r="II220" s="358"/>
      <c r="IJ220" s="358"/>
      <c r="IK220" s="358"/>
      <c r="IL220" s="359"/>
      <c r="IM220" s="272"/>
      <c r="IN220" s="273"/>
      <c r="IO220" s="273"/>
      <c r="IP220" s="273"/>
      <c r="IQ220" s="274"/>
      <c r="IR220" s="357"/>
      <c r="IS220" s="358"/>
      <c r="IT220" s="358"/>
      <c r="IU220" s="358"/>
      <c r="IV220" s="359"/>
      <c r="IW220" s="357"/>
      <c r="IX220" s="358"/>
      <c r="IY220" s="358"/>
      <c r="IZ220" s="358"/>
      <c r="JA220" s="359"/>
      <c r="JB220" s="272"/>
      <c r="JC220" s="273"/>
      <c r="JD220" s="273"/>
      <c r="JE220" s="273"/>
      <c r="JF220" s="274"/>
      <c r="JG220" s="258"/>
      <c r="JH220" s="203"/>
      <c r="JI220" s="203"/>
      <c r="JJ220" s="203"/>
      <c r="JK220" s="203"/>
      <c r="JL220" s="203"/>
      <c r="JM220" s="203"/>
      <c r="JN220" s="203"/>
      <c r="JO220" s="203"/>
      <c r="JP220" s="203"/>
      <c r="JQ220" s="260"/>
      <c r="JR220" s="863"/>
      <c r="JS220" s="865"/>
      <c r="JT220" s="351"/>
      <c r="JU220" s="352"/>
      <c r="JV220" s="352"/>
      <c r="JW220" s="352"/>
      <c r="JX220" s="352"/>
      <c r="JY220" s="352"/>
      <c r="JZ220" s="352"/>
      <c r="KA220" s="353"/>
      <c r="KB220" s="267"/>
      <c r="KC220" s="267"/>
      <c r="KD220" s="267"/>
      <c r="KE220" s="267"/>
      <c r="KF220" s="267"/>
      <c r="KG220" s="267"/>
      <c r="KH220" s="354"/>
      <c r="KI220" s="354"/>
      <c r="KJ220" s="354"/>
      <c r="KK220" s="354"/>
      <c r="KL220" s="354"/>
      <c r="KM220" s="354"/>
      <c r="KN220" s="354"/>
      <c r="KO220" s="354"/>
      <c r="KP220" s="354"/>
      <c r="KQ220" s="354"/>
      <c r="KR220" s="218"/>
      <c r="KS220" s="218"/>
      <c r="KT220" s="219"/>
      <c r="KU220" s="210"/>
      <c r="KV220" s="211"/>
      <c r="KW220" s="211"/>
      <c r="KX220" s="211"/>
      <c r="KY220" s="211"/>
      <c r="KZ220" s="211"/>
      <c r="LA220" s="211"/>
      <c r="LB220" s="211"/>
      <c r="LC220" s="211"/>
      <c r="LD220" s="211"/>
      <c r="LE220" s="211"/>
      <c r="LF220" s="211"/>
      <c r="LG220" s="211"/>
      <c r="LH220" s="211"/>
      <c r="LI220" s="212"/>
      <c r="LJ220" s="263"/>
      <c r="LK220" s="264"/>
      <c r="LL220" s="264"/>
      <c r="LM220" s="264"/>
      <c r="LN220" s="264"/>
      <c r="LO220" s="264"/>
      <c r="LP220" s="264"/>
      <c r="LQ220" s="264"/>
      <c r="LR220" s="267"/>
      <c r="LS220" s="267"/>
      <c r="LT220" s="268"/>
      <c r="LU220" s="357"/>
      <c r="LV220" s="358"/>
      <c r="LW220" s="358"/>
      <c r="LX220" s="358"/>
      <c r="LY220" s="359"/>
      <c r="LZ220" s="357"/>
      <c r="MA220" s="358"/>
      <c r="MB220" s="358"/>
      <c r="MC220" s="358"/>
      <c r="MD220" s="359"/>
      <c r="ME220" s="272"/>
      <c r="MF220" s="273"/>
      <c r="MG220" s="273"/>
      <c r="MH220" s="273"/>
      <c r="MI220" s="274"/>
      <c r="MJ220" s="357"/>
      <c r="MK220" s="358"/>
      <c r="ML220" s="358"/>
      <c r="MM220" s="358"/>
      <c r="MN220" s="359"/>
      <c r="MO220" s="272"/>
      <c r="MP220" s="273"/>
      <c r="MQ220" s="273"/>
      <c r="MR220" s="273"/>
      <c r="MS220" s="274"/>
      <c r="MT220" s="357"/>
      <c r="MU220" s="358"/>
      <c r="MV220" s="358"/>
      <c r="MW220" s="358"/>
      <c r="MX220" s="359"/>
      <c r="MY220" s="357"/>
      <c r="MZ220" s="358"/>
      <c r="NA220" s="358"/>
      <c r="NB220" s="358"/>
      <c r="NC220" s="359"/>
      <c r="ND220" s="272"/>
      <c r="NE220" s="273"/>
      <c r="NF220" s="273"/>
      <c r="NG220" s="273"/>
      <c r="NH220" s="274"/>
      <c r="NI220" s="258"/>
      <c r="NJ220" s="203"/>
      <c r="NK220" s="203"/>
      <c r="NL220" s="203"/>
      <c r="NM220" s="203"/>
      <c r="NN220" s="203"/>
      <c r="NO220" s="203"/>
      <c r="NP220" s="203"/>
      <c r="NQ220" s="203"/>
      <c r="NR220" s="203"/>
      <c r="NS220" s="260"/>
      <c r="NT220" s="863"/>
      <c r="NU220" s="865"/>
      <c r="NV220" s="351"/>
      <c r="NW220" s="352"/>
      <c r="NX220" s="352"/>
      <c r="NY220" s="352"/>
      <c r="NZ220" s="352"/>
      <c r="OA220" s="352"/>
      <c r="OB220" s="352"/>
      <c r="OC220" s="353"/>
      <c r="OD220" s="267"/>
      <c r="OE220" s="267"/>
      <c r="OF220" s="267"/>
      <c r="OG220" s="267"/>
      <c r="OH220" s="267"/>
      <c r="OI220" s="267"/>
      <c r="OJ220" s="354"/>
      <c r="OK220" s="354"/>
      <c r="OL220" s="354"/>
      <c r="OM220" s="354"/>
      <c r="ON220" s="354"/>
      <c r="OO220" s="354"/>
      <c r="OP220" s="354"/>
      <c r="OQ220" s="354"/>
      <c r="OR220" s="354"/>
      <c r="OS220" s="354"/>
      <c r="OT220" s="218"/>
      <c r="OU220" s="218"/>
      <c r="OV220" s="219"/>
      <c r="OW220" s="210"/>
      <c r="OX220" s="211"/>
      <c r="OY220" s="211"/>
      <c r="OZ220" s="211"/>
      <c r="PA220" s="211"/>
      <c r="PB220" s="211"/>
      <c r="PC220" s="211"/>
      <c r="PD220" s="211"/>
      <c r="PE220" s="211"/>
      <c r="PF220" s="211"/>
      <c r="PG220" s="211"/>
      <c r="PH220" s="211"/>
      <c r="PI220" s="211"/>
      <c r="PJ220" s="211"/>
      <c r="PK220" s="212"/>
      <c r="PL220" s="263"/>
      <c r="PM220" s="264"/>
      <c r="PN220" s="264"/>
      <c r="PO220" s="264"/>
      <c r="PP220" s="264"/>
      <c r="PQ220" s="264"/>
      <c r="PR220" s="264"/>
      <c r="PS220" s="264"/>
      <c r="PT220" s="267"/>
      <c r="PU220" s="267"/>
      <c r="PV220" s="268"/>
      <c r="PW220" s="357"/>
      <c r="PX220" s="358"/>
      <c r="PY220" s="358"/>
      <c r="PZ220" s="358"/>
      <c r="QA220" s="359"/>
      <c r="QB220" s="357"/>
      <c r="QC220" s="358"/>
      <c r="QD220" s="358"/>
      <c r="QE220" s="358"/>
      <c r="QF220" s="359"/>
      <c r="QG220" s="272"/>
      <c r="QH220" s="273"/>
      <c r="QI220" s="273"/>
      <c r="QJ220" s="273"/>
      <c r="QK220" s="274"/>
      <c r="QL220" s="357"/>
      <c r="QM220" s="358"/>
      <c r="QN220" s="358"/>
      <c r="QO220" s="358"/>
      <c r="QP220" s="359"/>
      <c r="QQ220" s="272"/>
      <c r="QR220" s="273"/>
      <c r="QS220" s="273"/>
      <c r="QT220" s="273"/>
      <c r="QU220" s="274"/>
      <c r="QV220" s="357"/>
      <c r="QW220" s="358"/>
      <c r="QX220" s="358"/>
      <c r="QY220" s="358"/>
      <c r="QZ220" s="359"/>
      <c r="RA220" s="357"/>
      <c r="RB220" s="358"/>
      <c r="RC220" s="358"/>
      <c r="RD220" s="358"/>
      <c r="RE220" s="359"/>
      <c r="RF220" s="272"/>
      <c r="RG220" s="273"/>
      <c r="RH220" s="273"/>
      <c r="RI220" s="273"/>
      <c r="RJ220" s="274"/>
      <c r="RK220" s="258"/>
      <c r="RL220" s="203"/>
      <c r="RM220" s="203"/>
      <c r="RN220" s="203"/>
      <c r="RO220" s="203"/>
      <c r="RP220" s="203"/>
      <c r="RQ220" s="203"/>
      <c r="RR220" s="203"/>
      <c r="RS220" s="203"/>
      <c r="RT220" s="203"/>
      <c r="RU220" s="260"/>
    </row>
    <row r="221" spans="2:489" ht="12" customHeight="1">
      <c r="B221" s="859"/>
      <c r="C221" s="484"/>
      <c r="D221" s="485"/>
      <c r="E221" s="486"/>
      <c r="F221" s="332" t="s">
        <v>139</v>
      </c>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7"/>
      <c r="AD221" s="531">
        <f t="shared" ref="AD221" si="50">BT221</f>
        <v>0</v>
      </c>
      <c r="AE221" s="430"/>
      <c r="AF221" s="430"/>
      <c r="AG221" s="430"/>
      <c r="AH221" s="430"/>
      <c r="AI221" s="430"/>
      <c r="AJ221" s="430"/>
      <c r="AK221" s="430"/>
      <c r="AL221" s="430"/>
      <c r="AM221" s="430"/>
      <c r="AN221" s="430"/>
      <c r="AO221" s="435" t="s">
        <v>50</v>
      </c>
      <c r="AP221" s="435"/>
      <c r="AQ221" s="436"/>
      <c r="AR221" s="385"/>
      <c r="AS221" s="386"/>
      <c r="AT221" s="386"/>
      <c r="AU221" s="386"/>
      <c r="AV221" s="386"/>
      <c r="AW221" s="386"/>
      <c r="AX221" s="386"/>
      <c r="AY221" s="386"/>
      <c r="AZ221" s="386"/>
      <c r="BA221" s="386"/>
      <c r="BB221" s="386"/>
      <c r="BC221" s="386"/>
      <c r="BD221" s="386"/>
      <c r="BE221" s="387"/>
      <c r="BF221" s="385"/>
      <c r="BG221" s="386"/>
      <c r="BH221" s="386"/>
      <c r="BI221" s="386"/>
      <c r="BJ221" s="386"/>
      <c r="BK221" s="386"/>
      <c r="BL221" s="386"/>
      <c r="BM221" s="386"/>
      <c r="BN221" s="386"/>
      <c r="BO221" s="386"/>
      <c r="BP221" s="386"/>
      <c r="BQ221" s="386"/>
      <c r="BR221" s="386"/>
      <c r="BS221" s="387"/>
      <c r="BT221" s="429">
        <f t="shared" ref="BT221" si="51">SUM(CN221:CW226,GF221:GO226,KH221:KQ226,OJ221:OS226)</f>
        <v>0</v>
      </c>
      <c r="BU221" s="430"/>
      <c r="BV221" s="430"/>
      <c r="BW221" s="430"/>
      <c r="BX221" s="430"/>
      <c r="BY221" s="430"/>
      <c r="BZ221" s="430"/>
      <c r="CA221" s="430"/>
      <c r="CB221" s="430"/>
      <c r="CC221" s="430"/>
      <c r="CD221" s="430"/>
      <c r="CE221" s="435" t="s">
        <v>50</v>
      </c>
      <c r="CF221" s="435"/>
      <c r="CG221" s="436"/>
      <c r="CH221" s="291" t="s">
        <v>41</v>
      </c>
      <c r="CI221" s="225"/>
      <c r="CJ221" s="225"/>
      <c r="CK221" s="225"/>
      <c r="CL221" s="225"/>
      <c r="CM221" s="225"/>
      <c r="CN221" s="341"/>
      <c r="CO221" s="341"/>
      <c r="CP221" s="341"/>
      <c r="CQ221" s="341"/>
      <c r="CR221" s="341"/>
      <c r="CS221" s="341"/>
      <c r="CT221" s="341"/>
      <c r="CU221" s="341"/>
      <c r="CV221" s="341"/>
      <c r="CW221" s="341"/>
      <c r="CX221" s="342" t="s">
        <v>50</v>
      </c>
      <c r="CY221" s="342"/>
      <c r="CZ221" s="343"/>
      <c r="DA221" s="213"/>
      <c r="DB221" s="214"/>
      <c r="DC221" s="214"/>
      <c r="DD221" s="214"/>
      <c r="DE221" s="214"/>
      <c r="DF221" s="214"/>
      <c r="DG221" s="214"/>
      <c r="DH221" s="214"/>
      <c r="DI221" s="214"/>
      <c r="DJ221" s="214"/>
      <c r="DK221" s="214"/>
      <c r="DL221" s="214"/>
      <c r="DM221" s="214"/>
      <c r="DN221" s="214"/>
      <c r="DO221" s="215"/>
      <c r="DP221" s="355"/>
      <c r="DQ221" s="356"/>
      <c r="DR221" s="356"/>
      <c r="DS221" s="356"/>
      <c r="DT221" s="356"/>
      <c r="DU221" s="356"/>
      <c r="DV221" s="356"/>
      <c r="DW221" s="356"/>
      <c r="DX221" s="225" t="s">
        <v>84</v>
      </c>
      <c r="DY221" s="225"/>
      <c r="DZ221" s="292"/>
      <c r="EA221" s="304"/>
      <c r="EB221" s="305"/>
      <c r="EC221" s="305"/>
      <c r="ED221" s="305"/>
      <c r="EE221" s="306"/>
      <c r="EF221" s="304"/>
      <c r="EG221" s="305"/>
      <c r="EH221" s="305"/>
      <c r="EI221" s="305"/>
      <c r="EJ221" s="306"/>
      <c r="EK221" s="304"/>
      <c r="EL221" s="305"/>
      <c r="EM221" s="305"/>
      <c r="EN221" s="305"/>
      <c r="EO221" s="306"/>
      <c r="EP221" s="326"/>
      <c r="EQ221" s="327"/>
      <c r="ER221" s="327"/>
      <c r="ES221" s="327"/>
      <c r="ET221" s="328"/>
      <c r="EU221" s="304"/>
      <c r="EV221" s="305"/>
      <c r="EW221" s="305"/>
      <c r="EX221" s="305"/>
      <c r="EY221" s="306"/>
      <c r="EZ221" s="304"/>
      <c r="FA221" s="305"/>
      <c r="FB221" s="305"/>
      <c r="FC221" s="305"/>
      <c r="FD221" s="306"/>
      <c r="FE221" s="304"/>
      <c r="FF221" s="305"/>
      <c r="FG221" s="305"/>
      <c r="FH221" s="305"/>
      <c r="FI221" s="306"/>
      <c r="FJ221" s="304"/>
      <c r="FK221" s="305"/>
      <c r="FL221" s="305"/>
      <c r="FM221" s="305"/>
      <c r="FN221" s="306"/>
      <c r="FO221" s="309" t="str">
        <f t="shared" ref="FO221" si="52">IF($BT221&gt;SUM($CN221:$CW226),IF(AND(CN221&gt;0,CN223&gt;0,CN225&gt;0),"⇒⇒⇒⇒
４箇所以上の場合",""),"")</f>
        <v/>
      </c>
      <c r="FP221" s="863"/>
      <c r="FQ221" s="865"/>
      <c r="FR221" s="345" t="s">
        <v>133</v>
      </c>
      <c r="FS221" s="346"/>
      <c r="FT221" s="346"/>
      <c r="FU221" s="346"/>
      <c r="FV221" s="346"/>
      <c r="FW221" s="346"/>
      <c r="FX221" s="346"/>
      <c r="FY221" s="347"/>
      <c r="FZ221" s="224" t="str">
        <f>FZ215</f>
        <v>4箇所目</v>
      </c>
      <c r="GA221" s="225"/>
      <c r="GB221" s="225"/>
      <c r="GC221" s="225"/>
      <c r="GD221" s="225"/>
      <c r="GE221" s="225"/>
      <c r="GF221" s="341"/>
      <c r="GG221" s="341"/>
      <c r="GH221" s="341"/>
      <c r="GI221" s="341"/>
      <c r="GJ221" s="341"/>
      <c r="GK221" s="341"/>
      <c r="GL221" s="341"/>
      <c r="GM221" s="341"/>
      <c r="GN221" s="341"/>
      <c r="GO221" s="341"/>
      <c r="GP221" s="342" t="s">
        <v>50</v>
      </c>
      <c r="GQ221" s="342"/>
      <c r="GR221" s="343"/>
      <c r="GS221" s="213"/>
      <c r="GT221" s="214"/>
      <c r="GU221" s="214"/>
      <c r="GV221" s="214"/>
      <c r="GW221" s="214"/>
      <c r="GX221" s="214"/>
      <c r="GY221" s="214"/>
      <c r="GZ221" s="214"/>
      <c r="HA221" s="214"/>
      <c r="HB221" s="214"/>
      <c r="HC221" s="214"/>
      <c r="HD221" s="214"/>
      <c r="HE221" s="214"/>
      <c r="HF221" s="214"/>
      <c r="HG221" s="215"/>
      <c r="HH221" s="355"/>
      <c r="HI221" s="356"/>
      <c r="HJ221" s="356"/>
      <c r="HK221" s="356"/>
      <c r="HL221" s="356"/>
      <c r="HM221" s="356"/>
      <c r="HN221" s="356"/>
      <c r="HO221" s="356"/>
      <c r="HP221" s="225" t="s">
        <v>84</v>
      </c>
      <c r="HQ221" s="225"/>
      <c r="HR221" s="292"/>
      <c r="HS221" s="304"/>
      <c r="HT221" s="305"/>
      <c r="HU221" s="305"/>
      <c r="HV221" s="305"/>
      <c r="HW221" s="306"/>
      <c r="HX221" s="304"/>
      <c r="HY221" s="305"/>
      <c r="HZ221" s="305"/>
      <c r="IA221" s="305"/>
      <c r="IB221" s="306"/>
      <c r="IC221" s="304"/>
      <c r="ID221" s="305"/>
      <c r="IE221" s="305"/>
      <c r="IF221" s="305"/>
      <c r="IG221" s="306"/>
      <c r="IH221" s="326"/>
      <c r="II221" s="327"/>
      <c r="IJ221" s="327"/>
      <c r="IK221" s="327"/>
      <c r="IL221" s="328"/>
      <c r="IM221" s="304"/>
      <c r="IN221" s="305"/>
      <c r="IO221" s="305"/>
      <c r="IP221" s="305"/>
      <c r="IQ221" s="306"/>
      <c r="IR221" s="304"/>
      <c r="IS221" s="305"/>
      <c r="IT221" s="305"/>
      <c r="IU221" s="305"/>
      <c r="IV221" s="306"/>
      <c r="IW221" s="304"/>
      <c r="IX221" s="305"/>
      <c r="IY221" s="305"/>
      <c r="IZ221" s="305"/>
      <c r="JA221" s="306"/>
      <c r="JB221" s="304"/>
      <c r="JC221" s="305"/>
      <c r="JD221" s="305"/>
      <c r="JE221" s="305"/>
      <c r="JF221" s="306"/>
      <c r="JG221" s="258"/>
      <c r="JH221" s="203"/>
      <c r="JI221" s="203"/>
      <c r="JJ221" s="203"/>
      <c r="JK221" s="203"/>
      <c r="JL221" s="203"/>
      <c r="JM221" s="203"/>
      <c r="JN221" s="203"/>
      <c r="JO221" s="203"/>
      <c r="JP221" s="203"/>
      <c r="JQ221" s="259" t="str">
        <f t="shared" ref="JQ221" si="53">IF($BT221&gt;SUM($CN221:$CW226,$GF221:$GO226),IF(AND(GF221&gt;0,GF223&gt;0,GF225&gt;0),"⇒⇒⇒⇒
７箇所以上の場合",""),"")</f>
        <v/>
      </c>
      <c r="JR221" s="863"/>
      <c r="JS221" s="865"/>
      <c r="JT221" s="345" t="s">
        <v>133</v>
      </c>
      <c r="JU221" s="346"/>
      <c r="JV221" s="346"/>
      <c r="JW221" s="346"/>
      <c r="JX221" s="346"/>
      <c r="JY221" s="346"/>
      <c r="JZ221" s="346"/>
      <c r="KA221" s="347"/>
      <c r="KB221" s="224" t="str">
        <f>KB215</f>
        <v>7箇所目</v>
      </c>
      <c r="KC221" s="225"/>
      <c r="KD221" s="225"/>
      <c r="KE221" s="225"/>
      <c r="KF221" s="225"/>
      <c r="KG221" s="225"/>
      <c r="KH221" s="341"/>
      <c r="KI221" s="341"/>
      <c r="KJ221" s="341"/>
      <c r="KK221" s="341"/>
      <c r="KL221" s="341"/>
      <c r="KM221" s="341"/>
      <c r="KN221" s="341"/>
      <c r="KO221" s="341"/>
      <c r="KP221" s="341"/>
      <c r="KQ221" s="341"/>
      <c r="KR221" s="342" t="s">
        <v>50</v>
      </c>
      <c r="KS221" s="342"/>
      <c r="KT221" s="343"/>
      <c r="KU221" s="213"/>
      <c r="KV221" s="214"/>
      <c r="KW221" s="214"/>
      <c r="KX221" s="214"/>
      <c r="KY221" s="214"/>
      <c r="KZ221" s="214"/>
      <c r="LA221" s="214"/>
      <c r="LB221" s="214"/>
      <c r="LC221" s="214"/>
      <c r="LD221" s="214"/>
      <c r="LE221" s="214"/>
      <c r="LF221" s="214"/>
      <c r="LG221" s="214"/>
      <c r="LH221" s="214"/>
      <c r="LI221" s="215"/>
      <c r="LJ221" s="355"/>
      <c r="LK221" s="356"/>
      <c r="LL221" s="356"/>
      <c r="LM221" s="356"/>
      <c r="LN221" s="356"/>
      <c r="LO221" s="356"/>
      <c r="LP221" s="356"/>
      <c r="LQ221" s="356"/>
      <c r="LR221" s="225" t="s">
        <v>84</v>
      </c>
      <c r="LS221" s="225"/>
      <c r="LT221" s="292"/>
      <c r="LU221" s="304"/>
      <c r="LV221" s="305"/>
      <c r="LW221" s="305"/>
      <c r="LX221" s="305"/>
      <c r="LY221" s="306"/>
      <c r="LZ221" s="304"/>
      <c r="MA221" s="305"/>
      <c r="MB221" s="305"/>
      <c r="MC221" s="305"/>
      <c r="MD221" s="306"/>
      <c r="ME221" s="304"/>
      <c r="MF221" s="305"/>
      <c r="MG221" s="305"/>
      <c r="MH221" s="305"/>
      <c r="MI221" s="306"/>
      <c r="MJ221" s="326"/>
      <c r="MK221" s="327"/>
      <c r="ML221" s="327"/>
      <c r="MM221" s="327"/>
      <c r="MN221" s="328"/>
      <c r="MO221" s="304"/>
      <c r="MP221" s="305"/>
      <c r="MQ221" s="305"/>
      <c r="MR221" s="305"/>
      <c r="MS221" s="306"/>
      <c r="MT221" s="304"/>
      <c r="MU221" s="305"/>
      <c r="MV221" s="305"/>
      <c r="MW221" s="305"/>
      <c r="MX221" s="306"/>
      <c r="MY221" s="304"/>
      <c r="MZ221" s="305"/>
      <c r="NA221" s="305"/>
      <c r="NB221" s="305"/>
      <c r="NC221" s="306"/>
      <c r="ND221" s="304"/>
      <c r="NE221" s="305"/>
      <c r="NF221" s="305"/>
      <c r="NG221" s="305"/>
      <c r="NH221" s="306"/>
      <c r="NI221" s="258"/>
      <c r="NJ221" s="203"/>
      <c r="NK221" s="203"/>
      <c r="NL221" s="203"/>
      <c r="NM221" s="203"/>
      <c r="NN221" s="203"/>
      <c r="NO221" s="203"/>
      <c r="NP221" s="203"/>
      <c r="NQ221" s="203"/>
      <c r="NR221" s="203"/>
      <c r="NS221" s="259" t="str">
        <f t="shared" ref="NS221" si="54">IF($BT221&gt;SUM($CN221:$CW226,$GF221:$GO226,$KH221:$KQ226),IF(AND(KH221&gt;0,KH223&gt;0,KH225&gt;0),"⇒⇒⇒⇒
10箇所以上の場合",""),"")</f>
        <v/>
      </c>
      <c r="NT221" s="863"/>
      <c r="NU221" s="865"/>
      <c r="NV221" s="345" t="s">
        <v>133</v>
      </c>
      <c r="NW221" s="346"/>
      <c r="NX221" s="346"/>
      <c r="NY221" s="346"/>
      <c r="NZ221" s="346"/>
      <c r="OA221" s="346"/>
      <c r="OB221" s="346"/>
      <c r="OC221" s="347"/>
      <c r="OD221" s="224" t="str">
        <f>OD215</f>
        <v>10箇所目</v>
      </c>
      <c r="OE221" s="225"/>
      <c r="OF221" s="225"/>
      <c r="OG221" s="225"/>
      <c r="OH221" s="225"/>
      <c r="OI221" s="225"/>
      <c r="OJ221" s="341"/>
      <c r="OK221" s="341"/>
      <c r="OL221" s="341"/>
      <c r="OM221" s="341"/>
      <c r="ON221" s="341"/>
      <c r="OO221" s="341"/>
      <c r="OP221" s="341"/>
      <c r="OQ221" s="341"/>
      <c r="OR221" s="341"/>
      <c r="OS221" s="341"/>
      <c r="OT221" s="342" t="s">
        <v>50</v>
      </c>
      <c r="OU221" s="342"/>
      <c r="OV221" s="343"/>
      <c r="OW221" s="213"/>
      <c r="OX221" s="214"/>
      <c r="OY221" s="214"/>
      <c r="OZ221" s="214"/>
      <c r="PA221" s="214"/>
      <c r="PB221" s="214"/>
      <c r="PC221" s="214"/>
      <c r="PD221" s="214"/>
      <c r="PE221" s="214"/>
      <c r="PF221" s="214"/>
      <c r="PG221" s="214"/>
      <c r="PH221" s="214"/>
      <c r="PI221" s="214"/>
      <c r="PJ221" s="214"/>
      <c r="PK221" s="215"/>
      <c r="PL221" s="355"/>
      <c r="PM221" s="356"/>
      <c r="PN221" s="356"/>
      <c r="PO221" s="356"/>
      <c r="PP221" s="356"/>
      <c r="PQ221" s="356"/>
      <c r="PR221" s="356"/>
      <c r="PS221" s="356"/>
      <c r="PT221" s="225" t="s">
        <v>84</v>
      </c>
      <c r="PU221" s="225"/>
      <c r="PV221" s="292"/>
      <c r="PW221" s="304"/>
      <c r="PX221" s="305"/>
      <c r="PY221" s="305"/>
      <c r="PZ221" s="305"/>
      <c r="QA221" s="306"/>
      <c r="QB221" s="304"/>
      <c r="QC221" s="305"/>
      <c r="QD221" s="305"/>
      <c r="QE221" s="305"/>
      <c r="QF221" s="306"/>
      <c r="QG221" s="304"/>
      <c r="QH221" s="305"/>
      <c r="QI221" s="305"/>
      <c r="QJ221" s="305"/>
      <c r="QK221" s="306"/>
      <c r="QL221" s="326"/>
      <c r="QM221" s="327"/>
      <c r="QN221" s="327"/>
      <c r="QO221" s="327"/>
      <c r="QP221" s="328"/>
      <c r="QQ221" s="304"/>
      <c r="QR221" s="305"/>
      <c r="QS221" s="305"/>
      <c r="QT221" s="305"/>
      <c r="QU221" s="306"/>
      <c r="QV221" s="304"/>
      <c r="QW221" s="305"/>
      <c r="QX221" s="305"/>
      <c r="QY221" s="305"/>
      <c r="QZ221" s="306"/>
      <c r="RA221" s="304"/>
      <c r="RB221" s="305"/>
      <c r="RC221" s="305"/>
      <c r="RD221" s="305"/>
      <c r="RE221" s="306"/>
      <c r="RF221" s="304"/>
      <c r="RG221" s="305"/>
      <c r="RH221" s="305"/>
      <c r="RI221" s="305"/>
      <c r="RJ221" s="306"/>
      <c r="RK221" s="258"/>
      <c r="RL221" s="203"/>
      <c r="RM221" s="203"/>
      <c r="RN221" s="203"/>
      <c r="RO221" s="203"/>
      <c r="RP221" s="203"/>
      <c r="RQ221" s="203"/>
      <c r="RR221" s="203"/>
      <c r="RS221" s="203"/>
      <c r="RT221" s="203"/>
      <c r="RU221" s="259"/>
    </row>
    <row r="222" spans="2:489" ht="2.1" customHeight="1">
      <c r="B222" s="859"/>
      <c r="C222" s="484"/>
      <c r="D222" s="485"/>
      <c r="E222" s="486"/>
      <c r="F222" s="348"/>
      <c r="G222" s="349"/>
      <c r="H222" s="349"/>
      <c r="I222" s="349"/>
      <c r="J222" s="349"/>
      <c r="K222" s="349"/>
      <c r="L222" s="349"/>
      <c r="M222" s="349"/>
      <c r="N222" s="349"/>
      <c r="O222" s="349"/>
      <c r="P222" s="349"/>
      <c r="Q222" s="349"/>
      <c r="R222" s="349"/>
      <c r="S222" s="349"/>
      <c r="T222" s="349"/>
      <c r="U222" s="349"/>
      <c r="V222" s="349"/>
      <c r="W222" s="349"/>
      <c r="X222" s="349"/>
      <c r="Y222" s="349"/>
      <c r="Z222" s="349"/>
      <c r="AA222" s="349"/>
      <c r="AB222" s="349"/>
      <c r="AC222" s="350"/>
      <c r="AD222" s="458"/>
      <c r="AE222" s="432"/>
      <c r="AF222" s="432"/>
      <c r="AG222" s="432"/>
      <c r="AH222" s="432"/>
      <c r="AI222" s="432"/>
      <c r="AJ222" s="432"/>
      <c r="AK222" s="432"/>
      <c r="AL222" s="432"/>
      <c r="AM222" s="432"/>
      <c r="AN222" s="432"/>
      <c r="AO222" s="437"/>
      <c r="AP222" s="437"/>
      <c r="AQ222" s="438"/>
      <c r="AR222" s="388"/>
      <c r="AS222" s="389"/>
      <c r="AT222" s="389"/>
      <c r="AU222" s="389"/>
      <c r="AV222" s="389"/>
      <c r="AW222" s="389"/>
      <c r="AX222" s="389"/>
      <c r="AY222" s="389"/>
      <c r="AZ222" s="389"/>
      <c r="BA222" s="389"/>
      <c r="BB222" s="389"/>
      <c r="BC222" s="389"/>
      <c r="BD222" s="389"/>
      <c r="BE222" s="390"/>
      <c r="BF222" s="388"/>
      <c r="BG222" s="389"/>
      <c r="BH222" s="389"/>
      <c r="BI222" s="389"/>
      <c r="BJ222" s="389"/>
      <c r="BK222" s="389"/>
      <c r="BL222" s="389"/>
      <c r="BM222" s="389"/>
      <c r="BN222" s="389"/>
      <c r="BO222" s="389"/>
      <c r="BP222" s="389"/>
      <c r="BQ222" s="389"/>
      <c r="BR222" s="389"/>
      <c r="BS222" s="390"/>
      <c r="BT222" s="431"/>
      <c r="BU222" s="432"/>
      <c r="BV222" s="432"/>
      <c r="BW222" s="432"/>
      <c r="BX222" s="432"/>
      <c r="BY222" s="432"/>
      <c r="BZ222" s="432"/>
      <c r="CA222" s="432"/>
      <c r="CB222" s="432"/>
      <c r="CC222" s="432"/>
      <c r="CD222" s="432"/>
      <c r="CE222" s="437"/>
      <c r="CF222" s="437"/>
      <c r="CG222" s="438"/>
      <c r="CH222" s="441"/>
      <c r="CI222" s="226"/>
      <c r="CJ222" s="226"/>
      <c r="CK222" s="226"/>
      <c r="CL222" s="226"/>
      <c r="CM222" s="226"/>
      <c r="CN222" s="325"/>
      <c r="CO222" s="325"/>
      <c r="CP222" s="325"/>
      <c r="CQ222" s="325"/>
      <c r="CR222" s="325"/>
      <c r="CS222" s="325"/>
      <c r="CT222" s="325"/>
      <c r="CU222" s="325"/>
      <c r="CV222" s="325"/>
      <c r="CW222" s="325"/>
      <c r="CX222" s="324"/>
      <c r="CY222" s="324"/>
      <c r="CZ222" s="344"/>
      <c r="DA222" s="207"/>
      <c r="DB222" s="208"/>
      <c r="DC222" s="208"/>
      <c r="DD222" s="208"/>
      <c r="DE222" s="208"/>
      <c r="DF222" s="208"/>
      <c r="DG222" s="208"/>
      <c r="DH222" s="208"/>
      <c r="DI222" s="208"/>
      <c r="DJ222" s="208"/>
      <c r="DK222" s="208"/>
      <c r="DL222" s="208"/>
      <c r="DM222" s="208"/>
      <c r="DN222" s="208"/>
      <c r="DO222" s="209"/>
      <c r="DP222" s="316"/>
      <c r="DQ222" s="317"/>
      <c r="DR222" s="317"/>
      <c r="DS222" s="317"/>
      <c r="DT222" s="317"/>
      <c r="DU222" s="317"/>
      <c r="DV222" s="317"/>
      <c r="DW222" s="317"/>
      <c r="DX222" s="226"/>
      <c r="DY222" s="226"/>
      <c r="DZ222" s="318"/>
      <c r="EA222" s="269"/>
      <c r="EB222" s="270"/>
      <c r="EC222" s="270"/>
      <c r="ED222" s="270"/>
      <c r="EE222" s="271"/>
      <c r="EF222" s="269"/>
      <c r="EG222" s="270"/>
      <c r="EH222" s="270"/>
      <c r="EI222" s="270"/>
      <c r="EJ222" s="271"/>
      <c r="EK222" s="269"/>
      <c r="EL222" s="270"/>
      <c r="EM222" s="270"/>
      <c r="EN222" s="270"/>
      <c r="EO222" s="271"/>
      <c r="EP222" s="329"/>
      <c r="EQ222" s="330"/>
      <c r="ER222" s="330"/>
      <c r="ES222" s="330"/>
      <c r="ET222" s="331"/>
      <c r="EU222" s="269"/>
      <c r="EV222" s="270"/>
      <c r="EW222" s="270"/>
      <c r="EX222" s="270"/>
      <c r="EY222" s="271"/>
      <c r="EZ222" s="269"/>
      <c r="FA222" s="270"/>
      <c r="FB222" s="270"/>
      <c r="FC222" s="270"/>
      <c r="FD222" s="271"/>
      <c r="FE222" s="269"/>
      <c r="FF222" s="270"/>
      <c r="FG222" s="270"/>
      <c r="FH222" s="270"/>
      <c r="FI222" s="271"/>
      <c r="FJ222" s="269"/>
      <c r="FK222" s="270"/>
      <c r="FL222" s="270"/>
      <c r="FM222" s="270"/>
      <c r="FN222" s="271"/>
      <c r="FO222" s="310"/>
      <c r="FP222" s="863"/>
      <c r="FQ222" s="865"/>
      <c r="FR222" s="348"/>
      <c r="FS222" s="349"/>
      <c r="FT222" s="349"/>
      <c r="FU222" s="349"/>
      <c r="FV222" s="349"/>
      <c r="FW222" s="349"/>
      <c r="FX222" s="349"/>
      <c r="FY222" s="350"/>
      <c r="FZ222" s="226"/>
      <c r="GA222" s="226"/>
      <c r="GB222" s="226"/>
      <c r="GC222" s="226"/>
      <c r="GD222" s="226"/>
      <c r="GE222" s="226"/>
      <c r="GF222" s="325"/>
      <c r="GG222" s="325"/>
      <c r="GH222" s="325"/>
      <c r="GI222" s="325"/>
      <c r="GJ222" s="325"/>
      <c r="GK222" s="325"/>
      <c r="GL222" s="325"/>
      <c r="GM222" s="325"/>
      <c r="GN222" s="325"/>
      <c r="GO222" s="325"/>
      <c r="GP222" s="324"/>
      <c r="GQ222" s="324"/>
      <c r="GR222" s="344"/>
      <c r="GS222" s="207"/>
      <c r="GT222" s="208"/>
      <c r="GU222" s="208"/>
      <c r="GV222" s="208"/>
      <c r="GW222" s="208"/>
      <c r="GX222" s="208"/>
      <c r="GY222" s="208"/>
      <c r="GZ222" s="208"/>
      <c r="HA222" s="208"/>
      <c r="HB222" s="208"/>
      <c r="HC222" s="208"/>
      <c r="HD222" s="208"/>
      <c r="HE222" s="208"/>
      <c r="HF222" s="208"/>
      <c r="HG222" s="209"/>
      <c r="HH222" s="316"/>
      <c r="HI222" s="317"/>
      <c r="HJ222" s="317"/>
      <c r="HK222" s="317"/>
      <c r="HL222" s="317"/>
      <c r="HM222" s="317"/>
      <c r="HN222" s="317"/>
      <c r="HO222" s="317"/>
      <c r="HP222" s="226"/>
      <c r="HQ222" s="226"/>
      <c r="HR222" s="318"/>
      <c r="HS222" s="269"/>
      <c r="HT222" s="270"/>
      <c r="HU222" s="270"/>
      <c r="HV222" s="270"/>
      <c r="HW222" s="271"/>
      <c r="HX222" s="269"/>
      <c r="HY222" s="270"/>
      <c r="HZ222" s="270"/>
      <c r="IA222" s="270"/>
      <c r="IB222" s="271"/>
      <c r="IC222" s="269"/>
      <c r="ID222" s="270"/>
      <c r="IE222" s="270"/>
      <c r="IF222" s="270"/>
      <c r="IG222" s="271"/>
      <c r="IH222" s="329"/>
      <c r="II222" s="330"/>
      <c r="IJ222" s="330"/>
      <c r="IK222" s="330"/>
      <c r="IL222" s="331"/>
      <c r="IM222" s="269"/>
      <c r="IN222" s="270"/>
      <c r="IO222" s="270"/>
      <c r="IP222" s="270"/>
      <c r="IQ222" s="271"/>
      <c r="IR222" s="269"/>
      <c r="IS222" s="270"/>
      <c r="IT222" s="270"/>
      <c r="IU222" s="270"/>
      <c r="IV222" s="271"/>
      <c r="IW222" s="269"/>
      <c r="IX222" s="270"/>
      <c r="IY222" s="270"/>
      <c r="IZ222" s="270"/>
      <c r="JA222" s="271"/>
      <c r="JB222" s="269"/>
      <c r="JC222" s="270"/>
      <c r="JD222" s="270"/>
      <c r="JE222" s="270"/>
      <c r="JF222" s="271"/>
      <c r="JG222" s="258"/>
      <c r="JH222" s="203"/>
      <c r="JI222" s="203"/>
      <c r="JJ222" s="203"/>
      <c r="JK222" s="203"/>
      <c r="JL222" s="203"/>
      <c r="JM222" s="203"/>
      <c r="JN222" s="203"/>
      <c r="JO222" s="203"/>
      <c r="JP222" s="203"/>
      <c r="JQ222" s="260"/>
      <c r="JR222" s="863"/>
      <c r="JS222" s="865"/>
      <c r="JT222" s="348"/>
      <c r="JU222" s="349"/>
      <c r="JV222" s="349"/>
      <c r="JW222" s="349"/>
      <c r="JX222" s="349"/>
      <c r="JY222" s="349"/>
      <c r="JZ222" s="349"/>
      <c r="KA222" s="350"/>
      <c r="KB222" s="226"/>
      <c r="KC222" s="226"/>
      <c r="KD222" s="226"/>
      <c r="KE222" s="226"/>
      <c r="KF222" s="226"/>
      <c r="KG222" s="226"/>
      <c r="KH222" s="325"/>
      <c r="KI222" s="325"/>
      <c r="KJ222" s="325"/>
      <c r="KK222" s="325"/>
      <c r="KL222" s="325"/>
      <c r="KM222" s="325"/>
      <c r="KN222" s="325"/>
      <c r="KO222" s="325"/>
      <c r="KP222" s="325"/>
      <c r="KQ222" s="325"/>
      <c r="KR222" s="324"/>
      <c r="KS222" s="324"/>
      <c r="KT222" s="344"/>
      <c r="KU222" s="207"/>
      <c r="KV222" s="208"/>
      <c r="KW222" s="208"/>
      <c r="KX222" s="208"/>
      <c r="KY222" s="208"/>
      <c r="KZ222" s="208"/>
      <c r="LA222" s="208"/>
      <c r="LB222" s="208"/>
      <c r="LC222" s="208"/>
      <c r="LD222" s="208"/>
      <c r="LE222" s="208"/>
      <c r="LF222" s="208"/>
      <c r="LG222" s="208"/>
      <c r="LH222" s="208"/>
      <c r="LI222" s="209"/>
      <c r="LJ222" s="316"/>
      <c r="LK222" s="317"/>
      <c r="LL222" s="317"/>
      <c r="LM222" s="317"/>
      <c r="LN222" s="317"/>
      <c r="LO222" s="317"/>
      <c r="LP222" s="317"/>
      <c r="LQ222" s="317"/>
      <c r="LR222" s="226"/>
      <c r="LS222" s="226"/>
      <c r="LT222" s="318"/>
      <c r="LU222" s="269"/>
      <c r="LV222" s="270"/>
      <c r="LW222" s="270"/>
      <c r="LX222" s="270"/>
      <c r="LY222" s="271"/>
      <c r="LZ222" s="269"/>
      <c r="MA222" s="270"/>
      <c r="MB222" s="270"/>
      <c r="MC222" s="270"/>
      <c r="MD222" s="271"/>
      <c r="ME222" s="269"/>
      <c r="MF222" s="270"/>
      <c r="MG222" s="270"/>
      <c r="MH222" s="270"/>
      <c r="MI222" s="271"/>
      <c r="MJ222" s="329"/>
      <c r="MK222" s="330"/>
      <c r="ML222" s="330"/>
      <c r="MM222" s="330"/>
      <c r="MN222" s="331"/>
      <c r="MO222" s="269"/>
      <c r="MP222" s="270"/>
      <c r="MQ222" s="270"/>
      <c r="MR222" s="270"/>
      <c r="MS222" s="271"/>
      <c r="MT222" s="269"/>
      <c r="MU222" s="270"/>
      <c r="MV222" s="270"/>
      <c r="MW222" s="270"/>
      <c r="MX222" s="271"/>
      <c r="MY222" s="269"/>
      <c r="MZ222" s="270"/>
      <c r="NA222" s="270"/>
      <c r="NB222" s="270"/>
      <c r="NC222" s="271"/>
      <c r="ND222" s="269"/>
      <c r="NE222" s="270"/>
      <c r="NF222" s="270"/>
      <c r="NG222" s="270"/>
      <c r="NH222" s="271"/>
      <c r="NI222" s="258"/>
      <c r="NJ222" s="203"/>
      <c r="NK222" s="203"/>
      <c r="NL222" s="203"/>
      <c r="NM222" s="203"/>
      <c r="NN222" s="203"/>
      <c r="NO222" s="203"/>
      <c r="NP222" s="203"/>
      <c r="NQ222" s="203"/>
      <c r="NR222" s="203"/>
      <c r="NS222" s="260"/>
      <c r="NT222" s="863"/>
      <c r="NU222" s="865"/>
      <c r="NV222" s="348"/>
      <c r="NW222" s="349"/>
      <c r="NX222" s="349"/>
      <c r="NY222" s="349"/>
      <c r="NZ222" s="349"/>
      <c r="OA222" s="349"/>
      <c r="OB222" s="349"/>
      <c r="OC222" s="350"/>
      <c r="OD222" s="226"/>
      <c r="OE222" s="226"/>
      <c r="OF222" s="226"/>
      <c r="OG222" s="226"/>
      <c r="OH222" s="226"/>
      <c r="OI222" s="226"/>
      <c r="OJ222" s="325"/>
      <c r="OK222" s="325"/>
      <c r="OL222" s="325"/>
      <c r="OM222" s="325"/>
      <c r="ON222" s="325"/>
      <c r="OO222" s="325"/>
      <c r="OP222" s="325"/>
      <c r="OQ222" s="325"/>
      <c r="OR222" s="325"/>
      <c r="OS222" s="325"/>
      <c r="OT222" s="324"/>
      <c r="OU222" s="324"/>
      <c r="OV222" s="344"/>
      <c r="OW222" s="207"/>
      <c r="OX222" s="208"/>
      <c r="OY222" s="208"/>
      <c r="OZ222" s="208"/>
      <c r="PA222" s="208"/>
      <c r="PB222" s="208"/>
      <c r="PC222" s="208"/>
      <c r="PD222" s="208"/>
      <c r="PE222" s="208"/>
      <c r="PF222" s="208"/>
      <c r="PG222" s="208"/>
      <c r="PH222" s="208"/>
      <c r="PI222" s="208"/>
      <c r="PJ222" s="208"/>
      <c r="PK222" s="209"/>
      <c r="PL222" s="316"/>
      <c r="PM222" s="317"/>
      <c r="PN222" s="317"/>
      <c r="PO222" s="317"/>
      <c r="PP222" s="317"/>
      <c r="PQ222" s="317"/>
      <c r="PR222" s="317"/>
      <c r="PS222" s="317"/>
      <c r="PT222" s="226"/>
      <c r="PU222" s="226"/>
      <c r="PV222" s="318"/>
      <c r="PW222" s="269"/>
      <c r="PX222" s="270"/>
      <c r="PY222" s="270"/>
      <c r="PZ222" s="270"/>
      <c r="QA222" s="271"/>
      <c r="QB222" s="269"/>
      <c r="QC222" s="270"/>
      <c r="QD222" s="270"/>
      <c r="QE222" s="270"/>
      <c r="QF222" s="271"/>
      <c r="QG222" s="269"/>
      <c r="QH222" s="270"/>
      <c r="QI222" s="270"/>
      <c r="QJ222" s="270"/>
      <c r="QK222" s="271"/>
      <c r="QL222" s="329"/>
      <c r="QM222" s="330"/>
      <c r="QN222" s="330"/>
      <c r="QO222" s="330"/>
      <c r="QP222" s="331"/>
      <c r="QQ222" s="269"/>
      <c r="QR222" s="270"/>
      <c r="QS222" s="270"/>
      <c r="QT222" s="270"/>
      <c r="QU222" s="271"/>
      <c r="QV222" s="269"/>
      <c r="QW222" s="270"/>
      <c r="QX222" s="270"/>
      <c r="QY222" s="270"/>
      <c r="QZ222" s="271"/>
      <c r="RA222" s="269"/>
      <c r="RB222" s="270"/>
      <c r="RC222" s="270"/>
      <c r="RD222" s="270"/>
      <c r="RE222" s="271"/>
      <c r="RF222" s="269"/>
      <c r="RG222" s="270"/>
      <c r="RH222" s="270"/>
      <c r="RI222" s="270"/>
      <c r="RJ222" s="271"/>
      <c r="RK222" s="258"/>
      <c r="RL222" s="203"/>
      <c r="RM222" s="203"/>
      <c r="RN222" s="203"/>
      <c r="RO222" s="203"/>
      <c r="RP222" s="203"/>
      <c r="RQ222" s="203"/>
      <c r="RR222" s="203"/>
      <c r="RS222" s="203"/>
      <c r="RT222" s="203"/>
      <c r="RU222" s="260"/>
    </row>
    <row r="223" spans="2:489" ht="12" customHeight="1">
      <c r="B223" s="859"/>
      <c r="C223" s="484"/>
      <c r="D223" s="485"/>
      <c r="E223" s="486"/>
      <c r="F223" s="348"/>
      <c r="G223" s="349"/>
      <c r="H223" s="349"/>
      <c r="I223" s="349"/>
      <c r="J223" s="349"/>
      <c r="K223" s="349"/>
      <c r="L223" s="349"/>
      <c r="M223" s="349"/>
      <c r="N223" s="349"/>
      <c r="O223" s="349"/>
      <c r="P223" s="349"/>
      <c r="Q223" s="349"/>
      <c r="R223" s="349"/>
      <c r="S223" s="349"/>
      <c r="T223" s="349"/>
      <c r="U223" s="349"/>
      <c r="V223" s="349"/>
      <c r="W223" s="349"/>
      <c r="X223" s="349"/>
      <c r="Y223" s="349"/>
      <c r="Z223" s="349"/>
      <c r="AA223" s="349"/>
      <c r="AB223" s="349"/>
      <c r="AC223" s="350"/>
      <c r="AD223" s="458"/>
      <c r="AE223" s="432"/>
      <c r="AF223" s="432"/>
      <c r="AG223" s="432"/>
      <c r="AH223" s="432"/>
      <c r="AI223" s="432"/>
      <c r="AJ223" s="432"/>
      <c r="AK223" s="432"/>
      <c r="AL223" s="432"/>
      <c r="AM223" s="432"/>
      <c r="AN223" s="432"/>
      <c r="AO223" s="437"/>
      <c r="AP223" s="437"/>
      <c r="AQ223" s="438"/>
      <c r="AR223" s="388"/>
      <c r="AS223" s="389"/>
      <c r="AT223" s="389"/>
      <c r="AU223" s="389"/>
      <c r="AV223" s="389"/>
      <c r="AW223" s="389"/>
      <c r="AX223" s="389"/>
      <c r="AY223" s="389"/>
      <c r="AZ223" s="389"/>
      <c r="BA223" s="389"/>
      <c r="BB223" s="389"/>
      <c r="BC223" s="389"/>
      <c r="BD223" s="389"/>
      <c r="BE223" s="390"/>
      <c r="BF223" s="388"/>
      <c r="BG223" s="389"/>
      <c r="BH223" s="389"/>
      <c r="BI223" s="389"/>
      <c r="BJ223" s="389"/>
      <c r="BK223" s="389"/>
      <c r="BL223" s="389"/>
      <c r="BM223" s="389"/>
      <c r="BN223" s="389"/>
      <c r="BO223" s="389"/>
      <c r="BP223" s="389"/>
      <c r="BQ223" s="389"/>
      <c r="BR223" s="389"/>
      <c r="BS223" s="390"/>
      <c r="BT223" s="431"/>
      <c r="BU223" s="432"/>
      <c r="BV223" s="432"/>
      <c r="BW223" s="432"/>
      <c r="BX223" s="432"/>
      <c r="BY223" s="432"/>
      <c r="BZ223" s="432"/>
      <c r="CA223" s="432"/>
      <c r="CB223" s="432"/>
      <c r="CC223" s="432"/>
      <c r="CD223" s="432"/>
      <c r="CE223" s="437"/>
      <c r="CF223" s="437"/>
      <c r="CG223" s="438"/>
      <c r="CH223" s="442" t="s">
        <v>42</v>
      </c>
      <c r="CI223" s="265"/>
      <c r="CJ223" s="265"/>
      <c r="CK223" s="265"/>
      <c r="CL223" s="265"/>
      <c r="CM223" s="265"/>
      <c r="CN223" s="325"/>
      <c r="CO223" s="325"/>
      <c r="CP223" s="325"/>
      <c r="CQ223" s="325"/>
      <c r="CR223" s="325"/>
      <c r="CS223" s="325"/>
      <c r="CT223" s="325"/>
      <c r="CU223" s="325"/>
      <c r="CV223" s="325"/>
      <c r="CW223" s="325"/>
      <c r="CX223" s="216" t="s">
        <v>50</v>
      </c>
      <c r="CY223" s="216"/>
      <c r="CZ223" s="217"/>
      <c r="DA223" s="204"/>
      <c r="DB223" s="205"/>
      <c r="DC223" s="205"/>
      <c r="DD223" s="205"/>
      <c r="DE223" s="205"/>
      <c r="DF223" s="205"/>
      <c r="DG223" s="205"/>
      <c r="DH223" s="205"/>
      <c r="DI223" s="205"/>
      <c r="DJ223" s="205"/>
      <c r="DK223" s="205"/>
      <c r="DL223" s="205"/>
      <c r="DM223" s="205"/>
      <c r="DN223" s="205"/>
      <c r="DO223" s="206"/>
      <c r="DP223" s="261"/>
      <c r="DQ223" s="262"/>
      <c r="DR223" s="262"/>
      <c r="DS223" s="262"/>
      <c r="DT223" s="262"/>
      <c r="DU223" s="262"/>
      <c r="DV223" s="262"/>
      <c r="DW223" s="262"/>
      <c r="DX223" s="265" t="s">
        <v>84</v>
      </c>
      <c r="DY223" s="265"/>
      <c r="DZ223" s="266"/>
      <c r="EA223" s="269"/>
      <c r="EB223" s="270"/>
      <c r="EC223" s="270"/>
      <c r="ED223" s="270"/>
      <c r="EE223" s="271"/>
      <c r="EF223" s="269"/>
      <c r="EG223" s="270"/>
      <c r="EH223" s="270"/>
      <c r="EI223" s="270"/>
      <c r="EJ223" s="271"/>
      <c r="EK223" s="269"/>
      <c r="EL223" s="270"/>
      <c r="EM223" s="270"/>
      <c r="EN223" s="270"/>
      <c r="EO223" s="271"/>
      <c r="EP223" s="329"/>
      <c r="EQ223" s="330"/>
      <c r="ER223" s="330"/>
      <c r="ES223" s="330"/>
      <c r="ET223" s="331"/>
      <c r="EU223" s="269"/>
      <c r="EV223" s="270"/>
      <c r="EW223" s="270"/>
      <c r="EX223" s="270"/>
      <c r="EY223" s="271"/>
      <c r="EZ223" s="269"/>
      <c r="FA223" s="270"/>
      <c r="FB223" s="270"/>
      <c r="FC223" s="270"/>
      <c r="FD223" s="271"/>
      <c r="FE223" s="269"/>
      <c r="FF223" s="270"/>
      <c r="FG223" s="270"/>
      <c r="FH223" s="270"/>
      <c r="FI223" s="271"/>
      <c r="FJ223" s="269"/>
      <c r="FK223" s="270"/>
      <c r="FL223" s="270"/>
      <c r="FM223" s="270"/>
      <c r="FN223" s="271"/>
      <c r="FO223" s="310"/>
      <c r="FP223" s="863"/>
      <c r="FQ223" s="865"/>
      <c r="FR223" s="348"/>
      <c r="FS223" s="349"/>
      <c r="FT223" s="349"/>
      <c r="FU223" s="349"/>
      <c r="FV223" s="349"/>
      <c r="FW223" s="349"/>
      <c r="FX223" s="349"/>
      <c r="FY223" s="350"/>
      <c r="FZ223" s="307" t="str">
        <f>FZ217</f>
        <v>5箇所目</v>
      </c>
      <c r="GA223" s="265"/>
      <c r="GB223" s="265"/>
      <c r="GC223" s="265"/>
      <c r="GD223" s="265"/>
      <c r="GE223" s="265"/>
      <c r="GF223" s="325"/>
      <c r="GG223" s="325"/>
      <c r="GH223" s="325"/>
      <c r="GI223" s="325"/>
      <c r="GJ223" s="325"/>
      <c r="GK223" s="325"/>
      <c r="GL223" s="325"/>
      <c r="GM223" s="325"/>
      <c r="GN223" s="325"/>
      <c r="GO223" s="325"/>
      <c r="GP223" s="216" t="s">
        <v>50</v>
      </c>
      <c r="GQ223" s="216"/>
      <c r="GR223" s="217"/>
      <c r="GS223" s="204"/>
      <c r="GT223" s="205"/>
      <c r="GU223" s="205"/>
      <c r="GV223" s="205"/>
      <c r="GW223" s="205"/>
      <c r="GX223" s="205"/>
      <c r="GY223" s="205"/>
      <c r="GZ223" s="205"/>
      <c r="HA223" s="205"/>
      <c r="HB223" s="205"/>
      <c r="HC223" s="205"/>
      <c r="HD223" s="205"/>
      <c r="HE223" s="205"/>
      <c r="HF223" s="205"/>
      <c r="HG223" s="206"/>
      <c r="HH223" s="261"/>
      <c r="HI223" s="262"/>
      <c r="HJ223" s="262"/>
      <c r="HK223" s="262"/>
      <c r="HL223" s="262"/>
      <c r="HM223" s="262"/>
      <c r="HN223" s="262"/>
      <c r="HO223" s="262"/>
      <c r="HP223" s="265" t="s">
        <v>84</v>
      </c>
      <c r="HQ223" s="265"/>
      <c r="HR223" s="266"/>
      <c r="HS223" s="269"/>
      <c r="HT223" s="270"/>
      <c r="HU223" s="270"/>
      <c r="HV223" s="270"/>
      <c r="HW223" s="271"/>
      <c r="HX223" s="269"/>
      <c r="HY223" s="270"/>
      <c r="HZ223" s="270"/>
      <c r="IA223" s="270"/>
      <c r="IB223" s="271"/>
      <c r="IC223" s="269"/>
      <c r="ID223" s="270"/>
      <c r="IE223" s="270"/>
      <c r="IF223" s="270"/>
      <c r="IG223" s="271"/>
      <c r="IH223" s="329"/>
      <c r="II223" s="330"/>
      <c r="IJ223" s="330"/>
      <c r="IK223" s="330"/>
      <c r="IL223" s="331"/>
      <c r="IM223" s="269"/>
      <c r="IN223" s="270"/>
      <c r="IO223" s="270"/>
      <c r="IP223" s="270"/>
      <c r="IQ223" s="271"/>
      <c r="IR223" s="269"/>
      <c r="IS223" s="270"/>
      <c r="IT223" s="270"/>
      <c r="IU223" s="270"/>
      <c r="IV223" s="271"/>
      <c r="IW223" s="269"/>
      <c r="IX223" s="270"/>
      <c r="IY223" s="270"/>
      <c r="IZ223" s="270"/>
      <c r="JA223" s="271"/>
      <c r="JB223" s="269"/>
      <c r="JC223" s="270"/>
      <c r="JD223" s="270"/>
      <c r="JE223" s="270"/>
      <c r="JF223" s="271"/>
      <c r="JG223" s="258"/>
      <c r="JH223" s="203"/>
      <c r="JI223" s="203"/>
      <c r="JJ223" s="203"/>
      <c r="JK223" s="203"/>
      <c r="JL223" s="203"/>
      <c r="JM223" s="203"/>
      <c r="JN223" s="203"/>
      <c r="JO223" s="203"/>
      <c r="JP223" s="203"/>
      <c r="JQ223" s="260"/>
      <c r="JR223" s="863"/>
      <c r="JS223" s="865"/>
      <c r="JT223" s="348"/>
      <c r="JU223" s="349"/>
      <c r="JV223" s="349"/>
      <c r="JW223" s="349"/>
      <c r="JX223" s="349"/>
      <c r="JY223" s="349"/>
      <c r="JZ223" s="349"/>
      <c r="KA223" s="350"/>
      <c r="KB223" s="307" t="str">
        <f>KB217</f>
        <v>8箇所目</v>
      </c>
      <c r="KC223" s="265"/>
      <c r="KD223" s="265"/>
      <c r="KE223" s="265"/>
      <c r="KF223" s="265"/>
      <c r="KG223" s="265"/>
      <c r="KH223" s="325"/>
      <c r="KI223" s="325"/>
      <c r="KJ223" s="325"/>
      <c r="KK223" s="325"/>
      <c r="KL223" s="325"/>
      <c r="KM223" s="325"/>
      <c r="KN223" s="325"/>
      <c r="KO223" s="325"/>
      <c r="KP223" s="325"/>
      <c r="KQ223" s="325"/>
      <c r="KR223" s="216" t="s">
        <v>50</v>
      </c>
      <c r="KS223" s="216"/>
      <c r="KT223" s="217"/>
      <c r="KU223" s="204"/>
      <c r="KV223" s="205"/>
      <c r="KW223" s="205"/>
      <c r="KX223" s="205"/>
      <c r="KY223" s="205"/>
      <c r="KZ223" s="205"/>
      <c r="LA223" s="205"/>
      <c r="LB223" s="205"/>
      <c r="LC223" s="205"/>
      <c r="LD223" s="205"/>
      <c r="LE223" s="205"/>
      <c r="LF223" s="205"/>
      <c r="LG223" s="205"/>
      <c r="LH223" s="205"/>
      <c r="LI223" s="206"/>
      <c r="LJ223" s="261"/>
      <c r="LK223" s="262"/>
      <c r="LL223" s="262"/>
      <c r="LM223" s="262"/>
      <c r="LN223" s="262"/>
      <c r="LO223" s="262"/>
      <c r="LP223" s="262"/>
      <c r="LQ223" s="262"/>
      <c r="LR223" s="265" t="s">
        <v>84</v>
      </c>
      <c r="LS223" s="265"/>
      <c r="LT223" s="266"/>
      <c r="LU223" s="269"/>
      <c r="LV223" s="270"/>
      <c r="LW223" s="270"/>
      <c r="LX223" s="270"/>
      <c r="LY223" s="271"/>
      <c r="LZ223" s="269"/>
      <c r="MA223" s="270"/>
      <c r="MB223" s="270"/>
      <c r="MC223" s="270"/>
      <c r="MD223" s="271"/>
      <c r="ME223" s="269"/>
      <c r="MF223" s="270"/>
      <c r="MG223" s="270"/>
      <c r="MH223" s="270"/>
      <c r="MI223" s="271"/>
      <c r="MJ223" s="329"/>
      <c r="MK223" s="330"/>
      <c r="ML223" s="330"/>
      <c r="MM223" s="330"/>
      <c r="MN223" s="331"/>
      <c r="MO223" s="269"/>
      <c r="MP223" s="270"/>
      <c r="MQ223" s="270"/>
      <c r="MR223" s="270"/>
      <c r="MS223" s="271"/>
      <c r="MT223" s="269"/>
      <c r="MU223" s="270"/>
      <c r="MV223" s="270"/>
      <c r="MW223" s="270"/>
      <c r="MX223" s="271"/>
      <c r="MY223" s="269"/>
      <c r="MZ223" s="270"/>
      <c r="NA223" s="270"/>
      <c r="NB223" s="270"/>
      <c r="NC223" s="271"/>
      <c r="ND223" s="269"/>
      <c r="NE223" s="270"/>
      <c r="NF223" s="270"/>
      <c r="NG223" s="270"/>
      <c r="NH223" s="271"/>
      <c r="NI223" s="258"/>
      <c r="NJ223" s="203"/>
      <c r="NK223" s="203"/>
      <c r="NL223" s="203"/>
      <c r="NM223" s="203"/>
      <c r="NN223" s="203"/>
      <c r="NO223" s="203"/>
      <c r="NP223" s="203"/>
      <c r="NQ223" s="203"/>
      <c r="NR223" s="203"/>
      <c r="NS223" s="260"/>
      <c r="NT223" s="863"/>
      <c r="NU223" s="865"/>
      <c r="NV223" s="348"/>
      <c r="NW223" s="349"/>
      <c r="NX223" s="349"/>
      <c r="NY223" s="349"/>
      <c r="NZ223" s="349"/>
      <c r="OA223" s="349"/>
      <c r="OB223" s="349"/>
      <c r="OC223" s="350"/>
      <c r="OD223" s="307" t="str">
        <f>OD217</f>
        <v>11箇所目</v>
      </c>
      <c r="OE223" s="265"/>
      <c r="OF223" s="265"/>
      <c r="OG223" s="265"/>
      <c r="OH223" s="265"/>
      <c r="OI223" s="265"/>
      <c r="OJ223" s="325"/>
      <c r="OK223" s="325"/>
      <c r="OL223" s="325"/>
      <c r="OM223" s="325"/>
      <c r="ON223" s="325"/>
      <c r="OO223" s="325"/>
      <c r="OP223" s="325"/>
      <c r="OQ223" s="325"/>
      <c r="OR223" s="325"/>
      <c r="OS223" s="325"/>
      <c r="OT223" s="216" t="s">
        <v>50</v>
      </c>
      <c r="OU223" s="216"/>
      <c r="OV223" s="217"/>
      <c r="OW223" s="204"/>
      <c r="OX223" s="205"/>
      <c r="OY223" s="205"/>
      <c r="OZ223" s="205"/>
      <c r="PA223" s="205"/>
      <c r="PB223" s="205"/>
      <c r="PC223" s="205"/>
      <c r="PD223" s="205"/>
      <c r="PE223" s="205"/>
      <c r="PF223" s="205"/>
      <c r="PG223" s="205"/>
      <c r="PH223" s="205"/>
      <c r="PI223" s="205"/>
      <c r="PJ223" s="205"/>
      <c r="PK223" s="206"/>
      <c r="PL223" s="261"/>
      <c r="PM223" s="262"/>
      <c r="PN223" s="262"/>
      <c r="PO223" s="262"/>
      <c r="PP223" s="262"/>
      <c r="PQ223" s="262"/>
      <c r="PR223" s="262"/>
      <c r="PS223" s="262"/>
      <c r="PT223" s="265" t="s">
        <v>84</v>
      </c>
      <c r="PU223" s="265"/>
      <c r="PV223" s="266"/>
      <c r="PW223" s="269"/>
      <c r="PX223" s="270"/>
      <c r="PY223" s="270"/>
      <c r="PZ223" s="270"/>
      <c r="QA223" s="271"/>
      <c r="QB223" s="269"/>
      <c r="QC223" s="270"/>
      <c r="QD223" s="270"/>
      <c r="QE223" s="270"/>
      <c r="QF223" s="271"/>
      <c r="QG223" s="269"/>
      <c r="QH223" s="270"/>
      <c r="QI223" s="270"/>
      <c r="QJ223" s="270"/>
      <c r="QK223" s="271"/>
      <c r="QL223" s="329"/>
      <c r="QM223" s="330"/>
      <c r="QN223" s="330"/>
      <c r="QO223" s="330"/>
      <c r="QP223" s="331"/>
      <c r="QQ223" s="269"/>
      <c r="QR223" s="270"/>
      <c r="QS223" s="270"/>
      <c r="QT223" s="270"/>
      <c r="QU223" s="271"/>
      <c r="QV223" s="269"/>
      <c r="QW223" s="270"/>
      <c r="QX223" s="270"/>
      <c r="QY223" s="270"/>
      <c r="QZ223" s="271"/>
      <c r="RA223" s="269"/>
      <c r="RB223" s="270"/>
      <c r="RC223" s="270"/>
      <c r="RD223" s="270"/>
      <c r="RE223" s="271"/>
      <c r="RF223" s="269"/>
      <c r="RG223" s="270"/>
      <c r="RH223" s="270"/>
      <c r="RI223" s="270"/>
      <c r="RJ223" s="271"/>
      <c r="RK223" s="258"/>
      <c r="RL223" s="203"/>
      <c r="RM223" s="203"/>
      <c r="RN223" s="203"/>
      <c r="RO223" s="203"/>
      <c r="RP223" s="203"/>
      <c r="RQ223" s="203"/>
      <c r="RR223" s="203"/>
      <c r="RS223" s="203"/>
      <c r="RT223" s="203"/>
      <c r="RU223" s="260"/>
    </row>
    <row r="224" spans="2:489" ht="2.1" customHeight="1">
      <c r="B224" s="859"/>
      <c r="C224" s="484"/>
      <c r="D224" s="485"/>
      <c r="E224" s="486"/>
      <c r="F224" s="348"/>
      <c r="G224" s="349"/>
      <c r="H224" s="349"/>
      <c r="I224" s="349"/>
      <c r="J224" s="349"/>
      <c r="K224" s="349"/>
      <c r="L224" s="349"/>
      <c r="M224" s="349"/>
      <c r="N224" s="349"/>
      <c r="O224" s="349"/>
      <c r="P224" s="349"/>
      <c r="Q224" s="349"/>
      <c r="R224" s="349"/>
      <c r="S224" s="349"/>
      <c r="T224" s="349"/>
      <c r="U224" s="349"/>
      <c r="V224" s="349"/>
      <c r="W224" s="349"/>
      <c r="X224" s="349"/>
      <c r="Y224" s="349"/>
      <c r="Z224" s="349"/>
      <c r="AA224" s="349"/>
      <c r="AB224" s="349"/>
      <c r="AC224" s="350"/>
      <c r="AD224" s="458"/>
      <c r="AE224" s="432"/>
      <c r="AF224" s="432"/>
      <c r="AG224" s="432"/>
      <c r="AH224" s="432"/>
      <c r="AI224" s="432"/>
      <c r="AJ224" s="432"/>
      <c r="AK224" s="432"/>
      <c r="AL224" s="432"/>
      <c r="AM224" s="432"/>
      <c r="AN224" s="432"/>
      <c r="AO224" s="437"/>
      <c r="AP224" s="437"/>
      <c r="AQ224" s="438"/>
      <c r="AR224" s="388"/>
      <c r="AS224" s="389"/>
      <c r="AT224" s="389"/>
      <c r="AU224" s="389"/>
      <c r="AV224" s="389"/>
      <c r="AW224" s="389"/>
      <c r="AX224" s="389"/>
      <c r="AY224" s="389"/>
      <c r="AZ224" s="389"/>
      <c r="BA224" s="389"/>
      <c r="BB224" s="389"/>
      <c r="BC224" s="389"/>
      <c r="BD224" s="389"/>
      <c r="BE224" s="390"/>
      <c r="BF224" s="388"/>
      <c r="BG224" s="389"/>
      <c r="BH224" s="389"/>
      <c r="BI224" s="389"/>
      <c r="BJ224" s="389"/>
      <c r="BK224" s="389"/>
      <c r="BL224" s="389"/>
      <c r="BM224" s="389"/>
      <c r="BN224" s="389"/>
      <c r="BO224" s="389"/>
      <c r="BP224" s="389"/>
      <c r="BQ224" s="389"/>
      <c r="BR224" s="389"/>
      <c r="BS224" s="390"/>
      <c r="BT224" s="431"/>
      <c r="BU224" s="432"/>
      <c r="BV224" s="432"/>
      <c r="BW224" s="432"/>
      <c r="BX224" s="432"/>
      <c r="BY224" s="432"/>
      <c r="BZ224" s="432"/>
      <c r="CA224" s="432"/>
      <c r="CB224" s="432"/>
      <c r="CC224" s="432"/>
      <c r="CD224" s="432"/>
      <c r="CE224" s="437"/>
      <c r="CF224" s="437"/>
      <c r="CG224" s="438"/>
      <c r="CH224" s="441"/>
      <c r="CI224" s="226"/>
      <c r="CJ224" s="226"/>
      <c r="CK224" s="226"/>
      <c r="CL224" s="226"/>
      <c r="CM224" s="226"/>
      <c r="CN224" s="325"/>
      <c r="CO224" s="325"/>
      <c r="CP224" s="325"/>
      <c r="CQ224" s="325"/>
      <c r="CR224" s="325"/>
      <c r="CS224" s="325"/>
      <c r="CT224" s="325"/>
      <c r="CU224" s="325"/>
      <c r="CV224" s="325"/>
      <c r="CW224" s="325"/>
      <c r="CX224" s="324"/>
      <c r="CY224" s="324"/>
      <c r="CZ224" s="344"/>
      <c r="DA224" s="207"/>
      <c r="DB224" s="208"/>
      <c r="DC224" s="208"/>
      <c r="DD224" s="208"/>
      <c r="DE224" s="208"/>
      <c r="DF224" s="208"/>
      <c r="DG224" s="208"/>
      <c r="DH224" s="208"/>
      <c r="DI224" s="208"/>
      <c r="DJ224" s="208"/>
      <c r="DK224" s="208"/>
      <c r="DL224" s="208"/>
      <c r="DM224" s="208"/>
      <c r="DN224" s="208"/>
      <c r="DO224" s="209"/>
      <c r="DP224" s="316"/>
      <c r="DQ224" s="317"/>
      <c r="DR224" s="317"/>
      <c r="DS224" s="317"/>
      <c r="DT224" s="317"/>
      <c r="DU224" s="317"/>
      <c r="DV224" s="317"/>
      <c r="DW224" s="317"/>
      <c r="DX224" s="226"/>
      <c r="DY224" s="226"/>
      <c r="DZ224" s="318"/>
      <c r="EA224" s="269"/>
      <c r="EB224" s="270"/>
      <c r="EC224" s="270"/>
      <c r="ED224" s="270"/>
      <c r="EE224" s="271"/>
      <c r="EF224" s="269"/>
      <c r="EG224" s="270"/>
      <c r="EH224" s="270"/>
      <c r="EI224" s="270"/>
      <c r="EJ224" s="271"/>
      <c r="EK224" s="269"/>
      <c r="EL224" s="270"/>
      <c r="EM224" s="270"/>
      <c r="EN224" s="270"/>
      <c r="EO224" s="271"/>
      <c r="EP224" s="329"/>
      <c r="EQ224" s="330"/>
      <c r="ER224" s="330"/>
      <c r="ES224" s="330"/>
      <c r="ET224" s="331"/>
      <c r="EU224" s="269"/>
      <c r="EV224" s="270"/>
      <c r="EW224" s="270"/>
      <c r="EX224" s="270"/>
      <c r="EY224" s="271"/>
      <c r="EZ224" s="269"/>
      <c r="FA224" s="270"/>
      <c r="FB224" s="270"/>
      <c r="FC224" s="270"/>
      <c r="FD224" s="271"/>
      <c r="FE224" s="269"/>
      <c r="FF224" s="270"/>
      <c r="FG224" s="270"/>
      <c r="FH224" s="270"/>
      <c r="FI224" s="271"/>
      <c r="FJ224" s="269"/>
      <c r="FK224" s="270"/>
      <c r="FL224" s="270"/>
      <c r="FM224" s="270"/>
      <c r="FN224" s="271"/>
      <c r="FO224" s="310"/>
      <c r="FP224" s="863"/>
      <c r="FQ224" s="865"/>
      <c r="FR224" s="348"/>
      <c r="FS224" s="349"/>
      <c r="FT224" s="349"/>
      <c r="FU224" s="349"/>
      <c r="FV224" s="349"/>
      <c r="FW224" s="349"/>
      <c r="FX224" s="349"/>
      <c r="FY224" s="350"/>
      <c r="FZ224" s="226"/>
      <c r="GA224" s="226"/>
      <c r="GB224" s="226"/>
      <c r="GC224" s="226"/>
      <c r="GD224" s="226"/>
      <c r="GE224" s="226"/>
      <c r="GF224" s="325"/>
      <c r="GG224" s="325"/>
      <c r="GH224" s="325"/>
      <c r="GI224" s="325"/>
      <c r="GJ224" s="325"/>
      <c r="GK224" s="325"/>
      <c r="GL224" s="325"/>
      <c r="GM224" s="325"/>
      <c r="GN224" s="325"/>
      <c r="GO224" s="325"/>
      <c r="GP224" s="324"/>
      <c r="GQ224" s="324"/>
      <c r="GR224" s="344"/>
      <c r="GS224" s="207"/>
      <c r="GT224" s="208"/>
      <c r="GU224" s="208"/>
      <c r="GV224" s="208"/>
      <c r="GW224" s="208"/>
      <c r="GX224" s="208"/>
      <c r="GY224" s="208"/>
      <c r="GZ224" s="208"/>
      <c r="HA224" s="208"/>
      <c r="HB224" s="208"/>
      <c r="HC224" s="208"/>
      <c r="HD224" s="208"/>
      <c r="HE224" s="208"/>
      <c r="HF224" s="208"/>
      <c r="HG224" s="209"/>
      <c r="HH224" s="316"/>
      <c r="HI224" s="317"/>
      <c r="HJ224" s="317"/>
      <c r="HK224" s="317"/>
      <c r="HL224" s="317"/>
      <c r="HM224" s="317"/>
      <c r="HN224" s="317"/>
      <c r="HO224" s="317"/>
      <c r="HP224" s="226"/>
      <c r="HQ224" s="226"/>
      <c r="HR224" s="318"/>
      <c r="HS224" s="269"/>
      <c r="HT224" s="270"/>
      <c r="HU224" s="270"/>
      <c r="HV224" s="270"/>
      <c r="HW224" s="271"/>
      <c r="HX224" s="269"/>
      <c r="HY224" s="270"/>
      <c r="HZ224" s="270"/>
      <c r="IA224" s="270"/>
      <c r="IB224" s="271"/>
      <c r="IC224" s="269"/>
      <c r="ID224" s="270"/>
      <c r="IE224" s="270"/>
      <c r="IF224" s="270"/>
      <c r="IG224" s="271"/>
      <c r="IH224" s="329"/>
      <c r="II224" s="330"/>
      <c r="IJ224" s="330"/>
      <c r="IK224" s="330"/>
      <c r="IL224" s="331"/>
      <c r="IM224" s="269"/>
      <c r="IN224" s="270"/>
      <c r="IO224" s="270"/>
      <c r="IP224" s="270"/>
      <c r="IQ224" s="271"/>
      <c r="IR224" s="269"/>
      <c r="IS224" s="270"/>
      <c r="IT224" s="270"/>
      <c r="IU224" s="270"/>
      <c r="IV224" s="271"/>
      <c r="IW224" s="269"/>
      <c r="IX224" s="270"/>
      <c r="IY224" s="270"/>
      <c r="IZ224" s="270"/>
      <c r="JA224" s="271"/>
      <c r="JB224" s="269"/>
      <c r="JC224" s="270"/>
      <c r="JD224" s="270"/>
      <c r="JE224" s="270"/>
      <c r="JF224" s="271"/>
      <c r="JG224" s="258"/>
      <c r="JH224" s="203"/>
      <c r="JI224" s="203"/>
      <c r="JJ224" s="203"/>
      <c r="JK224" s="203"/>
      <c r="JL224" s="203"/>
      <c r="JM224" s="203"/>
      <c r="JN224" s="203"/>
      <c r="JO224" s="203"/>
      <c r="JP224" s="203"/>
      <c r="JQ224" s="260"/>
      <c r="JR224" s="863"/>
      <c r="JS224" s="865"/>
      <c r="JT224" s="348"/>
      <c r="JU224" s="349"/>
      <c r="JV224" s="349"/>
      <c r="JW224" s="349"/>
      <c r="JX224" s="349"/>
      <c r="JY224" s="349"/>
      <c r="JZ224" s="349"/>
      <c r="KA224" s="350"/>
      <c r="KB224" s="226"/>
      <c r="KC224" s="226"/>
      <c r="KD224" s="226"/>
      <c r="KE224" s="226"/>
      <c r="KF224" s="226"/>
      <c r="KG224" s="226"/>
      <c r="KH224" s="325"/>
      <c r="KI224" s="325"/>
      <c r="KJ224" s="325"/>
      <c r="KK224" s="325"/>
      <c r="KL224" s="325"/>
      <c r="KM224" s="325"/>
      <c r="KN224" s="325"/>
      <c r="KO224" s="325"/>
      <c r="KP224" s="325"/>
      <c r="KQ224" s="325"/>
      <c r="KR224" s="324"/>
      <c r="KS224" s="324"/>
      <c r="KT224" s="344"/>
      <c r="KU224" s="207"/>
      <c r="KV224" s="208"/>
      <c r="KW224" s="208"/>
      <c r="KX224" s="208"/>
      <c r="KY224" s="208"/>
      <c r="KZ224" s="208"/>
      <c r="LA224" s="208"/>
      <c r="LB224" s="208"/>
      <c r="LC224" s="208"/>
      <c r="LD224" s="208"/>
      <c r="LE224" s="208"/>
      <c r="LF224" s="208"/>
      <c r="LG224" s="208"/>
      <c r="LH224" s="208"/>
      <c r="LI224" s="209"/>
      <c r="LJ224" s="316"/>
      <c r="LK224" s="317"/>
      <c r="LL224" s="317"/>
      <c r="LM224" s="317"/>
      <c r="LN224" s="317"/>
      <c r="LO224" s="317"/>
      <c r="LP224" s="317"/>
      <c r="LQ224" s="317"/>
      <c r="LR224" s="226"/>
      <c r="LS224" s="226"/>
      <c r="LT224" s="318"/>
      <c r="LU224" s="269"/>
      <c r="LV224" s="270"/>
      <c r="LW224" s="270"/>
      <c r="LX224" s="270"/>
      <c r="LY224" s="271"/>
      <c r="LZ224" s="269"/>
      <c r="MA224" s="270"/>
      <c r="MB224" s="270"/>
      <c r="MC224" s="270"/>
      <c r="MD224" s="271"/>
      <c r="ME224" s="269"/>
      <c r="MF224" s="270"/>
      <c r="MG224" s="270"/>
      <c r="MH224" s="270"/>
      <c r="MI224" s="271"/>
      <c r="MJ224" s="329"/>
      <c r="MK224" s="330"/>
      <c r="ML224" s="330"/>
      <c r="MM224" s="330"/>
      <c r="MN224" s="331"/>
      <c r="MO224" s="269"/>
      <c r="MP224" s="270"/>
      <c r="MQ224" s="270"/>
      <c r="MR224" s="270"/>
      <c r="MS224" s="271"/>
      <c r="MT224" s="269"/>
      <c r="MU224" s="270"/>
      <c r="MV224" s="270"/>
      <c r="MW224" s="270"/>
      <c r="MX224" s="271"/>
      <c r="MY224" s="269"/>
      <c r="MZ224" s="270"/>
      <c r="NA224" s="270"/>
      <c r="NB224" s="270"/>
      <c r="NC224" s="271"/>
      <c r="ND224" s="269"/>
      <c r="NE224" s="270"/>
      <c r="NF224" s="270"/>
      <c r="NG224" s="270"/>
      <c r="NH224" s="271"/>
      <c r="NI224" s="258"/>
      <c r="NJ224" s="203"/>
      <c r="NK224" s="203"/>
      <c r="NL224" s="203"/>
      <c r="NM224" s="203"/>
      <c r="NN224" s="203"/>
      <c r="NO224" s="203"/>
      <c r="NP224" s="203"/>
      <c r="NQ224" s="203"/>
      <c r="NR224" s="203"/>
      <c r="NS224" s="260"/>
      <c r="NT224" s="863"/>
      <c r="NU224" s="865"/>
      <c r="NV224" s="348"/>
      <c r="NW224" s="349"/>
      <c r="NX224" s="349"/>
      <c r="NY224" s="349"/>
      <c r="NZ224" s="349"/>
      <c r="OA224" s="349"/>
      <c r="OB224" s="349"/>
      <c r="OC224" s="350"/>
      <c r="OD224" s="226"/>
      <c r="OE224" s="226"/>
      <c r="OF224" s="226"/>
      <c r="OG224" s="226"/>
      <c r="OH224" s="226"/>
      <c r="OI224" s="226"/>
      <c r="OJ224" s="325"/>
      <c r="OK224" s="325"/>
      <c r="OL224" s="325"/>
      <c r="OM224" s="325"/>
      <c r="ON224" s="325"/>
      <c r="OO224" s="325"/>
      <c r="OP224" s="325"/>
      <c r="OQ224" s="325"/>
      <c r="OR224" s="325"/>
      <c r="OS224" s="325"/>
      <c r="OT224" s="324"/>
      <c r="OU224" s="324"/>
      <c r="OV224" s="344"/>
      <c r="OW224" s="207"/>
      <c r="OX224" s="208"/>
      <c r="OY224" s="208"/>
      <c r="OZ224" s="208"/>
      <c r="PA224" s="208"/>
      <c r="PB224" s="208"/>
      <c r="PC224" s="208"/>
      <c r="PD224" s="208"/>
      <c r="PE224" s="208"/>
      <c r="PF224" s="208"/>
      <c r="PG224" s="208"/>
      <c r="PH224" s="208"/>
      <c r="PI224" s="208"/>
      <c r="PJ224" s="208"/>
      <c r="PK224" s="209"/>
      <c r="PL224" s="316"/>
      <c r="PM224" s="317"/>
      <c r="PN224" s="317"/>
      <c r="PO224" s="317"/>
      <c r="PP224" s="317"/>
      <c r="PQ224" s="317"/>
      <c r="PR224" s="317"/>
      <c r="PS224" s="317"/>
      <c r="PT224" s="226"/>
      <c r="PU224" s="226"/>
      <c r="PV224" s="318"/>
      <c r="PW224" s="269"/>
      <c r="PX224" s="270"/>
      <c r="PY224" s="270"/>
      <c r="PZ224" s="270"/>
      <c r="QA224" s="271"/>
      <c r="QB224" s="269"/>
      <c r="QC224" s="270"/>
      <c r="QD224" s="270"/>
      <c r="QE224" s="270"/>
      <c r="QF224" s="271"/>
      <c r="QG224" s="269"/>
      <c r="QH224" s="270"/>
      <c r="QI224" s="270"/>
      <c r="QJ224" s="270"/>
      <c r="QK224" s="271"/>
      <c r="QL224" s="329"/>
      <c r="QM224" s="330"/>
      <c r="QN224" s="330"/>
      <c r="QO224" s="330"/>
      <c r="QP224" s="331"/>
      <c r="QQ224" s="269"/>
      <c r="QR224" s="270"/>
      <c r="QS224" s="270"/>
      <c r="QT224" s="270"/>
      <c r="QU224" s="271"/>
      <c r="QV224" s="269"/>
      <c r="QW224" s="270"/>
      <c r="QX224" s="270"/>
      <c r="QY224" s="270"/>
      <c r="QZ224" s="271"/>
      <c r="RA224" s="269"/>
      <c r="RB224" s="270"/>
      <c r="RC224" s="270"/>
      <c r="RD224" s="270"/>
      <c r="RE224" s="271"/>
      <c r="RF224" s="269"/>
      <c r="RG224" s="270"/>
      <c r="RH224" s="270"/>
      <c r="RI224" s="270"/>
      <c r="RJ224" s="271"/>
      <c r="RK224" s="258"/>
      <c r="RL224" s="203"/>
      <c r="RM224" s="203"/>
      <c r="RN224" s="203"/>
      <c r="RO224" s="203"/>
      <c r="RP224" s="203"/>
      <c r="RQ224" s="203"/>
      <c r="RR224" s="203"/>
      <c r="RS224" s="203"/>
      <c r="RT224" s="203"/>
      <c r="RU224" s="260"/>
    </row>
    <row r="225" spans="2:489" ht="12" customHeight="1">
      <c r="B225" s="859"/>
      <c r="C225" s="484"/>
      <c r="D225" s="485"/>
      <c r="E225" s="486"/>
      <c r="F225" s="348"/>
      <c r="G225" s="349"/>
      <c r="H225" s="349"/>
      <c r="I225" s="349"/>
      <c r="J225" s="349"/>
      <c r="K225" s="349"/>
      <c r="L225" s="349"/>
      <c r="M225" s="349"/>
      <c r="N225" s="349"/>
      <c r="O225" s="349"/>
      <c r="P225" s="349"/>
      <c r="Q225" s="349"/>
      <c r="R225" s="349"/>
      <c r="S225" s="349"/>
      <c r="T225" s="349"/>
      <c r="U225" s="349"/>
      <c r="V225" s="349"/>
      <c r="W225" s="349"/>
      <c r="X225" s="349"/>
      <c r="Y225" s="349"/>
      <c r="Z225" s="349"/>
      <c r="AA225" s="349"/>
      <c r="AB225" s="349"/>
      <c r="AC225" s="350"/>
      <c r="AD225" s="458"/>
      <c r="AE225" s="432"/>
      <c r="AF225" s="432"/>
      <c r="AG225" s="432"/>
      <c r="AH225" s="432"/>
      <c r="AI225" s="432"/>
      <c r="AJ225" s="432"/>
      <c r="AK225" s="432"/>
      <c r="AL225" s="432"/>
      <c r="AM225" s="432"/>
      <c r="AN225" s="432"/>
      <c r="AO225" s="437"/>
      <c r="AP225" s="437"/>
      <c r="AQ225" s="438"/>
      <c r="AR225" s="388"/>
      <c r="AS225" s="389"/>
      <c r="AT225" s="389"/>
      <c r="AU225" s="389"/>
      <c r="AV225" s="389"/>
      <c r="AW225" s="389"/>
      <c r="AX225" s="389"/>
      <c r="AY225" s="389"/>
      <c r="AZ225" s="389"/>
      <c r="BA225" s="389"/>
      <c r="BB225" s="389"/>
      <c r="BC225" s="389"/>
      <c r="BD225" s="389"/>
      <c r="BE225" s="390"/>
      <c r="BF225" s="388"/>
      <c r="BG225" s="389"/>
      <c r="BH225" s="389"/>
      <c r="BI225" s="389"/>
      <c r="BJ225" s="389"/>
      <c r="BK225" s="389"/>
      <c r="BL225" s="389"/>
      <c r="BM225" s="389"/>
      <c r="BN225" s="389"/>
      <c r="BO225" s="389"/>
      <c r="BP225" s="389"/>
      <c r="BQ225" s="389"/>
      <c r="BR225" s="389"/>
      <c r="BS225" s="390"/>
      <c r="BT225" s="431"/>
      <c r="BU225" s="432"/>
      <c r="BV225" s="432"/>
      <c r="BW225" s="432"/>
      <c r="BX225" s="432"/>
      <c r="BY225" s="432"/>
      <c r="BZ225" s="432"/>
      <c r="CA225" s="432"/>
      <c r="CB225" s="432"/>
      <c r="CC225" s="432"/>
      <c r="CD225" s="432"/>
      <c r="CE225" s="437"/>
      <c r="CF225" s="437"/>
      <c r="CG225" s="438"/>
      <c r="CH225" s="442" t="s">
        <v>43</v>
      </c>
      <c r="CI225" s="265"/>
      <c r="CJ225" s="265"/>
      <c r="CK225" s="265"/>
      <c r="CL225" s="265"/>
      <c r="CM225" s="265"/>
      <c r="CN225" s="325"/>
      <c r="CO225" s="325"/>
      <c r="CP225" s="325"/>
      <c r="CQ225" s="325"/>
      <c r="CR225" s="325"/>
      <c r="CS225" s="325"/>
      <c r="CT225" s="325"/>
      <c r="CU225" s="325"/>
      <c r="CV225" s="325"/>
      <c r="CW225" s="325"/>
      <c r="CX225" s="216" t="s">
        <v>50</v>
      </c>
      <c r="CY225" s="216"/>
      <c r="CZ225" s="217"/>
      <c r="DA225" s="204"/>
      <c r="DB225" s="205"/>
      <c r="DC225" s="205"/>
      <c r="DD225" s="205"/>
      <c r="DE225" s="205"/>
      <c r="DF225" s="205"/>
      <c r="DG225" s="205"/>
      <c r="DH225" s="205"/>
      <c r="DI225" s="205"/>
      <c r="DJ225" s="205"/>
      <c r="DK225" s="205"/>
      <c r="DL225" s="205"/>
      <c r="DM225" s="205"/>
      <c r="DN225" s="205"/>
      <c r="DO225" s="206"/>
      <c r="DP225" s="261"/>
      <c r="DQ225" s="262"/>
      <c r="DR225" s="262"/>
      <c r="DS225" s="262"/>
      <c r="DT225" s="262"/>
      <c r="DU225" s="262"/>
      <c r="DV225" s="262"/>
      <c r="DW225" s="262"/>
      <c r="DX225" s="265" t="s">
        <v>84</v>
      </c>
      <c r="DY225" s="265"/>
      <c r="DZ225" s="266"/>
      <c r="EA225" s="269"/>
      <c r="EB225" s="270"/>
      <c r="EC225" s="270"/>
      <c r="ED225" s="270"/>
      <c r="EE225" s="271"/>
      <c r="EF225" s="269"/>
      <c r="EG225" s="270"/>
      <c r="EH225" s="270"/>
      <c r="EI225" s="270"/>
      <c r="EJ225" s="271"/>
      <c r="EK225" s="269"/>
      <c r="EL225" s="270"/>
      <c r="EM225" s="270"/>
      <c r="EN225" s="270"/>
      <c r="EO225" s="271"/>
      <c r="EP225" s="329"/>
      <c r="EQ225" s="330"/>
      <c r="ER225" s="330"/>
      <c r="ES225" s="330"/>
      <c r="ET225" s="331"/>
      <c r="EU225" s="269"/>
      <c r="EV225" s="270"/>
      <c r="EW225" s="270"/>
      <c r="EX225" s="270"/>
      <c r="EY225" s="271"/>
      <c r="EZ225" s="269"/>
      <c r="FA225" s="270"/>
      <c r="FB225" s="270"/>
      <c r="FC225" s="270"/>
      <c r="FD225" s="271"/>
      <c r="FE225" s="269"/>
      <c r="FF225" s="270"/>
      <c r="FG225" s="270"/>
      <c r="FH225" s="270"/>
      <c r="FI225" s="271"/>
      <c r="FJ225" s="269"/>
      <c r="FK225" s="270"/>
      <c r="FL225" s="270"/>
      <c r="FM225" s="270"/>
      <c r="FN225" s="271"/>
      <c r="FO225" s="310"/>
      <c r="FP225" s="863"/>
      <c r="FQ225" s="865"/>
      <c r="FR225" s="348"/>
      <c r="FS225" s="349"/>
      <c r="FT225" s="349"/>
      <c r="FU225" s="349"/>
      <c r="FV225" s="349"/>
      <c r="FW225" s="349"/>
      <c r="FX225" s="349"/>
      <c r="FY225" s="350"/>
      <c r="FZ225" s="307" t="str">
        <f>FZ219</f>
        <v>6箇所目</v>
      </c>
      <c r="GA225" s="265"/>
      <c r="GB225" s="265"/>
      <c r="GC225" s="265"/>
      <c r="GD225" s="265"/>
      <c r="GE225" s="265"/>
      <c r="GF225" s="325"/>
      <c r="GG225" s="325"/>
      <c r="GH225" s="325"/>
      <c r="GI225" s="325"/>
      <c r="GJ225" s="325"/>
      <c r="GK225" s="325"/>
      <c r="GL225" s="325"/>
      <c r="GM225" s="325"/>
      <c r="GN225" s="325"/>
      <c r="GO225" s="325"/>
      <c r="GP225" s="216" t="s">
        <v>50</v>
      </c>
      <c r="GQ225" s="216"/>
      <c r="GR225" s="217"/>
      <c r="GS225" s="204"/>
      <c r="GT225" s="205"/>
      <c r="GU225" s="205"/>
      <c r="GV225" s="205"/>
      <c r="GW225" s="205"/>
      <c r="GX225" s="205"/>
      <c r="GY225" s="205"/>
      <c r="GZ225" s="205"/>
      <c r="HA225" s="205"/>
      <c r="HB225" s="205"/>
      <c r="HC225" s="205"/>
      <c r="HD225" s="205"/>
      <c r="HE225" s="205"/>
      <c r="HF225" s="205"/>
      <c r="HG225" s="206"/>
      <c r="HH225" s="261"/>
      <c r="HI225" s="262"/>
      <c r="HJ225" s="262"/>
      <c r="HK225" s="262"/>
      <c r="HL225" s="262"/>
      <c r="HM225" s="262"/>
      <c r="HN225" s="262"/>
      <c r="HO225" s="262"/>
      <c r="HP225" s="265" t="s">
        <v>84</v>
      </c>
      <c r="HQ225" s="265"/>
      <c r="HR225" s="266"/>
      <c r="HS225" s="269"/>
      <c r="HT225" s="270"/>
      <c r="HU225" s="270"/>
      <c r="HV225" s="270"/>
      <c r="HW225" s="271"/>
      <c r="HX225" s="269"/>
      <c r="HY225" s="270"/>
      <c r="HZ225" s="270"/>
      <c r="IA225" s="270"/>
      <c r="IB225" s="271"/>
      <c r="IC225" s="269"/>
      <c r="ID225" s="270"/>
      <c r="IE225" s="270"/>
      <c r="IF225" s="270"/>
      <c r="IG225" s="271"/>
      <c r="IH225" s="329"/>
      <c r="II225" s="330"/>
      <c r="IJ225" s="330"/>
      <c r="IK225" s="330"/>
      <c r="IL225" s="331"/>
      <c r="IM225" s="269"/>
      <c r="IN225" s="270"/>
      <c r="IO225" s="270"/>
      <c r="IP225" s="270"/>
      <c r="IQ225" s="271"/>
      <c r="IR225" s="269"/>
      <c r="IS225" s="270"/>
      <c r="IT225" s="270"/>
      <c r="IU225" s="270"/>
      <c r="IV225" s="271"/>
      <c r="IW225" s="269"/>
      <c r="IX225" s="270"/>
      <c r="IY225" s="270"/>
      <c r="IZ225" s="270"/>
      <c r="JA225" s="271"/>
      <c r="JB225" s="269"/>
      <c r="JC225" s="270"/>
      <c r="JD225" s="270"/>
      <c r="JE225" s="270"/>
      <c r="JF225" s="271"/>
      <c r="JG225" s="258"/>
      <c r="JH225" s="203"/>
      <c r="JI225" s="203"/>
      <c r="JJ225" s="203"/>
      <c r="JK225" s="203"/>
      <c r="JL225" s="203"/>
      <c r="JM225" s="203"/>
      <c r="JN225" s="203"/>
      <c r="JO225" s="203"/>
      <c r="JP225" s="203"/>
      <c r="JQ225" s="260"/>
      <c r="JR225" s="863"/>
      <c r="JS225" s="865"/>
      <c r="JT225" s="348"/>
      <c r="JU225" s="349"/>
      <c r="JV225" s="349"/>
      <c r="JW225" s="349"/>
      <c r="JX225" s="349"/>
      <c r="JY225" s="349"/>
      <c r="JZ225" s="349"/>
      <c r="KA225" s="350"/>
      <c r="KB225" s="307" t="str">
        <f>KB219</f>
        <v>9箇所目</v>
      </c>
      <c r="KC225" s="265"/>
      <c r="KD225" s="265"/>
      <c r="KE225" s="265"/>
      <c r="KF225" s="265"/>
      <c r="KG225" s="265"/>
      <c r="KH225" s="325"/>
      <c r="KI225" s="325"/>
      <c r="KJ225" s="325"/>
      <c r="KK225" s="325"/>
      <c r="KL225" s="325"/>
      <c r="KM225" s="325"/>
      <c r="KN225" s="325"/>
      <c r="KO225" s="325"/>
      <c r="KP225" s="325"/>
      <c r="KQ225" s="325"/>
      <c r="KR225" s="216" t="s">
        <v>50</v>
      </c>
      <c r="KS225" s="216"/>
      <c r="KT225" s="217"/>
      <c r="KU225" s="204"/>
      <c r="KV225" s="205"/>
      <c r="KW225" s="205"/>
      <c r="KX225" s="205"/>
      <c r="KY225" s="205"/>
      <c r="KZ225" s="205"/>
      <c r="LA225" s="205"/>
      <c r="LB225" s="205"/>
      <c r="LC225" s="205"/>
      <c r="LD225" s="205"/>
      <c r="LE225" s="205"/>
      <c r="LF225" s="205"/>
      <c r="LG225" s="205"/>
      <c r="LH225" s="205"/>
      <c r="LI225" s="206"/>
      <c r="LJ225" s="261"/>
      <c r="LK225" s="262"/>
      <c r="LL225" s="262"/>
      <c r="LM225" s="262"/>
      <c r="LN225" s="262"/>
      <c r="LO225" s="262"/>
      <c r="LP225" s="262"/>
      <c r="LQ225" s="262"/>
      <c r="LR225" s="265" t="s">
        <v>84</v>
      </c>
      <c r="LS225" s="265"/>
      <c r="LT225" s="266"/>
      <c r="LU225" s="269"/>
      <c r="LV225" s="270"/>
      <c r="LW225" s="270"/>
      <c r="LX225" s="270"/>
      <c r="LY225" s="271"/>
      <c r="LZ225" s="269"/>
      <c r="MA225" s="270"/>
      <c r="MB225" s="270"/>
      <c r="MC225" s="270"/>
      <c r="MD225" s="271"/>
      <c r="ME225" s="269"/>
      <c r="MF225" s="270"/>
      <c r="MG225" s="270"/>
      <c r="MH225" s="270"/>
      <c r="MI225" s="271"/>
      <c r="MJ225" s="329"/>
      <c r="MK225" s="330"/>
      <c r="ML225" s="330"/>
      <c r="MM225" s="330"/>
      <c r="MN225" s="331"/>
      <c r="MO225" s="269"/>
      <c r="MP225" s="270"/>
      <c r="MQ225" s="270"/>
      <c r="MR225" s="270"/>
      <c r="MS225" s="271"/>
      <c r="MT225" s="269"/>
      <c r="MU225" s="270"/>
      <c r="MV225" s="270"/>
      <c r="MW225" s="270"/>
      <c r="MX225" s="271"/>
      <c r="MY225" s="269"/>
      <c r="MZ225" s="270"/>
      <c r="NA225" s="270"/>
      <c r="NB225" s="270"/>
      <c r="NC225" s="271"/>
      <c r="ND225" s="269"/>
      <c r="NE225" s="270"/>
      <c r="NF225" s="270"/>
      <c r="NG225" s="270"/>
      <c r="NH225" s="271"/>
      <c r="NI225" s="258"/>
      <c r="NJ225" s="203"/>
      <c r="NK225" s="203"/>
      <c r="NL225" s="203"/>
      <c r="NM225" s="203"/>
      <c r="NN225" s="203"/>
      <c r="NO225" s="203"/>
      <c r="NP225" s="203"/>
      <c r="NQ225" s="203"/>
      <c r="NR225" s="203"/>
      <c r="NS225" s="260"/>
      <c r="NT225" s="863"/>
      <c r="NU225" s="865"/>
      <c r="NV225" s="348"/>
      <c r="NW225" s="349"/>
      <c r="NX225" s="349"/>
      <c r="NY225" s="349"/>
      <c r="NZ225" s="349"/>
      <c r="OA225" s="349"/>
      <c r="OB225" s="349"/>
      <c r="OC225" s="350"/>
      <c r="OD225" s="307" t="str">
        <f>OD219</f>
        <v>12箇所目</v>
      </c>
      <c r="OE225" s="265"/>
      <c r="OF225" s="265"/>
      <c r="OG225" s="265"/>
      <c r="OH225" s="265"/>
      <c r="OI225" s="265"/>
      <c r="OJ225" s="325"/>
      <c r="OK225" s="325"/>
      <c r="OL225" s="325"/>
      <c r="OM225" s="325"/>
      <c r="ON225" s="325"/>
      <c r="OO225" s="325"/>
      <c r="OP225" s="325"/>
      <c r="OQ225" s="325"/>
      <c r="OR225" s="325"/>
      <c r="OS225" s="325"/>
      <c r="OT225" s="216" t="s">
        <v>50</v>
      </c>
      <c r="OU225" s="216"/>
      <c r="OV225" s="217"/>
      <c r="OW225" s="204"/>
      <c r="OX225" s="205"/>
      <c r="OY225" s="205"/>
      <c r="OZ225" s="205"/>
      <c r="PA225" s="205"/>
      <c r="PB225" s="205"/>
      <c r="PC225" s="205"/>
      <c r="PD225" s="205"/>
      <c r="PE225" s="205"/>
      <c r="PF225" s="205"/>
      <c r="PG225" s="205"/>
      <c r="PH225" s="205"/>
      <c r="PI225" s="205"/>
      <c r="PJ225" s="205"/>
      <c r="PK225" s="206"/>
      <c r="PL225" s="261"/>
      <c r="PM225" s="262"/>
      <c r="PN225" s="262"/>
      <c r="PO225" s="262"/>
      <c r="PP225" s="262"/>
      <c r="PQ225" s="262"/>
      <c r="PR225" s="262"/>
      <c r="PS225" s="262"/>
      <c r="PT225" s="265" t="s">
        <v>84</v>
      </c>
      <c r="PU225" s="265"/>
      <c r="PV225" s="266"/>
      <c r="PW225" s="269"/>
      <c r="PX225" s="270"/>
      <c r="PY225" s="270"/>
      <c r="PZ225" s="270"/>
      <c r="QA225" s="271"/>
      <c r="QB225" s="269"/>
      <c r="QC225" s="270"/>
      <c r="QD225" s="270"/>
      <c r="QE225" s="270"/>
      <c r="QF225" s="271"/>
      <c r="QG225" s="269"/>
      <c r="QH225" s="270"/>
      <c r="QI225" s="270"/>
      <c r="QJ225" s="270"/>
      <c r="QK225" s="271"/>
      <c r="QL225" s="329"/>
      <c r="QM225" s="330"/>
      <c r="QN225" s="330"/>
      <c r="QO225" s="330"/>
      <c r="QP225" s="331"/>
      <c r="QQ225" s="269"/>
      <c r="QR225" s="270"/>
      <c r="QS225" s="270"/>
      <c r="QT225" s="270"/>
      <c r="QU225" s="271"/>
      <c r="QV225" s="269"/>
      <c r="QW225" s="270"/>
      <c r="QX225" s="270"/>
      <c r="QY225" s="270"/>
      <c r="QZ225" s="271"/>
      <c r="RA225" s="269"/>
      <c r="RB225" s="270"/>
      <c r="RC225" s="270"/>
      <c r="RD225" s="270"/>
      <c r="RE225" s="271"/>
      <c r="RF225" s="269"/>
      <c r="RG225" s="270"/>
      <c r="RH225" s="270"/>
      <c r="RI225" s="270"/>
      <c r="RJ225" s="271"/>
      <c r="RK225" s="258"/>
      <c r="RL225" s="203"/>
      <c r="RM225" s="203"/>
      <c r="RN225" s="203"/>
      <c r="RO225" s="203"/>
      <c r="RP225" s="203"/>
      <c r="RQ225" s="203"/>
      <c r="RR225" s="203"/>
      <c r="RS225" s="203"/>
      <c r="RT225" s="203"/>
      <c r="RU225" s="260"/>
    </row>
    <row r="226" spans="2:489" ht="2.1" customHeight="1">
      <c r="B226" s="859"/>
      <c r="C226" s="484"/>
      <c r="D226" s="485"/>
      <c r="E226" s="486"/>
      <c r="F226" s="351"/>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3"/>
      <c r="AD226" s="459"/>
      <c r="AE226" s="434"/>
      <c r="AF226" s="434"/>
      <c r="AG226" s="434"/>
      <c r="AH226" s="434"/>
      <c r="AI226" s="434"/>
      <c r="AJ226" s="434"/>
      <c r="AK226" s="434"/>
      <c r="AL226" s="434"/>
      <c r="AM226" s="434"/>
      <c r="AN226" s="434"/>
      <c r="AO226" s="439"/>
      <c r="AP226" s="439"/>
      <c r="AQ226" s="440"/>
      <c r="AR226" s="702"/>
      <c r="AS226" s="703"/>
      <c r="AT226" s="703"/>
      <c r="AU226" s="703"/>
      <c r="AV226" s="703"/>
      <c r="AW226" s="703"/>
      <c r="AX226" s="703"/>
      <c r="AY226" s="703"/>
      <c r="AZ226" s="703"/>
      <c r="BA226" s="703"/>
      <c r="BB226" s="703"/>
      <c r="BC226" s="703"/>
      <c r="BD226" s="703"/>
      <c r="BE226" s="704"/>
      <c r="BF226" s="702"/>
      <c r="BG226" s="703"/>
      <c r="BH226" s="703"/>
      <c r="BI226" s="703"/>
      <c r="BJ226" s="703"/>
      <c r="BK226" s="703"/>
      <c r="BL226" s="703"/>
      <c r="BM226" s="703"/>
      <c r="BN226" s="703"/>
      <c r="BO226" s="703"/>
      <c r="BP226" s="703"/>
      <c r="BQ226" s="703"/>
      <c r="BR226" s="703"/>
      <c r="BS226" s="704"/>
      <c r="BT226" s="433"/>
      <c r="BU226" s="434"/>
      <c r="BV226" s="434"/>
      <c r="BW226" s="434"/>
      <c r="BX226" s="434"/>
      <c r="BY226" s="434"/>
      <c r="BZ226" s="434"/>
      <c r="CA226" s="434"/>
      <c r="CB226" s="434"/>
      <c r="CC226" s="434"/>
      <c r="CD226" s="434"/>
      <c r="CE226" s="439"/>
      <c r="CF226" s="439"/>
      <c r="CG226" s="440"/>
      <c r="CH226" s="293"/>
      <c r="CI226" s="267"/>
      <c r="CJ226" s="267"/>
      <c r="CK226" s="267"/>
      <c r="CL226" s="267"/>
      <c r="CM226" s="267"/>
      <c r="CN226" s="354"/>
      <c r="CO226" s="354"/>
      <c r="CP226" s="354"/>
      <c r="CQ226" s="354"/>
      <c r="CR226" s="354"/>
      <c r="CS226" s="354"/>
      <c r="CT226" s="354"/>
      <c r="CU226" s="354"/>
      <c r="CV226" s="354"/>
      <c r="CW226" s="354"/>
      <c r="CX226" s="218"/>
      <c r="CY226" s="218"/>
      <c r="CZ226" s="219"/>
      <c r="DA226" s="210"/>
      <c r="DB226" s="211"/>
      <c r="DC226" s="211"/>
      <c r="DD226" s="211"/>
      <c r="DE226" s="211"/>
      <c r="DF226" s="211"/>
      <c r="DG226" s="211"/>
      <c r="DH226" s="211"/>
      <c r="DI226" s="211"/>
      <c r="DJ226" s="211"/>
      <c r="DK226" s="211"/>
      <c r="DL226" s="211"/>
      <c r="DM226" s="211"/>
      <c r="DN226" s="211"/>
      <c r="DO226" s="212"/>
      <c r="DP226" s="263"/>
      <c r="DQ226" s="264"/>
      <c r="DR226" s="264"/>
      <c r="DS226" s="264"/>
      <c r="DT226" s="264"/>
      <c r="DU226" s="264"/>
      <c r="DV226" s="264"/>
      <c r="DW226" s="264"/>
      <c r="DX226" s="267"/>
      <c r="DY226" s="267"/>
      <c r="DZ226" s="268"/>
      <c r="EA226" s="272"/>
      <c r="EB226" s="273"/>
      <c r="EC226" s="273"/>
      <c r="ED226" s="273"/>
      <c r="EE226" s="274"/>
      <c r="EF226" s="272"/>
      <c r="EG226" s="273"/>
      <c r="EH226" s="273"/>
      <c r="EI226" s="273"/>
      <c r="EJ226" s="274"/>
      <c r="EK226" s="272"/>
      <c r="EL226" s="273"/>
      <c r="EM226" s="273"/>
      <c r="EN226" s="273"/>
      <c r="EO226" s="274"/>
      <c r="EP226" s="357"/>
      <c r="EQ226" s="358"/>
      <c r="ER226" s="358"/>
      <c r="ES226" s="358"/>
      <c r="ET226" s="359"/>
      <c r="EU226" s="272"/>
      <c r="EV226" s="273"/>
      <c r="EW226" s="273"/>
      <c r="EX226" s="273"/>
      <c r="EY226" s="274"/>
      <c r="EZ226" s="272"/>
      <c r="FA226" s="273"/>
      <c r="FB226" s="273"/>
      <c r="FC226" s="273"/>
      <c r="FD226" s="274"/>
      <c r="FE226" s="272"/>
      <c r="FF226" s="273"/>
      <c r="FG226" s="273"/>
      <c r="FH226" s="273"/>
      <c r="FI226" s="274"/>
      <c r="FJ226" s="272"/>
      <c r="FK226" s="273"/>
      <c r="FL226" s="273"/>
      <c r="FM226" s="273"/>
      <c r="FN226" s="274"/>
      <c r="FO226" s="310"/>
      <c r="FP226" s="863"/>
      <c r="FQ226" s="865"/>
      <c r="FR226" s="351"/>
      <c r="FS226" s="352"/>
      <c r="FT226" s="352"/>
      <c r="FU226" s="352"/>
      <c r="FV226" s="352"/>
      <c r="FW226" s="352"/>
      <c r="FX226" s="352"/>
      <c r="FY226" s="353"/>
      <c r="FZ226" s="267"/>
      <c r="GA226" s="267"/>
      <c r="GB226" s="267"/>
      <c r="GC226" s="267"/>
      <c r="GD226" s="267"/>
      <c r="GE226" s="267"/>
      <c r="GF226" s="354"/>
      <c r="GG226" s="354"/>
      <c r="GH226" s="354"/>
      <c r="GI226" s="354"/>
      <c r="GJ226" s="354"/>
      <c r="GK226" s="354"/>
      <c r="GL226" s="354"/>
      <c r="GM226" s="354"/>
      <c r="GN226" s="354"/>
      <c r="GO226" s="354"/>
      <c r="GP226" s="218"/>
      <c r="GQ226" s="218"/>
      <c r="GR226" s="219"/>
      <c r="GS226" s="210"/>
      <c r="GT226" s="211"/>
      <c r="GU226" s="211"/>
      <c r="GV226" s="211"/>
      <c r="GW226" s="211"/>
      <c r="GX226" s="211"/>
      <c r="GY226" s="211"/>
      <c r="GZ226" s="211"/>
      <c r="HA226" s="211"/>
      <c r="HB226" s="211"/>
      <c r="HC226" s="211"/>
      <c r="HD226" s="211"/>
      <c r="HE226" s="211"/>
      <c r="HF226" s="211"/>
      <c r="HG226" s="212"/>
      <c r="HH226" s="263"/>
      <c r="HI226" s="264"/>
      <c r="HJ226" s="264"/>
      <c r="HK226" s="264"/>
      <c r="HL226" s="264"/>
      <c r="HM226" s="264"/>
      <c r="HN226" s="264"/>
      <c r="HO226" s="264"/>
      <c r="HP226" s="267"/>
      <c r="HQ226" s="267"/>
      <c r="HR226" s="268"/>
      <c r="HS226" s="272"/>
      <c r="HT226" s="273"/>
      <c r="HU226" s="273"/>
      <c r="HV226" s="273"/>
      <c r="HW226" s="274"/>
      <c r="HX226" s="272"/>
      <c r="HY226" s="273"/>
      <c r="HZ226" s="273"/>
      <c r="IA226" s="273"/>
      <c r="IB226" s="274"/>
      <c r="IC226" s="272"/>
      <c r="ID226" s="273"/>
      <c r="IE226" s="273"/>
      <c r="IF226" s="273"/>
      <c r="IG226" s="274"/>
      <c r="IH226" s="357"/>
      <c r="II226" s="358"/>
      <c r="IJ226" s="358"/>
      <c r="IK226" s="358"/>
      <c r="IL226" s="359"/>
      <c r="IM226" s="272"/>
      <c r="IN226" s="273"/>
      <c r="IO226" s="273"/>
      <c r="IP226" s="273"/>
      <c r="IQ226" s="274"/>
      <c r="IR226" s="272"/>
      <c r="IS226" s="273"/>
      <c r="IT226" s="273"/>
      <c r="IU226" s="273"/>
      <c r="IV226" s="274"/>
      <c r="IW226" s="272"/>
      <c r="IX226" s="273"/>
      <c r="IY226" s="273"/>
      <c r="IZ226" s="273"/>
      <c r="JA226" s="274"/>
      <c r="JB226" s="272"/>
      <c r="JC226" s="273"/>
      <c r="JD226" s="273"/>
      <c r="JE226" s="273"/>
      <c r="JF226" s="274"/>
      <c r="JG226" s="258"/>
      <c r="JH226" s="203"/>
      <c r="JI226" s="203"/>
      <c r="JJ226" s="203"/>
      <c r="JK226" s="203"/>
      <c r="JL226" s="203"/>
      <c r="JM226" s="203"/>
      <c r="JN226" s="203"/>
      <c r="JO226" s="203"/>
      <c r="JP226" s="203"/>
      <c r="JQ226" s="260"/>
      <c r="JR226" s="863"/>
      <c r="JS226" s="865"/>
      <c r="JT226" s="351"/>
      <c r="JU226" s="352"/>
      <c r="JV226" s="352"/>
      <c r="JW226" s="352"/>
      <c r="JX226" s="352"/>
      <c r="JY226" s="352"/>
      <c r="JZ226" s="352"/>
      <c r="KA226" s="353"/>
      <c r="KB226" s="267"/>
      <c r="KC226" s="267"/>
      <c r="KD226" s="267"/>
      <c r="KE226" s="267"/>
      <c r="KF226" s="267"/>
      <c r="KG226" s="267"/>
      <c r="KH226" s="354"/>
      <c r="KI226" s="354"/>
      <c r="KJ226" s="354"/>
      <c r="KK226" s="354"/>
      <c r="KL226" s="354"/>
      <c r="KM226" s="354"/>
      <c r="KN226" s="354"/>
      <c r="KO226" s="354"/>
      <c r="KP226" s="354"/>
      <c r="KQ226" s="354"/>
      <c r="KR226" s="218"/>
      <c r="KS226" s="218"/>
      <c r="KT226" s="219"/>
      <c r="KU226" s="210"/>
      <c r="KV226" s="211"/>
      <c r="KW226" s="211"/>
      <c r="KX226" s="211"/>
      <c r="KY226" s="211"/>
      <c r="KZ226" s="211"/>
      <c r="LA226" s="211"/>
      <c r="LB226" s="211"/>
      <c r="LC226" s="211"/>
      <c r="LD226" s="211"/>
      <c r="LE226" s="211"/>
      <c r="LF226" s="211"/>
      <c r="LG226" s="211"/>
      <c r="LH226" s="211"/>
      <c r="LI226" s="212"/>
      <c r="LJ226" s="263"/>
      <c r="LK226" s="264"/>
      <c r="LL226" s="264"/>
      <c r="LM226" s="264"/>
      <c r="LN226" s="264"/>
      <c r="LO226" s="264"/>
      <c r="LP226" s="264"/>
      <c r="LQ226" s="264"/>
      <c r="LR226" s="267"/>
      <c r="LS226" s="267"/>
      <c r="LT226" s="268"/>
      <c r="LU226" s="272"/>
      <c r="LV226" s="273"/>
      <c r="LW226" s="273"/>
      <c r="LX226" s="273"/>
      <c r="LY226" s="274"/>
      <c r="LZ226" s="272"/>
      <c r="MA226" s="273"/>
      <c r="MB226" s="273"/>
      <c r="MC226" s="273"/>
      <c r="MD226" s="274"/>
      <c r="ME226" s="272"/>
      <c r="MF226" s="273"/>
      <c r="MG226" s="273"/>
      <c r="MH226" s="273"/>
      <c r="MI226" s="274"/>
      <c r="MJ226" s="357"/>
      <c r="MK226" s="358"/>
      <c r="ML226" s="358"/>
      <c r="MM226" s="358"/>
      <c r="MN226" s="359"/>
      <c r="MO226" s="272"/>
      <c r="MP226" s="273"/>
      <c r="MQ226" s="273"/>
      <c r="MR226" s="273"/>
      <c r="MS226" s="274"/>
      <c r="MT226" s="272"/>
      <c r="MU226" s="273"/>
      <c r="MV226" s="273"/>
      <c r="MW226" s="273"/>
      <c r="MX226" s="274"/>
      <c r="MY226" s="272"/>
      <c r="MZ226" s="273"/>
      <c r="NA226" s="273"/>
      <c r="NB226" s="273"/>
      <c r="NC226" s="274"/>
      <c r="ND226" s="272"/>
      <c r="NE226" s="273"/>
      <c r="NF226" s="273"/>
      <c r="NG226" s="273"/>
      <c r="NH226" s="274"/>
      <c r="NI226" s="258"/>
      <c r="NJ226" s="203"/>
      <c r="NK226" s="203"/>
      <c r="NL226" s="203"/>
      <c r="NM226" s="203"/>
      <c r="NN226" s="203"/>
      <c r="NO226" s="203"/>
      <c r="NP226" s="203"/>
      <c r="NQ226" s="203"/>
      <c r="NR226" s="203"/>
      <c r="NS226" s="260"/>
      <c r="NT226" s="863"/>
      <c r="NU226" s="865"/>
      <c r="NV226" s="351"/>
      <c r="NW226" s="352"/>
      <c r="NX226" s="352"/>
      <c r="NY226" s="352"/>
      <c r="NZ226" s="352"/>
      <c r="OA226" s="352"/>
      <c r="OB226" s="352"/>
      <c r="OC226" s="353"/>
      <c r="OD226" s="267"/>
      <c r="OE226" s="267"/>
      <c r="OF226" s="267"/>
      <c r="OG226" s="267"/>
      <c r="OH226" s="267"/>
      <c r="OI226" s="267"/>
      <c r="OJ226" s="354"/>
      <c r="OK226" s="354"/>
      <c r="OL226" s="354"/>
      <c r="OM226" s="354"/>
      <c r="ON226" s="354"/>
      <c r="OO226" s="354"/>
      <c r="OP226" s="354"/>
      <c r="OQ226" s="354"/>
      <c r="OR226" s="354"/>
      <c r="OS226" s="354"/>
      <c r="OT226" s="218"/>
      <c r="OU226" s="218"/>
      <c r="OV226" s="219"/>
      <c r="OW226" s="210"/>
      <c r="OX226" s="211"/>
      <c r="OY226" s="211"/>
      <c r="OZ226" s="211"/>
      <c r="PA226" s="211"/>
      <c r="PB226" s="211"/>
      <c r="PC226" s="211"/>
      <c r="PD226" s="211"/>
      <c r="PE226" s="211"/>
      <c r="PF226" s="211"/>
      <c r="PG226" s="211"/>
      <c r="PH226" s="211"/>
      <c r="PI226" s="211"/>
      <c r="PJ226" s="211"/>
      <c r="PK226" s="212"/>
      <c r="PL226" s="263"/>
      <c r="PM226" s="264"/>
      <c r="PN226" s="264"/>
      <c r="PO226" s="264"/>
      <c r="PP226" s="264"/>
      <c r="PQ226" s="264"/>
      <c r="PR226" s="264"/>
      <c r="PS226" s="264"/>
      <c r="PT226" s="267"/>
      <c r="PU226" s="267"/>
      <c r="PV226" s="268"/>
      <c r="PW226" s="272"/>
      <c r="PX226" s="273"/>
      <c r="PY226" s="273"/>
      <c r="PZ226" s="273"/>
      <c r="QA226" s="274"/>
      <c r="QB226" s="272"/>
      <c r="QC226" s="273"/>
      <c r="QD226" s="273"/>
      <c r="QE226" s="273"/>
      <c r="QF226" s="274"/>
      <c r="QG226" s="272"/>
      <c r="QH226" s="273"/>
      <c r="QI226" s="273"/>
      <c r="QJ226" s="273"/>
      <c r="QK226" s="274"/>
      <c r="QL226" s="357"/>
      <c r="QM226" s="358"/>
      <c r="QN226" s="358"/>
      <c r="QO226" s="358"/>
      <c r="QP226" s="359"/>
      <c r="QQ226" s="272"/>
      <c r="QR226" s="273"/>
      <c r="QS226" s="273"/>
      <c r="QT226" s="273"/>
      <c r="QU226" s="274"/>
      <c r="QV226" s="272"/>
      <c r="QW226" s="273"/>
      <c r="QX226" s="273"/>
      <c r="QY226" s="273"/>
      <c r="QZ226" s="274"/>
      <c r="RA226" s="272"/>
      <c r="RB226" s="273"/>
      <c r="RC226" s="273"/>
      <c r="RD226" s="273"/>
      <c r="RE226" s="274"/>
      <c r="RF226" s="272"/>
      <c r="RG226" s="273"/>
      <c r="RH226" s="273"/>
      <c r="RI226" s="273"/>
      <c r="RJ226" s="274"/>
      <c r="RK226" s="258"/>
      <c r="RL226" s="203"/>
      <c r="RM226" s="203"/>
      <c r="RN226" s="203"/>
      <c r="RO226" s="203"/>
      <c r="RP226" s="203"/>
      <c r="RQ226" s="203"/>
      <c r="RR226" s="203"/>
      <c r="RS226" s="203"/>
      <c r="RT226" s="203"/>
      <c r="RU226" s="260"/>
    </row>
    <row r="227" spans="2:489" ht="12" customHeight="1">
      <c r="B227" s="859"/>
      <c r="C227" s="484"/>
      <c r="D227" s="485"/>
      <c r="E227" s="486"/>
      <c r="F227" s="345" t="s">
        <v>123</v>
      </c>
      <c r="G227" s="346"/>
      <c r="H227" s="346"/>
      <c r="I227" s="346"/>
      <c r="J227" s="346"/>
      <c r="K227" s="346"/>
      <c r="L227" s="346"/>
      <c r="M227" s="346"/>
      <c r="N227" s="346"/>
      <c r="O227" s="346"/>
      <c r="P227" s="346"/>
      <c r="Q227" s="346"/>
      <c r="R227" s="346"/>
      <c r="S227" s="346"/>
      <c r="T227" s="346"/>
      <c r="U227" s="346"/>
      <c r="V227" s="346"/>
      <c r="W227" s="346"/>
      <c r="X227" s="346"/>
      <c r="Y227" s="346"/>
      <c r="Z227" s="346"/>
      <c r="AA227" s="346"/>
      <c r="AB227" s="346"/>
      <c r="AC227" s="347"/>
      <c r="AD227" s="531">
        <f t="shared" ref="AD227" si="55">BT227</f>
        <v>0</v>
      </c>
      <c r="AE227" s="430"/>
      <c r="AF227" s="430"/>
      <c r="AG227" s="430"/>
      <c r="AH227" s="430"/>
      <c r="AI227" s="430"/>
      <c r="AJ227" s="430"/>
      <c r="AK227" s="430"/>
      <c r="AL227" s="430"/>
      <c r="AM227" s="430"/>
      <c r="AN227" s="430"/>
      <c r="AO227" s="435" t="s">
        <v>50</v>
      </c>
      <c r="AP227" s="435"/>
      <c r="AQ227" s="436"/>
      <c r="AR227" s="385"/>
      <c r="AS227" s="386"/>
      <c r="AT227" s="386"/>
      <c r="AU227" s="386"/>
      <c r="AV227" s="386"/>
      <c r="AW227" s="386"/>
      <c r="AX227" s="386"/>
      <c r="AY227" s="386"/>
      <c r="AZ227" s="386"/>
      <c r="BA227" s="386"/>
      <c r="BB227" s="386"/>
      <c r="BC227" s="386"/>
      <c r="BD227" s="386"/>
      <c r="BE227" s="387"/>
      <c r="BF227" s="385"/>
      <c r="BG227" s="386"/>
      <c r="BH227" s="386"/>
      <c r="BI227" s="386"/>
      <c r="BJ227" s="386"/>
      <c r="BK227" s="386"/>
      <c r="BL227" s="386"/>
      <c r="BM227" s="386"/>
      <c r="BN227" s="386"/>
      <c r="BO227" s="386"/>
      <c r="BP227" s="386"/>
      <c r="BQ227" s="386"/>
      <c r="BR227" s="386"/>
      <c r="BS227" s="387"/>
      <c r="BT227" s="429">
        <f t="shared" ref="BT227" si="56">SUM(CN227:CW232,GF227:GO232,KH227:KQ232,OJ227:OS232)</f>
        <v>0</v>
      </c>
      <c r="BU227" s="430"/>
      <c r="BV227" s="430"/>
      <c r="BW227" s="430"/>
      <c r="BX227" s="430"/>
      <c r="BY227" s="430"/>
      <c r="BZ227" s="430"/>
      <c r="CA227" s="430"/>
      <c r="CB227" s="430"/>
      <c r="CC227" s="430"/>
      <c r="CD227" s="430"/>
      <c r="CE227" s="435" t="s">
        <v>50</v>
      </c>
      <c r="CF227" s="435"/>
      <c r="CG227" s="436"/>
      <c r="CH227" s="291" t="s">
        <v>41</v>
      </c>
      <c r="CI227" s="225"/>
      <c r="CJ227" s="225"/>
      <c r="CK227" s="225"/>
      <c r="CL227" s="225"/>
      <c r="CM227" s="225"/>
      <c r="CN227" s="341"/>
      <c r="CO227" s="341"/>
      <c r="CP227" s="341"/>
      <c r="CQ227" s="341"/>
      <c r="CR227" s="341"/>
      <c r="CS227" s="341"/>
      <c r="CT227" s="341"/>
      <c r="CU227" s="341"/>
      <c r="CV227" s="341"/>
      <c r="CW227" s="341"/>
      <c r="CX227" s="342" t="s">
        <v>50</v>
      </c>
      <c r="CY227" s="342"/>
      <c r="CZ227" s="343"/>
      <c r="DA227" s="213"/>
      <c r="DB227" s="214"/>
      <c r="DC227" s="214"/>
      <c r="DD227" s="214"/>
      <c r="DE227" s="214"/>
      <c r="DF227" s="214"/>
      <c r="DG227" s="214"/>
      <c r="DH227" s="214"/>
      <c r="DI227" s="214"/>
      <c r="DJ227" s="214"/>
      <c r="DK227" s="214"/>
      <c r="DL227" s="214"/>
      <c r="DM227" s="214"/>
      <c r="DN227" s="214"/>
      <c r="DO227" s="215"/>
      <c r="DP227" s="355"/>
      <c r="DQ227" s="356"/>
      <c r="DR227" s="356"/>
      <c r="DS227" s="356"/>
      <c r="DT227" s="356"/>
      <c r="DU227" s="356"/>
      <c r="DV227" s="356"/>
      <c r="DW227" s="356"/>
      <c r="DX227" s="225" t="s">
        <v>84</v>
      </c>
      <c r="DY227" s="225"/>
      <c r="DZ227" s="292"/>
      <c r="EA227" s="326"/>
      <c r="EB227" s="327"/>
      <c r="EC227" s="327"/>
      <c r="ED227" s="327"/>
      <c r="EE227" s="328"/>
      <c r="EF227" s="326"/>
      <c r="EG227" s="327"/>
      <c r="EH227" s="327"/>
      <c r="EI227" s="327"/>
      <c r="EJ227" s="328"/>
      <c r="EK227" s="326"/>
      <c r="EL227" s="327"/>
      <c r="EM227" s="327"/>
      <c r="EN227" s="327"/>
      <c r="EO227" s="328"/>
      <c r="EP227" s="326"/>
      <c r="EQ227" s="327"/>
      <c r="ER227" s="327"/>
      <c r="ES227" s="327"/>
      <c r="ET227" s="328"/>
      <c r="EU227" s="304"/>
      <c r="EV227" s="305"/>
      <c r="EW227" s="305"/>
      <c r="EX227" s="305"/>
      <c r="EY227" s="306"/>
      <c r="EZ227" s="304"/>
      <c r="FA227" s="305"/>
      <c r="FB227" s="305"/>
      <c r="FC227" s="305"/>
      <c r="FD227" s="306"/>
      <c r="FE227" s="304"/>
      <c r="FF227" s="305"/>
      <c r="FG227" s="305"/>
      <c r="FH227" s="305"/>
      <c r="FI227" s="306"/>
      <c r="FJ227" s="304"/>
      <c r="FK227" s="305"/>
      <c r="FL227" s="305"/>
      <c r="FM227" s="305"/>
      <c r="FN227" s="306"/>
      <c r="FO227" s="309" t="str">
        <f t="shared" ref="FO227" si="57">IF($BT227&gt;SUM($CN227:$CW232),IF(AND(CN227&gt;0,CN229&gt;0,CN231&gt;0),"⇒⇒⇒⇒
４箇所以上の場合",""),"")</f>
        <v/>
      </c>
      <c r="FP227" s="863"/>
      <c r="FQ227" s="865"/>
      <c r="FR227" s="345" t="s">
        <v>134</v>
      </c>
      <c r="FS227" s="346"/>
      <c r="FT227" s="346"/>
      <c r="FU227" s="346"/>
      <c r="FV227" s="346"/>
      <c r="FW227" s="346"/>
      <c r="FX227" s="346"/>
      <c r="FY227" s="347"/>
      <c r="FZ227" s="224" t="str">
        <f>FZ221</f>
        <v>4箇所目</v>
      </c>
      <c r="GA227" s="225"/>
      <c r="GB227" s="225"/>
      <c r="GC227" s="225"/>
      <c r="GD227" s="225"/>
      <c r="GE227" s="225"/>
      <c r="GF227" s="341"/>
      <c r="GG227" s="341"/>
      <c r="GH227" s="341"/>
      <c r="GI227" s="341"/>
      <c r="GJ227" s="341"/>
      <c r="GK227" s="341"/>
      <c r="GL227" s="341"/>
      <c r="GM227" s="341"/>
      <c r="GN227" s="341"/>
      <c r="GO227" s="341"/>
      <c r="GP227" s="342" t="s">
        <v>50</v>
      </c>
      <c r="GQ227" s="342"/>
      <c r="GR227" s="343"/>
      <c r="GS227" s="213"/>
      <c r="GT227" s="214"/>
      <c r="GU227" s="214"/>
      <c r="GV227" s="214"/>
      <c r="GW227" s="214"/>
      <c r="GX227" s="214"/>
      <c r="GY227" s="214"/>
      <c r="GZ227" s="214"/>
      <c r="HA227" s="214"/>
      <c r="HB227" s="214"/>
      <c r="HC227" s="214"/>
      <c r="HD227" s="214"/>
      <c r="HE227" s="214"/>
      <c r="HF227" s="214"/>
      <c r="HG227" s="215"/>
      <c r="HH227" s="355"/>
      <c r="HI227" s="356"/>
      <c r="HJ227" s="356"/>
      <c r="HK227" s="356"/>
      <c r="HL227" s="356"/>
      <c r="HM227" s="356"/>
      <c r="HN227" s="356"/>
      <c r="HO227" s="356"/>
      <c r="HP227" s="225" t="s">
        <v>84</v>
      </c>
      <c r="HQ227" s="225"/>
      <c r="HR227" s="292"/>
      <c r="HS227" s="326"/>
      <c r="HT227" s="327"/>
      <c r="HU227" s="327"/>
      <c r="HV227" s="327"/>
      <c r="HW227" s="328"/>
      <c r="HX227" s="326"/>
      <c r="HY227" s="327"/>
      <c r="HZ227" s="327"/>
      <c r="IA227" s="327"/>
      <c r="IB227" s="328"/>
      <c r="IC227" s="326"/>
      <c r="ID227" s="327"/>
      <c r="IE227" s="327"/>
      <c r="IF227" s="327"/>
      <c r="IG227" s="328"/>
      <c r="IH227" s="326"/>
      <c r="II227" s="327"/>
      <c r="IJ227" s="327"/>
      <c r="IK227" s="327"/>
      <c r="IL227" s="328"/>
      <c r="IM227" s="304"/>
      <c r="IN227" s="305"/>
      <c r="IO227" s="305"/>
      <c r="IP227" s="305"/>
      <c r="IQ227" s="306"/>
      <c r="IR227" s="304"/>
      <c r="IS227" s="305"/>
      <c r="IT227" s="305"/>
      <c r="IU227" s="305"/>
      <c r="IV227" s="306"/>
      <c r="IW227" s="304"/>
      <c r="IX227" s="305"/>
      <c r="IY227" s="305"/>
      <c r="IZ227" s="305"/>
      <c r="JA227" s="306"/>
      <c r="JB227" s="304"/>
      <c r="JC227" s="305"/>
      <c r="JD227" s="305"/>
      <c r="JE227" s="305"/>
      <c r="JF227" s="306"/>
      <c r="JG227" s="258"/>
      <c r="JH227" s="203"/>
      <c r="JI227" s="203"/>
      <c r="JJ227" s="203"/>
      <c r="JK227" s="203"/>
      <c r="JL227" s="203"/>
      <c r="JM227" s="203"/>
      <c r="JN227" s="203"/>
      <c r="JO227" s="203"/>
      <c r="JP227" s="203"/>
      <c r="JQ227" s="259" t="str">
        <f t="shared" ref="JQ227" si="58">IF($BT227&gt;SUM($CN227:$CW232,$GF227:$GO232),IF(AND(GF227&gt;0,GF229&gt;0,GF231&gt;0),"⇒⇒⇒⇒
７箇所以上の場合",""),"")</f>
        <v/>
      </c>
      <c r="JR227" s="863"/>
      <c r="JS227" s="865"/>
      <c r="JT227" s="345" t="s">
        <v>134</v>
      </c>
      <c r="JU227" s="346"/>
      <c r="JV227" s="346"/>
      <c r="JW227" s="346"/>
      <c r="JX227" s="346"/>
      <c r="JY227" s="346"/>
      <c r="JZ227" s="346"/>
      <c r="KA227" s="347"/>
      <c r="KB227" s="224" t="str">
        <f>KB221</f>
        <v>7箇所目</v>
      </c>
      <c r="KC227" s="225"/>
      <c r="KD227" s="225"/>
      <c r="KE227" s="225"/>
      <c r="KF227" s="225"/>
      <c r="KG227" s="225"/>
      <c r="KH227" s="341"/>
      <c r="KI227" s="341"/>
      <c r="KJ227" s="341"/>
      <c r="KK227" s="341"/>
      <c r="KL227" s="341"/>
      <c r="KM227" s="341"/>
      <c r="KN227" s="341"/>
      <c r="KO227" s="341"/>
      <c r="KP227" s="341"/>
      <c r="KQ227" s="341"/>
      <c r="KR227" s="342" t="s">
        <v>50</v>
      </c>
      <c r="KS227" s="342"/>
      <c r="KT227" s="343"/>
      <c r="KU227" s="213"/>
      <c r="KV227" s="214"/>
      <c r="KW227" s="214"/>
      <c r="KX227" s="214"/>
      <c r="KY227" s="214"/>
      <c r="KZ227" s="214"/>
      <c r="LA227" s="214"/>
      <c r="LB227" s="214"/>
      <c r="LC227" s="214"/>
      <c r="LD227" s="214"/>
      <c r="LE227" s="214"/>
      <c r="LF227" s="214"/>
      <c r="LG227" s="214"/>
      <c r="LH227" s="214"/>
      <c r="LI227" s="215"/>
      <c r="LJ227" s="355"/>
      <c r="LK227" s="356"/>
      <c r="LL227" s="356"/>
      <c r="LM227" s="356"/>
      <c r="LN227" s="356"/>
      <c r="LO227" s="356"/>
      <c r="LP227" s="356"/>
      <c r="LQ227" s="356"/>
      <c r="LR227" s="225" t="s">
        <v>84</v>
      </c>
      <c r="LS227" s="225"/>
      <c r="LT227" s="292"/>
      <c r="LU227" s="326"/>
      <c r="LV227" s="327"/>
      <c r="LW227" s="327"/>
      <c r="LX227" s="327"/>
      <c r="LY227" s="328"/>
      <c r="LZ227" s="326"/>
      <c r="MA227" s="327"/>
      <c r="MB227" s="327"/>
      <c r="MC227" s="327"/>
      <c r="MD227" s="328"/>
      <c r="ME227" s="326"/>
      <c r="MF227" s="327"/>
      <c r="MG227" s="327"/>
      <c r="MH227" s="327"/>
      <c r="MI227" s="328"/>
      <c r="MJ227" s="326"/>
      <c r="MK227" s="327"/>
      <c r="ML227" s="327"/>
      <c r="MM227" s="327"/>
      <c r="MN227" s="328"/>
      <c r="MO227" s="304"/>
      <c r="MP227" s="305"/>
      <c r="MQ227" s="305"/>
      <c r="MR227" s="305"/>
      <c r="MS227" s="306"/>
      <c r="MT227" s="304"/>
      <c r="MU227" s="305"/>
      <c r="MV227" s="305"/>
      <c r="MW227" s="305"/>
      <c r="MX227" s="306"/>
      <c r="MY227" s="304"/>
      <c r="MZ227" s="305"/>
      <c r="NA227" s="305"/>
      <c r="NB227" s="305"/>
      <c r="NC227" s="306"/>
      <c r="ND227" s="304"/>
      <c r="NE227" s="305"/>
      <c r="NF227" s="305"/>
      <c r="NG227" s="305"/>
      <c r="NH227" s="306"/>
      <c r="NI227" s="258"/>
      <c r="NJ227" s="203"/>
      <c r="NK227" s="203"/>
      <c r="NL227" s="203"/>
      <c r="NM227" s="203"/>
      <c r="NN227" s="203"/>
      <c r="NO227" s="203"/>
      <c r="NP227" s="203"/>
      <c r="NQ227" s="203"/>
      <c r="NR227" s="203"/>
      <c r="NS227" s="259" t="str">
        <f t="shared" ref="NS227" si="59">IF($BT227&gt;SUM($CN227:$CW232,$GF227:$GO232,$KH227:$KQ232),IF(AND(KH227&gt;0,KH229&gt;0,KH231&gt;0),"⇒⇒⇒⇒
10箇所以上の場合",""),"")</f>
        <v/>
      </c>
      <c r="NT227" s="863"/>
      <c r="NU227" s="865"/>
      <c r="NV227" s="345" t="s">
        <v>134</v>
      </c>
      <c r="NW227" s="346"/>
      <c r="NX227" s="346"/>
      <c r="NY227" s="346"/>
      <c r="NZ227" s="346"/>
      <c r="OA227" s="346"/>
      <c r="OB227" s="346"/>
      <c r="OC227" s="347"/>
      <c r="OD227" s="224" t="str">
        <f>OD221</f>
        <v>10箇所目</v>
      </c>
      <c r="OE227" s="225"/>
      <c r="OF227" s="225"/>
      <c r="OG227" s="225"/>
      <c r="OH227" s="225"/>
      <c r="OI227" s="225"/>
      <c r="OJ227" s="341"/>
      <c r="OK227" s="341"/>
      <c r="OL227" s="341"/>
      <c r="OM227" s="341"/>
      <c r="ON227" s="341"/>
      <c r="OO227" s="341"/>
      <c r="OP227" s="341"/>
      <c r="OQ227" s="341"/>
      <c r="OR227" s="341"/>
      <c r="OS227" s="341"/>
      <c r="OT227" s="342" t="s">
        <v>50</v>
      </c>
      <c r="OU227" s="342"/>
      <c r="OV227" s="343"/>
      <c r="OW227" s="213"/>
      <c r="OX227" s="214"/>
      <c r="OY227" s="214"/>
      <c r="OZ227" s="214"/>
      <c r="PA227" s="214"/>
      <c r="PB227" s="214"/>
      <c r="PC227" s="214"/>
      <c r="PD227" s="214"/>
      <c r="PE227" s="214"/>
      <c r="PF227" s="214"/>
      <c r="PG227" s="214"/>
      <c r="PH227" s="214"/>
      <c r="PI227" s="214"/>
      <c r="PJ227" s="214"/>
      <c r="PK227" s="215"/>
      <c r="PL227" s="355"/>
      <c r="PM227" s="356"/>
      <c r="PN227" s="356"/>
      <c r="PO227" s="356"/>
      <c r="PP227" s="356"/>
      <c r="PQ227" s="356"/>
      <c r="PR227" s="356"/>
      <c r="PS227" s="356"/>
      <c r="PT227" s="225" t="s">
        <v>84</v>
      </c>
      <c r="PU227" s="225"/>
      <c r="PV227" s="292"/>
      <c r="PW227" s="326"/>
      <c r="PX227" s="327"/>
      <c r="PY227" s="327"/>
      <c r="PZ227" s="327"/>
      <c r="QA227" s="328"/>
      <c r="QB227" s="326"/>
      <c r="QC227" s="327"/>
      <c r="QD227" s="327"/>
      <c r="QE227" s="327"/>
      <c r="QF227" s="328"/>
      <c r="QG227" s="326"/>
      <c r="QH227" s="327"/>
      <c r="QI227" s="327"/>
      <c r="QJ227" s="327"/>
      <c r="QK227" s="328"/>
      <c r="QL227" s="326"/>
      <c r="QM227" s="327"/>
      <c r="QN227" s="327"/>
      <c r="QO227" s="327"/>
      <c r="QP227" s="328"/>
      <c r="QQ227" s="304"/>
      <c r="QR227" s="305"/>
      <c r="QS227" s="305"/>
      <c r="QT227" s="305"/>
      <c r="QU227" s="306"/>
      <c r="QV227" s="304"/>
      <c r="QW227" s="305"/>
      <c r="QX227" s="305"/>
      <c r="QY227" s="305"/>
      <c r="QZ227" s="306"/>
      <c r="RA227" s="304"/>
      <c r="RB227" s="305"/>
      <c r="RC227" s="305"/>
      <c r="RD227" s="305"/>
      <c r="RE227" s="306"/>
      <c r="RF227" s="304"/>
      <c r="RG227" s="305"/>
      <c r="RH227" s="305"/>
      <c r="RI227" s="305"/>
      <c r="RJ227" s="306"/>
      <c r="RK227" s="258"/>
      <c r="RL227" s="203"/>
      <c r="RM227" s="203"/>
      <c r="RN227" s="203"/>
      <c r="RO227" s="203"/>
      <c r="RP227" s="203"/>
      <c r="RQ227" s="203"/>
      <c r="RR227" s="203"/>
      <c r="RS227" s="203"/>
      <c r="RT227" s="203"/>
      <c r="RU227" s="259"/>
    </row>
    <row r="228" spans="2:489" ht="2.1" customHeight="1">
      <c r="B228" s="859"/>
      <c r="C228" s="484"/>
      <c r="D228" s="485"/>
      <c r="E228" s="486"/>
      <c r="F228" s="348"/>
      <c r="G228" s="349"/>
      <c r="H228" s="349"/>
      <c r="I228" s="349"/>
      <c r="J228" s="349"/>
      <c r="K228" s="349"/>
      <c r="L228" s="349"/>
      <c r="M228" s="349"/>
      <c r="N228" s="349"/>
      <c r="O228" s="349"/>
      <c r="P228" s="349"/>
      <c r="Q228" s="349"/>
      <c r="R228" s="349"/>
      <c r="S228" s="349"/>
      <c r="T228" s="349"/>
      <c r="U228" s="349"/>
      <c r="V228" s="349"/>
      <c r="W228" s="349"/>
      <c r="X228" s="349"/>
      <c r="Y228" s="349"/>
      <c r="Z228" s="349"/>
      <c r="AA228" s="349"/>
      <c r="AB228" s="349"/>
      <c r="AC228" s="350"/>
      <c r="AD228" s="458"/>
      <c r="AE228" s="432"/>
      <c r="AF228" s="432"/>
      <c r="AG228" s="432"/>
      <c r="AH228" s="432"/>
      <c r="AI228" s="432"/>
      <c r="AJ228" s="432"/>
      <c r="AK228" s="432"/>
      <c r="AL228" s="432"/>
      <c r="AM228" s="432"/>
      <c r="AN228" s="432"/>
      <c r="AO228" s="437"/>
      <c r="AP228" s="437"/>
      <c r="AQ228" s="438"/>
      <c r="AR228" s="388"/>
      <c r="AS228" s="389"/>
      <c r="AT228" s="389"/>
      <c r="AU228" s="389"/>
      <c r="AV228" s="389"/>
      <c r="AW228" s="389"/>
      <c r="AX228" s="389"/>
      <c r="AY228" s="389"/>
      <c r="AZ228" s="389"/>
      <c r="BA228" s="389"/>
      <c r="BB228" s="389"/>
      <c r="BC228" s="389"/>
      <c r="BD228" s="389"/>
      <c r="BE228" s="390"/>
      <c r="BF228" s="388"/>
      <c r="BG228" s="389"/>
      <c r="BH228" s="389"/>
      <c r="BI228" s="389"/>
      <c r="BJ228" s="389"/>
      <c r="BK228" s="389"/>
      <c r="BL228" s="389"/>
      <c r="BM228" s="389"/>
      <c r="BN228" s="389"/>
      <c r="BO228" s="389"/>
      <c r="BP228" s="389"/>
      <c r="BQ228" s="389"/>
      <c r="BR228" s="389"/>
      <c r="BS228" s="390"/>
      <c r="BT228" s="431"/>
      <c r="BU228" s="432"/>
      <c r="BV228" s="432"/>
      <c r="BW228" s="432"/>
      <c r="BX228" s="432"/>
      <c r="BY228" s="432"/>
      <c r="BZ228" s="432"/>
      <c r="CA228" s="432"/>
      <c r="CB228" s="432"/>
      <c r="CC228" s="432"/>
      <c r="CD228" s="432"/>
      <c r="CE228" s="437"/>
      <c r="CF228" s="437"/>
      <c r="CG228" s="438"/>
      <c r="CH228" s="441"/>
      <c r="CI228" s="226"/>
      <c r="CJ228" s="226"/>
      <c r="CK228" s="226"/>
      <c r="CL228" s="226"/>
      <c r="CM228" s="226"/>
      <c r="CN228" s="325"/>
      <c r="CO228" s="325"/>
      <c r="CP228" s="325"/>
      <c r="CQ228" s="325"/>
      <c r="CR228" s="325"/>
      <c r="CS228" s="325"/>
      <c r="CT228" s="325"/>
      <c r="CU228" s="325"/>
      <c r="CV228" s="325"/>
      <c r="CW228" s="325"/>
      <c r="CX228" s="324"/>
      <c r="CY228" s="324"/>
      <c r="CZ228" s="344"/>
      <c r="DA228" s="207"/>
      <c r="DB228" s="208"/>
      <c r="DC228" s="208"/>
      <c r="DD228" s="208"/>
      <c r="DE228" s="208"/>
      <c r="DF228" s="208"/>
      <c r="DG228" s="208"/>
      <c r="DH228" s="208"/>
      <c r="DI228" s="208"/>
      <c r="DJ228" s="208"/>
      <c r="DK228" s="208"/>
      <c r="DL228" s="208"/>
      <c r="DM228" s="208"/>
      <c r="DN228" s="208"/>
      <c r="DO228" s="209"/>
      <c r="DP228" s="316"/>
      <c r="DQ228" s="317"/>
      <c r="DR228" s="317"/>
      <c r="DS228" s="317"/>
      <c r="DT228" s="317"/>
      <c r="DU228" s="317"/>
      <c r="DV228" s="317"/>
      <c r="DW228" s="317"/>
      <c r="DX228" s="226"/>
      <c r="DY228" s="226"/>
      <c r="DZ228" s="318"/>
      <c r="EA228" s="329"/>
      <c r="EB228" s="330"/>
      <c r="EC228" s="330"/>
      <c r="ED228" s="330"/>
      <c r="EE228" s="331"/>
      <c r="EF228" s="329"/>
      <c r="EG228" s="330"/>
      <c r="EH228" s="330"/>
      <c r="EI228" s="330"/>
      <c r="EJ228" s="331"/>
      <c r="EK228" s="329"/>
      <c r="EL228" s="330"/>
      <c r="EM228" s="330"/>
      <c r="EN228" s="330"/>
      <c r="EO228" s="331"/>
      <c r="EP228" s="329"/>
      <c r="EQ228" s="330"/>
      <c r="ER228" s="330"/>
      <c r="ES228" s="330"/>
      <c r="ET228" s="331"/>
      <c r="EU228" s="269"/>
      <c r="EV228" s="270"/>
      <c r="EW228" s="270"/>
      <c r="EX228" s="270"/>
      <c r="EY228" s="271"/>
      <c r="EZ228" s="269"/>
      <c r="FA228" s="270"/>
      <c r="FB228" s="270"/>
      <c r="FC228" s="270"/>
      <c r="FD228" s="271"/>
      <c r="FE228" s="269"/>
      <c r="FF228" s="270"/>
      <c r="FG228" s="270"/>
      <c r="FH228" s="270"/>
      <c r="FI228" s="271"/>
      <c r="FJ228" s="269"/>
      <c r="FK228" s="270"/>
      <c r="FL228" s="270"/>
      <c r="FM228" s="270"/>
      <c r="FN228" s="271"/>
      <c r="FO228" s="310"/>
      <c r="FP228" s="863"/>
      <c r="FQ228" s="865"/>
      <c r="FR228" s="348"/>
      <c r="FS228" s="349"/>
      <c r="FT228" s="349"/>
      <c r="FU228" s="349"/>
      <c r="FV228" s="349"/>
      <c r="FW228" s="349"/>
      <c r="FX228" s="349"/>
      <c r="FY228" s="350"/>
      <c r="FZ228" s="226"/>
      <c r="GA228" s="226"/>
      <c r="GB228" s="226"/>
      <c r="GC228" s="226"/>
      <c r="GD228" s="226"/>
      <c r="GE228" s="226"/>
      <c r="GF228" s="325"/>
      <c r="GG228" s="325"/>
      <c r="GH228" s="325"/>
      <c r="GI228" s="325"/>
      <c r="GJ228" s="325"/>
      <c r="GK228" s="325"/>
      <c r="GL228" s="325"/>
      <c r="GM228" s="325"/>
      <c r="GN228" s="325"/>
      <c r="GO228" s="325"/>
      <c r="GP228" s="324"/>
      <c r="GQ228" s="324"/>
      <c r="GR228" s="344"/>
      <c r="GS228" s="207"/>
      <c r="GT228" s="208"/>
      <c r="GU228" s="208"/>
      <c r="GV228" s="208"/>
      <c r="GW228" s="208"/>
      <c r="GX228" s="208"/>
      <c r="GY228" s="208"/>
      <c r="GZ228" s="208"/>
      <c r="HA228" s="208"/>
      <c r="HB228" s="208"/>
      <c r="HC228" s="208"/>
      <c r="HD228" s="208"/>
      <c r="HE228" s="208"/>
      <c r="HF228" s="208"/>
      <c r="HG228" s="209"/>
      <c r="HH228" s="316"/>
      <c r="HI228" s="317"/>
      <c r="HJ228" s="317"/>
      <c r="HK228" s="317"/>
      <c r="HL228" s="317"/>
      <c r="HM228" s="317"/>
      <c r="HN228" s="317"/>
      <c r="HO228" s="317"/>
      <c r="HP228" s="226"/>
      <c r="HQ228" s="226"/>
      <c r="HR228" s="318"/>
      <c r="HS228" s="329"/>
      <c r="HT228" s="330"/>
      <c r="HU228" s="330"/>
      <c r="HV228" s="330"/>
      <c r="HW228" s="331"/>
      <c r="HX228" s="329"/>
      <c r="HY228" s="330"/>
      <c r="HZ228" s="330"/>
      <c r="IA228" s="330"/>
      <c r="IB228" s="331"/>
      <c r="IC228" s="329"/>
      <c r="ID228" s="330"/>
      <c r="IE228" s="330"/>
      <c r="IF228" s="330"/>
      <c r="IG228" s="331"/>
      <c r="IH228" s="329"/>
      <c r="II228" s="330"/>
      <c r="IJ228" s="330"/>
      <c r="IK228" s="330"/>
      <c r="IL228" s="331"/>
      <c r="IM228" s="269"/>
      <c r="IN228" s="270"/>
      <c r="IO228" s="270"/>
      <c r="IP228" s="270"/>
      <c r="IQ228" s="271"/>
      <c r="IR228" s="269"/>
      <c r="IS228" s="270"/>
      <c r="IT228" s="270"/>
      <c r="IU228" s="270"/>
      <c r="IV228" s="271"/>
      <c r="IW228" s="269"/>
      <c r="IX228" s="270"/>
      <c r="IY228" s="270"/>
      <c r="IZ228" s="270"/>
      <c r="JA228" s="271"/>
      <c r="JB228" s="269"/>
      <c r="JC228" s="270"/>
      <c r="JD228" s="270"/>
      <c r="JE228" s="270"/>
      <c r="JF228" s="271"/>
      <c r="JG228" s="258"/>
      <c r="JH228" s="203"/>
      <c r="JI228" s="203"/>
      <c r="JJ228" s="203"/>
      <c r="JK228" s="203"/>
      <c r="JL228" s="203"/>
      <c r="JM228" s="203"/>
      <c r="JN228" s="203"/>
      <c r="JO228" s="203"/>
      <c r="JP228" s="203"/>
      <c r="JQ228" s="260"/>
      <c r="JR228" s="863"/>
      <c r="JS228" s="865"/>
      <c r="JT228" s="348"/>
      <c r="JU228" s="349"/>
      <c r="JV228" s="349"/>
      <c r="JW228" s="349"/>
      <c r="JX228" s="349"/>
      <c r="JY228" s="349"/>
      <c r="JZ228" s="349"/>
      <c r="KA228" s="350"/>
      <c r="KB228" s="226"/>
      <c r="KC228" s="226"/>
      <c r="KD228" s="226"/>
      <c r="KE228" s="226"/>
      <c r="KF228" s="226"/>
      <c r="KG228" s="226"/>
      <c r="KH228" s="325"/>
      <c r="KI228" s="325"/>
      <c r="KJ228" s="325"/>
      <c r="KK228" s="325"/>
      <c r="KL228" s="325"/>
      <c r="KM228" s="325"/>
      <c r="KN228" s="325"/>
      <c r="KO228" s="325"/>
      <c r="KP228" s="325"/>
      <c r="KQ228" s="325"/>
      <c r="KR228" s="324"/>
      <c r="KS228" s="324"/>
      <c r="KT228" s="344"/>
      <c r="KU228" s="207"/>
      <c r="KV228" s="208"/>
      <c r="KW228" s="208"/>
      <c r="KX228" s="208"/>
      <c r="KY228" s="208"/>
      <c r="KZ228" s="208"/>
      <c r="LA228" s="208"/>
      <c r="LB228" s="208"/>
      <c r="LC228" s="208"/>
      <c r="LD228" s="208"/>
      <c r="LE228" s="208"/>
      <c r="LF228" s="208"/>
      <c r="LG228" s="208"/>
      <c r="LH228" s="208"/>
      <c r="LI228" s="209"/>
      <c r="LJ228" s="316"/>
      <c r="LK228" s="317"/>
      <c r="LL228" s="317"/>
      <c r="LM228" s="317"/>
      <c r="LN228" s="317"/>
      <c r="LO228" s="317"/>
      <c r="LP228" s="317"/>
      <c r="LQ228" s="317"/>
      <c r="LR228" s="226"/>
      <c r="LS228" s="226"/>
      <c r="LT228" s="318"/>
      <c r="LU228" s="329"/>
      <c r="LV228" s="330"/>
      <c r="LW228" s="330"/>
      <c r="LX228" s="330"/>
      <c r="LY228" s="331"/>
      <c r="LZ228" s="329"/>
      <c r="MA228" s="330"/>
      <c r="MB228" s="330"/>
      <c r="MC228" s="330"/>
      <c r="MD228" s="331"/>
      <c r="ME228" s="329"/>
      <c r="MF228" s="330"/>
      <c r="MG228" s="330"/>
      <c r="MH228" s="330"/>
      <c r="MI228" s="331"/>
      <c r="MJ228" s="329"/>
      <c r="MK228" s="330"/>
      <c r="ML228" s="330"/>
      <c r="MM228" s="330"/>
      <c r="MN228" s="331"/>
      <c r="MO228" s="269"/>
      <c r="MP228" s="270"/>
      <c r="MQ228" s="270"/>
      <c r="MR228" s="270"/>
      <c r="MS228" s="271"/>
      <c r="MT228" s="269"/>
      <c r="MU228" s="270"/>
      <c r="MV228" s="270"/>
      <c r="MW228" s="270"/>
      <c r="MX228" s="271"/>
      <c r="MY228" s="269"/>
      <c r="MZ228" s="270"/>
      <c r="NA228" s="270"/>
      <c r="NB228" s="270"/>
      <c r="NC228" s="271"/>
      <c r="ND228" s="269"/>
      <c r="NE228" s="270"/>
      <c r="NF228" s="270"/>
      <c r="NG228" s="270"/>
      <c r="NH228" s="271"/>
      <c r="NI228" s="258"/>
      <c r="NJ228" s="203"/>
      <c r="NK228" s="203"/>
      <c r="NL228" s="203"/>
      <c r="NM228" s="203"/>
      <c r="NN228" s="203"/>
      <c r="NO228" s="203"/>
      <c r="NP228" s="203"/>
      <c r="NQ228" s="203"/>
      <c r="NR228" s="203"/>
      <c r="NS228" s="260"/>
      <c r="NT228" s="863"/>
      <c r="NU228" s="865"/>
      <c r="NV228" s="348"/>
      <c r="NW228" s="349"/>
      <c r="NX228" s="349"/>
      <c r="NY228" s="349"/>
      <c r="NZ228" s="349"/>
      <c r="OA228" s="349"/>
      <c r="OB228" s="349"/>
      <c r="OC228" s="350"/>
      <c r="OD228" s="226"/>
      <c r="OE228" s="226"/>
      <c r="OF228" s="226"/>
      <c r="OG228" s="226"/>
      <c r="OH228" s="226"/>
      <c r="OI228" s="226"/>
      <c r="OJ228" s="325"/>
      <c r="OK228" s="325"/>
      <c r="OL228" s="325"/>
      <c r="OM228" s="325"/>
      <c r="ON228" s="325"/>
      <c r="OO228" s="325"/>
      <c r="OP228" s="325"/>
      <c r="OQ228" s="325"/>
      <c r="OR228" s="325"/>
      <c r="OS228" s="325"/>
      <c r="OT228" s="324"/>
      <c r="OU228" s="324"/>
      <c r="OV228" s="344"/>
      <c r="OW228" s="207"/>
      <c r="OX228" s="208"/>
      <c r="OY228" s="208"/>
      <c r="OZ228" s="208"/>
      <c r="PA228" s="208"/>
      <c r="PB228" s="208"/>
      <c r="PC228" s="208"/>
      <c r="PD228" s="208"/>
      <c r="PE228" s="208"/>
      <c r="PF228" s="208"/>
      <c r="PG228" s="208"/>
      <c r="PH228" s="208"/>
      <c r="PI228" s="208"/>
      <c r="PJ228" s="208"/>
      <c r="PK228" s="209"/>
      <c r="PL228" s="316"/>
      <c r="PM228" s="317"/>
      <c r="PN228" s="317"/>
      <c r="PO228" s="317"/>
      <c r="PP228" s="317"/>
      <c r="PQ228" s="317"/>
      <c r="PR228" s="317"/>
      <c r="PS228" s="317"/>
      <c r="PT228" s="226"/>
      <c r="PU228" s="226"/>
      <c r="PV228" s="318"/>
      <c r="PW228" s="329"/>
      <c r="PX228" s="330"/>
      <c r="PY228" s="330"/>
      <c r="PZ228" s="330"/>
      <c r="QA228" s="331"/>
      <c r="QB228" s="329"/>
      <c r="QC228" s="330"/>
      <c r="QD228" s="330"/>
      <c r="QE228" s="330"/>
      <c r="QF228" s="331"/>
      <c r="QG228" s="329"/>
      <c r="QH228" s="330"/>
      <c r="QI228" s="330"/>
      <c r="QJ228" s="330"/>
      <c r="QK228" s="331"/>
      <c r="QL228" s="329"/>
      <c r="QM228" s="330"/>
      <c r="QN228" s="330"/>
      <c r="QO228" s="330"/>
      <c r="QP228" s="331"/>
      <c r="QQ228" s="269"/>
      <c r="QR228" s="270"/>
      <c r="QS228" s="270"/>
      <c r="QT228" s="270"/>
      <c r="QU228" s="271"/>
      <c r="QV228" s="269"/>
      <c r="QW228" s="270"/>
      <c r="QX228" s="270"/>
      <c r="QY228" s="270"/>
      <c r="QZ228" s="271"/>
      <c r="RA228" s="269"/>
      <c r="RB228" s="270"/>
      <c r="RC228" s="270"/>
      <c r="RD228" s="270"/>
      <c r="RE228" s="271"/>
      <c r="RF228" s="269"/>
      <c r="RG228" s="270"/>
      <c r="RH228" s="270"/>
      <c r="RI228" s="270"/>
      <c r="RJ228" s="271"/>
      <c r="RK228" s="258"/>
      <c r="RL228" s="203"/>
      <c r="RM228" s="203"/>
      <c r="RN228" s="203"/>
      <c r="RO228" s="203"/>
      <c r="RP228" s="203"/>
      <c r="RQ228" s="203"/>
      <c r="RR228" s="203"/>
      <c r="RS228" s="203"/>
      <c r="RT228" s="203"/>
      <c r="RU228" s="260"/>
    </row>
    <row r="229" spans="2:489" ht="12" customHeight="1">
      <c r="B229" s="859"/>
      <c r="C229" s="484"/>
      <c r="D229" s="485"/>
      <c r="E229" s="486"/>
      <c r="F229" s="348"/>
      <c r="G229" s="349"/>
      <c r="H229" s="349"/>
      <c r="I229" s="349"/>
      <c r="J229" s="349"/>
      <c r="K229" s="349"/>
      <c r="L229" s="349"/>
      <c r="M229" s="349"/>
      <c r="N229" s="349"/>
      <c r="O229" s="349"/>
      <c r="P229" s="349"/>
      <c r="Q229" s="349"/>
      <c r="R229" s="349"/>
      <c r="S229" s="349"/>
      <c r="T229" s="349"/>
      <c r="U229" s="349"/>
      <c r="V229" s="349"/>
      <c r="W229" s="349"/>
      <c r="X229" s="349"/>
      <c r="Y229" s="349"/>
      <c r="Z229" s="349"/>
      <c r="AA229" s="349"/>
      <c r="AB229" s="349"/>
      <c r="AC229" s="350"/>
      <c r="AD229" s="458"/>
      <c r="AE229" s="432"/>
      <c r="AF229" s="432"/>
      <c r="AG229" s="432"/>
      <c r="AH229" s="432"/>
      <c r="AI229" s="432"/>
      <c r="AJ229" s="432"/>
      <c r="AK229" s="432"/>
      <c r="AL229" s="432"/>
      <c r="AM229" s="432"/>
      <c r="AN229" s="432"/>
      <c r="AO229" s="437"/>
      <c r="AP229" s="437"/>
      <c r="AQ229" s="438"/>
      <c r="AR229" s="388"/>
      <c r="AS229" s="389"/>
      <c r="AT229" s="389"/>
      <c r="AU229" s="389"/>
      <c r="AV229" s="389"/>
      <c r="AW229" s="389"/>
      <c r="AX229" s="389"/>
      <c r="AY229" s="389"/>
      <c r="AZ229" s="389"/>
      <c r="BA229" s="389"/>
      <c r="BB229" s="389"/>
      <c r="BC229" s="389"/>
      <c r="BD229" s="389"/>
      <c r="BE229" s="390"/>
      <c r="BF229" s="388"/>
      <c r="BG229" s="389"/>
      <c r="BH229" s="389"/>
      <c r="BI229" s="389"/>
      <c r="BJ229" s="389"/>
      <c r="BK229" s="389"/>
      <c r="BL229" s="389"/>
      <c r="BM229" s="389"/>
      <c r="BN229" s="389"/>
      <c r="BO229" s="389"/>
      <c r="BP229" s="389"/>
      <c r="BQ229" s="389"/>
      <c r="BR229" s="389"/>
      <c r="BS229" s="390"/>
      <c r="BT229" s="431"/>
      <c r="BU229" s="432"/>
      <c r="BV229" s="432"/>
      <c r="BW229" s="432"/>
      <c r="BX229" s="432"/>
      <c r="BY229" s="432"/>
      <c r="BZ229" s="432"/>
      <c r="CA229" s="432"/>
      <c r="CB229" s="432"/>
      <c r="CC229" s="432"/>
      <c r="CD229" s="432"/>
      <c r="CE229" s="437"/>
      <c r="CF229" s="437"/>
      <c r="CG229" s="438"/>
      <c r="CH229" s="442" t="s">
        <v>42</v>
      </c>
      <c r="CI229" s="265"/>
      <c r="CJ229" s="265"/>
      <c r="CK229" s="265"/>
      <c r="CL229" s="265"/>
      <c r="CM229" s="265"/>
      <c r="CN229" s="325"/>
      <c r="CO229" s="325"/>
      <c r="CP229" s="325"/>
      <c r="CQ229" s="325"/>
      <c r="CR229" s="325"/>
      <c r="CS229" s="325"/>
      <c r="CT229" s="325"/>
      <c r="CU229" s="325"/>
      <c r="CV229" s="325"/>
      <c r="CW229" s="325"/>
      <c r="CX229" s="216" t="s">
        <v>50</v>
      </c>
      <c r="CY229" s="216"/>
      <c r="CZ229" s="217"/>
      <c r="DA229" s="204"/>
      <c r="DB229" s="205"/>
      <c r="DC229" s="205"/>
      <c r="DD229" s="205"/>
      <c r="DE229" s="205"/>
      <c r="DF229" s="205"/>
      <c r="DG229" s="205"/>
      <c r="DH229" s="205"/>
      <c r="DI229" s="205"/>
      <c r="DJ229" s="205"/>
      <c r="DK229" s="205"/>
      <c r="DL229" s="205"/>
      <c r="DM229" s="205"/>
      <c r="DN229" s="205"/>
      <c r="DO229" s="206"/>
      <c r="DP229" s="261"/>
      <c r="DQ229" s="262"/>
      <c r="DR229" s="262"/>
      <c r="DS229" s="262"/>
      <c r="DT229" s="262"/>
      <c r="DU229" s="262"/>
      <c r="DV229" s="262"/>
      <c r="DW229" s="262"/>
      <c r="DX229" s="265" t="s">
        <v>84</v>
      </c>
      <c r="DY229" s="265"/>
      <c r="DZ229" s="266"/>
      <c r="EA229" s="329"/>
      <c r="EB229" s="330"/>
      <c r="EC229" s="330"/>
      <c r="ED229" s="330"/>
      <c r="EE229" s="331"/>
      <c r="EF229" s="329"/>
      <c r="EG229" s="330"/>
      <c r="EH229" s="330"/>
      <c r="EI229" s="330"/>
      <c r="EJ229" s="331"/>
      <c r="EK229" s="329"/>
      <c r="EL229" s="330"/>
      <c r="EM229" s="330"/>
      <c r="EN229" s="330"/>
      <c r="EO229" s="331"/>
      <c r="EP229" s="329"/>
      <c r="EQ229" s="330"/>
      <c r="ER229" s="330"/>
      <c r="ES229" s="330"/>
      <c r="ET229" s="331"/>
      <c r="EU229" s="269"/>
      <c r="EV229" s="270"/>
      <c r="EW229" s="270"/>
      <c r="EX229" s="270"/>
      <c r="EY229" s="271"/>
      <c r="EZ229" s="269"/>
      <c r="FA229" s="270"/>
      <c r="FB229" s="270"/>
      <c r="FC229" s="270"/>
      <c r="FD229" s="271"/>
      <c r="FE229" s="269"/>
      <c r="FF229" s="270"/>
      <c r="FG229" s="270"/>
      <c r="FH229" s="270"/>
      <c r="FI229" s="271"/>
      <c r="FJ229" s="269"/>
      <c r="FK229" s="270"/>
      <c r="FL229" s="270"/>
      <c r="FM229" s="270"/>
      <c r="FN229" s="271"/>
      <c r="FO229" s="310"/>
      <c r="FP229" s="863"/>
      <c r="FQ229" s="865"/>
      <c r="FR229" s="348"/>
      <c r="FS229" s="349"/>
      <c r="FT229" s="349"/>
      <c r="FU229" s="349"/>
      <c r="FV229" s="349"/>
      <c r="FW229" s="349"/>
      <c r="FX229" s="349"/>
      <c r="FY229" s="350"/>
      <c r="FZ229" s="307" t="str">
        <f>FZ223</f>
        <v>5箇所目</v>
      </c>
      <c r="GA229" s="265"/>
      <c r="GB229" s="265"/>
      <c r="GC229" s="265"/>
      <c r="GD229" s="265"/>
      <c r="GE229" s="265"/>
      <c r="GF229" s="325"/>
      <c r="GG229" s="325"/>
      <c r="GH229" s="325"/>
      <c r="GI229" s="325"/>
      <c r="GJ229" s="325"/>
      <c r="GK229" s="325"/>
      <c r="GL229" s="325"/>
      <c r="GM229" s="325"/>
      <c r="GN229" s="325"/>
      <c r="GO229" s="325"/>
      <c r="GP229" s="216" t="s">
        <v>50</v>
      </c>
      <c r="GQ229" s="216"/>
      <c r="GR229" s="217"/>
      <c r="GS229" s="204"/>
      <c r="GT229" s="205"/>
      <c r="GU229" s="205"/>
      <c r="GV229" s="205"/>
      <c r="GW229" s="205"/>
      <c r="GX229" s="205"/>
      <c r="GY229" s="205"/>
      <c r="GZ229" s="205"/>
      <c r="HA229" s="205"/>
      <c r="HB229" s="205"/>
      <c r="HC229" s="205"/>
      <c r="HD229" s="205"/>
      <c r="HE229" s="205"/>
      <c r="HF229" s="205"/>
      <c r="HG229" s="206"/>
      <c r="HH229" s="261"/>
      <c r="HI229" s="262"/>
      <c r="HJ229" s="262"/>
      <c r="HK229" s="262"/>
      <c r="HL229" s="262"/>
      <c r="HM229" s="262"/>
      <c r="HN229" s="262"/>
      <c r="HO229" s="262"/>
      <c r="HP229" s="265" t="s">
        <v>84</v>
      </c>
      <c r="HQ229" s="265"/>
      <c r="HR229" s="266"/>
      <c r="HS229" s="329"/>
      <c r="HT229" s="330"/>
      <c r="HU229" s="330"/>
      <c r="HV229" s="330"/>
      <c r="HW229" s="331"/>
      <c r="HX229" s="329"/>
      <c r="HY229" s="330"/>
      <c r="HZ229" s="330"/>
      <c r="IA229" s="330"/>
      <c r="IB229" s="331"/>
      <c r="IC229" s="329"/>
      <c r="ID229" s="330"/>
      <c r="IE229" s="330"/>
      <c r="IF229" s="330"/>
      <c r="IG229" s="331"/>
      <c r="IH229" s="329"/>
      <c r="II229" s="330"/>
      <c r="IJ229" s="330"/>
      <c r="IK229" s="330"/>
      <c r="IL229" s="331"/>
      <c r="IM229" s="269"/>
      <c r="IN229" s="270"/>
      <c r="IO229" s="270"/>
      <c r="IP229" s="270"/>
      <c r="IQ229" s="271"/>
      <c r="IR229" s="269"/>
      <c r="IS229" s="270"/>
      <c r="IT229" s="270"/>
      <c r="IU229" s="270"/>
      <c r="IV229" s="271"/>
      <c r="IW229" s="269"/>
      <c r="IX229" s="270"/>
      <c r="IY229" s="270"/>
      <c r="IZ229" s="270"/>
      <c r="JA229" s="271"/>
      <c r="JB229" s="269"/>
      <c r="JC229" s="270"/>
      <c r="JD229" s="270"/>
      <c r="JE229" s="270"/>
      <c r="JF229" s="271"/>
      <c r="JG229" s="258"/>
      <c r="JH229" s="203"/>
      <c r="JI229" s="203"/>
      <c r="JJ229" s="203"/>
      <c r="JK229" s="203"/>
      <c r="JL229" s="203"/>
      <c r="JM229" s="203"/>
      <c r="JN229" s="203"/>
      <c r="JO229" s="203"/>
      <c r="JP229" s="203"/>
      <c r="JQ229" s="260"/>
      <c r="JR229" s="863"/>
      <c r="JS229" s="865"/>
      <c r="JT229" s="348"/>
      <c r="JU229" s="349"/>
      <c r="JV229" s="349"/>
      <c r="JW229" s="349"/>
      <c r="JX229" s="349"/>
      <c r="JY229" s="349"/>
      <c r="JZ229" s="349"/>
      <c r="KA229" s="350"/>
      <c r="KB229" s="307" t="str">
        <f>KB223</f>
        <v>8箇所目</v>
      </c>
      <c r="KC229" s="265"/>
      <c r="KD229" s="265"/>
      <c r="KE229" s="265"/>
      <c r="KF229" s="265"/>
      <c r="KG229" s="265"/>
      <c r="KH229" s="325"/>
      <c r="KI229" s="325"/>
      <c r="KJ229" s="325"/>
      <c r="KK229" s="325"/>
      <c r="KL229" s="325"/>
      <c r="KM229" s="325"/>
      <c r="KN229" s="325"/>
      <c r="KO229" s="325"/>
      <c r="KP229" s="325"/>
      <c r="KQ229" s="325"/>
      <c r="KR229" s="216" t="s">
        <v>50</v>
      </c>
      <c r="KS229" s="216"/>
      <c r="KT229" s="217"/>
      <c r="KU229" s="204"/>
      <c r="KV229" s="205"/>
      <c r="KW229" s="205"/>
      <c r="KX229" s="205"/>
      <c r="KY229" s="205"/>
      <c r="KZ229" s="205"/>
      <c r="LA229" s="205"/>
      <c r="LB229" s="205"/>
      <c r="LC229" s="205"/>
      <c r="LD229" s="205"/>
      <c r="LE229" s="205"/>
      <c r="LF229" s="205"/>
      <c r="LG229" s="205"/>
      <c r="LH229" s="205"/>
      <c r="LI229" s="206"/>
      <c r="LJ229" s="261"/>
      <c r="LK229" s="262"/>
      <c r="LL229" s="262"/>
      <c r="LM229" s="262"/>
      <c r="LN229" s="262"/>
      <c r="LO229" s="262"/>
      <c r="LP229" s="262"/>
      <c r="LQ229" s="262"/>
      <c r="LR229" s="265" t="s">
        <v>84</v>
      </c>
      <c r="LS229" s="265"/>
      <c r="LT229" s="266"/>
      <c r="LU229" s="329"/>
      <c r="LV229" s="330"/>
      <c r="LW229" s="330"/>
      <c r="LX229" s="330"/>
      <c r="LY229" s="331"/>
      <c r="LZ229" s="329"/>
      <c r="MA229" s="330"/>
      <c r="MB229" s="330"/>
      <c r="MC229" s="330"/>
      <c r="MD229" s="331"/>
      <c r="ME229" s="329"/>
      <c r="MF229" s="330"/>
      <c r="MG229" s="330"/>
      <c r="MH229" s="330"/>
      <c r="MI229" s="331"/>
      <c r="MJ229" s="329"/>
      <c r="MK229" s="330"/>
      <c r="ML229" s="330"/>
      <c r="MM229" s="330"/>
      <c r="MN229" s="331"/>
      <c r="MO229" s="269"/>
      <c r="MP229" s="270"/>
      <c r="MQ229" s="270"/>
      <c r="MR229" s="270"/>
      <c r="MS229" s="271"/>
      <c r="MT229" s="269"/>
      <c r="MU229" s="270"/>
      <c r="MV229" s="270"/>
      <c r="MW229" s="270"/>
      <c r="MX229" s="271"/>
      <c r="MY229" s="269"/>
      <c r="MZ229" s="270"/>
      <c r="NA229" s="270"/>
      <c r="NB229" s="270"/>
      <c r="NC229" s="271"/>
      <c r="ND229" s="269"/>
      <c r="NE229" s="270"/>
      <c r="NF229" s="270"/>
      <c r="NG229" s="270"/>
      <c r="NH229" s="271"/>
      <c r="NI229" s="258"/>
      <c r="NJ229" s="203"/>
      <c r="NK229" s="203"/>
      <c r="NL229" s="203"/>
      <c r="NM229" s="203"/>
      <c r="NN229" s="203"/>
      <c r="NO229" s="203"/>
      <c r="NP229" s="203"/>
      <c r="NQ229" s="203"/>
      <c r="NR229" s="203"/>
      <c r="NS229" s="260"/>
      <c r="NT229" s="863"/>
      <c r="NU229" s="865"/>
      <c r="NV229" s="348"/>
      <c r="NW229" s="349"/>
      <c r="NX229" s="349"/>
      <c r="NY229" s="349"/>
      <c r="NZ229" s="349"/>
      <c r="OA229" s="349"/>
      <c r="OB229" s="349"/>
      <c r="OC229" s="350"/>
      <c r="OD229" s="307" t="str">
        <f>OD223</f>
        <v>11箇所目</v>
      </c>
      <c r="OE229" s="265"/>
      <c r="OF229" s="265"/>
      <c r="OG229" s="265"/>
      <c r="OH229" s="265"/>
      <c r="OI229" s="265"/>
      <c r="OJ229" s="325"/>
      <c r="OK229" s="325"/>
      <c r="OL229" s="325"/>
      <c r="OM229" s="325"/>
      <c r="ON229" s="325"/>
      <c r="OO229" s="325"/>
      <c r="OP229" s="325"/>
      <c r="OQ229" s="325"/>
      <c r="OR229" s="325"/>
      <c r="OS229" s="325"/>
      <c r="OT229" s="216" t="s">
        <v>50</v>
      </c>
      <c r="OU229" s="216"/>
      <c r="OV229" s="217"/>
      <c r="OW229" s="204"/>
      <c r="OX229" s="205"/>
      <c r="OY229" s="205"/>
      <c r="OZ229" s="205"/>
      <c r="PA229" s="205"/>
      <c r="PB229" s="205"/>
      <c r="PC229" s="205"/>
      <c r="PD229" s="205"/>
      <c r="PE229" s="205"/>
      <c r="PF229" s="205"/>
      <c r="PG229" s="205"/>
      <c r="PH229" s="205"/>
      <c r="PI229" s="205"/>
      <c r="PJ229" s="205"/>
      <c r="PK229" s="206"/>
      <c r="PL229" s="261"/>
      <c r="PM229" s="262"/>
      <c r="PN229" s="262"/>
      <c r="PO229" s="262"/>
      <c r="PP229" s="262"/>
      <c r="PQ229" s="262"/>
      <c r="PR229" s="262"/>
      <c r="PS229" s="262"/>
      <c r="PT229" s="265" t="s">
        <v>84</v>
      </c>
      <c r="PU229" s="265"/>
      <c r="PV229" s="266"/>
      <c r="PW229" s="329"/>
      <c r="PX229" s="330"/>
      <c r="PY229" s="330"/>
      <c r="PZ229" s="330"/>
      <c r="QA229" s="331"/>
      <c r="QB229" s="329"/>
      <c r="QC229" s="330"/>
      <c r="QD229" s="330"/>
      <c r="QE229" s="330"/>
      <c r="QF229" s="331"/>
      <c r="QG229" s="329"/>
      <c r="QH229" s="330"/>
      <c r="QI229" s="330"/>
      <c r="QJ229" s="330"/>
      <c r="QK229" s="331"/>
      <c r="QL229" s="329"/>
      <c r="QM229" s="330"/>
      <c r="QN229" s="330"/>
      <c r="QO229" s="330"/>
      <c r="QP229" s="331"/>
      <c r="QQ229" s="269"/>
      <c r="QR229" s="270"/>
      <c r="QS229" s="270"/>
      <c r="QT229" s="270"/>
      <c r="QU229" s="271"/>
      <c r="QV229" s="269"/>
      <c r="QW229" s="270"/>
      <c r="QX229" s="270"/>
      <c r="QY229" s="270"/>
      <c r="QZ229" s="271"/>
      <c r="RA229" s="269"/>
      <c r="RB229" s="270"/>
      <c r="RC229" s="270"/>
      <c r="RD229" s="270"/>
      <c r="RE229" s="271"/>
      <c r="RF229" s="269"/>
      <c r="RG229" s="270"/>
      <c r="RH229" s="270"/>
      <c r="RI229" s="270"/>
      <c r="RJ229" s="271"/>
      <c r="RK229" s="258"/>
      <c r="RL229" s="203"/>
      <c r="RM229" s="203"/>
      <c r="RN229" s="203"/>
      <c r="RO229" s="203"/>
      <c r="RP229" s="203"/>
      <c r="RQ229" s="203"/>
      <c r="RR229" s="203"/>
      <c r="RS229" s="203"/>
      <c r="RT229" s="203"/>
      <c r="RU229" s="260"/>
    </row>
    <row r="230" spans="2:489" ht="2.1" customHeight="1">
      <c r="B230" s="859"/>
      <c r="C230" s="484"/>
      <c r="D230" s="485"/>
      <c r="E230" s="486"/>
      <c r="F230" s="348"/>
      <c r="G230" s="349"/>
      <c r="H230" s="349"/>
      <c r="I230" s="349"/>
      <c r="J230" s="349"/>
      <c r="K230" s="349"/>
      <c r="L230" s="349"/>
      <c r="M230" s="349"/>
      <c r="N230" s="349"/>
      <c r="O230" s="349"/>
      <c r="P230" s="349"/>
      <c r="Q230" s="349"/>
      <c r="R230" s="349"/>
      <c r="S230" s="349"/>
      <c r="T230" s="349"/>
      <c r="U230" s="349"/>
      <c r="V230" s="349"/>
      <c r="W230" s="349"/>
      <c r="X230" s="349"/>
      <c r="Y230" s="349"/>
      <c r="Z230" s="349"/>
      <c r="AA230" s="349"/>
      <c r="AB230" s="349"/>
      <c r="AC230" s="350"/>
      <c r="AD230" s="458"/>
      <c r="AE230" s="432"/>
      <c r="AF230" s="432"/>
      <c r="AG230" s="432"/>
      <c r="AH230" s="432"/>
      <c r="AI230" s="432"/>
      <c r="AJ230" s="432"/>
      <c r="AK230" s="432"/>
      <c r="AL230" s="432"/>
      <c r="AM230" s="432"/>
      <c r="AN230" s="432"/>
      <c r="AO230" s="437"/>
      <c r="AP230" s="437"/>
      <c r="AQ230" s="438"/>
      <c r="AR230" s="388"/>
      <c r="AS230" s="389"/>
      <c r="AT230" s="389"/>
      <c r="AU230" s="389"/>
      <c r="AV230" s="389"/>
      <c r="AW230" s="389"/>
      <c r="AX230" s="389"/>
      <c r="AY230" s="389"/>
      <c r="AZ230" s="389"/>
      <c r="BA230" s="389"/>
      <c r="BB230" s="389"/>
      <c r="BC230" s="389"/>
      <c r="BD230" s="389"/>
      <c r="BE230" s="390"/>
      <c r="BF230" s="388"/>
      <c r="BG230" s="389"/>
      <c r="BH230" s="389"/>
      <c r="BI230" s="389"/>
      <c r="BJ230" s="389"/>
      <c r="BK230" s="389"/>
      <c r="BL230" s="389"/>
      <c r="BM230" s="389"/>
      <c r="BN230" s="389"/>
      <c r="BO230" s="389"/>
      <c r="BP230" s="389"/>
      <c r="BQ230" s="389"/>
      <c r="BR230" s="389"/>
      <c r="BS230" s="390"/>
      <c r="BT230" s="431"/>
      <c r="BU230" s="432"/>
      <c r="BV230" s="432"/>
      <c r="BW230" s="432"/>
      <c r="BX230" s="432"/>
      <c r="BY230" s="432"/>
      <c r="BZ230" s="432"/>
      <c r="CA230" s="432"/>
      <c r="CB230" s="432"/>
      <c r="CC230" s="432"/>
      <c r="CD230" s="432"/>
      <c r="CE230" s="437"/>
      <c r="CF230" s="437"/>
      <c r="CG230" s="438"/>
      <c r="CH230" s="441"/>
      <c r="CI230" s="226"/>
      <c r="CJ230" s="226"/>
      <c r="CK230" s="226"/>
      <c r="CL230" s="226"/>
      <c r="CM230" s="226"/>
      <c r="CN230" s="325"/>
      <c r="CO230" s="325"/>
      <c r="CP230" s="325"/>
      <c r="CQ230" s="325"/>
      <c r="CR230" s="325"/>
      <c r="CS230" s="325"/>
      <c r="CT230" s="325"/>
      <c r="CU230" s="325"/>
      <c r="CV230" s="325"/>
      <c r="CW230" s="325"/>
      <c r="CX230" s="324"/>
      <c r="CY230" s="324"/>
      <c r="CZ230" s="344"/>
      <c r="DA230" s="207"/>
      <c r="DB230" s="208"/>
      <c r="DC230" s="208"/>
      <c r="DD230" s="208"/>
      <c r="DE230" s="208"/>
      <c r="DF230" s="208"/>
      <c r="DG230" s="208"/>
      <c r="DH230" s="208"/>
      <c r="DI230" s="208"/>
      <c r="DJ230" s="208"/>
      <c r="DK230" s="208"/>
      <c r="DL230" s="208"/>
      <c r="DM230" s="208"/>
      <c r="DN230" s="208"/>
      <c r="DO230" s="209"/>
      <c r="DP230" s="316"/>
      <c r="DQ230" s="317"/>
      <c r="DR230" s="317"/>
      <c r="DS230" s="317"/>
      <c r="DT230" s="317"/>
      <c r="DU230" s="317"/>
      <c r="DV230" s="317"/>
      <c r="DW230" s="317"/>
      <c r="DX230" s="226"/>
      <c r="DY230" s="226"/>
      <c r="DZ230" s="318"/>
      <c r="EA230" s="329"/>
      <c r="EB230" s="330"/>
      <c r="EC230" s="330"/>
      <c r="ED230" s="330"/>
      <c r="EE230" s="331"/>
      <c r="EF230" s="329"/>
      <c r="EG230" s="330"/>
      <c r="EH230" s="330"/>
      <c r="EI230" s="330"/>
      <c r="EJ230" s="331"/>
      <c r="EK230" s="329"/>
      <c r="EL230" s="330"/>
      <c r="EM230" s="330"/>
      <c r="EN230" s="330"/>
      <c r="EO230" s="331"/>
      <c r="EP230" s="329"/>
      <c r="EQ230" s="330"/>
      <c r="ER230" s="330"/>
      <c r="ES230" s="330"/>
      <c r="ET230" s="331"/>
      <c r="EU230" s="269"/>
      <c r="EV230" s="270"/>
      <c r="EW230" s="270"/>
      <c r="EX230" s="270"/>
      <c r="EY230" s="271"/>
      <c r="EZ230" s="269"/>
      <c r="FA230" s="270"/>
      <c r="FB230" s="270"/>
      <c r="FC230" s="270"/>
      <c r="FD230" s="271"/>
      <c r="FE230" s="269"/>
      <c r="FF230" s="270"/>
      <c r="FG230" s="270"/>
      <c r="FH230" s="270"/>
      <c r="FI230" s="271"/>
      <c r="FJ230" s="269"/>
      <c r="FK230" s="270"/>
      <c r="FL230" s="270"/>
      <c r="FM230" s="270"/>
      <c r="FN230" s="271"/>
      <c r="FO230" s="310"/>
      <c r="FP230" s="863"/>
      <c r="FQ230" s="865"/>
      <c r="FR230" s="348"/>
      <c r="FS230" s="349"/>
      <c r="FT230" s="349"/>
      <c r="FU230" s="349"/>
      <c r="FV230" s="349"/>
      <c r="FW230" s="349"/>
      <c r="FX230" s="349"/>
      <c r="FY230" s="350"/>
      <c r="FZ230" s="226"/>
      <c r="GA230" s="226"/>
      <c r="GB230" s="226"/>
      <c r="GC230" s="226"/>
      <c r="GD230" s="226"/>
      <c r="GE230" s="226"/>
      <c r="GF230" s="325"/>
      <c r="GG230" s="325"/>
      <c r="GH230" s="325"/>
      <c r="GI230" s="325"/>
      <c r="GJ230" s="325"/>
      <c r="GK230" s="325"/>
      <c r="GL230" s="325"/>
      <c r="GM230" s="325"/>
      <c r="GN230" s="325"/>
      <c r="GO230" s="325"/>
      <c r="GP230" s="324"/>
      <c r="GQ230" s="324"/>
      <c r="GR230" s="344"/>
      <c r="GS230" s="207"/>
      <c r="GT230" s="208"/>
      <c r="GU230" s="208"/>
      <c r="GV230" s="208"/>
      <c r="GW230" s="208"/>
      <c r="GX230" s="208"/>
      <c r="GY230" s="208"/>
      <c r="GZ230" s="208"/>
      <c r="HA230" s="208"/>
      <c r="HB230" s="208"/>
      <c r="HC230" s="208"/>
      <c r="HD230" s="208"/>
      <c r="HE230" s="208"/>
      <c r="HF230" s="208"/>
      <c r="HG230" s="209"/>
      <c r="HH230" s="316"/>
      <c r="HI230" s="317"/>
      <c r="HJ230" s="317"/>
      <c r="HK230" s="317"/>
      <c r="HL230" s="317"/>
      <c r="HM230" s="317"/>
      <c r="HN230" s="317"/>
      <c r="HO230" s="317"/>
      <c r="HP230" s="226"/>
      <c r="HQ230" s="226"/>
      <c r="HR230" s="318"/>
      <c r="HS230" s="329"/>
      <c r="HT230" s="330"/>
      <c r="HU230" s="330"/>
      <c r="HV230" s="330"/>
      <c r="HW230" s="331"/>
      <c r="HX230" s="329"/>
      <c r="HY230" s="330"/>
      <c r="HZ230" s="330"/>
      <c r="IA230" s="330"/>
      <c r="IB230" s="331"/>
      <c r="IC230" s="329"/>
      <c r="ID230" s="330"/>
      <c r="IE230" s="330"/>
      <c r="IF230" s="330"/>
      <c r="IG230" s="331"/>
      <c r="IH230" s="329"/>
      <c r="II230" s="330"/>
      <c r="IJ230" s="330"/>
      <c r="IK230" s="330"/>
      <c r="IL230" s="331"/>
      <c r="IM230" s="269"/>
      <c r="IN230" s="270"/>
      <c r="IO230" s="270"/>
      <c r="IP230" s="270"/>
      <c r="IQ230" s="271"/>
      <c r="IR230" s="269"/>
      <c r="IS230" s="270"/>
      <c r="IT230" s="270"/>
      <c r="IU230" s="270"/>
      <c r="IV230" s="271"/>
      <c r="IW230" s="269"/>
      <c r="IX230" s="270"/>
      <c r="IY230" s="270"/>
      <c r="IZ230" s="270"/>
      <c r="JA230" s="271"/>
      <c r="JB230" s="269"/>
      <c r="JC230" s="270"/>
      <c r="JD230" s="270"/>
      <c r="JE230" s="270"/>
      <c r="JF230" s="271"/>
      <c r="JG230" s="258"/>
      <c r="JH230" s="203"/>
      <c r="JI230" s="203"/>
      <c r="JJ230" s="203"/>
      <c r="JK230" s="203"/>
      <c r="JL230" s="203"/>
      <c r="JM230" s="203"/>
      <c r="JN230" s="203"/>
      <c r="JO230" s="203"/>
      <c r="JP230" s="203"/>
      <c r="JQ230" s="260"/>
      <c r="JR230" s="863"/>
      <c r="JS230" s="865"/>
      <c r="JT230" s="348"/>
      <c r="JU230" s="349"/>
      <c r="JV230" s="349"/>
      <c r="JW230" s="349"/>
      <c r="JX230" s="349"/>
      <c r="JY230" s="349"/>
      <c r="JZ230" s="349"/>
      <c r="KA230" s="350"/>
      <c r="KB230" s="226"/>
      <c r="KC230" s="226"/>
      <c r="KD230" s="226"/>
      <c r="KE230" s="226"/>
      <c r="KF230" s="226"/>
      <c r="KG230" s="226"/>
      <c r="KH230" s="325"/>
      <c r="KI230" s="325"/>
      <c r="KJ230" s="325"/>
      <c r="KK230" s="325"/>
      <c r="KL230" s="325"/>
      <c r="KM230" s="325"/>
      <c r="KN230" s="325"/>
      <c r="KO230" s="325"/>
      <c r="KP230" s="325"/>
      <c r="KQ230" s="325"/>
      <c r="KR230" s="324"/>
      <c r="KS230" s="324"/>
      <c r="KT230" s="344"/>
      <c r="KU230" s="207"/>
      <c r="KV230" s="208"/>
      <c r="KW230" s="208"/>
      <c r="KX230" s="208"/>
      <c r="KY230" s="208"/>
      <c r="KZ230" s="208"/>
      <c r="LA230" s="208"/>
      <c r="LB230" s="208"/>
      <c r="LC230" s="208"/>
      <c r="LD230" s="208"/>
      <c r="LE230" s="208"/>
      <c r="LF230" s="208"/>
      <c r="LG230" s="208"/>
      <c r="LH230" s="208"/>
      <c r="LI230" s="209"/>
      <c r="LJ230" s="316"/>
      <c r="LK230" s="317"/>
      <c r="LL230" s="317"/>
      <c r="LM230" s="317"/>
      <c r="LN230" s="317"/>
      <c r="LO230" s="317"/>
      <c r="LP230" s="317"/>
      <c r="LQ230" s="317"/>
      <c r="LR230" s="226"/>
      <c r="LS230" s="226"/>
      <c r="LT230" s="318"/>
      <c r="LU230" s="329"/>
      <c r="LV230" s="330"/>
      <c r="LW230" s="330"/>
      <c r="LX230" s="330"/>
      <c r="LY230" s="331"/>
      <c r="LZ230" s="329"/>
      <c r="MA230" s="330"/>
      <c r="MB230" s="330"/>
      <c r="MC230" s="330"/>
      <c r="MD230" s="331"/>
      <c r="ME230" s="329"/>
      <c r="MF230" s="330"/>
      <c r="MG230" s="330"/>
      <c r="MH230" s="330"/>
      <c r="MI230" s="331"/>
      <c r="MJ230" s="329"/>
      <c r="MK230" s="330"/>
      <c r="ML230" s="330"/>
      <c r="MM230" s="330"/>
      <c r="MN230" s="331"/>
      <c r="MO230" s="269"/>
      <c r="MP230" s="270"/>
      <c r="MQ230" s="270"/>
      <c r="MR230" s="270"/>
      <c r="MS230" s="271"/>
      <c r="MT230" s="269"/>
      <c r="MU230" s="270"/>
      <c r="MV230" s="270"/>
      <c r="MW230" s="270"/>
      <c r="MX230" s="271"/>
      <c r="MY230" s="269"/>
      <c r="MZ230" s="270"/>
      <c r="NA230" s="270"/>
      <c r="NB230" s="270"/>
      <c r="NC230" s="271"/>
      <c r="ND230" s="269"/>
      <c r="NE230" s="270"/>
      <c r="NF230" s="270"/>
      <c r="NG230" s="270"/>
      <c r="NH230" s="271"/>
      <c r="NI230" s="258"/>
      <c r="NJ230" s="203"/>
      <c r="NK230" s="203"/>
      <c r="NL230" s="203"/>
      <c r="NM230" s="203"/>
      <c r="NN230" s="203"/>
      <c r="NO230" s="203"/>
      <c r="NP230" s="203"/>
      <c r="NQ230" s="203"/>
      <c r="NR230" s="203"/>
      <c r="NS230" s="260"/>
      <c r="NT230" s="863"/>
      <c r="NU230" s="865"/>
      <c r="NV230" s="348"/>
      <c r="NW230" s="349"/>
      <c r="NX230" s="349"/>
      <c r="NY230" s="349"/>
      <c r="NZ230" s="349"/>
      <c r="OA230" s="349"/>
      <c r="OB230" s="349"/>
      <c r="OC230" s="350"/>
      <c r="OD230" s="226"/>
      <c r="OE230" s="226"/>
      <c r="OF230" s="226"/>
      <c r="OG230" s="226"/>
      <c r="OH230" s="226"/>
      <c r="OI230" s="226"/>
      <c r="OJ230" s="325"/>
      <c r="OK230" s="325"/>
      <c r="OL230" s="325"/>
      <c r="OM230" s="325"/>
      <c r="ON230" s="325"/>
      <c r="OO230" s="325"/>
      <c r="OP230" s="325"/>
      <c r="OQ230" s="325"/>
      <c r="OR230" s="325"/>
      <c r="OS230" s="325"/>
      <c r="OT230" s="324"/>
      <c r="OU230" s="324"/>
      <c r="OV230" s="344"/>
      <c r="OW230" s="207"/>
      <c r="OX230" s="208"/>
      <c r="OY230" s="208"/>
      <c r="OZ230" s="208"/>
      <c r="PA230" s="208"/>
      <c r="PB230" s="208"/>
      <c r="PC230" s="208"/>
      <c r="PD230" s="208"/>
      <c r="PE230" s="208"/>
      <c r="PF230" s="208"/>
      <c r="PG230" s="208"/>
      <c r="PH230" s="208"/>
      <c r="PI230" s="208"/>
      <c r="PJ230" s="208"/>
      <c r="PK230" s="209"/>
      <c r="PL230" s="316"/>
      <c r="PM230" s="317"/>
      <c r="PN230" s="317"/>
      <c r="PO230" s="317"/>
      <c r="PP230" s="317"/>
      <c r="PQ230" s="317"/>
      <c r="PR230" s="317"/>
      <c r="PS230" s="317"/>
      <c r="PT230" s="226"/>
      <c r="PU230" s="226"/>
      <c r="PV230" s="318"/>
      <c r="PW230" s="329"/>
      <c r="PX230" s="330"/>
      <c r="PY230" s="330"/>
      <c r="PZ230" s="330"/>
      <c r="QA230" s="331"/>
      <c r="QB230" s="329"/>
      <c r="QC230" s="330"/>
      <c r="QD230" s="330"/>
      <c r="QE230" s="330"/>
      <c r="QF230" s="331"/>
      <c r="QG230" s="329"/>
      <c r="QH230" s="330"/>
      <c r="QI230" s="330"/>
      <c r="QJ230" s="330"/>
      <c r="QK230" s="331"/>
      <c r="QL230" s="329"/>
      <c r="QM230" s="330"/>
      <c r="QN230" s="330"/>
      <c r="QO230" s="330"/>
      <c r="QP230" s="331"/>
      <c r="QQ230" s="269"/>
      <c r="QR230" s="270"/>
      <c r="QS230" s="270"/>
      <c r="QT230" s="270"/>
      <c r="QU230" s="271"/>
      <c r="QV230" s="269"/>
      <c r="QW230" s="270"/>
      <c r="QX230" s="270"/>
      <c r="QY230" s="270"/>
      <c r="QZ230" s="271"/>
      <c r="RA230" s="269"/>
      <c r="RB230" s="270"/>
      <c r="RC230" s="270"/>
      <c r="RD230" s="270"/>
      <c r="RE230" s="271"/>
      <c r="RF230" s="269"/>
      <c r="RG230" s="270"/>
      <c r="RH230" s="270"/>
      <c r="RI230" s="270"/>
      <c r="RJ230" s="271"/>
      <c r="RK230" s="258"/>
      <c r="RL230" s="203"/>
      <c r="RM230" s="203"/>
      <c r="RN230" s="203"/>
      <c r="RO230" s="203"/>
      <c r="RP230" s="203"/>
      <c r="RQ230" s="203"/>
      <c r="RR230" s="203"/>
      <c r="RS230" s="203"/>
      <c r="RT230" s="203"/>
      <c r="RU230" s="260"/>
    </row>
    <row r="231" spans="2:489" ht="12" customHeight="1">
      <c r="B231" s="859"/>
      <c r="C231" s="484"/>
      <c r="D231" s="485"/>
      <c r="E231" s="486"/>
      <c r="F231" s="348"/>
      <c r="G231" s="349"/>
      <c r="H231" s="349"/>
      <c r="I231" s="349"/>
      <c r="J231" s="349"/>
      <c r="K231" s="349"/>
      <c r="L231" s="349"/>
      <c r="M231" s="349"/>
      <c r="N231" s="349"/>
      <c r="O231" s="349"/>
      <c r="P231" s="349"/>
      <c r="Q231" s="349"/>
      <c r="R231" s="349"/>
      <c r="S231" s="349"/>
      <c r="T231" s="349"/>
      <c r="U231" s="349"/>
      <c r="V231" s="349"/>
      <c r="W231" s="349"/>
      <c r="X231" s="349"/>
      <c r="Y231" s="349"/>
      <c r="Z231" s="349"/>
      <c r="AA231" s="349"/>
      <c r="AB231" s="349"/>
      <c r="AC231" s="350"/>
      <c r="AD231" s="458"/>
      <c r="AE231" s="432"/>
      <c r="AF231" s="432"/>
      <c r="AG231" s="432"/>
      <c r="AH231" s="432"/>
      <c r="AI231" s="432"/>
      <c r="AJ231" s="432"/>
      <c r="AK231" s="432"/>
      <c r="AL231" s="432"/>
      <c r="AM231" s="432"/>
      <c r="AN231" s="432"/>
      <c r="AO231" s="437"/>
      <c r="AP231" s="437"/>
      <c r="AQ231" s="438"/>
      <c r="AR231" s="388"/>
      <c r="AS231" s="389"/>
      <c r="AT231" s="389"/>
      <c r="AU231" s="389"/>
      <c r="AV231" s="389"/>
      <c r="AW231" s="389"/>
      <c r="AX231" s="389"/>
      <c r="AY231" s="389"/>
      <c r="AZ231" s="389"/>
      <c r="BA231" s="389"/>
      <c r="BB231" s="389"/>
      <c r="BC231" s="389"/>
      <c r="BD231" s="389"/>
      <c r="BE231" s="390"/>
      <c r="BF231" s="388"/>
      <c r="BG231" s="389"/>
      <c r="BH231" s="389"/>
      <c r="BI231" s="389"/>
      <c r="BJ231" s="389"/>
      <c r="BK231" s="389"/>
      <c r="BL231" s="389"/>
      <c r="BM231" s="389"/>
      <c r="BN231" s="389"/>
      <c r="BO231" s="389"/>
      <c r="BP231" s="389"/>
      <c r="BQ231" s="389"/>
      <c r="BR231" s="389"/>
      <c r="BS231" s="390"/>
      <c r="BT231" s="431"/>
      <c r="BU231" s="432"/>
      <c r="BV231" s="432"/>
      <c r="BW231" s="432"/>
      <c r="BX231" s="432"/>
      <c r="BY231" s="432"/>
      <c r="BZ231" s="432"/>
      <c r="CA231" s="432"/>
      <c r="CB231" s="432"/>
      <c r="CC231" s="432"/>
      <c r="CD231" s="432"/>
      <c r="CE231" s="437"/>
      <c r="CF231" s="437"/>
      <c r="CG231" s="438"/>
      <c r="CH231" s="442" t="s">
        <v>43</v>
      </c>
      <c r="CI231" s="265"/>
      <c r="CJ231" s="265"/>
      <c r="CK231" s="265"/>
      <c r="CL231" s="265"/>
      <c r="CM231" s="265"/>
      <c r="CN231" s="325"/>
      <c r="CO231" s="325"/>
      <c r="CP231" s="325"/>
      <c r="CQ231" s="325"/>
      <c r="CR231" s="325"/>
      <c r="CS231" s="325"/>
      <c r="CT231" s="325"/>
      <c r="CU231" s="325"/>
      <c r="CV231" s="325"/>
      <c r="CW231" s="325"/>
      <c r="CX231" s="216" t="s">
        <v>50</v>
      </c>
      <c r="CY231" s="216"/>
      <c r="CZ231" s="217"/>
      <c r="DA231" s="204"/>
      <c r="DB231" s="205"/>
      <c r="DC231" s="205"/>
      <c r="DD231" s="205"/>
      <c r="DE231" s="205"/>
      <c r="DF231" s="205"/>
      <c r="DG231" s="205"/>
      <c r="DH231" s="205"/>
      <c r="DI231" s="205"/>
      <c r="DJ231" s="205"/>
      <c r="DK231" s="205"/>
      <c r="DL231" s="205"/>
      <c r="DM231" s="205"/>
      <c r="DN231" s="205"/>
      <c r="DO231" s="206"/>
      <c r="DP231" s="261"/>
      <c r="DQ231" s="262"/>
      <c r="DR231" s="262"/>
      <c r="DS231" s="262"/>
      <c r="DT231" s="262"/>
      <c r="DU231" s="262"/>
      <c r="DV231" s="262"/>
      <c r="DW231" s="262"/>
      <c r="DX231" s="265" t="s">
        <v>84</v>
      </c>
      <c r="DY231" s="265"/>
      <c r="DZ231" s="266"/>
      <c r="EA231" s="329"/>
      <c r="EB231" s="330"/>
      <c r="EC231" s="330"/>
      <c r="ED231" s="330"/>
      <c r="EE231" s="331"/>
      <c r="EF231" s="329"/>
      <c r="EG231" s="330"/>
      <c r="EH231" s="330"/>
      <c r="EI231" s="330"/>
      <c r="EJ231" s="331"/>
      <c r="EK231" s="329"/>
      <c r="EL231" s="330"/>
      <c r="EM231" s="330"/>
      <c r="EN231" s="330"/>
      <c r="EO231" s="331"/>
      <c r="EP231" s="329"/>
      <c r="EQ231" s="330"/>
      <c r="ER231" s="330"/>
      <c r="ES231" s="330"/>
      <c r="ET231" s="331"/>
      <c r="EU231" s="269"/>
      <c r="EV231" s="270"/>
      <c r="EW231" s="270"/>
      <c r="EX231" s="270"/>
      <c r="EY231" s="271"/>
      <c r="EZ231" s="269"/>
      <c r="FA231" s="270"/>
      <c r="FB231" s="270"/>
      <c r="FC231" s="270"/>
      <c r="FD231" s="271"/>
      <c r="FE231" s="269"/>
      <c r="FF231" s="270"/>
      <c r="FG231" s="270"/>
      <c r="FH231" s="270"/>
      <c r="FI231" s="271"/>
      <c r="FJ231" s="269"/>
      <c r="FK231" s="270"/>
      <c r="FL231" s="270"/>
      <c r="FM231" s="270"/>
      <c r="FN231" s="271"/>
      <c r="FO231" s="310"/>
      <c r="FP231" s="863"/>
      <c r="FQ231" s="865"/>
      <c r="FR231" s="348"/>
      <c r="FS231" s="349"/>
      <c r="FT231" s="349"/>
      <c r="FU231" s="349"/>
      <c r="FV231" s="349"/>
      <c r="FW231" s="349"/>
      <c r="FX231" s="349"/>
      <c r="FY231" s="350"/>
      <c r="FZ231" s="307" t="str">
        <f>FZ225</f>
        <v>6箇所目</v>
      </c>
      <c r="GA231" s="265"/>
      <c r="GB231" s="265"/>
      <c r="GC231" s="265"/>
      <c r="GD231" s="265"/>
      <c r="GE231" s="265"/>
      <c r="GF231" s="325"/>
      <c r="GG231" s="325"/>
      <c r="GH231" s="325"/>
      <c r="GI231" s="325"/>
      <c r="GJ231" s="325"/>
      <c r="GK231" s="325"/>
      <c r="GL231" s="325"/>
      <c r="GM231" s="325"/>
      <c r="GN231" s="325"/>
      <c r="GO231" s="325"/>
      <c r="GP231" s="216" t="s">
        <v>50</v>
      </c>
      <c r="GQ231" s="216"/>
      <c r="GR231" s="217"/>
      <c r="GS231" s="204"/>
      <c r="GT231" s="205"/>
      <c r="GU231" s="205"/>
      <c r="GV231" s="205"/>
      <c r="GW231" s="205"/>
      <c r="GX231" s="205"/>
      <c r="GY231" s="205"/>
      <c r="GZ231" s="205"/>
      <c r="HA231" s="205"/>
      <c r="HB231" s="205"/>
      <c r="HC231" s="205"/>
      <c r="HD231" s="205"/>
      <c r="HE231" s="205"/>
      <c r="HF231" s="205"/>
      <c r="HG231" s="206"/>
      <c r="HH231" s="261"/>
      <c r="HI231" s="262"/>
      <c r="HJ231" s="262"/>
      <c r="HK231" s="262"/>
      <c r="HL231" s="262"/>
      <c r="HM231" s="262"/>
      <c r="HN231" s="262"/>
      <c r="HO231" s="262"/>
      <c r="HP231" s="265" t="s">
        <v>84</v>
      </c>
      <c r="HQ231" s="265"/>
      <c r="HR231" s="266"/>
      <c r="HS231" s="329"/>
      <c r="HT231" s="330"/>
      <c r="HU231" s="330"/>
      <c r="HV231" s="330"/>
      <c r="HW231" s="331"/>
      <c r="HX231" s="329"/>
      <c r="HY231" s="330"/>
      <c r="HZ231" s="330"/>
      <c r="IA231" s="330"/>
      <c r="IB231" s="331"/>
      <c r="IC231" s="329"/>
      <c r="ID231" s="330"/>
      <c r="IE231" s="330"/>
      <c r="IF231" s="330"/>
      <c r="IG231" s="331"/>
      <c r="IH231" s="329"/>
      <c r="II231" s="330"/>
      <c r="IJ231" s="330"/>
      <c r="IK231" s="330"/>
      <c r="IL231" s="331"/>
      <c r="IM231" s="269"/>
      <c r="IN231" s="270"/>
      <c r="IO231" s="270"/>
      <c r="IP231" s="270"/>
      <c r="IQ231" s="271"/>
      <c r="IR231" s="269"/>
      <c r="IS231" s="270"/>
      <c r="IT231" s="270"/>
      <c r="IU231" s="270"/>
      <c r="IV231" s="271"/>
      <c r="IW231" s="269"/>
      <c r="IX231" s="270"/>
      <c r="IY231" s="270"/>
      <c r="IZ231" s="270"/>
      <c r="JA231" s="271"/>
      <c r="JB231" s="269"/>
      <c r="JC231" s="270"/>
      <c r="JD231" s="270"/>
      <c r="JE231" s="270"/>
      <c r="JF231" s="271"/>
      <c r="JG231" s="258"/>
      <c r="JH231" s="203"/>
      <c r="JI231" s="203"/>
      <c r="JJ231" s="203"/>
      <c r="JK231" s="203"/>
      <c r="JL231" s="203"/>
      <c r="JM231" s="203"/>
      <c r="JN231" s="203"/>
      <c r="JO231" s="203"/>
      <c r="JP231" s="203"/>
      <c r="JQ231" s="260"/>
      <c r="JR231" s="863"/>
      <c r="JS231" s="865"/>
      <c r="JT231" s="348"/>
      <c r="JU231" s="349"/>
      <c r="JV231" s="349"/>
      <c r="JW231" s="349"/>
      <c r="JX231" s="349"/>
      <c r="JY231" s="349"/>
      <c r="JZ231" s="349"/>
      <c r="KA231" s="350"/>
      <c r="KB231" s="307" t="str">
        <f>KB225</f>
        <v>9箇所目</v>
      </c>
      <c r="KC231" s="265"/>
      <c r="KD231" s="265"/>
      <c r="KE231" s="265"/>
      <c r="KF231" s="265"/>
      <c r="KG231" s="265"/>
      <c r="KH231" s="325"/>
      <c r="KI231" s="325"/>
      <c r="KJ231" s="325"/>
      <c r="KK231" s="325"/>
      <c r="KL231" s="325"/>
      <c r="KM231" s="325"/>
      <c r="KN231" s="325"/>
      <c r="KO231" s="325"/>
      <c r="KP231" s="325"/>
      <c r="KQ231" s="325"/>
      <c r="KR231" s="216" t="s">
        <v>50</v>
      </c>
      <c r="KS231" s="216"/>
      <c r="KT231" s="217"/>
      <c r="KU231" s="204"/>
      <c r="KV231" s="205"/>
      <c r="KW231" s="205"/>
      <c r="KX231" s="205"/>
      <c r="KY231" s="205"/>
      <c r="KZ231" s="205"/>
      <c r="LA231" s="205"/>
      <c r="LB231" s="205"/>
      <c r="LC231" s="205"/>
      <c r="LD231" s="205"/>
      <c r="LE231" s="205"/>
      <c r="LF231" s="205"/>
      <c r="LG231" s="205"/>
      <c r="LH231" s="205"/>
      <c r="LI231" s="206"/>
      <c r="LJ231" s="261"/>
      <c r="LK231" s="262"/>
      <c r="LL231" s="262"/>
      <c r="LM231" s="262"/>
      <c r="LN231" s="262"/>
      <c r="LO231" s="262"/>
      <c r="LP231" s="262"/>
      <c r="LQ231" s="262"/>
      <c r="LR231" s="265" t="s">
        <v>84</v>
      </c>
      <c r="LS231" s="265"/>
      <c r="LT231" s="266"/>
      <c r="LU231" s="329"/>
      <c r="LV231" s="330"/>
      <c r="LW231" s="330"/>
      <c r="LX231" s="330"/>
      <c r="LY231" s="331"/>
      <c r="LZ231" s="329"/>
      <c r="MA231" s="330"/>
      <c r="MB231" s="330"/>
      <c r="MC231" s="330"/>
      <c r="MD231" s="331"/>
      <c r="ME231" s="329"/>
      <c r="MF231" s="330"/>
      <c r="MG231" s="330"/>
      <c r="MH231" s="330"/>
      <c r="MI231" s="331"/>
      <c r="MJ231" s="329"/>
      <c r="MK231" s="330"/>
      <c r="ML231" s="330"/>
      <c r="MM231" s="330"/>
      <c r="MN231" s="331"/>
      <c r="MO231" s="269"/>
      <c r="MP231" s="270"/>
      <c r="MQ231" s="270"/>
      <c r="MR231" s="270"/>
      <c r="MS231" s="271"/>
      <c r="MT231" s="269"/>
      <c r="MU231" s="270"/>
      <c r="MV231" s="270"/>
      <c r="MW231" s="270"/>
      <c r="MX231" s="271"/>
      <c r="MY231" s="269"/>
      <c r="MZ231" s="270"/>
      <c r="NA231" s="270"/>
      <c r="NB231" s="270"/>
      <c r="NC231" s="271"/>
      <c r="ND231" s="269"/>
      <c r="NE231" s="270"/>
      <c r="NF231" s="270"/>
      <c r="NG231" s="270"/>
      <c r="NH231" s="271"/>
      <c r="NI231" s="258"/>
      <c r="NJ231" s="203"/>
      <c r="NK231" s="203"/>
      <c r="NL231" s="203"/>
      <c r="NM231" s="203"/>
      <c r="NN231" s="203"/>
      <c r="NO231" s="203"/>
      <c r="NP231" s="203"/>
      <c r="NQ231" s="203"/>
      <c r="NR231" s="203"/>
      <c r="NS231" s="260"/>
      <c r="NT231" s="863"/>
      <c r="NU231" s="865"/>
      <c r="NV231" s="348"/>
      <c r="NW231" s="349"/>
      <c r="NX231" s="349"/>
      <c r="NY231" s="349"/>
      <c r="NZ231" s="349"/>
      <c r="OA231" s="349"/>
      <c r="OB231" s="349"/>
      <c r="OC231" s="350"/>
      <c r="OD231" s="307" t="str">
        <f>OD225</f>
        <v>12箇所目</v>
      </c>
      <c r="OE231" s="265"/>
      <c r="OF231" s="265"/>
      <c r="OG231" s="265"/>
      <c r="OH231" s="265"/>
      <c r="OI231" s="265"/>
      <c r="OJ231" s="325"/>
      <c r="OK231" s="325"/>
      <c r="OL231" s="325"/>
      <c r="OM231" s="325"/>
      <c r="ON231" s="325"/>
      <c r="OO231" s="325"/>
      <c r="OP231" s="325"/>
      <c r="OQ231" s="325"/>
      <c r="OR231" s="325"/>
      <c r="OS231" s="325"/>
      <c r="OT231" s="216" t="s">
        <v>50</v>
      </c>
      <c r="OU231" s="216"/>
      <c r="OV231" s="217"/>
      <c r="OW231" s="204"/>
      <c r="OX231" s="205"/>
      <c r="OY231" s="205"/>
      <c r="OZ231" s="205"/>
      <c r="PA231" s="205"/>
      <c r="PB231" s="205"/>
      <c r="PC231" s="205"/>
      <c r="PD231" s="205"/>
      <c r="PE231" s="205"/>
      <c r="PF231" s="205"/>
      <c r="PG231" s="205"/>
      <c r="PH231" s="205"/>
      <c r="PI231" s="205"/>
      <c r="PJ231" s="205"/>
      <c r="PK231" s="206"/>
      <c r="PL231" s="261"/>
      <c r="PM231" s="262"/>
      <c r="PN231" s="262"/>
      <c r="PO231" s="262"/>
      <c r="PP231" s="262"/>
      <c r="PQ231" s="262"/>
      <c r="PR231" s="262"/>
      <c r="PS231" s="262"/>
      <c r="PT231" s="265" t="s">
        <v>84</v>
      </c>
      <c r="PU231" s="265"/>
      <c r="PV231" s="266"/>
      <c r="PW231" s="329"/>
      <c r="PX231" s="330"/>
      <c r="PY231" s="330"/>
      <c r="PZ231" s="330"/>
      <c r="QA231" s="331"/>
      <c r="QB231" s="329"/>
      <c r="QC231" s="330"/>
      <c r="QD231" s="330"/>
      <c r="QE231" s="330"/>
      <c r="QF231" s="331"/>
      <c r="QG231" s="329"/>
      <c r="QH231" s="330"/>
      <c r="QI231" s="330"/>
      <c r="QJ231" s="330"/>
      <c r="QK231" s="331"/>
      <c r="QL231" s="329"/>
      <c r="QM231" s="330"/>
      <c r="QN231" s="330"/>
      <c r="QO231" s="330"/>
      <c r="QP231" s="331"/>
      <c r="QQ231" s="269"/>
      <c r="QR231" s="270"/>
      <c r="QS231" s="270"/>
      <c r="QT231" s="270"/>
      <c r="QU231" s="271"/>
      <c r="QV231" s="269"/>
      <c r="QW231" s="270"/>
      <c r="QX231" s="270"/>
      <c r="QY231" s="270"/>
      <c r="QZ231" s="271"/>
      <c r="RA231" s="269"/>
      <c r="RB231" s="270"/>
      <c r="RC231" s="270"/>
      <c r="RD231" s="270"/>
      <c r="RE231" s="271"/>
      <c r="RF231" s="269"/>
      <c r="RG231" s="270"/>
      <c r="RH231" s="270"/>
      <c r="RI231" s="270"/>
      <c r="RJ231" s="271"/>
      <c r="RK231" s="258"/>
      <c r="RL231" s="203"/>
      <c r="RM231" s="203"/>
      <c r="RN231" s="203"/>
      <c r="RO231" s="203"/>
      <c r="RP231" s="203"/>
      <c r="RQ231" s="203"/>
      <c r="RR231" s="203"/>
      <c r="RS231" s="203"/>
      <c r="RT231" s="203"/>
      <c r="RU231" s="260"/>
    </row>
    <row r="232" spans="2:489" ht="2.1" customHeight="1">
      <c r="B232" s="86"/>
      <c r="C232" s="487"/>
      <c r="D232" s="488"/>
      <c r="E232" s="489"/>
      <c r="F232" s="351"/>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3"/>
      <c r="AD232" s="459"/>
      <c r="AE232" s="434"/>
      <c r="AF232" s="434"/>
      <c r="AG232" s="434"/>
      <c r="AH232" s="434"/>
      <c r="AI232" s="434"/>
      <c r="AJ232" s="434"/>
      <c r="AK232" s="434"/>
      <c r="AL232" s="434"/>
      <c r="AM232" s="434"/>
      <c r="AN232" s="434"/>
      <c r="AO232" s="439"/>
      <c r="AP232" s="439"/>
      <c r="AQ232" s="440"/>
      <c r="AR232" s="702"/>
      <c r="AS232" s="703"/>
      <c r="AT232" s="703"/>
      <c r="AU232" s="703"/>
      <c r="AV232" s="703"/>
      <c r="AW232" s="703"/>
      <c r="AX232" s="703"/>
      <c r="AY232" s="703"/>
      <c r="AZ232" s="703"/>
      <c r="BA232" s="703"/>
      <c r="BB232" s="703"/>
      <c r="BC232" s="703"/>
      <c r="BD232" s="703"/>
      <c r="BE232" s="704"/>
      <c r="BF232" s="702"/>
      <c r="BG232" s="703"/>
      <c r="BH232" s="703"/>
      <c r="BI232" s="703"/>
      <c r="BJ232" s="703"/>
      <c r="BK232" s="703"/>
      <c r="BL232" s="703"/>
      <c r="BM232" s="703"/>
      <c r="BN232" s="703"/>
      <c r="BO232" s="703"/>
      <c r="BP232" s="703"/>
      <c r="BQ232" s="703"/>
      <c r="BR232" s="703"/>
      <c r="BS232" s="704"/>
      <c r="BT232" s="433"/>
      <c r="BU232" s="434"/>
      <c r="BV232" s="434"/>
      <c r="BW232" s="434"/>
      <c r="BX232" s="434"/>
      <c r="BY232" s="434"/>
      <c r="BZ232" s="434"/>
      <c r="CA232" s="434"/>
      <c r="CB232" s="434"/>
      <c r="CC232" s="434"/>
      <c r="CD232" s="434"/>
      <c r="CE232" s="439"/>
      <c r="CF232" s="439"/>
      <c r="CG232" s="440"/>
      <c r="CH232" s="293"/>
      <c r="CI232" s="267"/>
      <c r="CJ232" s="267"/>
      <c r="CK232" s="267"/>
      <c r="CL232" s="267"/>
      <c r="CM232" s="267"/>
      <c r="CN232" s="354"/>
      <c r="CO232" s="354"/>
      <c r="CP232" s="354"/>
      <c r="CQ232" s="354"/>
      <c r="CR232" s="354"/>
      <c r="CS232" s="354"/>
      <c r="CT232" s="354"/>
      <c r="CU232" s="354"/>
      <c r="CV232" s="354"/>
      <c r="CW232" s="354"/>
      <c r="CX232" s="218"/>
      <c r="CY232" s="218"/>
      <c r="CZ232" s="219"/>
      <c r="DA232" s="210"/>
      <c r="DB232" s="211"/>
      <c r="DC232" s="211"/>
      <c r="DD232" s="211"/>
      <c r="DE232" s="211"/>
      <c r="DF232" s="211"/>
      <c r="DG232" s="211"/>
      <c r="DH232" s="211"/>
      <c r="DI232" s="211"/>
      <c r="DJ232" s="211"/>
      <c r="DK232" s="211"/>
      <c r="DL232" s="211"/>
      <c r="DM232" s="211"/>
      <c r="DN232" s="211"/>
      <c r="DO232" s="212"/>
      <c r="DP232" s="263"/>
      <c r="DQ232" s="264"/>
      <c r="DR232" s="264"/>
      <c r="DS232" s="264"/>
      <c r="DT232" s="264"/>
      <c r="DU232" s="264"/>
      <c r="DV232" s="264"/>
      <c r="DW232" s="264"/>
      <c r="DX232" s="267"/>
      <c r="DY232" s="267"/>
      <c r="DZ232" s="268"/>
      <c r="EA232" s="357"/>
      <c r="EB232" s="358"/>
      <c r="EC232" s="358"/>
      <c r="ED232" s="358"/>
      <c r="EE232" s="359"/>
      <c r="EF232" s="357"/>
      <c r="EG232" s="358"/>
      <c r="EH232" s="358"/>
      <c r="EI232" s="358"/>
      <c r="EJ232" s="359"/>
      <c r="EK232" s="357"/>
      <c r="EL232" s="358"/>
      <c r="EM232" s="358"/>
      <c r="EN232" s="358"/>
      <c r="EO232" s="359"/>
      <c r="EP232" s="357"/>
      <c r="EQ232" s="358"/>
      <c r="ER232" s="358"/>
      <c r="ES232" s="358"/>
      <c r="ET232" s="359"/>
      <c r="EU232" s="272"/>
      <c r="EV232" s="273"/>
      <c r="EW232" s="273"/>
      <c r="EX232" s="273"/>
      <c r="EY232" s="274"/>
      <c r="EZ232" s="272"/>
      <c r="FA232" s="273"/>
      <c r="FB232" s="273"/>
      <c r="FC232" s="273"/>
      <c r="FD232" s="274"/>
      <c r="FE232" s="272"/>
      <c r="FF232" s="273"/>
      <c r="FG232" s="273"/>
      <c r="FH232" s="273"/>
      <c r="FI232" s="274"/>
      <c r="FJ232" s="272"/>
      <c r="FK232" s="273"/>
      <c r="FL232" s="273"/>
      <c r="FM232" s="273"/>
      <c r="FN232" s="274"/>
      <c r="FO232" s="310"/>
      <c r="FP232" s="866"/>
      <c r="FQ232" s="868"/>
      <c r="FR232" s="351"/>
      <c r="FS232" s="352"/>
      <c r="FT232" s="352"/>
      <c r="FU232" s="352"/>
      <c r="FV232" s="352"/>
      <c r="FW232" s="352"/>
      <c r="FX232" s="352"/>
      <c r="FY232" s="353"/>
      <c r="FZ232" s="267"/>
      <c r="GA232" s="267"/>
      <c r="GB232" s="267"/>
      <c r="GC232" s="267"/>
      <c r="GD232" s="267"/>
      <c r="GE232" s="267"/>
      <c r="GF232" s="354"/>
      <c r="GG232" s="354"/>
      <c r="GH232" s="354"/>
      <c r="GI232" s="354"/>
      <c r="GJ232" s="354"/>
      <c r="GK232" s="354"/>
      <c r="GL232" s="354"/>
      <c r="GM232" s="354"/>
      <c r="GN232" s="354"/>
      <c r="GO232" s="354"/>
      <c r="GP232" s="218"/>
      <c r="GQ232" s="218"/>
      <c r="GR232" s="219"/>
      <c r="GS232" s="210"/>
      <c r="GT232" s="211"/>
      <c r="GU232" s="211"/>
      <c r="GV232" s="211"/>
      <c r="GW232" s="211"/>
      <c r="GX232" s="211"/>
      <c r="GY232" s="211"/>
      <c r="GZ232" s="211"/>
      <c r="HA232" s="211"/>
      <c r="HB232" s="211"/>
      <c r="HC232" s="211"/>
      <c r="HD232" s="211"/>
      <c r="HE232" s="211"/>
      <c r="HF232" s="211"/>
      <c r="HG232" s="212"/>
      <c r="HH232" s="263"/>
      <c r="HI232" s="264"/>
      <c r="HJ232" s="264"/>
      <c r="HK232" s="264"/>
      <c r="HL232" s="264"/>
      <c r="HM232" s="264"/>
      <c r="HN232" s="264"/>
      <c r="HO232" s="264"/>
      <c r="HP232" s="267"/>
      <c r="HQ232" s="267"/>
      <c r="HR232" s="268"/>
      <c r="HS232" s="357"/>
      <c r="HT232" s="358"/>
      <c r="HU232" s="358"/>
      <c r="HV232" s="358"/>
      <c r="HW232" s="359"/>
      <c r="HX232" s="357"/>
      <c r="HY232" s="358"/>
      <c r="HZ232" s="358"/>
      <c r="IA232" s="358"/>
      <c r="IB232" s="359"/>
      <c r="IC232" s="357"/>
      <c r="ID232" s="358"/>
      <c r="IE232" s="358"/>
      <c r="IF232" s="358"/>
      <c r="IG232" s="359"/>
      <c r="IH232" s="357"/>
      <c r="II232" s="358"/>
      <c r="IJ232" s="358"/>
      <c r="IK232" s="358"/>
      <c r="IL232" s="359"/>
      <c r="IM232" s="272"/>
      <c r="IN232" s="273"/>
      <c r="IO232" s="273"/>
      <c r="IP232" s="273"/>
      <c r="IQ232" s="274"/>
      <c r="IR232" s="272"/>
      <c r="IS232" s="273"/>
      <c r="IT232" s="273"/>
      <c r="IU232" s="273"/>
      <c r="IV232" s="274"/>
      <c r="IW232" s="272"/>
      <c r="IX232" s="273"/>
      <c r="IY232" s="273"/>
      <c r="IZ232" s="273"/>
      <c r="JA232" s="274"/>
      <c r="JB232" s="272"/>
      <c r="JC232" s="273"/>
      <c r="JD232" s="273"/>
      <c r="JE232" s="273"/>
      <c r="JF232" s="274"/>
      <c r="JG232" s="258"/>
      <c r="JH232" s="203"/>
      <c r="JI232" s="203"/>
      <c r="JJ232" s="203"/>
      <c r="JK232" s="203"/>
      <c r="JL232" s="203"/>
      <c r="JM232" s="203"/>
      <c r="JN232" s="203"/>
      <c r="JO232" s="203"/>
      <c r="JP232" s="203"/>
      <c r="JQ232" s="260"/>
      <c r="JR232" s="866"/>
      <c r="JS232" s="868"/>
      <c r="JT232" s="351"/>
      <c r="JU232" s="352"/>
      <c r="JV232" s="352"/>
      <c r="JW232" s="352"/>
      <c r="JX232" s="352"/>
      <c r="JY232" s="352"/>
      <c r="JZ232" s="352"/>
      <c r="KA232" s="353"/>
      <c r="KB232" s="267"/>
      <c r="KC232" s="267"/>
      <c r="KD232" s="267"/>
      <c r="KE232" s="267"/>
      <c r="KF232" s="267"/>
      <c r="KG232" s="267"/>
      <c r="KH232" s="354"/>
      <c r="KI232" s="354"/>
      <c r="KJ232" s="354"/>
      <c r="KK232" s="354"/>
      <c r="KL232" s="354"/>
      <c r="KM232" s="354"/>
      <c r="KN232" s="354"/>
      <c r="KO232" s="354"/>
      <c r="KP232" s="354"/>
      <c r="KQ232" s="354"/>
      <c r="KR232" s="218"/>
      <c r="KS232" s="218"/>
      <c r="KT232" s="219"/>
      <c r="KU232" s="210"/>
      <c r="KV232" s="211"/>
      <c r="KW232" s="211"/>
      <c r="KX232" s="211"/>
      <c r="KY232" s="211"/>
      <c r="KZ232" s="211"/>
      <c r="LA232" s="211"/>
      <c r="LB232" s="211"/>
      <c r="LC232" s="211"/>
      <c r="LD232" s="211"/>
      <c r="LE232" s="211"/>
      <c r="LF232" s="211"/>
      <c r="LG232" s="211"/>
      <c r="LH232" s="211"/>
      <c r="LI232" s="212"/>
      <c r="LJ232" s="263"/>
      <c r="LK232" s="264"/>
      <c r="LL232" s="264"/>
      <c r="LM232" s="264"/>
      <c r="LN232" s="264"/>
      <c r="LO232" s="264"/>
      <c r="LP232" s="264"/>
      <c r="LQ232" s="264"/>
      <c r="LR232" s="267"/>
      <c r="LS232" s="267"/>
      <c r="LT232" s="268"/>
      <c r="LU232" s="357"/>
      <c r="LV232" s="358"/>
      <c r="LW232" s="358"/>
      <c r="LX232" s="358"/>
      <c r="LY232" s="359"/>
      <c r="LZ232" s="357"/>
      <c r="MA232" s="358"/>
      <c r="MB232" s="358"/>
      <c r="MC232" s="358"/>
      <c r="MD232" s="359"/>
      <c r="ME232" s="357"/>
      <c r="MF232" s="358"/>
      <c r="MG232" s="358"/>
      <c r="MH232" s="358"/>
      <c r="MI232" s="359"/>
      <c r="MJ232" s="357"/>
      <c r="MK232" s="358"/>
      <c r="ML232" s="358"/>
      <c r="MM232" s="358"/>
      <c r="MN232" s="359"/>
      <c r="MO232" s="272"/>
      <c r="MP232" s="273"/>
      <c r="MQ232" s="273"/>
      <c r="MR232" s="273"/>
      <c r="MS232" s="274"/>
      <c r="MT232" s="272"/>
      <c r="MU232" s="273"/>
      <c r="MV232" s="273"/>
      <c r="MW232" s="273"/>
      <c r="MX232" s="274"/>
      <c r="MY232" s="272"/>
      <c r="MZ232" s="273"/>
      <c r="NA232" s="273"/>
      <c r="NB232" s="273"/>
      <c r="NC232" s="274"/>
      <c r="ND232" s="272"/>
      <c r="NE232" s="273"/>
      <c r="NF232" s="273"/>
      <c r="NG232" s="273"/>
      <c r="NH232" s="274"/>
      <c r="NI232" s="258"/>
      <c r="NJ232" s="203"/>
      <c r="NK232" s="203"/>
      <c r="NL232" s="203"/>
      <c r="NM232" s="203"/>
      <c r="NN232" s="203"/>
      <c r="NO232" s="203"/>
      <c r="NP232" s="203"/>
      <c r="NQ232" s="203"/>
      <c r="NR232" s="203"/>
      <c r="NS232" s="260"/>
      <c r="NT232" s="866"/>
      <c r="NU232" s="868"/>
      <c r="NV232" s="351"/>
      <c r="NW232" s="352"/>
      <c r="NX232" s="352"/>
      <c r="NY232" s="352"/>
      <c r="NZ232" s="352"/>
      <c r="OA232" s="352"/>
      <c r="OB232" s="352"/>
      <c r="OC232" s="353"/>
      <c r="OD232" s="267"/>
      <c r="OE232" s="267"/>
      <c r="OF232" s="267"/>
      <c r="OG232" s="267"/>
      <c r="OH232" s="267"/>
      <c r="OI232" s="267"/>
      <c r="OJ232" s="354"/>
      <c r="OK232" s="354"/>
      <c r="OL232" s="354"/>
      <c r="OM232" s="354"/>
      <c r="ON232" s="354"/>
      <c r="OO232" s="354"/>
      <c r="OP232" s="354"/>
      <c r="OQ232" s="354"/>
      <c r="OR232" s="354"/>
      <c r="OS232" s="354"/>
      <c r="OT232" s="218"/>
      <c r="OU232" s="218"/>
      <c r="OV232" s="219"/>
      <c r="OW232" s="210"/>
      <c r="OX232" s="211"/>
      <c r="OY232" s="211"/>
      <c r="OZ232" s="211"/>
      <c r="PA232" s="211"/>
      <c r="PB232" s="211"/>
      <c r="PC232" s="211"/>
      <c r="PD232" s="211"/>
      <c r="PE232" s="211"/>
      <c r="PF232" s="211"/>
      <c r="PG232" s="211"/>
      <c r="PH232" s="211"/>
      <c r="PI232" s="211"/>
      <c r="PJ232" s="211"/>
      <c r="PK232" s="212"/>
      <c r="PL232" s="263"/>
      <c r="PM232" s="264"/>
      <c r="PN232" s="264"/>
      <c r="PO232" s="264"/>
      <c r="PP232" s="264"/>
      <c r="PQ232" s="264"/>
      <c r="PR232" s="264"/>
      <c r="PS232" s="264"/>
      <c r="PT232" s="267"/>
      <c r="PU232" s="267"/>
      <c r="PV232" s="268"/>
      <c r="PW232" s="357"/>
      <c r="PX232" s="358"/>
      <c r="PY232" s="358"/>
      <c r="PZ232" s="358"/>
      <c r="QA232" s="359"/>
      <c r="QB232" s="357"/>
      <c r="QC232" s="358"/>
      <c r="QD232" s="358"/>
      <c r="QE232" s="358"/>
      <c r="QF232" s="359"/>
      <c r="QG232" s="357"/>
      <c r="QH232" s="358"/>
      <c r="QI232" s="358"/>
      <c r="QJ232" s="358"/>
      <c r="QK232" s="359"/>
      <c r="QL232" s="357"/>
      <c r="QM232" s="358"/>
      <c r="QN232" s="358"/>
      <c r="QO232" s="358"/>
      <c r="QP232" s="359"/>
      <c r="QQ232" s="272"/>
      <c r="QR232" s="273"/>
      <c r="QS232" s="273"/>
      <c r="QT232" s="273"/>
      <c r="QU232" s="274"/>
      <c r="QV232" s="272"/>
      <c r="QW232" s="273"/>
      <c r="QX232" s="273"/>
      <c r="QY232" s="273"/>
      <c r="QZ232" s="274"/>
      <c r="RA232" s="272"/>
      <c r="RB232" s="273"/>
      <c r="RC232" s="273"/>
      <c r="RD232" s="273"/>
      <c r="RE232" s="274"/>
      <c r="RF232" s="272"/>
      <c r="RG232" s="273"/>
      <c r="RH232" s="273"/>
      <c r="RI232" s="273"/>
      <c r="RJ232" s="274"/>
      <c r="RK232" s="258"/>
      <c r="RL232" s="203"/>
      <c r="RM232" s="203"/>
      <c r="RN232" s="203"/>
      <c r="RO232" s="203"/>
      <c r="RP232" s="203"/>
      <c r="RQ232" s="203"/>
      <c r="RR232" s="203"/>
      <c r="RS232" s="203"/>
      <c r="RT232" s="203"/>
      <c r="RU232" s="260"/>
    </row>
    <row r="233" spans="2:489" ht="6.95" customHeight="1">
      <c r="B233" s="234" t="s">
        <v>92</v>
      </c>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362"/>
      <c r="AD233" s="531">
        <f>SUM(AD161:AN232)</f>
        <v>0</v>
      </c>
      <c r="AE233" s="430"/>
      <c r="AF233" s="430"/>
      <c r="AG233" s="430"/>
      <c r="AH233" s="430"/>
      <c r="AI233" s="430"/>
      <c r="AJ233" s="430"/>
      <c r="AK233" s="430"/>
      <c r="AL233" s="430"/>
      <c r="AM233" s="430"/>
      <c r="AN233" s="430"/>
      <c r="AO233" s="906" t="s">
        <v>50</v>
      </c>
      <c r="AP233" s="907"/>
      <c r="AQ233" s="907"/>
      <c r="AR233" s="912">
        <f>SUM(AR161:BB190)</f>
        <v>0</v>
      </c>
      <c r="AS233" s="912"/>
      <c r="AT233" s="912"/>
      <c r="AU233" s="912"/>
      <c r="AV233" s="912"/>
      <c r="AW233" s="912"/>
      <c r="AX233" s="912"/>
      <c r="AY233" s="912"/>
      <c r="AZ233" s="912"/>
      <c r="BA233" s="912"/>
      <c r="BB233" s="429"/>
      <c r="BC233" s="915" t="s">
        <v>50</v>
      </c>
      <c r="BD233" s="916"/>
      <c r="BE233" s="917"/>
      <c r="BF233" s="912">
        <f>BF185</f>
        <v>0</v>
      </c>
      <c r="BG233" s="912"/>
      <c r="BH233" s="912"/>
      <c r="BI233" s="912"/>
      <c r="BJ233" s="912"/>
      <c r="BK233" s="912"/>
      <c r="BL233" s="912"/>
      <c r="BM233" s="912"/>
      <c r="BN233" s="912"/>
      <c r="BO233" s="912"/>
      <c r="BP233" s="429"/>
      <c r="BQ233" s="915" t="s">
        <v>50</v>
      </c>
      <c r="BR233" s="916"/>
      <c r="BS233" s="917"/>
      <c r="BT233" s="912">
        <f>SUM(BT161:CD232)</f>
        <v>0</v>
      </c>
      <c r="BU233" s="912"/>
      <c r="BV233" s="912"/>
      <c r="BW233" s="912"/>
      <c r="BX233" s="912"/>
      <c r="BY233" s="912"/>
      <c r="BZ233" s="912"/>
      <c r="CA233" s="912"/>
      <c r="CB233" s="912"/>
      <c r="CC233" s="912"/>
      <c r="CD233" s="429"/>
      <c r="CE233" s="938" t="s">
        <v>167</v>
      </c>
      <c r="CF233" s="938"/>
      <c r="CG233" s="939"/>
      <c r="CH233" s="385"/>
      <c r="CI233" s="386"/>
      <c r="CJ233" s="397"/>
      <c r="CK233" s="397"/>
      <c r="CL233" s="397"/>
      <c r="CM233" s="397"/>
      <c r="CN233" s="397"/>
      <c r="CO233" s="397"/>
      <c r="CP233" s="397"/>
      <c r="CQ233" s="397"/>
      <c r="CR233" s="397"/>
      <c r="CS233" s="397"/>
      <c r="CT233" s="397"/>
      <c r="CU233" s="397"/>
      <c r="CV233" s="397"/>
      <c r="CW233" s="397"/>
      <c r="CX233" s="397"/>
      <c r="CY233" s="397"/>
      <c r="CZ233" s="398"/>
      <c r="DA233" s="385"/>
      <c r="DB233" s="386"/>
      <c r="DC233" s="397"/>
      <c r="DD233" s="397"/>
      <c r="DE233" s="397"/>
      <c r="DF233" s="397"/>
      <c r="DG233" s="397"/>
      <c r="DH233" s="397"/>
      <c r="DI233" s="397"/>
      <c r="DJ233" s="397"/>
      <c r="DK233" s="397"/>
      <c r="DL233" s="397"/>
      <c r="DM233" s="397"/>
      <c r="DN233" s="397"/>
      <c r="DO233" s="398"/>
      <c r="DP233" s="385"/>
      <c r="DQ233" s="397"/>
      <c r="DR233" s="397"/>
      <c r="DS233" s="397"/>
      <c r="DT233" s="397"/>
      <c r="DU233" s="397"/>
      <c r="DV233" s="397"/>
      <c r="DW233" s="397"/>
      <c r="DX233" s="397"/>
      <c r="DY233" s="397"/>
      <c r="DZ233" s="398"/>
      <c r="EA233" s="385"/>
      <c r="EB233" s="386"/>
      <c r="EC233" s="397"/>
      <c r="ED233" s="397"/>
      <c r="EE233" s="398"/>
      <c r="EF233" s="385"/>
      <c r="EG233" s="386"/>
      <c r="EH233" s="397"/>
      <c r="EI233" s="397"/>
      <c r="EJ233" s="398"/>
      <c r="EK233" s="385"/>
      <c r="EL233" s="397"/>
      <c r="EM233" s="397"/>
      <c r="EN233" s="397"/>
      <c r="EO233" s="398"/>
      <c r="EP233" s="385"/>
      <c r="EQ233" s="386"/>
      <c r="ER233" s="397"/>
      <c r="ES233" s="397"/>
      <c r="ET233" s="398"/>
      <c r="EU233" s="385"/>
      <c r="EV233" s="386"/>
      <c r="EW233" s="397"/>
      <c r="EX233" s="397"/>
      <c r="EY233" s="398"/>
      <c r="EZ233" s="385"/>
      <c r="FA233" s="386"/>
      <c r="FB233" s="397"/>
      <c r="FC233" s="397"/>
      <c r="FD233" s="398"/>
      <c r="FE233" s="385"/>
      <c r="FF233" s="386"/>
      <c r="FG233" s="397"/>
      <c r="FH233" s="397"/>
      <c r="FI233" s="398"/>
      <c r="FJ233" s="385"/>
      <c r="FK233" s="397"/>
      <c r="FL233" s="397"/>
      <c r="FM233" s="397"/>
      <c r="FN233" s="398"/>
      <c r="FO233" s="258"/>
      <c r="FP233" s="988" t="s">
        <v>154</v>
      </c>
      <c r="FQ233" s="989"/>
      <c r="FR233" s="989"/>
      <c r="FS233" s="989"/>
      <c r="FT233" s="989"/>
      <c r="FU233" s="989"/>
      <c r="FV233" s="989"/>
      <c r="FW233" s="989"/>
      <c r="FX233" s="989"/>
      <c r="FY233" s="990"/>
      <c r="FZ233" s="386"/>
      <c r="GA233" s="386"/>
      <c r="GB233" s="397"/>
      <c r="GC233" s="397"/>
      <c r="GD233" s="397"/>
      <c r="GE233" s="397"/>
      <c r="GF233" s="397"/>
      <c r="GG233" s="397"/>
      <c r="GH233" s="397"/>
      <c r="GI233" s="397"/>
      <c r="GJ233" s="397"/>
      <c r="GK233" s="397"/>
      <c r="GL233" s="397"/>
      <c r="GM233" s="397"/>
      <c r="GN233" s="397"/>
      <c r="GO233" s="397"/>
      <c r="GP233" s="397"/>
      <c r="GQ233" s="397"/>
      <c r="GR233" s="398"/>
      <c r="GS233" s="385"/>
      <c r="GT233" s="386"/>
      <c r="GU233" s="397"/>
      <c r="GV233" s="397"/>
      <c r="GW233" s="397"/>
      <c r="GX233" s="397"/>
      <c r="GY233" s="397"/>
      <c r="GZ233" s="397"/>
      <c r="HA233" s="397"/>
      <c r="HB233" s="397"/>
      <c r="HC233" s="397"/>
      <c r="HD233" s="397"/>
      <c r="HE233" s="397"/>
      <c r="HF233" s="397"/>
      <c r="HG233" s="398"/>
      <c r="HH233" s="385"/>
      <c r="HI233" s="397"/>
      <c r="HJ233" s="397"/>
      <c r="HK233" s="397"/>
      <c r="HL233" s="397"/>
      <c r="HM233" s="397"/>
      <c r="HN233" s="397"/>
      <c r="HO233" s="397"/>
      <c r="HP233" s="397"/>
      <c r="HQ233" s="397"/>
      <c r="HR233" s="398"/>
      <c r="HS233" s="385"/>
      <c r="HT233" s="386"/>
      <c r="HU233" s="397"/>
      <c r="HV233" s="397"/>
      <c r="HW233" s="398"/>
      <c r="HX233" s="385"/>
      <c r="HY233" s="386"/>
      <c r="HZ233" s="397"/>
      <c r="IA233" s="397"/>
      <c r="IB233" s="398"/>
      <c r="IC233" s="385"/>
      <c r="ID233" s="397"/>
      <c r="IE233" s="397"/>
      <c r="IF233" s="397"/>
      <c r="IG233" s="398"/>
      <c r="IH233" s="385"/>
      <c r="II233" s="386"/>
      <c r="IJ233" s="397"/>
      <c r="IK233" s="397"/>
      <c r="IL233" s="398"/>
      <c r="IM233" s="385"/>
      <c r="IN233" s="386"/>
      <c r="IO233" s="397"/>
      <c r="IP233" s="397"/>
      <c r="IQ233" s="398"/>
      <c r="IR233" s="385"/>
      <c r="IS233" s="386"/>
      <c r="IT233" s="397"/>
      <c r="IU233" s="397"/>
      <c r="IV233" s="398"/>
      <c r="IW233" s="385"/>
      <c r="IX233" s="386"/>
      <c r="IY233" s="397"/>
      <c r="IZ233" s="397"/>
      <c r="JA233" s="398"/>
      <c r="JB233" s="385"/>
      <c r="JC233" s="397"/>
      <c r="JD233" s="397"/>
      <c r="JE233" s="397"/>
      <c r="JF233" s="398"/>
      <c r="JG233" s="258"/>
      <c r="JH233" s="203"/>
      <c r="JI233" s="203"/>
      <c r="JJ233" s="203"/>
      <c r="JK233" s="203"/>
      <c r="JL233" s="203"/>
      <c r="JM233" s="203"/>
      <c r="JN233" s="203"/>
      <c r="JO233" s="203"/>
      <c r="JP233" s="203"/>
      <c r="JQ233" s="203"/>
      <c r="JR233" s="988" t="s">
        <v>154</v>
      </c>
      <c r="JS233" s="989"/>
      <c r="JT233" s="989"/>
      <c r="JU233" s="989"/>
      <c r="JV233" s="989"/>
      <c r="JW233" s="989"/>
      <c r="JX233" s="989"/>
      <c r="JY233" s="989"/>
      <c r="JZ233" s="989"/>
      <c r="KA233" s="990"/>
      <c r="KB233" s="386"/>
      <c r="KC233" s="386"/>
      <c r="KD233" s="397"/>
      <c r="KE233" s="397"/>
      <c r="KF233" s="397"/>
      <c r="KG233" s="397"/>
      <c r="KH233" s="397"/>
      <c r="KI233" s="397"/>
      <c r="KJ233" s="397"/>
      <c r="KK233" s="397"/>
      <c r="KL233" s="397"/>
      <c r="KM233" s="397"/>
      <c r="KN233" s="397"/>
      <c r="KO233" s="397"/>
      <c r="KP233" s="397"/>
      <c r="KQ233" s="397"/>
      <c r="KR233" s="397"/>
      <c r="KS233" s="397"/>
      <c r="KT233" s="398"/>
      <c r="KU233" s="385"/>
      <c r="KV233" s="386"/>
      <c r="KW233" s="397"/>
      <c r="KX233" s="397"/>
      <c r="KY233" s="397"/>
      <c r="KZ233" s="397"/>
      <c r="LA233" s="397"/>
      <c r="LB233" s="397"/>
      <c r="LC233" s="397"/>
      <c r="LD233" s="397"/>
      <c r="LE233" s="397"/>
      <c r="LF233" s="397"/>
      <c r="LG233" s="397"/>
      <c r="LH233" s="397"/>
      <c r="LI233" s="398"/>
      <c r="LJ233" s="385"/>
      <c r="LK233" s="397"/>
      <c r="LL233" s="397"/>
      <c r="LM233" s="397"/>
      <c r="LN233" s="397"/>
      <c r="LO233" s="397"/>
      <c r="LP233" s="397"/>
      <c r="LQ233" s="397"/>
      <c r="LR233" s="397"/>
      <c r="LS233" s="397"/>
      <c r="LT233" s="398"/>
      <c r="LU233" s="385"/>
      <c r="LV233" s="386"/>
      <c r="LW233" s="397"/>
      <c r="LX233" s="397"/>
      <c r="LY233" s="398"/>
      <c r="LZ233" s="385"/>
      <c r="MA233" s="386"/>
      <c r="MB233" s="397"/>
      <c r="MC233" s="397"/>
      <c r="MD233" s="398"/>
      <c r="ME233" s="385"/>
      <c r="MF233" s="397"/>
      <c r="MG233" s="397"/>
      <c r="MH233" s="397"/>
      <c r="MI233" s="398"/>
      <c r="MJ233" s="385"/>
      <c r="MK233" s="386"/>
      <c r="ML233" s="397"/>
      <c r="MM233" s="397"/>
      <c r="MN233" s="398"/>
      <c r="MO233" s="385"/>
      <c r="MP233" s="386"/>
      <c r="MQ233" s="397"/>
      <c r="MR233" s="397"/>
      <c r="MS233" s="398"/>
      <c r="MT233" s="385"/>
      <c r="MU233" s="386"/>
      <c r="MV233" s="397"/>
      <c r="MW233" s="397"/>
      <c r="MX233" s="398"/>
      <c r="MY233" s="385"/>
      <c r="MZ233" s="386"/>
      <c r="NA233" s="397"/>
      <c r="NB233" s="397"/>
      <c r="NC233" s="398"/>
      <c r="ND233" s="385"/>
      <c r="NE233" s="397"/>
      <c r="NF233" s="397"/>
      <c r="NG233" s="397"/>
      <c r="NH233" s="398"/>
      <c r="NI233" s="258"/>
      <c r="NJ233" s="203"/>
      <c r="NK233" s="203"/>
      <c r="NL233" s="203"/>
      <c r="NM233" s="203"/>
      <c r="NN233" s="203"/>
      <c r="NO233" s="203"/>
      <c r="NP233" s="203"/>
      <c r="NQ233" s="203"/>
      <c r="NR233" s="203"/>
      <c r="NS233" s="203"/>
      <c r="NT233" s="988" t="s">
        <v>154</v>
      </c>
      <c r="NU233" s="989"/>
      <c r="NV233" s="989"/>
      <c r="NW233" s="989"/>
      <c r="NX233" s="989"/>
      <c r="NY233" s="989"/>
      <c r="NZ233" s="989"/>
      <c r="OA233" s="989"/>
      <c r="OB233" s="989"/>
      <c r="OC233" s="990"/>
      <c r="OD233" s="386"/>
      <c r="OE233" s="386"/>
      <c r="OF233" s="397"/>
      <c r="OG233" s="397"/>
      <c r="OH233" s="397"/>
      <c r="OI233" s="397"/>
      <c r="OJ233" s="397"/>
      <c r="OK233" s="397"/>
      <c r="OL233" s="397"/>
      <c r="OM233" s="397"/>
      <c r="ON233" s="397"/>
      <c r="OO233" s="397"/>
      <c r="OP233" s="397"/>
      <c r="OQ233" s="397"/>
      <c r="OR233" s="397"/>
      <c r="OS233" s="397"/>
      <c r="OT233" s="397"/>
      <c r="OU233" s="397"/>
      <c r="OV233" s="398"/>
      <c r="OW233" s="385"/>
      <c r="OX233" s="386"/>
      <c r="OY233" s="397"/>
      <c r="OZ233" s="397"/>
      <c r="PA233" s="397"/>
      <c r="PB233" s="397"/>
      <c r="PC233" s="397"/>
      <c r="PD233" s="397"/>
      <c r="PE233" s="397"/>
      <c r="PF233" s="397"/>
      <c r="PG233" s="397"/>
      <c r="PH233" s="397"/>
      <c r="PI233" s="397"/>
      <c r="PJ233" s="397"/>
      <c r="PK233" s="398"/>
      <c r="PL233" s="385"/>
      <c r="PM233" s="397"/>
      <c r="PN233" s="397"/>
      <c r="PO233" s="397"/>
      <c r="PP233" s="397"/>
      <c r="PQ233" s="397"/>
      <c r="PR233" s="397"/>
      <c r="PS233" s="397"/>
      <c r="PT233" s="397"/>
      <c r="PU233" s="397"/>
      <c r="PV233" s="398"/>
      <c r="PW233" s="385"/>
      <c r="PX233" s="386"/>
      <c r="PY233" s="397"/>
      <c r="PZ233" s="397"/>
      <c r="QA233" s="398"/>
      <c r="QB233" s="385"/>
      <c r="QC233" s="386"/>
      <c r="QD233" s="397"/>
      <c r="QE233" s="397"/>
      <c r="QF233" s="398"/>
      <c r="QG233" s="385"/>
      <c r="QH233" s="397"/>
      <c r="QI233" s="397"/>
      <c r="QJ233" s="397"/>
      <c r="QK233" s="398"/>
      <c r="QL233" s="385"/>
      <c r="QM233" s="386"/>
      <c r="QN233" s="397"/>
      <c r="QO233" s="397"/>
      <c r="QP233" s="398"/>
      <c r="QQ233" s="385"/>
      <c r="QR233" s="386"/>
      <c r="QS233" s="397"/>
      <c r="QT233" s="397"/>
      <c r="QU233" s="398"/>
      <c r="QV233" s="385"/>
      <c r="QW233" s="386"/>
      <c r="QX233" s="397"/>
      <c r="QY233" s="397"/>
      <c r="QZ233" s="398"/>
      <c r="RA233" s="385"/>
      <c r="RB233" s="386"/>
      <c r="RC233" s="397"/>
      <c r="RD233" s="397"/>
      <c r="RE233" s="398"/>
      <c r="RF233" s="385"/>
      <c r="RG233" s="397"/>
      <c r="RH233" s="397"/>
      <c r="RI233" s="397"/>
      <c r="RJ233" s="398"/>
      <c r="RK233" s="258"/>
      <c r="RL233" s="203"/>
      <c r="RM233" s="203"/>
      <c r="RN233" s="203"/>
      <c r="RO233" s="203"/>
      <c r="RP233" s="203"/>
      <c r="RQ233" s="203"/>
      <c r="RR233" s="203"/>
      <c r="RS233" s="203"/>
      <c r="RT233" s="203"/>
      <c r="RU233" s="203"/>
    </row>
    <row r="234" spans="2:489" ht="6.95" customHeight="1">
      <c r="B234" s="234"/>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362"/>
      <c r="AD234" s="458"/>
      <c r="AE234" s="432"/>
      <c r="AF234" s="432"/>
      <c r="AG234" s="432"/>
      <c r="AH234" s="432"/>
      <c r="AI234" s="432"/>
      <c r="AJ234" s="432"/>
      <c r="AK234" s="432"/>
      <c r="AL234" s="432"/>
      <c r="AM234" s="432"/>
      <c r="AN234" s="432"/>
      <c r="AO234" s="908"/>
      <c r="AP234" s="909"/>
      <c r="AQ234" s="909"/>
      <c r="AR234" s="913"/>
      <c r="AS234" s="913"/>
      <c r="AT234" s="913"/>
      <c r="AU234" s="913"/>
      <c r="AV234" s="913"/>
      <c r="AW234" s="913"/>
      <c r="AX234" s="913"/>
      <c r="AY234" s="913"/>
      <c r="AZ234" s="913"/>
      <c r="BA234" s="913"/>
      <c r="BB234" s="431"/>
      <c r="BC234" s="918"/>
      <c r="BD234" s="919"/>
      <c r="BE234" s="920"/>
      <c r="BF234" s="913"/>
      <c r="BG234" s="913"/>
      <c r="BH234" s="913"/>
      <c r="BI234" s="913"/>
      <c r="BJ234" s="913"/>
      <c r="BK234" s="913"/>
      <c r="BL234" s="913"/>
      <c r="BM234" s="913"/>
      <c r="BN234" s="913"/>
      <c r="BO234" s="913"/>
      <c r="BP234" s="431"/>
      <c r="BQ234" s="918"/>
      <c r="BR234" s="919"/>
      <c r="BS234" s="920"/>
      <c r="BT234" s="913"/>
      <c r="BU234" s="913"/>
      <c r="BV234" s="913"/>
      <c r="BW234" s="913"/>
      <c r="BX234" s="913"/>
      <c r="BY234" s="913"/>
      <c r="BZ234" s="913"/>
      <c r="CA234" s="913"/>
      <c r="CB234" s="913"/>
      <c r="CC234" s="913"/>
      <c r="CD234" s="431"/>
      <c r="CE234" s="940"/>
      <c r="CF234" s="940"/>
      <c r="CG234" s="941"/>
      <c r="CH234" s="388"/>
      <c r="CI234" s="389"/>
      <c r="CJ234" s="392"/>
      <c r="CK234" s="392"/>
      <c r="CL234" s="392"/>
      <c r="CM234" s="392"/>
      <c r="CN234" s="392"/>
      <c r="CO234" s="392"/>
      <c r="CP234" s="392"/>
      <c r="CQ234" s="392"/>
      <c r="CR234" s="392"/>
      <c r="CS234" s="392"/>
      <c r="CT234" s="392"/>
      <c r="CU234" s="392"/>
      <c r="CV234" s="392"/>
      <c r="CW234" s="392"/>
      <c r="CX234" s="392"/>
      <c r="CY234" s="392"/>
      <c r="CZ234" s="393"/>
      <c r="DA234" s="388"/>
      <c r="DB234" s="389"/>
      <c r="DC234" s="392"/>
      <c r="DD234" s="392"/>
      <c r="DE234" s="392"/>
      <c r="DF234" s="392"/>
      <c r="DG234" s="392"/>
      <c r="DH234" s="392"/>
      <c r="DI234" s="392"/>
      <c r="DJ234" s="392"/>
      <c r="DK234" s="392"/>
      <c r="DL234" s="392"/>
      <c r="DM234" s="392"/>
      <c r="DN234" s="392"/>
      <c r="DO234" s="393"/>
      <c r="DP234" s="388"/>
      <c r="DQ234" s="392"/>
      <c r="DR234" s="392"/>
      <c r="DS234" s="392"/>
      <c r="DT234" s="392"/>
      <c r="DU234" s="392"/>
      <c r="DV234" s="392"/>
      <c r="DW234" s="392"/>
      <c r="DX234" s="392"/>
      <c r="DY234" s="392"/>
      <c r="DZ234" s="393"/>
      <c r="EA234" s="388"/>
      <c r="EB234" s="389"/>
      <c r="EC234" s="392"/>
      <c r="ED234" s="392"/>
      <c r="EE234" s="393"/>
      <c r="EF234" s="388"/>
      <c r="EG234" s="389"/>
      <c r="EH234" s="392"/>
      <c r="EI234" s="392"/>
      <c r="EJ234" s="393"/>
      <c r="EK234" s="388"/>
      <c r="EL234" s="392"/>
      <c r="EM234" s="392"/>
      <c r="EN234" s="392"/>
      <c r="EO234" s="393"/>
      <c r="EP234" s="388"/>
      <c r="EQ234" s="389"/>
      <c r="ER234" s="392"/>
      <c r="ES234" s="392"/>
      <c r="ET234" s="393"/>
      <c r="EU234" s="388"/>
      <c r="EV234" s="389"/>
      <c r="EW234" s="392"/>
      <c r="EX234" s="392"/>
      <c r="EY234" s="393"/>
      <c r="EZ234" s="388"/>
      <c r="FA234" s="389"/>
      <c r="FB234" s="392"/>
      <c r="FC234" s="392"/>
      <c r="FD234" s="393"/>
      <c r="FE234" s="388"/>
      <c r="FF234" s="389"/>
      <c r="FG234" s="392"/>
      <c r="FH234" s="392"/>
      <c r="FI234" s="393"/>
      <c r="FJ234" s="388"/>
      <c r="FK234" s="392"/>
      <c r="FL234" s="392"/>
      <c r="FM234" s="392"/>
      <c r="FN234" s="393"/>
      <c r="FO234" s="258"/>
      <c r="FP234" s="991"/>
      <c r="FQ234" s="992"/>
      <c r="FR234" s="992"/>
      <c r="FS234" s="992"/>
      <c r="FT234" s="992"/>
      <c r="FU234" s="992"/>
      <c r="FV234" s="992"/>
      <c r="FW234" s="992"/>
      <c r="FX234" s="992"/>
      <c r="FY234" s="993"/>
      <c r="FZ234" s="389"/>
      <c r="GA234" s="389"/>
      <c r="GB234" s="392"/>
      <c r="GC234" s="392"/>
      <c r="GD234" s="392"/>
      <c r="GE234" s="392"/>
      <c r="GF234" s="392"/>
      <c r="GG234" s="392"/>
      <c r="GH234" s="392"/>
      <c r="GI234" s="392"/>
      <c r="GJ234" s="392"/>
      <c r="GK234" s="392"/>
      <c r="GL234" s="392"/>
      <c r="GM234" s="392"/>
      <c r="GN234" s="392"/>
      <c r="GO234" s="392"/>
      <c r="GP234" s="392"/>
      <c r="GQ234" s="392"/>
      <c r="GR234" s="393"/>
      <c r="GS234" s="388"/>
      <c r="GT234" s="389"/>
      <c r="GU234" s="392"/>
      <c r="GV234" s="392"/>
      <c r="GW234" s="392"/>
      <c r="GX234" s="392"/>
      <c r="GY234" s="392"/>
      <c r="GZ234" s="392"/>
      <c r="HA234" s="392"/>
      <c r="HB234" s="392"/>
      <c r="HC234" s="392"/>
      <c r="HD234" s="392"/>
      <c r="HE234" s="392"/>
      <c r="HF234" s="392"/>
      <c r="HG234" s="393"/>
      <c r="HH234" s="388"/>
      <c r="HI234" s="392"/>
      <c r="HJ234" s="392"/>
      <c r="HK234" s="392"/>
      <c r="HL234" s="392"/>
      <c r="HM234" s="392"/>
      <c r="HN234" s="392"/>
      <c r="HO234" s="392"/>
      <c r="HP234" s="392"/>
      <c r="HQ234" s="392"/>
      <c r="HR234" s="393"/>
      <c r="HS234" s="388"/>
      <c r="HT234" s="389"/>
      <c r="HU234" s="392"/>
      <c r="HV234" s="392"/>
      <c r="HW234" s="393"/>
      <c r="HX234" s="388"/>
      <c r="HY234" s="389"/>
      <c r="HZ234" s="392"/>
      <c r="IA234" s="392"/>
      <c r="IB234" s="393"/>
      <c r="IC234" s="388"/>
      <c r="ID234" s="392"/>
      <c r="IE234" s="392"/>
      <c r="IF234" s="392"/>
      <c r="IG234" s="393"/>
      <c r="IH234" s="388"/>
      <c r="II234" s="389"/>
      <c r="IJ234" s="392"/>
      <c r="IK234" s="392"/>
      <c r="IL234" s="393"/>
      <c r="IM234" s="388"/>
      <c r="IN234" s="389"/>
      <c r="IO234" s="392"/>
      <c r="IP234" s="392"/>
      <c r="IQ234" s="393"/>
      <c r="IR234" s="388"/>
      <c r="IS234" s="389"/>
      <c r="IT234" s="392"/>
      <c r="IU234" s="392"/>
      <c r="IV234" s="393"/>
      <c r="IW234" s="388"/>
      <c r="IX234" s="389"/>
      <c r="IY234" s="392"/>
      <c r="IZ234" s="392"/>
      <c r="JA234" s="393"/>
      <c r="JB234" s="388"/>
      <c r="JC234" s="392"/>
      <c r="JD234" s="392"/>
      <c r="JE234" s="392"/>
      <c r="JF234" s="393"/>
      <c r="JG234" s="258"/>
      <c r="JH234" s="203"/>
      <c r="JI234" s="203"/>
      <c r="JJ234" s="203"/>
      <c r="JK234" s="203"/>
      <c r="JL234" s="203"/>
      <c r="JM234" s="203"/>
      <c r="JN234" s="203"/>
      <c r="JO234" s="203"/>
      <c r="JP234" s="203"/>
      <c r="JQ234" s="203"/>
      <c r="JR234" s="991"/>
      <c r="JS234" s="992"/>
      <c r="JT234" s="992"/>
      <c r="JU234" s="992"/>
      <c r="JV234" s="992"/>
      <c r="JW234" s="992"/>
      <c r="JX234" s="992"/>
      <c r="JY234" s="992"/>
      <c r="JZ234" s="992"/>
      <c r="KA234" s="993"/>
      <c r="KB234" s="389"/>
      <c r="KC234" s="389"/>
      <c r="KD234" s="392"/>
      <c r="KE234" s="392"/>
      <c r="KF234" s="392"/>
      <c r="KG234" s="392"/>
      <c r="KH234" s="392"/>
      <c r="KI234" s="392"/>
      <c r="KJ234" s="392"/>
      <c r="KK234" s="392"/>
      <c r="KL234" s="392"/>
      <c r="KM234" s="392"/>
      <c r="KN234" s="392"/>
      <c r="KO234" s="392"/>
      <c r="KP234" s="392"/>
      <c r="KQ234" s="392"/>
      <c r="KR234" s="392"/>
      <c r="KS234" s="392"/>
      <c r="KT234" s="393"/>
      <c r="KU234" s="388"/>
      <c r="KV234" s="389"/>
      <c r="KW234" s="392"/>
      <c r="KX234" s="392"/>
      <c r="KY234" s="392"/>
      <c r="KZ234" s="392"/>
      <c r="LA234" s="392"/>
      <c r="LB234" s="392"/>
      <c r="LC234" s="392"/>
      <c r="LD234" s="392"/>
      <c r="LE234" s="392"/>
      <c r="LF234" s="392"/>
      <c r="LG234" s="392"/>
      <c r="LH234" s="392"/>
      <c r="LI234" s="393"/>
      <c r="LJ234" s="388"/>
      <c r="LK234" s="392"/>
      <c r="LL234" s="392"/>
      <c r="LM234" s="392"/>
      <c r="LN234" s="392"/>
      <c r="LO234" s="392"/>
      <c r="LP234" s="392"/>
      <c r="LQ234" s="392"/>
      <c r="LR234" s="392"/>
      <c r="LS234" s="392"/>
      <c r="LT234" s="393"/>
      <c r="LU234" s="388"/>
      <c r="LV234" s="389"/>
      <c r="LW234" s="392"/>
      <c r="LX234" s="392"/>
      <c r="LY234" s="393"/>
      <c r="LZ234" s="388"/>
      <c r="MA234" s="389"/>
      <c r="MB234" s="392"/>
      <c r="MC234" s="392"/>
      <c r="MD234" s="393"/>
      <c r="ME234" s="388"/>
      <c r="MF234" s="392"/>
      <c r="MG234" s="392"/>
      <c r="MH234" s="392"/>
      <c r="MI234" s="393"/>
      <c r="MJ234" s="388"/>
      <c r="MK234" s="389"/>
      <c r="ML234" s="392"/>
      <c r="MM234" s="392"/>
      <c r="MN234" s="393"/>
      <c r="MO234" s="388"/>
      <c r="MP234" s="389"/>
      <c r="MQ234" s="392"/>
      <c r="MR234" s="392"/>
      <c r="MS234" s="393"/>
      <c r="MT234" s="388"/>
      <c r="MU234" s="389"/>
      <c r="MV234" s="392"/>
      <c r="MW234" s="392"/>
      <c r="MX234" s="393"/>
      <c r="MY234" s="388"/>
      <c r="MZ234" s="389"/>
      <c r="NA234" s="392"/>
      <c r="NB234" s="392"/>
      <c r="NC234" s="393"/>
      <c r="ND234" s="388"/>
      <c r="NE234" s="392"/>
      <c r="NF234" s="392"/>
      <c r="NG234" s="392"/>
      <c r="NH234" s="393"/>
      <c r="NI234" s="258"/>
      <c r="NJ234" s="203"/>
      <c r="NK234" s="203"/>
      <c r="NL234" s="203"/>
      <c r="NM234" s="203"/>
      <c r="NN234" s="203"/>
      <c r="NO234" s="203"/>
      <c r="NP234" s="203"/>
      <c r="NQ234" s="203"/>
      <c r="NR234" s="203"/>
      <c r="NS234" s="203"/>
      <c r="NT234" s="991"/>
      <c r="NU234" s="992"/>
      <c r="NV234" s="992"/>
      <c r="NW234" s="992"/>
      <c r="NX234" s="992"/>
      <c r="NY234" s="992"/>
      <c r="NZ234" s="992"/>
      <c r="OA234" s="992"/>
      <c r="OB234" s="992"/>
      <c r="OC234" s="993"/>
      <c r="OD234" s="389"/>
      <c r="OE234" s="389"/>
      <c r="OF234" s="392"/>
      <c r="OG234" s="392"/>
      <c r="OH234" s="392"/>
      <c r="OI234" s="392"/>
      <c r="OJ234" s="392"/>
      <c r="OK234" s="392"/>
      <c r="OL234" s="392"/>
      <c r="OM234" s="392"/>
      <c r="ON234" s="392"/>
      <c r="OO234" s="392"/>
      <c r="OP234" s="392"/>
      <c r="OQ234" s="392"/>
      <c r="OR234" s="392"/>
      <c r="OS234" s="392"/>
      <c r="OT234" s="392"/>
      <c r="OU234" s="392"/>
      <c r="OV234" s="393"/>
      <c r="OW234" s="388"/>
      <c r="OX234" s="389"/>
      <c r="OY234" s="392"/>
      <c r="OZ234" s="392"/>
      <c r="PA234" s="392"/>
      <c r="PB234" s="392"/>
      <c r="PC234" s="392"/>
      <c r="PD234" s="392"/>
      <c r="PE234" s="392"/>
      <c r="PF234" s="392"/>
      <c r="PG234" s="392"/>
      <c r="PH234" s="392"/>
      <c r="PI234" s="392"/>
      <c r="PJ234" s="392"/>
      <c r="PK234" s="393"/>
      <c r="PL234" s="388"/>
      <c r="PM234" s="392"/>
      <c r="PN234" s="392"/>
      <c r="PO234" s="392"/>
      <c r="PP234" s="392"/>
      <c r="PQ234" s="392"/>
      <c r="PR234" s="392"/>
      <c r="PS234" s="392"/>
      <c r="PT234" s="392"/>
      <c r="PU234" s="392"/>
      <c r="PV234" s="393"/>
      <c r="PW234" s="388"/>
      <c r="PX234" s="389"/>
      <c r="PY234" s="392"/>
      <c r="PZ234" s="392"/>
      <c r="QA234" s="393"/>
      <c r="QB234" s="388"/>
      <c r="QC234" s="389"/>
      <c r="QD234" s="392"/>
      <c r="QE234" s="392"/>
      <c r="QF234" s="393"/>
      <c r="QG234" s="388"/>
      <c r="QH234" s="392"/>
      <c r="QI234" s="392"/>
      <c r="QJ234" s="392"/>
      <c r="QK234" s="393"/>
      <c r="QL234" s="388"/>
      <c r="QM234" s="389"/>
      <c r="QN234" s="392"/>
      <c r="QO234" s="392"/>
      <c r="QP234" s="393"/>
      <c r="QQ234" s="388"/>
      <c r="QR234" s="389"/>
      <c r="QS234" s="392"/>
      <c r="QT234" s="392"/>
      <c r="QU234" s="393"/>
      <c r="QV234" s="388"/>
      <c r="QW234" s="389"/>
      <c r="QX234" s="392"/>
      <c r="QY234" s="392"/>
      <c r="QZ234" s="393"/>
      <c r="RA234" s="388"/>
      <c r="RB234" s="389"/>
      <c r="RC234" s="392"/>
      <c r="RD234" s="392"/>
      <c r="RE234" s="393"/>
      <c r="RF234" s="388"/>
      <c r="RG234" s="392"/>
      <c r="RH234" s="392"/>
      <c r="RI234" s="392"/>
      <c r="RJ234" s="393"/>
      <c r="RK234" s="258"/>
      <c r="RL234" s="203"/>
      <c r="RM234" s="203"/>
      <c r="RN234" s="203"/>
      <c r="RO234" s="203"/>
      <c r="RP234" s="203"/>
      <c r="RQ234" s="203"/>
      <c r="RR234" s="203"/>
      <c r="RS234" s="203"/>
      <c r="RT234" s="203"/>
      <c r="RU234" s="203"/>
    </row>
    <row r="235" spans="2:489" ht="6.95" customHeight="1">
      <c r="B235" s="234"/>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362"/>
      <c r="AD235" s="458"/>
      <c r="AE235" s="432"/>
      <c r="AF235" s="432"/>
      <c r="AG235" s="432"/>
      <c r="AH235" s="432"/>
      <c r="AI235" s="432"/>
      <c r="AJ235" s="432"/>
      <c r="AK235" s="432"/>
      <c r="AL235" s="432"/>
      <c r="AM235" s="432"/>
      <c r="AN235" s="432"/>
      <c r="AO235" s="908"/>
      <c r="AP235" s="909"/>
      <c r="AQ235" s="909"/>
      <c r="AR235" s="913"/>
      <c r="AS235" s="913"/>
      <c r="AT235" s="913"/>
      <c r="AU235" s="913"/>
      <c r="AV235" s="913"/>
      <c r="AW235" s="913"/>
      <c r="AX235" s="913"/>
      <c r="AY235" s="913"/>
      <c r="AZ235" s="913"/>
      <c r="BA235" s="913"/>
      <c r="BB235" s="431"/>
      <c r="BC235" s="918"/>
      <c r="BD235" s="919"/>
      <c r="BE235" s="920"/>
      <c r="BF235" s="913"/>
      <c r="BG235" s="913"/>
      <c r="BH235" s="913"/>
      <c r="BI235" s="913"/>
      <c r="BJ235" s="913"/>
      <c r="BK235" s="913"/>
      <c r="BL235" s="913"/>
      <c r="BM235" s="913"/>
      <c r="BN235" s="913"/>
      <c r="BO235" s="913"/>
      <c r="BP235" s="431"/>
      <c r="BQ235" s="918"/>
      <c r="BR235" s="919"/>
      <c r="BS235" s="920"/>
      <c r="BT235" s="913"/>
      <c r="BU235" s="913"/>
      <c r="BV235" s="913"/>
      <c r="BW235" s="913"/>
      <c r="BX235" s="913"/>
      <c r="BY235" s="913"/>
      <c r="BZ235" s="913"/>
      <c r="CA235" s="913"/>
      <c r="CB235" s="913"/>
      <c r="CC235" s="913"/>
      <c r="CD235" s="431"/>
      <c r="CE235" s="940"/>
      <c r="CF235" s="940"/>
      <c r="CG235" s="941"/>
      <c r="CH235" s="388"/>
      <c r="CI235" s="389"/>
      <c r="CJ235" s="392"/>
      <c r="CK235" s="392"/>
      <c r="CL235" s="392"/>
      <c r="CM235" s="392"/>
      <c r="CN235" s="392"/>
      <c r="CO235" s="392"/>
      <c r="CP235" s="392"/>
      <c r="CQ235" s="392"/>
      <c r="CR235" s="392"/>
      <c r="CS235" s="392"/>
      <c r="CT235" s="392"/>
      <c r="CU235" s="392"/>
      <c r="CV235" s="392"/>
      <c r="CW235" s="392"/>
      <c r="CX235" s="392"/>
      <c r="CY235" s="392"/>
      <c r="CZ235" s="393"/>
      <c r="DA235" s="388"/>
      <c r="DB235" s="389"/>
      <c r="DC235" s="392"/>
      <c r="DD235" s="392"/>
      <c r="DE235" s="392"/>
      <c r="DF235" s="392"/>
      <c r="DG235" s="392"/>
      <c r="DH235" s="392"/>
      <c r="DI235" s="392"/>
      <c r="DJ235" s="392"/>
      <c r="DK235" s="392"/>
      <c r="DL235" s="392"/>
      <c r="DM235" s="392"/>
      <c r="DN235" s="392"/>
      <c r="DO235" s="393"/>
      <c r="DP235" s="388"/>
      <c r="DQ235" s="392"/>
      <c r="DR235" s="392"/>
      <c r="DS235" s="392"/>
      <c r="DT235" s="392"/>
      <c r="DU235" s="392"/>
      <c r="DV235" s="392"/>
      <c r="DW235" s="392"/>
      <c r="DX235" s="392"/>
      <c r="DY235" s="392"/>
      <c r="DZ235" s="393"/>
      <c r="EA235" s="388"/>
      <c r="EB235" s="389"/>
      <c r="EC235" s="392"/>
      <c r="ED235" s="392"/>
      <c r="EE235" s="393"/>
      <c r="EF235" s="388"/>
      <c r="EG235" s="389"/>
      <c r="EH235" s="392"/>
      <c r="EI235" s="392"/>
      <c r="EJ235" s="393"/>
      <c r="EK235" s="388"/>
      <c r="EL235" s="392"/>
      <c r="EM235" s="392"/>
      <c r="EN235" s="392"/>
      <c r="EO235" s="393"/>
      <c r="EP235" s="388"/>
      <c r="EQ235" s="389"/>
      <c r="ER235" s="392"/>
      <c r="ES235" s="392"/>
      <c r="ET235" s="393"/>
      <c r="EU235" s="388"/>
      <c r="EV235" s="389"/>
      <c r="EW235" s="392"/>
      <c r="EX235" s="392"/>
      <c r="EY235" s="393"/>
      <c r="EZ235" s="388"/>
      <c r="FA235" s="389"/>
      <c r="FB235" s="392"/>
      <c r="FC235" s="392"/>
      <c r="FD235" s="393"/>
      <c r="FE235" s="388"/>
      <c r="FF235" s="389"/>
      <c r="FG235" s="392"/>
      <c r="FH235" s="392"/>
      <c r="FI235" s="393"/>
      <c r="FJ235" s="388"/>
      <c r="FK235" s="392"/>
      <c r="FL235" s="392"/>
      <c r="FM235" s="392"/>
      <c r="FN235" s="393"/>
      <c r="FO235" s="258"/>
      <c r="FP235" s="991"/>
      <c r="FQ235" s="992"/>
      <c r="FR235" s="992"/>
      <c r="FS235" s="992"/>
      <c r="FT235" s="992"/>
      <c r="FU235" s="992"/>
      <c r="FV235" s="992"/>
      <c r="FW235" s="992"/>
      <c r="FX235" s="992"/>
      <c r="FY235" s="993"/>
      <c r="FZ235" s="389"/>
      <c r="GA235" s="389"/>
      <c r="GB235" s="392"/>
      <c r="GC235" s="392"/>
      <c r="GD235" s="392"/>
      <c r="GE235" s="392"/>
      <c r="GF235" s="392"/>
      <c r="GG235" s="392"/>
      <c r="GH235" s="392"/>
      <c r="GI235" s="392"/>
      <c r="GJ235" s="392"/>
      <c r="GK235" s="392"/>
      <c r="GL235" s="392"/>
      <c r="GM235" s="392"/>
      <c r="GN235" s="392"/>
      <c r="GO235" s="392"/>
      <c r="GP235" s="392"/>
      <c r="GQ235" s="392"/>
      <c r="GR235" s="393"/>
      <c r="GS235" s="388"/>
      <c r="GT235" s="389"/>
      <c r="GU235" s="392"/>
      <c r="GV235" s="392"/>
      <c r="GW235" s="392"/>
      <c r="GX235" s="392"/>
      <c r="GY235" s="392"/>
      <c r="GZ235" s="392"/>
      <c r="HA235" s="392"/>
      <c r="HB235" s="392"/>
      <c r="HC235" s="392"/>
      <c r="HD235" s="392"/>
      <c r="HE235" s="392"/>
      <c r="HF235" s="392"/>
      <c r="HG235" s="393"/>
      <c r="HH235" s="388"/>
      <c r="HI235" s="392"/>
      <c r="HJ235" s="392"/>
      <c r="HK235" s="392"/>
      <c r="HL235" s="392"/>
      <c r="HM235" s="392"/>
      <c r="HN235" s="392"/>
      <c r="HO235" s="392"/>
      <c r="HP235" s="392"/>
      <c r="HQ235" s="392"/>
      <c r="HR235" s="393"/>
      <c r="HS235" s="388"/>
      <c r="HT235" s="389"/>
      <c r="HU235" s="392"/>
      <c r="HV235" s="392"/>
      <c r="HW235" s="393"/>
      <c r="HX235" s="388"/>
      <c r="HY235" s="389"/>
      <c r="HZ235" s="392"/>
      <c r="IA235" s="392"/>
      <c r="IB235" s="393"/>
      <c r="IC235" s="388"/>
      <c r="ID235" s="392"/>
      <c r="IE235" s="392"/>
      <c r="IF235" s="392"/>
      <c r="IG235" s="393"/>
      <c r="IH235" s="388"/>
      <c r="II235" s="389"/>
      <c r="IJ235" s="392"/>
      <c r="IK235" s="392"/>
      <c r="IL235" s="393"/>
      <c r="IM235" s="388"/>
      <c r="IN235" s="389"/>
      <c r="IO235" s="392"/>
      <c r="IP235" s="392"/>
      <c r="IQ235" s="393"/>
      <c r="IR235" s="388"/>
      <c r="IS235" s="389"/>
      <c r="IT235" s="392"/>
      <c r="IU235" s="392"/>
      <c r="IV235" s="393"/>
      <c r="IW235" s="388"/>
      <c r="IX235" s="389"/>
      <c r="IY235" s="392"/>
      <c r="IZ235" s="392"/>
      <c r="JA235" s="393"/>
      <c r="JB235" s="388"/>
      <c r="JC235" s="392"/>
      <c r="JD235" s="392"/>
      <c r="JE235" s="392"/>
      <c r="JF235" s="393"/>
      <c r="JG235" s="258"/>
      <c r="JH235" s="203"/>
      <c r="JI235" s="203"/>
      <c r="JJ235" s="203"/>
      <c r="JK235" s="203"/>
      <c r="JL235" s="203"/>
      <c r="JM235" s="203"/>
      <c r="JN235" s="203"/>
      <c r="JO235" s="203"/>
      <c r="JP235" s="203"/>
      <c r="JQ235" s="203"/>
      <c r="JR235" s="991"/>
      <c r="JS235" s="992"/>
      <c r="JT235" s="992"/>
      <c r="JU235" s="992"/>
      <c r="JV235" s="992"/>
      <c r="JW235" s="992"/>
      <c r="JX235" s="992"/>
      <c r="JY235" s="992"/>
      <c r="JZ235" s="992"/>
      <c r="KA235" s="993"/>
      <c r="KB235" s="389"/>
      <c r="KC235" s="389"/>
      <c r="KD235" s="392"/>
      <c r="KE235" s="392"/>
      <c r="KF235" s="392"/>
      <c r="KG235" s="392"/>
      <c r="KH235" s="392"/>
      <c r="KI235" s="392"/>
      <c r="KJ235" s="392"/>
      <c r="KK235" s="392"/>
      <c r="KL235" s="392"/>
      <c r="KM235" s="392"/>
      <c r="KN235" s="392"/>
      <c r="KO235" s="392"/>
      <c r="KP235" s="392"/>
      <c r="KQ235" s="392"/>
      <c r="KR235" s="392"/>
      <c r="KS235" s="392"/>
      <c r="KT235" s="393"/>
      <c r="KU235" s="388"/>
      <c r="KV235" s="389"/>
      <c r="KW235" s="392"/>
      <c r="KX235" s="392"/>
      <c r="KY235" s="392"/>
      <c r="KZ235" s="392"/>
      <c r="LA235" s="392"/>
      <c r="LB235" s="392"/>
      <c r="LC235" s="392"/>
      <c r="LD235" s="392"/>
      <c r="LE235" s="392"/>
      <c r="LF235" s="392"/>
      <c r="LG235" s="392"/>
      <c r="LH235" s="392"/>
      <c r="LI235" s="393"/>
      <c r="LJ235" s="388"/>
      <c r="LK235" s="392"/>
      <c r="LL235" s="392"/>
      <c r="LM235" s="392"/>
      <c r="LN235" s="392"/>
      <c r="LO235" s="392"/>
      <c r="LP235" s="392"/>
      <c r="LQ235" s="392"/>
      <c r="LR235" s="392"/>
      <c r="LS235" s="392"/>
      <c r="LT235" s="393"/>
      <c r="LU235" s="388"/>
      <c r="LV235" s="389"/>
      <c r="LW235" s="392"/>
      <c r="LX235" s="392"/>
      <c r="LY235" s="393"/>
      <c r="LZ235" s="388"/>
      <c r="MA235" s="389"/>
      <c r="MB235" s="392"/>
      <c r="MC235" s="392"/>
      <c r="MD235" s="393"/>
      <c r="ME235" s="388"/>
      <c r="MF235" s="392"/>
      <c r="MG235" s="392"/>
      <c r="MH235" s="392"/>
      <c r="MI235" s="393"/>
      <c r="MJ235" s="388"/>
      <c r="MK235" s="389"/>
      <c r="ML235" s="392"/>
      <c r="MM235" s="392"/>
      <c r="MN235" s="393"/>
      <c r="MO235" s="388"/>
      <c r="MP235" s="389"/>
      <c r="MQ235" s="392"/>
      <c r="MR235" s="392"/>
      <c r="MS235" s="393"/>
      <c r="MT235" s="388"/>
      <c r="MU235" s="389"/>
      <c r="MV235" s="392"/>
      <c r="MW235" s="392"/>
      <c r="MX235" s="393"/>
      <c r="MY235" s="388"/>
      <c r="MZ235" s="389"/>
      <c r="NA235" s="392"/>
      <c r="NB235" s="392"/>
      <c r="NC235" s="393"/>
      <c r="ND235" s="388"/>
      <c r="NE235" s="392"/>
      <c r="NF235" s="392"/>
      <c r="NG235" s="392"/>
      <c r="NH235" s="393"/>
      <c r="NI235" s="258"/>
      <c r="NJ235" s="203"/>
      <c r="NK235" s="203"/>
      <c r="NL235" s="203"/>
      <c r="NM235" s="203"/>
      <c r="NN235" s="203"/>
      <c r="NO235" s="203"/>
      <c r="NP235" s="203"/>
      <c r="NQ235" s="203"/>
      <c r="NR235" s="203"/>
      <c r="NS235" s="203"/>
      <c r="NT235" s="991"/>
      <c r="NU235" s="992"/>
      <c r="NV235" s="992"/>
      <c r="NW235" s="992"/>
      <c r="NX235" s="992"/>
      <c r="NY235" s="992"/>
      <c r="NZ235" s="992"/>
      <c r="OA235" s="992"/>
      <c r="OB235" s="992"/>
      <c r="OC235" s="993"/>
      <c r="OD235" s="389"/>
      <c r="OE235" s="389"/>
      <c r="OF235" s="392"/>
      <c r="OG235" s="392"/>
      <c r="OH235" s="392"/>
      <c r="OI235" s="392"/>
      <c r="OJ235" s="392"/>
      <c r="OK235" s="392"/>
      <c r="OL235" s="392"/>
      <c r="OM235" s="392"/>
      <c r="ON235" s="392"/>
      <c r="OO235" s="392"/>
      <c r="OP235" s="392"/>
      <c r="OQ235" s="392"/>
      <c r="OR235" s="392"/>
      <c r="OS235" s="392"/>
      <c r="OT235" s="392"/>
      <c r="OU235" s="392"/>
      <c r="OV235" s="393"/>
      <c r="OW235" s="388"/>
      <c r="OX235" s="389"/>
      <c r="OY235" s="392"/>
      <c r="OZ235" s="392"/>
      <c r="PA235" s="392"/>
      <c r="PB235" s="392"/>
      <c r="PC235" s="392"/>
      <c r="PD235" s="392"/>
      <c r="PE235" s="392"/>
      <c r="PF235" s="392"/>
      <c r="PG235" s="392"/>
      <c r="PH235" s="392"/>
      <c r="PI235" s="392"/>
      <c r="PJ235" s="392"/>
      <c r="PK235" s="393"/>
      <c r="PL235" s="388"/>
      <c r="PM235" s="392"/>
      <c r="PN235" s="392"/>
      <c r="PO235" s="392"/>
      <c r="PP235" s="392"/>
      <c r="PQ235" s="392"/>
      <c r="PR235" s="392"/>
      <c r="PS235" s="392"/>
      <c r="PT235" s="392"/>
      <c r="PU235" s="392"/>
      <c r="PV235" s="393"/>
      <c r="PW235" s="388"/>
      <c r="PX235" s="389"/>
      <c r="PY235" s="392"/>
      <c r="PZ235" s="392"/>
      <c r="QA235" s="393"/>
      <c r="QB235" s="388"/>
      <c r="QC235" s="389"/>
      <c r="QD235" s="392"/>
      <c r="QE235" s="392"/>
      <c r="QF235" s="393"/>
      <c r="QG235" s="388"/>
      <c r="QH235" s="392"/>
      <c r="QI235" s="392"/>
      <c r="QJ235" s="392"/>
      <c r="QK235" s="393"/>
      <c r="QL235" s="388"/>
      <c r="QM235" s="389"/>
      <c r="QN235" s="392"/>
      <c r="QO235" s="392"/>
      <c r="QP235" s="393"/>
      <c r="QQ235" s="388"/>
      <c r="QR235" s="389"/>
      <c r="QS235" s="392"/>
      <c r="QT235" s="392"/>
      <c r="QU235" s="393"/>
      <c r="QV235" s="388"/>
      <c r="QW235" s="389"/>
      <c r="QX235" s="392"/>
      <c r="QY235" s="392"/>
      <c r="QZ235" s="393"/>
      <c r="RA235" s="388"/>
      <c r="RB235" s="389"/>
      <c r="RC235" s="392"/>
      <c r="RD235" s="392"/>
      <c r="RE235" s="393"/>
      <c r="RF235" s="388"/>
      <c r="RG235" s="392"/>
      <c r="RH235" s="392"/>
      <c r="RI235" s="392"/>
      <c r="RJ235" s="393"/>
      <c r="RK235" s="258"/>
      <c r="RL235" s="203"/>
      <c r="RM235" s="203"/>
      <c r="RN235" s="203"/>
      <c r="RO235" s="203"/>
      <c r="RP235" s="203"/>
      <c r="RQ235" s="203"/>
      <c r="RR235" s="203"/>
      <c r="RS235" s="203"/>
      <c r="RT235" s="203"/>
      <c r="RU235" s="203"/>
    </row>
    <row r="236" spans="2:489" ht="6.95" customHeight="1">
      <c r="B236" s="803"/>
      <c r="C236" s="804"/>
      <c r="D236" s="804"/>
      <c r="E236" s="804"/>
      <c r="F236" s="804"/>
      <c r="G236" s="804"/>
      <c r="H236" s="804"/>
      <c r="I236" s="804"/>
      <c r="J236" s="804"/>
      <c r="K236" s="804"/>
      <c r="L236" s="804"/>
      <c r="M236" s="804"/>
      <c r="N236" s="804"/>
      <c r="O236" s="804"/>
      <c r="P236" s="804"/>
      <c r="Q236" s="804"/>
      <c r="R236" s="804"/>
      <c r="S236" s="804"/>
      <c r="T236" s="804"/>
      <c r="U236" s="804"/>
      <c r="V236" s="804"/>
      <c r="W236" s="804"/>
      <c r="X236" s="804"/>
      <c r="Y236" s="804"/>
      <c r="Z236" s="804"/>
      <c r="AA236" s="804"/>
      <c r="AB236" s="804"/>
      <c r="AC236" s="805"/>
      <c r="AD236" s="459"/>
      <c r="AE236" s="434"/>
      <c r="AF236" s="434"/>
      <c r="AG236" s="434"/>
      <c r="AH236" s="434"/>
      <c r="AI236" s="434"/>
      <c r="AJ236" s="434"/>
      <c r="AK236" s="434"/>
      <c r="AL236" s="434"/>
      <c r="AM236" s="434"/>
      <c r="AN236" s="434"/>
      <c r="AO236" s="910"/>
      <c r="AP236" s="911"/>
      <c r="AQ236" s="911"/>
      <c r="AR236" s="914"/>
      <c r="AS236" s="914"/>
      <c r="AT236" s="914"/>
      <c r="AU236" s="914"/>
      <c r="AV236" s="914"/>
      <c r="AW236" s="914"/>
      <c r="AX236" s="914"/>
      <c r="AY236" s="914"/>
      <c r="AZ236" s="914"/>
      <c r="BA236" s="914"/>
      <c r="BB236" s="433"/>
      <c r="BC236" s="921"/>
      <c r="BD236" s="921"/>
      <c r="BE236" s="910"/>
      <c r="BF236" s="914"/>
      <c r="BG236" s="914"/>
      <c r="BH236" s="914"/>
      <c r="BI236" s="914"/>
      <c r="BJ236" s="914"/>
      <c r="BK236" s="914"/>
      <c r="BL236" s="914"/>
      <c r="BM236" s="914"/>
      <c r="BN236" s="914"/>
      <c r="BO236" s="914"/>
      <c r="BP236" s="433"/>
      <c r="BQ236" s="921"/>
      <c r="BR236" s="921"/>
      <c r="BS236" s="910"/>
      <c r="BT236" s="914"/>
      <c r="BU236" s="914"/>
      <c r="BV236" s="914"/>
      <c r="BW236" s="914"/>
      <c r="BX236" s="914"/>
      <c r="BY236" s="914"/>
      <c r="BZ236" s="914"/>
      <c r="CA236" s="914"/>
      <c r="CB236" s="914"/>
      <c r="CC236" s="914"/>
      <c r="CD236" s="433"/>
      <c r="CE236" s="942"/>
      <c r="CF236" s="942"/>
      <c r="CG236" s="943"/>
      <c r="CH236" s="394"/>
      <c r="CI236" s="395"/>
      <c r="CJ236" s="395"/>
      <c r="CK236" s="395"/>
      <c r="CL236" s="395"/>
      <c r="CM236" s="395"/>
      <c r="CN236" s="395"/>
      <c r="CO236" s="395"/>
      <c r="CP236" s="395"/>
      <c r="CQ236" s="395"/>
      <c r="CR236" s="395"/>
      <c r="CS236" s="395"/>
      <c r="CT236" s="395"/>
      <c r="CU236" s="395"/>
      <c r="CV236" s="395"/>
      <c r="CW236" s="395"/>
      <c r="CX236" s="395"/>
      <c r="CY236" s="395"/>
      <c r="CZ236" s="396"/>
      <c r="DA236" s="394"/>
      <c r="DB236" s="395"/>
      <c r="DC236" s="395"/>
      <c r="DD236" s="395"/>
      <c r="DE236" s="395"/>
      <c r="DF236" s="395"/>
      <c r="DG236" s="395"/>
      <c r="DH236" s="395"/>
      <c r="DI236" s="395"/>
      <c r="DJ236" s="395"/>
      <c r="DK236" s="395"/>
      <c r="DL236" s="395"/>
      <c r="DM236" s="395"/>
      <c r="DN236" s="395"/>
      <c r="DO236" s="396"/>
      <c r="DP236" s="394"/>
      <c r="DQ236" s="395"/>
      <c r="DR236" s="395"/>
      <c r="DS236" s="395"/>
      <c r="DT236" s="395"/>
      <c r="DU236" s="395"/>
      <c r="DV236" s="395"/>
      <c r="DW236" s="395"/>
      <c r="DX236" s="395"/>
      <c r="DY236" s="395"/>
      <c r="DZ236" s="396"/>
      <c r="EA236" s="394"/>
      <c r="EB236" s="395"/>
      <c r="EC236" s="395"/>
      <c r="ED236" s="395"/>
      <c r="EE236" s="396"/>
      <c r="EF236" s="394"/>
      <c r="EG236" s="395"/>
      <c r="EH236" s="395"/>
      <c r="EI236" s="395"/>
      <c r="EJ236" s="396"/>
      <c r="EK236" s="394"/>
      <c r="EL236" s="395"/>
      <c r="EM236" s="395"/>
      <c r="EN236" s="395"/>
      <c r="EO236" s="396"/>
      <c r="EP236" s="394"/>
      <c r="EQ236" s="395"/>
      <c r="ER236" s="395"/>
      <c r="ES236" s="395"/>
      <c r="ET236" s="396"/>
      <c r="EU236" s="394"/>
      <c r="EV236" s="395"/>
      <c r="EW236" s="395"/>
      <c r="EX236" s="395"/>
      <c r="EY236" s="396"/>
      <c r="EZ236" s="394"/>
      <c r="FA236" s="395"/>
      <c r="FB236" s="395"/>
      <c r="FC236" s="395"/>
      <c r="FD236" s="396"/>
      <c r="FE236" s="394"/>
      <c r="FF236" s="395"/>
      <c r="FG236" s="395"/>
      <c r="FH236" s="395"/>
      <c r="FI236" s="396"/>
      <c r="FJ236" s="394"/>
      <c r="FK236" s="395"/>
      <c r="FL236" s="395"/>
      <c r="FM236" s="395"/>
      <c r="FN236" s="396"/>
      <c r="FO236" s="258"/>
      <c r="FP236" s="994"/>
      <c r="FQ236" s="995"/>
      <c r="FR236" s="995"/>
      <c r="FS236" s="995"/>
      <c r="FT236" s="995"/>
      <c r="FU236" s="995"/>
      <c r="FV236" s="995"/>
      <c r="FW236" s="995"/>
      <c r="FX236" s="995"/>
      <c r="FY236" s="996"/>
      <c r="FZ236" s="395"/>
      <c r="GA236" s="395"/>
      <c r="GB236" s="395"/>
      <c r="GC236" s="395"/>
      <c r="GD236" s="395"/>
      <c r="GE236" s="395"/>
      <c r="GF236" s="395"/>
      <c r="GG236" s="395"/>
      <c r="GH236" s="395"/>
      <c r="GI236" s="395"/>
      <c r="GJ236" s="395"/>
      <c r="GK236" s="395"/>
      <c r="GL236" s="395"/>
      <c r="GM236" s="395"/>
      <c r="GN236" s="395"/>
      <c r="GO236" s="395"/>
      <c r="GP236" s="395"/>
      <c r="GQ236" s="395"/>
      <c r="GR236" s="396"/>
      <c r="GS236" s="394"/>
      <c r="GT236" s="395"/>
      <c r="GU236" s="395"/>
      <c r="GV236" s="395"/>
      <c r="GW236" s="395"/>
      <c r="GX236" s="395"/>
      <c r="GY236" s="395"/>
      <c r="GZ236" s="395"/>
      <c r="HA236" s="395"/>
      <c r="HB236" s="395"/>
      <c r="HC236" s="395"/>
      <c r="HD236" s="395"/>
      <c r="HE236" s="395"/>
      <c r="HF236" s="395"/>
      <c r="HG236" s="396"/>
      <c r="HH236" s="394"/>
      <c r="HI236" s="395"/>
      <c r="HJ236" s="395"/>
      <c r="HK236" s="395"/>
      <c r="HL236" s="395"/>
      <c r="HM236" s="395"/>
      <c r="HN236" s="395"/>
      <c r="HO236" s="395"/>
      <c r="HP236" s="395"/>
      <c r="HQ236" s="395"/>
      <c r="HR236" s="396"/>
      <c r="HS236" s="394"/>
      <c r="HT236" s="395"/>
      <c r="HU236" s="395"/>
      <c r="HV236" s="395"/>
      <c r="HW236" s="396"/>
      <c r="HX236" s="394"/>
      <c r="HY236" s="395"/>
      <c r="HZ236" s="395"/>
      <c r="IA236" s="395"/>
      <c r="IB236" s="396"/>
      <c r="IC236" s="394"/>
      <c r="ID236" s="395"/>
      <c r="IE236" s="395"/>
      <c r="IF236" s="395"/>
      <c r="IG236" s="396"/>
      <c r="IH236" s="394"/>
      <c r="II236" s="395"/>
      <c r="IJ236" s="395"/>
      <c r="IK236" s="395"/>
      <c r="IL236" s="396"/>
      <c r="IM236" s="394"/>
      <c r="IN236" s="395"/>
      <c r="IO236" s="395"/>
      <c r="IP236" s="395"/>
      <c r="IQ236" s="396"/>
      <c r="IR236" s="394"/>
      <c r="IS236" s="395"/>
      <c r="IT236" s="395"/>
      <c r="IU236" s="395"/>
      <c r="IV236" s="396"/>
      <c r="IW236" s="394"/>
      <c r="IX236" s="395"/>
      <c r="IY236" s="395"/>
      <c r="IZ236" s="395"/>
      <c r="JA236" s="396"/>
      <c r="JB236" s="394"/>
      <c r="JC236" s="395"/>
      <c r="JD236" s="395"/>
      <c r="JE236" s="395"/>
      <c r="JF236" s="396"/>
      <c r="JG236" s="258"/>
      <c r="JH236" s="203"/>
      <c r="JI236" s="203"/>
      <c r="JJ236" s="203"/>
      <c r="JK236" s="203"/>
      <c r="JL236" s="203"/>
      <c r="JM236" s="203"/>
      <c r="JN236" s="203"/>
      <c r="JO236" s="203"/>
      <c r="JP236" s="203"/>
      <c r="JQ236" s="203"/>
      <c r="JR236" s="994"/>
      <c r="JS236" s="995"/>
      <c r="JT236" s="995"/>
      <c r="JU236" s="995"/>
      <c r="JV236" s="995"/>
      <c r="JW236" s="995"/>
      <c r="JX236" s="995"/>
      <c r="JY236" s="995"/>
      <c r="JZ236" s="995"/>
      <c r="KA236" s="996"/>
      <c r="KB236" s="395"/>
      <c r="KC236" s="395"/>
      <c r="KD236" s="395"/>
      <c r="KE236" s="395"/>
      <c r="KF236" s="395"/>
      <c r="KG236" s="395"/>
      <c r="KH236" s="395"/>
      <c r="KI236" s="395"/>
      <c r="KJ236" s="395"/>
      <c r="KK236" s="395"/>
      <c r="KL236" s="395"/>
      <c r="KM236" s="395"/>
      <c r="KN236" s="395"/>
      <c r="KO236" s="395"/>
      <c r="KP236" s="395"/>
      <c r="KQ236" s="395"/>
      <c r="KR236" s="395"/>
      <c r="KS236" s="395"/>
      <c r="KT236" s="396"/>
      <c r="KU236" s="394"/>
      <c r="KV236" s="395"/>
      <c r="KW236" s="395"/>
      <c r="KX236" s="395"/>
      <c r="KY236" s="395"/>
      <c r="KZ236" s="395"/>
      <c r="LA236" s="395"/>
      <c r="LB236" s="395"/>
      <c r="LC236" s="395"/>
      <c r="LD236" s="395"/>
      <c r="LE236" s="395"/>
      <c r="LF236" s="395"/>
      <c r="LG236" s="395"/>
      <c r="LH236" s="395"/>
      <c r="LI236" s="396"/>
      <c r="LJ236" s="394"/>
      <c r="LK236" s="395"/>
      <c r="LL236" s="395"/>
      <c r="LM236" s="395"/>
      <c r="LN236" s="395"/>
      <c r="LO236" s="395"/>
      <c r="LP236" s="395"/>
      <c r="LQ236" s="395"/>
      <c r="LR236" s="395"/>
      <c r="LS236" s="395"/>
      <c r="LT236" s="396"/>
      <c r="LU236" s="394"/>
      <c r="LV236" s="395"/>
      <c r="LW236" s="395"/>
      <c r="LX236" s="395"/>
      <c r="LY236" s="396"/>
      <c r="LZ236" s="394"/>
      <c r="MA236" s="395"/>
      <c r="MB236" s="395"/>
      <c r="MC236" s="395"/>
      <c r="MD236" s="396"/>
      <c r="ME236" s="394"/>
      <c r="MF236" s="395"/>
      <c r="MG236" s="395"/>
      <c r="MH236" s="395"/>
      <c r="MI236" s="396"/>
      <c r="MJ236" s="394"/>
      <c r="MK236" s="395"/>
      <c r="ML236" s="395"/>
      <c r="MM236" s="395"/>
      <c r="MN236" s="396"/>
      <c r="MO236" s="394"/>
      <c r="MP236" s="395"/>
      <c r="MQ236" s="395"/>
      <c r="MR236" s="395"/>
      <c r="MS236" s="396"/>
      <c r="MT236" s="394"/>
      <c r="MU236" s="395"/>
      <c r="MV236" s="395"/>
      <c r="MW236" s="395"/>
      <c r="MX236" s="396"/>
      <c r="MY236" s="394"/>
      <c r="MZ236" s="395"/>
      <c r="NA236" s="395"/>
      <c r="NB236" s="395"/>
      <c r="NC236" s="396"/>
      <c r="ND236" s="394"/>
      <c r="NE236" s="395"/>
      <c r="NF236" s="395"/>
      <c r="NG236" s="395"/>
      <c r="NH236" s="396"/>
      <c r="NI236" s="258"/>
      <c r="NJ236" s="203"/>
      <c r="NK236" s="203"/>
      <c r="NL236" s="203"/>
      <c r="NM236" s="203"/>
      <c r="NN236" s="203"/>
      <c r="NO236" s="203"/>
      <c r="NP236" s="203"/>
      <c r="NQ236" s="203"/>
      <c r="NR236" s="203"/>
      <c r="NS236" s="203"/>
      <c r="NT236" s="994"/>
      <c r="NU236" s="995"/>
      <c r="NV236" s="995"/>
      <c r="NW236" s="995"/>
      <c r="NX236" s="995"/>
      <c r="NY236" s="995"/>
      <c r="NZ236" s="995"/>
      <c r="OA236" s="995"/>
      <c r="OB236" s="995"/>
      <c r="OC236" s="996"/>
      <c r="OD236" s="395"/>
      <c r="OE236" s="395"/>
      <c r="OF236" s="395"/>
      <c r="OG236" s="395"/>
      <c r="OH236" s="395"/>
      <c r="OI236" s="395"/>
      <c r="OJ236" s="395"/>
      <c r="OK236" s="395"/>
      <c r="OL236" s="395"/>
      <c r="OM236" s="395"/>
      <c r="ON236" s="395"/>
      <c r="OO236" s="395"/>
      <c r="OP236" s="395"/>
      <c r="OQ236" s="395"/>
      <c r="OR236" s="395"/>
      <c r="OS236" s="395"/>
      <c r="OT236" s="395"/>
      <c r="OU236" s="395"/>
      <c r="OV236" s="396"/>
      <c r="OW236" s="394"/>
      <c r="OX236" s="395"/>
      <c r="OY236" s="395"/>
      <c r="OZ236" s="395"/>
      <c r="PA236" s="395"/>
      <c r="PB236" s="395"/>
      <c r="PC236" s="395"/>
      <c r="PD236" s="395"/>
      <c r="PE236" s="395"/>
      <c r="PF236" s="395"/>
      <c r="PG236" s="395"/>
      <c r="PH236" s="395"/>
      <c r="PI236" s="395"/>
      <c r="PJ236" s="395"/>
      <c r="PK236" s="396"/>
      <c r="PL236" s="394"/>
      <c r="PM236" s="395"/>
      <c r="PN236" s="395"/>
      <c r="PO236" s="395"/>
      <c r="PP236" s="395"/>
      <c r="PQ236" s="395"/>
      <c r="PR236" s="395"/>
      <c r="PS236" s="395"/>
      <c r="PT236" s="395"/>
      <c r="PU236" s="395"/>
      <c r="PV236" s="396"/>
      <c r="PW236" s="394"/>
      <c r="PX236" s="395"/>
      <c r="PY236" s="395"/>
      <c r="PZ236" s="395"/>
      <c r="QA236" s="396"/>
      <c r="QB236" s="394"/>
      <c r="QC236" s="395"/>
      <c r="QD236" s="395"/>
      <c r="QE236" s="395"/>
      <c r="QF236" s="396"/>
      <c r="QG236" s="394"/>
      <c r="QH236" s="395"/>
      <c r="QI236" s="395"/>
      <c r="QJ236" s="395"/>
      <c r="QK236" s="396"/>
      <c r="QL236" s="394"/>
      <c r="QM236" s="395"/>
      <c r="QN236" s="395"/>
      <c r="QO236" s="395"/>
      <c r="QP236" s="396"/>
      <c r="QQ236" s="394"/>
      <c r="QR236" s="395"/>
      <c r="QS236" s="395"/>
      <c r="QT236" s="395"/>
      <c r="QU236" s="396"/>
      <c r="QV236" s="394"/>
      <c r="QW236" s="395"/>
      <c r="QX236" s="395"/>
      <c r="QY236" s="395"/>
      <c r="QZ236" s="396"/>
      <c r="RA236" s="394"/>
      <c r="RB236" s="395"/>
      <c r="RC236" s="395"/>
      <c r="RD236" s="395"/>
      <c r="RE236" s="396"/>
      <c r="RF236" s="394"/>
      <c r="RG236" s="395"/>
      <c r="RH236" s="395"/>
      <c r="RI236" s="395"/>
      <c r="RJ236" s="396"/>
      <c r="RK236" s="258"/>
      <c r="RL236" s="203"/>
      <c r="RM236" s="203"/>
      <c r="RN236" s="203"/>
      <c r="RO236" s="203"/>
      <c r="RP236" s="203"/>
      <c r="RQ236" s="203"/>
      <c r="RR236" s="203"/>
      <c r="RS236" s="203"/>
      <c r="RT236" s="203"/>
      <c r="RU236" s="203"/>
    </row>
    <row r="237" spans="2:489" ht="6.95" customHeight="1">
      <c r="B237" s="16" t="s">
        <v>1</v>
      </c>
      <c r="C237" s="16" t="s">
        <v>1</v>
      </c>
      <c r="D237" s="16" t="s">
        <v>1</v>
      </c>
      <c r="E237" s="16" t="s">
        <v>1</v>
      </c>
      <c r="F237" s="16"/>
      <c r="G237" s="16"/>
      <c r="H237" s="16"/>
      <c r="I237" s="16"/>
      <c r="J237" s="16" t="s">
        <v>1</v>
      </c>
      <c r="K237" s="16" t="s">
        <v>1</v>
      </c>
      <c r="L237" s="16"/>
      <c r="M237" s="16"/>
      <c r="N237" s="16"/>
      <c r="O237" s="16"/>
      <c r="P237" s="16"/>
      <c r="Q237" s="16"/>
      <c r="R237" s="16"/>
      <c r="S237" s="16" t="s">
        <v>1</v>
      </c>
      <c r="T237" s="16" t="s">
        <v>1</v>
      </c>
      <c r="U237" s="16" t="s">
        <v>1</v>
      </c>
      <c r="V237" s="16"/>
      <c r="W237" s="16"/>
      <c r="X237" s="16"/>
      <c r="Y237" s="16"/>
      <c r="Z237" s="16"/>
      <c r="AA237" s="16"/>
      <c r="AB237" s="16" t="s">
        <v>1</v>
      </c>
      <c r="AC237" s="16"/>
      <c r="AD237" s="16" t="s">
        <v>1</v>
      </c>
      <c r="AE237" s="16" t="s">
        <v>1</v>
      </c>
      <c r="AF237" s="16"/>
      <c r="AG237" s="16"/>
      <c r="AH237" s="16"/>
      <c r="AI237" s="16" t="s">
        <v>1</v>
      </c>
      <c r="AJ237" s="16" t="s">
        <v>1</v>
      </c>
      <c r="AK237" s="16" t="s">
        <v>1</v>
      </c>
      <c r="AL237" s="16" t="s">
        <v>1</v>
      </c>
      <c r="AM237" s="16" t="s">
        <v>1</v>
      </c>
      <c r="AN237" s="16" t="s">
        <v>1</v>
      </c>
      <c r="AO237" s="16"/>
      <c r="AP237" s="16"/>
      <c r="AQ237" s="16" t="s">
        <v>1</v>
      </c>
      <c r="AR237" s="16" t="s">
        <v>1</v>
      </c>
      <c r="AS237" s="16" t="s">
        <v>1</v>
      </c>
      <c r="AT237" s="16" t="s">
        <v>1</v>
      </c>
      <c r="AU237" s="16"/>
      <c r="AV237" s="16"/>
      <c r="AW237" s="16"/>
      <c r="AX237" s="16"/>
      <c r="AY237" s="16" t="s">
        <v>1</v>
      </c>
      <c r="AZ237" s="16" t="s">
        <v>1</v>
      </c>
      <c r="BA237" s="16" t="s">
        <v>1</v>
      </c>
      <c r="BB237" s="16" t="s">
        <v>1</v>
      </c>
      <c r="BC237" s="16" t="s">
        <v>1</v>
      </c>
      <c r="BD237" s="16" t="s">
        <v>1</v>
      </c>
      <c r="BE237" s="16" t="s">
        <v>1</v>
      </c>
      <c r="BF237" s="16" t="s">
        <v>1</v>
      </c>
      <c r="BG237" s="16" t="s">
        <v>1</v>
      </c>
      <c r="BH237" s="16"/>
      <c r="BI237" s="16"/>
      <c r="BJ237" s="16"/>
      <c r="BK237" s="16" t="s">
        <v>1</v>
      </c>
      <c r="BL237" s="16" t="s">
        <v>1</v>
      </c>
      <c r="BM237" s="16" t="s">
        <v>1</v>
      </c>
      <c r="BN237" s="16" t="s">
        <v>1</v>
      </c>
      <c r="BO237" s="16" t="s">
        <v>1</v>
      </c>
      <c r="BP237" s="16" t="s">
        <v>1</v>
      </c>
      <c r="BQ237" s="16" t="s">
        <v>1</v>
      </c>
      <c r="BR237" s="16"/>
      <c r="BS237" s="16" t="s">
        <v>1</v>
      </c>
      <c r="BT237" s="16" t="s">
        <v>1</v>
      </c>
      <c r="BU237" s="16"/>
      <c r="BV237" s="16"/>
      <c r="BW237" s="16" t="s">
        <v>1</v>
      </c>
      <c r="BX237" s="16"/>
      <c r="BY237" s="16" t="s">
        <v>1</v>
      </c>
      <c r="BZ237" s="16" t="s">
        <v>1</v>
      </c>
      <c r="CA237" s="16"/>
      <c r="CB237" s="16"/>
      <c r="CC237" s="16"/>
      <c r="CD237" s="16" t="s">
        <v>1</v>
      </c>
      <c r="CE237" s="16" t="s">
        <v>1</v>
      </c>
      <c r="CF237" s="16"/>
      <c r="CG237" s="16" t="s">
        <v>1</v>
      </c>
      <c r="CH237" s="16" t="s">
        <v>1</v>
      </c>
      <c r="CI237" s="16"/>
      <c r="CJ237" s="16" t="s">
        <v>1</v>
      </c>
      <c r="CK237" s="16"/>
      <c r="CL237" s="16"/>
      <c r="CM237" s="16" t="s">
        <v>1</v>
      </c>
      <c r="CN237" s="16" t="s">
        <v>1</v>
      </c>
      <c r="CO237" s="16"/>
      <c r="CP237" s="16" t="s">
        <v>1</v>
      </c>
      <c r="CQ237" s="16" t="s">
        <v>1</v>
      </c>
      <c r="CR237" s="16"/>
      <c r="CS237" s="16" t="s">
        <v>1</v>
      </c>
      <c r="CT237" s="16" t="s">
        <v>1</v>
      </c>
      <c r="CU237" s="16"/>
      <c r="CV237" s="16" t="s">
        <v>1</v>
      </c>
      <c r="CW237" s="16" t="s">
        <v>1</v>
      </c>
      <c r="CX237" s="16" t="s">
        <v>1</v>
      </c>
      <c r="CY237" s="16"/>
      <c r="CZ237" s="16" t="s">
        <v>1</v>
      </c>
      <c r="DA237" s="16" t="s">
        <v>1</v>
      </c>
      <c r="DB237" s="16"/>
      <c r="DC237" s="16" t="s">
        <v>1</v>
      </c>
      <c r="DD237" s="16" t="s">
        <v>1</v>
      </c>
      <c r="DE237" s="16"/>
      <c r="DF237" s="16" t="s">
        <v>1</v>
      </c>
      <c r="DG237" s="16" t="s">
        <v>1</v>
      </c>
      <c r="DH237" s="16"/>
      <c r="DI237" s="16" t="s">
        <v>1</v>
      </c>
      <c r="DJ237" s="16" t="s">
        <v>1</v>
      </c>
      <c r="DK237" s="16"/>
      <c r="DL237" s="16" t="s">
        <v>1</v>
      </c>
      <c r="DM237" s="16" t="s">
        <v>1</v>
      </c>
      <c r="DN237" s="16"/>
      <c r="DO237" s="16" t="s">
        <v>1</v>
      </c>
      <c r="DP237" s="16"/>
      <c r="DQ237" s="16" t="s">
        <v>1</v>
      </c>
      <c r="DR237" s="16" t="s">
        <v>1</v>
      </c>
      <c r="DS237" s="16"/>
      <c r="DT237" s="16" t="s">
        <v>1</v>
      </c>
      <c r="DU237" s="16" t="s">
        <v>1</v>
      </c>
      <c r="DV237" s="16"/>
      <c r="DW237" s="16" t="s">
        <v>1</v>
      </c>
      <c r="DX237" s="16" t="s">
        <v>1</v>
      </c>
      <c r="DY237" s="16"/>
      <c r="DZ237" s="16" t="s">
        <v>1</v>
      </c>
      <c r="EA237" s="16" t="s">
        <v>1</v>
      </c>
      <c r="EB237" s="16"/>
      <c r="EC237" s="16"/>
      <c r="ED237" s="16" t="s">
        <v>1</v>
      </c>
      <c r="EE237" s="16" t="s">
        <v>1</v>
      </c>
      <c r="EF237" s="16" t="s">
        <v>1</v>
      </c>
      <c r="EG237" s="16"/>
      <c r="EH237" s="16" t="s">
        <v>1</v>
      </c>
      <c r="EI237" s="16"/>
      <c r="EJ237" s="16" t="s">
        <v>1</v>
      </c>
      <c r="EK237" s="16" t="s">
        <v>1</v>
      </c>
      <c r="EL237" s="16" t="s">
        <v>1</v>
      </c>
      <c r="EM237" s="16"/>
      <c r="EN237" s="16" t="s">
        <v>1</v>
      </c>
      <c r="EO237" s="16" t="s">
        <v>1</v>
      </c>
      <c r="EP237" s="16" t="s">
        <v>1</v>
      </c>
      <c r="EQ237" s="16"/>
      <c r="ER237" s="16"/>
      <c r="ES237" s="16" t="s">
        <v>1</v>
      </c>
      <c r="ET237" s="16" t="s">
        <v>1</v>
      </c>
      <c r="EU237" s="16" t="s">
        <v>1</v>
      </c>
      <c r="EV237" s="16"/>
      <c r="EW237" s="16"/>
      <c r="EX237" s="16" t="s">
        <v>1</v>
      </c>
      <c r="EY237" s="16" t="s">
        <v>1</v>
      </c>
      <c r="EZ237" s="16" t="s">
        <v>1</v>
      </c>
      <c r="FA237" s="16"/>
      <c r="FB237" s="16"/>
      <c r="FC237" s="16" t="s">
        <v>1</v>
      </c>
      <c r="FD237" s="16" t="s">
        <v>1</v>
      </c>
      <c r="FE237" s="16"/>
      <c r="FF237" s="16"/>
      <c r="FG237" s="16" t="s">
        <v>1</v>
      </c>
      <c r="FH237" s="16"/>
      <c r="FI237" s="16" t="s">
        <v>1</v>
      </c>
      <c r="FJ237" s="16"/>
      <c r="FK237" s="16" t="s">
        <v>1</v>
      </c>
      <c r="FL237" s="16" t="s">
        <v>1</v>
      </c>
      <c r="FM237" s="16"/>
      <c r="FN237" s="16" t="s">
        <v>1</v>
      </c>
      <c r="FO237" s="153" t="s">
        <v>1</v>
      </c>
      <c r="JQ237" s="153" t="s">
        <v>1</v>
      </c>
      <c r="NS237" s="153" t="s">
        <v>1</v>
      </c>
      <c r="RU237" s="153"/>
    </row>
    <row r="238" spans="2:489" ht="6.95" customHeight="1">
      <c r="B238" s="231" t="s">
        <v>63</v>
      </c>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361"/>
      <c r="AB238" s="934" t="s">
        <v>124</v>
      </c>
      <c r="AC238" s="232"/>
      <c r="AD238" s="232"/>
      <c r="AE238" s="232"/>
      <c r="AF238" s="232"/>
      <c r="AG238" s="232"/>
      <c r="AH238" s="232"/>
      <c r="AI238" s="232"/>
      <c r="AJ238" s="232"/>
      <c r="AK238" s="232"/>
      <c r="AL238" s="232"/>
      <c r="AM238" s="232"/>
      <c r="AN238" s="232"/>
      <c r="AO238" s="232"/>
      <c r="AP238" s="232"/>
      <c r="AQ238" s="232"/>
      <c r="AR238" s="794" t="s">
        <v>1</v>
      </c>
      <c r="AS238" s="794"/>
      <c r="AT238" s="794"/>
      <c r="AU238" s="794"/>
      <c r="AV238" s="794"/>
      <c r="AW238" s="794"/>
      <c r="AX238" s="794"/>
      <c r="AY238" s="794"/>
      <c r="AZ238" s="794"/>
      <c r="BA238" s="794"/>
      <c r="BB238" s="794"/>
      <c r="BC238" s="794"/>
      <c r="BD238" s="794"/>
      <c r="BE238" s="794"/>
      <c r="BF238" s="794"/>
      <c r="BG238" s="794"/>
      <c r="BH238" s="794"/>
      <c r="BI238" s="794"/>
      <c r="BJ238" s="794"/>
      <c r="BK238" s="794"/>
      <c r="BL238" s="794"/>
      <c r="BM238" s="794"/>
      <c r="BN238" s="794"/>
      <c r="BO238" s="794"/>
      <c r="BP238" s="794"/>
      <c r="BQ238" s="794"/>
      <c r="BR238" s="794"/>
      <c r="BS238" s="794"/>
      <c r="BT238" s="794"/>
      <c r="BU238" s="794"/>
      <c r="BV238" s="794"/>
      <c r="BW238" s="794"/>
      <c r="BX238" s="794"/>
      <c r="BY238" s="794"/>
      <c r="BZ238" s="794"/>
      <c r="CA238" s="794"/>
      <c r="CB238" s="794"/>
      <c r="CC238" s="794"/>
      <c r="CD238" s="794"/>
      <c r="CE238" s="794"/>
      <c r="CF238" s="794"/>
      <c r="CG238" s="794"/>
      <c r="CH238" s="794"/>
      <c r="CI238" s="794"/>
      <c r="CJ238" s="794"/>
      <c r="CK238" s="794"/>
      <c r="CL238" s="794"/>
      <c r="CM238" s="794"/>
      <c r="CN238" s="794"/>
      <c r="CO238" s="794"/>
      <c r="CP238" s="794"/>
      <c r="CQ238" s="794"/>
      <c r="CR238" s="794"/>
      <c r="CS238" s="794"/>
      <c r="CT238" s="794"/>
      <c r="CU238" s="794"/>
      <c r="CV238" s="794"/>
      <c r="CW238" s="794"/>
      <c r="CX238" s="794"/>
      <c r="CY238" s="794"/>
      <c r="CZ238" s="794"/>
      <c r="DA238" s="794"/>
      <c r="DB238" s="794"/>
      <c r="DC238" s="794"/>
      <c r="DD238" s="794"/>
      <c r="DE238" s="794"/>
      <c r="DF238" s="794"/>
      <c r="DG238" s="794"/>
      <c r="DH238" s="794"/>
      <c r="DI238" s="794"/>
      <c r="DJ238" s="794"/>
      <c r="DK238" s="794"/>
      <c r="DL238" s="794"/>
      <c r="DM238" s="794"/>
      <c r="DN238" s="794"/>
      <c r="DO238" s="794"/>
      <c r="DP238" s="794"/>
      <c r="DQ238" s="794"/>
      <c r="DR238" s="794"/>
      <c r="DS238" s="794"/>
      <c r="DT238" s="794"/>
      <c r="DU238" s="794"/>
      <c r="DV238" s="794"/>
      <c r="DW238" s="794"/>
      <c r="DX238" s="794"/>
      <c r="DY238" s="794"/>
      <c r="DZ238" s="794"/>
      <c r="EA238" s="794"/>
      <c r="EB238" s="794"/>
      <c r="EC238" s="794"/>
      <c r="ED238" s="794"/>
      <c r="EE238" s="794"/>
      <c r="EF238" s="794"/>
      <c r="EG238" s="794"/>
      <c r="EH238" s="794"/>
      <c r="EI238" s="794"/>
      <c r="EJ238" s="794"/>
      <c r="EK238" s="794"/>
      <c r="EL238" s="794"/>
      <c r="EM238" s="794"/>
      <c r="EN238" s="794"/>
      <c r="EO238" s="794"/>
      <c r="EP238" s="794"/>
      <c r="EQ238" s="794"/>
      <c r="ER238" s="794"/>
      <c r="ES238" s="794"/>
      <c r="ET238" s="794"/>
      <c r="EU238" s="794"/>
      <c r="EV238" s="794"/>
      <c r="EW238" s="794"/>
      <c r="EX238" s="794"/>
      <c r="EY238" s="794"/>
      <c r="EZ238" s="794"/>
      <c r="FA238" s="794"/>
      <c r="FB238" s="794"/>
      <c r="FC238" s="794"/>
      <c r="FD238" s="794"/>
      <c r="FE238" s="794"/>
      <c r="FF238" s="794"/>
      <c r="FG238" s="794"/>
      <c r="FH238" s="794"/>
      <c r="FI238" s="794"/>
      <c r="FJ238" s="794"/>
      <c r="FK238" s="794"/>
      <c r="FL238" s="794"/>
      <c r="FM238" s="794"/>
      <c r="FN238" s="661"/>
      <c r="FO238" s="258"/>
      <c r="FP238" s="311"/>
      <c r="FQ238" s="311"/>
      <c r="FR238" s="311"/>
      <c r="FS238" s="311"/>
      <c r="FT238" s="311"/>
      <c r="FU238" s="311"/>
      <c r="FV238" s="311"/>
      <c r="FW238" s="311"/>
      <c r="FX238" s="311"/>
      <c r="FY238" s="311"/>
      <c r="FZ238" s="311"/>
      <c r="GA238" s="311"/>
      <c r="GB238" s="311"/>
      <c r="GC238" s="311"/>
      <c r="GD238" s="311"/>
      <c r="GE238" s="311"/>
      <c r="GF238" s="311"/>
      <c r="GG238" s="311"/>
      <c r="GH238" s="311"/>
      <c r="GI238" s="311"/>
      <c r="GJ238" s="311"/>
      <c r="GK238" s="311"/>
      <c r="GL238" s="311"/>
      <c r="GM238" s="311"/>
      <c r="GN238" s="311"/>
      <c r="GO238" s="311"/>
      <c r="GP238" s="311"/>
      <c r="GQ238" s="311"/>
      <c r="GR238" s="311"/>
      <c r="GS238" s="311"/>
      <c r="GT238" s="311"/>
      <c r="GU238" s="311"/>
      <c r="GV238" s="311"/>
      <c r="GW238" s="311"/>
      <c r="GX238" s="311"/>
      <c r="GY238" s="311"/>
      <c r="GZ238" s="311"/>
      <c r="HA238" s="311"/>
      <c r="HB238" s="311"/>
      <c r="HC238" s="311"/>
      <c r="HD238" s="311"/>
      <c r="HE238" s="311"/>
      <c r="HF238" s="311"/>
      <c r="HG238" s="311"/>
      <c r="HH238" s="311"/>
      <c r="HI238" s="311"/>
      <c r="HJ238" s="311"/>
      <c r="HK238" s="311"/>
      <c r="HL238" s="311"/>
      <c r="HM238" s="311"/>
      <c r="HN238" s="311"/>
      <c r="HO238" s="311"/>
      <c r="HP238" s="311"/>
      <c r="HQ238" s="311"/>
      <c r="HR238" s="311"/>
      <c r="HS238" s="311"/>
      <c r="HT238" s="311"/>
      <c r="HU238" s="311"/>
      <c r="HV238" s="311"/>
      <c r="HW238" s="311"/>
      <c r="HX238" s="311"/>
      <c r="HY238" s="311"/>
      <c r="HZ238" s="311"/>
      <c r="IA238" s="311"/>
      <c r="IB238" s="311"/>
      <c r="IC238" s="311"/>
      <c r="ID238" s="311"/>
      <c r="IE238" s="311"/>
      <c r="IF238" s="311"/>
      <c r="IG238" s="311"/>
      <c r="IH238" s="311"/>
      <c r="II238" s="311"/>
      <c r="IJ238" s="311"/>
      <c r="IK238" s="311"/>
      <c r="IL238" s="311"/>
      <c r="IM238" s="311"/>
      <c r="IN238" s="311"/>
      <c r="IO238" s="311"/>
      <c r="IP238" s="311"/>
      <c r="IQ238" s="311"/>
      <c r="IR238" s="311"/>
      <c r="IS238" s="311"/>
      <c r="IT238" s="311"/>
      <c r="IU238" s="311"/>
      <c r="IV238" s="311"/>
      <c r="IW238" s="311"/>
      <c r="IX238" s="311"/>
      <c r="IY238" s="311"/>
      <c r="IZ238" s="311"/>
      <c r="JA238" s="311"/>
      <c r="JB238" s="311"/>
      <c r="JC238" s="311"/>
      <c r="JD238" s="311"/>
      <c r="JE238" s="311"/>
      <c r="JF238" s="311"/>
      <c r="JG238" s="311"/>
      <c r="JH238" s="311"/>
      <c r="JI238" s="311"/>
      <c r="JJ238" s="311"/>
      <c r="JK238" s="311"/>
      <c r="JL238" s="311"/>
      <c r="JM238" s="311"/>
      <c r="JN238" s="311"/>
      <c r="JO238" s="311"/>
      <c r="JP238" s="311"/>
      <c r="JQ238" s="203"/>
      <c r="JR238" s="311"/>
      <c r="JS238" s="311"/>
      <c r="JT238" s="311"/>
      <c r="JU238" s="311"/>
      <c r="JV238" s="311"/>
      <c r="JW238" s="311"/>
      <c r="JX238" s="311"/>
      <c r="JY238" s="311"/>
      <c r="JZ238" s="311"/>
      <c r="KA238" s="311"/>
      <c r="KB238" s="311"/>
      <c r="KC238" s="311"/>
      <c r="KD238" s="311"/>
      <c r="KE238" s="311"/>
      <c r="KF238" s="311"/>
      <c r="KG238" s="311"/>
      <c r="KH238" s="311"/>
      <c r="KI238" s="311"/>
      <c r="KJ238" s="311"/>
      <c r="KK238" s="311"/>
      <c r="KL238" s="311"/>
      <c r="KM238" s="311"/>
      <c r="KN238" s="311"/>
      <c r="KO238" s="311"/>
      <c r="KP238" s="311"/>
      <c r="KQ238" s="311"/>
      <c r="KR238" s="311"/>
      <c r="KS238" s="311"/>
      <c r="KT238" s="311"/>
      <c r="KU238" s="311"/>
      <c r="KV238" s="311"/>
      <c r="KW238" s="311"/>
      <c r="KX238" s="311"/>
      <c r="KY238" s="311"/>
      <c r="KZ238" s="311"/>
      <c r="LA238" s="311"/>
      <c r="LB238" s="311"/>
      <c r="LC238" s="311"/>
      <c r="LD238" s="311"/>
      <c r="LE238" s="311"/>
      <c r="LF238" s="311"/>
      <c r="LG238" s="311"/>
      <c r="LH238" s="311"/>
      <c r="LI238" s="311"/>
      <c r="LJ238" s="311"/>
      <c r="LK238" s="311"/>
      <c r="LL238" s="311"/>
      <c r="LM238" s="311"/>
      <c r="LN238" s="311"/>
      <c r="LO238" s="311"/>
      <c r="LP238" s="311"/>
      <c r="LQ238" s="311"/>
      <c r="LR238" s="311"/>
      <c r="LS238" s="311"/>
      <c r="LT238" s="311"/>
      <c r="LU238" s="311"/>
      <c r="LV238" s="311"/>
      <c r="LW238" s="311"/>
      <c r="LX238" s="311"/>
      <c r="LY238" s="311"/>
      <c r="LZ238" s="311"/>
      <c r="MA238" s="311"/>
      <c r="MB238" s="311"/>
      <c r="MC238" s="311"/>
      <c r="MD238" s="311"/>
      <c r="ME238" s="311"/>
      <c r="MF238" s="311"/>
      <c r="MG238" s="311"/>
      <c r="MH238" s="311"/>
      <c r="MI238" s="311"/>
      <c r="MJ238" s="311"/>
      <c r="MK238" s="311"/>
      <c r="ML238" s="311"/>
      <c r="MM238" s="311"/>
      <c r="MN238" s="311"/>
      <c r="MO238" s="311"/>
      <c r="MP238" s="311"/>
      <c r="MQ238" s="311"/>
      <c r="MR238" s="311"/>
      <c r="MS238" s="311"/>
      <c r="MT238" s="311"/>
      <c r="MU238" s="311"/>
      <c r="MV238" s="311"/>
      <c r="MW238" s="311"/>
      <c r="MX238" s="311"/>
      <c r="MY238" s="311"/>
      <c r="MZ238" s="311"/>
      <c r="NA238" s="311"/>
      <c r="NB238" s="311"/>
      <c r="NC238" s="311"/>
      <c r="ND238" s="311"/>
      <c r="NE238" s="311"/>
      <c r="NF238" s="311"/>
      <c r="NG238" s="311"/>
      <c r="NH238" s="311"/>
      <c r="NI238" s="311"/>
      <c r="NJ238" s="311"/>
      <c r="NK238" s="311"/>
      <c r="NL238" s="311"/>
      <c r="NM238" s="311"/>
      <c r="NN238" s="311"/>
      <c r="NO238" s="311"/>
      <c r="NP238" s="311"/>
      <c r="NQ238" s="311"/>
      <c r="NR238" s="311"/>
      <c r="NS238" s="203"/>
      <c r="NT238" s="311"/>
      <c r="NU238" s="311"/>
      <c r="NV238" s="311"/>
      <c r="NW238" s="311"/>
      <c r="NX238" s="311"/>
      <c r="NY238" s="311"/>
      <c r="NZ238" s="311"/>
      <c r="OA238" s="311"/>
      <c r="OB238" s="311"/>
      <c r="OC238" s="311"/>
      <c r="OD238" s="311"/>
      <c r="OE238" s="311"/>
      <c r="OF238" s="311"/>
      <c r="OG238" s="311"/>
      <c r="OH238" s="311"/>
      <c r="OI238" s="311"/>
      <c r="OJ238" s="311"/>
      <c r="OK238" s="311"/>
      <c r="OL238" s="311"/>
      <c r="OM238" s="311"/>
      <c r="ON238" s="311"/>
      <c r="OO238" s="311"/>
      <c r="OP238" s="311"/>
      <c r="OQ238" s="311"/>
      <c r="OR238" s="311"/>
      <c r="OS238" s="311"/>
      <c r="OT238" s="311"/>
      <c r="OU238" s="311"/>
      <c r="OV238" s="311"/>
      <c r="OW238" s="311"/>
      <c r="OX238" s="311"/>
      <c r="OY238" s="311"/>
      <c r="OZ238" s="311"/>
      <c r="PA238" s="311"/>
      <c r="PB238" s="311"/>
      <c r="PC238" s="311"/>
      <c r="PD238" s="311"/>
      <c r="PE238" s="311"/>
      <c r="PF238" s="311"/>
      <c r="PG238" s="311"/>
      <c r="PH238" s="311"/>
      <c r="PI238" s="311"/>
      <c r="PJ238" s="311"/>
      <c r="PK238" s="311"/>
      <c r="PL238" s="311"/>
      <c r="PM238" s="311"/>
      <c r="PN238" s="311"/>
      <c r="PO238" s="311"/>
      <c r="PP238" s="311"/>
      <c r="PQ238" s="311"/>
      <c r="PR238" s="311"/>
      <c r="PS238" s="311"/>
      <c r="PT238" s="311"/>
      <c r="PU238" s="311"/>
      <c r="PV238" s="311"/>
      <c r="PW238" s="311"/>
      <c r="PX238" s="311"/>
      <c r="PY238" s="311"/>
      <c r="PZ238" s="311"/>
      <c r="QA238" s="311"/>
      <c r="QB238" s="311"/>
      <c r="QC238" s="311"/>
      <c r="QD238" s="311"/>
      <c r="QE238" s="311"/>
      <c r="QF238" s="311"/>
      <c r="QG238" s="311"/>
      <c r="QH238" s="311"/>
      <c r="QI238" s="311"/>
      <c r="QJ238" s="311"/>
      <c r="QK238" s="311"/>
      <c r="QL238" s="311"/>
      <c r="QM238" s="311"/>
      <c r="QN238" s="311"/>
      <c r="QO238" s="311"/>
      <c r="QP238" s="311"/>
      <c r="QQ238" s="311"/>
      <c r="QR238" s="311"/>
      <c r="QS238" s="311"/>
      <c r="QT238" s="311"/>
      <c r="QU238" s="311"/>
      <c r="QV238" s="311"/>
      <c r="QW238" s="311"/>
      <c r="QX238" s="311"/>
      <c r="QY238" s="311"/>
      <c r="QZ238" s="311"/>
      <c r="RA238" s="311"/>
      <c r="RB238" s="311"/>
      <c r="RC238" s="311"/>
      <c r="RD238" s="311"/>
      <c r="RE238" s="311"/>
      <c r="RF238" s="311"/>
      <c r="RG238" s="311"/>
      <c r="RH238" s="311"/>
      <c r="RI238" s="311"/>
      <c r="RJ238" s="311"/>
      <c r="RK238" s="311"/>
      <c r="RL238" s="311"/>
      <c r="RM238" s="311"/>
      <c r="RN238" s="311"/>
      <c r="RO238" s="311"/>
      <c r="RP238" s="311"/>
      <c r="RQ238" s="311"/>
      <c r="RR238" s="311"/>
      <c r="RS238" s="311"/>
      <c r="RT238" s="311"/>
      <c r="RU238" s="203"/>
    </row>
    <row r="239" spans="2:489" ht="6.95" customHeight="1">
      <c r="B239" s="234"/>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362"/>
      <c r="AB239" s="935"/>
      <c r="AC239" s="235"/>
      <c r="AD239" s="235"/>
      <c r="AE239" s="235"/>
      <c r="AF239" s="235"/>
      <c r="AG239" s="235"/>
      <c r="AH239" s="235"/>
      <c r="AI239" s="235"/>
      <c r="AJ239" s="235"/>
      <c r="AK239" s="235"/>
      <c r="AL239" s="235"/>
      <c r="AM239" s="235"/>
      <c r="AN239" s="235"/>
      <c r="AO239" s="235"/>
      <c r="AP239" s="235"/>
      <c r="AQ239" s="235"/>
      <c r="AR239" s="231" t="s">
        <v>65</v>
      </c>
      <c r="AS239" s="232"/>
      <c r="AT239" s="232"/>
      <c r="AU239" s="232"/>
      <c r="AV239" s="232"/>
      <c r="AW239" s="232"/>
      <c r="AX239" s="232"/>
      <c r="AY239" s="232"/>
      <c r="AZ239" s="232"/>
      <c r="BA239" s="232"/>
      <c r="BB239" s="232"/>
      <c r="BC239" s="232"/>
      <c r="BD239" s="232"/>
      <c r="BE239" s="232"/>
      <c r="BF239" s="232"/>
      <c r="BG239" s="233"/>
      <c r="BH239" s="766" t="s">
        <v>67</v>
      </c>
      <c r="BI239" s="767"/>
      <c r="BJ239" s="767"/>
      <c r="BK239" s="767"/>
      <c r="BL239" s="767"/>
      <c r="BM239" s="767"/>
      <c r="BN239" s="767"/>
      <c r="BO239" s="767"/>
      <c r="BP239" s="767"/>
      <c r="BQ239" s="767"/>
      <c r="BR239" s="767"/>
      <c r="BS239" s="767"/>
      <c r="BT239" s="767"/>
      <c r="BU239" s="767"/>
      <c r="BV239" s="767"/>
      <c r="BW239" s="767"/>
      <c r="BX239" s="767"/>
      <c r="BY239" s="767"/>
      <c r="BZ239" s="767"/>
      <c r="CA239" s="767"/>
      <c r="CB239" s="767"/>
      <c r="CC239" s="767"/>
      <c r="CD239" s="767"/>
      <c r="CE239" s="767"/>
      <c r="CF239" s="767"/>
      <c r="CG239" s="767"/>
      <c r="CH239" s="767"/>
      <c r="CI239" s="767"/>
      <c r="CJ239" s="767"/>
      <c r="CK239" s="767"/>
      <c r="CL239" s="767"/>
      <c r="CM239" s="767"/>
      <c r="CN239" s="767"/>
      <c r="CO239" s="767"/>
      <c r="CP239" s="767"/>
      <c r="CQ239" s="767"/>
      <c r="CR239" s="767"/>
      <c r="CS239" s="767"/>
      <c r="CT239" s="767"/>
      <c r="CU239" s="767"/>
      <c r="CV239" s="767"/>
      <c r="CW239" s="767"/>
      <c r="CX239" s="767"/>
      <c r="CY239" s="767"/>
      <c r="CZ239" s="767"/>
      <c r="DA239" s="767"/>
      <c r="DB239" s="767"/>
      <c r="DC239" s="767"/>
      <c r="DD239" s="767"/>
      <c r="DE239" s="767"/>
      <c r="DF239" s="767"/>
      <c r="DG239" s="767"/>
      <c r="DH239" s="767"/>
      <c r="DI239" s="767"/>
      <c r="DJ239" s="767"/>
      <c r="DK239" s="767"/>
      <c r="DL239" s="767"/>
      <c r="DM239" s="767"/>
      <c r="DN239" s="767"/>
      <c r="DO239" s="767"/>
      <c r="DP239" s="767"/>
      <c r="DQ239" s="767"/>
      <c r="DR239" s="767"/>
      <c r="DS239" s="767"/>
      <c r="DT239" s="767"/>
      <c r="DU239" s="767"/>
      <c r="DV239" s="767"/>
      <c r="DW239" s="767"/>
      <c r="DX239" s="767"/>
      <c r="DY239" s="767"/>
      <c r="DZ239" s="767"/>
      <c r="EA239" s="767"/>
      <c r="EB239" s="767"/>
      <c r="EC239" s="767"/>
      <c r="ED239" s="767"/>
      <c r="EE239" s="767"/>
      <c r="EF239" s="767"/>
      <c r="EG239" s="767"/>
      <c r="EH239" s="767"/>
      <c r="EI239" s="767"/>
      <c r="EJ239" s="767"/>
      <c r="EK239" s="767"/>
      <c r="EL239" s="767"/>
      <c r="EM239" s="767"/>
      <c r="EN239" s="767"/>
      <c r="EO239" s="767"/>
      <c r="EP239" s="767"/>
      <c r="EQ239" s="767"/>
      <c r="ER239" s="767"/>
      <c r="ES239" s="767"/>
      <c r="ET239" s="767"/>
      <c r="EU239" s="767"/>
      <c r="EV239" s="767"/>
      <c r="EW239" s="767"/>
      <c r="EX239" s="767"/>
      <c r="EY239" s="767"/>
      <c r="EZ239" s="767"/>
      <c r="FA239" s="767"/>
      <c r="FB239" s="767"/>
      <c r="FC239" s="767"/>
      <c r="FD239" s="767"/>
      <c r="FE239" s="767"/>
      <c r="FF239" s="767"/>
      <c r="FG239" s="767"/>
      <c r="FH239" s="767"/>
      <c r="FI239" s="767"/>
      <c r="FJ239" s="767"/>
      <c r="FK239" s="767"/>
      <c r="FL239" s="767"/>
      <c r="FM239" s="767"/>
      <c r="FN239" s="768"/>
      <c r="FO239" s="258"/>
      <c r="FP239" s="311"/>
      <c r="FQ239" s="311"/>
      <c r="FR239" s="311"/>
      <c r="FS239" s="311"/>
      <c r="FT239" s="311"/>
      <c r="FU239" s="311"/>
      <c r="FV239" s="311"/>
      <c r="FW239" s="311"/>
      <c r="FX239" s="311"/>
      <c r="FY239" s="311"/>
      <c r="FZ239" s="311"/>
      <c r="GA239" s="311"/>
      <c r="GB239" s="311"/>
      <c r="GC239" s="311"/>
      <c r="GD239" s="311"/>
      <c r="GE239" s="311"/>
      <c r="GF239" s="311"/>
      <c r="GG239" s="311"/>
      <c r="GH239" s="311"/>
      <c r="GI239" s="311"/>
      <c r="GJ239" s="311"/>
      <c r="GK239" s="311"/>
      <c r="GL239" s="311"/>
      <c r="GM239" s="311"/>
      <c r="GN239" s="311"/>
      <c r="GO239" s="311"/>
      <c r="GP239" s="311"/>
      <c r="GQ239" s="311"/>
      <c r="GR239" s="311"/>
      <c r="GS239" s="311"/>
      <c r="GT239" s="311"/>
      <c r="GU239" s="311"/>
      <c r="GV239" s="311"/>
      <c r="GW239" s="311"/>
      <c r="GX239" s="311"/>
      <c r="GY239" s="311"/>
      <c r="GZ239" s="311"/>
      <c r="HA239" s="311"/>
      <c r="HB239" s="311"/>
      <c r="HC239" s="311"/>
      <c r="HD239" s="311"/>
      <c r="HE239" s="311"/>
      <c r="HF239" s="311"/>
      <c r="HG239" s="311"/>
      <c r="HH239" s="311"/>
      <c r="HI239" s="311"/>
      <c r="HJ239" s="311"/>
      <c r="HK239" s="311"/>
      <c r="HL239" s="311"/>
      <c r="HM239" s="311"/>
      <c r="HN239" s="311"/>
      <c r="HO239" s="311"/>
      <c r="HP239" s="311"/>
      <c r="HQ239" s="311"/>
      <c r="HR239" s="311"/>
      <c r="HS239" s="311"/>
      <c r="HT239" s="311"/>
      <c r="HU239" s="311"/>
      <c r="HV239" s="311"/>
      <c r="HW239" s="311"/>
      <c r="HX239" s="311"/>
      <c r="HY239" s="311"/>
      <c r="HZ239" s="311"/>
      <c r="IA239" s="311"/>
      <c r="IB239" s="311"/>
      <c r="IC239" s="311"/>
      <c r="ID239" s="311"/>
      <c r="IE239" s="311"/>
      <c r="IF239" s="311"/>
      <c r="IG239" s="311"/>
      <c r="IH239" s="311"/>
      <c r="II239" s="311"/>
      <c r="IJ239" s="311"/>
      <c r="IK239" s="311"/>
      <c r="IL239" s="311"/>
      <c r="IM239" s="311"/>
      <c r="IN239" s="311"/>
      <c r="IO239" s="311"/>
      <c r="IP239" s="311"/>
      <c r="IQ239" s="311"/>
      <c r="IR239" s="311"/>
      <c r="IS239" s="311"/>
      <c r="IT239" s="311"/>
      <c r="IU239" s="311"/>
      <c r="IV239" s="311"/>
      <c r="IW239" s="311"/>
      <c r="IX239" s="311"/>
      <c r="IY239" s="311"/>
      <c r="IZ239" s="311"/>
      <c r="JA239" s="311"/>
      <c r="JB239" s="311"/>
      <c r="JC239" s="311"/>
      <c r="JD239" s="311"/>
      <c r="JE239" s="311"/>
      <c r="JF239" s="311"/>
      <c r="JG239" s="311"/>
      <c r="JH239" s="311"/>
      <c r="JI239" s="311"/>
      <c r="JJ239" s="311"/>
      <c r="JK239" s="311"/>
      <c r="JL239" s="311"/>
      <c r="JM239" s="311"/>
      <c r="JN239" s="311"/>
      <c r="JO239" s="311"/>
      <c r="JP239" s="311"/>
      <c r="JQ239" s="203"/>
      <c r="JR239" s="311"/>
      <c r="JS239" s="311"/>
      <c r="JT239" s="311"/>
      <c r="JU239" s="311"/>
      <c r="JV239" s="311"/>
      <c r="JW239" s="311"/>
      <c r="JX239" s="311"/>
      <c r="JY239" s="311"/>
      <c r="JZ239" s="311"/>
      <c r="KA239" s="311"/>
      <c r="KB239" s="311"/>
      <c r="KC239" s="311"/>
      <c r="KD239" s="311"/>
      <c r="KE239" s="311"/>
      <c r="KF239" s="311"/>
      <c r="KG239" s="311"/>
      <c r="KH239" s="311"/>
      <c r="KI239" s="311"/>
      <c r="KJ239" s="311"/>
      <c r="KK239" s="311"/>
      <c r="KL239" s="311"/>
      <c r="KM239" s="311"/>
      <c r="KN239" s="311"/>
      <c r="KO239" s="311"/>
      <c r="KP239" s="311"/>
      <c r="KQ239" s="311"/>
      <c r="KR239" s="311"/>
      <c r="KS239" s="311"/>
      <c r="KT239" s="311"/>
      <c r="KU239" s="311"/>
      <c r="KV239" s="311"/>
      <c r="KW239" s="311"/>
      <c r="KX239" s="311"/>
      <c r="KY239" s="311"/>
      <c r="KZ239" s="311"/>
      <c r="LA239" s="311"/>
      <c r="LB239" s="311"/>
      <c r="LC239" s="311"/>
      <c r="LD239" s="311"/>
      <c r="LE239" s="311"/>
      <c r="LF239" s="311"/>
      <c r="LG239" s="311"/>
      <c r="LH239" s="311"/>
      <c r="LI239" s="311"/>
      <c r="LJ239" s="311"/>
      <c r="LK239" s="311"/>
      <c r="LL239" s="311"/>
      <c r="LM239" s="311"/>
      <c r="LN239" s="311"/>
      <c r="LO239" s="311"/>
      <c r="LP239" s="311"/>
      <c r="LQ239" s="311"/>
      <c r="LR239" s="311"/>
      <c r="LS239" s="311"/>
      <c r="LT239" s="311"/>
      <c r="LU239" s="311"/>
      <c r="LV239" s="311"/>
      <c r="LW239" s="311"/>
      <c r="LX239" s="311"/>
      <c r="LY239" s="311"/>
      <c r="LZ239" s="311"/>
      <c r="MA239" s="311"/>
      <c r="MB239" s="311"/>
      <c r="MC239" s="311"/>
      <c r="MD239" s="311"/>
      <c r="ME239" s="311"/>
      <c r="MF239" s="311"/>
      <c r="MG239" s="311"/>
      <c r="MH239" s="311"/>
      <c r="MI239" s="311"/>
      <c r="MJ239" s="311"/>
      <c r="MK239" s="311"/>
      <c r="ML239" s="311"/>
      <c r="MM239" s="311"/>
      <c r="MN239" s="311"/>
      <c r="MO239" s="311"/>
      <c r="MP239" s="311"/>
      <c r="MQ239" s="311"/>
      <c r="MR239" s="311"/>
      <c r="MS239" s="311"/>
      <c r="MT239" s="311"/>
      <c r="MU239" s="311"/>
      <c r="MV239" s="311"/>
      <c r="MW239" s="311"/>
      <c r="MX239" s="311"/>
      <c r="MY239" s="311"/>
      <c r="MZ239" s="311"/>
      <c r="NA239" s="311"/>
      <c r="NB239" s="311"/>
      <c r="NC239" s="311"/>
      <c r="ND239" s="311"/>
      <c r="NE239" s="311"/>
      <c r="NF239" s="311"/>
      <c r="NG239" s="311"/>
      <c r="NH239" s="311"/>
      <c r="NI239" s="311"/>
      <c r="NJ239" s="311"/>
      <c r="NK239" s="311"/>
      <c r="NL239" s="311"/>
      <c r="NM239" s="311"/>
      <c r="NN239" s="311"/>
      <c r="NO239" s="311"/>
      <c r="NP239" s="311"/>
      <c r="NQ239" s="311"/>
      <c r="NR239" s="311"/>
      <c r="NS239" s="203"/>
      <c r="NT239" s="311"/>
      <c r="NU239" s="311"/>
      <c r="NV239" s="311"/>
      <c r="NW239" s="311"/>
      <c r="NX239" s="311"/>
      <c r="NY239" s="311"/>
      <c r="NZ239" s="311"/>
      <c r="OA239" s="311"/>
      <c r="OB239" s="311"/>
      <c r="OC239" s="311"/>
      <c r="OD239" s="311"/>
      <c r="OE239" s="311"/>
      <c r="OF239" s="311"/>
      <c r="OG239" s="311"/>
      <c r="OH239" s="311"/>
      <c r="OI239" s="311"/>
      <c r="OJ239" s="311"/>
      <c r="OK239" s="311"/>
      <c r="OL239" s="311"/>
      <c r="OM239" s="311"/>
      <c r="ON239" s="311"/>
      <c r="OO239" s="311"/>
      <c r="OP239" s="311"/>
      <c r="OQ239" s="311"/>
      <c r="OR239" s="311"/>
      <c r="OS239" s="311"/>
      <c r="OT239" s="311"/>
      <c r="OU239" s="311"/>
      <c r="OV239" s="311"/>
      <c r="OW239" s="311"/>
      <c r="OX239" s="311"/>
      <c r="OY239" s="311"/>
      <c r="OZ239" s="311"/>
      <c r="PA239" s="311"/>
      <c r="PB239" s="311"/>
      <c r="PC239" s="311"/>
      <c r="PD239" s="311"/>
      <c r="PE239" s="311"/>
      <c r="PF239" s="311"/>
      <c r="PG239" s="311"/>
      <c r="PH239" s="311"/>
      <c r="PI239" s="311"/>
      <c r="PJ239" s="311"/>
      <c r="PK239" s="311"/>
      <c r="PL239" s="311"/>
      <c r="PM239" s="311"/>
      <c r="PN239" s="311"/>
      <c r="PO239" s="311"/>
      <c r="PP239" s="311"/>
      <c r="PQ239" s="311"/>
      <c r="PR239" s="311"/>
      <c r="PS239" s="311"/>
      <c r="PT239" s="311"/>
      <c r="PU239" s="311"/>
      <c r="PV239" s="311"/>
      <c r="PW239" s="311"/>
      <c r="PX239" s="311"/>
      <c r="PY239" s="311"/>
      <c r="PZ239" s="311"/>
      <c r="QA239" s="311"/>
      <c r="QB239" s="311"/>
      <c r="QC239" s="311"/>
      <c r="QD239" s="311"/>
      <c r="QE239" s="311"/>
      <c r="QF239" s="311"/>
      <c r="QG239" s="311"/>
      <c r="QH239" s="311"/>
      <c r="QI239" s="311"/>
      <c r="QJ239" s="311"/>
      <c r="QK239" s="311"/>
      <c r="QL239" s="311"/>
      <c r="QM239" s="311"/>
      <c r="QN239" s="311"/>
      <c r="QO239" s="311"/>
      <c r="QP239" s="311"/>
      <c r="QQ239" s="311"/>
      <c r="QR239" s="311"/>
      <c r="QS239" s="311"/>
      <c r="QT239" s="311"/>
      <c r="QU239" s="311"/>
      <c r="QV239" s="311"/>
      <c r="QW239" s="311"/>
      <c r="QX239" s="311"/>
      <c r="QY239" s="311"/>
      <c r="QZ239" s="311"/>
      <c r="RA239" s="311"/>
      <c r="RB239" s="311"/>
      <c r="RC239" s="311"/>
      <c r="RD239" s="311"/>
      <c r="RE239" s="311"/>
      <c r="RF239" s="311"/>
      <c r="RG239" s="311"/>
      <c r="RH239" s="311"/>
      <c r="RI239" s="311"/>
      <c r="RJ239" s="311"/>
      <c r="RK239" s="311"/>
      <c r="RL239" s="311"/>
      <c r="RM239" s="311"/>
      <c r="RN239" s="311"/>
      <c r="RO239" s="311"/>
      <c r="RP239" s="311"/>
      <c r="RQ239" s="311"/>
      <c r="RR239" s="311"/>
      <c r="RS239" s="311"/>
      <c r="RT239" s="311"/>
      <c r="RU239" s="203"/>
    </row>
    <row r="240" spans="2:489" ht="6.95" customHeight="1">
      <c r="B240" s="234"/>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362"/>
      <c r="AB240" s="935"/>
      <c r="AC240" s="235"/>
      <c r="AD240" s="235"/>
      <c r="AE240" s="235"/>
      <c r="AF240" s="235"/>
      <c r="AG240" s="235"/>
      <c r="AH240" s="235"/>
      <c r="AI240" s="235"/>
      <c r="AJ240" s="235"/>
      <c r="AK240" s="235"/>
      <c r="AL240" s="235"/>
      <c r="AM240" s="235"/>
      <c r="AN240" s="235"/>
      <c r="AO240" s="235"/>
      <c r="AP240" s="235"/>
      <c r="AQ240" s="235"/>
      <c r="AR240" s="234"/>
      <c r="AS240" s="235"/>
      <c r="AT240" s="235"/>
      <c r="AU240" s="235"/>
      <c r="AV240" s="235"/>
      <c r="AW240" s="235"/>
      <c r="AX240" s="235"/>
      <c r="AY240" s="235"/>
      <c r="AZ240" s="235"/>
      <c r="BA240" s="235"/>
      <c r="BB240" s="235"/>
      <c r="BC240" s="235"/>
      <c r="BD240" s="235"/>
      <c r="BE240" s="235"/>
      <c r="BF240" s="235"/>
      <c r="BG240" s="236"/>
      <c r="BH240" s="769"/>
      <c r="BI240" s="770"/>
      <c r="BJ240" s="770"/>
      <c r="BK240" s="770"/>
      <c r="BL240" s="770"/>
      <c r="BM240" s="770"/>
      <c r="BN240" s="770"/>
      <c r="BO240" s="770"/>
      <c r="BP240" s="770"/>
      <c r="BQ240" s="770"/>
      <c r="BR240" s="770"/>
      <c r="BS240" s="770"/>
      <c r="BT240" s="770"/>
      <c r="BU240" s="770"/>
      <c r="BV240" s="770"/>
      <c r="BW240" s="770"/>
      <c r="BX240" s="770"/>
      <c r="BY240" s="770"/>
      <c r="BZ240" s="770"/>
      <c r="CA240" s="770"/>
      <c r="CB240" s="770"/>
      <c r="CC240" s="770"/>
      <c r="CD240" s="770"/>
      <c r="CE240" s="770"/>
      <c r="CF240" s="770"/>
      <c r="CG240" s="770"/>
      <c r="CH240" s="770"/>
      <c r="CI240" s="770"/>
      <c r="CJ240" s="770"/>
      <c r="CK240" s="770"/>
      <c r="CL240" s="770"/>
      <c r="CM240" s="770"/>
      <c r="CN240" s="770"/>
      <c r="CO240" s="770"/>
      <c r="CP240" s="770"/>
      <c r="CQ240" s="770"/>
      <c r="CR240" s="770"/>
      <c r="CS240" s="770"/>
      <c r="CT240" s="770"/>
      <c r="CU240" s="770"/>
      <c r="CV240" s="770"/>
      <c r="CW240" s="770"/>
      <c r="CX240" s="770"/>
      <c r="CY240" s="770"/>
      <c r="CZ240" s="770"/>
      <c r="DA240" s="770"/>
      <c r="DB240" s="770"/>
      <c r="DC240" s="770"/>
      <c r="DD240" s="770"/>
      <c r="DE240" s="770"/>
      <c r="DF240" s="770"/>
      <c r="DG240" s="770"/>
      <c r="DH240" s="770"/>
      <c r="DI240" s="770"/>
      <c r="DJ240" s="770"/>
      <c r="DK240" s="770"/>
      <c r="DL240" s="770"/>
      <c r="DM240" s="770"/>
      <c r="DN240" s="770"/>
      <c r="DO240" s="770"/>
      <c r="DP240" s="770"/>
      <c r="DQ240" s="770"/>
      <c r="DR240" s="770"/>
      <c r="DS240" s="770"/>
      <c r="DT240" s="770"/>
      <c r="DU240" s="770"/>
      <c r="DV240" s="770"/>
      <c r="DW240" s="770"/>
      <c r="DX240" s="770"/>
      <c r="DY240" s="770"/>
      <c r="DZ240" s="770"/>
      <c r="EA240" s="770"/>
      <c r="EB240" s="770"/>
      <c r="EC240" s="770"/>
      <c r="ED240" s="770"/>
      <c r="EE240" s="770"/>
      <c r="EF240" s="770"/>
      <c r="EG240" s="770"/>
      <c r="EH240" s="770"/>
      <c r="EI240" s="770"/>
      <c r="EJ240" s="770"/>
      <c r="EK240" s="770"/>
      <c r="EL240" s="770"/>
      <c r="EM240" s="770"/>
      <c r="EN240" s="770"/>
      <c r="EO240" s="770"/>
      <c r="EP240" s="770"/>
      <c r="EQ240" s="770"/>
      <c r="ER240" s="770"/>
      <c r="ES240" s="770"/>
      <c r="ET240" s="770"/>
      <c r="EU240" s="770"/>
      <c r="EV240" s="770"/>
      <c r="EW240" s="770"/>
      <c r="EX240" s="770"/>
      <c r="EY240" s="770"/>
      <c r="EZ240" s="770"/>
      <c r="FA240" s="770"/>
      <c r="FB240" s="770"/>
      <c r="FC240" s="770"/>
      <c r="FD240" s="770"/>
      <c r="FE240" s="770"/>
      <c r="FF240" s="770"/>
      <c r="FG240" s="770"/>
      <c r="FH240" s="770"/>
      <c r="FI240" s="770"/>
      <c r="FJ240" s="770"/>
      <c r="FK240" s="770"/>
      <c r="FL240" s="770"/>
      <c r="FM240" s="770"/>
      <c r="FN240" s="771"/>
      <c r="FO240" s="258"/>
      <c r="FP240" s="312"/>
      <c r="FQ240" s="312"/>
      <c r="FR240" s="312"/>
      <c r="FS240" s="312"/>
      <c r="FT240" s="312"/>
      <c r="FU240" s="312"/>
      <c r="FV240" s="312"/>
      <c r="FW240" s="312"/>
      <c r="FX240" s="312"/>
      <c r="FY240" s="312"/>
      <c r="FZ240" s="312"/>
      <c r="GA240" s="312"/>
      <c r="GB240" s="312"/>
      <c r="GC240" s="312"/>
      <c r="GD240" s="312"/>
      <c r="GE240" s="312"/>
      <c r="GF240" s="312"/>
      <c r="GG240" s="312"/>
      <c r="GH240" s="312"/>
      <c r="GI240" s="312"/>
      <c r="GJ240" s="312"/>
      <c r="GK240" s="312"/>
      <c r="GL240" s="312"/>
      <c r="GM240" s="312"/>
      <c r="GN240" s="312"/>
      <c r="GO240" s="312"/>
      <c r="GP240" s="312"/>
      <c r="GQ240" s="312"/>
      <c r="GR240" s="312"/>
      <c r="GS240" s="312"/>
      <c r="GT240" s="312"/>
      <c r="GU240" s="312"/>
      <c r="GV240" s="312"/>
      <c r="GW240" s="312"/>
      <c r="GX240" s="312"/>
      <c r="GY240" s="312"/>
      <c r="GZ240" s="312"/>
      <c r="HA240" s="312"/>
      <c r="HB240" s="312"/>
      <c r="HC240" s="312"/>
      <c r="HD240" s="312"/>
      <c r="HE240" s="312"/>
      <c r="HF240" s="312"/>
      <c r="HG240" s="312"/>
      <c r="HH240" s="312"/>
      <c r="HI240" s="312"/>
      <c r="HJ240" s="312"/>
      <c r="HK240" s="312"/>
      <c r="HL240" s="312"/>
      <c r="HM240" s="312"/>
      <c r="HN240" s="312"/>
      <c r="HO240" s="312"/>
      <c r="HP240" s="312"/>
      <c r="HQ240" s="312"/>
      <c r="HR240" s="312"/>
      <c r="HS240" s="312"/>
      <c r="HT240" s="312"/>
      <c r="HU240" s="312"/>
      <c r="HV240" s="312"/>
      <c r="HW240" s="312"/>
      <c r="HX240" s="312"/>
      <c r="HY240" s="312"/>
      <c r="HZ240" s="312"/>
      <c r="IA240" s="312"/>
      <c r="IB240" s="312"/>
      <c r="IC240" s="312"/>
      <c r="ID240" s="312"/>
      <c r="IE240" s="312"/>
      <c r="IF240" s="312"/>
      <c r="IG240" s="312"/>
      <c r="IH240" s="312"/>
      <c r="II240" s="312"/>
      <c r="IJ240" s="312"/>
      <c r="IK240" s="312"/>
      <c r="IL240" s="312"/>
      <c r="IM240" s="312"/>
      <c r="IN240" s="312"/>
      <c r="IO240" s="312"/>
      <c r="IP240" s="312"/>
      <c r="IQ240" s="312"/>
      <c r="IR240" s="312"/>
      <c r="IS240" s="312"/>
      <c r="IT240" s="312"/>
      <c r="IU240" s="312"/>
      <c r="IV240" s="312"/>
      <c r="IW240" s="312"/>
      <c r="IX240" s="312"/>
      <c r="IY240" s="312"/>
      <c r="IZ240" s="312"/>
      <c r="JA240" s="312"/>
      <c r="JB240" s="312"/>
      <c r="JC240" s="312"/>
      <c r="JD240" s="312"/>
      <c r="JE240" s="312"/>
      <c r="JF240" s="312"/>
      <c r="JG240" s="312"/>
      <c r="JH240" s="312"/>
      <c r="JI240" s="312"/>
      <c r="JJ240" s="312"/>
      <c r="JK240" s="312"/>
      <c r="JL240" s="312"/>
      <c r="JM240" s="312"/>
      <c r="JN240" s="312"/>
      <c r="JO240" s="312"/>
      <c r="JP240" s="312"/>
      <c r="JQ240" s="203"/>
      <c r="JR240" s="312"/>
      <c r="JS240" s="312"/>
      <c r="JT240" s="312"/>
      <c r="JU240" s="312"/>
      <c r="JV240" s="312"/>
      <c r="JW240" s="312"/>
      <c r="JX240" s="312"/>
      <c r="JY240" s="312"/>
      <c r="JZ240" s="312"/>
      <c r="KA240" s="312"/>
      <c r="KB240" s="312"/>
      <c r="KC240" s="312"/>
      <c r="KD240" s="312"/>
      <c r="KE240" s="312"/>
      <c r="KF240" s="312"/>
      <c r="KG240" s="312"/>
      <c r="KH240" s="312"/>
      <c r="KI240" s="312"/>
      <c r="KJ240" s="312"/>
      <c r="KK240" s="312"/>
      <c r="KL240" s="312"/>
      <c r="KM240" s="312"/>
      <c r="KN240" s="312"/>
      <c r="KO240" s="312"/>
      <c r="KP240" s="312"/>
      <c r="KQ240" s="312"/>
      <c r="KR240" s="312"/>
      <c r="KS240" s="312"/>
      <c r="KT240" s="312"/>
      <c r="KU240" s="312"/>
      <c r="KV240" s="312"/>
      <c r="KW240" s="312"/>
      <c r="KX240" s="312"/>
      <c r="KY240" s="312"/>
      <c r="KZ240" s="312"/>
      <c r="LA240" s="312"/>
      <c r="LB240" s="312"/>
      <c r="LC240" s="312"/>
      <c r="LD240" s="312"/>
      <c r="LE240" s="312"/>
      <c r="LF240" s="312"/>
      <c r="LG240" s="312"/>
      <c r="LH240" s="312"/>
      <c r="LI240" s="312"/>
      <c r="LJ240" s="312"/>
      <c r="LK240" s="312"/>
      <c r="LL240" s="312"/>
      <c r="LM240" s="312"/>
      <c r="LN240" s="312"/>
      <c r="LO240" s="312"/>
      <c r="LP240" s="312"/>
      <c r="LQ240" s="312"/>
      <c r="LR240" s="312"/>
      <c r="LS240" s="312"/>
      <c r="LT240" s="312"/>
      <c r="LU240" s="312"/>
      <c r="LV240" s="312"/>
      <c r="LW240" s="312"/>
      <c r="LX240" s="312"/>
      <c r="LY240" s="312"/>
      <c r="LZ240" s="312"/>
      <c r="MA240" s="312"/>
      <c r="MB240" s="312"/>
      <c r="MC240" s="312"/>
      <c r="MD240" s="312"/>
      <c r="ME240" s="312"/>
      <c r="MF240" s="312"/>
      <c r="MG240" s="312"/>
      <c r="MH240" s="312"/>
      <c r="MI240" s="312"/>
      <c r="MJ240" s="312"/>
      <c r="MK240" s="312"/>
      <c r="ML240" s="312"/>
      <c r="MM240" s="312"/>
      <c r="MN240" s="312"/>
      <c r="MO240" s="312"/>
      <c r="MP240" s="312"/>
      <c r="MQ240" s="312"/>
      <c r="MR240" s="312"/>
      <c r="MS240" s="312"/>
      <c r="MT240" s="312"/>
      <c r="MU240" s="312"/>
      <c r="MV240" s="312"/>
      <c r="MW240" s="312"/>
      <c r="MX240" s="312"/>
      <c r="MY240" s="312"/>
      <c r="MZ240" s="312"/>
      <c r="NA240" s="312"/>
      <c r="NB240" s="312"/>
      <c r="NC240" s="312"/>
      <c r="ND240" s="312"/>
      <c r="NE240" s="312"/>
      <c r="NF240" s="312"/>
      <c r="NG240" s="312"/>
      <c r="NH240" s="312"/>
      <c r="NI240" s="312"/>
      <c r="NJ240" s="312"/>
      <c r="NK240" s="312"/>
      <c r="NL240" s="312"/>
      <c r="NM240" s="312"/>
      <c r="NN240" s="312"/>
      <c r="NO240" s="312"/>
      <c r="NP240" s="312"/>
      <c r="NQ240" s="312"/>
      <c r="NR240" s="312"/>
      <c r="NS240" s="203"/>
      <c r="NT240" s="312"/>
      <c r="NU240" s="312"/>
      <c r="NV240" s="312"/>
      <c r="NW240" s="312"/>
      <c r="NX240" s="312"/>
      <c r="NY240" s="312"/>
      <c r="NZ240" s="312"/>
      <c r="OA240" s="312"/>
      <c r="OB240" s="312"/>
      <c r="OC240" s="312"/>
      <c r="OD240" s="312"/>
      <c r="OE240" s="312"/>
      <c r="OF240" s="312"/>
      <c r="OG240" s="312"/>
      <c r="OH240" s="312"/>
      <c r="OI240" s="312"/>
      <c r="OJ240" s="312"/>
      <c r="OK240" s="312"/>
      <c r="OL240" s="312"/>
      <c r="OM240" s="312"/>
      <c r="ON240" s="312"/>
      <c r="OO240" s="312"/>
      <c r="OP240" s="312"/>
      <c r="OQ240" s="312"/>
      <c r="OR240" s="312"/>
      <c r="OS240" s="312"/>
      <c r="OT240" s="312"/>
      <c r="OU240" s="312"/>
      <c r="OV240" s="312"/>
      <c r="OW240" s="312"/>
      <c r="OX240" s="312"/>
      <c r="OY240" s="312"/>
      <c r="OZ240" s="312"/>
      <c r="PA240" s="312"/>
      <c r="PB240" s="312"/>
      <c r="PC240" s="312"/>
      <c r="PD240" s="312"/>
      <c r="PE240" s="312"/>
      <c r="PF240" s="312"/>
      <c r="PG240" s="312"/>
      <c r="PH240" s="312"/>
      <c r="PI240" s="312"/>
      <c r="PJ240" s="312"/>
      <c r="PK240" s="312"/>
      <c r="PL240" s="312"/>
      <c r="PM240" s="312"/>
      <c r="PN240" s="312"/>
      <c r="PO240" s="312"/>
      <c r="PP240" s="312"/>
      <c r="PQ240" s="312"/>
      <c r="PR240" s="312"/>
      <c r="PS240" s="312"/>
      <c r="PT240" s="312"/>
      <c r="PU240" s="312"/>
      <c r="PV240" s="312"/>
      <c r="PW240" s="312"/>
      <c r="PX240" s="312"/>
      <c r="PY240" s="312"/>
      <c r="PZ240" s="312"/>
      <c r="QA240" s="312"/>
      <c r="QB240" s="312"/>
      <c r="QC240" s="312"/>
      <c r="QD240" s="312"/>
      <c r="QE240" s="312"/>
      <c r="QF240" s="312"/>
      <c r="QG240" s="312"/>
      <c r="QH240" s="312"/>
      <c r="QI240" s="312"/>
      <c r="QJ240" s="312"/>
      <c r="QK240" s="312"/>
      <c r="QL240" s="312"/>
      <c r="QM240" s="312"/>
      <c r="QN240" s="312"/>
      <c r="QO240" s="312"/>
      <c r="QP240" s="312"/>
      <c r="QQ240" s="312"/>
      <c r="QR240" s="312"/>
      <c r="QS240" s="312"/>
      <c r="QT240" s="312"/>
      <c r="QU240" s="312"/>
      <c r="QV240" s="312"/>
      <c r="QW240" s="312"/>
      <c r="QX240" s="312"/>
      <c r="QY240" s="312"/>
      <c r="QZ240" s="312"/>
      <c r="RA240" s="312"/>
      <c r="RB240" s="312"/>
      <c r="RC240" s="312"/>
      <c r="RD240" s="312"/>
      <c r="RE240" s="312"/>
      <c r="RF240" s="312"/>
      <c r="RG240" s="312"/>
      <c r="RH240" s="312"/>
      <c r="RI240" s="312"/>
      <c r="RJ240" s="312"/>
      <c r="RK240" s="312"/>
      <c r="RL240" s="312"/>
      <c r="RM240" s="312"/>
      <c r="RN240" s="312"/>
      <c r="RO240" s="312"/>
      <c r="RP240" s="312"/>
      <c r="RQ240" s="312"/>
      <c r="RR240" s="312"/>
      <c r="RS240" s="312"/>
      <c r="RT240" s="312"/>
      <c r="RU240" s="203"/>
    </row>
    <row r="241" spans="2:489" ht="6.95" customHeight="1">
      <c r="B241" s="234"/>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362"/>
      <c r="AB241" s="935"/>
      <c r="AC241" s="235"/>
      <c r="AD241" s="235"/>
      <c r="AE241" s="235"/>
      <c r="AF241" s="235"/>
      <c r="AG241" s="235"/>
      <c r="AH241" s="235"/>
      <c r="AI241" s="235"/>
      <c r="AJ241" s="235"/>
      <c r="AK241" s="235"/>
      <c r="AL241" s="235"/>
      <c r="AM241" s="235"/>
      <c r="AN241" s="235"/>
      <c r="AO241" s="235"/>
      <c r="AP241" s="235"/>
      <c r="AQ241" s="235"/>
      <c r="AR241" s="234"/>
      <c r="AS241" s="235"/>
      <c r="AT241" s="235"/>
      <c r="AU241" s="235"/>
      <c r="AV241" s="235"/>
      <c r="AW241" s="235"/>
      <c r="AX241" s="235"/>
      <c r="AY241" s="235"/>
      <c r="AZ241" s="235"/>
      <c r="BA241" s="235"/>
      <c r="BB241" s="235"/>
      <c r="BC241" s="235"/>
      <c r="BD241" s="235"/>
      <c r="BE241" s="235"/>
      <c r="BF241" s="235"/>
      <c r="BG241" s="236"/>
      <c r="BH241" s="231" t="s">
        <v>68</v>
      </c>
      <c r="BI241" s="232"/>
      <c r="BJ241" s="232"/>
      <c r="BK241" s="232"/>
      <c r="BL241" s="232"/>
      <c r="BM241" s="232"/>
      <c r="BN241" s="232"/>
      <c r="BO241" s="232"/>
      <c r="BP241" s="232"/>
      <c r="BQ241" s="232"/>
      <c r="BR241" s="232"/>
      <c r="BS241" s="232"/>
      <c r="BT241" s="232"/>
      <c r="BU241" s="232"/>
      <c r="BV241" s="232"/>
      <c r="BW241" s="233"/>
      <c r="BX241" s="231" t="s">
        <v>69</v>
      </c>
      <c r="BY241" s="232"/>
      <c r="BZ241" s="232"/>
      <c r="CA241" s="232"/>
      <c r="CB241" s="232"/>
      <c r="CC241" s="232"/>
      <c r="CD241" s="232"/>
      <c r="CE241" s="232"/>
      <c r="CF241" s="232"/>
      <c r="CG241" s="232"/>
      <c r="CH241" s="232"/>
      <c r="CI241" s="232"/>
      <c r="CJ241" s="232"/>
      <c r="CK241" s="232"/>
      <c r="CL241" s="232"/>
      <c r="CM241" s="232"/>
      <c r="CN241" s="232"/>
      <c r="CO241" s="232"/>
      <c r="CP241" s="233"/>
      <c r="CQ241" s="332" t="s">
        <v>14757</v>
      </c>
      <c r="CR241" s="333"/>
      <c r="CS241" s="333"/>
      <c r="CT241" s="333"/>
      <c r="CU241" s="333"/>
      <c r="CV241" s="333"/>
      <c r="CW241" s="333"/>
      <c r="CX241" s="333"/>
      <c r="CY241" s="333"/>
      <c r="CZ241" s="333"/>
      <c r="DA241" s="333"/>
      <c r="DB241" s="333"/>
      <c r="DC241" s="333"/>
      <c r="DD241" s="333"/>
      <c r="DE241" s="1160"/>
      <c r="DF241" s="231" t="s">
        <v>70</v>
      </c>
      <c r="DG241" s="232"/>
      <c r="DH241" s="232"/>
      <c r="DI241" s="232"/>
      <c r="DJ241" s="232"/>
      <c r="DK241" s="232"/>
      <c r="DL241" s="232"/>
      <c r="DM241" s="232"/>
      <c r="DN241" s="232"/>
      <c r="DO241" s="232"/>
      <c r="DP241" s="233"/>
      <c r="DQ241" s="874" t="s">
        <v>13847</v>
      </c>
      <c r="DR241" s="763"/>
      <c r="DS241" s="763"/>
      <c r="DT241" s="763"/>
      <c r="DU241" s="763"/>
      <c r="DV241" s="763"/>
      <c r="DW241" s="763"/>
      <c r="DX241" s="763"/>
      <c r="DY241" s="763"/>
      <c r="DZ241" s="763"/>
      <c r="EA241" s="763"/>
      <c r="EB241" s="763"/>
      <c r="EC241" s="763"/>
      <c r="ED241" s="763"/>
      <c r="EE241" s="763"/>
      <c r="EF241" s="763"/>
      <c r="EG241" s="763"/>
      <c r="EH241" s="763"/>
      <c r="EI241" s="763"/>
      <c r="EJ241" s="763"/>
      <c r="EK241" s="763"/>
      <c r="EL241" s="763"/>
      <c r="EM241" s="763"/>
      <c r="EN241" s="763"/>
      <c r="EO241" s="763"/>
      <c r="EP241" s="763"/>
      <c r="EQ241" s="763"/>
      <c r="ER241" s="763"/>
      <c r="ES241" s="763"/>
      <c r="ET241" s="763"/>
      <c r="EU241" s="763"/>
      <c r="EV241" s="763"/>
      <c r="EW241" s="763"/>
      <c r="EX241" s="763"/>
      <c r="EY241" s="763"/>
      <c r="EZ241" s="763"/>
      <c r="FA241" s="763"/>
      <c r="FB241" s="763"/>
      <c r="FC241" s="763"/>
      <c r="FD241" s="763"/>
      <c r="FE241" s="763"/>
      <c r="FF241" s="763"/>
      <c r="FG241" s="763"/>
      <c r="FH241" s="763"/>
      <c r="FI241" s="763"/>
      <c r="FJ241" s="763"/>
      <c r="FK241" s="763"/>
      <c r="FL241" s="763"/>
      <c r="FM241" s="763"/>
      <c r="FN241" s="764"/>
      <c r="FO241" s="258"/>
      <c r="FP241" s="231" t="s">
        <v>63</v>
      </c>
      <c r="FQ241" s="232"/>
      <c r="FR241" s="232"/>
      <c r="FS241" s="232"/>
      <c r="FT241" s="232"/>
      <c r="FU241" s="232"/>
      <c r="FV241" s="232"/>
      <c r="FW241" s="232"/>
      <c r="FX241" s="232"/>
      <c r="FY241" s="361"/>
      <c r="FZ241" s="231" t="s">
        <v>69</v>
      </c>
      <c r="GA241" s="232"/>
      <c r="GB241" s="232"/>
      <c r="GC241" s="232"/>
      <c r="GD241" s="232"/>
      <c r="GE241" s="232"/>
      <c r="GF241" s="232"/>
      <c r="GG241" s="232"/>
      <c r="GH241" s="232"/>
      <c r="GI241" s="232"/>
      <c r="GJ241" s="232"/>
      <c r="GK241" s="232"/>
      <c r="GL241" s="232"/>
      <c r="GM241" s="232"/>
      <c r="GN241" s="232"/>
      <c r="GO241" s="232"/>
      <c r="GP241" s="232"/>
      <c r="GQ241" s="232"/>
      <c r="GR241" s="233"/>
      <c r="GS241" s="332" t="s">
        <v>14757</v>
      </c>
      <c r="GT241" s="333"/>
      <c r="GU241" s="333"/>
      <c r="GV241" s="333"/>
      <c r="GW241" s="333"/>
      <c r="GX241" s="333"/>
      <c r="GY241" s="333"/>
      <c r="GZ241" s="333"/>
      <c r="HA241" s="333"/>
      <c r="HB241" s="333"/>
      <c r="HC241" s="333"/>
      <c r="HD241" s="333"/>
      <c r="HE241" s="333"/>
      <c r="HF241" s="333"/>
      <c r="HG241" s="1160"/>
      <c r="HH241" s="231" t="s">
        <v>70</v>
      </c>
      <c r="HI241" s="232"/>
      <c r="HJ241" s="232"/>
      <c r="HK241" s="232"/>
      <c r="HL241" s="232"/>
      <c r="HM241" s="232"/>
      <c r="HN241" s="232"/>
      <c r="HO241" s="232"/>
      <c r="HP241" s="232"/>
      <c r="HQ241" s="232"/>
      <c r="HR241" s="233"/>
      <c r="HS241" s="874" t="s">
        <v>13847</v>
      </c>
      <c r="HT241" s="763"/>
      <c r="HU241" s="763"/>
      <c r="HV241" s="763"/>
      <c r="HW241" s="763"/>
      <c r="HX241" s="763"/>
      <c r="HY241" s="763"/>
      <c r="HZ241" s="763"/>
      <c r="IA241" s="763"/>
      <c r="IB241" s="763"/>
      <c r="IC241" s="763"/>
      <c r="ID241" s="763"/>
      <c r="IE241" s="763"/>
      <c r="IF241" s="763"/>
      <c r="IG241" s="763"/>
      <c r="IH241" s="763"/>
      <c r="II241" s="763"/>
      <c r="IJ241" s="763"/>
      <c r="IK241" s="763"/>
      <c r="IL241" s="763"/>
      <c r="IM241" s="763"/>
      <c r="IN241" s="763"/>
      <c r="IO241" s="763"/>
      <c r="IP241" s="763"/>
      <c r="IQ241" s="763"/>
      <c r="IR241" s="763"/>
      <c r="IS241" s="763"/>
      <c r="IT241" s="763"/>
      <c r="IU241" s="763"/>
      <c r="IV241" s="763"/>
      <c r="IW241" s="763"/>
      <c r="IX241" s="763"/>
      <c r="IY241" s="763"/>
      <c r="IZ241" s="763"/>
      <c r="JA241" s="763"/>
      <c r="JB241" s="763"/>
      <c r="JC241" s="763"/>
      <c r="JD241" s="763"/>
      <c r="JE241" s="763"/>
      <c r="JF241" s="763"/>
      <c r="JG241" s="763"/>
      <c r="JH241" s="763"/>
      <c r="JI241" s="763"/>
      <c r="JJ241" s="763"/>
      <c r="JK241" s="763"/>
      <c r="JL241" s="763"/>
      <c r="JM241" s="763"/>
      <c r="JN241" s="763"/>
      <c r="JO241" s="763"/>
      <c r="JP241" s="764"/>
      <c r="JQ241" s="258"/>
      <c r="JR241" s="231" t="s">
        <v>63</v>
      </c>
      <c r="JS241" s="232"/>
      <c r="JT241" s="232"/>
      <c r="JU241" s="232"/>
      <c r="JV241" s="232"/>
      <c r="JW241" s="232"/>
      <c r="JX241" s="232"/>
      <c r="JY241" s="232"/>
      <c r="JZ241" s="232"/>
      <c r="KA241" s="361"/>
      <c r="KB241" s="231" t="s">
        <v>69</v>
      </c>
      <c r="KC241" s="232"/>
      <c r="KD241" s="232"/>
      <c r="KE241" s="232"/>
      <c r="KF241" s="232"/>
      <c r="KG241" s="232"/>
      <c r="KH241" s="232"/>
      <c r="KI241" s="232"/>
      <c r="KJ241" s="232"/>
      <c r="KK241" s="232"/>
      <c r="KL241" s="232"/>
      <c r="KM241" s="232"/>
      <c r="KN241" s="232"/>
      <c r="KO241" s="232"/>
      <c r="KP241" s="232"/>
      <c r="KQ241" s="232"/>
      <c r="KR241" s="232"/>
      <c r="KS241" s="232"/>
      <c r="KT241" s="233"/>
      <c r="KU241" s="332" t="s">
        <v>14757</v>
      </c>
      <c r="KV241" s="333"/>
      <c r="KW241" s="333"/>
      <c r="KX241" s="333"/>
      <c r="KY241" s="333"/>
      <c r="KZ241" s="333"/>
      <c r="LA241" s="333"/>
      <c r="LB241" s="333"/>
      <c r="LC241" s="333"/>
      <c r="LD241" s="333"/>
      <c r="LE241" s="333"/>
      <c r="LF241" s="333"/>
      <c r="LG241" s="333"/>
      <c r="LH241" s="333"/>
      <c r="LI241" s="1160"/>
      <c r="LJ241" s="231" t="s">
        <v>70</v>
      </c>
      <c r="LK241" s="232"/>
      <c r="LL241" s="232"/>
      <c r="LM241" s="232"/>
      <c r="LN241" s="232"/>
      <c r="LO241" s="232"/>
      <c r="LP241" s="232"/>
      <c r="LQ241" s="232"/>
      <c r="LR241" s="232"/>
      <c r="LS241" s="232"/>
      <c r="LT241" s="233"/>
      <c r="LU241" s="874" t="s">
        <v>13847</v>
      </c>
      <c r="LV241" s="763"/>
      <c r="LW241" s="763"/>
      <c r="LX241" s="763"/>
      <c r="LY241" s="763"/>
      <c r="LZ241" s="763"/>
      <c r="MA241" s="763"/>
      <c r="MB241" s="763"/>
      <c r="MC241" s="763"/>
      <c r="MD241" s="763"/>
      <c r="ME241" s="763"/>
      <c r="MF241" s="763"/>
      <c r="MG241" s="763"/>
      <c r="MH241" s="763"/>
      <c r="MI241" s="763"/>
      <c r="MJ241" s="763"/>
      <c r="MK241" s="763"/>
      <c r="ML241" s="763"/>
      <c r="MM241" s="763"/>
      <c r="MN241" s="763"/>
      <c r="MO241" s="763"/>
      <c r="MP241" s="763"/>
      <c r="MQ241" s="763"/>
      <c r="MR241" s="763"/>
      <c r="MS241" s="763"/>
      <c r="MT241" s="763"/>
      <c r="MU241" s="763"/>
      <c r="MV241" s="763"/>
      <c r="MW241" s="763"/>
      <c r="MX241" s="763"/>
      <c r="MY241" s="763"/>
      <c r="MZ241" s="763"/>
      <c r="NA241" s="763"/>
      <c r="NB241" s="763"/>
      <c r="NC241" s="763"/>
      <c r="ND241" s="763"/>
      <c r="NE241" s="763"/>
      <c r="NF241" s="763"/>
      <c r="NG241" s="763"/>
      <c r="NH241" s="763"/>
      <c r="NI241" s="763"/>
      <c r="NJ241" s="763"/>
      <c r="NK241" s="763"/>
      <c r="NL241" s="763"/>
      <c r="NM241" s="763"/>
      <c r="NN241" s="763"/>
      <c r="NO241" s="763"/>
      <c r="NP241" s="763"/>
      <c r="NQ241" s="763"/>
      <c r="NR241" s="764"/>
      <c r="NS241" s="258"/>
      <c r="NT241" s="231" t="s">
        <v>63</v>
      </c>
      <c r="NU241" s="232"/>
      <c r="NV241" s="232"/>
      <c r="NW241" s="232"/>
      <c r="NX241" s="232"/>
      <c r="NY241" s="232"/>
      <c r="NZ241" s="232"/>
      <c r="OA241" s="232"/>
      <c r="OB241" s="232"/>
      <c r="OC241" s="361"/>
      <c r="OD241" s="231" t="s">
        <v>69</v>
      </c>
      <c r="OE241" s="232"/>
      <c r="OF241" s="232"/>
      <c r="OG241" s="232"/>
      <c r="OH241" s="232"/>
      <c r="OI241" s="232"/>
      <c r="OJ241" s="232"/>
      <c r="OK241" s="232"/>
      <c r="OL241" s="232"/>
      <c r="OM241" s="232"/>
      <c r="ON241" s="232"/>
      <c r="OO241" s="232"/>
      <c r="OP241" s="232"/>
      <c r="OQ241" s="232"/>
      <c r="OR241" s="232"/>
      <c r="OS241" s="232"/>
      <c r="OT241" s="232"/>
      <c r="OU241" s="232"/>
      <c r="OV241" s="233"/>
      <c r="OW241" s="332" t="s">
        <v>14757</v>
      </c>
      <c r="OX241" s="333"/>
      <c r="OY241" s="333"/>
      <c r="OZ241" s="333"/>
      <c r="PA241" s="333"/>
      <c r="PB241" s="333"/>
      <c r="PC241" s="333"/>
      <c r="PD241" s="333"/>
      <c r="PE241" s="333"/>
      <c r="PF241" s="333"/>
      <c r="PG241" s="333"/>
      <c r="PH241" s="333"/>
      <c r="PI241" s="333"/>
      <c r="PJ241" s="333"/>
      <c r="PK241" s="1160"/>
      <c r="PL241" s="231" t="s">
        <v>70</v>
      </c>
      <c r="PM241" s="232"/>
      <c r="PN241" s="232"/>
      <c r="PO241" s="232"/>
      <c r="PP241" s="232"/>
      <c r="PQ241" s="232"/>
      <c r="PR241" s="232"/>
      <c r="PS241" s="232"/>
      <c r="PT241" s="232"/>
      <c r="PU241" s="232"/>
      <c r="PV241" s="233"/>
      <c r="PW241" s="874" t="s">
        <v>13847</v>
      </c>
      <c r="PX241" s="763"/>
      <c r="PY241" s="763"/>
      <c r="PZ241" s="763"/>
      <c r="QA241" s="763"/>
      <c r="QB241" s="763"/>
      <c r="QC241" s="763"/>
      <c r="QD241" s="763"/>
      <c r="QE241" s="763"/>
      <c r="QF241" s="763"/>
      <c r="QG241" s="763"/>
      <c r="QH241" s="763"/>
      <c r="QI241" s="763"/>
      <c r="QJ241" s="763"/>
      <c r="QK241" s="763"/>
      <c r="QL241" s="763"/>
      <c r="QM241" s="763"/>
      <c r="QN241" s="763"/>
      <c r="QO241" s="763"/>
      <c r="QP241" s="763"/>
      <c r="QQ241" s="763"/>
      <c r="QR241" s="763"/>
      <c r="QS241" s="763"/>
      <c r="QT241" s="763"/>
      <c r="QU241" s="763"/>
      <c r="QV241" s="763"/>
      <c r="QW241" s="763"/>
      <c r="QX241" s="763"/>
      <c r="QY241" s="763"/>
      <c r="QZ241" s="763"/>
      <c r="RA241" s="763"/>
      <c r="RB241" s="763"/>
      <c r="RC241" s="763"/>
      <c r="RD241" s="763"/>
      <c r="RE241" s="763"/>
      <c r="RF241" s="763"/>
      <c r="RG241" s="763"/>
      <c r="RH241" s="763"/>
      <c r="RI241" s="763"/>
      <c r="RJ241" s="763"/>
      <c r="RK241" s="763"/>
      <c r="RL241" s="763"/>
      <c r="RM241" s="763"/>
      <c r="RN241" s="763"/>
      <c r="RO241" s="763"/>
      <c r="RP241" s="763"/>
      <c r="RQ241" s="763"/>
      <c r="RR241" s="763"/>
      <c r="RS241" s="763"/>
      <c r="RT241" s="764"/>
      <c r="RU241" s="258"/>
    </row>
    <row r="242" spans="2:489" ht="6.95" customHeight="1">
      <c r="B242" s="234"/>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362"/>
      <c r="AB242" s="935"/>
      <c r="AC242" s="235"/>
      <c r="AD242" s="235"/>
      <c r="AE242" s="235"/>
      <c r="AF242" s="235"/>
      <c r="AG242" s="235"/>
      <c r="AH242" s="235"/>
      <c r="AI242" s="235"/>
      <c r="AJ242" s="235"/>
      <c r="AK242" s="235"/>
      <c r="AL242" s="235"/>
      <c r="AM242" s="235"/>
      <c r="AN242" s="235"/>
      <c r="AO242" s="235"/>
      <c r="AP242" s="235"/>
      <c r="AQ242" s="235"/>
      <c r="AR242" s="234"/>
      <c r="AS242" s="235"/>
      <c r="AT242" s="235"/>
      <c r="AU242" s="235"/>
      <c r="AV242" s="235"/>
      <c r="AW242" s="235"/>
      <c r="AX242" s="235"/>
      <c r="AY242" s="235"/>
      <c r="AZ242" s="235"/>
      <c r="BA242" s="235"/>
      <c r="BB242" s="235"/>
      <c r="BC242" s="235"/>
      <c r="BD242" s="235"/>
      <c r="BE242" s="235"/>
      <c r="BF242" s="235"/>
      <c r="BG242" s="236"/>
      <c r="BH242" s="234"/>
      <c r="BI242" s="235"/>
      <c r="BJ242" s="235"/>
      <c r="BK242" s="235"/>
      <c r="BL242" s="235"/>
      <c r="BM242" s="235"/>
      <c r="BN242" s="235"/>
      <c r="BO242" s="235"/>
      <c r="BP242" s="235"/>
      <c r="BQ242" s="235"/>
      <c r="BR242" s="235"/>
      <c r="BS242" s="235"/>
      <c r="BT242" s="235"/>
      <c r="BU242" s="235"/>
      <c r="BV242" s="235"/>
      <c r="BW242" s="236"/>
      <c r="BX242" s="234"/>
      <c r="BY242" s="235"/>
      <c r="BZ242" s="235"/>
      <c r="CA242" s="235"/>
      <c r="CB242" s="235"/>
      <c r="CC242" s="235"/>
      <c r="CD242" s="235"/>
      <c r="CE242" s="235"/>
      <c r="CF242" s="235"/>
      <c r="CG242" s="235"/>
      <c r="CH242" s="235"/>
      <c r="CI242" s="235"/>
      <c r="CJ242" s="235"/>
      <c r="CK242" s="235"/>
      <c r="CL242" s="235"/>
      <c r="CM242" s="235"/>
      <c r="CN242" s="235"/>
      <c r="CO242" s="235"/>
      <c r="CP242" s="236"/>
      <c r="CQ242" s="335"/>
      <c r="CR242" s="336"/>
      <c r="CS242" s="336"/>
      <c r="CT242" s="336"/>
      <c r="CU242" s="336"/>
      <c r="CV242" s="336"/>
      <c r="CW242" s="336"/>
      <c r="CX242" s="336"/>
      <c r="CY242" s="336"/>
      <c r="CZ242" s="336"/>
      <c r="DA242" s="336"/>
      <c r="DB242" s="336"/>
      <c r="DC242" s="336"/>
      <c r="DD242" s="336"/>
      <c r="DE242" s="1161"/>
      <c r="DF242" s="234"/>
      <c r="DG242" s="235"/>
      <c r="DH242" s="235"/>
      <c r="DI242" s="235"/>
      <c r="DJ242" s="235"/>
      <c r="DK242" s="235"/>
      <c r="DL242" s="235"/>
      <c r="DM242" s="235"/>
      <c r="DN242" s="235"/>
      <c r="DO242" s="235"/>
      <c r="DP242" s="236"/>
      <c r="DQ242" s="875"/>
      <c r="DR242" s="585"/>
      <c r="DS242" s="585"/>
      <c r="DT242" s="585"/>
      <c r="DU242" s="585"/>
      <c r="DV242" s="585"/>
      <c r="DW242" s="585"/>
      <c r="DX242" s="585"/>
      <c r="DY242" s="585"/>
      <c r="DZ242" s="585"/>
      <c r="EA242" s="585"/>
      <c r="EB242" s="585"/>
      <c r="EC242" s="585"/>
      <c r="ED242" s="585"/>
      <c r="EE242" s="585"/>
      <c r="EF242" s="585"/>
      <c r="EG242" s="585"/>
      <c r="EH242" s="585"/>
      <c r="EI242" s="585"/>
      <c r="EJ242" s="585"/>
      <c r="EK242" s="585"/>
      <c r="EL242" s="585"/>
      <c r="EM242" s="585"/>
      <c r="EN242" s="585"/>
      <c r="EO242" s="585"/>
      <c r="EP242" s="585"/>
      <c r="EQ242" s="585"/>
      <c r="ER242" s="585"/>
      <c r="ES242" s="585"/>
      <c r="ET242" s="585"/>
      <c r="EU242" s="585"/>
      <c r="EV242" s="585"/>
      <c r="EW242" s="585"/>
      <c r="EX242" s="585"/>
      <c r="EY242" s="585"/>
      <c r="EZ242" s="585"/>
      <c r="FA242" s="585"/>
      <c r="FB242" s="585"/>
      <c r="FC242" s="585"/>
      <c r="FD242" s="585"/>
      <c r="FE242" s="585"/>
      <c r="FF242" s="585"/>
      <c r="FG242" s="585"/>
      <c r="FH242" s="585"/>
      <c r="FI242" s="585"/>
      <c r="FJ242" s="585"/>
      <c r="FK242" s="585"/>
      <c r="FL242" s="585"/>
      <c r="FM242" s="585"/>
      <c r="FN242" s="586"/>
      <c r="FO242" s="258"/>
      <c r="FP242" s="234"/>
      <c r="FQ242" s="235"/>
      <c r="FR242" s="235"/>
      <c r="FS242" s="235"/>
      <c r="FT242" s="235"/>
      <c r="FU242" s="235"/>
      <c r="FV242" s="235"/>
      <c r="FW242" s="235"/>
      <c r="FX242" s="235"/>
      <c r="FY242" s="362"/>
      <c r="FZ242" s="234"/>
      <c r="GA242" s="235"/>
      <c r="GB242" s="235"/>
      <c r="GC242" s="235"/>
      <c r="GD242" s="235"/>
      <c r="GE242" s="235"/>
      <c r="GF242" s="235"/>
      <c r="GG242" s="235"/>
      <c r="GH242" s="235"/>
      <c r="GI242" s="235"/>
      <c r="GJ242" s="235"/>
      <c r="GK242" s="235"/>
      <c r="GL242" s="235"/>
      <c r="GM242" s="235"/>
      <c r="GN242" s="235"/>
      <c r="GO242" s="235"/>
      <c r="GP242" s="235"/>
      <c r="GQ242" s="235"/>
      <c r="GR242" s="236"/>
      <c r="GS242" s="335"/>
      <c r="GT242" s="336"/>
      <c r="GU242" s="336"/>
      <c r="GV242" s="336"/>
      <c r="GW242" s="336"/>
      <c r="GX242" s="336"/>
      <c r="GY242" s="336"/>
      <c r="GZ242" s="336"/>
      <c r="HA242" s="336"/>
      <c r="HB242" s="336"/>
      <c r="HC242" s="336"/>
      <c r="HD242" s="336"/>
      <c r="HE242" s="336"/>
      <c r="HF242" s="336"/>
      <c r="HG242" s="1161"/>
      <c r="HH242" s="234"/>
      <c r="HI242" s="235"/>
      <c r="HJ242" s="235"/>
      <c r="HK242" s="235"/>
      <c r="HL242" s="235"/>
      <c r="HM242" s="235"/>
      <c r="HN242" s="235"/>
      <c r="HO242" s="235"/>
      <c r="HP242" s="235"/>
      <c r="HQ242" s="235"/>
      <c r="HR242" s="236"/>
      <c r="HS242" s="875"/>
      <c r="HT242" s="585"/>
      <c r="HU242" s="585"/>
      <c r="HV242" s="585"/>
      <c r="HW242" s="585"/>
      <c r="HX242" s="585"/>
      <c r="HY242" s="585"/>
      <c r="HZ242" s="585"/>
      <c r="IA242" s="585"/>
      <c r="IB242" s="585"/>
      <c r="IC242" s="585"/>
      <c r="ID242" s="585"/>
      <c r="IE242" s="585"/>
      <c r="IF242" s="585"/>
      <c r="IG242" s="585"/>
      <c r="IH242" s="585"/>
      <c r="II242" s="585"/>
      <c r="IJ242" s="585"/>
      <c r="IK242" s="585"/>
      <c r="IL242" s="585"/>
      <c r="IM242" s="585"/>
      <c r="IN242" s="585"/>
      <c r="IO242" s="585"/>
      <c r="IP242" s="585"/>
      <c r="IQ242" s="585"/>
      <c r="IR242" s="585"/>
      <c r="IS242" s="585"/>
      <c r="IT242" s="585"/>
      <c r="IU242" s="585"/>
      <c r="IV242" s="585"/>
      <c r="IW242" s="585"/>
      <c r="IX242" s="585"/>
      <c r="IY242" s="585"/>
      <c r="IZ242" s="585"/>
      <c r="JA242" s="585"/>
      <c r="JB242" s="585"/>
      <c r="JC242" s="585"/>
      <c r="JD242" s="585"/>
      <c r="JE242" s="585"/>
      <c r="JF242" s="585"/>
      <c r="JG242" s="585"/>
      <c r="JH242" s="585"/>
      <c r="JI242" s="585"/>
      <c r="JJ242" s="585"/>
      <c r="JK242" s="585"/>
      <c r="JL242" s="585"/>
      <c r="JM242" s="585"/>
      <c r="JN242" s="585"/>
      <c r="JO242" s="585"/>
      <c r="JP242" s="586"/>
      <c r="JQ242" s="258"/>
      <c r="JR242" s="234"/>
      <c r="JS242" s="235"/>
      <c r="JT242" s="235"/>
      <c r="JU242" s="235"/>
      <c r="JV242" s="235"/>
      <c r="JW242" s="235"/>
      <c r="JX242" s="235"/>
      <c r="JY242" s="235"/>
      <c r="JZ242" s="235"/>
      <c r="KA242" s="362"/>
      <c r="KB242" s="234"/>
      <c r="KC242" s="235"/>
      <c r="KD242" s="235"/>
      <c r="KE242" s="235"/>
      <c r="KF242" s="235"/>
      <c r="KG242" s="235"/>
      <c r="KH242" s="235"/>
      <c r="KI242" s="235"/>
      <c r="KJ242" s="235"/>
      <c r="KK242" s="235"/>
      <c r="KL242" s="235"/>
      <c r="KM242" s="235"/>
      <c r="KN242" s="235"/>
      <c r="KO242" s="235"/>
      <c r="KP242" s="235"/>
      <c r="KQ242" s="235"/>
      <c r="KR242" s="235"/>
      <c r="KS242" s="235"/>
      <c r="KT242" s="236"/>
      <c r="KU242" s="335"/>
      <c r="KV242" s="336"/>
      <c r="KW242" s="336"/>
      <c r="KX242" s="336"/>
      <c r="KY242" s="336"/>
      <c r="KZ242" s="336"/>
      <c r="LA242" s="336"/>
      <c r="LB242" s="336"/>
      <c r="LC242" s="336"/>
      <c r="LD242" s="336"/>
      <c r="LE242" s="336"/>
      <c r="LF242" s="336"/>
      <c r="LG242" s="336"/>
      <c r="LH242" s="336"/>
      <c r="LI242" s="1161"/>
      <c r="LJ242" s="234"/>
      <c r="LK242" s="235"/>
      <c r="LL242" s="235"/>
      <c r="LM242" s="235"/>
      <c r="LN242" s="235"/>
      <c r="LO242" s="235"/>
      <c r="LP242" s="235"/>
      <c r="LQ242" s="235"/>
      <c r="LR242" s="235"/>
      <c r="LS242" s="235"/>
      <c r="LT242" s="236"/>
      <c r="LU242" s="875"/>
      <c r="LV242" s="585"/>
      <c r="LW242" s="585"/>
      <c r="LX242" s="585"/>
      <c r="LY242" s="585"/>
      <c r="LZ242" s="585"/>
      <c r="MA242" s="585"/>
      <c r="MB242" s="585"/>
      <c r="MC242" s="585"/>
      <c r="MD242" s="585"/>
      <c r="ME242" s="585"/>
      <c r="MF242" s="585"/>
      <c r="MG242" s="585"/>
      <c r="MH242" s="585"/>
      <c r="MI242" s="585"/>
      <c r="MJ242" s="585"/>
      <c r="MK242" s="585"/>
      <c r="ML242" s="585"/>
      <c r="MM242" s="585"/>
      <c r="MN242" s="585"/>
      <c r="MO242" s="585"/>
      <c r="MP242" s="585"/>
      <c r="MQ242" s="585"/>
      <c r="MR242" s="585"/>
      <c r="MS242" s="585"/>
      <c r="MT242" s="585"/>
      <c r="MU242" s="585"/>
      <c r="MV242" s="585"/>
      <c r="MW242" s="585"/>
      <c r="MX242" s="585"/>
      <c r="MY242" s="585"/>
      <c r="MZ242" s="585"/>
      <c r="NA242" s="585"/>
      <c r="NB242" s="585"/>
      <c r="NC242" s="585"/>
      <c r="ND242" s="585"/>
      <c r="NE242" s="585"/>
      <c r="NF242" s="585"/>
      <c r="NG242" s="585"/>
      <c r="NH242" s="585"/>
      <c r="NI242" s="585"/>
      <c r="NJ242" s="585"/>
      <c r="NK242" s="585"/>
      <c r="NL242" s="585"/>
      <c r="NM242" s="585"/>
      <c r="NN242" s="585"/>
      <c r="NO242" s="585"/>
      <c r="NP242" s="585"/>
      <c r="NQ242" s="585"/>
      <c r="NR242" s="586"/>
      <c r="NS242" s="258"/>
      <c r="NT242" s="234"/>
      <c r="NU242" s="235"/>
      <c r="NV242" s="235"/>
      <c r="NW242" s="235"/>
      <c r="NX242" s="235"/>
      <c r="NY242" s="235"/>
      <c r="NZ242" s="235"/>
      <c r="OA242" s="235"/>
      <c r="OB242" s="235"/>
      <c r="OC242" s="362"/>
      <c r="OD242" s="234"/>
      <c r="OE242" s="235"/>
      <c r="OF242" s="235"/>
      <c r="OG242" s="235"/>
      <c r="OH242" s="235"/>
      <c r="OI242" s="235"/>
      <c r="OJ242" s="235"/>
      <c r="OK242" s="235"/>
      <c r="OL242" s="235"/>
      <c r="OM242" s="235"/>
      <c r="ON242" s="235"/>
      <c r="OO242" s="235"/>
      <c r="OP242" s="235"/>
      <c r="OQ242" s="235"/>
      <c r="OR242" s="235"/>
      <c r="OS242" s="235"/>
      <c r="OT242" s="235"/>
      <c r="OU242" s="235"/>
      <c r="OV242" s="236"/>
      <c r="OW242" s="335"/>
      <c r="OX242" s="336"/>
      <c r="OY242" s="336"/>
      <c r="OZ242" s="336"/>
      <c r="PA242" s="336"/>
      <c r="PB242" s="336"/>
      <c r="PC242" s="336"/>
      <c r="PD242" s="336"/>
      <c r="PE242" s="336"/>
      <c r="PF242" s="336"/>
      <c r="PG242" s="336"/>
      <c r="PH242" s="336"/>
      <c r="PI242" s="336"/>
      <c r="PJ242" s="336"/>
      <c r="PK242" s="1161"/>
      <c r="PL242" s="234"/>
      <c r="PM242" s="235"/>
      <c r="PN242" s="235"/>
      <c r="PO242" s="235"/>
      <c r="PP242" s="235"/>
      <c r="PQ242" s="235"/>
      <c r="PR242" s="235"/>
      <c r="PS242" s="235"/>
      <c r="PT242" s="235"/>
      <c r="PU242" s="235"/>
      <c r="PV242" s="236"/>
      <c r="PW242" s="875"/>
      <c r="PX242" s="585"/>
      <c r="PY242" s="585"/>
      <c r="PZ242" s="585"/>
      <c r="QA242" s="585"/>
      <c r="QB242" s="585"/>
      <c r="QC242" s="585"/>
      <c r="QD242" s="585"/>
      <c r="QE242" s="585"/>
      <c r="QF242" s="585"/>
      <c r="QG242" s="585"/>
      <c r="QH242" s="585"/>
      <c r="QI242" s="585"/>
      <c r="QJ242" s="585"/>
      <c r="QK242" s="585"/>
      <c r="QL242" s="585"/>
      <c r="QM242" s="585"/>
      <c r="QN242" s="585"/>
      <c r="QO242" s="585"/>
      <c r="QP242" s="585"/>
      <c r="QQ242" s="585"/>
      <c r="QR242" s="585"/>
      <c r="QS242" s="585"/>
      <c r="QT242" s="585"/>
      <c r="QU242" s="585"/>
      <c r="QV242" s="585"/>
      <c r="QW242" s="585"/>
      <c r="QX242" s="585"/>
      <c r="QY242" s="585"/>
      <c r="QZ242" s="585"/>
      <c r="RA242" s="585"/>
      <c r="RB242" s="585"/>
      <c r="RC242" s="585"/>
      <c r="RD242" s="585"/>
      <c r="RE242" s="585"/>
      <c r="RF242" s="585"/>
      <c r="RG242" s="585"/>
      <c r="RH242" s="585"/>
      <c r="RI242" s="585"/>
      <c r="RJ242" s="585"/>
      <c r="RK242" s="585"/>
      <c r="RL242" s="585"/>
      <c r="RM242" s="585"/>
      <c r="RN242" s="585"/>
      <c r="RO242" s="585"/>
      <c r="RP242" s="585"/>
      <c r="RQ242" s="585"/>
      <c r="RR242" s="585"/>
      <c r="RS242" s="585"/>
      <c r="RT242" s="586"/>
      <c r="RU242" s="258"/>
    </row>
    <row r="243" spans="2:489" ht="6.95" customHeight="1">
      <c r="B243" s="234"/>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362"/>
      <c r="AB243" s="935"/>
      <c r="AC243" s="235"/>
      <c r="AD243" s="235"/>
      <c r="AE243" s="235"/>
      <c r="AF243" s="235"/>
      <c r="AG243" s="235"/>
      <c r="AH243" s="235"/>
      <c r="AI243" s="235"/>
      <c r="AJ243" s="235"/>
      <c r="AK243" s="235"/>
      <c r="AL243" s="235"/>
      <c r="AM243" s="235"/>
      <c r="AN243" s="235"/>
      <c r="AO243" s="235"/>
      <c r="AP243" s="235"/>
      <c r="AQ243" s="235"/>
      <c r="AR243" s="234"/>
      <c r="AS243" s="235"/>
      <c r="AT243" s="235"/>
      <c r="AU243" s="235"/>
      <c r="AV243" s="235"/>
      <c r="AW243" s="235"/>
      <c r="AX243" s="235"/>
      <c r="AY243" s="235"/>
      <c r="AZ243" s="235"/>
      <c r="BA243" s="235"/>
      <c r="BB243" s="235"/>
      <c r="BC243" s="235"/>
      <c r="BD243" s="235"/>
      <c r="BE243" s="235"/>
      <c r="BF243" s="235"/>
      <c r="BG243" s="236"/>
      <c r="BH243" s="234"/>
      <c r="BI243" s="235"/>
      <c r="BJ243" s="235"/>
      <c r="BK243" s="235"/>
      <c r="BL243" s="235"/>
      <c r="BM243" s="235"/>
      <c r="BN243" s="235"/>
      <c r="BO243" s="235"/>
      <c r="BP243" s="235"/>
      <c r="BQ243" s="235"/>
      <c r="BR243" s="235"/>
      <c r="BS243" s="235"/>
      <c r="BT243" s="235"/>
      <c r="BU243" s="235"/>
      <c r="BV243" s="235"/>
      <c r="BW243" s="236"/>
      <c r="BX243" s="234"/>
      <c r="BY243" s="235"/>
      <c r="BZ243" s="235"/>
      <c r="CA243" s="235"/>
      <c r="CB243" s="235"/>
      <c r="CC243" s="235"/>
      <c r="CD243" s="235"/>
      <c r="CE243" s="235"/>
      <c r="CF243" s="235"/>
      <c r="CG243" s="235"/>
      <c r="CH243" s="235"/>
      <c r="CI243" s="235"/>
      <c r="CJ243" s="235"/>
      <c r="CK243" s="235"/>
      <c r="CL243" s="235"/>
      <c r="CM243" s="235"/>
      <c r="CN243" s="235"/>
      <c r="CO243" s="235"/>
      <c r="CP243" s="236"/>
      <c r="CQ243" s="240" t="s">
        <v>14758</v>
      </c>
      <c r="CR243" s="238"/>
      <c r="CS243" s="238"/>
      <c r="CT243" s="238"/>
      <c r="CU243" s="238"/>
      <c r="CV243" s="238"/>
      <c r="CW243" s="238"/>
      <c r="CX243" s="238"/>
      <c r="CY243" s="238"/>
      <c r="CZ243" s="238"/>
      <c r="DA243" s="238"/>
      <c r="DB243" s="238"/>
      <c r="DC243" s="238"/>
      <c r="DD243" s="238"/>
      <c r="DE243" s="239"/>
      <c r="DF243" s="240" t="s">
        <v>13850</v>
      </c>
      <c r="DG243" s="238"/>
      <c r="DH243" s="238"/>
      <c r="DI243" s="238"/>
      <c r="DJ243" s="238"/>
      <c r="DK243" s="238"/>
      <c r="DL243" s="238"/>
      <c r="DM243" s="238"/>
      <c r="DN243" s="238"/>
      <c r="DO243" s="238"/>
      <c r="DP243" s="239"/>
      <c r="DQ243" s="275" t="s">
        <v>71</v>
      </c>
      <c r="DR243" s="276"/>
      <c r="DS243" s="276"/>
      <c r="DT243" s="276"/>
      <c r="DU243" s="277"/>
      <c r="DV243" s="275" t="s">
        <v>93</v>
      </c>
      <c r="DW243" s="276"/>
      <c r="DX243" s="276"/>
      <c r="DY243" s="276"/>
      <c r="DZ243" s="276"/>
      <c r="EA243" s="276"/>
      <c r="EB243" s="276"/>
      <c r="EC243" s="276"/>
      <c r="ED243" s="276"/>
      <c r="EE243" s="277"/>
      <c r="EF243" s="295" t="s">
        <v>125</v>
      </c>
      <c r="EG243" s="446"/>
      <c r="EH243" s="446"/>
      <c r="EI243" s="446"/>
      <c r="EJ243" s="447"/>
      <c r="EK243" s="922" t="s">
        <v>94</v>
      </c>
      <c r="EL243" s="923"/>
      <c r="EM243" s="923"/>
      <c r="EN243" s="923"/>
      <c r="EO243" s="923"/>
      <c r="EP243" s="923"/>
      <c r="EQ243" s="923"/>
      <c r="ER243" s="923"/>
      <c r="ES243" s="923"/>
      <c r="ET243" s="924"/>
      <c r="EU243" s="295" t="s">
        <v>126</v>
      </c>
      <c r="EV243" s="446"/>
      <c r="EW243" s="446"/>
      <c r="EX243" s="446"/>
      <c r="EY243" s="447"/>
      <c r="EZ243" s="687" t="s">
        <v>95</v>
      </c>
      <c r="FA243" s="688"/>
      <c r="FB243" s="688"/>
      <c r="FC243" s="688"/>
      <c r="FD243" s="688"/>
      <c r="FE243" s="688"/>
      <c r="FF243" s="688"/>
      <c r="FG243" s="688"/>
      <c r="FH243" s="688"/>
      <c r="FI243" s="689"/>
      <c r="FJ243" s="295" t="s">
        <v>127</v>
      </c>
      <c r="FK243" s="446"/>
      <c r="FL243" s="446"/>
      <c r="FM243" s="446"/>
      <c r="FN243" s="447"/>
      <c r="FO243" s="258"/>
      <c r="FP243" s="234"/>
      <c r="FQ243" s="235"/>
      <c r="FR243" s="235"/>
      <c r="FS243" s="235"/>
      <c r="FT243" s="235"/>
      <c r="FU243" s="235"/>
      <c r="FV243" s="235"/>
      <c r="FW243" s="235"/>
      <c r="FX243" s="235"/>
      <c r="FY243" s="362"/>
      <c r="FZ243" s="234"/>
      <c r="GA243" s="235"/>
      <c r="GB243" s="235"/>
      <c r="GC243" s="235"/>
      <c r="GD243" s="235"/>
      <c r="GE243" s="235"/>
      <c r="GF243" s="235"/>
      <c r="GG243" s="235"/>
      <c r="GH243" s="235"/>
      <c r="GI243" s="235"/>
      <c r="GJ243" s="235"/>
      <c r="GK243" s="235"/>
      <c r="GL243" s="235"/>
      <c r="GM243" s="235"/>
      <c r="GN243" s="235"/>
      <c r="GO243" s="235"/>
      <c r="GP243" s="235"/>
      <c r="GQ243" s="235"/>
      <c r="GR243" s="236"/>
      <c r="GS243" s="240" t="s">
        <v>14758</v>
      </c>
      <c r="GT243" s="238"/>
      <c r="GU243" s="238"/>
      <c r="GV243" s="238"/>
      <c r="GW243" s="238"/>
      <c r="GX243" s="238"/>
      <c r="GY243" s="238"/>
      <c r="GZ243" s="238"/>
      <c r="HA243" s="238"/>
      <c r="HB243" s="238"/>
      <c r="HC243" s="238"/>
      <c r="HD243" s="238"/>
      <c r="HE243" s="238"/>
      <c r="HF243" s="238"/>
      <c r="HG243" s="239"/>
      <c r="HH243" s="240" t="s">
        <v>13850</v>
      </c>
      <c r="HI243" s="238"/>
      <c r="HJ243" s="238"/>
      <c r="HK243" s="238"/>
      <c r="HL243" s="238"/>
      <c r="HM243" s="238"/>
      <c r="HN243" s="238"/>
      <c r="HO243" s="238"/>
      <c r="HP243" s="238"/>
      <c r="HQ243" s="238"/>
      <c r="HR243" s="239"/>
      <c r="HS243" s="275" t="s">
        <v>71</v>
      </c>
      <c r="HT243" s="276"/>
      <c r="HU243" s="276"/>
      <c r="HV243" s="276"/>
      <c r="HW243" s="277"/>
      <c r="HX243" s="275" t="s">
        <v>93</v>
      </c>
      <c r="HY243" s="276"/>
      <c r="HZ243" s="276"/>
      <c r="IA243" s="276"/>
      <c r="IB243" s="276"/>
      <c r="IC243" s="276"/>
      <c r="ID243" s="276"/>
      <c r="IE243" s="276"/>
      <c r="IF243" s="276"/>
      <c r="IG243" s="277"/>
      <c r="IH243" s="295" t="s">
        <v>155</v>
      </c>
      <c r="II243" s="446"/>
      <c r="IJ243" s="446"/>
      <c r="IK243" s="446"/>
      <c r="IL243" s="447"/>
      <c r="IM243" s="922" t="s">
        <v>94</v>
      </c>
      <c r="IN243" s="923"/>
      <c r="IO243" s="923"/>
      <c r="IP243" s="923"/>
      <c r="IQ243" s="923"/>
      <c r="IR243" s="923"/>
      <c r="IS243" s="923"/>
      <c r="IT243" s="923"/>
      <c r="IU243" s="923"/>
      <c r="IV243" s="924"/>
      <c r="IW243" s="295" t="s">
        <v>156</v>
      </c>
      <c r="IX243" s="446"/>
      <c r="IY243" s="446"/>
      <c r="IZ243" s="446"/>
      <c r="JA243" s="447"/>
      <c r="JB243" s="687" t="s">
        <v>95</v>
      </c>
      <c r="JC243" s="688"/>
      <c r="JD243" s="688"/>
      <c r="JE243" s="688"/>
      <c r="JF243" s="688"/>
      <c r="JG243" s="688"/>
      <c r="JH243" s="688"/>
      <c r="JI243" s="688"/>
      <c r="JJ243" s="688"/>
      <c r="JK243" s="689"/>
      <c r="JL243" s="295" t="s">
        <v>157</v>
      </c>
      <c r="JM243" s="446"/>
      <c r="JN243" s="446"/>
      <c r="JO243" s="446"/>
      <c r="JP243" s="447"/>
      <c r="JQ243" s="258"/>
      <c r="JR243" s="234"/>
      <c r="JS243" s="235"/>
      <c r="JT243" s="235"/>
      <c r="JU243" s="235"/>
      <c r="JV243" s="235"/>
      <c r="JW243" s="235"/>
      <c r="JX243" s="235"/>
      <c r="JY243" s="235"/>
      <c r="JZ243" s="235"/>
      <c r="KA243" s="362"/>
      <c r="KB243" s="234"/>
      <c r="KC243" s="235"/>
      <c r="KD243" s="235"/>
      <c r="KE243" s="235"/>
      <c r="KF243" s="235"/>
      <c r="KG243" s="235"/>
      <c r="KH243" s="235"/>
      <c r="KI243" s="235"/>
      <c r="KJ243" s="235"/>
      <c r="KK243" s="235"/>
      <c r="KL243" s="235"/>
      <c r="KM243" s="235"/>
      <c r="KN243" s="235"/>
      <c r="KO243" s="235"/>
      <c r="KP243" s="235"/>
      <c r="KQ243" s="235"/>
      <c r="KR243" s="235"/>
      <c r="KS243" s="235"/>
      <c r="KT243" s="236"/>
      <c r="KU243" s="240" t="s">
        <v>14758</v>
      </c>
      <c r="KV243" s="238"/>
      <c r="KW243" s="238"/>
      <c r="KX243" s="238"/>
      <c r="KY243" s="238"/>
      <c r="KZ243" s="238"/>
      <c r="LA243" s="238"/>
      <c r="LB243" s="238"/>
      <c r="LC243" s="238"/>
      <c r="LD243" s="238"/>
      <c r="LE243" s="238"/>
      <c r="LF243" s="238"/>
      <c r="LG243" s="238"/>
      <c r="LH243" s="238"/>
      <c r="LI243" s="239"/>
      <c r="LJ243" s="240" t="s">
        <v>13850</v>
      </c>
      <c r="LK243" s="238"/>
      <c r="LL243" s="238"/>
      <c r="LM243" s="238"/>
      <c r="LN243" s="238"/>
      <c r="LO243" s="238"/>
      <c r="LP243" s="238"/>
      <c r="LQ243" s="238"/>
      <c r="LR243" s="238"/>
      <c r="LS243" s="238"/>
      <c r="LT243" s="239"/>
      <c r="LU243" s="275" t="s">
        <v>71</v>
      </c>
      <c r="LV243" s="276"/>
      <c r="LW243" s="276"/>
      <c r="LX243" s="276"/>
      <c r="LY243" s="277"/>
      <c r="LZ243" s="275" t="s">
        <v>93</v>
      </c>
      <c r="MA243" s="276"/>
      <c r="MB243" s="276"/>
      <c r="MC243" s="276"/>
      <c r="MD243" s="276"/>
      <c r="ME243" s="276"/>
      <c r="MF243" s="276"/>
      <c r="MG243" s="276"/>
      <c r="MH243" s="276"/>
      <c r="MI243" s="277"/>
      <c r="MJ243" s="295" t="s">
        <v>125</v>
      </c>
      <c r="MK243" s="446"/>
      <c r="ML243" s="446"/>
      <c r="MM243" s="446"/>
      <c r="MN243" s="447"/>
      <c r="MO243" s="922" t="s">
        <v>94</v>
      </c>
      <c r="MP243" s="923"/>
      <c r="MQ243" s="923"/>
      <c r="MR243" s="923"/>
      <c r="MS243" s="923"/>
      <c r="MT243" s="923"/>
      <c r="MU243" s="923"/>
      <c r="MV243" s="923"/>
      <c r="MW243" s="923"/>
      <c r="MX243" s="924"/>
      <c r="MY243" s="295" t="s">
        <v>126</v>
      </c>
      <c r="MZ243" s="446"/>
      <c r="NA243" s="446"/>
      <c r="NB243" s="446"/>
      <c r="NC243" s="447"/>
      <c r="ND243" s="687" t="s">
        <v>95</v>
      </c>
      <c r="NE243" s="688"/>
      <c r="NF243" s="688"/>
      <c r="NG243" s="688"/>
      <c r="NH243" s="688"/>
      <c r="NI243" s="688"/>
      <c r="NJ243" s="688"/>
      <c r="NK243" s="688"/>
      <c r="NL243" s="688"/>
      <c r="NM243" s="689"/>
      <c r="NN243" s="295" t="s">
        <v>127</v>
      </c>
      <c r="NO243" s="446"/>
      <c r="NP243" s="446"/>
      <c r="NQ243" s="446"/>
      <c r="NR243" s="447"/>
      <c r="NS243" s="258"/>
      <c r="NT243" s="234"/>
      <c r="NU243" s="235"/>
      <c r="NV243" s="235"/>
      <c r="NW243" s="235"/>
      <c r="NX243" s="235"/>
      <c r="NY243" s="235"/>
      <c r="NZ243" s="235"/>
      <c r="OA243" s="235"/>
      <c r="OB243" s="235"/>
      <c r="OC243" s="362"/>
      <c r="OD243" s="234"/>
      <c r="OE243" s="235"/>
      <c r="OF243" s="235"/>
      <c r="OG243" s="235"/>
      <c r="OH243" s="235"/>
      <c r="OI243" s="235"/>
      <c r="OJ243" s="235"/>
      <c r="OK243" s="235"/>
      <c r="OL243" s="235"/>
      <c r="OM243" s="235"/>
      <c r="ON243" s="235"/>
      <c r="OO243" s="235"/>
      <c r="OP243" s="235"/>
      <c r="OQ243" s="235"/>
      <c r="OR243" s="235"/>
      <c r="OS243" s="235"/>
      <c r="OT243" s="235"/>
      <c r="OU243" s="235"/>
      <c r="OV243" s="236"/>
      <c r="OW243" s="240" t="s">
        <v>14758</v>
      </c>
      <c r="OX243" s="238"/>
      <c r="OY243" s="238"/>
      <c r="OZ243" s="238"/>
      <c r="PA243" s="238"/>
      <c r="PB243" s="238"/>
      <c r="PC243" s="238"/>
      <c r="PD243" s="238"/>
      <c r="PE243" s="238"/>
      <c r="PF243" s="238"/>
      <c r="PG243" s="238"/>
      <c r="PH243" s="238"/>
      <c r="PI243" s="238"/>
      <c r="PJ243" s="238"/>
      <c r="PK243" s="239"/>
      <c r="PL243" s="240" t="s">
        <v>13850</v>
      </c>
      <c r="PM243" s="238"/>
      <c r="PN243" s="238"/>
      <c r="PO243" s="238"/>
      <c r="PP243" s="238"/>
      <c r="PQ243" s="238"/>
      <c r="PR243" s="238"/>
      <c r="PS243" s="238"/>
      <c r="PT243" s="238"/>
      <c r="PU243" s="238"/>
      <c r="PV243" s="239"/>
      <c r="PW243" s="275" t="s">
        <v>71</v>
      </c>
      <c r="PX243" s="276"/>
      <c r="PY243" s="276"/>
      <c r="PZ243" s="276"/>
      <c r="QA243" s="277"/>
      <c r="QB243" s="275" t="s">
        <v>93</v>
      </c>
      <c r="QC243" s="276"/>
      <c r="QD243" s="276"/>
      <c r="QE243" s="276"/>
      <c r="QF243" s="276"/>
      <c r="QG243" s="276"/>
      <c r="QH243" s="276"/>
      <c r="QI243" s="276"/>
      <c r="QJ243" s="276"/>
      <c r="QK243" s="277"/>
      <c r="QL243" s="295" t="s">
        <v>125</v>
      </c>
      <c r="QM243" s="446"/>
      <c r="QN243" s="446"/>
      <c r="QO243" s="446"/>
      <c r="QP243" s="447"/>
      <c r="QQ243" s="922" t="s">
        <v>94</v>
      </c>
      <c r="QR243" s="923"/>
      <c r="QS243" s="923"/>
      <c r="QT243" s="923"/>
      <c r="QU243" s="923"/>
      <c r="QV243" s="923"/>
      <c r="QW243" s="923"/>
      <c r="QX243" s="923"/>
      <c r="QY243" s="923"/>
      <c r="QZ243" s="924"/>
      <c r="RA243" s="295" t="s">
        <v>126</v>
      </c>
      <c r="RB243" s="446"/>
      <c r="RC243" s="446"/>
      <c r="RD243" s="446"/>
      <c r="RE243" s="447"/>
      <c r="RF243" s="687" t="s">
        <v>95</v>
      </c>
      <c r="RG243" s="688"/>
      <c r="RH243" s="688"/>
      <c r="RI243" s="688"/>
      <c r="RJ243" s="688"/>
      <c r="RK243" s="688"/>
      <c r="RL243" s="688"/>
      <c r="RM243" s="688"/>
      <c r="RN243" s="688"/>
      <c r="RO243" s="689"/>
      <c r="RP243" s="295" t="s">
        <v>127</v>
      </c>
      <c r="RQ243" s="446"/>
      <c r="RR243" s="446"/>
      <c r="RS243" s="446"/>
      <c r="RT243" s="447"/>
      <c r="RU243" s="258"/>
    </row>
    <row r="244" spans="2:489" ht="6.95" customHeight="1">
      <c r="B244" s="234"/>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362"/>
      <c r="AB244" s="935"/>
      <c r="AC244" s="235"/>
      <c r="AD244" s="235"/>
      <c r="AE244" s="235"/>
      <c r="AF244" s="235"/>
      <c r="AG244" s="235"/>
      <c r="AH244" s="235"/>
      <c r="AI244" s="235"/>
      <c r="AJ244" s="235"/>
      <c r="AK244" s="235"/>
      <c r="AL244" s="235"/>
      <c r="AM244" s="235"/>
      <c r="AN244" s="235"/>
      <c r="AO244" s="235"/>
      <c r="AP244" s="235"/>
      <c r="AQ244" s="235"/>
      <c r="AR244" s="234"/>
      <c r="AS244" s="235"/>
      <c r="AT244" s="235"/>
      <c r="AU244" s="235"/>
      <c r="AV244" s="235"/>
      <c r="AW244" s="235"/>
      <c r="AX244" s="235"/>
      <c r="AY244" s="235"/>
      <c r="AZ244" s="235"/>
      <c r="BA244" s="235"/>
      <c r="BB244" s="235"/>
      <c r="BC244" s="235"/>
      <c r="BD244" s="235"/>
      <c r="BE244" s="235"/>
      <c r="BF244" s="235"/>
      <c r="BG244" s="236"/>
      <c r="BH244" s="234"/>
      <c r="BI244" s="235"/>
      <c r="BJ244" s="235"/>
      <c r="BK244" s="235"/>
      <c r="BL244" s="235"/>
      <c r="BM244" s="235"/>
      <c r="BN244" s="235"/>
      <c r="BO244" s="235"/>
      <c r="BP244" s="235"/>
      <c r="BQ244" s="235"/>
      <c r="BR244" s="235"/>
      <c r="BS244" s="235"/>
      <c r="BT244" s="235"/>
      <c r="BU244" s="235"/>
      <c r="BV244" s="235"/>
      <c r="BW244" s="236"/>
      <c r="BX244" s="237" t="s">
        <v>14756</v>
      </c>
      <c r="BY244" s="238"/>
      <c r="BZ244" s="238"/>
      <c r="CA244" s="238"/>
      <c r="CB244" s="238"/>
      <c r="CC244" s="238"/>
      <c r="CD244" s="238"/>
      <c r="CE244" s="238"/>
      <c r="CF244" s="238"/>
      <c r="CG244" s="238"/>
      <c r="CH244" s="238"/>
      <c r="CI244" s="238"/>
      <c r="CJ244" s="238"/>
      <c r="CK244" s="238"/>
      <c r="CL244" s="238"/>
      <c r="CM244" s="238"/>
      <c r="CN244" s="238"/>
      <c r="CO244" s="238"/>
      <c r="CP244" s="239"/>
      <c r="CQ244" s="240"/>
      <c r="CR244" s="238"/>
      <c r="CS244" s="238"/>
      <c r="CT244" s="238"/>
      <c r="CU244" s="238"/>
      <c r="CV244" s="238"/>
      <c r="CW244" s="238"/>
      <c r="CX244" s="238"/>
      <c r="CY244" s="238"/>
      <c r="CZ244" s="238"/>
      <c r="DA244" s="238"/>
      <c r="DB244" s="238"/>
      <c r="DC244" s="238"/>
      <c r="DD244" s="238"/>
      <c r="DE244" s="239"/>
      <c r="DF244" s="240"/>
      <c r="DG244" s="238"/>
      <c r="DH244" s="238"/>
      <c r="DI244" s="238"/>
      <c r="DJ244" s="238"/>
      <c r="DK244" s="238"/>
      <c r="DL244" s="238"/>
      <c r="DM244" s="238"/>
      <c r="DN244" s="238"/>
      <c r="DO244" s="238"/>
      <c r="DP244" s="239"/>
      <c r="DQ244" s="278"/>
      <c r="DR244" s="279"/>
      <c r="DS244" s="279"/>
      <c r="DT244" s="279"/>
      <c r="DU244" s="280"/>
      <c r="DV244" s="443"/>
      <c r="DW244" s="444"/>
      <c r="DX244" s="444"/>
      <c r="DY244" s="444"/>
      <c r="DZ244" s="444"/>
      <c r="EA244" s="444"/>
      <c r="EB244" s="444"/>
      <c r="EC244" s="444"/>
      <c r="ED244" s="444"/>
      <c r="EE244" s="445"/>
      <c r="EF244" s="448"/>
      <c r="EG244" s="449"/>
      <c r="EH244" s="449"/>
      <c r="EI244" s="449"/>
      <c r="EJ244" s="450"/>
      <c r="EK244" s="925"/>
      <c r="EL244" s="926"/>
      <c r="EM244" s="926"/>
      <c r="EN244" s="926"/>
      <c r="EO244" s="926"/>
      <c r="EP244" s="926"/>
      <c r="EQ244" s="926"/>
      <c r="ER244" s="926"/>
      <c r="ES244" s="926"/>
      <c r="ET244" s="927"/>
      <c r="EU244" s="448"/>
      <c r="EV244" s="449"/>
      <c r="EW244" s="449"/>
      <c r="EX244" s="449"/>
      <c r="EY244" s="450"/>
      <c r="EZ244" s="690"/>
      <c r="FA244" s="691"/>
      <c r="FB244" s="691"/>
      <c r="FC244" s="691"/>
      <c r="FD244" s="691"/>
      <c r="FE244" s="691"/>
      <c r="FF244" s="691"/>
      <c r="FG244" s="691"/>
      <c r="FH244" s="691"/>
      <c r="FI244" s="692"/>
      <c r="FJ244" s="448"/>
      <c r="FK244" s="449"/>
      <c r="FL244" s="449"/>
      <c r="FM244" s="449"/>
      <c r="FN244" s="450"/>
      <c r="FO244" s="258"/>
      <c r="FP244" s="234"/>
      <c r="FQ244" s="235"/>
      <c r="FR244" s="235"/>
      <c r="FS244" s="235"/>
      <c r="FT244" s="235"/>
      <c r="FU244" s="235"/>
      <c r="FV244" s="235"/>
      <c r="FW244" s="235"/>
      <c r="FX244" s="235"/>
      <c r="FY244" s="362"/>
      <c r="FZ244" s="240" t="str">
        <f>BX244</f>
        <v>（場外搬出量（合計)は自動計算されますので、確認してください）</v>
      </c>
      <c r="GA244" s="238"/>
      <c r="GB244" s="238"/>
      <c r="GC244" s="238"/>
      <c r="GD244" s="238"/>
      <c r="GE244" s="238"/>
      <c r="GF244" s="238"/>
      <c r="GG244" s="238"/>
      <c r="GH244" s="238"/>
      <c r="GI244" s="238"/>
      <c r="GJ244" s="238"/>
      <c r="GK244" s="238"/>
      <c r="GL244" s="238"/>
      <c r="GM244" s="238"/>
      <c r="GN244" s="238"/>
      <c r="GO244" s="238"/>
      <c r="GP244" s="238"/>
      <c r="GQ244" s="238"/>
      <c r="GR244" s="239"/>
      <c r="GS244" s="240"/>
      <c r="GT244" s="238"/>
      <c r="GU244" s="238"/>
      <c r="GV244" s="238"/>
      <c r="GW244" s="238"/>
      <c r="GX244" s="238"/>
      <c r="GY244" s="238"/>
      <c r="GZ244" s="238"/>
      <c r="HA244" s="238"/>
      <c r="HB244" s="238"/>
      <c r="HC244" s="238"/>
      <c r="HD244" s="238"/>
      <c r="HE244" s="238"/>
      <c r="HF244" s="238"/>
      <c r="HG244" s="239"/>
      <c r="HH244" s="240"/>
      <c r="HI244" s="238"/>
      <c r="HJ244" s="238"/>
      <c r="HK244" s="238"/>
      <c r="HL244" s="238"/>
      <c r="HM244" s="238"/>
      <c r="HN244" s="238"/>
      <c r="HO244" s="238"/>
      <c r="HP244" s="238"/>
      <c r="HQ244" s="238"/>
      <c r="HR244" s="239"/>
      <c r="HS244" s="278"/>
      <c r="HT244" s="279"/>
      <c r="HU244" s="279"/>
      <c r="HV244" s="279"/>
      <c r="HW244" s="280"/>
      <c r="HX244" s="443"/>
      <c r="HY244" s="444"/>
      <c r="HZ244" s="444"/>
      <c r="IA244" s="444"/>
      <c r="IB244" s="444"/>
      <c r="IC244" s="444"/>
      <c r="ID244" s="444"/>
      <c r="IE244" s="444"/>
      <c r="IF244" s="444"/>
      <c r="IG244" s="445"/>
      <c r="IH244" s="448"/>
      <c r="II244" s="449"/>
      <c r="IJ244" s="449"/>
      <c r="IK244" s="449"/>
      <c r="IL244" s="450"/>
      <c r="IM244" s="925"/>
      <c r="IN244" s="926"/>
      <c r="IO244" s="926"/>
      <c r="IP244" s="926"/>
      <c r="IQ244" s="926"/>
      <c r="IR244" s="926"/>
      <c r="IS244" s="926"/>
      <c r="IT244" s="926"/>
      <c r="IU244" s="926"/>
      <c r="IV244" s="927"/>
      <c r="IW244" s="448"/>
      <c r="IX244" s="449"/>
      <c r="IY244" s="449"/>
      <c r="IZ244" s="449"/>
      <c r="JA244" s="450"/>
      <c r="JB244" s="690"/>
      <c r="JC244" s="691"/>
      <c r="JD244" s="691"/>
      <c r="JE244" s="691"/>
      <c r="JF244" s="691"/>
      <c r="JG244" s="691"/>
      <c r="JH244" s="691"/>
      <c r="JI244" s="691"/>
      <c r="JJ244" s="691"/>
      <c r="JK244" s="692"/>
      <c r="JL244" s="448"/>
      <c r="JM244" s="449"/>
      <c r="JN244" s="449"/>
      <c r="JO244" s="449"/>
      <c r="JP244" s="450"/>
      <c r="JQ244" s="258"/>
      <c r="JR244" s="234"/>
      <c r="JS244" s="235"/>
      <c r="JT244" s="235"/>
      <c r="JU244" s="235"/>
      <c r="JV244" s="235"/>
      <c r="JW244" s="235"/>
      <c r="JX244" s="235"/>
      <c r="JY244" s="235"/>
      <c r="JZ244" s="235"/>
      <c r="KA244" s="362"/>
      <c r="KB244" s="240" t="str">
        <f>FZ244</f>
        <v>（場外搬出量（合計)は自動計算されますので、確認してください）</v>
      </c>
      <c r="KC244" s="238"/>
      <c r="KD244" s="238"/>
      <c r="KE244" s="238"/>
      <c r="KF244" s="238"/>
      <c r="KG244" s="238"/>
      <c r="KH244" s="238"/>
      <c r="KI244" s="238"/>
      <c r="KJ244" s="238"/>
      <c r="KK244" s="238"/>
      <c r="KL244" s="238"/>
      <c r="KM244" s="238"/>
      <c r="KN244" s="238"/>
      <c r="KO244" s="238"/>
      <c r="KP244" s="238"/>
      <c r="KQ244" s="238"/>
      <c r="KR244" s="238"/>
      <c r="KS244" s="238"/>
      <c r="KT244" s="239"/>
      <c r="KU244" s="240"/>
      <c r="KV244" s="238"/>
      <c r="KW244" s="238"/>
      <c r="KX244" s="238"/>
      <c r="KY244" s="238"/>
      <c r="KZ244" s="238"/>
      <c r="LA244" s="238"/>
      <c r="LB244" s="238"/>
      <c r="LC244" s="238"/>
      <c r="LD244" s="238"/>
      <c r="LE244" s="238"/>
      <c r="LF244" s="238"/>
      <c r="LG244" s="238"/>
      <c r="LH244" s="238"/>
      <c r="LI244" s="239"/>
      <c r="LJ244" s="240"/>
      <c r="LK244" s="238"/>
      <c r="LL244" s="238"/>
      <c r="LM244" s="238"/>
      <c r="LN244" s="238"/>
      <c r="LO244" s="238"/>
      <c r="LP244" s="238"/>
      <c r="LQ244" s="238"/>
      <c r="LR244" s="238"/>
      <c r="LS244" s="238"/>
      <c r="LT244" s="239"/>
      <c r="LU244" s="278"/>
      <c r="LV244" s="279"/>
      <c r="LW244" s="279"/>
      <c r="LX244" s="279"/>
      <c r="LY244" s="280"/>
      <c r="LZ244" s="443"/>
      <c r="MA244" s="444"/>
      <c r="MB244" s="444"/>
      <c r="MC244" s="444"/>
      <c r="MD244" s="444"/>
      <c r="ME244" s="444"/>
      <c r="MF244" s="444"/>
      <c r="MG244" s="444"/>
      <c r="MH244" s="444"/>
      <c r="MI244" s="445"/>
      <c r="MJ244" s="448"/>
      <c r="MK244" s="449"/>
      <c r="ML244" s="449"/>
      <c r="MM244" s="449"/>
      <c r="MN244" s="450"/>
      <c r="MO244" s="925"/>
      <c r="MP244" s="926"/>
      <c r="MQ244" s="926"/>
      <c r="MR244" s="926"/>
      <c r="MS244" s="926"/>
      <c r="MT244" s="926"/>
      <c r="MU244" s="926"/>
      <c r="MV244" s="926"/>
      <c r="MW244" s="926"/>
      <c r="MX244" s="927"/>
      <c r="MY244" s="448"/>
      <c r="MZ244" s="449"/>
      <c r="NA244" s="449"/>
      <c r="NB244" s="449"/>
      <c r="NC244" s="450"/>
      <c r="ND244" s="690"/>
      <c r="NE244" s="691"/>
      <c r="NF244" s="691"/>
      <c r="NG244" s="691"/>
      <c r="NH244" s="691"/>
      <c r="NI244" s="691"/>
      <c r="NJ244" s="691"/>
      <c r="NK244" s="691"/>
      <c r="NL244" s="691"/>
      <c r="NM244" s="692"/>
      <c r="NN244" s="448"/>
      <c r="NO244" s="449"/>
      <c r="NP244" s="449"/>
      <c r="NQ244" s="449"/>
      <c r="NR244" s="450"/>
      <c r="NS244" s="258"/>
      <c r="NT244" s="234"/>
      <c r="NU244" s="235"/>
      <c r="NV244" s="235"/>
      <c r="NW244" s="235"/>
      <c r="NX244" s="235"/>
      <c r="NY244" s="235"/>
      <c r="NZ244" s="235"/>
      <c r="OA244" s="235"/>
      <c r="OB244" s="235"/>
      <c r="OC244" s="362"/>
      <c r="OD244" s="240" t="str">
        <f>KB244</f>
        <v>（場外搬出量（合計)は自動計算されますので、確認してください）</v>
      </c>
      <c r="OE244" s="238"/>
      <c r="OF244" s="238"/>
      <c r="OG244" s="238"/>
      <c r="OH244" s="238"/>
      <c r="OI244" s="238"/>
      <c r="OJ244" s="238"/>
      <c r="OK244" s="238"/>
      <c r="OL244" s="238"/>
      <c r="OM244" s="238"/>
      <c r="ON244" s="238"/>
      <c r="OO244" s="238"/>
      <c r="OP244" s="238"/>
      <c r="OQ244" s="238"/>
      <c r="OR244" s="238"/>
      <c r="OS244" s="238"/>
      <c r="OT244" s="238"/>
      <c r="OU244" s="238"/>
      <c r="OV244" s="239"/>
      <c r="OW244" s="240"/>
      <c r="OX244" s="238"/>
      <c r="OY244" s="238"/>
      <c r="OZ244" s="238"/>
      <c r="PA244" s="238"/>
      <c r="PB244" s="238"/>
      <c r="PC244" s="238"/>
      <c r="PD244" s="238"/>
      <c r="PE244" s="238"/>
      <c r="PF244" s="238"/>
      <c r="PG244" s="238"/>
      <c r="PH244" s="238"/>
      <c r="PI244" s="238"/>
      <c r="PJ244" s="238"/>
      <c r="PK244" s="239"/>
      <c r="PL244" s="240"/>
      <c r="PM244" s="238"/>
      <c r="PN244" s="238"/>
      <c r="PO244" s="238"/>
      <c r="PP244" s="238"/>
      <c r="PQ244" s="238"/>
      <c r="PR244" s="238"/>
      <c r="PS244" s="238"/>
      <c r="PT244" s="238"/>
      <c r="PU244" s="238"/>
      <c r="PV244" s="239"/>
      <c r="PW244" s="278"/>
      <c r="PX244" s="279"/>
      <c r="PY244" s="279"/>
      <c r="PZ244" s="279"/>
      <c r="QA244" s="280"/>
      <c r="QB244" s="443"/>
      <c r="QC244" s="444"/>
      <c r="QD244" s="444"/>
      <c r="QE244" s="444"/>
      <c r="QF244" s="444"/>
      <c r="QG244" s="444"/>
      <c r="QH244" s="444"/>
      <c r="QI244" s="444"/>
      <c r="QJ244" s="444"/>
      <c r="QK244" s="445"/>
      <c r="QL244" s="448"/>
      <c r="QM244" s="449"/>
      <c r="QN244" s="449"/>
      <c r="QO244" s="449"/>
      <c r="QP244" s="450"/>
      <c r="QQ244" s="925"/>
      <c r="QR244" s="926"/>
      <c r="QS244" s="926"/>
      <c r="QT244" s="926"/>
      <c r="QU244" s="926"/>
      <c r="QV244" s="926"/>
      <c r="QW244" s="926"/>
      <c r="QX244" s="926"/>
      <c r="QY244" s="926"/>
      <c r="QZ244" s="927"/>
      <c r="RA244" s="448"/>
      <c r="RB244" s="449"/>
      <c r="RC244" s="449"/>
      <c r="RD244" s="449"/>
      <c r="RE244" s="450"/>
      <c r="RF244" s="690"/>
      <c r="RG244" s="691"/>
      <c r="RH244" s="691"/>
      <c r="RI244" s="691"/>
      <c r="RJ244" s="691"/>
      <c r="RK244" s="691"/>
      <c r="RL244" s="691"/>
      <c r="RM244" s="691"/>
      <c r="RN244" s="691"/>
      <c r="RO244" s="692"/>
      <c r="RP244" s="448"/>
      <c r="RQ244" s="449"/>
      <c r="RR244" s="449"/>
      <c r="RS244" s="449"/>
      <c r="RT244" s="450"/>
      <c r="RU244" s="258"/>
    </row>
    <row r="245" spans="2:489" ht="6.95" customHeight="1">
      <c r="B245" s="234"/>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362"/>
      <c r="AB245" s="935"/>
      <c r="AC245" s="235"/>
      <c r="AD245" s="235"/>
      <c r="AE245" s="235"/>
      <c r="AF245" s="235"/>
      <c r="AG245" s="235"/>
      <c r="AH245" s="235"/>
      <c r="AI245" s="235"/>
      <c r="AJ245" s="235"/>
      <c r="AK245" s="235"/>
      <c r="AL245" s="235"/>
      <c r="AM245" s="235"/>
      <c r="AN245" s="235"/>
      <c r="AO245" s="235"/>
      <c r="AP245" s="235"/>
      <c r="AQ245" s="235"/>
      <c r="AR245" s="234"/>
      <c r="AS245" s="235"/>
      <c r="AT245" s="235"/>
      <c r="AU245" s="235"/>
      <c r="AV245" s="235"/>
      <c r="AW245" s="235"/>
      <c r="AX245" s="235"/>
      <c r="AY245" s="235"/>
      <c r="AZ245" s="235"/>
      <c r="BA245" s="235"/>
      <c r="BB245" s="235"/>
      <c r="BC245" s="235"/>
      <c r="BD245" s="235"/>
      <c r="BE245" s="235"/>
      <c r="BF245" s="235"/>
      <c r="BG245" s="236"/>
      <c r="BH245" s="234"/>
      <c r="BI245" s="235"/>
      <c r="BJ245" s="235"/>
      <c r="BK245" s="235"/>
      <c r="BL245" s="235"/>
      <c r="BM245" s="235"/>
      <c r="BN245" s="235"/>
      <c r="BO245" s="235"/>
      <c r="BP245" s="235"/>
      <c r="BQ245" s="235"/>
      <c r="BR245" s="235"/>
      <c r="BS245" s="235"/>
      <c r="BT245" s="235"/>
      <c r="BU245" s="235"/>
      <c r="BV245" s="235"/>
      <c r="BW245" s="236"/>
      <c r="BX245" s="240"/>
      <c r="BY245" s="238"/>
      <c r="BZ245" s="238"/>
      <c r="CA245" s="238"/>
      <c r="CB245" s="238"/>
      <c r="CC245" s="238"/>
      <c r="CD245" s="238"/>
      <c r="CE245" s="238"/>
      <c r="CF245" s="238"/>
      <c r="CG245" s="238"/>
      <c r="CH245" s="238"/>
      <c r="CI245" s="238"/>
      <c r="CJ245" s="238"/>
      <c r="CK245" s="238"/>
      <c r="CL245" s="238"/>
      <c r="CM245" s="238"/>
      <c r="CN245" s="238"/>
      <c r="CO245" s="238"/>
      <c r="CP245" s="239"/>
      <c r="CQ245" s="240"/>
      <c r="CR245" s="238"/>
      <c r="CS245" s="238"/>
      <c r="CT245" s="238"/>
      <c r="CU245" s="238"/>
      <c r="CV245" s="238"/>
      <c r="CW245" s="238"/>
      <c r="CX245" s="238"/>
      <c r="CY245" s="238"/>
      <c r="CZ245" s="238"/>
      <c r="DA245" s="238"/>
      <c r="DB245" s="238"/>
      <c r="DC245" s="238"/>
      <c r="DD245" s="238"/>
      <c r="DE245" s="239"/>
      <c r="DF245" s="240"/>
      <c r="DG245" s="238"/>
      <c r="DH245" s="238"/>
      <c r="DI245" s="238"/>
      <c r="DJ245" s="238"/>
      <c r="DK245" s="238"/>
      <c r="DL245" s="238"/>
      <c r="DM245" s="238"/>
      <c r="DN245" s="238"/>
      <c r="DO245" s="238"/>
      <c r="DP245" s="239"/>
      <c r="DQ245" s="278"/>
      <c r="DR245" s="279"/>
      <c r="DS245" s="279"/>
      <c r="DT245" s="279"/>
      <c r="DU245" s="280"/>
      <c r="DV245" s="275" t="s">
        <v>96</v>
      </c>
      <c r="DW245" s="276"/>
      <c r="DX245" s="276"/>
      <c r="DY245" s="276"/>
      <c r="DZ245" s="277"/>
      <c r="EA245" s="275" t="s">
        <v>97</v>
      </c>
      <c r="EB245" s="276"/>
      <c r="EC245" s="276"/>
      <c r="ED245" s="276"/>
      <c r="EE245" s="277"/>
      <c r="EF245" s="448"/>
      <c r="EG245" s="449"/>
      <c r="EH245" s="449"/>
      <c r="EI245" s="449"/>
      <c r="EJ245" s="450"/>
      <c r="EK245" s="928"/>
      <c r="EL245" s="929"/>
      <c r="EM245" s="929"/>
      <c r="EN245" s="929"/>
      <c r="EO245" s="929"/>
      <c r="EP245" s="929"/>
      <c r="EQ245" s="929"/>
      <c r="ER245" s="929"/>
      <c r="ES245" s="929"/>
      <c r="ET245" s="930"/>
      <c r="EU245" s="448"/>
      <c r="EV245" s="449"/>
      <c r="EW245" s="449"/>
      <c r="EX245" s="449"/>
      <c r="EY245" s="450"/>
      <c r="EZ245" s="693"/>
      <c r="FA245" s="694"/>
      <c r="FB245" s="694"/>
      <c r="FC245" s="694"/>
      <c r="FD245" s="694"/>
      <c r="FE245" s="694"/>
      <c r="FF245" s="694"/>
      <c r="FG245" s="694"/>
      <c r="FH245" s="694"/>
      <c r="FI245" s="695"/>
      <c r="FJ245" s="448"/>
      <c r="FK245" s="449"/>
      <c r="FL245" s="449"/>
      <c r="FM245" s="449"/>
      <c r="FN245" s="450"/>
      <c r="FO245" s="258"/>
      <c r="FP245" s="234"/>
      <c r="FQ245" s="235"/>
      <c r="FR245" s="235"/>
      <c r="FS245" s="235"/>
      <c r="FT245" s="235"/>
      <c r="FU245" s="235"/>
      <c r="FV245" s="235"/>
      <c r="FW245" s="235"/>
      <c r="FX245" s="235"/>
      <c r="FY245" s="362"/>
      <c r="FZ245" s="240"/>
      <c r="GA245" s="238"/>
      <c r="GB245" s="238"/>
      <c r="GC245" s="238"/>
      <c r="GD245" s="238"/>
      <c r="GE245" s="238"/>
      <c r="GF245" s="238"/>
      <c r="GG245" s="238"/>
      <c r="GH245" s="238"/>
      <c r="GI245" s="238"/>
      <c r="GJ245" s="238"/>
      <c r="GK245" s="238"/>
      <c r="GL245" s="238"/>
      <c r="GM245" s="238"/>
      <c r="GN245" s="238"/>
      <c r="GO245" s="238"/>
      <c r="GP245" s="238"/>
      <c r="GQ245" s="238"/>
      <c r="GR245" s="239"/>
      <c r="GS245" s="240"/>
      <c r="GT245" s="238"/>
      <c r="GU245" s="238"/>
      <c r="GV245" s="238"/>
      <c r="GW245" s="238"/>
      <c r="GX245" s="238"/>
      <c r="GY245" s="238"/>
      <c r="GZ245" s="238"/>
      <c r="HA245" s="238"/>
      <c r="HB245" s="238"/>
      <c r="HC245" s="238"/>
      <c r="HD245" s="238"/>
      <c r="HE245" s="238"/>
      <c r="HF245" s="238"/>
      <c r="HG245" s="239"/>
      <c r="HH245" s="240"/>
      <c r="HI245" s="238"/>
      <c r="HJ245" s="238"/>
      <c r="HK245" s="238"/>
      <c r="HL245" s="238"/>
      <c r="HM245" s="238"/>
      <c r="HN245" s="238"/>
      <c r="HO245" s="238"/>
      <c r="HP245" s="238"/>
      <c r="HQ245" s="238"/>
      <c r="HR245" s="239"/>
      <c r="HS245" s="278"/>
      <c r="HT245" s="279"/>
      <c r="HU245" s="279"/>
      <c r="HV245" s="279"/>
      <c r="HW245" s="280"/>
      <c r="HX245" s="275" t="s">
        <v>96</v>
      </c>
      <c r="HY245" s="276"/>
      <c r="HZ245" s="276"/>
      <c r="IA245" s="276"/>
      <c r="IB245" s="277"/>
      <c r="IC245" s="275" t="s">
        <v>97</v>
      </c>
      <c r="ID245" s="276"/>
      <c r="IE245" s="276"/>
      <c r="IF245" s="276"/>
      <c r="IG245" s="277"/>
      <c r="IH245" s="448"/>
      <c r="II245" s="449"/>
      <c r="IJ245" s="449"/>
      <c r="IK245" s="449"/>
      <c r="IL245" s="450"/>
      <c r="IM245" s="928"/>
      <c r="IN245" s="929"/>
      <c r="IO245" s="929"/>
      <c r="IP245" s="929"/>
      <c r="IQ245" s="929"/>
      <c r="IR245" s="929"/>
      <c r="IS245" s="929"/>
      <c r="IT245" s="929"/>
      <c r="IU245" s="929"/>
      <c r="IV245" s="930"/>
      <c r="IW245" s="448"/>
      <c r="IX245" s="449"/>
      <c r="IY245" s="449"/>
      <c r="IZ245" s="449"/>
      <c r="JA245" s="450"/>
      <c r="JB245" s="693"/>
      <c r="JC245" s="694"/>
      <c r="JD245" s="694"/>
      <c r="JE245" s="694"/>
      <c r="JF245" s="694"/>
      <c r="JG245" s="694"/>
      <c r="JH245" s="694"/>
      <c r="JI245" s="694"/>
      <c r="JJ245" s="694"/>
      <c r="JK245" s="695"/>
      <c r="JL245" s="448"/>
      <c r="JM245" s="449"/>
      <c r="JN245" s="449"/>
      <c r="JO245" s="449"/>
      <c r="JP245" s="450"/>
      <c r="JQ245" s="258"/>
      <c r="JR245" s="234"/>
      <c r="JS245" s="235"/>
      <c r="JT245" s="235"/>
      <c r="JU245" s="235"/>
      <c r="JV245" s="235"/>
      <c r="JW245" s="235"/>
      <c r="JX245" s="235"/>
      <c r="JY245" s="235"/>
      <c r="JZ245" s="235"/>
      <c r="KA245" s="362"/>
      <c r="KB245" s="240"/>
      <c r="KC245" s="238"/>
      <c r="KD245" s="238"/>
      <c r="KE245" s="238"/>
      <c r="KF245" s="238"/>
      <c r="KG245" s="238"/>
      <c r="KH245" s="238"/>
      <c r="KI245" s="238"/>
      <c r="KJ245" s="238"/>
      <c r="KK245" s="238"/>
      <c r="KL245" s="238"/>
      <c r="KM245" s="238"/>
      <c r="KN245" s="238"/>
      <c r="KO245" s="238"/>
      <c r="KP245" s="238"/>
      <c r="KQ245" s="238"/>
      <c r="KR245" s="238"/>
      <c r="KS245" s="238"/>
      <c r="KT245" s="239"/>
      <c r="KU245" s="240"/>
      <c r="KV245" s="238"/>
      <c r="KW245" s="238"/>
      <c r="KX245" s="238"/>
      <c r="KY245" s="238"/>
      <c r="KZ245" s="238"/>
      <c r="LA245" s="238"/>
      <c r="LB245" s="238"/>
      <c r="LC245" s="238"/>
      <c r="LD245" s="238"/>
      <c r="LE245" s="238"/>
      <c r="LF245" s="238"/>
      <c r="LG245" s="238"/>
      <c r="LH245" s="238"/>
      <c r="LI245" s="239"/>
      <c r="LJ245" s="240"/>
      <c r="LK245" s="238"/>
      <c r="LL245" s="238"/>
      <c r="LM245" s="238"/>
      <c r="LN245" s="238"/>
      <c r="LO245" s="238"/>
      <c r="LP245" s="238"/>
      <c r="LQ245" s="238"/>
      <c r="LR245" s="238"/>
      <c r="LS245" s="238"/>
      <c r="LT245" s="239"/>
      <c r="LU245" s="278"/>
      <c r="LV245" s="279"/>
      <c r="LW245" s="279"/>
      <c r="LX245" s="279"/>
      <c r="LY245" s="280"/>
      <c r="LZ245" s="275" t="s">
        <v>96</v>
      </c>
      <c r="MA245" s="276"/>
      <c r="MB245" s="276"/>
      <c r="MC245" s="276"/>
      <c r="MD245" s="277"/>
      <c r="ME245" s="275" t="s">
        <v>97</v>
      </c>
      <c r="MF245" s="276"/>
      <c r="MG245" s="276"/>
      <c r="MH245" s="276"/>
      <c r="MI245" s="277"/>
      <c r="MJ245" s="448"/>
      <c r="MK245" s="449"/>
      <c r="ML245" s="449"/>
      <c r="MM245" s="449"/>
      <c r="MN245" s="450"/>
      <c r="MO245" s="928"/>
      <c r="MP245" s="929"/>
      <c r="MQ245" s="929"/>
      <c r="MR245" s="929"/>
      <c r="MS245" s="929"/>
      <c r="MT245" s="929"/>
      <c r="MU245" s="929"/>
      <c r="MV245" s="929"/>
      <c r="MW245" s="929"/>
      <c r="MX245" s="930"/>
      <c r="MY245" s="448"/>
      <c r="MZ245" s="449"/>
      <c r="NA245" s="449"/>
      <c r="NB245" s="449"/>
      <c r="NC245" s="450"/>
      <c r="ND245" s="693"/>
      <c r="NE245" s="694"/>
      <c r="NF245" s="694"/>
      <c r="NG245" s="694"/>
      <c r="NH245" s="694"/>
      <c r="NI245" s="694"/>
      <c r="NJ245" s="694"/>
      <c r="NK245" s="694"/>
      <c r="NL245" s="694"/>
      <c r="NM245" s="695"/>
      <c r="NN245" s="448"/>
      <c r="NO245" s="449"/>
      <c r="NP245" s="449"/>
      <c r="NQ245" s="449"/>
      <c r="NR245" s="450"/>
      <c r="NS245" s="258"/>
      <c r="NT245" s="234"/>
      <c r="NU245" s="235"/>
      <c r="NV245" s="235"/>
      <c r="NW245" s="235"/>
      <c r="NX245" s="235"/>
      <c r="NY245" s="235"/>
      <c r="NZ245" s="235"/>
      <c r="OA245" s="235"/>
      <c r="OB245" s="235"/>
      <c r="OC245" s="362"/>
      <c r="OD245" s="240"/>
      <c r="OE245" s="238"/>
      <c r="OF245" s="238"/>
      <c r="OG245" s="238"/>
      <c r="OH245" s="238"/>
      <c r="OI245" s="238"/>
      <c r="OJ245" s="238"/>
      <c r="OK245" s="238"/>
      <c r="OL245" s="238"/>
      <c r="OM245" s="238"/>
      <c r="ON245" s="238"/>
      <c r="OO245" s="238"/>
      <c r="OP245" s="238"/>
      <c r="OQ245" s="238"/>
      <c r="OR245" s="238"/>
      <c r="OS245" s="238"/>
      <c r="OT245" s="238"/>
      <c r="OU245" s="238"/>
      <c r="OV245" s="239"/>
      <c r="OW245" s="240"/>
      <c r="OX245" s="238"/>
      <c r="OY245" s="238"/>
      <c r="OZ245" s="238"/>
      <c r="PA245" s="238"/>
      <c r="PB245" s="238"/>
      <c r="PC245" s="238"/>
      <c r="PD245" s="238"/>
      <c r="PE245" s="238"/>
      <c r="PF245" s="238"/>
      <c r="PG245" s="238"/>
      <c r="PH245" s="238"/>
      <c r="PI245" s="238"/>
      <c r="PJ245" s="238"/>
      <c r="PK245" s="239"/>
      <c r="PL245" s="240"/>
      <c r="PM245" s="238"/>
      <c r="PN245" s="238"/>
      <c r="PO245" s="238"/>
      <c r="PP245" s="238"/>
      <c r="PQ245" s="238"/>
      <c r="PR245" s="238"/>
      <c r="PS245" s="238"/>
      <c r="PT245" s="238"/>
      <c r="PU245" s="238"/>
      <c r="PV245" s="239"/>
      <c r="PW245" s="278"/>
      <c r="PX245" s="279"/>
      <c r="PY245" s="279"/>
      <c r="PZ245" s="279"/>
      <c r="QA245" s="280"/>
      <c r="QB245" s="275" t="s">
        <v>96</v>
      </c>
      <c r="QC245" s="276"/>
      <c r="QD245" s="276"/>
      <c r="QE245" s="276"/>
      <c r="QF245" s="277"/>
      <c r="QG245" s="275" t="s">
        <v>97</v>
      </c>
      <c r="QH245" s="276"/>
      <c r="QI245" s="276"/>
      <c r="QJ245" s="276"/>
      <c r="QK245" s="277"/>
      <c r="QL245" s="448"/>
      <c r="QM245" s="449"/>
      <c r="QN245" s="449"/>
      <c r="QO245" s="449"/>
      <c r="QP245" s="450"/>
      <c r="QQ245" s="928"/>
      <c r="QR245" s="929"/>
      <c r="QS245" s="929"/>
      <c r="QT245" s="929"/>
      <c r="QU245" s="929"/>
      <c r="QV245" s="929"/>
      <c r="QW245" s="929"/>
      <c r="QX245" s="929"/>
      <c r="QY245" s="929"/>
      <c r="QZ245" s="930"/>
      <c r="RA245" s="448"/>
      <c r="RB245" s="449"/>
      <c r="RC245" s="449"/>
      <c r="RD245" s="449"/>
      <c r="RE245" s="450"/>
      <c r="RF245" s="693"/>
      <c r="RG245" s="694"/>
      <c r="RH245" s="694"/>
      <c r="RI245" s="694"/>
      <c r="RJ245" s="694"/>
      <c r="RK245" s="694"/>
      <c r="RL245" s="694"/>
      <c r="RM245" s="694"/>
      <c r="RN245" s="694"/>
      <c r="RO245" s="695"/>
      <c r="RP245" s="448"/>
      <c r="RQ245" s="449"/>
      <c r="RR245" s="449"/>
      <c r="RS245" s="449"/>
      <c r="RT245" s="450"/>
      <c r="RU245" s="258"/>
    </row>
    <row r="246" spans="2:489" ht="6.95" customHeight="1">
      <c r="B246" s="944" t="s">
        <v>98</v>
      </c>
      <c r="C246" s="945"/>
      <c r="D246" s="945"/>
      <c r="E246" s="945"/>
      <c r="F246" s="945"/>
      <c r="G246" s="945"/>
      <c r="H246" s="945"/>
      <c r="I246" s="945"/>
      <c r="J246" s="945"/>
      <c r="K246" s="945"/>
      <c r="L246" s="945"/>
      <c r="M246" s="945"/>
      <c r="N246" s="945"/>
      <c r="O246" s="945"/>
      <c r="P246" s="945"/>
      <c r="Q246" s="945"/>
      <c r="R246" s="945"/>
      <c r="S246" s="945"/>
      <c r="T246" s="945"/>
      <c r="U246" s="945"/>
      <c r="V246" s="945"/>
      <c r="W246" s="945"/>
      <c r="X246" s="945"/>
      <c r="Y246" s="945"/>
      <c r="Z246" s="945"/>
      <c r="AA246" s="946"/>
      <c r="AB246" s="935"/>
      <c r="AC246" s="235"/>
      <c r="AD246" s="235"/>
      <c r="AE246" s="235"/>
      <c r="AF246" s="235"/>
      <c r="AG246" s="235"/>
      <c r="AH246" s="235"/>
      <c r="AI246" s="235"/>
      <c r="AJ246" s="235"/>
      <c r="AK246" s="235"/>
      <c r="AL246" s="235"/>
      <c r="AM246" s="235"/>
      <c r="AN246" s="235"/>
      <c r="AO246" s="235"/>
      <c r="AP246" s="235"/>
      <c r="AQ246" s="235"/>
      <c r="AR246" s="234"/>
      <c r="AS246" s="235"/>
      <c r="AT246" s="235"/>
      <c r="AU246" s="235"/>
      <c r="AV246" s="235"/>
      <c r="AW246" s="235"/>
      <c r="AX246" s="235"/>
      <c r="AY246" s="235"/>
      <c r="AZ246" s="235"/>
      <c r="BA246" s="235"/>
      <c r="BB246" s="235"/>
      <c r="BC246" s="235"/>
      <c r="BD246" s="235"/>
      <c r="BE246" s="235"/>
      <c r="BF246" s="235"/>
      <c r="BG246" s="236"/>
      <c r="BH246" s="234"/>
      <c r="BI246" s="235"/>
      <c r="BJ246" s="235"/>
      <c r="BK246" s="235"/>
      <c r="BL246" s="235"/>
      <c r="BM246" s="235"/>
      <c r="BN246" s="235"/>
      <c r="BO246" s="235"/>
      <c r="BP246" s="235"/>
      <c r="BQ246" s="235"/>
      <c r="BR246" s="235"/>
      <c r="BS246" s="235"/>
      <c r="BT246" s="235"/>
      <c r="BU246" s="235"/>
      <c r="BV246" s="235"/>
      <c r="BW246" s="236"/>
      <c r="BX246" s="240"/>
      <c r="BY246" s="238"/>
      <c r="BZ246" s="238"/>
      <c r="CA246" s="238"/>
      <c r="CB246" s="238"/>
      <c r="CC246" s="238"/>
      <c r="CD246" s="238"/>
      <c r="CE246" s="238"/>
      <c r="CF246" s="238"/>
      <c r="CG246" s="238"/>
      <c r="CH246" s="238"/>
      <c r="CI246" s="238"/>
      <c r="CJ246" s="238"/>
      <c r="CK246" s="238"/>
      <c r="CL246" s="238"/>
      <c r="CM246" s="238"/>
      <c r="CN246" s="238"/>
      <c r="CO246" s="238"/>
      <c r="CP246" s="239"/>
      <c r="CQ246" s="240"/>
      <c r="CR246" s="238"/>
      <c r="CS246" s="238"/>
      <c r="CT246" s="238"/>
      <c r="CU246" s="238"/>
      <c r="CV246" s="238"/>
      <c r="CW246" s="238"/>
      <c r="CX246" s="238"/>
      <c r="CY246" s="238"/>
      <c r="CZ246" s="238"/>
      <c r="DA246" s="238"/>
      <c r="DB246" s="238"/>
      <c r="DC246" s="238"/>
      <c r="DD246" s="238"/>
      <c r="DE246" s="239"/>
      <c r="DF246" s="240"/>
      <c r="DG246" s="238"/>
      <c r="DH246" s="238"/>
      <c r="DI246" s="238"/>
      <c r="DJ246" s="238"/>
      <c r="DK246" s="238"/>
      <c r="DL246" s="238"/>
      <c r="DM246" s="238"/>
      <c r="DN246" s="238"/>
      <c r="DO246" s="238"/>
      <c r="DP246" s="239"/>
      <c r="DQ246" s="278"/>
      <c r="DR246" s="279"/>
      <c r="DS246" s="279"/>
      <c r="DT246" s="279"/>
      <c r="DU246" s="280"/>
      <c r="DV246" s="278"/>
      <c r="DW246" s="279"/>
      <c r="DX246" s="279"/>
      <c r="DY246" s="279"/>
      <c r="DZ246" s="280"/>
      <c r="EA246" s="278"/>
      <c r="EB246" s="279"/>
      <c r="EC246" s="279"/>
      <c r="ED246" s="279"/>
      <c r="EE246" s="280"/>
      <c r="EF246" s="448"/>
      <c r="EG246" s="449"/>
      <c r="EH246" s="449"/>
      <c r="EI246" s="449"/>
      <c r="EJ246" s="450"/>
      <c r="EK246" s="295" t="s">
        <v>135</v>
      </c>
      <c r="EL246" s="248"/>
      <c r="EM246" s="248"/>
      <c r="EN246" s="248"/>
      <c r="EO246" s="950"/>
      <c r="EP246" s="295" t="s">
        <v>136</v>
      </c>
      <c r="EQ246" s="248"/>
      <c r="ER246" s="248"/>
      <c r="ES246" s="248"/>
      <c r="ET246" s="950"/>
      <c r="EU246" s="448"/>
      <c r="EV246" s="449"/>
      <c r="EW246" s="449"/>
      <c r="EX246" s="449"/>
      <c r="EY246" s="450"/>
      <c r="EZ246" s="247" t="s">
        <v>128</v>
      </c>
      <c r="FA246" s="248"/>
      <c r="FB246" s="248"/>
      <c r="FC246" s="248"/>
      <c r="FD246" s="950"/>
      <c r="FE246" s="295" t="s">
        <v>129</v>
      </c>
      <c r="FF246" s="446"/>
      <c r="FG246" s="446"/>
      <c r="FH246" s="446"/>
      <c r="FI246" s="447"/>
      <c r="FJ246" s="448"/>
      <c r="FK246" s="449"/>
      <c r="FL246" s="449"/>
      <c r="FM246" s="449"/>
      <c r="FN246" s="450"/>
      <c r="FO246" s="258"/>
      <c r="FP246" s="234"/>
      <c r="FQ246" s="235"/>
      <c r="FR246" s="235"/>
      <c r="FS246" s="235"/>
      <c r="FT246" s="235"/>
      <c r="FU246" s="235"/>
      <c r="FV246" s="235"/>
      <c r="FW246" s="235"/>
      <c r="FX246" s="235"/>
      <c r="FY246" s="362"/>
      <c r="FZ246" s="240"/>
      <c r="GA246" s="238"/>
      <c r="GB246" s="238"/>
      <c r="GC246" s="238"/>
      <c r="GD246" s="238"/>
      <c r="GE246" s="238"/>
      <c r="GF246" s="238"/>
      <c r="GG246" s="238"/>
      <c r="GH246" s="238"/>
      <c r="GI246" s="238"/>
      <c r="GJ246" s="238"/>
      <c r="GK246" s="238"/>
      <c r="GL246" s="238"/>
      <c r="GM246" s="238"/>
      <c r="GN246" s="238"/>
      <c r="GO246" s="238"/>
      <c r="GP246" s="238"/>
      <c r="GQ246" s="238"/>
      <c r="GR246" s="239"/>
      <c r="GS246" s="240"/>
      <c r="GT246" s="238"/>
      <c r="GU246" s="238"/>
      <c r="GV246" s="238"/>
      <c r="GW246" s="238"/>
      <c r="GX246" s="238"/>
      <c r="GY246" s="238"/>
      <c r="GZ246" s="238"/>
      <c r="HA246" s="238"/>
      <c r="HB246" s="238"/>
      <c r="HC246" s="238"/>
      <c r="HD246" s="238"/>
      <c r="HE246" s="238"/>
      <c r="HF246" s="238"/>
      <c r="HG246" s="239"/>
      <c r="HH246" s="240"/>
      <c r="HI246" s="238"/>
      <c r="HJ246" s="238"/>
      <c r="HK246" s="238"/>
      <c r="HL246" s="238"/>
      <c r="HM246" s="238"/>
      <c r="HN246" s="238"/>
      <c r="HO246" s="238"/>
      <c r="HP246" s="238"/>
      <c r="HQ246" s="238"/>
      <c r="HR246" s="239"/>
      <c r="HS246" s="278"/>
      <c r="HT246" s="279"/>
      <c r="HU246" s="279"/>
      <c r="HV246" s="279"/>
      <c r="HW246" s="280"/>
      <c r="HX246" s="278"/>
      <c r="HY246" s="279"/>
      <c r="HZ246" s="279"/>
      <c r="IA246" s="279"/>
      <c r="IB246" s="280"/>
      <c r="IC246" s="278"/>
      <c r="ID246" s="279"/>
      <c r="IE246" s="279"/>
      <c r="IF246" s="279"/>
      <c r="IG246" s="280"/>
      <c r="IH246" s="448"/>
      <c r="II246" s="449"/>
      <c r="IJ246" s="449"/>
      <c r="IK246" s="449"/>
      <c r="IL246" s="450"/>
      <c r="IM246" s="295" t="s">
        <v>135</v>
      </c>
      <c r="IN246" s="248"/>
      <c r="IO246" s="248"/>
      <c r="IP246" s="248"/>
      <c r="IQ246" s="950"/>
      <c r="IR246" s="295" t="s">
        <v>136</v>
      </c>
      <c r="IS246" s="248"/>
      <c r="IT246" s="248"/>
      <c r="IU246" s="248"/>
      <c r="IV246" s="950"/>
      <c r="IW246" s="448"/>
      <c r="IX246" s="449"/>
      <c r="IY246" s="449"/>
      <c r="IZ246" s="449"/>
      <c r="JA246" s="450"/>
      <c r="JB246" s="247" t="s">
        <v>128</v>
      </c>
      <c r="JC246" s="248"/>
      <c r="JD246" s="248"/>
      <c r="JE246" s="248"/>
      <c r="JF246" s="950"/>
      <c r="JG246" s="295" t="s">
        <v>129</v>
      </c>
      <c r="JH246" s="446"/>
      <c r="JI246" s="446"/>
      <c r="JJ246" s="446"/>
      <c r="JK246" s="447"/>
      <c r="JL246" s="448"/>
      <c r="JM246" s="449"/>
      <c r="JN246" s="449"/>
      <c r="JO246" s="449"/>
      <c r="JP246" s="450"/>
      <c r="JQ246" s="258"/>
      <c r="JR246" s="234"/>
      <c r="JS246" s="235"/>
      <c r="JT246" s="235"/>
      <c r="JU246" s="235"/>
      <c r="JV246" s="235"/>
      <c r="JW246" s="235"/>
      <c r="JX246" s="235"/>
      <c r="JY246" s="235"/>
      <c r="JZ246" s="235"/>
      <c r="KA246" s="362"/>
      <c r="KB246" s="240"/>
      <c r="KC246" s="238"/>
      <c r="KD246" s="238"/>
      <c r="KE246" s="238"/>
      <c r="KF246" s="238"/>
      <c r="KG246" s="238"/>
      <c r="KH246" s="238"/>
      <c r="KI246" s="238"/>
      <c r="KJ246" s="238"/>
      <c r="KK246" s="238"/>
      <c r="KL246" s="238"/>
      <c r="KM246" s="238"/>
      <c r="KN246" s="238"/>
      <c r="KO246" s="238"/>
      <c r="KP246" s="238"/>
      <c r="KQ246" s="238"/>
      <c r="KR246" s="238"/>
      <c r="KS246" s="238"/>
      <c r="KT246" s="239"/>
      <c r="KU246" s="240"/>
      <c r="KV246" s="238"/>
      <c r="KW246" s="238"/>
      <c r="KX246" s="238"/>
      <c r="KY246" s="238"/>
      <c r="KZ246" s="238"/>
      <c r="LA246" s="238"/>
      <c r="LB246" s="238"/>
      <c r="LC246" s="238"/>
      <c r="LD246" s="238"/>
      <c r="LE246" s="238"/>
      <c r="LF246" s="238"/>
      <c r="LG246" s="238"/>
      <c r="LH246" s="238"/>
      <c r="LI246" s="239"/>
      <c r="LJ246" s="240"/>
      <c r="LK246" s="238"/>
      <c r="LL246" s="238"/>
      <c r="LM246" s="238"/>
      <c r="LN246" s="238"/>
      <c r="LO246" s="238"/>
      <c r="LP246" s="238"/>
      <c r="LQ246" s="238"/>
      <c r="LR246" s="238"/>
      <c r="LS246" s="238"/>
      <c r="LT246" s="239"/>
      <c r="LU246" s="278"/>
      <c r="LV246" s="279"/>
      <c r="LW246" s="279"/>
      <c r="LX246" s="279"/>
      <c r="LY246" s="280"/>
      <c r="LZ246" s="278"/>
      <c r="MA246" s="279"/>
      <c r="MB246" s="279"/>
      <c r="MC246" s="279"/>
      <c r="MD246" s="280"/>
      <c r="ME246" s="278"/>
      <c r="MF246" s="279"/>
      <c r="MG246" s="279"/>
      <c r="MH246" s="279"/>
      <c r="MI246" s="280"/>
      <c r="MJ246" s="448"/>
      <c r="MK246" s="449"/>
      <c r="ML246" s="449"/>
      <c r="MM246" s="449"/>
      <c r="MN246" s="450"/>
      <c r="MO246" s="295" t="s">
        <v>135</v>
      </c>
      <c r="MP246" s="248"/>
      <c r="MQ246" s="248"/>
      <c r="MR246" s="248"/>
      <c r="MS246" s="950"/>
      <c r="MT246" s="295" t="s">
        <v>136</v>
      </c>
      <c r="MU246" s="248"/>
      <c r="MV246" s="248"/>
      <c r="MW246" s="248"/>
      <c r="MX246" s="950"/>
      <c r="MY246" s="448"/>
      <c r="MZ246" s="449"/>
      <c r="NA246" s="449"/>
      <c r="NB246" s="449"/>
      <c r="NC246" s="450"/>
      <c r="ND246" s="247" t="s">
        <v>128</v>
      </c>
      <c r="NE246" s="248"/>
      <c r="NF246" s="248"/>
      <c r="NG246" s="248"/>
      <c r="NH246" s="950"/>
      <c r="NI246" s="295" t="s">
        <v>129</v>
      </c>
      <c r="NJ246" s="446"/>
      <c r="NK246" s="446"/>
      <c r="NL246" s="446"/>
      <c r="NM246" s="447"/>
      <c r="NN246" s="448"/>
      <c r="NO246" s="449"/>
      <c r="NP246" s="449"/>
      <c r="NQ246" s="449"/>
      <c r="NR246" s="450"/>
      <c r="NS246" s="258"/>
      <c r="NT246" s="234"/>
      <c r="NU246" s="235"/>
      <c r="NV246" s="235"/>
      <c r="NW246" s="235"/>
      <c r="NX246" s="235"/>
      <c r="NY246" s="235"/>
      <c r="NZ246" s="235"/>
      <c r="OA246" s="235"/>
      <c r="OB246" s="235"/>
      <c r="OC246" s="362"/>
      <c r="OD246" s="240"/>
      <c r="OE246" s="238"/>
      <c r="OF246" s="238"/>
      <c r="OG246" s="238"/>
      <c r="OH246" s="238"/>
      <c r="OI246" s="238"/>
      <c r="OJ246" s="238"/>
      <c r="OK246" s="238"/>
      <c r="OL246" s="238"/>
      <c r="OM246" s="238"/>
      <c r="ON246" s="238"/>
      <c r="OO246" s="238"/>
      <c r="OP246" s="238"/>
      <c r="OQ246" s="238"/>
      <c r="OR246" s="238"/>
      <c r="OS246" s="238"/>
      <c r="OT246" s="238"/>
      <c r="OU246" s="238"/>
      <c r="OV246" s="239"/>
      <c r="OW246" s="240"/>
      <c r="OX246" s="238"/>
      <c r="OY246" s="238"/>
      <c r="OZ246" s="238"/>
      <c r="PA246" s="238"/>
      <c r="PB246" s="238"/>
      <c r="PC246" s="238"/>
      <c r="PD246" s="238"/>
      <c r="PE246" s="238"/>
      <c r="PF246" s="238"/>
      <c r="PG246" s="238"/>
      <c r="PH246" s="238"/>
      <c r="PI246" s="238"/>
      <c r="PJ246" s="238"/>
      <c r="PK246" s="239"/>
      <c r="PL246" s="240"/>
      <c r="PM246" s="238"/>
      <c r="PN246" s="238"/>
      <c r="PO246" s="238"/>
      <c r="PP246" s="238"/>
      <c r="PQ246" s="238"/>
      <c r="PR246" s="238"/>
      <c r="PS246" s="238"/>
      <c r="PT246" s="238"/>
      <c r="PU246" s="238"/>
      <c r="PV246" s="239"/>
      <c r="PW246" s="278"/>
      <c r="PX246" s="279"/>
      <c r="PY246" s="279"/>
      <c r="PZ246" s="279"/>
      <c r="QA246" s="280"/>
      <c r="QB246" s="278"/>
      <c r="QC246" s="279"/>
      <c r="QD246" s="279"/>
      <c r="QE246" s="279"/>
      <c r="QF246" s="280"/>
      <c r="QG246" s="278"/>
      <c r="QH246" s="279"/>
      <c r="QI246" s="279"/>
      <c r="QJ246" s="279"/>
      <c r="QK246" s="280"/>
      <c r="QL246" s="448"/>
      <c r="QM246" s="449"/>
      <c r="QN246" s="449"/>
      <c r="QO246" s="449"/>
      <c r="QP246" s="450"/>
      <c r="QQ246" s="295" t="s">
        <v>135</v>
      </c>
      <c r="QR246" s="248"/>
      <c r="QS246" s="248"/>
      <c r="QT246" s="248"/>
      <c r="QU246" s="950"/>
      <c r="QV246" s="295" t="s">
        <v>136</v>
      </c>
      <c r="QW246" s="248"/>
      <c r="QX246" s="248"/>
      <c r="QY246" s="248"/>
      <c r="QZ246" s="950"/>
      <c r="RA246" s="448"/>
      <c r="RB246" s="449"/>
      <c r="RC246" s="449"/>
      <c r="RD246" s="449"/>
      <c r="RE246" s="450"/>
      <c r="RF246" s="247" t="s">
        <v>128</v>
      </c>
      <c r="RG246" s="248"/>
      <c r="RH246" s="248"/>
      <c r="RI246" s="248"/>
      <c r="RJ246" s="950"/>
      <c r="RK246" s="295" t="s">
        <v>129</v>
      </c>
      <c r="RL246" s="446"/>
      <c r="RM246" s="446"/>
      <c r="RN246" s="446"/>
      <c r="RO246" s="447"/>
      <c r="RP246" s="448"/>
      <c r="RQ246" s="449"/>
      <c r="RR246" s="449"/>
      <c r="RS246" s="449"/>
      <c r="RT246" s="450"/>
      <c r="RU246" s="258"/>
    </row>
    <row r="247" spans="2:489" ht="6.95" customHeight="1">
      <c r="B247" s="944"/>
      <c r="C247" s="945"/>
      <c r="D247" s="945"/>
      <c r="E247" s="945"/>
      <c r="F247" s="945"/>
      <c r="G247" s="945"/>
      <c r="H247" s="945"/>
      <c r="I247" s="945"/>
      <c r="J247" s="945"/>
      <c r="K247" s="945"/>
      <c r="L247" s="945"/>
      <c r="M247" s="945"/>
      <c r="N247" s="945"/>
      <c r="O247" s="945"/>
      <c r="P247" s="945"/>
      <c r="Q247" s="945"/>
      <c r="R247" s="945"/>
      <c r="S247" s="945"/>
      <c r="T247" s="945"/>
      <c r="U247" s="945"/>
      <c r="V247" s="945"/>
      <c r="W247" s="945"/>
      <c r="X247" s="945"/>
      <c r="Y247" s="945"/>
      <c r="Z247" s="945"/>
      <c r="AA247" s="946"/>
      <c r="AB247" s="935"/>
      <c r="AC247" s="235"/>
      <c r="AD247" s="235"/>
      <c r="AE247" s="235"/>
      <c r="AF247" s="235"/>
      <c r="AG247" s="235"/>
      <c r="AH247" s="235"/>
      <c r="AI247" s="235"/>
      <c r="AJ247" s="235"/>
      <c r="AK247" s="235"/>
      <c r="AL247" s="235"/>
      <c r="AM247" s="235"/>
      <c r="AN247" s="235"/>
      <c r="AO247" s="235"/>
      <c r="AP247" s="235"/>
      <c r="AQ247" s="235"/>
      <c r="AR247" s="234"/>
      <c r="AS247" s="235"/>
      <c r="AT247" s="235"/>
      <c r="AU247" s="235"/>
      <c r="AV247" s="235"/>
      <c r="AW247" s="235"/>
      <c r="AX247" s="235"/>
      <c r="AY247" s="235"/>
      <c r="AZ247" s="235"/>
      <c r="BA247" s="235"/>
      <c r="BB247" s="235"/>
      <c r="BC247" s="235"/>
      <c r="BD247" s="235"/>
      <c r="BE247" s="235"/>
      <c r="BF247" s="235"/>
      <c r="BG247" s="236"/>
      <c r="BH247" s="234"/>
      <c r="BI247" s="235"/>
      <c r="BJ247" s="235"/>
      <c r="BK247" s="235"/>
      <c r="BL247" s="235"/>
      <c r="BM247" s="235"/>
      <c r="BN247" s="235"/>
      <c r="BO247" s="235"/>
      <c r="BP247" s="235"/>
      <c r="BQ247" s="235"/>
      <c r="BR247" s="235"/>
      <c r="BS247" s="235"/>
      <c r="BT247" s="235"/>
      <c r="BU247" s="235"/>
      <c r="BV247" s="235"/>
      <c r="BW247" s="236"/>
      <c r="BX247" s="240"/>
      <c r="BY247" s="238"/>
      <c r="BZ247" s="238"/>
      <c r="CA247" s="238"/>
      <c r="CB247" s="238"/>
      <c r="CC247" s="238"/>
      <c r="CD247" s="238"/>
      <c r="CE247" s="238"/>
      <c r="CF247" s="238"/>
      <c r="CG247" s="238"/>
      <c r="CH247" s="238"/>
      <c r="CI247" s="238"/>
      <c r="CJ247" s="238"/>
      <c r="CK247" s="238"/>
      <c r="CL247" s="238"/>
      <c r="CM247" s="238"/>
      <c r="CN247" s="238"/>
      <c r="CO247" s="238"/>
      <c r="CP247" s="239"/>
      <c r="CQ247" s="240"/>
      <c r="CR247" s="238"/>
      <c r="CS247" s="238"/>
      <c r="CT247" s="238"/>
      <c r="CU247" s="238"/>
      <c r="CV247" s="238"/>
      <c r="CW247" s="238"/>
      <c r="CX247" s="238"/>
      <c r="CY247" s="238"/>
      <c r="CZ247" s="238"/>
      <c r="DA247" s="238"/>
      <c r="DB247" s="238"/>
      <c r="DC247" s="238"/>
      <c r="DD247" s="238"/>
      <c r="DE247" s="239"/>
      <c r="DF247" s="240"/>
      <c r="DG247" s="238"/>
      <c r="DH247" s="238"/>
      <c r="DI247" s="238"/>
      <c r="DJ247" s="238"/>
      <c r="DK247" s="238"/>
      <c r="DL247" s="238"/>
      <c r="DM247" s="238"/>
      <c r="DN247" s="238"/>
      <c r="DO247" s="238"/>
      <c r="DP247" s="239"/>
      <c r="DQ247" s="278"/>
      <c r="DR247" s="279"/>
      <c r="DS247" s="279"/>
      <c r="DT247" s="279"/>
      <c r="DU247" s="280"/>
      <c r="DV247" s="278"/>
      <c r="DW247" s="279"/>
      <c r="DX247" s="279"/>
      <c r="DY247" s="279"/>
      <c r="DZ247" s="280"/>
      <c r="EA247" s="278"/>
      <c r="EB247" s="279"/>
      <c r="EC247" s="279"/>
      <c r="ED247" s="279"/>
      <c r="EE247" s="280"/>
      <c r="EF247" s="448"/>
      <c r="EG247" s="449"/>
      <c r="EH247" s="449"/>
      <c r="EI247" s="449"/>
      <c r="EJ247" s="450"/>
      <c r="EK247" s="251"/>
      <c r="EL247" s="252"/>
      <c r="EM247" s="252"/>
      <c r="EN247" s="252"/>
      <c r="EO247" s="951"/>
      <c r="EP247" s="251"/>
      <c r="EQ247" s="252"/>
      <c r="ER247" s="252"/>
      <c r="ES247" s="252"/>
      <c r="ET247" s="951"/>
      <c r="EU247" s="448"/>
      <c r="EV247" s="449"/>
      <c r="EW247" s="449"/>
      <c r="EX247" s="449"/>
      <c r="EY247" s="450"/>
      <c r="EZ247" s="251"/>
      <c r="FA247" s="252"/>
      <c r="FB247" s="252"/>
      <c r="FC247" s="252"/>
      <c r="FD247" s="951"/>
      <c r="FE247" s="448"/>
      <c r="FF247" s="449"/>
      <c r="FG247" s="449"/>
      <c r="FH247" s="449"/>
      <c r="FI247" s="450"/>
      <c r="FJ247" s="448"/>
      <c r="FK247" s="449"/>
      <c r="FL247" s="449"/>
      <c r="FM247" s="449"/>
      <c r="FN247" s="450"/>
      <c r="FO247" s="258"/>
      <c r="FP247" s="234"/>
      <c r="FQ247" s="235"/>
      <c r="FR247" s="235"/>
      <c r="FS247" s="235"/>
      <c r="FT247" s="235"/>
      <c r="FU247" s="235"/>
      <c r="FV247" s="235"/>
      <c r="FW247" s="235"/>
      <c r="FX247" s="235"/>
      <c r="FY247" s="362"/>
      <c r="FZ247" s="240"/>
      <c r="GA247" s="238"/>
      <c r="GB247" s="238"/>
      <c r="GC247" s="238"/>
      <c r="GD247" s="238"/>
      <c r="GE247" s="238"/>
      <c r="GF247" s="238"/>
      <c r="GG247" s="238"/>
      <c r="GH247" s="238"/>
      <c r="GI247" s="238"/>
      <c r="GJ247" s="238"/>
      <c r="GK247" s="238"/>
      <c r="GL247" s="238"/>
      <c r="GM247" s="238"/>
      <c r="GN247" s="238"/>
      <c r="GO247" s="238"/>
      <c r="GP247" s="238"/>
      <c r="GQ247" s="238"/>
      <c r="GR247" s="239"/>
      <c r="GS247" s="240"/>
      <c r="GT247" s="238"/>
      <c r="GU247" s="238"/>
      <c r="GV247" s="238"/>
      <c r="GW247" s="238"/>
      <c r="GX247" s="238"/>
      <c r="GY247" s="238"/>
      <c r="GZ247" s="238"/>
      <c r="HA247" s="238"/>
      <c r="HB247" s="238"/>
      <c r="HC247" s="238"/>
      <c r="HD247" s="238"/>
      <c r="HE247" s="238"/>
      <c r="HF247" s="238"/>
      <c r="HG247" s="239"/>
      <c r="HH247" s="240"/>
      <c r="HI247" s="238"/>
      <c r="HJ247" s="238"/>
      <c r="HK247" s="238"/>
      <c r="HL247" s="238"/>
      <c r="HM247" s="238"/>
      <c r="HN247" s="238"/>
      <c r="HO247" s="238"/>
      <c r="HP247" s="238"/>
      <c r="HQ247" s="238"/>
      <c r="HR247" s="239"/>
      <c r="HS247" s="278"/>
      <c r="HT247" s="279"/>
      <c r="HU247" s="279"/>
      <c r="HV247" s="279"/>
      <c r="HW247" s="280"/>
      <c r="HX247" s="278"/>
      <c r="HY247" s="279"/>
      <c r="HZ247" s="279"/>
      <c r="IA247" s="279"/>
      <c r="IB247" s="280"/>
      <c r="IC247" s="278"/>
      <c r="ID247" s="279"/>
      <c r="IE247" s="279"/>
      <c r="IF247" s="279"/>
      <c r="IG247" s="280"/>
      <c r="IH247" s="448"/>
      <c r="II247" s="449"/>
      <c r="IJ247" s="449"/>
      <c r="IK247" s="449"/>
      <c r="IL247" s="450"/>
      <c r="IM247" s="251"/>
      <c r="IN247" s="252"/>
      <c r="IO247" s="252"/>
      <c r="IP247" s="252"/>
      <c r="IQ247" s="951"/>
      <c r="IR247" s="251"/>
      <c r="IS247" s="252"/>
      <c r="IT247" s="252"/>
      <c r="IU247" s="252"/>
      <c r="IV247" s="951"/>
      <c r="IW247" s="448"/>
      <c r="IX247" s="449"/>
      <c r="IY247" s="449"/>
      <c r="IZ247" s="449"/>
      <c r="JA247" s="450"/>
      <c r="JB247" s="251"/>
      <c r="JC247" s="252"/>
      <c r="JD247" s="252"/>
      <c r="JE247" s="252"/>
      <c r="JF247" s="951"/>
      <c r="JG247" s="448"/>
      <c r="JH247" s="449"/>
      <c r="JI247" s="449"/>
      <c r="JJ247" s="449"/>
      <c r="JK247" s="450"/>
      <c r="JL247" s="448"/>
      <c r="JM247" s="449"/>
      <c r="JN247" s="449"/>
      <c r="JO247" s="449"/>
      <c r="JP247" s="450"/>
      <c r="JQ247" s="258"/>
      <c r="JR247" s="234"/>
      <c r="JS247" s="235"/>
      <c r="JT247" s="235"/>
      <c r="JU247" s="235"/>
      <c r="JV247" s="235"/>
      <c r="JW247" s="235"/>
      <c r="JX247" s="235"/>
      <c r="JY247" s="235"/>
      <c r="JZ247" s="235"/>
      <c r="KA247" s="362"/>
      <c r="KB247" s="240"/>
      <c r="KC247" s="238"/>
      <c r="KD247" s="238"/>
      <c r="KE247" s="238"/>
      <c r="KF247" s="238"/>
      <c r="KG247" s="238"/>
      <c r="KH247" s="238"/>
      <c r="KI247" s="238"/>
      <c r="KJ247" s="238"/>
      <c r="KK247" s="238"/>
      <c r="KL247" s="238"/>
      <c r="KM247" s="238"/>
      <c r="KN247" s="238"/>
      <c r="KO247" s="238"/>
      <c r="KP247" s="238"/>
      <c r="KQ247" s="238"/>
      <c r="KR247" s="238"/>
      <c r="KS247" s="238"/>
      <c r="KT247" s="239"/>
      <c r="KU247" s="240"/>
      <c r="KV247" s="238"/>
      <c r="KW247" s="238"/>
      <c r="KX247" s="238"/>
      <c r="KY247" s="238"/>
      <c r="KZ247" s="238"/>
      <c r="LA247" s="238"/>
      <c r="LB247" s="238"/>
      <c r="LC247" s="238"/>
      <c r="LD247" s="238"/>
      <c r="LE247" s="238"/>
      <c r="LF247" s="238"/>
      <c r="LG247" s="238"/>
      <c r="LH247" s="238"/>
      <c r="LI247" s="239"/>
      <c r="LJ247" s="240"/>
      <c r="LK247" s="238"/>
      <c r="LL247" s="238"/>
      <c r="LM247" s="238"/>
      <c r="LN247" s="238"/>
      <c r="LO247" s="238"/>
      <c r="LP247" s="238"/>
      <c r="LQ247" s="238"/>
      <c r="LR247" s="238"/>
      <c r="LS247" s="238"/>
      <c r="LT247" s="239"/>
      <c r="LU247" s="278"/>
      <c r="LV247" s="279"/>
      <c r="LW247" s="279"/>
      <c r="LX247" s="279"/>
      <c r="LY247" s="280"/>
      <c r="LZ247" s="278"/>
      <c r="MA247" s="279"/>
      <c r="MB247" s="279"/>
      <c r="MC247" s="279"/>
      <c r="MD247" s="280"/>
      <c r="ME247" s="278"/>
      <c r="MF247" s="279"/>
      <c r="MG247" s="279"/>
      <c r="MH247" s="279"/>
      <c r="MI247" s="280"/>
      <c r="MJ247" s="448"/>
      <c r="MK247" s="449"/>
      <c r="ML247" s="449"/>
      <c r="MM247" s="449"/>
      <c r="MN247" s="450"/>
      <c r="MO247" s="251"/>
      <c r="MP247" s="252"/>
      <c r="MQ247" s="252"/>
      <c r="MR247" s="252"/>
      <c r="MS247" s="951"/>
      <c r="MT247" s="251"/>
      <c r="MU247" s="252"/>
      <c r="MV247" s="252"/>
      <c r="MW247" s="252"/>
      <c r="MX247" s="951"/>
      <c r="MY247" s="448"/>
      <c r="MZ247" s="449"/>
      <c r="NA247" s="449"/>
      <c r="NB247" s="449"/>
      <c r="NC247" s="450"/>
      <c r="ND247" s="251"/>
      <c r="NE247" s="252"/>
      <c r="NF247" s="252"/>
      <c r="NG247" s="252"/>
      <c r="NH247" s="951"/>
      <c r="NI247" s="448"/>
      <c r="NJ247" s="449"/>
      <c r="NK247" s="449"/>
      <c r="NL247" s="449"/>
      <c r="NM247" s="450"/>
      <c r="NN247" s="448"/>
      <c r="NO247" s="449"/>
      <c r="NP247" s="449"/>
      <c r="NQ247" s="449"/>
      <c r="NR247" s="450"/>
      <c r="NS247" s="258"/>
      <c r="NT247" s="234"/>
      <c r="NU247" s="235"/>
      <c r="NV247" s="235"/>
      <c r="NW247" s="235"/>
      <c r="NX247" s="235"/>
      <c r="NY247" s="235"/>
      <c r="NZ247" s="235"/>
      <c r="OA247" s="235"/>
      <c r="OB247" s="235"/>
      <c r="OC247" s="362"/>
      <c r="OD247" s="240"/>
      <c r="OE247" s="238"/>
      <c r="OF247" s="238"/>
      <c r="OG247" s="238"/>
      <c r="OH247" s="238"/>
      <c r="OI247" s="238"/>
      <c r="OJ247" s="238"/>
      <c r="OK247" s="238"/>
      <c r="OL247" s="238"/>
      <c r="OM247" s="238"/>
      <c r="ON247" s="238"/>
      <c r="OO247" s="238"/>
      <c r="OP247" s="238"/>
      <c r="OQ247" s="238"/>
      <c r="OR247" s="238"/>
      <c r="OS247" s="238"/>
      <c r="OT247" s="238"/>
      <c r="OU247" s="238"/>
      <c r="OV247" s="239"/>
      <c r="OW247" s="240"/>
      <c r="OX247" s="238"/>
      <c r="OY247" s="238"/>
      <c r="OZ247" s="238"/>
      <c r="PA247" s="238"/>
      <c r="PB247" s="238"/>
      <c r="PC247" s="238"/>
      <c r="PD247" s="238"/>
      <c r="PE247" s="238"/>
      <c r="PF247" s="238"/>
      <c r="PG247" s="238"/>
      <c r="PH247" s="238"/>
      <c r="PI247" s="238"/>
      <c r="PJ247" s="238"/>
      <c r="PK247" s="239"/>
      <c r="PL247" s="240"/>
      <c r="PM247" s="238"/>
      <c r="PN247" s="238"/>
      <c r="PO247" s="238"/>
      <c r="PP247" s="238"/>
      <c r="PQ247" s="238"/>
      <c r="PR247" s="238"/>
      <c r="PS247" s="238"/>
      <c r="PT247" s="238"/>
      <c r="PU247" s="238"/>
      <c r="PV247" s="239"/>
      <c r="PW247" s="278"/>
      <c r="PX247" s="279"/>
      <c r="PY247" s="279"/>
      <c r="PZ247" s="279"/>
      <c r="QA247" s="280"/>
      <c r="QB247" s="278"/>
      <c r="QC247" s="279"/>
      <c r="QD247" s="279"/>
      <c r="QE247" s="279"/>
      <c r="QF247" s="280"/>
      <c r="QG247" s="278"/>
      <c r="QH247" s="279"/>
      <c r="QI247" s="279"/>
      <c r="QJ247" s="279"/>
      <c r="QK247" s="280"/>
      <c r="QL247" s="448"/>
      <c r="QM247" s="449"/>
      <c r="QN247" s="449"/>
      <c r="QO247" s="449"/>
      <c r="QP247" s="450"/>
      <c r="QQ247" s="251"/>
      <c r="QR247" s="252"/>
      <c r="QS247" s="252"/>
      <c r="QT247" s="252"/>
      <c r="QU247" s="951"/>
      <c r="QV247" s="251"/>
      <c r="QW247" s="252"/>
      <c r="QX247" s="252"/>
      <c r="QY247" s="252"/>
      <c r="QZ247" s="951"/>
      <c r="RA247" s="448"/>
      <c r="RB247" s="449"/>
      <c r="RC247" s="449"/>
      <c r="RD247" s="449"/>
      <c r="RE247" s="450"/>
      <c r="RF247" s="251"/>
      <c r="RG247" s="252"/>
      <c r="RH247" s="252"/>
      <c r="RI247" s="252"/>
      <c r="RJ247" s="951"/>
      <c r="RK247" s="448"/>
      <c r="RL247" s="449"/>
      <c r="RM247" s="449"/>
      <c r="RN247" s="449"/>
      <c r="RO247" s="450"/>
      <c r="RP247" s="448"/>
      <c r="RQ247" s="449"/>
      <c r="RR247" s="449"/>
      <c r="RS247" s="449"/>
      <c r="RT247" s="450"/>
      <c r="RU247" s="258"/>
    </row>
    <row r="248" spans="2:489" ht="6.95" customHeight="1">
      <c r="B248" s="944"/>
      <c r="C248" s="945"/>
      <c r="D248" s="945"/>
      <c r="E248" s="945"/>
      <c r="F248" s="945"/>
      <c r="G248" s="945"/>
      <c r="H248" s="945"/>
      <c r="I248" s="945"/>
      <c r="J248" s="945"/>
      <c r="K248" s="945"/>
      <c r="L248" s="945"/>
      <c r="M248" s="945"/>
      <c r="N248" s="945"/>
      <c r="O248" s="945"/>
      <c r="P248" s="945"/>
      <c r="Q248" s="945"/>
      <c r="R248" s="945"/>
      <c r="S248" s="945"/>
      <c r="T248" s="945"/>
      <c r="U248" s="945"/>
      <c r="V248" s="945"/>
      <c r="W248" s="945"/>
      <c r="X248" s="945"/>
      <c r="Y248" s="945"/>
      <c r="Z248" s="945"/>
      <c r="AA248" s="946"/>
      <c r="AB248" s="935"/>
      <c r="AC248" s="235"/>
      <c r="AD248" s="235"/>
      <c r="AE248" s="235"/>
      <c r="AF248" s="235"/>
      <c r="AG248" s="235"/>
      <c r="AH248" s="235"/>
      <c r="AI248" s="235"/>
      <c r="AJ248" s="235"/>
      <c r="AK248" s="235"/>
      <c r="AL248" s="235"/>
      <c r="AM248" s="235"/>
      <c r="AN248" s="235"/>
      <c r="AO248" s="235"/>
      <c r="AP248" s="235"/>
      <c r="AQ248" s="235"/>
      <c r="AR248" s="234"/>
      <c r="AS248" s="235"/>
      <c r="AT248" s="235"/>
      <c r="AU248" s="235"/>
      <c r="AV248" s="235"/>
      <c r="AW248" s="235"/>
      <c r="AX248" s="235"/>
      <c r="AY248" s="235"/>
      <c r="AZ248" s="235"/>
      <c r="BA248" s="235"/>
      <c r="BB248" s="235"/>
      <c r="BC248" s="235"/>
      <c r="BD248" s="235"/>
      <c r="BE248" s="235"/>
      <c r="BF248" s="235"/>
      <c r="BG248" s="236"/>
      <c r="BH248" s="234"/>
      <c r="BI248" s="235"/>
      <c r="BJ248" s="235"/>
      <c r="BK248" s="235"/>
      <c r="BL248" s="235"/>
      <c r="BM248" s="235"/>
      <c r="BN248" s="235"/>
      <c r="BO248" s="235"/>
      <c r="BP248" s="235"/>
      <c r="BQ248" s="235"/>
      <c r="BR248" s="235"/>
      <c r="BS248" s="235"/>
      <c r="BT248" s="235"/>
      <c r="BU248" s="235"/>
      <c r="BV248" s="235"/>
      <c r="BW248" s="236"/>
      <c r="BX248" s="240"/>
      <c r="BY248" s="238"/>
      <c r="BZ248" s="238"/>
      <c r="CA248" s="238"/>
      <c r="CB248" s="238"/>
      <c r="CC248" s="238"/>
      <c r="CD248" s="238"/>
      <c r="CE248" s="238"/>
      <c r="CF248" s="238"/>
      <c r="CG248" s="238"/>
      <c r="CH248" s="238"/>
      <c r="CI248" s="238"/>
      <c r="CJ248" s="238"/>
      <c r="CK248" s="238"/>
      <c r="CL248" s="238"/>
      <c r="CM248" s="238"/>
      <c r="CN248" s="238"/>
      <c r="CO248" s="238"/>
      <c r="CP248" s="239"/>
      <c r="CQ248" s="240"/>
      <c r="CR248" s="238"/>
      <c r="CS248" s="238"/>
      <c r="CT248" s="238"/>
      <c r="CU248" s="238"/>
      <c r="CV248" s="238"/>
      <c r="CW248" s="238"/>
      <c r="CX248" s="238"/>
      <c r="CY248" s="238"/>
      <c r="CZ248" s="238"/>
      <c r="DA248" s="238"/>
      <c r="DB248" s="238"/>
      <c r="DC248" s="238"/>
      <c r="DD248" s="238"/>
      <c r="DE248" s="239"/>
      <c r="DF248" s="240"/>
      <c r="DG248" s="238"/>
      <c r="DH248" s="238"/>
      <c r="DI248" s="238"/>
      <c r="DJ248" s="238"/>
      <c r="DK248" s="238"/>
      <c r="DL248" s="238"/>
      <c r="DM248" s="238"/>
      <c r="DN248" s="238"/>
      <c r="DO248" s="238"/>
      <c r="DP248" s="239"/>
      <c r="DQ248" s="278"/>
      <c r="DR248" s="279"/>
      <c r="DS248" s="279"/>
      <c r="DT248" s="279"/>
      <c r="DU248" s="280"/>
      <c r="DV248" s="278"/>
      <c r="DW248" s="279"/>
      <c r="DX248" s="279"/>
      <c r="DY248" s="279"/>
      <c r="DZ248" s="280"/>
      <c r="EA248" s="278"/>
      <c r="EB248" s="279"/>
      <c r="EC248" s="279"/>
      <c r="ED248" s="279"/>
      <c r="EE248" s="280"/>
      <c r="EF248" s="448"/>
      <c r="EG248" s="449"/>
      <c r="EH248" s="449"/>
      <c r="EI248" s="449"/>
      <c r="EJ248" s="450"/>
      <c r="EK248" s="251"/>
      <c r="EL248" s="252"/>
      <c r="EM248" s="252"/>
      <c r="EN248" s="252"/>
      <c r="EO248" s="951"/>
      <c r="EP248" s="251"/>
      <c r="EQ248" s="252"/>
      <c r="ER248" s="252"/>
      <c r="ES248" s="252"/>
      <c r="ET248" s="951"/>
      <c r="EU248" s="448"/>
      <c r="EV248" s="449"/>
      <c r="EW248" s="449"/>
      <c r="EX248" s="449"/>
      <c r="EY248" s="450"/>
      <c r="EZ248" s="251"/>
      <c r="FA248" s="252"/>
      <c r="FB248" s="252"/>
      <c r="FC248" s="252"/>
      <c r="FD248" s="951"/>
      <c r="FE248" s="448"/>
      <c r="FF248" s="449"/>
      <c r="FG248" s="449"/>
      <c r="FH248" s="449"/>
      <c r="FI248" s="450"/>
      <c r="FJ248" s="448"/>
      <c r="FK248" s="449"/>
      <c r="FL248" s="449"/>
      <c r="FM248" s="449"/>
      <c r="FN248" s="450"/>
      <c r="FO248" s="258"/>
      <c r="FP248" s="234"/>
      <c r="FQ248" s="235"/>
      <c r="FR248" s="235"/>
      <c r="FS248" s="235"/>
      <c r="FT248" s="235"/>
      <c r="FU248" s="235"/>
      <c r="FV248" s="235"/>
      <c r="FW248" s="235"/>
      <c r="FX248" s="235"/>
      <c r="FY248" s="362"/>
      <c r="FZ248" s="240"/>
      <c r="GA248" s="238"/>
      <c r="GB248" s="238"/>
      <c r="GC248" s="238"/>
      <c r="GD248" s="238"/>
      <c r="GE248" s="238"/>
      <c r="GF248" s="238"/>
      <c r="GG248" s="238"/>
      <c r="GH248" s="238"/>
      <c r="GI248" s="238"/>
      <c r="GJ248" s="238"/>
      <c r="GK248" s="238"/>
      <c r="GL248" s="238"/>
      <c r="GM248" s="238"/>
      <c r="GN248" s="238"/>
      <c r="GO248" s="238"/>
      <c r="GP248" s="238"/>
      <c r="GQ248" s="238"/>
      <c r="GR248" s="239"/>
      <c r="GS248" s="240"/>
      <c r="GT248" s="238"/>
      <c r="GU248" s="238"/>
      <c r="GV248" s="238"/>
      <c r="GW248" s="238"/>
      <c r="GX248" s="238"/>
      <c r="GY248" s="238"/>
      <c r="GZ248" s="238"/>
      <c r="HA248" s="238"/>
      <c r="HB248" s="238"/>
      <c r="HC248" s="238"/>
      <c r="HD248" s="238"/>
      <c r="HE248" s="238"/>
      <c r="HF248" s="238"/>
      <c r="HG248" s="239"/>
      <c r="HH248" s="240"/>
      <c r="HI248" s="238"/>
      <c r="HJ248" s="238"/>
      <c r="HK248" s="238"/>
      <c r="HL248" s="238"/>
      <c r="HM248" s="238"/>
      <c r="HN248" s="238"/>
      <c r="HO248" s="238"/>
      <c r="HP248" s="238"/>
      <c r="HQ248" s="238"/>
      <c r="HR248" s="239"/>
      <c r="HS248" s="278"/>
      <c r="HT248" s="279"/>
      <c r="HU248" s="279"/>
      <c r="HV248" s="279"/>
      <c r="HW248" s="280"/>
      <c r="HX248" s="278"/>
      <c r="HY248" s="279"/>
      <c r="HZ248" s="279"/>
      <c r="IA248" s="279"/>
      <c r="IB248" s="280"/>
      <c r="IC248" s="278"/>
      <c r="ID248" s="279"/>
      <c r="IE248" s="279"/>
      <c r="IF248" s="279"/>
      <c r="IG248" s="280"/>
      <c r="IH248" s="448"/>
      <c r="II248" s="449"/>
      <c r="IJ248" s="449"/>
      <c r="IK248" s="449"/>
      <c r="IL248" s="450"/>
      <c r="IM248" s="251"/>
      <c r="IN248" s="252"/>
      <c r="IO248" s="252"/>
      <c r="IP248" s="252"/>
      <c r="IQ248" s="951"/>
      <c r="IR248" s="251"/>
      <c r="IS248" s="252"/>
      <c r="IT248" s="252"/>
      <c r="IU248" s="252"/>
      <c r="IV248" s="951"/>
      <c r="IW248" s="448"/>
      <c r="IX248" s="449"/>
      <c r="IY248" s="449"/>
      <c r="IZ248" s="449"/>
      <c r="JA248" s="450"/>
      <c r="JB248" s="251"/>
      <c r="JC248" s="252"/>
      <c r="JD248" s="252"/>
      <c r="JE248" s="252"/>
      <c r="JF248" s="951"/>
      <c r="JG248" s="448"/>
      <c r="JH248" s="449"/>
      <c r="JI248" s="449"/>
      <c r="JJ248" s="449"/>
      <c r="JK248" s="450"/>
      <c r="JL248" s="448"/>
      <c r="JM248" s="449"/>
      <c r="JN248" s="449"/>
      <c r="JO248" s="449"/>
      <c r="JP248" s="450"/>
      <c r="JQ248" s="258"/>
      <c r="JR248" s="234"/>
      <c r="JS248" s="235"/>
      <c r="JT248" s="235"/>
      <c r="JU248" s="235"/>
      <c r="JV248" s="235"/>
      <c r="JW248" s="235"/>
      <c r="JX248" s="235"/>
      <c r="JY248" s="235"/>
      <c r="JZ248" s="235"/>
      <c r="KA248" s="362"/>
      <c r="KB248" s="240"/>
      <c r="KC248" s="238"/>
      <c r="KD248" s="238"/>
      <c r="KE248" s="238"/>
      <c r="KF248" s="238"/>
      <c r="KG248" s="238"/>
      <c r="KH248" s="238"/>
      <c r="KI248" s="238"/>
      <c r="KJ248" s="238"/>
      <c r="KK248" s="238"/>
      <c r="KL248" s="238"/>
      <c r="KM248" s="238"/>
      <c r="KN248" s="238"/>
      <c r="KO248" s="238"/>
      <c r="KP248" s="238"/>
      <c r="KQ248" s="238"/>
      <c r="KR248" s="238"/>
      <c r="KS248" s="238"/>
      <c r="KT248" s="239"/>
      <c r="KU248" s="240"/>
      <c r="KV248" s="238"/>
      <c r="KW248" s="238"/>
      <c r="KX248" s="238"/>
      <c r="KY248" s="238"/>
      <c r="KZ248" s="238"/>
      <c r="LA248" s="238"/>
      <c r="LB248" s="238"/>
      <c r="LC248" s="238"/>
      <c r="LD248" s="238"/>
      <c r="LE248" s="238"/>
      <c r="LF248" s="238"/>
      <c r="LG248" s="238"/>
      <c r="LH248" s="238"/>
      <c r="LI248" s="239"/>
      <c r="LJ248" s="240"/>
      <c r="LK248" s="238"/>
      <c r="LL248" s="238"/>
      <c r="LM248" s="238"/>
      <c r="LN248" s="238"/>
      <c r="LO248" s="238"/>
      <c r="LP248" s="238"/>
      <c r="LQ248" s="238"/>
      <c r="LR248" s="238"/>
      <c r="LS248" s="238"/>
      <c r="LT248" s="239"/>
      <c r="LU248" s="278"/>
      <c r="LV248" s="279"/>
      <c r="LW248" s="279"/>
      <c r="LX248" s="279"/>
      <c r="LY248" s="280"/>
      <c r="LZ248" s="278"/>
      <c r="MA248" s="279"/>
      <c r="MB248" s="279"/>
      <c r="MC248" s="279"/>
      <c r="MD248" s="280"/>
      <c r="ME248" s="278"/>
      <c r="MF248" s="279"/>
      <c r="MG248" s="279"/>
      <c r="MH248" s="279"/>
      <c r="MI248" s="280"/>
      <c r="MJ248" s="448"/>
      <c r="MK248" s="449"/>
      <c r="ML248" s="449"/>
      <c r="MM248" s="449"/>
      <c r="MN248" s="450"/>
      <c r="MO248" s="251"/>
      <c r="MP248" s="252"/>
      <c r="MQ248" s="252"/>
      <c r="MR248" s="252"/>
      <c r="MS248" s="951"/>
      <c r="MT248" s="251"/>
      <c r="MU248" s="252"/>
      <c r="MV248" s="252"/>
      <c r="MW248" s="252"/>
      <c r="MX248" s="951"/>
      <c r="MY248" s="448"/>
      <c r="MZ248" s="449"/>
      <c r="NA248" s="449"/>
      <c r="NB248" s="449"/>
      <c r="NC248" s="450"/>
      <c r="ND248" s="251"/>
      <c r="NE248" s="252"/>
      <c r="NF248" s="252"/>
      <c r="NG248" s="252"/>
      <c r="NH248" s="951"/>
      <c r="NI248" s="448"/>
      <c r="NJ248" s="449"/>
      <c r="NK248" s="449"/>
      <c r="NL248" s="449"/>
      <c r="NM248" s="450"/>
      <c r="NN248" s="448"/>
      <c r="NO248" s="449"/>
      <c r="NP248" s="449"/>
      <c r="NQ248" s="449"/>
      <c r="NR248" s="450"/>
      <c r="NS248" s="258"/>
      <c r="NT248" s="234"/>
      <c r="NU248" s="235"/>
      <c r="NV248" s="235"/>
      <c r="NW248" s="235"/>
      <c r="NX248" s="235"/>
      <c r="NY248" s="235"/>
      <c r="NZ248" s="235"/>
      <c r="OA248" s="235"/>
      <c r="OB248" s="235"/>
      <c r="OC248" s="362"/>
      <c r="OD248" s="240"/>
      <c r="OE248" s="238"/>
      <c r="OF248" s="238"/>
      <c r="OG248" s="238"/>
      <c r="OH248" s="238"/>
      <c r="OI248" s="238"/>
      <c r="OJ248" s="238"/>
      <c r="OK248" s="238"/>
      <c r="OL248" s="238"/>
      <c r="OM248" s="238"/>
      <c r="ON248" s="238"/>
      <c r="OO248" s="238"/>
      <c r="OP248" s="238"/>
      <c r="OQ248" s="238"/>
      <c r="OR248" s="238"/>
      <c r="OS248" s="238"/>
      <c r="OT248" s="238"/>
      <c r="OU248" s="238"/>
      <c r="OV248" s="239"/>
      <c r="OW248" s="240"/>
      <c r="OX248" s="238"/>
      <c r="OY248" s="238"/>
      <c r="OZ248" s="238"/>
      <c r="PA248" s="238"/>
      <c r="PB248" s="238"/>
      <c r="PC248" s="238"/>
      <c r="PD248" s="238"/>
      <c r="PE248" s="238"/>
      <c r="PF248" s="238"/>
      <c r="PG248" s="238"/>
      <c r="PH248" s="238"/>
      <c r="PI248" s="238"/>
      <c r="PJ248" s="238"/>
      <c r="PK248" s="239"/>
      <c r="PL248" s="240"/>
      <c r="PM248" s="238"/>
      <c r="PN248" s="238"/>
      <c r="PO248" s="238"/>
      <c r="PP248" s="238"/>
      <c r="PQ248" s="238"/>
      <c r="PR248" s="238"/>
      <c r="PS248" s="238"/>
      <c r="PT248" s="238"/>
      <c r="PU248" s="238"/>
      <c r="PV248" s="239"/>
      <c r="PW248" s="278"/>
      <c r="PX248" s="279"/>
      <c r="PY248" s="279"/>
      <c r="PZ248" s="279"/>
      <c r="QA248" s="280"/>
      <c r="QB248" s="278"/>
      <c r="QC248" s="279"/>
      <c r="QD248" s="279"/>
      <c r="QE248" s="279"/>
      <c r="QF248" s="280"/>
      <c r="QG248" s="278"/>
      <c r="QH248" s="279"/>
      <c r="QI248" s="279"/>
      <c r="QJ248" s="279"/>
      <c r="QK248" s="280"/>
      <c r="QL248" s="448"/>
      <c r="QM248" s="449"/>
      <c r="QN248" s="449"/>
      <c r="QO248" s="449"/>
      <c r="QP248" s="450"/>
      <c r="QQ248" s="251"/>
      <c r="QR248" s="252"/>
      <c r="QS248" s="252"/>
      <c r="QT248" s="252"/>
      <c r="QU248" s="951"/>
      <c r="QV248" s="251"/>
      <c r="QW248" s="252"/>
      <c r="QX248" s="252"/>
      <c r="QY248" s="252"/>
      <c r="QZ248" s="951"/>
      <c r="RA248" s="448"/>
      <c r="RB248" s="449"/>
      <c r="RC248" s="449"/>
      <c r="RD248" s="449"/>
      <c r="RE248" s="450"/>
      <c r="RF248" s="251"/>
      <c r="RG248" s="252"/>
      <c r="RH248" s="252"/>
      <c r="RI248" s="252"/>
      <c r="RJ248" s="951"/>
      <c r="RK248" s="448"/>
      <c r="RL248" s="449"/>
      <c r="RM248" s="449"/>
      <c r="RN248" s="449"/>
      <c r="RO248" s="450"/>
      <c r="RP248" s="448"/>
      <c r="RQ248" s="449"/>
      <c r="RR248" s="449"/>
      <c r="RS248" s="449"/>
      <c r="RT248" s="450"/>
      <c r="RU248" s="258"/>
    </row>
    <row r="249" spans="2:489" ht="6.95" customHeight="1">
      <c r="B249" s="944"/>
      <c r="C249" s="945"/>
      <c r="D249" s="945"/>
      <c r="E249" s="945"/>
      <c r="F249" s="945"/>
      <c r="G249" s="945"/>
      <c r="H249" s="945"/>
      <c r="I249" s="945"/>
      <c r="J249" s="945"/>
      <c r="K249" s="945"/>
      <c r="L249" s="945"/>
      <c r="M249" s="945"/>
      <c r="N249" s="945"/>
      <c r="O249" s="945"/>
      <c r="P249" s="945"/>
      <c r="Q249" s="945"/>
      <c r="R249" s="945"/>
      <c r="S249" s="945"/>
      <c r="T249" s="945"/>
      <c r="U249" s="945"/>
      <c r="V249" s="945"/>
      <c r="W249" s="945"/>
      <c r="X249" s="945"/>
      <c r="Y249" s="945"/>
      <c r="Z249" s="945"/>
      <c r="AA249" s="946"/>
      <c r="AB249" s="935"/>
      <c r="AC249" s="235"/>
      <c r="AD249" s="235"/>
      <c r="AE249" s="235"/>
      <c r="AF249" s="235"/>
      <c r="AG249" s="235"/>
      <c r="AH249" s="235"/>
      <c r="AI249" s="235"/>
      <c r="AJ249" s="235"/>
      <c r="AK249" s="235"/>
      <c r="AL249" s="235"/>
      <c r="AM249" s="235"/>
      <c r="AN249" s="235"/>
      <c r="AO249" s="235"/>
      <c r="AP249" s="235"/>
      <c r="AQ249" s="235"/>
      <c r="AR249" s="234"/>
      <c r="AS249" s="235"/>
      <c r="AT249" s="235"/>
      <c r="AU249" s="235"/>
      <c r="AV249" s="235"/>
      <c r="AW249" s="235"/>
      <c r="AX249" s="235"/>
      <c r="AY249" s="235"/>
      <c r="AZ249" s="235"/>
      <c r="BA249" s="235"/>
      <c r="BB249" s="235"/>
      <c r="BC249" s="235"/>
      <c r="BD249" s="235"/>
      <c r="BE249" s="235"/>
      <c r="BF249" s="235"/>
      <c r="BG249" s="236"/>
      <c r="BH249" s="234"/>
      <c r="BI249" s="235"/>
      <c r="BJ249" s="235"/>
      <c r="BK249" s="235"/>
      <c r="BL249" s="235"/>
      <c r="BM249" s="235"/>
      <c r="BN249" s="235"/>
      <c r="BO249" s="235"/>
      <c r="BP249" s="235"/>
      <c r="BQ249" s="235"/>
      <c r="BR249" s="235"/>
      <c r="BS249" s="235"/>
      <c r="BT249" s="235"/>
      <c r="BU249" s="235"/>
      <c r="BV249" s="235"/>
      <c r="BW249" s="236"/>
      <c r="BX249" s="240"/>
      <c r="BY249" s="238"/>
      <c r="BZ249" s="238"/>
      <c r="CA249" s="238"/>
      <c r="CB249" s="238"/>
      <c r="CC249" s="238"/>
      <c r="CD249" s="238"/>
      <c r="CE249" s="238"/>
      <c r="CF249" s="238"/>
      <c r="CG249" s="238"/>
      <c r="CH249" s="238"/>
      <c r="CI249" s="238"/>
      <c r="CJ249" s="238"/>
      <c r="CK249" s="238"/>
      <c r="CL249" s="238"/>
      <c r="CM249" s="238"/>
      <c r="CN249" s="238"/>
      <c r="CO249" s="238"/>
      <c r="CP249" s="239"/>
      <c r="CQ249" s="240"/>
      <c r="CR249" s="238"/>
      <c r="CS249" s="238"/>
      <c r="CT249" s="238"/>
      <c r="CU249" s="238"/>
      <c r="CV249" s="238"/>
      <c r="CW249" s="238"/>
      <c r="CX249" s="238"/>
      <c r="CY249" s="238"/>
      <c r="CZ249" s="238"/>
      <c r="DA249" s="238"/>
      <c r="DB249" s="238"/>
      <c r="DC249" s="238"/>
      <c r="DD249" s="238"/>
      <c r="DE249" s="239"/>
      <c r="DF249" s="240"/>
      <c r="DG249" s="238"/>
      <c r="DH249" s="238"/>
      <c r="DI249" s="238"/>
      <c r="DJ249" s="238"/>
      <c r="DK249" s="238"/>
      <c r="DL249" s="238"/>
      <c r="DM249" s="238"/>
      <c r="DN249" s="238"/>
      <c r="DO249" s="238"/>
      <c r="DP249" s="239"/>
      <c r="DQ249" s="278"/>
      <c r="DR249" s="279"/>
      <c r="DS249" s="279"/>
      <c r="DT249" s="279"/>
      <c r="DU249" s="280"/>
      <c r="DV249" s="278"/>
      <c r="DW249" s="279"/>
      <c r="DX249" s="279"/>
      <c r="DY249" s="279"/>
      <c r="DZ249" s="280"/>
      <c r="EA249" s="278"/>
      <c r="EB249" s="279"/>
      <c r="EC249" s="279"/>
      <c r="ED249" s="279"/>
      <c r="EE249" s="280"/>
      <c r="EF249" s="448"/>
      <c r="EG249" s="449"/>
      <c r="EH249" s="449"/>
      <c r="EI249" s="449"/>
      <c r="EJ249" s="450"/>
      <c r="EK249" s="251"/>
      <c r="EL249" s="252"/>
      <c r="EM249" s="252"/>
      <c r="EN249" s="252"/>
      <c r="EO249" s="951"/>
      <c r="EP249" s="251"/>
      <c r="EQ249" s="252"/>
      <c r="ER249" s="252"/>
      <c r="ES249" s="252"/>
      <c r="ET249" s="951"/>
      <c r="EU249" s="448"/>
      <c r="EV249" s="449"/>
      <c r="EW249" s="449"/>
      <c r="EX249" s="449"/>
      <c r="EY249" s="450"/>
      <c r="EZ249" s="251"/>
      <c r="FA249" s="252"/>
      <c r="FB249" s="252"/>
      <c r="FC249" s="252"/>
      <c r="FD249" s="951"/>
      <c r="FE249" s="448"/>
      <c r="FF249" s="449"/>
      <c r="FG249" s="449"/>
      <c r="FH249" s="449"/>
      <c r="FI249" s="450"/>
      <c r="FJ249" s="448"/>
      <c r="FK249" s="449"/>
      <c r="FL249" s="449"/>
      <c r="FM249" s="449"/>
      <c r="FN249" s="450"/>
      <c r="FO249" s="258"/>
      <c r="FP249" s="234"/>
      <c r="FQ249" s="235"/>
      <c r="FR249" s="235"/>
      <c r="FS249" s="235"/>
      <c r="FT249" s="235"/>
      <c r="FU249" s="235"/>
      <c r="FV249" s="235"/>
      <c r="FW249" s="235"/>
      <c r="FX249" s="235"/>
      <c r="FY249" s="362"/>
      <c r="FZ249" s="240"/>
      <c r="GA249" s="238"/>
      <c r="GB249" s="238"/>
      <c r="GC249" s="238"/>
      <c r="GD249" s="238"/>
      <c r="GE249" s="238"/>
      <c r="GF249" s="238"/>
      <c r="GG249" s="238"/>
      <c r="GH249" s="238"/>
      <c r="GI249" s="238"/>
      <c r="GJ249" s="238"/>
      <c r="GK249" s="238"/>
      <c r="GL249" s="238"/>
      <c r="GM249" s="238"/>
      <c r="GN249" s="238"/>
      <c r="GO249" s="238"/>
      <c r="GP249" s="238"/>
      <c r="GQ249" s="238"/>
      <c r="GR249" s="239"/>
      <c r="GS249" s="240"/>
      <c r="GT249" s="238"/>
      <c r="GU249" s="238"/>
      <c r="GV249" s="238"/>
      <c r="GW249" s="238"/>
      <c r="GX249" s="238"/>
      <c r="GY249" s="238"/>
      <c r="GZ249" s="238"/>
      <c r="HA249" s="238"/>
      <c r="HB249" s="238"/>
      <c r="HC249" s="238"/>
      <c r="HD249" s="238"/>
      <c r="HE249" s="238"/>
      <c r="HF249" s="238"/>
      <c r="HG249" s="239"/>
      <c r="HH249" s="240"/>
      <c r="HI249" s="238"/>
      <c r="HJ249" s="238"/>
      <c r="HK249" s="238"/>
      <c r="HL249" s="238"/>
      <c r="HM249" s="238"/>
      <c r="HN249" s="238"/>
      <c r="HO249" s="238"/>
      <c r="HP249" s="238"/>
      <c r="HQ249" s="238"/>
      <c r="HR249" s="239"/>
      <c r="HS249" s="278"/>
      <c r="HT249" s="279"/>
      <c r="HU249" s="279"/>
      <c r="HV249" s="279"/>
      <c r="HW249" s="280"/>
      <c r="HX249" s="278"/>
      <c r="HY249" s="279"/>
      <c r="HZ249" s="279"/>
      <c r="IA249" s="279"/>
      <c r="IB249" s="280"/>
      <c r="IC249" s="278"/>
      <c r="ID249" s="279"/>
      <c r="IE249" s="279"/>
      <c r="IF249" s="279"/>
      <c r="IG249" s="280"/>
      <c r="IH249" s="448"/>
      <c r="II249" s="449"/>
      <c r="IJ249" s="449"/>
      <c r="IK249" s="449"/>
      <c r="IL249" s="450"/>
      <c r="IM249" s="251"/>
      <c r="IN249" s="252"/>
      <c r="IO249" s="252"/>
      <c r="IP249" s="252"/>
      <c r="IQ249" s="951"/>
      <c r="IR249" s="251"/>
      <c r="IS249" s="252"/>
      <c r="IT249" s="252"/>
      <c r="IU249" s="252"/>
      <c r="IV249" s="951"/>
      <c r="IW249" s="448"/>
      <c r="IX249" s="449"/>
      <c r="IY249" s="449"/>
      <c r="IZ249" s="449"/>
      <c r="JA249" s="450"/>
      <c r="JB249" s="251"/>
      <c r="JC249" s="252"/>
      <c r="JD249" s="252"/>
      <c r="JE249" s="252"/>
      <c r="JF249" s="951"/>
      <c r="JG249" s="448"/>
      <c r="JH249" s="449"/>
      <c r="JI249" s="449"/>
      <c r="JJ249" s="449"/>
      <c r="JK249" s="450"/>
      <c r="JL249" s="448"/>
      <c r="JM249" s="449"/>
      <c r="JN249" s="449"/>
      <c r="JO249" s="449"/>
      <c r="JP249" s="450"/>
      <c r="JQ249" s="258"/>
      <c r="JR249" s="234"/>
      <c r="JS249" s="235"/>
      <c r="JT249" s="235"/>
      <c r="JU249" s="235"/>
      <c r="JV249" s="235"/>
      <c r="JW249" s="235"/>
      <c r="JX249" s="235"/>
      <c r="JY249" s="235"/>
      <c r="JZ249" s="235"/>
      <c r="KA249" s="362"/>
      <c r="KB249" s="240"/>
      <c r="KC249" s="238"/>
      <c r="KD249" s="238"/>
      <c r="KE249" s="238"/>
      <c r="KF249" s="238"/>
      <c r="KG249" s="238"/>
      <c r="KH249" s="238"/>
      <c r="KI249" s="238"/>
      <c r="KJ249" s="238"/>
      <c r="KK249" s="238"/>
      <c r="KL249" s="238"/>
      <c r="KM249" s="238"/>
      <c r="KN249" s="238"/>
      <c r="KO249" s="238"/>
      <c r="KP249" s="238"/>
      <c r="KQ249" s="238"/>
      <c r="KR249" s="238"/>
      <c r="KS249" s="238"/>
      <c r="KT249" s="239"/>
      <c r="KU249" s="240"/>
      <c r="KV249" s="238"/>
      <c r="KW249" s="238"/>
      <c r="KX249" s="238"/>
      <c r="KY249" s="238"/>
      <c r="KZ249" s="238"/>
      <c r="LA249" s="238"/>
      <c r="LB249" s="238"/>
      <c r="LC249" s="238"/>
      <c r="LD249" s="238"/>
      <c r="LE249" s="238"/>
      <c r="LF249" s="238"/>
      <c r="LG249" s="238"/>
      <c r="LH249" s="238"/>
      <c r="LI249" s="239"/>
      <c r="LJ249" s="240"/>
      <c r="LK249" s="238"/>
      <c r="LL249" s="238"/>
      <c r="LM249" s="238"/>
      <c r="LN249" s="238"/>
      <c r="LO249" s="238"/>
      <c r="LP249" s="238"/>
      <c r="LQ249" s="238"/>
      <c r="LR249" s="238"/>
      <c r="LS249" s="238"/>
      <c r="LT249" s="239"/>
      <c r="LU249" s="278"/>
      <c r="LV249" s="279"/>
      <c r="LW249" s="279"/>
      <c r="LX249" s="279"/>
      <c r="LY249" s="280"/>
      <c r="LZ249" s="278"/>
      <c r="MA249" s="279"/>
      <c r="MB249" s="279"/>
      <c r="MC249" s="279"/>
      <c r="MD249" s="280"/>
      <c r="ME249" s="278"/>
      <c r="MF249" s="279"/>
      <c r="MG249" s="279"/>
      <c r="MH249" s="279"/>
      <c r="MI249" s="280"/>
      <c r="MJ249" s="448"/>
      <c r="MK249" s="449"/>
      <c r="ML249" s="449"/>
      <c r="MM249" s="449"/>
      <c r="MN249" s="450"/>
      <c r="MO249" s="251"/>
      <c r="MP249" s="252"/>
      <c r="MQ249" s="252"/>
      <c r="MR249" s="252"/>
      <c r="MS249" s="951"/>
      <c r="MT249" s="251"/>
      <c r="MU249" s="252"/>
      <c r="MV249" s="252"/>
      <c r="MW249" s="252"/>
      <c r="MX249" s="951"/>
      <c r="MY249" s="448"/>
      <c r="MZ249" s="449"/>
      <c r="NA249" s="449"/>
      <c r="NB249" s="449"/>
      <c r="NC249" s="450"/>
      <c r="ND249" s="251"/>
      <c r="NE249" s="252"/>
      <c r="NF249" s="252"/>
      <c r="NG249" s="252"/>
      <c r="NH249" s="951"/>
      <c r="NI249" s="448"/>
      <c r="NJ249" s="449"/>
      <c r="NK249" s="449"/>
      <c r="NL249" s="449"/>
      <c r="NM249" s="450"/>
      <c r="NN249" s="448"/>
      <c r="NO249" s="449"/>
      <c r="NP249" s="449"/>
      <c r="NQ249" s="449"/>
      <c r="NR249" s="450"/>
      <c r="NS249" s="258"/>
      <c r="NT249" s="234"/>
      <c r="NU249" s="235"/>
      <c r="NV249" s="235"/>
      <c r="NW249" s="235"/>
      <c r="NX249" s="235"/>
      <c r="NY249" s="235"/>
      <c r="NZ249" s="235"/>
      <c r="OA249" s="235"/>
      <c r="OB249" s="235"/>
      <c r="OC249" s="362"/>
      <c r="OD249" s="240"/>
      <c r="OE249" s="238"/>
      <c r="OF249" s="238"/>
      <c r="OG249" s="238"/>
      <c r="OH249" s="238"/>
      <c r="OI249" s="238"/>
      <c r="OJ249" s="238"/>
      <c r="OK249" s="238"/>
      <c r="OL249" s="238"/>
      <c r="OM249" s="238"/>
      <c r="ON249" s="238"/>
      <c r="OO249" s="238"/>
      <c r="OP249" s="238"/>
      <c r="OQ249" s="238"/>
      <c r="OR249" s="238"/>
      <c r="OS249" s="238"/>
      <c r="OT249" s="238"/>
      <c r="OU249" s="238"/>
      <c r="OV249" s="239"/>
      <c r="OW249" s="240"/>
      <c r="OX249" s="238"/>
      <c r="OY249" s="238"/>
      <c r="OZ249" s="238"/>
      <c r="PA249" s="238"/>
      <c r="PB249" s="238"/>
      <c r="PC249" s="238"/>
      <c r="PD249" s="238"/>
      <c r="PE249" s="238"/>
      <c r="PF249" s="238"/>
      <c r="PG249" s="238"/>
      <c r="PH249" s="238"/>
      <c r="PI249" s="238"/>
      <c r="PJ249" s="238"/>
      <c r="PK249" s="239"/>
      <c r="PL249" s="240"/>
      <c r="PM249" s="238"/>
      <c r="PN249" s="238"/>
      <c r="PO249" s="238"/>
      <c r="PP249" s="238"/>
      <c r="PQ249" s="238"/>
      <c r="PR249" s="238"/>
      <c r="PS249" s="238"/>
      <c r="PT249" s="238"/>
      <c r="PU249" s="238"/>
      <c r="PV249" s="239"/>
      <c r="PW249" s="278"/>
      <c r="PX249" s="279"/>
      <c r="PY249" s="279"/>
      <c r="PZ249" s="279"/>
      <c r="QA249" s="280"/>
      <c r="QB249" s="278"/>
      <c r="QC249" s="279"/>
      <c r="QD249" s="279"/>
      <c r="QE249" s="279"/>
      <c r="QF249" s="280"/>
      <c r="QG249" s="278"/>
      <c r="QH249" s="279"/>
      <c r="QI249" s="279"/>
      <c r="QJ249" s="279"/>
      <c r="QK249" s="280"/>
      <c r="QL249" s="448"/>
      <c r="QM249" s="449"/>
      <c r="QN249" s="449"/>
      <c r="QO249" s="449"/>
      <c r="QP249" s="450"/>
      <c r="QQ249" s="251"/>
      <c r="QR249" s="252"/>
      <c r="QS249" s="252"/>
      <c r="QT249" s="252"/>
      <c r="QU249" s="951"/>
      <c r="QV249" s="251"/>
      <c r="QW249" s="252"/>
      <c r="QX249" s="252"/>
      <c r="QY249" s="252"/>
      <c r="QZ249" s="951"/>
      <c r="RA249" s="448"/>
      <c r="RB249" s="449"/>
      <c r="RC249" s="449"/>
      <c r="RD249" s="449"/>
      <c r="RE249" s="450"/>
      <c r="RF249" s="251"/>
      <c r="RG249" s="252"/>
      <c r="RH249" s="252"/>
      <c r="RI249" s="252"/>
      <c r="RJ249" s="951"/>
      <c r="RK249" s="448"/>
      <c r="RL249" s="449"/>
      <c r="RM249" s="449"/>
      <c r="RN249" s="449"/>
      <c r="RO249" s="450"/>
      <c r="RP249" s="448"/>
      <c r="RQ249" s="449"/>
      <c r="RR249" s="449"/>
      <c r="RS249" s="449"/>
      <c r="RT249" s="450"/>
      <c r="RU249" s="258"/>
    </row>
    <row r="250" spans="2:489" ht="6.95" customHeight="1" thickBot="1">
      <c r="B250" s="947"/>
      <c r="C250" s="948"/>
      <c r="D250" s="948"/>
      <c r="E250" s="948"/>
      <c r="F250" s="948"/>
      <c r="G250" s="948"/>
      <c r="H250" s="948"/>
      <c r="I250" s="948"/>
      <c r="J250" s="948"/>
      <c r="K250" s="948"/>
      <c r="L250" s="948"/>
      <c r="M250" s="948"/>
      <c r="N250" s="948"/>
      <c r="O250" s="948"/>
      <c r="P250" s="948"/>
      <c r="Q250" s="948"/>
      <c r="R250" s="948"/>
      <c r="S250" s="948"/>
      <c r="T250" s="948"/>
      <c r="U250" s="948"/>
      <c r="V250" s="948"/>
      <c r="W250" s="948"/>
      <c r="X250" s="948"/>
      <c r="Y250" s="948"/>
      <c r="Z250" s="948"/>
      <c r="AA250" s="949"/>
      <c r="AB250" s="936"/>
      <c r="AC250" s="364"/>
      <c r="AD250" s="364"/>
      <c r="AE250" s="364"/>
      <c r="AF250" s="364"/>
      <c r="AG250" s="364"/>
      <c r="AH250" s="364"/>
      <c r="AI250" s="364"/>
      <c r="AJ250" s="364"/>
      <c r="AK250" s="364"/>
      <c r="AL250" s="364"/>
      <c r="AM250" s="364"/>
      <c r="AN250" s="364"/>
      <c r="AO250" s="364"/>
      <c r="AP250" s="364"/>
      <c r="AQ250" s="364"/>
      <c r="AR250" s="363"/>
      <c r="AS250" s="364"/>
      <c r="AT250" s="364"/>
      <c r="AU250" s="364"/>
      <c r="AV250" s="364"/>
      <c r="AW250" s="364"/>
      <c r="AX250" s="364"/>
      <c r="AY250" s="364"/>
      <c r="AZ250" s="364"/>
      <c r="BA250" s="364"/>
      <c r="BB250" s="364"/>
      <c r="BC250" s="364"/>
      <c r="BD250" s="364"/>
      <c r="BE250" s="364"/>
      <c r="BF250" s="364"/>
      <c r="BG250" s="937"/>
      <c r="BH250" s="363"/>
      <c r="BI250" s="364"/>
      <c r="BJ250" s="364"/>
      <c r="BK250" s="364"/>
      <c r="BL250" s="364"/>
      <c r="BM250" s="364"/>
      <c r="BN250" s="364"/>
      <c r="BO250" s="364"/>
      <c r="BP250" s="364"/>
      <c r="BQ250" s="364"/>
      <c r="BR250" s="364"/>
      <c r="BS250" s="364"/>
      <c r="BT250" s="364"/>
      <c r="BU250" s="364"/>
      <c r="BV250" s="364"/>
      <c r="BW250" s="937"/>
      <c r="BX250" s="241"/>
      <c r="BY250" s="242"/>
      <c r="BZ250" s="242"/>
      <c r="CA250" s="242"/>
      <c r="CB250" s="242"/>
      <c r="CC250" s="242"/>
      <c r="CD250" s="242"/>
      <c r="CE250" s="242"/>
      <c r="CF250" s="242"/>
      <c r="CG250" s="242"/>
      <c r="CH250" s="242"/>
      <c r="CI250" s="242"/>
      <c r="CJ250" s="242"/>
      <c r="CK250" s="242"/>
      <c r="CL250" s="242"/>
      <c r="CM250" s="242"/>
      <c r="CN250" s="242"/>
      <c r="CO250" s="242"/>
      <c r="CP250" s="243"/>
      <c r="CQ250" s="241"/>
      <c r="CR250" s="242"/>
      <c r="CS250" s="242"/>
      <c r="CT250" s="242"/>
      <c r="CU250" s="242"/>
      <c r="CV250" s="242"/>
      <c r="CW250" s="242"/>
      <c r="CX250" s="242"/>
      <c r="CY250" s="242"/>
      <c r="CZ250" s="242"/>
      <c r="DA250" s="242"/>
      <c r="DB250" s="242"/>
      <c r="DC250" s="242"/>
      <c r="DD250" s="242"/>
      <c r="DE250" s="243"/>
      <c r="DF250" s="241"/>
      <c r="DG250" s="242"/>
      <c r="DH250" s="242"/>
      <c r="DI250" s="242"/>
      <c r="DJ250" s="242"/>
      <c r="DK250" s="242"/>
      <c r="DL250" s="242"/>
      <c r="DM250" s="242"/>
      <c r="DN250" s="242"/>
      <c r="DO250" s="242"/>
      <c r="DP250" s="243"/>
      <c r="DQ250" s="281"/>
      <c r="DR250" s="282"/>
      <c r="DS250" s="282"/>
      <c r="DT250" s="282"/>
      <c r="DU250" s="283"/>
      <c r="DV250" s="281"/>
      <c r="DW250" s="282"/>
      <c r="DX250" s="282"/>
      <c r="DY250" s="282"/>
      <c r="DZ250" s="283"/>
      <c r="EA250" s="281"/>
      <c r="EB250" s="282"/>
      <c r="EC250" s="282"/>
      <c r="ED250" s="282"/>
      <c r="EE250" s="283"/>
      <c r="EF250" s="451"/>
      <c r="EG250" s="452"/>
      <c r="EH250" s="452"/>
      <c r="EI250" s="452"/>
      <c r="EJ250" s="453"/>
      <c r="EK250" s="952"/>
      <c r="EL250" s="953"/>
      <c r="EM250" s="953"/>
      <c r="EN250" s="953"/>
      <c r="EO250" s="954"/>
      <c r="EP250" s="952"/>
      <c r="EQ250" s="953"/>
      <c r="ER250" s="953"/>
      <c r="ES250" s="953"/>
      <c r="ET250" s="954"/>
      <c r="EU250" s="451"/>
      <c r="EV250" s="452"/>
      <c r="EW250" s="452"/>
      <c r="EX250" s="452"/>
      <c r="EY250" s="453"/>
      <c r="EZ250" s="952"/>
      <c r="FA250" s="953"/>
      <c r="FB250" s="953"/>
      <c r="FC250" s="953"/>
      <c r="FD250" s="954"/>
      <c r="FE250" s="451"/>
      <c r="FF250" s="452"/>
      <c r="FG250" s="452"/>
      <c r="FH250" s="452"/>
      <c r="FI250" s="453"/>
      <c r="FJ250" s="451"/>
      <c r="FK250" s="452"/>
      <c r="FL250" s="452"/>
      <c r="FM250" s="452"/>
      <c r="FN250" s="453"/>
      <c r="FO250" s="258"/>
      <c r="FP250" s="363"/>
      <c r="FQ250" s="364"/>
      <c r="FR250" s="364"/>
      <c r="FS250" s="364"/>
      <c r="FT250" s="364"/>
      <c r="FU250" s="364"/>
      <c r="FV250" s="364"/>
      <c r="FW250" s="364"/>
      <c r="FX250" s="364"/>
      <c r="FY250" s="365"/>
      <c r="FZ250" s="241"/>
      <c r="GA250" s="242"/>
      <c r="GB250" s="242"/>
      <c r="GC250" s="242"/>
      <c r="GD250" s="242"/>
      <c r="GE250" s="242"/>
      <c r="GF250" s="242"/>
      <c r="GG250" s="242"/>
      <c r="GH250" s="242"/>
      <c r="GI250" s="242"/>
      <c r="GJ250" s="242"/>
      <c r="GK250" s="242"/>
      <c r="GL250" s="242"/>
      <c r="GM250" s="242"/>
      <c r="GN250" s="242"/>
      <c r="GO250" s="242"/>
      <c r="GP250" s="242"/>
      <c r="GQ250" s="242"/>
      <c r="GR250" s="243"/>
      <c r="GS250" s="241"/>
      <c r="GT250" s="242"/>
      <c r="GU250" s="242"/>
      <c r="GV250" s="242"/>
      <c r="GW250" s="242"/>
      <c r="GX250" s="242"/>
      <c r="GY250" s="242"/>
      <c r="GZ250" s="242"/>
      <c r="HA250" s="242"/>
      <c r="HB250" s="242"/>
      <c r="HC250" s="242"/>
      <c r="HD250" s="242"/>
      <c r="HE250" s="242"/>
      <c r="HF250" s="242"/>
      <c r="HG250" s="243"/>
      <c r="HH250" s="241"/>
      <c r="HI250" s="242"/>
      <c r="HJ250" s="242"/>
      <c r="HK250" s="242"/>
      <c r="HL250" s="242"/>
      <c r="HM250" s="242"/>
      <c r="HN250" s="242"/>
      <c r="HO250" s="242"/>
      <c r="HP250" s="242"/>
      <c r="HQ250" s="242"/>
      <c r="HR250" s="243"/>
      <c r="HS250" s="281"/>
      <c r="HT250" s="282"/>
      <c r="HU250" s="282"/>
      <c r="HV250" s="282"/>
      <c r="HW250" s="283"/>
      <c r="HX250" s="281"/>
      <c r="HY250" s="282"/>
      <c r="HZ250" s="282"/>
      <c r="IA250" s="282"/>
      <c r="IB250" s="283"/>
      <c r="IC250" s="281"/>
      <c r="ID250" s="282"/>
      <c r="IE250" s="282"/>
      <c r="IF250" s="282"/>
      <c r="IG250" s="283"/>
      <c r="IH250" s="451"/>
      <c r="II250" s="452"/>
      <c r="IJ250" s="452"/>
      <c r="IK250" s="452"/>
      <c r="IL250" s="453"/>
      <c r="IM250" s="952"/>
      <c r="IN250" s="953"/>
      <c r="IO250" s="953"/>
      <c r="IP250" s="953"/>
      <c r="IQ250" s="954"/>
      <c r="IR250" s="952"/>
      <c r="IS250" s="953"/>
      <c r="IT250" s="953"/>
      <c r="IU250" s="953"/>
      <c r="IV250" s="954"/>
      <c r="IW250" s="451"/>
      <c r="IX250" s="452"/>
      <c r="IY250" s="452"/>
      <c r="IZ250" s="452"/>
      <c r="JA250" s="453"/>
      <c r="JB250" s="952"/>
      <c r="JC250" s="953"/>
      <c r="JD250" s="953"/>
      <c r="JE250" s="953"/>
      <c r="JF250" s="954"/>
      <c r="JG250" s="451"/>
      <c r="JH250" s="452"/>
      <c r="JI250" s="452"/>
      <c r="JJ250" s="452"/>
      <c r="JK250" s="453"/>
      <c r="JL250" s="451"/>
      <c r="JM250" s="452"/>
      <c r="JN250" s="452"/>
      <c r="JO250" s="452"/>
      <c r="JP250" s="453"/>
      <c r="JQ250" s="258"/>
      <c r="JR250" s="363"/>
      <c r="JS250" s="364"/>
      <c r="JT250" s="364"/>
      <c r="JU250" s="364"/>
      <c r="JV250" s="364"/>
      <c r="JW250" s="364"/>
      <c r="JX250" s="364"/>
      <c r="JY250" s="364"/>
      <c r="JZ250" s="364"/>
      <c r="KA250" s="365"/>
      <c r="KB250" s="241"/>
      <c r="KC250" s="242"/>
      <c r="KD250" s="242"/>
      <c r="KE250" s="242"/>
      <c r="KF250" s="242"/>
      <c r="KG250" s="242"/>
      <c r="KH250" s="242"/>
      <c r="KI250" s="242"/>
      <c r="KJ250" s="242"/>
      <c r="KK250" s="242"/>
      <c r="KL250" s="242"/>
      <c r="KM250" s="242"/>
      <c r="KN250" s="242"/>
      <c r="KO250" s="242"/>
      <c r="KP250" s="242"/>
      <c r="KQ250" s="242"/>
      <c r="KR250" s="242"/>
      <c r="KS250" s="242"/>
      <c r="KT250" s="243"/>
      <c r="KU250" s="241"/>
      <c r="KV250" s="242"/>
      <c r="KW250" s="242"/>
      <c r="KX250" s="242"/>
      <c r="KY250" s="242"/>
      <c r="KZ250" s="242"/>
      <c r="LA250" s="242"/>
      <c r="LB250" s="242"/>
      <c r="LC250" s="242"/>
      <c r="LD250" s="242"/>
      <c r="LE250" s="242"/>
      <c r="LF250" s="242"/>
      <c r="LG250" s="242"/>
      <c r="LH250" s="242"/>
      <c r="LI250" s="243"/>
      <c r="LJ250" s="241"/>
      <c r="LK250" s="242"/>
      <c r="LL250" s="242"/>
      <c r="LM250" s="242"/>
      <c r="LN250" s="242"/>
      <c r="LO250" s="242"/>
      <c r="LP250" s="242"/>
      <c r="LQ250" s="242"/>
      <c r="LR250" s="242"/>
      <c r="LS250" s="242"/>
      <c r="LT250" s="243"/>
      <c r="LU250" s="281"/>
      <c r="LV250" s="282"/>
      <c r="LW250" s="282"/>
      <c r="LX250" s="282"/>
      <c r="LY250" s="283"/>
      <c r="LZ250" s="281"/>
      <c r="MA250" s="282"/>
      <c r="MB250" s="282"/>
      <c r="MC250" s="282"/>
      <c r="MD250" s="283"/>
      <c r="ME250" s="281"/>
      <c r="MF250" s="282"/>
      <c r="MG250" s="282"/>
      <c r="MH250" s="282"/>
      <c r="MI250" s="283"/>
      <c r="MJ250" s="451"/>
      <c r="MK250" s="452"/>
      <c r="ML250" s="452"/>
      <c r="MM250" s="452"/>
      <c r="MN250" s="453"/>
      <c r="MO250" s="952"/>
      <c r="MP250" s="953"/>
      <c r="MQ250" s="953"/>
      <c r="MR250" s="953"/>
      <c r="MS250" s="954"/>
      <c r="MT250" s="952"/>
      <c r="MU250" s="953"/>
      <c r="MV250" s="953"/>
      <c r="MW250" s="953"/>
      <c r="MX250" s="954"/>
      <c r="MY250" s="451"/>
      <c r="MZ250" s="452"/>
      <c r="NA250" s="452"/>
      <c r="NB250" s="452"/>
      <c r="NC250" s="453"/>
      <c r="ND250" s="952"/>
      <c r="NE250" s="953"/>
      <c r="NF250" s="953"/>
      <c r="NG250" s="953"/>
      <c r="NH250" s="954"/>
      <c r="NI250" s="451"/>
      <c r="NJ250" s="452"/>
      <c r="NK250" s="452"/>
      <c r="NL250" s="452"/>
      <c r="NM250" s="453"/>
      <c r="NN250" s="451"/>
      <c r="NO250" s="452"/>
      <c r="NP250" s="452"/>
      <c r="NQ250" s="452"/>
      <c r="NR250" s="453"/>
      <c r="NS250" s="258"/>
      <c r="NT250" s="363"/>
      <c r="NU250" s="364"/>
      <c r="NV250" s="364"/>
      <c r="NW250" s="364"/>
      <c r="NX250" s="364"/>
      <c r="NY250" s="364"/>
      <c r="NZ250" s="364"/>
      <c r="OA250" s="364"/>
      <c r="OB250" s="364"/>
      <c r="OC250" s="365"/>
      <c r="OD250" s="241"/>
      <c r="OE250" s="242"/>
      <c r="OF250" s="242"/>
      <c r="OG250" s="242"/>
      <c r="OH250" s="242"/>
      <c r="OI250" s="242"/>
      <c r="OJ250" s="242"/>
      <c r="OK250" s="242"/>
      <c r="OL250" s="242"/>
      <c r="OM250" s="242"/>
      <c r="ON250" s="242"/>
      <c r="OO250" s="242"/>
      <c r="OP250" s="242"/>
      <c r="OQ250" s="242"/>
      <c r="OR250" s="242"/>
      <c r="OS250" s="242"/>
      <c r="OT250" s="242"/>
      <c r="OU250" s="242"/>
      <c r="OV250" s="243"/>
      <c r="OW250" s="241"/>
      <c r="OX250" s="242"/>
      <c r="OY250" s="242"/>
      <c r="OZ250" s="242"/>
      <c r="PA250" s="242"/>
      <c r="PB250" s="242"/>
      <c r="PC250" s="242"/>
      <c r="PD250" s="242"/>
      <c r="PE250" s="242"/>
      <c r="PF250" s="242"/>
      <c r="PG250" s="242"/>
      <c r="PH250" s="242"/>
      <c r="PI250" s="242"/>
      <c r="PJ250" s="242"/>
      <c r="PK250" s="243"/>
      <c r="PL250" s="241"/>
      <c r="PM250" s="242"/>
      <c r="PN250" s="242"/>
      <c r="PO250" s="242"/>
      <c r="PP250" s="242"/>
      <c r="PQ250" s="242"/>
      <c r="PR250" s="242"/>
      <c r="PS250" s="242"/>
      <c r="PT250" s="242"/>
      <c r="PU250" s="242"/>
      <c r="PV250" s="243"/>
      <c r="PW250" s="281"/>
      <c r="PX250" s="282"/>
      <c r="PY250" s="282"/>
      <c r="PZ250" s="282"/>
      <c r="QA250" s="283"/>
      <c r="QB250" s="281"/>
      <c r="QC250" s="282"/>
      <c r="QD250" s="282"/>
      <c r="QE250" s="282"/>
      <c r="QF250" s="283"/>
      <c r="QG250" s="281"/>
      <c r="QH250" s="282"/>
      <c r="QI250" s="282"/>
      <c r="QJ250" s="282"/>
      <c r="QK250" s="283"/>
      <c r="QL250" s="451"/>
      <c r="QM250" s="452"/>
      <c r="QN250" s="452"/>
      <c r="QO250" s="452"/>
      <c r="QP250" s="453"/>
      <c r="QQ250" s="952"/>
      <c r="QR250" s="953"/>
      <c r="QS250" s="953"/>
      <c r="QT250" s="953"/>
      <c r="QU250" s="954"/>
      <c r="QV250" s="952"/>
      <c r="QW250" s="953"/>
      <c r="QX250" s="953"/>
      <c r="QY250" s="953"/>
      <c r="QZ250" s="954"/>
      <c r="RA250" s="451"/>
      <c r="RB250" s="452"/>
      <c r="RC250" s="452"/>
      <c r="RD250" s="452"/>
      <c r="RE250" s="453"/>
      <c r="RF250" s="952"/>
      <c r="RG250" s="953"/>
      <c r="RH250" s="953"/>
      <c r="RI250" s="953"/>
      <c r="RJ250" s="954"/>
      <c r="RK250" s="451"/>
      <c r="RL250" s="452"/>
      <c r="RM250" s="452"/>
      <c r="RN250" s="452"/>
      <c r="RO250" s="453"/>
      <c r="RP250" s="451"/>
      <c r="RQ250" s="452"/>
      <c r="RR250" s="452"/>
      <c r="RS250" s="452"/>
      <c r="RT250" s="453"/>
      <c r="RU250" s="258"/>
    </row>
    <row r="251" spans="2:489" ht="12" customHeight="1" thickTop="1">
      <c r="B251" s="931" t="s">
        <v>99</v>
      </c>
      <c r="C251" s="932"/>
      <c r="D251" s="932"/>
      <c r="E251" s="932"/>
      <c r="F251" s="932"/>
      <c r="G251" s="932"/>
      <c r="H251" s="932"/>
      <c r="I251" s="932"/>
      <c r="J251" s="932"/>
      <c r="K251" s="932"/>
      <c r="L251" s="932"/>
      <c r="M251" s="932"/>
      <c r="N251" s="932"/>
      <c r="O251" s="932"/>
      <c r="P251" s="932"/>
      <c r="Q251" s="932"/>
      <c r="R251" s="932"/>
      <c r="S251" s="932"/>
      <c r="T251" s="932"/>
      <c r="U251" s="932"/>
      <c r="V251" s="932"/>
      <c r="W251" s="932"/>
      <c r="X251" s="932"/>
      <c r="Y251" s="932"/>
      <c r="Z251" s="932"/>
      <c r="AA251" s="933"/>
      <c r="AB251" s="456">
        <f>AR251+BH251</f>
        <v>0</v>
      </c>
      <c r="AC251" s="457"/>
      <c r="AD251" s="457"/>
      <c r="AE251" s="457"/>
      <c r="AF251" s="457"/>
      <c r="AG251" s="457"/>
      <c r="AH251" s="457"/>
      <c r="AI251" s="457"/>
      <c r="AJ251" s="457"/>
      <c r="AK251" s="457"/>
      <c r="AL251" s="457"/>
      <c r="AM251" s="460" t="s">
        <v>162</v>
      </c>
      <c r="AN251" s="460"/>
      <c r="AO251" s="460"/>
      <c r="AP251" s="460"/>
      <c r="AQ251" s="461"/>
      <c r="AR251" s="466"/>
      <c r="AS251" s="467"/>
      <c r="AT251" s="467"/>
      <c r="AU251" s="467"/>
      <c r="AV251" s="467"/>
      <c r="AW251" s="467"/>
      <c r="AX251" s="467"/>
      <c r="AY251" s="467"/>
      <c r="AZ251" s="467"/>
      <c r="BA251" s="467"/>
      <c r="BB251" s="467"/>
      <c r="BC251" s="460" t="s">
        <v>161</v>
      </c>
      <c r="BD251" s="460"/>
      <c r="BE251" s="460"/>
      <c r="BF251" s="460"/>
      <c r="BG251" s="461"/>
      <c r="BH251" s="472">
        <f>SUM(CC251:CK256,GE251:GM256,KG251:KO256,OI251:OQ256)</f>
        <v>0</v>
      </c>
      <c r="BI251" s="473"/>
      <c r="BJ251" s="473"/>
      <c r="BK251" s="473"/>
      <c r="BL251" s="473"/>
      <c r="BM251" s="473"/>
      <c r="BN251" s="473"/>
      <c r="BO251" s="473"/>
      <c r="BP251" s="473"/>
      <c r="BQ251" s="473"/>
      <c r="BR251" s="473"/>
      <c r="BS251" s="460" t="s">
        <v>162</v>
      </c>
      <c r="BT251" s="460"/>
      <c r="BU251" s="460"/>
      <c r="BV251" s="460"/>
      <c r="BW251" s="461"/>
      <c r="BX251" s="478" t="s">
        <v>41</v>
      </c>
      <c r="BY251" s="479"/>
      <c r="BZ251" s="479"/>
      <c r="CA251" s="479"/>
      <c r="CB251" s="479"/>
      <c r="CC251" s="480"/>
      <c r="CD251" s="480"/>
      <c r="CE251" s="480"/>
      <c r="CF251" s="480"/>
      <c r="CG251" s="480"/>
      <c r="CH251" s="480"/>
      <c r="CI251" s="480"/>
      <c r="CJ251" s="480"/>
      <c r="CK251" s="480"/>
      <c r="CL251" s="370" t="s">
        <v>161</v>
      </c>
      <c r="CM251" s="370"/>
      <c r="CN251" s="370"/>
      <c r="CO251" s="370"/>
      <c r="CP251" s="371"/>
      <c r="CQ251" s="244"/>
      <c r="CR251" s="245"/>
      <c r="CS251" s="245"/>
      <c r="CT251" s="245"/>
      <c r="CU251" s="245"/>
      <c r="CV251" s="245"/>
      <c r="CW251" s="245"/>
      <c r="CX251" s="245"/>
      <c r="CY251" s="245"/>
      <c r="CZ251" s="245"/>
      <c r="DA251" s="245"/>
      <c r="DB251" s="245"/>
      <c r="DC251" s="245"/>
      <c r="DD251" s="245"/>
      <c r="DE251" s="246"/>
      <c r="DF251" s="366"/>
      <c r="DG251" s="367"/>
      <c r="DH251" s="367"/>
      <c r="DI251" s="367"/>
      <c r="DJ251" s="367"/>
      <c r="DK251" s="367"/>
      <c r="DL251" s="367"/>
      <c r="DM251" s="367"/>
      <c r="DN251" s="370" t="s">
        <v>84</v>
      </c>
      <c r="DO251" s="370"/>
      <c r="DP251" s="371"/>
      <c r="DQ251" s="319"/>
      <c r="DR251" s="320"/>
      <c r="DS251" s="320"/>
      <c r="DT251" s="320"/>
      <c r="DU251" s="321"/>
      <c r="DV251" s="319"/>
      <c r="DW251" s="320"/>
      <c r="DX251" s="320"/>
      <c r="DY251" s="320"/>
      <c r="DZ251" s="321"/>
      <c r="EA251" s="319"/>
      <c r="EB251" s="320"/>
      <c r="EC251" s="320"/>
      <c r="ED251" s="320"/>
      <c r="EE251" s="321"/>
      <c r="EF251" s="319"/>
      <c r="EG251" s="320"/>
      <c r="EH251" s="320"/>
      <c r="EI251" s="320"/>
      <c r="EJ251" s="321"/>
      <c r="EK251" s="319"/>
      <c r="EL251" s="320"/>
      <c r="EM251" s="320"/>
      <c r="EN251" s="320"/>
      <c r="EO251" s="321"/>
      <c r="EP251" s="319"/>
      <c r="EQ251" s="320"/>
      <c r="ER251" s="320"/>
      <c r="ES251" s="320"/>
      <c r="ET251" s="321"/>
      <c r="EU251" s="319"/>
      <c r="EV251" s="320"/>
      <c r="EW251" s="320"/>
      <c r="EX251" s="320"/>
      <c r="EY251" s="321"/>
      <c r="EZ251" s="319"/>
      <c r="FA251" s="320"/>
      <c r="FB251" s="320"/>
      <c r="FC251" s="320"/>
      <c r="FD251" s="321"/>
      <c r="FE251" s="319"/>
      <c r="FF251" s="320"/>
      <c r="FG251" s="320"/>
      <c r="FH251" s="320"/>
      <c r="FI251" s="321"/>
      <c r="FJ251" s="319"/>
      <c r="FK251" s="320"/>
      <c r="FL251" s="320"/>
      <c r="FM251" s="320"/>
      <c r="FN251" s="321"/>
      <c r="FO251" s="309" t="str">
        <f>IF($BH251&gt;SUM($CC251:$CK256),IF(AND(CC251&gt;0,CC253&gt;0,CC255&gt;0),"⇒⇒⇒⇒
４箇所以上の場合",""),"")</f>
        <v/>
      </c>
      <c r="FP251" s="931" t="s">
        <v>108</v>
      </c>
      <c r="FQ251" s="998"/>
      <c r="FR251" s="998"/>
      <c r="FS251" s="998"/>
      <c r="FT251" s="998"/>
      <c r="FU251" s="998"/>
      <c r="FV251" s="998"/>
      <c r="FW251" s="998"/>
      <c r="FX251" s="998"/>
      <c r="FY251" s="999"/>
      <c r="FZ251" s="1000" t="s">
        <v>100</v>
      </c>
      <c r="GA251" s="479"/>
      <c r="GB251" s="479"/>
      <c r="GC251" s="479"/>
      <c r="GD251" s="479"/>
      <c r="GE251" s="480"/>
      <c r="GF251" s="480"/>
      <c r="GG251" s="480"/>
      <c r="GH251" s="480"/>
      <c r="GI251" s="480"/>
      <c r="GJ251" s="480"/>
      <c r="GK251" s="480"/>
      <c r="GL251" s="480"/>
      <c r="GM251" s="480"/>
      <c r="GN251" s="370" t="s">
        <v>161</v>
      </c>
      <c r="GO251" s="370"/>
      <c r="GP251" s="370"/>
      <c r="GQ251" s="370"/>
      <c r="GR251" s="371"/>
      <c r="GS251" s="244"/>
      <c r="GT251" s="245"/>
      <c r="GU251" s="245"/>
      <c r="GV251" s="245"/>
      <c r="GW251" s="245"/>
      <c r="GX251" s="245"/>
      <c r="GY251" s="245"/>
      <c r="GZ251" s="245"/>
      <c r="HA251" s="245"/>
      <c r="HB251" s="245"/>
      <c r="HC251" s="245"/>
      <c r="HD251" s="245"/>
      <c r="HE251" s="245"/>
      <c r="HF251" s="245"/>
      <c r="HG251" s="246"/>
      <c r="HH251" s="366"/>
      <c r="HI251" s="367"/>
      <c r="HJ251" s="367"/>
      <c r="HK251" s="367"/>
      <c r="HL251" s="367"/>
      <c r="HM251" s="367"/>
      <c r="HN251" s="367"/>
      <c r="HO251" s="367"/>
      <c r="HP251" s="370" t="s">
        <v>84</v>
      </c>
      <c r="HQ251" s="370"/>
      <c r="HR251" s="371"/>
      <c r="HS251" s="319"/>
      <c r="HT251" s="320"/>
      <c r="HU251" s="320"/>
      <c r="HV251" s="320"/>
      <c r="HW251" s="321"/>
      <c r="HX251" s="319"/>
      <c r="HY251" s="320"/>
      <c r="HZ251" s="320"/>
      <c r="IA251" s="320"/>
      <c r="IB251" s="321"/>
      <c r="IC251" s="319"/>
      <c r="ID251" s="320"/>
      <c r="IE251" s="320"/>
      <c r="IF251" s="320"/>
      <c r="IG251" s="321"/>
      <c r="IH251" s="319"/>
      <c r="II251" s="320"/>
      <c r="IJ251" s="320"/>
      <c r="IK251" s="320"/>
      <c r="IL251" s="321"/>
      <c r="IM251" s="319"/>
      <c r="IN251" s="320"/>
      <c r="IO251" s="320"/>
      <c r="IP251" s="320"/>
      <c r="IQ251" s="321"/>
      <c r="IR251" s="319"/>
      <c r="IS251" s="320"/>
      <c r="IT251" s="320"/>
      <c r="IU251" s="320"/>
      <c r="IV251" s="321"/>
      <c r="IW251" s="319"/>
      <c r="IX251" s="320"/>
      <c r="IY251" s="320"/>
      <c r="IZ251" s="320"/>
      <c r="JA251" s="321"/>
      <c r="JB251" s="319"/>
      <c r="JC251" s="320"/>
      <c r="JD251" s="320"/>
      <c r="JE251" s="320"/>
      <c r="JF251" s="321"/>
      <c r="JG251" s="319"/>
      <c r="JH251" s="320"/>
      <c r="JI251" s="320"/>
      <c r="JJ251" s="320"/>
      <c r="JK251" s="321"/>
      <c r="JL251" s="319"/>
      <c r="JM251" s="320"/>
      <c r="JN251" s="320"/>
      <c r="JO251" s="320"/>
      <c r="JP251" s="321"/>
      <c r="JQ251" s="309" t="str">
        <f>IF($BH251&gt;SUM($CC251:$CK256,$GE251:$GM256),IF(AND(GE251&gt;0,GE253&gt;0,GE255&gt;0),"⇒⇒⇒⇒
７箇所以上の場合",""),"")</f>
        <v/>
      </c>
      <c r="JR251" s="931" t="s">
        <v>108</v>
      </c>
      <c r="JS251" s="998"/>
      <c r="JT251" s="998"/>
      <c r="JU251" s="998"/>
      <c r="JV251" s="998"/>
      <c r="JW251" s="998"/>
      <c r="JX251" s="998"/>
      <c r="JY251" s="998"/>
      <c r="JZ251" s="998"/>
      <c r="KA251" s="999"/>
      <c r="KB251" s="1000" t="s">
        <v>169</v>
      </c>
      <c r="KC251" s="479"/>
      <c r="KD251" s="479"/>
      <c r="KE251" s="479"/>
      <c r="KF251" s="479"/>
      <c r="KG251" s="480"/>
      <c r="KH251" s="480"/>
      <c r="KI251" s="480"/>
      <c r="KJ251" s="480"/>
      <c r="KK251" s="480"/>
      <c r="KL251" s="480"/>
      <c r="KM251" s="480"/>
      <c r="KN251" s="480"/>
      <c r="KO251" s="480"/>
      <c r="KP251" s="370" t="s">
        <v>161</v>
      </c>
      <c r="KQ251" s="370"/>
      <c r="KR251" s="370"/>
      <c r="KS251" s="370"/>
      <c r="KT251" s="371"/>
      <c r="KU251" s="244"/>
      <c r="KV251" s="245"/>
      <c r="KW251" s="245"/>
      <c r="KX251" s="245"/>
      <c r="KY251" s="245"/>
      <c r="KZ251" s="245"/>
      <c r="LA251" s="245"/>
      <c r="LB251" s="245"/>
      <c r="LC251" s="245"/>
      <c r="LD251" s="245"/>
      <c r="LE251" s="245"/>
      <c r="LF251" s="245"/>
      <c r="LG251" s="245"/>
      <c r="LH251" s="245"/>
      <c r="LI251" s="246"/>
      <c r="LJ251" s="366"/>
      <c r="LK251" s="367"/>
      <c r="LL251" s="367"/>
      <c r="LM251" s="367"/>
      <c r="LN251" s="367"/>
      <c r="LO251" s="367"/>
      <c r="LP251" s="367"/>
      <c r="LQ251" s="367"/>
      <c r="LR251" s="370" t="s">
        <v>84</v>
      </c>
      <c r="LS251" s="370"/>
      <c r="LT251" s="371"/>
      <c r="LU251" s="319"/>
      <c r="LV251" s="320"/>
      <c r="LW251" s="320"/>
      <c r="LX251" s="320"/>
      <c r="LY251" s="321"/>
      <c r="LZ251" s="319"/>
      <c r="MA251" s="320"/>
      <c r="MB251" s="320"/>
      <c r="MC251" s="320"/>
      <c r="MD251" s="321"/>
      <c r="ME251" s="319"/>
      <c r="MF251" s="320"/>
      <c r="MG251" s="320"/>
      <c r="MH251" s="320"/>
      <c r="MI251" s="321"/>
      <c r="MJ251" s="319"/>
      <c r="MK251" s="320"/>
      <c r="ML251" s="320"/>
      <c r="MM251" s="320"/>
      <c r="MN251" s="321"/>
      <c r="MO251" s="319"/>
      <c r="MP251" s="320"/>
      <c r="MQ251" s="320"/>
      <c r="MR251" s="320"/>
      <c r="MS251" s="321"/>
      <c r="MT251" s="319"/>
      <c r="MU251" s="320"/>
      <c r="MV251" s="320"/>
      <c r="MW251" s="320"/>
      <c r="MX251" s="321"/>
      <c r="MY251" s="319"/>
      <c r="MZ251" s="320"/>
      <c r="NA251" s="320"/>
      <c r="NB251" s="320"/>
      <c r="NC251" s="321"/>
      <c r="ND251" s="319"/>
      <c r="NE251" s="320"/>
      <c r="NF251" s="320"/>
      <c r="NG251" s="320"/>
      <c r="NH251" s="321"/>
      <c r="NI251" s="319"/>
      <c r="NJ251" s="320"/>
      <c r="NK251" s="320"/>
      <c r="NL251" s="320"/>
      <c r="NM251" s="321"/>
      <c r="NN251" s="319"/>
      <c r="NO251" s="320"/>
      <c r="NP251" s="320"/>
      <c r="NQ251" s="320"/>
      <c r="NR251" s="321"/>
      <c r="NS251" s="309" t="str">
        <f>IF($BH251&gt;SUM($CC251:$CK256,$GE251:$GM256,$KG251:$KO256),IF(AND(KG251&gt;0,KG253&gt;0,KG255&gt;0),"⇒⇒⇒⇒
10箇所以上の場合",""),"")</f>
        <v/>
      </c>
      <c r="NT251" s="931" t="s">
        <v>108</v>
      </c>
      <c r="NU251" s="998"/>
      <c r="NV251" s="998"/>
      <c r="NW251" s="998"/>
      <c r="NX251" s="998"/>
      <c r="NY251" s="998"/>
      <c r="NZ251" s="998"/>
      <c r="OA251" s="998"/>
      <c r="OB251" s="998"/>
      <c r="OC251" s="999"/>
      <c r="OD251" s="1020" t="s">
        <v>174</v>
      </c>
      <c r="OE251" s="1021"/>
      <c r="OF251" s="1021"/>
      <c r="OG251" s="1021"/>
      <c r="OH251" s="1021"/>
      <c r="OI251" s="480"/>
      <c r="OJ251" s="480"/>
      <c r="OK251" s="480"/>
      <c r="OL251" s="480"/>
      <c r="OM251" s="480"/>
      <c r="ON251" s="480"/>
      <c r="OO251" s="480"/>
      <c r="OP251" s="480"/>
      <c r="OQ251" s="480"/>
      <c r="OR251" s="370" t="s">
        <v>161</v>
      </c>
      <c r="OS251" s="370"/>
      <c r="OT251" s="370"/>
      <c r="OU251" s="370"/>
      <c r="OV251" s="371"/>
      <c r="OW251" s="244"/>
      <c r="OX251" s="245"/>
      <c r="OY251" s="245"/>
      <c r="OZ251" s="245"/>
      <c r="PA251" s="245"/>
      <c r="PB251" s="245"/>
      <c r="PC251" s="245"/>
      <c r="PD251" s="245"/>
      <c r="PE251" s="245"/>
      <c r="PF251" s="245"/>
      <c r="PG251" s="245"/>
      <c r="PH251" s="245"/>
      <c r="PI251" s="245"/>
      <c r="PJ251" s="245"/>
      <c r="PK251" s="246"/>
      <c r="PL251" s="366"/>
      <c r="PM251" s="367"/>
      <c r="PN251" s="367"/>
      <c r="PO251" s="367"/>
      <c r="PP251" s="367"/>
      <c r="PQ251" s="367"/>
      <c r="PR251" s="367"/>
      <c r="PS251" s="367"/>
      <c r="PT251" s="370" t="s">
        <v>84</v>
      </c>
      <c r="PU251" s="370"/>
      <c r="PV251" s="371"/>
      <c r="PW251" s="319"/>
      <c r="PX251" s="320"/>
      <c r="PY251" s="320"/>
      <c r="PZ251" s="320"/>
      <c r="QA251" s="321"/>
      <c r="QB251" s="319"/>
      <c r="QC251" s="320"/>
      <c r="QD251" s="320"/>
      <c r="QE251" s="320"/>
      <c r="QF251" s="321"/>
      <c r="QG251" s="319"/>
      <c r="QH251" s="320"/>
      <c r="QI251" s="320"/>
      <c r="QJ251" s="320"/>
      <c r="QK251" s="321"/>
      <c r="QL251" s="319"/>
      <c r="QM251" s="320"/>
      <c r="QN251" s="320"/>
      <c r="QO251" s="320"/>
      <c r="QP251" s="321"/>
      <c r="QQ251" s="319"/>
      <c r="QR251" s="320"/>
      <c r="QS251" s="320"/>
      <c r="QT251" s="320"/>
      <c r="QU251" s="321"/>
      <c r="QV251" s="319"/>
      <c r="QW251" s="320"/>
      <c r="QX251" s="320"/>
      <c r="QY251" s="320"/>
      <c r="QZ251" s="321"/>
      <c r="RA251" s="319"/>
      <c r="RB251" s="320"/>
      <c r="RC251" s="320"/>
      <c r="RD251" s="320"/>
      <c r="RE251" s="321"/>
      <c r="RF251" s="319"/>
      <c r="RG251" s="320"/>
      <c r="RH251" s="320"/>
      <c r="RI251" s="320"/>
      <c r="RJ251" s="321"/>
      <c r="RK251" s="319"/>
      <c r="RL251" s="320"/>
      <c r="RM251" s="320"/>
      <c r="RN251" s="320"/>
      <c r="RO251" s="321"/>
      <c r="RP251" s="319"/>
      <c r="RQ251" s="320"/>
      <c r="RR251" s="320"/>
      <c r="RS251" s="320"/>
      <c r="RT251" s="321"/>
      <c r="RU251" s="309"/>
    </row>
    <row r="252" spans="2:489" ht="2.1" customHeight="1">
      <c r="B252" s="335"/>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7"/>
      <c r="AB252" s="458"/>
      <c r="AC252" s="432"/>
      <c r="AD252" s="432"/>
      <c r="AE252" s="432"/>
      <c r="AF252" s="432"/>
      <c r="AG252" s="432"/>
      <c r="AH252" s="432"/>
      <c r="AI252" s="432"/>
      <c r="AJ252" s="432"/>
      <c r="AK252" s="432"/>
      <c r="AL252" s="432"/>
      <c r="AM252" s="462"/>
      <c r="AN252" s="462"/>
      <c r="AO252" s="462"/>
      <c r="AP252" s="462"/>
      <c r="AQ252" s="463"/>
      <c r="AR252" s="468"/>
      <c r="AS252" s="469"/>
      <c r="AT252" s="469"/>
      <c r="AU252" s="469"/>
      <c r="AV252" s="469"/>
      <c r="AW252" s="469"/>
      <c r="AX252" s="469"/>
      <c r="AY252" s="469"/>
      <c r="AZ252" s="469"/>
      <c r="BA252" s="469"/>
      <c r="BB252" s="469"/>
      <c r="BC252" s="462"/>
      <c r="BD252" s="462"/>
      <c r="BE252" s="462"/>
      <c r="BF252" s="462"/>
      <c r="BG252" s="463"/>
      <c r="BH252" s="474"/>
      <c r="BI252" s="475"/>
      <c r="BJ252" s="475"/>
      <c r="BK252" s="475"/>
      <c r="BL252" s="475"/>
      <c r="BM252" s="475"/>
      <c r="BN252" s="475"/>
      <c r="BO252" s="475"/>
      <c r="BP252" s="475"/>
      <c r="BQ252" s="475"/>
      <c r="BR252" s="475"/>
      <c r="BS252" s="462"/>
      <c r="BT252" s="462"/>
      <c r="BU252" s="462"/>
      <c r="BV252" s="462"/>
      <c r="BW252" s="463"/>
      <c r="BX252" s="323"/>
      <c r="BY252" s="324"/>
      <c r="BZ252" s="324"/>
      <c r="CA252" s="324"/>
      <c r="CB252" s="324"/>
      <c r="CC252" s="325"/>
      <c r="CD252" s="325"/>
      <c r="CE252" s="325"/>
      <c r="CF252" s="325"/>
      <c r="CG252" s="325"/>
      <c r="CH252" s="325"/>
      <c r="CI252" s="325"/>
      <c r="CJ252" s="325"/>
      <c r="CK252" s="325"/>
      <c r="CL252" s="226"/>
      <c r="CM252" s="226"/>
      <c r="CN252" s="226"/>
      <c r="CO252" s="226"/>
      <c r="CP252" s="318"/>
      <c r="CQ252" s="207"/>
      <c r="CR252" s="208"/>
      <c r="CS252" s="208"/>
      <c r="CT252" s="208"/>
      <c r="CU252" s="208"/>
      <c r="CV252" s="208"/>
      <c r="CW252" s="208"/>
      <c r="CX252" s="208"/>
      <c r="CY252" s="208"/>
      <c r="CZ252" s="208"/>
      <c r="DA252" s="208"/>
      <c r="DB252" s="208"/>
      <c r="DC252" s="208"/>
      <c r="DD252" s="208"/>
      <c r="DE252" s="209"/>
      <c r="DF252" s="316"/>
      <c r="DG252" s="317"/>
      <c r="DH252" s="317"/>
      <c r="DI252" s="317"/>
      <c r="DJ252" s="317"/>
      <c r="DK252" s="317"/>
      <c r="DL252" s="317"/>
      <c r="DM252" s="317"/>
      <c r="DN252" s="226"/>
      <c r="DO252" s="226"/>
      <c r="DP252" s="318"/>
      <c r="DQ252" s="269"/>
      <c r="DR252" s="270"/>
      <c r="DS252" s="270"/>
      <c r="DT252" s="270"/>
      <c r="DU252" s="271"/>
      <c r="DV252" s="269"/>
      <c r="DW252" s="270"/>
      <c r="DX252" s="270"/>
      <c r="DY252" s="270"/>
      <c r="DZ252" s="271"/>
      <c r="EA252" s="269"/>
      <c r="EB252" s="270"/>
      <c r="EC252" s="270"/>
      <c r="ED252" s="270"/>
      <c r="EE252" s="271"/>
      <c r="EF252" s="269"/>
      <c r="EG252" s="270"/>
      <c r="EH252" s="270"/>
      <c r="EI252" s="270"/>
      <c r="EJ252" s="271"/>
      <c r="EK252" s="269"/>
      <c r="EL252" s="270"/>
      <c r="EM252" s="270"/>
      <c r="EN252" s="270"/>
      <c r="EO252" s="271"/>
      <c r="EP252" s="269"/>
      <c r="EQ252" s="270"/>
      <c r="ER252" s="270"/>
      <c r="ES252" s="270"/>
      <c r="ET252" s="271"/>
      <c r="EU252" s="269"/>
      <c r="EV252" s="270"/>
      <c r="EW252" s="270"/>
      <c r="EX252" s="270"/>
      <c r="EY252" s="271"/>
      <c r="EZ252" s="269"/>
      <c r="FA252" s="270"/>
      <c r="FB252" s="270"/>
      <c r="FC252" s="270"/>
      <c r="FD252" s="271"/>
      <c r="FE252" s="269"/>
      <c r="FF252" s="270"/>
      <c r="FG252" s="270"/>
      <c r="FH252" s="270"/>
      <c r="FI252" s="271"/>
      <c r="FJ252" s="269"/>
      <c r="FK252" s="270"/>
      <c r="FL252" s="270"/>
      <c r="FM252" s="270"/>
      <c r="FN252" s="271"/>
      <c r="FO252" s="310"/>
      <c r="FP252" s="348"/>
      <c r="FQ252" s="349"/>
      <c r="FR252" s="349"/>
      <c r="FS252" s="349"/>
      <c r="FT252" s="349"/>
      <c r="FU252" s="349"/>
      <c r="FV252" s="349"/>
      <c r="FW252" s="349"/>
      <c r="FX252" s="349"/>
      <c r="FY252" s="350"/>
      <c r="FZ252" s="323"/>
      <c r="GA252" s="324"/>
      <c r="GB252" s="324"/>
      <c r="GC252" s="324"/>
      <c r="GD252" s="324"/>
      <c r="GE252" s="325"/>
      <c r="GF252" s="325"/>
      <c r="GG252" s="325"/>
      <c r="GH252" s="325"/>
      <c r="GI252" s="325"/>
      <c r="GJ252" s="325"/>
      <c r="GK252" s="325"/>
      <c r="GL252" s="325"/>
      <c r="GM252" s="325"/>
      <c r="GN252" s="226"/>
      <c r="GO252" s="226"/>
      <c r="GP252" s="226"/>
      <c r="GQ252" s="226"/>
      <c r="GR252" s="318"/>
      <c r="GS252" s="207"/>
      <c r="GT252" s="208"/>
      <c r="GU252" s="208"/>
      <c r="GV252" s="208"/>
      <c r="GW252" s="208"/>
      <c r="GX252" s="208"/>
      <c r="GY252" s="208"/>
      <c r="GZ252" s="208"/>
      <c r="HA252" s="208"/>
      <c r="HB252" s="208"/>
      <c r="HC252" s="208"/>
      <c r="HD252" s="208"/>
      <c r="HE252" s="208"/>
      <c r="HF252" s="208"/>
      <c r="HG252" s="209"/>
      <c r="HH252" s="316"/>
      <c r="HI252" s="317"/>
      <c r="HJ252" s="317"/>
      <c r="HK252" s="317"/>
      <c r="HL252" s="317"/>
      <c r="HM252" s="317"/>
      <c r="HN252" s="317"/>
      <c r="HO252" s="317"/>
      <c r="HP252" s="226"/>
      <c r="HQ252" s="226"/>
      <c r="HR252" s="318"/>
      <c r="HS252" s="269"/>
      <c r="HT252" s="270"/>
      <c r="HU252" s="270"/>
      <c r="HV252" s="270"/>
      <c r="HW252" s="271"/>
      <c r="HX252" s="269"/>
      <c r="HY252" s="270"/>
      <c r="HZ252" s="270"/>
      <c r="IA252" s="270"/>
      <c r="IB252" s="271"/>
      <c r="IC252" s="269"/>
      <c r="ID252" s="270"/>
      <c r="IE252" s="270"/>
      <c r="IF252" s="270"/>
      <c r="IG252" s="271"/>
      <c r="IH252" s="269"/>
      <c r="II252" s="270"/>
      <c r="IJ252" s="270"/>
      <c r="IK252" s="270"/>
      <c r="IL252" s="271"/>
      <c r="IM252" s="269"/>
      <c r="IN252" s="270"/>
      <c r="IO252" s="270"/>
      <c r="IP252" s="270"/>
      <c r="IQ252" s="271"/>
      <c r="IR252" s="269"/>
      <c r="IS252" s="270"/>
      <c r="IT252" s="270"/>
      <c r="IU252" s="270"/>
      <c r="IV252" s="271"/>
      <c r="IW252" s="269"/>
      <c r="IX252" s="270"/>
      <c r="IY252" s="270"/>
      <c r="IZ252" s="270"/>
      <c r="JA252" s="271"/>
      <c r="JB252" s="269"/>
      <c r="JC252" s="270"/>
      <c r="JD252" s="270"/>
      <c r="JE252" s="270"/>
      <c r="JF252" s="271"/>
      <c r="JG252" s="269"/>
      <c r="JH252" s="270"/>
      <c r="JI252" s="270"/>
      <c r="JJ252" s="270"/>
      <c r="JK252" s="271"/>
      <c r="JL252" s="269"/>
      <c r="JM252" s="270"/>
      <c r="JN252" s="270"/>
      <c r="JO252" s="270"/>
      <c r="JP252" s="271"/>
      <c r="JQ252" s="310"/>
      <c r="JR252" s="348"/>
      <c r="JS252" s="349"/>
      <c r="JT252" s="349"/>
      <c r="JU252" s="349"/>
      <c r="JV252" s="349"/>
      <c r="JW252" s="349"/>
      <c r="JX252" s="349"/>
      <c r="JY252" s="349"/>
      <c r="JZ252" s="349"/>
      <c r="KA252" s="350"/>
      <c r="KB252" s="323"/>
      <c r="KC252" s="324"/>
      <c r="KD252" s="324"/>
      <c r="KE252" s="324"/>
      <c r="KF252" s="324"/>
      <c r="KG252" s="325"/>
      <c r="KH252" s="325"/>
      <c r="KI252" s="325"/>
      <c r="KJ252" s="325"/>
      <c r="KK252" s="325"/>
      <c r="KL252" s="325"/>
      <c r="KM252" s="325"/>
      <c r="KN252" s="325"/>
      <c r="KO252" s="325"/>
      <c r="KP252" s="226"/>
      <c r="KQ252" s="226"/>
      <c r="KR252" s="226"/>
      <c r="KS252" s="226"/>
      <c r="KT252" s="318"/>
      <c r="KU252" s="207"/>
      <c r="KV252" s="208"/>
      <c r="KW252" s="208"/>
      <c r="KX252" s="208"/>
      <c r="KY252" s="208"/>
      <c r="KZ252" s="208"/>
      <c r="LA252" s="208"/>
      <c r="LB252" s="208"/>
      <c r="LC252" s="208"/>
      <c r="LD252" s="208"/>
      <c r="LE252" s="208"/>
      <c r="LF252" s="208"/>
      <c r="LG252" s="208"/>
      <c r="LH252" s="208"/>
      <c r="LI252" s="209"/>
      <c r="LJ252" s="316"/>
      <c r="LK252" s="317"/>
      <c r="LL252" s="317"/>
      <c r="LM252" s="317"/>
      <c r="LN252" s="317"/>
      <c r="LO252" s="317"/>
      <c r="LP252" s="317"/>
      <c r="LQ252" s="317"/>
      <c r="LR252" s="226"/>
      <c r="LS252" s="226"/>
      <c r="LT252" s="318"/>
      <c r="LU252" s="269"/>
      <c r="LV252" s="270"/>
      <c r="LW252" s="270"/>
      <c r="LX252" s="270"/>
      <c r="LY252" s="271"/>
      <c r="LZ252" s="269"/>
      <c r="MA252" s="270"/>
      <c r="MB252" s="270"/>
      <c r="MC252" s="270"/>
      <c r="MD252" s="271"/>
      <c r="ME252" s="269"/>
      <c r="MF252" s="270"/>
      <c r="MG252" s="270"/>
      <c r="MH252" s="270"/>
      <c r="MI252" s="271"/>
      <c r="MJ252" s="269"/>
      <c r="MK252" s="270"/>
      <c r="ML252" s="270"/>
      <c r="MM252" s="270"/>
      <c r="MN252" s="271"/>
      <c r="MO252" s="269"/>
      <c r="MP252" s="270"/>
      <c r="MQ252" s="270"/>
      <c r="MR252" s="270"/>
      <c r="MS252" s="271"/>
      <c r="MT252" s="269"/>
      <c r="MU252" s="270"/>
      <c r="MV252" s="270"/>
      <c r="MW252" s="270"/>
      <c r="MX252" s="271"/>
      <c r="MY252" s="269"/>
      <c r="MZ252" s="270"/>
      <c r="NA252" s="270"/>
      <c r="NB252" s="270"/>
      <c r="NC252" s="271"/>
      <c r="ND252" s="269"/>
      <c r="NE252" s="270"/>
      <c r="NF252" s="270"/>
      <c r="NG252" s="270"/>
      <c r="NH252" s="271"/>
      <c r="NI252" s="269"/>
      <c r="NJ252" s="270"/>
      <c r="NK252" s="270"/>
      <c r="NL252" s="270"/>
      <c r="NM252" s="271"/>
      <c r="NN252" s="269"/>
      <c r="NO252" s="270"/>
      <c r="NP252" s="270"/>
      <c r="NQ252" s="270"/>
      <c r="NR252" s="271"/>
      <c r="NS252" s="310"/>
      <c r="NT252" s="348"/>
      <c r="NU252" s="349"/>
      <c r="NV252" s="349"/>
      <c r="NW252" s="349"/>
      <c r="NX252" s="349"/>
      <c r="NY252" s="349"/>
      <c r="NZ252" s="349"/>
      <c r="OA252" s="349"/>
      <c r="OB252" s="349"/>
      <c r="OC252" s="350"/>
      <c r="OD252" s="1022"/>
      <c r="OE252" s="1023"/>
      <c r="OF252" s="1023"/>
      <c r="OG252" s="1023"/>
      <c r="OH252" s="1023"/>
      <c r="OI252" s="325"/>
      <c r="OJ252" s="325"/>
      <c r="OK252" s="325"/>
      <c r="OL252" s="325"/>
      <c r="OM252" s="325"/>
      <c r="ON252" s="325"/>
      <c r="OO252" s="325"/>
      <c r="OP252" s="325"/>
      <c r="OQ252" s="325"/>
      <c r="OR252" s="226"/>
      <c r="OS252" s="226"/>
      <c r="OT252" s="226"/>
      <c r="OU252" s="226"/>
      <c r="OV252" s="318"/>
      <c r="OW252" s="207"/>
      <c r="OX252" s="208"/>
      <c r="OY252" s="208"/>
      <c r="OZ252" s="208"/>
      <c r="PA252" s="208"/>
      <c r="PB252" s="208"/>
      <c r="PC252" s="208"/>
      <c r="PD252" s="208"/>
      <c r="PE252" s="208"/>
      <c r="PF252" s="208"/>
      <c r="PG252" s="208"/>
      <c r="PH252" s="208"/>
      <c r="PI252" s="208"/>
      <c r="PJ252" s="208"/>
      <c r="PK252" s="209"/>
      <c r="PL252" s="316"/>
      <c r="PM252" s="317"/>
      <c r="PN252" s="317"/>
      <c r="PO252" s="317"/>
      <c r="PP252" s="317"/>
      <c r="PQ252" s="317"/>
      <c r="PR252" s="317"/>
      <c r="PS252" s="317"/>
      <c r="PT252" s="226"/>
      <c r="PU252" s="226"/>
      <c r="PV252" s="318"/>
      <c r="PW252" s="269"/>
      <c r="PX252" s="270"/>
      <c r="PY252" s="270"/>
      <c r="PZ252" s="270"/>
      <c r="QA252" s="271"/>
      <c r="QB252" s="269"/>
      <c r="QC252" s="270"/>
      <c r="QD252" s="270"/>
      <c r="QE252" s="270"/>
      <c r="QF252" s="271"/>
      <c r="QG252" s="269"/>
      <c r="QH252" s="270"/>
      <c r="QI252" s="270"/>
      <c r="QJ252" s="270"/>
      <c r="QK252" s="271"/>
      <c r="QL252" s="269"/>
      <c r="QM252" s="270"/>
      <c r="QN252" s="270"/>
      <c r="QO252" s="270"/>
      <c r="QP252" s="271"/>
      <c r="QQ252" s="269"/>
      <c r="QR252" s="270"/>
      <c r="QS252" s="270"/>
      <c r="QT252" s="270"/>
      <c r="QU252" s="271"/>
      <c r="QV252" s="269"/>
      <c r="QW252" s="270"/>
      <c r="QX252" s="270"/>
      <c r="QY252" s="270"/>
      <c r="QZ252" s="271"/>
      <c r="RA252" s="269"/>
      <c r="RB252" s="270"/>
      <c r="RC252" s="270"/>
      <c r="RD252" s="270"/>
      <c r="RE252" s="271"/>
      <c r="RF252" s="269"/>
      <c r="RG252" s="270"/>
      <c r="RH252" s="270"/>
      <c r="RI252" s="270"/>
      <c r="RJ252" s="271"/>
      <c r="RK252" s="269"/>
      <c r="RL252" s="270"/>
      <c r="RM252" s="270"/>
      <c r="RN252" s="270"/>
      <c r="RO252" s="271"/>
      <c r="RP252" s="269"/>
      <c r="RQ252" s="270"/>
      <c r="RR252" s="270"/>
      <c r="RS252" s="270"/>
      <c r="RT252" s="271"/>
      <c r="RU252" s="310"/>
    </row>
    <row r="253" spans="2:489" ht="12" customHeight="1">
      <c r="B253" s="335"/>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c r="AA253" s="337"/>
      <c r="AB253" s="458"/>
      <c r="AC253" s="432"/>
      <c r="AD253" s="432"/>
      <c r="AE253" s="432"/>
      <c r="AF253" s="432"/>
      <c r="AG253" s="432"/>
      <c r="AH253" s="432"/>
      <c r="AI253" s="432"/>
      <c r="AJ253" s="432"/>
      <c r="AK253" s="432"/>
      <c r="AL253" s="432"/>
      <c r="AM253" s="462"/>
      <c r="AN253" s="462"/>
      <c r="AO253" s="462"/>
      <c r="AP253" s="462"/>
      <c r="AQ253" s="463"/>
      <c r="AR253" s="468"/>
      <c r="AS253" s="469"/>
      <c r="AT253" s="469"/>
      <c r="AU253" s="469"/>
      <c r="AV253" s="469"/>
      <c r="AW253" s="469"/>
      <c r="AX253" s="469"/>
      <c r="AY253" s="469"/>
      <c r="AZ253" s="469"/>
      <c r="BA253" s="469"/>
      <c r="BB253" s="469"/>
      <c r="BC253" s="462"/>
      <c r="BD253" s="462"/>
      <c r="BE253" s="462"/>
      <c r="BF253" s="462"/>
      <c r="BG253" s="463"/>
      <c r="BH253" s="474"/>
      <c r="BI253" s="475"/>
      <c r="BJ253" s="475"/>
      <c r="BK253" s="475"/>
      <c r="BL253" s="475"/>
      <c r="BM253" s="475"/>
      <c r="BN253" s="475"/>
      <c r="BO253" s="475"/>
      <c r="BP253" s="475"/>
      <c r="BQ253" s="475"/>
      <c r="BR253" s="475"/>
      <c r="BS253" s="462"/>
      <c r="BT253" s="462"/>
      <c r="BU253" s="462"/>
      <c r="BV253" s="462"/>
      <c r="BW253" s="463"/>
      <c r="BX253" s="322" t="s">
        <v>42</v>
      </c>
      <c r="BY253" s="216"/>
      <c r="BZ253" s="216"/>
      <c r="CA253" s="216"/>
      <c r="CB253" s="216"/>
      <c r="CC253" s="325"/>
      <c r="CD253" s="325"/>
      <c r="CE253" s="325"/>
      <c r="CF253" s="325"/>
      <c r="CG253" s="325"/>
      <c r="CH253" s="325"/>
      <c r="CI253" s="325"/>
      <c r="CJ253" s="325"/>
      <c r="CK253" s="325"/>
      <c r="CL253" s="265" t="s">
        <v>161</v>
      </c>
      <c r="CM253" s="265"/>
      <c r="CN253" s="265"/>
      <c r="CO253" s="265"/>
      <c r="CP253" s="266"/>
      <c r="CQ253" s="204"/>
      <c r="CR253" s="205"/>
      <c r="CS253" s="205"/>
      <c r="CT253" s="205"/>
      <c r="CU253" s="205"/>
      <c r="CV253" s="205"/>
      <c r="CW253" s="205"/>
      <c r="CX253" s="205"/>
      <c r="CY253" s="205"/>
      <c r="CZ253" s="205"/>
      <c r="DA253" s="205"/>
      <c r="DB253" s="205"/>
      <c r="DC253" s="205"/>
      <c r="DD253" s="205"/>
      <c r="DE253" s="206"/>
      <c r="DF253" s="261"/>
      <c r="DG253" s="262"/>
      <c r="DH253" s="262"/>
      <c r="DI253" s="262"/>
      <c r="DJ253" s="262"/>
      <c r="DK253" s="262"/>
      <c r="DL253" s="262"/>
      <c r="DM253" s="262"/>
      <c r="DN253" s="265" t="s">
        <v>84</v>
      </c>
      <c r="DO253" s="265"/>
      <c r="DP253" s="266"/>
      <c r="DQ253" s="269"/>
      <c r="DR253" s="270"/>
      <c r="DS253" s="270"/>
      <c r="DT253" s="270"/>
      <c r="DU253" s="271"/>
      <c r="DV253" s="269"/>
      <c r="DW253" s="270"/>
      <c r="DX253" s="270"/>
      <c r="DY253" s="270"/>
      <c r="DZ253" s="271"/>
      <c r="EA253" s="269"/>
      <c r="EB253" s="270"/>
      <c r="EC253" s="270"/>
      <c r="ED253" s="270"/>
      <c r="EE253" s="271"/>
      <c r="EF253" s="269"/>
      <c r="EG253" s="270"/>
      <c r="EH253" s="270"/>
      <c r="EI253" s="270"/>
      <c r="EJ253" s="271"/>
      <c r="EK253" s="269"/>
      <c r="EL253" s="270"/>
      <c r="EM253" s="270"/>
      <c r="EN253" s="270"/>
      <c r="EO253" s="271"/>
      <c r="EP253" s="269"/>
      <c r="EQ253" s="270"/>
      <c r="ER253" s="270"/>
      <c r="ES253" s="270"/>
      <c r="ET253" s="271"/>
      <c r="EU253" s="269"/>
      <c r="EV253" s="270"/>
      <c r="EW253" s="270"/>
      <c r="EX253" s="270"/>
      <c r="EY253" s="271"/>
      <c r="EZ253" s="269"/>
      <c r="FA253" s="270"/>
      <c r="FB253" s="270"/>
      <c r="FC253" s="270"/>
      <c r="FD253" s="271"/>
      <c r="FE253" s="269"/>
      <c r="FF253" s="270"/>
      <c r="FG253" s="270"/>
      <c r="FH253" s="270"/>
      <c r="FI253" s="271"/>
      <c r="FJ253" s="269"/>
      <c r="FK253" s="270"/>
      <c r="FL253" s="270"/>
      <c r="FM253" s="270"/>
      <c r="FN253" s="271"/>
      <c r="FO253" s="310"/>
      <c r="FP253" s="348"/>
      <c r="FQ253" s="349"/>
      <c r="FR253" s="349"/>
      <c r="FS253" s="349"/>
      <c r="FT253" s="349"/>
      <c r="FU253" s="349"/>
      <c r="FV253" s="349"/>
      <c r="FW253" s="349"/>
      <c r="FX253" s="349"/>
      <c r="FY253" s="350"/>
      <c r="FZ253" s="1007" t="s">
        <v>101</v>
      </c>
      <c r="GA253" s="216"/>
      <c r="GB253" s="216"/>
      <c r="GC253" s="216"/>
      <c r="GD253" s="216"/>
      <c r="GE253" s="325"/>
      <c r="GF253" s="325"/>
      <c r="GG253" s="325"/>
      <c r="GH253" s="325"/>
      <c r="GI253" s="325"/>
      <c r="GJ253" s="325"/>
      <c r="GK253" s="325"/>
      <c r="GL253" s="325"/>
      <c r="GM253" s="325"/>
      <c r="GN253" s="265" t="s">
        <v>161</v>
      </c>
      <c r="GO253" s="265"/>
      <c r="GP253" s="265"/>
      <c r="GQ253" s="265"/>
      <c r="GR253" s="266"/>
      <c r="GS253" s="204"/>
      <c r="GT253" s="205"/>
      <c r="GU253" s="205"/>
      <c r="GV253" s="205"/>
      <c r="GW253" s="205"/>
      <c r="GX253" s="205"/>
      <c r="GY253" s="205"/>
      <c r="GZ253" s="205"/>
      <c r="HA253" s="205"/>
      <c r="HB253" s="205"/>
      <c r="HC253" s="205"/>
      <c r="HD253" s="205"/>
      <c r="HE253" s="205"/>
      <c r="HF253" s="205"/>
      <c r="HG253" s="206"/>
      <c r="HH253" s="261"/>
      <c r="HI253" s="262"/>
      <c r="HJ253" s="262"/>
      <c r="HK253" s="262"/>
      <c r="HL253" s="262"/>
      <c r="HM253" s="262"/>
      <c r="HN253" s="262"/>
      <c r="HO253" s="262"/>
      <c r="HP253" s="265" t="s">
        <v>84</v>
      </c>
      <c r="HQ253" s="265"/>
      <c r="HR253" s="266"/>
      <c r="HS253" s="269"/>
      <c r="HT253" s="270"/>
      <c r="HU253" s="270"/>
      <c r="HV253" s="270"/>
      <c r="HW253" s="271"/>
      <c r="HX253" s="269"/>
      <c r="HY253" s="270"/>
      <c r="HZ253" s="270"/>
      <c r="IA253" s="270"/>
      <c r="IB253" s="271"/>
      <c r="IC253" s="269"/>
      <c r="ID253" s="270"/>
      <c r="IE253" s="270"/>
      <c r="IF253" s="270"/>
      <c r="IG253" s="271"/>
      <c r="IH253" s="269"/>
      <c r="II253" s="270"/>
      <c r="IJ253" s="270"/>
      <c r="IK253" s="270"/>
      <c r="IL253" s="271"/>
      <c r="IM253" s="269"/>
      <c r="IN253" s="270"/>
      <c r="IO253" s="270"/>
      <c r="IP253" s="270"/>
      <c r="IQ253" s="271"/>
      <c r="IR253" s="269"/>
      <c r="IS253" s="270"/>
      <c r="IT253" s="270"/>
      <c r="IU253" s="270"/>
      <c r="IV253" s="271"/>
      <c r="IW253" s="269"/>
      <c r="IX253" s="270"/>
      <c r="IY253" s="270"/>
      <c r="IZ253" s="270"/>
      <c r="JA253" s="271"/>
      <c r="JB253" s="269"/>
      <c r="JC253" s="270"/>
      <c r="JD253" s="270"/>
      <c r="JE253" s="270"/>
      <c r="JF253" s="271"/>
      <c r="JG253" s="269"/>
      <c r="JH253" s="270"/>
      <c r="JI253" s="270"/>
      <c r="JJ253" s="270"/>
      <c r="JK253" s="271"/>
      <c r="JL253" s="269"/>
      <c r="JM253" s="270"/>
      <c r="JN253" s="270"/>
      <c r="JO253" s="270"/>
      <c r="JP253" s="271"/>
      <c r="JQ253" s="310"/>
      <c r="JR253" s="348"/>
      <c r="JS253" s="349"/>
      <c r="JT253" s="349"/>
      <c r="JU253" s="349"/>
      <c r="JV253" s="349"/>
      <c r="JW253" s="349"/>
      <c r="JX253" s="349"/>
      <c r="JY253" s="349"/>
      <c r="JZ253" s="349"/>
      <c r="KA253" s="350"/>
      <c r="KB253" s="1007" t="s">
        <v>170</v>
      </c>
      <c r="KC253" s="216"/>
      <c r="KD253" s="216"/>
      <c r="KE253" s="216"/>
      <c r="KF253" s="216"/>
      <c r="KG253" s="325"/>
      <c r="KH253" s="325"/>
      <c r="KI253" s="325"/>
      <c r="KJ253" s="325"/>
      <c r="KK253" s="325"/>
      <c r="KL253" s="325"/>
      <c r="KM253" s="325"/>
      <c r="KN253" s="325"/>
      <c r="KO253" s="325"/>
      <c r="KP253" s="265" t="s">
        <v>161</v>
      </c>
      <c r="KQ253" s="265"/>
      <c r="KR253" s="265"/>
      <c r="KS253" s="265"/>
      <c r="KT253" s="266"/>
      <c r="KU253" s="204"/>
      <c r="KV253" s="205"/>
      <c r="KW253" s="205"/>
      <c r="KX253" s="205"/>
      <c r="KY253" s="205"/>
      <c r="KZ253" s="205"/>
      <c r="LA253" s="205"/>
      <c r="LB253" s="205"/>
      <c r="LC253" s="205"/>
      <c r="LD253" s="205"/>
      <c r="LE253" s="205"/>
      <c r="LF253" s="205"/>
      <c r="LG253" s="205"/>
      <c r="LH253" s="205"/>
      <c r="LI253" s="206"/>
      <c r="LJ253" s="261"/>
      <c r="LK253" s="262"/>
      <c r="LL253" s="262"/>
      <c r="LM253" s="262"/>
      <c r="LN253" s="262"/>
      <c r="LO253" s="262"/>
      <c r="LP253" s="262"/>
      <c r="LQ253" s="262"/>
      <c r="LR253" s="265" t="s">
        <v>84</v>
      </c>
      <c r="LS253" s="265"/>
      <c r="LT253" s="266"/>
      <c r="LU253" s="269"/>
      <c r="LV253" s="270"/>
      <c r="LW253" s="270"/>
      <c r="LX253" s="270"/>
      <c r="LY253" s="271"/>
      <c r="LZ253" s="269"/>
      <c r="MA253" s="270"/>
      <c r="MB253" s="270"/>
      <c r="MC253" s="270"/>
      <c r="MD253" s="271"/>
      <c r="ME253" s="269"/>
      <c r="MF253" s="270"/>
      <c r="MG253" s="270"/>
      <c r="MH253" s="270"/>
      <c r="MI253" s="271"/>
      <c r="MJ253" s="269"/>
      <c r="MK253" s="270"/>
      <c r="ML253" s="270"/>
      <c r="MM253" s="270"/>
      <c r="MN253" s="271"/>
      <c r="MO253" s="269"/>
      <c r="MP253" s="270"/>
      <c r="MQ253" s="270"/>
      <c r="MR253" s="270"/>
      <c r="MS253" s="271"/>
      <c r="MT253" s="269"/>
      <c r="MU253" s="270"/>
      <c r="MV253" s="270"/>
      <c r="MW253" s="270"/>
      <c r="MX253" s="271"/>
      <c r="MY253" s="269"/>
      <c r="MZ253" s="270"/>
      <c r="NA253" s="270"/>
      <c r="NB253" s="270"/>
      <c r="NC253" s="271"/>
      <c r="ND253" s="269"/>
      <c r="NE253" s="270"/>
      <c r="NF253" s="270"/>
      <c r="NG253" s="270"/>
      <c r="NH253" s="271"/>
      <c r="NI253" s="269"/>
      <c r="NJ253" s="270"/>
      <c r="NK253" s="270"/>
      <c r="NL253" s="270"/>
      <c r="NM253" s="271"/>
      <c r="NN253" s="269"/>
      <c r="NO253" s="270"/>
      <c r="NP253" s="270"/>
      <c r="NQ253" s="270"/>
      <c r="NR253" s="271"/>
      <c r="NS253" s="310"/>
      <c r="NT253" s="348"/>
      <c r="NU253" s="349"/>
      <c r="NV253" s="349"/>
      <c r="NW253" s="349"/>
      <c r="NX253" s="349"/>
      <c r="NY253" s="349"/>
      <c r="NZ253" s="349"/>
      <c r="OA253" s="349"/>
      <c r="OB253" s="349"/>
      <c r="OC253" s="350"/>
      <c r="OD253" s="1024" t="s">
        <v>175</v>
      </c>
      <c r="OE253" s="1025"/>
      <c r="OF253" s="1025"/>
      <c r="OG253" s="1025"/>
      <c r="OH253" s="1025"/>
      <c r="OI253" s="325"/>
      <c r="OJ253" s="325"/>
      <c r="OK253" s="325"/>
      <c r="OL253" s="325"/>
      <c r="OM253" s="325"/>
      <c r="ON253" s="325"/>
      <c r="OO253" s="325"/>
      <c r="OP253" s="325"/>
      <c r="OQ253" s="325"/>
      <c r="OR253" s="265" t="s">
        <v>161</v>
      </c>
      <c r="OS253" s="265"/>
      <c r="OT253" s="265"/>
      <c r="OU253" s="265"/>
      <c r="OV253" s="266"/>
      <c r="OW253" s="204"/>
      <c r="OX253" s="205"/>
      <c r="OY253" s="205"/>
      <c r="OZ253" s="205"/>
      <c r="PA253" s="205"/>
      <c r="PB253" s="205"/>
      <c r="PC253" s="205"/>
      <c r="PD253" s="205"/>
      <c r="PE253" s="205"/>
      <c r="PF253" s="205"/>
      <c r="PG253" s="205"/>
      <c r="PH253" s="205"/>
      <c r="PI253" s="205"/>
      <c r="PJ253" s="205"/>
      <c r="PK253" s="206"/>
      <c r="PL253" s="261"/>
      <c r="PM253" s="262"/>
      <c r="PN253" s="262"/>
      <c r="PO253" s="262"/>
      <c r="PP253" s="262"/>
      <c r="PQ253" s="262"/>
      <c r="PR253" s="262"/>
      <c r="PS253" s="262"/>
      <c r="PT253" s="265" t="s">
        <v>84</v>
      </c>
      <c r="PU253" s="265"/>
      <c r="PV253" s="266"/>
      <c r="PW253" s="269"/>
      <c r="PX253" s="270"/>
      <c r="PY253" s="270"/>
      <c r="PZ253" s="270"/>
      <c r="QA253" s="271"/>
      <c r="QB253" s="269"/>
      <c r="QC253" s="270"/>
      <c r="QD253" s="270"/>
      <c r="QE253" s="270"/>
      <c r="QF253" s="271"/>
      <c r="QG253" s="269"/>
      <c r="QH253" s="270"/>
      <c r="QI253" s="270"/>
      <c r="QJ253" s="270"/>
      <c r="QK253" s="271"/>
      <c r="QL253" s="269"/>
      <c r="QM253" s="270"/>
      <c r="QN253" s="270"/>
      <c r="QO253" s="270"/>
      <c r="QP253" s="271"/>
      <c r="QQ253" s="269"/>
      <c r="QR253" s="270"/>
      <c r="QS253" s="270"/>
      <c r="QT253" s="270"/>
      <c r="QU253" s="271"/>
      <c r="QV253" s="269"/>
      <c r="QW253" s="270"/>
      <c r="QX253" s="270"/>
      <c r="QY253" s="270"/>
      <c r="QZ253" s="271"/>
      <c r="RA253" s="269"/>
      <c r="RB253" s="270"/>
      <c r="RC253" s="270"/>
      <c r="RD253" s="270"/>
      <c r="RE253" s="271"/>
      <c r="RF253" s="269"/>
      <c r="RG253" s="270"/>
      <c r="RH253" s="270"/>
      <c r="RI253" s="270"/>
      <c r="RJ253" s="271"/>
      <c r="RK253" s="269"/>
      <c r="RL253" s="270"/>
      <c r="RM253" s="270"/>
      <c r="RN253" s="270"/>
      <c r="RO253" s="271"/>
      <c r="RP253" s="269"/>
      <c r="RQ253" s="270"/>
      <c r="RR253" s="270"/>
      <c r="RS253" s="270"/>
      <c r="RT253" s="271"/>
      <c r="RU253" s="310"/>
    </row>
    <row r="254" spans="2:489" ht="2.1" customHeight="1">
      <c r="B254" s="335"/>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7"/>
      <c r="AB254" s="458"/>
      <c r="AC254" s="432"/>
      <c r="AD254" s="432"/>
      <c r="AE254" s="432"/>
      <c r="AF254" s="432"/>
      <c r="AG254" s="432"/>
      <c r="AH254" s="432"/>
      <c r="AI254" s="432"/>
      <c r="AJ254" s="432"/>
      <c r="AK254" s="432"/>
      <c r="AL254" s="432"/>
      <c r="AM254" s="462"/>
      <c r="AN254" s="462"/>
      <c r="AO254" s="462"/>
      <c r="AP254" s="462"/>
      <c r="AQ254" s="463"/>
      <c r="AR254" s="468"/>
      <c r="AS254" s="469"/>
      <c r="AT254" s="469"/>
      <c r="AU254" s="469"/>
      <c r="AV254" s="469"/>
      <c r="AW254" s="469"/>
      <c r="AX254" s="469"/>
      <c r="AY254" s="469"/>
      <c r="AZ254" s="469"/>
      <c r="BA254" s="469"/>
      <c r="BB254" s="469"/>
      <c r="BC254" s="462"/>
      <c r="BD254" s="462"/>
      <c r="BE254" s="462"/>
      <c r="BF254" s="462"/>
      <c r="BG254" s="463"/>
      <c r="BH254" s="474"/>
      <c r="BI254" s="475"/>
      <c r="BJ254" s="475"/>
      <c r="BK254" s="475"/>
      <c r="BL254" s="475"/>
      <c r="BM254" s="475"/>
      <c r="BN254" s="475"/>
      <c r="BO254" s="475"/>
      <c r="BP254" s="475"/>
      <c r="BQ254" s="475"/>
      <c r="BR254" s="475"/>
      <c r="BS254" s="462"/>
      <c r="BT254" s="462"/>
      <c r="BU254" s="462"/>
      <c r="BV254" s="462"/>
      <c r="BW254" s="463"/>
      <c r="BX254" s="323"/>
      <c r="BY254" s="324"/>
      <c r="BZ254" s="324"/>
      <c r="CA254" s="324"/>
      <c r="CB254" s="324"/>
      <c r="CC254" s="325"/>
      <c r="CD254" s="325"/>
      <c r="CE254" s="325"/>
      <c r="CF254" s="325"/>
      <c r="CG254" s="325"/>
      <c r="CH254" s="325"/>
      <c r="CI254" s="325"/>
      <c r="CJ254" s="325"/>
      <c r="CK254" s="325"/>
      <c r="CL254" s="226"/>
      <c r="CM254" s="226"/>
      <c r="CN254" s="226"/>
      <c r="CO254" s="226"/>
      <c r="CP254" s="318"/>
      <c r="CQ254" s="207"/>
      <c r="CR254" s="208"/>
      <c r="CS254" s="208"/>
      <c r="CT254" s="208"/>
      <c r="CU254" s="208"/>
      <c r="CV254" s="208"/>
      <c r="CW254" s="208"/>
      <c r="CX254" s="208"/>
      <c r="CY254" s="208"/>
      <c r="CZ254" s="208"/>
      <c r="DA254" s="208"/>
      <c r="DB254" s="208"/>
      <c r="DC254" s="208"/>
      <c r="DD254" s="208"/>
      <c r="DE254" s="209"/>
      <c r="DF254" s="316"/>
      <c r="DG254" s="317"/>
      <c r="DH254" s="317"/>
      <c r="DI254" s="317"/>
      <c r="DJ254" s="317"/>
      <c r="DK254" s="317"/>
      <c r="DL254" s="317"/>
      <c r="DM254" s="317"/>
      <c r="DN254" s="226"/>
      <c r="DO254" s="226"/>
      <c r="DP254" s="318"/>
      <c r="DQ254" s="269"/>
      <c r="DR254" s="270"/>
      <c r="DS254" s="270"/>
      <c r="DT254" s="270"/>
      <c r="DU254" s="271"/>
      <c r="DV254" s="269"/>
      <c r="DW254" s="270"/>
      <c r="DX254" s="270"/>
      <c r="DY254" s="270"/>
      <c r="DZ254" s="271"/>
      <c r="EA254" s="269"/>
      <c r="EB254" s="270"/>
      <c r="EC254" s="270"/>
      <c r="ED254" s="270"/>
      <c r="EE254" s="271"/>
      <c r="EF254" s="269"/>
      <c r="EG254" s="270"/>
      <c r="EH254" s="270"/>
      <c r="EI254" s="270"/>
      <c r="EJ254" s="271"/>
      <c r="EK254" s="269"/>
      <c r="EL254" s="270"/>
      <c r="EM254" s="270"/>
      <c r="EN254" s="270"/>
      <c r="EO254" s="271"/>
      <c r="EP254" s="269"/>
      <c r="EQ254" s="270"/>
      <c r="ER254" s="270"/>
      <c r="ES254" s="270"/>
      <c r="ET254" s="271"/>
      <c r="EU254" s="269"/>
      <c r="EV254" s="270"/>
      <c r="EW254" s="270"/>
      <c r="EX254" s="270"/>
      <c r="EY254" s="271"/>
      <c r="EZ254" s="269"/>
      <c r="FA254" s="270"/>
      <c r="FB254" s="270"/>
      <c r="FC254" s="270"/>
      <c r="FD254" s="271"/>
      <c r="FE254" s="269"/>
      <c r="FF254" s="270"/>
      <c r="FG254" s="270"/>
      <c r="FH254" s="270"/>
      <c r="FI254" s="271"/>
      <c r="FJ254" s="269"/>
      <c r="FK254" s="270"/>
      <c r="FL254" s="270"/>
      <c r="FM254" s="270"/>
      <c r="FN254" s="271"/>
      <c r="FO254" s="310"/>
      <c r="FP254" s="348"/>
      <c r="FQ254" s="349"/>
      <c r="FR254" s="349"/>
      <c r="FS254" s="349"/>
      <c r="FT254" s="349"/>
      <c r="FU254" s="349"/>
      <c r="FV254" s="349"/>
      <c r="FW254" s="349"/>
      <c r="FX254" s="349"/>
      <c r="FY254" s="350"/>
      <c r="FZ254" s="323"/>
      <c r="GA254" s="324"/>
      <c r="GB254" s="324"/>
      <c r="GC254" s="324"/>
      <c r="GD254" s="324"/>
      <c r="GE254" s="325"/>
      <c r="GF254" s="325"/>
      <c r="GG254" s="325"/>
      <c r="GH254" s="325"/>
      <c r="GI254" s="325"/>
      <c r="GJ254" s="325"/>
      <c r="GK254" s="325"/>
      <c r="GL254" s="325"/>
      <c r="GM254" s="325"/>
      <c r="GN254" s="226"/>
      <c r="GO254" s="226"/>
      <c r="GP254" s="226"/>
      <c r="GQ254" s="226"/>
      <c r="GR254" s="318"/>
      <c r="GS254" s="207"/>
      <c r="GT254" s="208"/>
      <c r="GU254" s="208"/>
      <c r="GV254" s="208"/>
      <c r="GW254" s="208"/>
      <c r="GX254" s="208"/>
      <c r="GY254" s="208"/>
      <c r="GZ254" s="208"/>
      <c r="HA254" s="208"/>
      <c r="HB254" s="208"/>
      <c r="HC254" s="208"/>
      <c r="HD254" s="208"/>
      <c r="HE254" s="208"/>
      <c r="HF254" s="208"/>
      <c r="HG254" s="209"/>
      <c r="HH254" s="316"/>
      <c r="HI254" s="317"/>
      <c r="HJ254" s="317"/>
      <c r="HK254" s="317"/>
      <c r="HL254" s="317"/>
      <c r="HM254" s="317"/>
      <c r="HN254" s="317"/>
      <c r="HO254" s="317"/>
      <c r="HP254" s="226"/>
      <c r="HQ254" s="226"/>
      <c r="HR254" s="318"/>
      <c r="HS254" s="269"/>
      <c r="HT254" s="270"/>
      <c r="HU254" s="270"/>
      <c r="HV254" s="270"/>
      <c r="HW254" s="271"/>
      <c r="HX254" s="269"/>
      <c r="HY254" s="270"/>
      <c r="HZ254" s="270"/>
      <c r="IA254" s="270"/>
      <c r="IB254" s="271"/>
      <c r="IC254" s="269"/>
      <c r="ID254" s="270"/>
      <c r="IE254" s="270"/>
      <c r="IF254" s="270"/>
      <c r="IG254" s="271"/>
      <c r="IH254" s="269"/>
      <c r="II254" s="270"/>
      <c r="IJ254" s="270"/>
      <c r="IK254" s="270"/>
      <c r="IL254" s="271"/>
      <c r="IM254" s="269"/>
      <c r="IN254" s="270"/>
      <c r="IO254" s="270"/>
      <c r="IP254" s="270"/>
      <c r="IQ254" s="271"/>
      <c r="IR254" s="269"/>
      <c r="IS254" s="270"/>
      <c r="IT254" s="270"/>
      <c r="IU254" s="270"/>
      <c r="IV254" s="271"/>
      <c r="IW254" s="269"/>
      <c r="IX254" s="270"/>
      <c r="IY254" s="270"/>
      <c r="IZ254" s="270"/>
      <c r="JA254" s="271"/>
      <c r="JB254" s="269"/>
      <c r="JC254" s="270"/>
      <c r="JD254" s="270"/>
      <c r="JE254" s="270"/>
      <c r="JF254" s="271"/>
      <c r="JG254" s="269"/>
      <c r="JH254" s="270"/>
      <c r="JI254" s="270"/>
      <c r="JJ254" s="270"/>
      <c r="JK254" s="271"/>
      <c r="JL254" s="269"/>
      <c r="JM254" s="270"/>
      <c r="JN254" s="270"/>
      <c r="JO254" s="270"/>
      <c r="JP254" s="271"/>
      <c r="JQ254" s="310"/>
      <c r="JR254" s="348"/>
      <c r="JS254" s="349"/>
      <c r="JT254" s="349"/>
      <c r="JU254" s="349"/>
      <c r="JV254" s="349"/>
      <c r="JW254" s="349"/>
      <c r="JX254" s="349"/>
      <c r="JY254" s="349"/>
      <c r="JZ254" s="349"/>
      <c r="KA254" s="350"/>
      <c r="KB254" s="323"/>
      <c r="KC254" s="324"/>
      <c r="KD254" s="324"/>
      <c r="KE254" s="324"/>
      <c r="KF254" s="324"/>
      <c r="KG254" s="325"/>
      <c r="KH254" s="325"/>
      <c r="KI254" s="325"/>
      <c r="KJ254" s="325"/>
      <c r="KK254" s="325"/>
      <c r="KL254" s="325"/>
      <c r="KM254" s="325"/>
      <c r="KN254" s="325"/>
      <c r="KO254" s="325"/>
      <c r="KP254" s="226"/>
      <c r="KQ254" s="226"/>
      <c r="KR254" s="226"/>
      <c r="KS254" s="226"/>
      <c r="KT254" s="318"/>
      <c r="KU254" s="207"/>
      <c r="KV254" s="208"/>
      <c r="KW254" s="208"/>
      <c r="KX254" s="208"/>
      <c r="KY254" s="208"/>
      <c r="KZ254" s="208"/>
      <c r="LA254" s="208"/>
      <c r="LB254" s="208"/>
      <c r="LC254" s="208"/>
      <c r="LD254" s="208"/>
      <c r="LE254" s="208"/>
      <c r="LF254" s="208"/>
      <c r="LG254" s="208"/>
      <c r="LH254" s="208"/>
      <c r="LI254" s="209"/>
      <c r="LJ254" s="316"/>
      <c r="LK254" s="317"/>
      <c r="LL254" s="317"/>
      <c r="LM254" s="317"/>
      <c r="LN254" s="317"/>
      <c r="LO254" s="317"/>
      <c r="LP254" s="317"/>
      <c r="LQ254" s="317"/>
      <c r="LR254" s="226"/>
      <c r="LS254" s="226"/>
      <c r="LT254" s="318"/>
      <c r="LU254" s="269"/>
      <c r="LV254" s="270"/>
      <c r="LW254" s="270"/>
      <c r="LX254" s="270"/>
      <c r="LY254" s="271"/>
      <c r="LZ254" s="269"/>
      <c r="MA254" s="270"/>
      <c r="MB254" s="270"/>
      <c r="MC254" s="270"/>
      <c r="MD254" s="271"/>
      <c r="ME254" s="269"/>
      <c r="MF254" s="270"/>
      <c r="MG254" s="270"/>
      <c r="MH254" s="270"/>
      <c r="MI254" s="271"/>
      <c r="MJ254" s="269"/>
      <c r="MK254" s="270"/>
      <c r="ML254" s="270"/>
      <c r="MM254" s="270"/>
      <c r="MN254" s="271"/>
      <c r="MO254" s="269"/>
      <c r="MP254" s="270"/>
      <c r="MQ254" s="270"/>
      <c r="MR254" s="270"/>
      <c r="MS254" s="271"/>
      <c r="MT254" s="269"/>
      <c r="MU254" s="270"/>
      <c r="MV254" s="270"/>
      <c r="MW254" s="270"/>
      <c r="MX254" s="271"/>
      <c r="MY254" s="269"/>
      <c r="MZ254" s="270"/>
      <c r="NA254" s="270"/>
      <c r="NB254" s="270"/>
      <c r="NC254" s="271"/>
      <c r="ND254" s="269"/>
      <c r="NE254" s="270"/>
      <c r="NF254" s="270"/>
      <c r="NG254" s="270"/>
      <c r="NH254" s="271"/>
      <c r="NI254" s="269"/>
      <c r="NJ254" s="270"/>
      <c r="NK254" s="270"/>
      <c r="NL254" s="270"/>
      <c r="NM254" s="271"/>
      <c r="NN254" s="269"/>
      <c r="NO254" s="270"/>
      <c r="NP254" s="270"/>
      <c r="NQ254" s="270"/>
      <c r="NR254" s="271"/>
      <c r="NS254" s="310"/>
      <c r="NT254" s="348"/>
      <c r="NU254" s="349"/>
      <c r="NV254" s="349"/>
      <c r="NW254" s="349"/>
      <c r="NX254" s="349"/>
      <c r="NY254" s="349"/>
      <c r="NZ254" s="349"/>
      <c r="OA254" s="349"/>
      <c r="OB254" s="349"/>
      <c r="OC254" s="350"/>
      <c r="OD254" s="1022"/>
      <c r="OE254" s="1023"/>
      <c r="OF254" s="1023"/>
      <c r="OG254" s="1023"/>
      <c r="OH254" s="1023"/>
      <c r="OI254" s="325"/>
      <c r="OJ254" s="325"/>
      <c r="OK254" s="325"/>
      <c r="OL254" s="325"/>
      <c r="OM254" s="325"/>
      <c r="ON254" s="325"/>
      <c r="OO254" s="325"/>
      <c r="OP254" s="325"/>
      <c r="OQ254" s="325"/>
      <c r="OR254" s="226"/>
      <c r="OS254" s="226"/>
      <c r="OT254" s="226"/>
      <c r="OU254" s="226"/>
      <c r="OV254" s="318"/>
      <c r="OW254" s="207"/>
      <c r="OX254" s="208"/>
      <c r="OY254" s="208"/>
      <c r="OZ254" s="208"/>
      <c r="PA254" s="208"/>
      <c r="PB254" s="208"/>
      <c r="PC254" s="208"/>
      <c r="PD254" s="208"/>
      <c r="PE254" s="208"/>
      <c r="PF254" s="208"/>
      <c r="PG254" s="208"/>
      <c r="PH254" s="208"/>
      <c r="PI254" s="208"/>
      <c r="PJ254" s="208"/>
      <c r="PK254" s="209"/>
      <c r="PL254" s="316"/>
      <c r="PM254" s="317"/>
      <c r="PN254" s="317"/>
      <c r="PO254" s="317"/>
      <c r="PP254" s="317"/>
      <c r="PQ254" s="317"/>
      <c r="PR254" s="317"/>
      <c r="PS254" s="317"/>
      <c r="PT254" s="226"/>
      <c r="PU254" s="226"/>
      <c r="PV254" s="318"/>
      <c r="PW254" s="269"/>
      <c r="PX254" s="270"/>
      <c r="PY254" s="270"/>
      <c r="PZ254" s="270"/>
      <c r="QA254" s="271"/>
      <c r="QB254" s="269"/>
      <c r="QC254" s="270"/>
      <c r="QD254" s="270"/>
      <c r="QE254" s="270"/>
      <c r="QF254" s="271"/>
      <c r="QG254" s="269"/>
      <c r="QH254" s="270"/>
      <c r="QI254" s="270"/>
      <c r="QJ254" s="270"/>
      <c r="QK254" s="271"/>
      <c r="QL254" s="269"/>
      <c r="QM254" s="270"/>
      <c r="QN254" s="270"/>
      <c r="QO254" s="270"/>
      <c r="QP254" s="271"/>
      <c r="QQ254" s="269"/>
      <c r="QR254" s="270"/>
      <c r="QS254" s="270"/>
      <c r="QT254" s="270"/>
      <c r="QU254" s="271"/>
      <c r="QV254" s="269"/>
      <c r="QW254" s="270"/>
      <c r="QX254" s="270"/>
      <c r="QY254" s="270"/>
      <c r="QZ254" s="271"/>
      <c r="RA254" s="269"/>
      <c r="RB254" s="270"/>
      <c r="RC254" s="270"/>
      <c r="RD254" s="270"/>
      <c r="RE254" s="271"/>
      <c r="RF254" s="269"/>
      <c r="RG254" s="270"/>
      <c r="RH254" s="270"/>
      <c r="RI254" s="270"/>
      <c r="RJ254" s="271"/>
      <c r="RK254" s="269"/>
      <c r="RL254" s="270"/>
      <c r="RM254" s="270"/>
      <c r="RN254" s="270"/>
      <c r="RO254" s="271"/>
      <c r="RP254" s="269"/>
      <c r="RQ254" s="270"/>
      <c r="RR254" s="270"/>
      <c r="RS254" s="270"/>
      <c r="RT254" s="271"/>
      <c r="RU254" s="310"/>
    </row>
    <row r="255" spans="2:489" ht="12" customHeight="1">
      <c r="B255" s="335"/>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7"/>
      <c r="AB255" s="458"/>
      <c r="AC255" s="432"/>
      <c r="AD255" s="432"/>
      <c r="AE255" s="432"/>
      <c r="AF255" s="432"/>
      <c r="AG255" s="432"/>
      <c r="AH255" s="432"/>
      <c r="AI255" s="432"/>
      <c r="AJ255" s="432"/>
      <c r="AK255" s="432"/>
      <c r="AL255" s="432"/>
      <c r="AM255" s="462"/>
      <c r="AN255" s="462"/>
      <c r="AO255" s="462"/>
      <c r="AP255" s="462"/>
      <c r="AQ255" s="463"/>
      <c r="AR255" s="468"/>
      <c r="AS255" s="469"/>
      <c r="AT255" s="469"/>
      <c r="AU255" s="469"/>
      <c r="AV255" s="469"/>
      <c r="AW255" s="469"/>
      <c r="AX255" s="469"/>
      <c r="AY255" s="469"/>
      <c r="AZ255" s="469"/>
      <c r="BA255" s="469"/>
      <c r="BB255" s="469"/>
      <c r="BC255" s="462"/>
      <c r="BD255" s="462"/>
      <c r="BE255" s="462"/>
      <c r="BF255" s="462"/>
      <c r="BG255" s="463"/>
      <c r="BH255" s="474"/>
      <c r="BI255" s="475"/>
      <c r="BJ255" s="475"/>
      <c r="BK255" s="475"/>
      <c r="BL255" s="475"/>
      <c r="BM255" s="475"/>
      <c r="BN255" s="475"/>
      <c r="BO255" s="475"/>
      <c r="BP255" s="475"/>
      <c r="BQ255" s="475"/>
      <c r="BR255" s="475"/>
      <c r="BS255" s="462"/>
      <c r="BT255" s="462"/>
      <c r="BU255" s="462"/>
      <c r="BV255" s="462"/>
      <c r="BW255" s="463"/>
      <c r="BX255" s="322" t="s">
        <v>43</v>
      </c>
      <c r="BY255" s="216"/>
      <c r="BZ255" s="216"/>
      <c r="CA255" s="216"/>
      <c r="CB255" s="216"/>
      <c r="CC255" s="325"/>
      <c r="CD255" s="325"/>
      <c r="CE255" s="325"/>
      <c r="CF255" s="325"/>
      <c r="CG255" s="325"/>
      <c r="CH255" s="325"/>
      <c r="CI255" s="325"/>
      <c r="CJ255" s="325"/>
      <c r="CK255" s="325"/>
      <c r="CL255" s="265" t="s">
        <v>161</v>
      </c>
      <c r="CM255" s="265"/>
      <c r="CN255" s="265"/>
      <c r="CO255" s="265"/>
      <c r="CP255" s="266"/>
      <c r="CQ255" s="204"/>
      <c r="CR255" s="205"/>
      <c r="CS255" s="205"/>
      <c r="CT255" s="205"/>
      <c r="CU255" s="205"/>
      <c r="CV255" s="205"/>
      <c r="CW255" s="205"/>
      <c r="CX255" s="205"/>
      <c r="CY255" s="205"/>
      <c r="CZ255" s="205"/>
      <c r="DA255" s="205"/>
      <c r="DB255" s="205"/>
      <c r="DC255" s="205"/>
      <c r="DD255" s="205"/>
      <c r="DE255" s="206"/>
      <c r="DF255" s="261"/>
      <c r="DG255" s="262"/>
      <c r="DH255" s="262"/>
      <c r="DI255" s="262"/>
      <c r="DJ255" s="262"/>
      <c r="DK255" s="262"/>
      <c r="DL255" s="262"/>
      <c r="DM255" s="262"/>
      <c r="DN255" s="265" t="s">
        <v>84</v>
      </c>
      <c r="DO255" s="265"/>
      <c r="DP255" s="266"/>
      <c r="DQ255" s="269"/>
      <c r="DR255" s="270"/>
      <c r="DS255" s="270"/>
      <c r="DT255" s="270"/>
      <c r="DU255" s="271"/>
      <c r="DV255" s="269"/>
      <c r="DW255" s="270"/>
      <c r="DX255" s="270"/>
      <c r="DY255" s="270"/>
      <c r="DZ255" s="271"/>
      <c r="EA255" s="269"/>
      <c r="EB255" s="270"/>
      <c r="EC255" s="270"/>
      <c r="ED255" s="270"/>
      <c r="EE255" s="271"/>
      <c r="EF255" s="269"/>
      <c r="EG255" s="270"/>
      <c r="EH255" s="270"/>
      <c r="EI255" s="270"/>
      <c r="EJ255" s="271"/>
      <c r="EK255" s="269"/>
      <c r="EL255" s="270"/>
      <c r="EM255" s="270"/>
      <c r="EN255" s="270"/>
      <c r="EO255" s="271"/>
      <c r="EP255" s="269"/>
      <c r="EQ255" s="270"/>
      <c r="ER255" s="270"/>
      <c r="ES255" s="270"/>
      <c r="ET255" s="271"/>
      <c r="EU255" s="269"/>
      <c r="EV255" s="270"/>
      <c r="EW255" s="270"/>
      <c r="EX255" s="270"/>
      <c r="EY255" s="271"/>
      <c r="EZ255" s="269"/>
      <c r="FA255" s="270"/>
      <c r="FB255" s="270"/>
      <c r="FC255" s="270"/>
      <c r="FD255" s="271"/>
      <c r="FE255" s="269"/>
      <c r="FF255" s="270"/>
      <c r="FG255" s="270"/>
      <c r="FH255" s="270"/>
      <c r="FI255" s="271"/>
      <c r="FJ255" s="269"/>
      <c r="FK255" s="270"/>
      <c r="FL255" s="270"/>
      <c r="FM255" s="270"/>
      <c r="FN255" s="271"/>
      <c r="FO255" s="310"/>
      <c r="FP255" s="348"/>
      <c r="FQ255" s="349"/>
      <c r="FR255" s="349"/>
      <c r="FS255" s="349"/>
      <c r="FT255" s="349"/>
      <c r="FU255" s="349"/>
      <c r="FV255" s="349"/>
      <c r="FW255" s="349"/>
      <c r="FX255" s="349"/>
      <c r="FY255" s="350"/>
      <c r="FZ255" s="1007" t="s">
        <v>102</v>
      </c>
      <c r="GA255" s="216"/>
      <c r="GB255" s="216"/>
      <c r="GC255" s="216"/>
      <c r="GD255" s="216"/>
      <c r="GE255" s="325"/>
      <c r="GF255" s="325"/>
      <c r="GG255" s="325"/>
      <c r="GH255" s="325"/>
      <c r="GI255" s="325"/>
      <c r="GJ255" s="325"/>
      <c r="GK255" s="325"/>
      <c r="GL255" s="325"/>
      <c r="GM255" s="325"/>
      <c r="GN255" s="265" t="s">
        <v>161</v>
      </c>
      <c r="GO255" s="265"/>
      <c r="GP255" s="265"/>
      <c r="GQ255" s="265"/>
      <c r="GR255" s="266"/>
      <c r="GS255" s="204"/>
      <c r="GT255" s="205"/>
      <c r="GU255" s="205"/>
      <c r="GV255" s="205"/>
      <c r="GW255" s="205"/>
      <c r="GX255" s="205"/>
      <c r="GY255" s="205"/>
      <c r="GZ255" s="205"/>
      <c r="HA255" s="205"/>
      <c r="HB255" s="205"/>
      <c r="HC255" s="205"/>
      <c r="HD255" s="205"/>
      <c r="HE255" s="205"/>
      <c r="HF255" s="205"/>
      <c r="HG255" s="206"/>
      <c r="HH255" s="261"/>
      <c r="HI255" s="262"/>
      <c r="HJ255" s="262"/>
      <c r="HK255" s="262"/>
      <c r="HL255" s="262"/>
      <c r="HM255" s="262"/>
      <c r="HN255" s="262"/>
      <c r="HO255" s="262"/>
      <c r="HP255" s="265" t="s">
        <v>84</v>
      </c>
      <c r="HQ255" s="265"/>
      <c r="HR255" s="266"/>
      <c r="HS255" s="269"/>
      <c r="HT255" s="270"/>
      <c r="HU255" s="270"/>
      <c r="HV255" s="270"/>
      <c r="HW255" s="271"/>
      <c r="HX255" s="269"/>
      <c r="HY255" s="270"/>
      <c r="HZ255" s="270"/>
      <c r="IA255" s="270"/>
      <c r="IB255" s="271"/>
      <c r="IC255" s="269"/>
      <c r="ID255" s="270"/>
      <c r="IE255" s="270"/>
      <c r="IF255" s="270"/>
      <c r="IG255" s="271"/>
      <c r="IH255" s="269"/>
      <c r="II255" s="270"/>
      <c r="IJ255" s="270"/>
      <c r="IK255" s="270"/>
      <c r="IL255" s="271"/>
      <c r="IM255" s="269"/>
      <c r="IN255" s="270"/>
      <c r="IO255" s="270"/>
      <c r="IP255" s="270"/>
      <c r="IQ255" s="271"/>
      <c r="IR255" s="269"/>
      <c r="IS255" s="270"/>
      <c r="IT255" s="270"/>
      <c r="IU255" s="270"/>
      <c r="IV255" s="271"/>
      <c r="IW255" s="269"/>
      <c r="IX255" s="270"/>
      <c r="IY255" s="270"/>
      <c r="IZ255" s="270"/>
      <c r="JA255" s="271"/>
      <c r="JB255" s="269"/>
      <c r="JC255" s="270"/>
      <c r="JD255" s="270"/>
      <c r="JE255" s="270"/>
      <c r="JF255" s="271"/>
      <c r="JG255" s="269"/>
      <c r="JH255" s="270"/>
      <c r="JI255" s="270"/>
      <c r="JJ255" s="270"/>
      <c r="JK255" s="271"/>
      <c r="JL255" s="269"/>
      <c r="JM255" s="270"/>
      <c r="JN255" s="270"/>
      <c r="JO255" s="270"/>
      <c r="JP255" s="271"/>
      <c r="JQ255" s="310"/>
      <c r="JR255" s="348"/>
      <c r="JS255" s="349"/>
      <c r="JT255" s="349"/>
      <c r="JU255" s="349"/>
      <c r="JV255" s="349"/>
      <c r="JW255" s="349"/>
      <c r="JX255" s="349"/>
      <c r="JY255" s="349"/>
      <c r="JZ255" s="349"/>
      <c r="KA255" s="350"/>
      <c r="KB255" s="1007" t="s">
        <v>171</v>
      </c>
      <c r="KC255" s="216"/>
      <c r="KD255" s="216"/>
      <c r="KE255" s="216"/>
      <c r="KF255" s="216"/>
      <c r="KG255" s="325"/>
      <c r="KH255" s="325"/>
      <c r="KI255" s="325"/>
      <c r="KJ255" s="325"/>
      <c r="KK255" s="325"/>
      <c r="KL255" s="325"/>
      <c r="KM255" s="325"/>
      <c r="KN255" s="325"/>
      <c r="KO255" s="325"/>
      <c r="KP255" s="265" t="s">
        <v>161</v>
      </c>
      <c r="KQ255" s="265"/>
      <c r="KR255" s="265"/>
      <c r="KS255" s="265"/>
      <c r="KT255" s="266"/>
      <c r="KU255" s="204"/>
      <c r="KV255" s="205"/>
      <c r="KW255" s="205"/>
      <c r="KX255" s="205"/>
      <c r="KY255" s="205"/>
      <c r="KZ255" s="205"/>
      <c r="LA255" s="205"/>
      <c r="LB255" s="205"/>
      <c r="LC255" s="205"/>
      <c r="LD255" s="205"/>
      <c r="LE255" s="205"/>
      <c r="LF255" s="205"/>
      <c r="LG255" s="205"/>
      <c r="LH255" s="205"/>
      <c r="LI255" s="206"/>
      <c r="LJ255" s="261"/>
      <c r="LK255" s="262"/>
      <c r="LL255" s="262"/>
      <c r="LM255" s="262"/>
      <c r="LN255" s="262"/>
      <c r="LO255" s="262"/>
      <c r="LP255" s="262"/>
      <c r="LQ255" s="262"/>
      <c r="LR255" s="265" t="s">
        <v>84</v>
      </c>
      <c r="LS255" s="265"/>
      <c r="LT255" s="266"/>
      <c r="LU255" s="269"/>
      <c r="LV255" s="270"/>
      <c r="LW255" s="270"/>
      <c r="LX255" s="270"/>
      <c r="LY255" s="271"/>
      <c r="LZ255" s="269"/>
      <c r="MA255" s="270"/>
      <c r="MB255" s="270"/>
      <c r="MC255" s="270"/>
      <c r="MD255" s="271"/>
      <c r="ME255" s="269"/>
      <c r="MF255" s="270"/>
      <c r="MG255" s="270"/>
      <c r="MH255" s="270"/>
      <c r="MI255" s="271"/>
      <c r="MJ255" s="269"/>
      <c r="MK255" s="270"/>
      <c r="ML255" s="270"/>
      <c r="MM255" s="270"/>
      <c r="MN255" s="271"/>
      <c r="MO255" s="269"/>
      <c r="MP255" s="270"/>
      <c r="MQ255" s="270"/>
      <c r="MR255" s="270"/>
      <c r="MS255" s="271"/>
      <c r="MT255" s="269"/>
      <c r="MU255" s="270"/>
      <c r="MV255" s="270"/>
      <c r="MW255" s="270"/>
      <c r="MX255" s="271"/>
      <c r="MY255" s="269"/>
      <c r="MZ255" s="270"/>
      <c r="NA255" s="270"/>
      <c r="NB255" s="270"/>
      <c r="NC255" s="271"/>
      <c r="ND255" s="269"/>
      <c r="NE255" s="270"/>
      <c r="NF255" s="270"/>
      <c r="NG255" s="270"/>
      <c r="NH255" s="271"/>
      <c r="NI255" s="269"/>
      <c r="NJ255" s="270"/>
      <c r="NK255" s="270"/>
      <c r="NL255" s="270"/>
      <c r="NM255" s="271"/>
      <c r="NN255" s="269"/>
      <c r="NO255" s="270"/>
      <c r="NP255" s="270"/>
      <c r="NQ255" s="270"/>
      <c r="NR255" s="271"/>
      <c r="NS255" s="310"/>
      <c r="NT255" s="348"/>
      <c r="NU255" s="349"/>
      <c r="NV255" s="349"/>
      <c r="NW255" s="349"/>
      <c r="NX255" s="349"/>
      <c r="NY255" s="349"/>
      <c r="NZ255" s="349"/>
      <c r="OA255" s="349"/>
      <c r="OB255" s="349"/>
      <c r="OC255" s="350"/>
      <c r="OD255" s="1024" t="s">
        <v>176</v>
      </c>
      <c r="OE255" s="1025"/>
      <c r="OF255" s="1025"/>
      <c r="OG255" s="1025"/>
      <c r="OH255" s="1025"/>
      <c r="OI255" s="325"/>
      <c r="OJ255" s="325"/>
      <c r="OK255" s="325"/>
      <c r="OL255" s="325"/>
      <c r="OM255" s="325"/>
      <c r="ON255" s="325"/>
      <c r="OO255" s="325"/>
      <c r="OP255" s="325"/>
      <c r="OQ255" s="325"/>
      <c r="OR255" s="265" t="s">
        <v>161</v>
      </c>
      <c r="OS255" s="265"/>
      <c r="OT255" s="265"/>
      <c r="OU255" s="265"/>
      <c r="OV255" s="266"/>
      <c r="OW255" s="204"/>
      <c r="OX255" s="205"/>
      <c r="OY255" s="205"/>
      <c r="OZ255" s="205"/>
      <c r="PA255" s="205"/>
      <c r="PB255" s="205"/>
      <c r="PC255" s="205"/>
      <c r="PD255" s="205"/>
      <c r="PE255" s="205"/>
      <c r="PF255" s="205"/>
      <c r="PG255" s="205"/>
      <c r="PH255" s="205"/>
      <c r="PI255" s="205"/>
      <c r="PJ255" s="205"/>
      <c r="PK255" s="206"/>
      <c r="PL255" s="261"/>
      <c r="PM255" s="262"/>
      <c r="PN255" s="262"/>
      <c r="PO255" s="262"/>
      <c r="PP255" s="262"/>
      <c r="PQ255" s="262"/>
      <c r="PR255" s="262"/>
      <c r="PS255" s="262"/>
      <c r="PT255" s="265" t="s">
        <v>84</v>
      </c>
      <c r="PU255" s="265"/>
      <c r="PV255" s="266"/>
      <c r="PW255" s="269"/>
      <c r="PX255" s="270"/>
      <c r="PY255" s="270"/>
      <c r="PZ255" s="270"/>
      <c r="QA255" s="271"/>
      <c r="QB255" s="269"/>
      <c r="QC255" s="270"/>
      <c r="QD255" s="270"/>
      <c r="QE255" s="270"/>
      <c r="QF255" s="271"/>
      <c r="QG255" s="269"/>
      <c r="QH255" s="270"/>
      <c r="QI255" s="270"/>
      <c r="QJ255" s="270"/>
      <c r="QK255" s="271"/>
      <c r="QL255" s="269"/>
      <c r="QM255" s="270"/>
      <c r="QN255" s="270"/>
      <c r="QO255" s="270"/>
      <c r="QP255" s="271"/>
      <c r="QQ255" s="269"/>
      <c r="QR255" s="270"/>
      <c r="QS255" s="270"/>
      <c r="QT255" s="270"/>
      <c r="QU255" s="271"/>
      <c r="QV255" s="269"/>
      <c r="QW255" s="270"/>
      <c r="QX255" s="270"/>
      <c r="QY255" s="270"/>
      <c r="QZ255" s="271"/>
      <c r="RA255" s="269"/>
      <c r="RB255" s="270"/>
      <c r="RC255" s="270"/>
      <c r="RD255" s="270"/>
      <c r="RE255" s="271"/>
      <c r="RF255" s="269"/>
      <c r="RG255" s="270"/>
      <c r="RH255" s="270"/>
      <c r="RI255" s="270"/>
      <c r="RJ255" s="271"/>
      <c r="RK255" s="269"/>
      <c r="RL255" s="270"/>
      <c r="RM255" s="270"/>
      <c r="RN255" s="270"/>
      <c r="RO255" s="271"/>
      <c r="RP255" s="269"/>
      <c r="RQ255" s="270"/>
      <c r="RR255" s="270"/>
      <c r="RS255" s="270"/>
      <c r="RT255" s="271"/>
      <c r="RU255" s="310"/>
    </row>
    <row r="256" spans="2:489" ht="2.1" customHeight="1">
      <c r="B256" s="338"/>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c r="AA256" s="340"/>
      <c r="AB256" s="459"/>
      <c r="AC256" s="434"/>
      <c r="AD256" s="434"/>
      <c r="AE256" s="434"/>
      <c r="AF256" s="434"/>
      <c r="AG256" s="434"/>
      <c r="AH256" s="434"/>
      <c r="AI256" s="434"/>
      <c r="AJ256" s="434"/>
      <c r="AK256" s="434"/>
      <c r="AL256" s="434"/>
      <c r="AM256" s="464"/>
      <c r="AN256" s="464"/>
      <c r="AO256" s="464"/>
      <c r="AP256" s="464"/>
      <c r="AQ256" s="465"/>
      <c r="AR256" s="470"/>
      <c r="AS256" s="471"/>
      <c r="AT256" s="471"/>
      <c r="AU256" s="471"/>
      <c r="AV256" s="471"/>
      <c r="AW256" s="471"/>
      <c r="AX256" s="471"/>
      <c r="AY256" s="471"/>
      <c r="AZ256" s="471"/>
      <c r="BA256" s="471"/>
      <c r="BB256" s="471"/>
      <c r="BC256" s="464"/>
      <c r="BD256" s="464"/>
      <c r="BE256" s="464"/>
      <c r="BF256" s="464"/>
      <c r="BG256" s="465"/>
      <c r="BH256" s="476"/>
      <c r="BI256" s="477"/>
      <c r="BJ256" s="477"/>
      <c r="BK256" s="477"/>
      <c r="BL256" s="477"/>
      <c r="BM256" s="477"/>
      <c r="BN256" s="477"/>
      <c r="BO256" s="477"/>
      <c r="BP256" s="477"/>
      <c r="BQ256" s="477"/>
      <c r="BR256" s="477"/>
      <c r="BS256" s="464"/>
      <c r="BT256" s="464"/>
      <c r="BU256" s="464"/>
      <c r="BV256" s="464"/>
      <c r="BW256" s="465"/>
      <c r="BX256" s="454"/>
      <c r="BY256" s="218"/>
      <c r="BZ256" s="218"/>
      <c r="CA256" s="218"/>
      <c r="CB256" s="218"/>
      <c r="CC256" s="455"/>
      <c r="CD256" s="455"/>
      <c r="CE256" s="455"/>
      <c r="CF256" s="455"/>
      <c r="CG256" s="455"/>
      <c r="CH256" s="455"/>
      <c r="CI256" s="455"/>
      <c r="CJ256" s="455"/>
      <c r="CK256" s="455"/>
      <c r="CL256" s="267"/>
      <c r="CM256" s="267"/>
      <c r="CN256" s="267"/>
      <c r="CO256" s="267"/>
      <c r="CP256" s="268"/>
      <c r="CQ256" s="210"/>
      <c r="CR256" s="211"/>
      <c r="CS256" s="211"/>
      <c r="CT256" s="211"/>
      <c r="CU256" s="211"/>
      <c r="CV256" s="211"/>
      <c r="CW256" s="211"/>
      <c r="CX256" s="211"/>
      <c r="CY256" s="211"/>
      <c r="CZ256" s="211"/>
      <c r="DA256" s="211"/>
      <c r="DB256" s="211"/>
      <c r="DC256" s="211"/>
      <c r="DD256" s="211"/>
      <c r="DE256" s="212"/>
      <c r="DF256" s="263"/>
      <c r="DG256" s="264"/>
      <c r="DH256" s="264"/>
      <c r="DI256" s="264"/>
      <c r="DJ256" s="264"/>
      <c r="DK256" s="264"/>
      <c r="DL256" s="264"/>
      <c r="DM256" s="264"/>
      <c r="DN256" s="267"/>
      <c r="DO256" s="267"/>
      <c r="DP256" s="268"/>
      <c r="DQ256" s="313"/>
      <c r="DR256" s="314"/>
      <c r="DS256" s="314"/>
      <c r="DT256" s="314"/>
      <c r="DU256" s="315"/>
      <c r="DV256" s="313"/>
      <c r="DW256" s="314"/>
      <c r="DX256" s="314"/>
      <c r="DY256" s="314"/>
      <c r="DZ256" s="315"/>
      <c r="EA256" s="313"/>
      <c r="EB256" s="314"/>
      <c r="EC256" s="314"/>
      <c r="ED256" s="314"/>
      <c r="EE256" s="315"/>
      <c r="EF256" s="313"/>
      <c r="EG256" s="314"/>
      <c r="EH256" s="314"/>
      <c r="EI256" s="314"/>
      <c r="EJ256" s="315"/>
      <c r="EK256" s="313"/>
      <c r="EL256" s="314"/>
      <c r="EM256" s="314"/>
      <c r="EN256" s="314"/>
      <c r="EO256" s="315"/>
      <c r="EP256" s="313"/>
      <c r="EQ256" s="314"/>
      <c r="ER256" s="314"/>
      <c r="ES256" s="314"/>
      <c r="ET256" s="315"/>
      <c r="EU256" s="313"/>
      <c r="EV256" s="314"/>
      <c r="EW256" s="314"/>
      <c r="EX256" s="314"/>
      <c r="EY256" s="315"/>
      <c r="EZ256" s="313"/>
      <c r="FA256" s="314"/>
      <c r="FB256" s="314"/>
      <c r="FC256" s="314"/>
      <c r="FD256" s="315"/>
      <c r="FE256" s="313"/>
      <c r="FF256" s="314"/>
      <c r="FG256" s="314"/>
      <c r="FH256" s="314"/>
      <c r="FI256" s="315"/>
      <c r="FJ256" s="313"/>
      <c r="FK256" s="314"/>
      <c r="FL256" s="314"/>
      <c r="FM256" s="314"/>
      <c r="FN256" s="315"/>
      <c r="FO256" s="310"/>
      <c r="FP256" s="351"/>
      <c r="FQ256" s="352"/>
      <c r="FR256" s="352"/>
      <c r="FS256" s="352"/>
      <c r="FT256" s="352"/>
      <c r="FU256" s="352"/>
      <c r="FV256" s="352"/>
      <c r="FW256" s="352"/>
      <c r="FX256" s="352"/>
      <c r="FY256" s="353"/>
      <c r="FZ256" s="454"/>
      <c r="GA256" s="218"/>
      <c r="GB256" s="218"/>
      <c r="GC256" s="218"/>
      <c r="GD256" s="218"/>
      <c r="GE256" s="455"/>
      <c r="GF256" s="455"/>
      <c r="GG256" s="455"/>
      <c r="GH256" s="455"/>
      <c r="GI256" s="455"/>
      <c r="GJ256" s="455"/>
      <c r="GK256" s="455"/>
      <c r="GL256" s="455"/>
      <c r="GM256" s="455"/>
      <c r="GN256" s="267"/>
      <c r="GO256" s="267"/>
      <c r="GP256" s="267"/>
      <c r="GQ256" s="267"/>
      <c r="GR256" s="268"/>
      <c r="GS256" s="210"/>
      <c r="GT256" s="211"/>
      <c r="GU256" s="211"/>
      <c r="GV256" s="211"/>
      <c r="GW256" s="211"/>
      <c r="GX256" s="211"/>
      <c r="GY256" s="211"/>
      <c r="GZ256" s="211"/>
      <c r="HA256" s="211"/>
      <c r="HB256" s="211"/>
      <c r="HC256" s="211"/>
      <c r="HD256" s="211"/>
      <c r="HE256" s="211"/>
      <c r="HF256" s="211"/>
      <c r="HG256" s="212"/>
      <c r="HH256" s="263"/>
      <c r="HI256" s="264"/>
      <c r="HJ256" s="264"/>
      <c r="HK256" s="264"/>
      <c r="HL256" s="264"/>
      <c r="HM256" s="264"/>
      <c r="HN256" s="264"/>
      <c r="HO256" s="264"/>
      <c r="HP256" s="267"/>
      <c r="HQ256" s="267"/>
      <c r="HR256" s="268"/>
      <c r="HS256" s="313"/>
      <c r="HT256" s="314"/>
      <c r="HU256" s="314"/>
      <c r="HV256" s="314"/>
      <c r="HW256" s="315"/>
      <c r="HX256" s="313"/>
      <c r="HY256" s="314"/>
      <c r="HZ256" s="314"/>
      <c r="IA256" s="314"/>
      <c r="IB256" s="315"/>
      <c r="IC256" s="313"/>
      <c r="ID256" s="314"/>
      <c r="IE256" s="314"/>
      <c r="IF256" s="314"/>
      <c r="IG256" s="315"/>
      <c r="IH256" s="313"/>
      <c r="II256" s="314"/>
      <c r="IJ256" s="314"/>
      <c r="IK256" s="314"/>
      <c r="IL256" s="315"/>
      <c r="IM256" s="313"/>
      <c r="IN256" s="314"/>
      <c r="IO256" s="314"/>
      <c r="IP256" s="314"/>
      <c r="IQ256" s="315"/>
      <c r="IR256" s="313"/>
      <c r="IS256" s="314"/>
      <c r="IT256" s="314"/>
      <c r="IU256" s="314"/>
      <c r="IV256" s="315"/>
      <c r="IW256" s="313"/>
      <c r="IX256" s="314"/>
      <c r="IY256" s="314"/>
      <c r="IZ256" s="314"/>
      <c r="JA256" s="315"/>
      <c r="JB256" s="313"/>
      <c r="JC256" s="314"/>
      <c r="JD256" s="314"/>
      <c r="JE256" s="314"/>
      <c r="JF256" s="315"/>
      <c r="JG256" s="313"/>
      <c r="JH256" s="314"/>
      <c r="JI256" s="314"/>
      <c r="JJ256" s="314"/>
      <c r="JK256" s="315"/>
      <c r="JL256" s="313"/>
      <c r="JM256" s="314"/>
      <c r="JN256" s="314"/>
      <c r="JO256" s="314"/>
      <c r="JP256" s="315"/>
      <c r="JQ256" s="310"/>
      <c r="JR256" s="351"/>
      <c r="JS256" s="352"/>
      <c r="JT256" s="352"/>
      <c r="JU256" s="352"/>
      <c r="JV256" s="352"/>
      <c r="JW256" s="352"/>
      <c r="JX256" s="352"/>
      <c r="JY256" s="352"/>
      <c r="JZ256" s="352"/>
      <c r="KA256" s="353"/>
      <c r="KB256" s="454"/>
      <c r="KC256" s="218"/>
      <c r="KD256" s="218"/>
      <c r="KE256" s="218"/>
      <c r="KF256" s="218"/>
      <c r="KG256" s="455"/>
      <c r="KH256" s="455"/>
      <c r="KI256" s="455"/>
      <c r="KJ256" s="455"/>
      <c r="KK256" s="455"/>
      <c r="KL256" s="455"/>
      <c r="KM256" s="455"/>
      <c r="KN256" s="455"/>
      <c r="KO256" s="455"/>
      <c r="KP256" s="267"/>
      <c r="KQ256" s="267"/>
      <c r="KR256" s="267"/>
      <c r="KS256" s="267"/>
      <c r="KT256" s="268"/>
      <c r="KU256" s="210"/>
      <c r="KV256" s="211"/>
      <c r="KW256" s="211"/>
      <c r="KX256" s="211"/>
      <c r="KY256" s="211"/>
      <c r="KZ256" s="211"/>
      <c r="LA256" s="211"/>
      <c r="LB256" s="211"/>
      <c r="LC256" s="211"/>
      <c r="LD256" s="211"/>
      <c r="LE256" s="211"/>
      <c r="LF256" s="211"/>
      <c r="LG256" s="211"/>
      <c r="LH256" s="211"/>
      <c r="LI256" s="212"/>
      <c r="LJ256" s="263"/>
      <c r="LK256" s="264"/>
      <c r="LL256" s="264"/>
      <c r="LM256" s="264"/>
      <c r="LN256" s="264"/>
      <c r="LO256" s="264"/>
      <c r="LP256" s="264"/>
      <c r="LQ256" s="264"/>
      <c r="LR256" s="267"/>
      <c r="LS256" s="267"/>
      <c r="LT256" s="268"/>
      <c r="LU256" s="313"/>
      <c r="LV256" s="314"/>
      <c r="LW256" s="314"/>
      <c r="LX256" s="314"/>
      <c r="LY256" s="315"/>
      <c r="LZ256" s="313"/>
      <c r="MA256" s="314"/>
      <c r="MB256" s="314"/>
      <c r="MC256" s="314"/>
      <c r="MD256" s="315"/>
      <c r="ME256" s="313"/>
      <c r="MF256" s="314"/>
      <c r="MG256" s="314"/>
      <c r="MH256" s="314"/>
      <c r="MI256" s="315"/>
      <c r="MJ256" s="313"/>
      <c r="MK256" s="314"/>
      <c r="ML256" s="314"/>
      <c r="MM256" s="314"/>
      <c r="MN256" s="315"/>
      <c r="MO256" s="313"/>
      <c r="MP256" s="314"/>
      <c r="MQ256" s="314"/>
      <c r="MR256" s="314"/>
      <c r="MS256" s="315"/>
      <c r="MT256" s="313"/>
      <c r="MU256" s="314"/>
      <c r="MV256" s="314"/>
      <c r="MW256" s="314"/>
      <c r="MX256" s="315"/>
      <c r="MY256" s="313"/>
      <c r="MZ256" s="314"/>
      <c r="NA256" s="314"/>
      <c r="NB256" s="314"/>
      <c r="NC256" s="315"/>
      <c r="ND256" s="313"/>
      <c r="NE256" s="314"/>
      <c r="NF256" s="314"/>
      <c r="NG256" s="314"/>
      <c r="NH256" s="315"/>
      <c r="NI256" s="313"/>
      <c r="NJ256" s="314"/>
      <c r="NK256" s="314"/>
      <c r="NL256" s="314"/>
      <c r="NM256" s="315"/>
      <c r="NN256" s="313"/>
      <c r="NO256" s="314"/>
      <c r="NP256" s="314"/>
      <c r="NQ256" s="314"/>
      <c r="NR256" s="315"/>
      <c r="NS256" s="310"/>
      <c r="NT256" s="351"/>
      <c r="NU256" s="352"/>
      <c r="NV256" s="352"/>
      <c r="NW256" s="352"/>
      <c r="NX256" s="352"/>
      <c r="NY256" s="352"/>
      <c r="NZ256" s="352"/>
      <c r="OA256" s="352"/>
      <c r="OB256" s="352"/>
      <c r="OC256" s="353"/>
      <c r="OD256" s="1026"/>
      <c r="OE256" s="1027"/>
      <c r="OF256" s="1027"/>
      <c r="OG256" s="1027"/>
      <c r="OH256" s="1027"/>
      <c r="OI256" s="455"/>
      <c r="OJ256" s="455"/>
      <c r="OK256" s="455"/>
      <c r="OL256" s="455"/>
      <c r="OM256" s="455"/>
      <c r="ON256" s="455"/>
      <c r="OO256" s="455"/>
      <c r="OP256" s="455"/>
      <c r="OQ256" s="455"/>
      <c r="OR256" s="267"/>
      <c r="OS256" s="267"/>
      <c r="OT256" s="267"/>
      <c r="OU256" s="267"/>
      <c r="OV256" s="268"/>
      <c r="OW256" s="210"/>
      <c r="OX256" s="211"/>
      <c r="OY256" s="211"/>
      <c r="OZ256" s="211"/>
      <c r="PA256" s="211"/>
      <c r="PB256" s="211"/>
      <c r="PC256" s="211"/>
      <c r="PD256" s="211"/>
      <c r="PE256" s="211"/>
      <c r="PF256" s="211"/>
      <c r="PG256" s="211"/>
      <c r="PH256" s="211"/>
      <c r="PI256" s="211"/>
      <c r="PJ256" s="211"/>
      <c r="PK256" s="212"/>
      <c r="PL256" s="263"/>
      <c r="PM256" s="264"/>
      <c r="PN256" s="264"/>
      <c r="PO256" s="264"/>
      <c r="PP256" s="264"/>
      <c r="PQ256" s="264"/>
      <c r="PR256" s="264"/>
      <c r="PS256" s="264"/>
      <c r="PT256" s="267"/>
      <c r="PU256" s="267"/>
      <c r="PV256" s="268"/>
      <c r="PW256" s="313"/>
      <c r="PX256" s="314"/>
      <c r="PY256" s="314"/>
      <c r="PZ256" s="314"/>
      <c r="QA256" s="315"/>
      <c r="QB256" s="313"/>
      <c r="QC256" s="314"/>
      <c r="QD256" s="314"/>
      <c r="QE256" s="314"/>
      <c r="QF256" s="315"/>
      <c r="QG256" s="313"/>
      <c r="QH256" s="314"/>
      <c r="QI256" s="314"/>
      <c r="QJ256" s="314"/>
      <c r="QK256" s="315"/>
      <c r="QL256" s="313"/>
      <c r="QM256" s="314"/>
      <c r="QN256" s="314"/>
      <c r="QO256" s="314"/>
      <c r="QP256" s="315"/>
      <c r="QQ256" s="313"/>
      <c r="QR256" s="314"/>
      <c r="QS256" s="314"/>
      <c r="QT256" s="314"/>
      <c r="QU256" s="315"/>
      <c r="QV256" s="313"/>
      <c r="QW256" s="314"/>
      <c r="QX256" s="314"/>
      <c r="QY256" s="314"/>
      <c r="QZ256" s="315"/>
      <c r="RA256" s="313"/>
      <c r="RB256" s="314"/>
      <c r="RC256" s="314"/>
      <c r="RD256" s="314"/>
      <c r="RE256" s="315"/>
      <c r="RF256" s="313"/>
      <c r="RG256" s="314"/>
      <c r="RH256" s="314"/>
      <c r="RI256" s="314"/>
      <c r="RJ256" s="315"/>
      <c r="RK256" s="313"/>
      <c r="RL256" s="314"/>
      <c r="RM256" s="314"/>
      <c r="RN256" s="314"/>
      <c r="RO256" s="315"/>
      <c r="RP256" s="313"/>
      <c r="RQ256" s="314"/>
      <c r="RR256" s="314"/>
      <c r="RS256" s="314"/>
      <c r="RT256" s="315"/>
      <c r="RU256" s="310"/>
    </row>
    <row r="257" spans="2:489" ht="6.95" customHeight="1">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c r="AJ257" s="308"/>
      <c r="AK257" s="308"/>
      <c r="AL257" s="308"/>
      <c r="AM257" s="308"/>
      <c r="AN257" s="308"/>
      <c r="AO257" s="308"/>
      <c r="AP257" s="308"/>
      <c r="AQ257" s="308"/>
      <c r="AR257" s="308"/>
      <c r="AS257" s="308"/>
      <c r="AT257" s="308"/>
      <c r="AU257" s="308"/>
      <c r="AV257" s="308"/>
      <c r="AW257" s="308"/>
      <c r="AX257" s="308"/>
      <c r="AY257" s="308"/>
      <c r="AZ257" s="308"/>
      <c r="BA257" s="308"/>
      <c r="BB257" s="308"/>
      <c r="BC257" s="308"/>
      <c r="BD257" s="308"/>
      <c r="BE257" s="308"/>
      <c r="BF257" s="308"/>
      <c r="BG257" s="308"/>
      <c r="BH257" s="308"/>
      <c r="BI257" s="308"/>
      <c r="BJ257" s="308"/>
      <c r="BK257" s="308"/>
      <c r="BL257" s="308"/>
      <c r="BM257" s="308"/>
      <c r="BN257" s="308"/>
      <c r="BO257" s="308"/>
      <c r="BP257" s="308"/>
      <c r="BQ257" s="308"/>
      <c r="BR257" s="308"/>
      <c r="BS257" s="308"/>
      <c r="BT257" s="308"/>
      <c r="BU257" s="308"/>
      <c r="BV257" s="308"/>
      <c r="BW257" s="308"/>
      <c r="BX257" s="308"/>
      <c r="BY257" s="308"/>
      <c r="BZ257" s="308"/>
      <c r="CA257" s="308"/>
      <c r="CB257" s="308"/>
      <c r="CC257" s="308"/>
      <c r="CD257" s="308"/>
      <c r="CE257" s="308"/>
      <c r="CF257" s="308"/>
      <c r="CG257" s="308"/>
      <c r="CH257" s="308"/>
      <c r="CI257" s="308"/>
      <c r="CJ257" s="308"/>
      <c r="CK257" s="308"/>
      <c r="CL257" s="308"/>
      <c r="CM257" s="308"/>
      <c r="CN257" s="308"/>
      <c r="CO257" s="308"/>
      <c r="CP257" s="308"/>
      <c r="CQ257" s="308"/>
      <c r="CR257" s="308"/>
      <c r="CS257" s="308"/>
      <c r="CT257" s="308"/>
      <c r="CU257" s="308"/>
      <c r="CV257" s="308"/>
      <c r="CW257" s="308"/>
      <c r="CX257" s="308"/>
      <c r="CY257" s="308"/>
      <c r="CZ257" s="308"/>
      <c r="DA257" s="308"/>
      <c r="DB257" s="308"/>
      <c r="DC257" s="308"/>
      <c r="DD257" s="308"/>
      <c r="DE257" s="308"/>
      <c r="DF257" s="308"/>
      <c r="DG257" s="308"/>
      <c r="DH257" s="308"/>
      <c r="DI257" s="308"/>
      <c r="DJ257" s="308"/>
      <c r="DK257" s="308"/>
      <c r="DL257" s="308"/>
      <c r="DM257" s="308"/>
      <c r="DN257" s="308"/>
      <c r="DO257" s="308"/>
      <c r="DP257" s="308"/>
      <c r="DQ257" s="308"/>
      <c r="DR257" s="308"/>
      <c r="DS257" s="308"/>
      <c r="DT257" s="308"/>
      <c r="DU257" s="308"/>
      <c r="DV257" s="308"/>
      <c r="DW257" s="308"/>
      <c r="DX257" s="308"/>
      <c r="DY257" s="308"/>
      <c r="DZ257" s="308"/>
      <c r="EA257" s="308"/>
      <c r="EB257" s="308"/>
      <c r="EC257" s="308"/>
      <c r="ED257" s="308"/>
      <c r="EE257" s="308"/>
      <c r="EF257" s="308"/>
      <c r="EG257" s="308"/>
      <c r="EH257" s="308"/>
      <c r="EI257" s="308"/>
      <c r="EJ257" s="308"/>
      <c r="EK257" s="308"/>
      <c r="EL257" s="308"/>
      <c r="EM257" s="308"/>
      <c r="EN257" s="308"/>
      <c r="EO257" s="308"/>
      <c r="EP257" s="308"/>
      <c r="EQ257" s="308"/>
      <c r="ER257" s="308"/>
      <c r="ES257" s="308"/>
      <c r="ET257" s="308"/>
      <c r="EU257" s="308"/>
      <c r="EV257" s="308"/>
      <c r="EW257" s="308"/>
      <c r="EX257" s="308"/>
      <c r="EY257" s="308"/>
      <c r="EZ257" s="308"/>
      <c r="FA257" s="308"/>
      <c r="FB257" s="308"/>
      <c r="FC257" s="308"/>
      <c r="FD257" s="308"/>
      <c r="FE257" s="308"/>
      <c r="FF257" s="308"/>
      <c r="FG257" s="308"/>
      <c r="FH257" s="308"/>
      <c r="FI257" s="308"/>
      <c r="FJ257" s="308"/>
      <c r="FK257" s="308"/>
      <c r="FL257" s="308"/>
      <c r="FM257" s="308"/>
      <c r="FN257" s="308"/>
      <c r="FO257" s="222"/>
      <c r="FP257" s="308"/>
      <c r="FQ257" s="308"/>
      <c r="FR257" s="308"/>
      <c r="FS257" s="308"/>
      <c r="FT257" s="308"/>
      <c r="FU257" s="308"/>
      <c r="FV257" s="308"/>
      <c r="FW257" s="308"/>
      <c r="FX257" s="308"/>
      <c r="FY257" s="308"/>
      <c r="FZ257" s="308"/>
      <c r="GA257" s="308"/>
      <c r="GB257" s="308"/>
      <c r="GC257" s="308"/>
      <c r="GD257" s="308"/>
      <c r="GE257" s="308"/>
      <c r="GF257" s="308"/>
      <c r="GG257" s="308"/>
      <c r="GH257" s="308"/>
      <c r="GI257" s="308"/>
      <c r="GJ257" s="308"/>
      <c r="GK257" s="308"/>
      <c r="GL257" s="308"/>
      <c r="GM257" s="308"/>
      <c r="GN257" s="308"/>
      <c r="GO257" s="308"/>
      <c r="GP257" s="308"/>
      <c r="GQ257" s="308"/>
      <c r="GR257" s="308"/>
      <c r="GS257" s="308"/>
      <c r="GT257" s="308"/>
      <c r="GU257" s="308"/>
      <c r="GV257" s="308"/>
      <c r="GW257" s="308"/>
      <c r="GX257" s="308"/>
      <c r="GY257" s="308"/>
      <c r="GZ257" s="308"/>
      <c r="HA257" s="308"/>
      <c r="HB257" s="308"/>
      <c r="HC257" s="308"/>
      <c r="HD257" s="308"/>
      <c r="HE257" s="308"/>
      <c r="HF257" s="308"/>
      <c r="HG257" s="308"/>
      <c r="HH257" s="308"/>
      <c r="HI257" s="308"/>
      <c r="HJ257" s="308"/>
      <c r="HK257" s="308"/>
      <c r="HL257" s="308"/>
      <c r="HM257" s="308"/>
      <c r="HN257" s="308"/>
      <c r="HO257" s="308"/>
      <c r="HP257" s="308"/>
      <c r="HQ257" s="308"/>
      <c r="HR257" s="308"/>
      <c r="HS257" s="308"/>
      <c r="HT257" s="308"/>
      <c r="HU257" s="308"/>
      <c r="HV257" s="308"/>
      <c r="HW257" s="308"/>
      <c r="HX257" s="308"/>
      <c r="HY257" s="308"/>
      <c r="HZ257" s="308"/>
      <c r="IA257" s="308"/>
      <c r="IB257" s="308"/>
      <c r="IC257" s="308"/>
      <c r="ID257" s="308"/>
      <c r="IE257" s="308"/>
      <c r="IF257" s="308"/>
      <c r="IG257" s="308"/>
      <c r="IH257" s="308"/>
      <c r="II257" s="308"/>
      <c r="IJ257" s="308"/>
      <c r="IK257" s="308"/>
      <c r="IL257" s="308"/>
      <c r="IM257" s="308"/>
      <c r="IN257" s="308"/>
      <c r="IO257" s="308"/>
      <c r="IP257" s="308"/>
      <c r="IQ257" s="308"/>
      <c r="IR257" s="308"/>
      <c r="IS257" s="308"/>
      <c r="IT257" s="308"/>
      <c r="IU257" s="308"/>
      <c r="IV257" s="308"/>
      <c r="IW257" s="308"/>
      <c r="IX257" s="308"/>
      <c r="IY257" s="308"/>
      <c r="IZ257" s="308"/>
      <c r="JA257" s="308"/>
      <c r="JB257" s="308"/>
      <c r="JC257" s="308"/>
      <c r="JD257" s="308"/>
      <c r="JE257" s="308"/>
      <c r="JF257" s="308"/>
      <c r="JG257" s="308"/>
      <c r="JH257" s="308"/>
      <c r="JI257" s="308"/>
      <c r="JJ257" s="308"/>
      <c r="JK257" s="308"/>
      <c r="JL257" s="308"/>
      <c r="JM257" s="308"/>
      <c r="JN257" s="308"/>
      <c r="JO257" s="308"/>
      <c r="JP257" s="308"/>
      <c r="JQ257" s="222"/>
      <c r="JR257" s="308"/>
      <c r="JS257" s="308"/>
      <c r="JT257" s="308"/>
      <c r="JU257" s="308"/>
      <c r="JV257" s="308"/>
      <c r="JW257" s="308"/>
      <c r="JX257" s="308"/>
      <c r="JY257" s="308"/>
      <c r="JZ257" s="308"/>
      <c r="KA257" s="308"/>
      <c r="KB257" s="308"/>
      <c r="KC257" s="308"/>
      <c r="KD257" s="308"/>
      <c r="KE257" s="308"/>
      <c r="KF257" s="308"/>
      <c r="KG257" s="308"/>
      <c r="KH257" s="308"/>
      <c r="KI257" s="308"/>
      <c r="KJ257" s="308"/>
      <c r="KK257" s="308"/>
      <c r="KL257" s="308"/>
      <c r="KM257" s="308"/>
      <c r="KN257" s="308"/>
      <c r="KO257" s="308"/>
      <c r="KP257" s="308"/>
      <c r="KQ257" s="308"/>
      <c r="KR257" s="308"/>
      <c r="KS257" s="308"/>
      <c r="KT257" s="308"/>
      <c r="KU257" s="308"/>
      <c r="KV257" s="308"/>
      <c r="KW257" s="308"/>
      <c r="KX257" s="308"/>
      <c r="KY257" s="308"/>
      <c r="KZ257" s="308"/>
      <c r="LA257" s="308"/>
      <c r="LB257" s="308"/>
      <c r="LC257" s="308"/>
      <c r="LD257" s="308"/>
      <c r="LE257" s="308"/>
      <c r="LF257" s="308"/>
      <c r="LG257" s="308"/>
      <c r="LH257" s="308"/>
      <c r="LI257" s="308"/>
      <c r="LJ257" s="308"/>
      <c r="LK257" s="308"/>
      <c r="LL257" s="308"/>
      <c r="LM257" s="308"/>
      <c r="LN257" s="308"/>
      <c r="LO257" s="308"/>
      <c r="LP257" s="308"/>
      <c r="LQ257" s="308"/>
      <c r="LR257" s="308"/>
      <c r="LS257" s="308"/>
      <c r="LT257" s="308"/>
      <c r="LU257" s="308"/>
      <c r="LV257" s="308"/>
      <c r="LW257" s="308"/>
      <c r="LX257" s="308"/>
      <c r="LY257" s="308"/>
      <c r="LZ257" s="308"/>
      <c r="MA257" s="308"/>
      <c r="MB257" s="308"/>
      <c r="MC257" s="308"/>
      <c r="MD257" s="308"/>
      <c r="ME257" s="308"/>
      <c r="MF257" s="308"/>
      <c r="MG257" s="308"/>
      <c r="MH257" s="308"/>
      <c r="MI257" s="308"/>
      <c r="MJ257" s="308"/>
      <c r="MK257" s="308"/>
      <c r="ML257" s="308"/>
      <c r="MM257" s="308"/>
      <c r="MN257" s="308"/>
      <c r="MO257" s="308"/>
      <c r="MP257" s="308"/>
      <c r="MQ257" s="308"/>
      <c r="MR257" s="308"/>
      <c r="MS257" s="308"/>
      <c r="MT257" s="308"/>
      <c r="MU257" s="308"/>
      <c r="MV257" s="308"/>
      <c r="MW257" s="308"/>
      <c r="MX257" s="308"/>
      <c r="MY257" s="308"/>
      <c r="MZ257" s="308"/>
      <c r="NA257" s="308"/>
      <c r="NB257" s="308"/>
      <c r="NC257" s="308"/>
      <c r="ND257" s="308"/>
      <c r="NE257" s="308"/>
      <c r="NF257" s="308"/>
      <c r="NG257" s="308"/>
      <c r="NH257" s="308"/>
      <c r="NI257" s="308"/>
      <c r="NJ257" s="308"/>
      <c r="NK257" s="308"/>
      <c r="NL257" s="308"/>
      <c r="NM257" s="308"/>
      <c r="NN257" s="308"/>
      <c r="NO257" s="308"/>
      <c r="NP257" s="308"/>
      <c r="NQ257" s="308"/>
      <c r="NR257" s="308"/>
      <c r="NS257" s="222"/>
      <c r="NT257" s="308"/>
      <c r="NU257" s="308"/>
      <c r="NV257" s="308"/>
      <c r="NW257" s="308"/>
      <c r="NX257" s="308"/>
      <c r="NY257" s="308"/>
      <c r="NZ257" s="308"/>
      <c r="OA257" s="308"/>
      <c r="OB257" s="308"/>
      <c r="OC257" s="308"/>
      <c r="OD257" s="308"/>
      <c r="OE257" s="308"/>
      <c r="OF257" s="308"/>
      <c r="OG257" s="308"/>
      <c r="OH257" s="308"/>
      <c r="OI257" s="308"/>
      <c r="OJ257" s="308"/>
      <c r="OK257" s="308"/>
      <c r="OL257" s="308"/>
      <c r="OM257" s="308"/>
      <c r="ON257" s="308"/>
      <c r="OO257" s="308"/>
      <c r="OP257" s="308"/>
      <c r="OQ257" s="308"/>
      <c r="OR257" s="308"/>
      <c r="OS257" s="308"/>
      <c r="OT257" s="308"/>
      <c r="OU257" s="308"/>
      <c r="OV257" s="308"/>
      <c r="OW257" s="308"/>
      <c r="OX257" s="308"/>
      <c r="OY257" s="308"/>
      <c r="OZ257" s="308"/>
      <c r="PA257" s="308"/>
      <c r="PB257" s="308"/>
      <c r="PC257" s="308"/>
      <c r="PD257" s="308"/>
      <c r="PE257" s="308"/>
      <c r="PF257" s="308"/>
      <c r="PG257" s="308"/>
      <c r="PH257" s="308"/>
      <c r="PI257" s="308"/>
      <c r="PJ257" s="308"/>
      <c r="PK257" s="308"/>
      <c r="PL257" s="308"/>
      <c r="PM257" s="308"/>
      <c r="PN257" s="308"/>
      <c r="PO257" s="308"/>
      <c r="PP257" s="308"/>
      <c r="PQ257" s="308"/>
      <c r="PR257" s="308"/>
      <c r="PS257" s="308"/>
      <c r="PT257" s="308"/>
      <c r="PU257" s="308"/>
      <c r="PV257" s="308"/>
      <c r="PW257" s="308"/>
      <c r="PX257" s="308"/>
      <c r="PY257" s="308"/>
      <c r="PZ257" s="308"/>
      <c r="QA257" s="308"/>
      <c r="QB257" s="308"/>
      <c r="QC257" s="308"/>
      <c r="QD257" s="308"/>
      <c r="QE257" s="308"/>
      <c r="QF257" s="308"/>
      <c r="QG257" s="308"/>
      <c r="QH257" s="308"/>
      <c r="QI257" s="308"/>
      <c r="QJ257" s="308"/>
      <c r="QK257" s="308"/>
      <c r="QL257" s="308"/>
      <c r="QM257" s="308"/>
      <c r="QN257" s="308"/>
      <c r="QO257" s="308"/>
      <c r="QP257" s="308"/>
      <c r="QQ257" s="308"/>
      <c r="QR257" s="308"/>
      <c r="QS257" s="308"/>
      <c r="QT257" s="308"/>
      <c r="QU257" s="308"/>
      <c r="QV257" s="308"/>
      <c r="QW257" s="308"/>
      <c r="QX257" s="308"/>
      <c r="QY257" s="308"/>
      <c r="QZ257" s="308"/>
      <c r="RA257" s="308"/>
      <c r="RB257" s="308"/>
      <c r="RC257" s="308"/>
      <c r="RD257" s="308"/>
      <c r="RE257" s="308"/>
      <c r="RF257" s="308"/>
      <c r="RG257" s="308"/>
      <c r="RH257" s="308"/>
      <c r="RI257" s="308"/>
      <c r="RJ257" s="308"/>
      <c r="RK257" s="308"/>
      <c r="RL257" s="308"/>
      <c r="RM257" s="308"/>
      <c r="RN257" s="308"/>
      <c r="RO257" s="308"/>
      <c r="RP257" s="308"/>
      <c r="RQ257" s="308"/>
      <c r="RR257" s="308"/>
      <c r="RS257" s="308"/>
      <c r="RT257" s="308"/>
      <c r="RU257" s="222"/>
    </row>
    <row r="258" spans="2:489" ht="6.95" customHeight="1">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row>
    <row r="259" spans="2:489" ht="6.95" customHeight="1">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222"/>
      <c r="BK259" s="222"/>
      <c r="BL259" s="222"/>
      <c r="BM259" s="222"/>
      <c r="BN259" s="222"/>
      <c r="BO259" s="222"/>
      <c r="BP259" s="222"/>
      <c r="BQ259" s="222"/>
      <c r="BR259" s="222"/>
      <c r="BS259" s="222"/>
      <c r="BT259" s="222"/>
      <c r="BU259" s="222"/>
      <c r="BV259" s="222"/>
      <c r="BW259" s="222"/>
      <c r="BX259" s="222"/>
      <c r="BY259" s="222"/>
      <c r="BZ259" s="222"/>
      <c r="CA259" s="222"/>
      <c r="CB259" s="222"/>
      <c r="CC259" s="222"/>
      <c r="CD259" s="222"/>
      <c r="CE259" s="222"/>
      <c r="CF259" s="222"/>
      <c r="CG259" s="222"/>
      <c r="CH259" s="222"/>
      <c r="CI259" s="222"/>
      <c r="CJ259" s="222"/>
      <c r="CK259" s="222"/>
      <c r="CL259" s="222"/>
      <c r="CM259" s="222"/>
      <c r="CN259" s="222"/>
      <c r="CO259" s="222"/>
      <c r="CP259" s="222"/>
      <c r="CQ259" s="222"/>
      <c r="CR259" s="222"/>
      <c r="CS259" s="222"/>
      <c r="CT259" s="222"/>
      <c r="CU259" s="222"/>
      <c r="CV259" s="222"/>
      <c r="CW259" s="222"/>
      <c r="CX259" s="222"/>
      <c r="CY259" s="222"/>
      <c r="CZ259" s="222"/>
      <c r="DA259" s="222"/>
      <c r="DB259" s="222"/>
      <c r="DC259" s="222"/>
      <c r="DD259" s="222"/>
      <c r="DE259" s="222"/>
      <c r="DF259" s="222"/>
      <c r="DG259" s="222"/>
      <c r="DH259" s="222"/>
      <c r="DI259" s="222"/>
      <c r="DJ259" s="222"/>
      <c r="DK259" s="222"/>
      <c r="DL259" s="222"/>
      <c r="DM259" s="222"/>
      <c r="DN259" s="222"/>
      <c r="DO259" s="222"/>
      <c r="DP259" s="222"/>
      <c r="DQ259" s="222"/>
      <c r="DR259" s="222"/>
      <c r="DS259" s="222"/>
      <c r="DT259" s="222"/>
      <c r="DU259" s="222"/>
      <c r="DV259" s="222"/>
      <c r="DW259" s="222"/>
      <c r="DX259" s="222"/>
      <c r="DY259" s="222"/>
      <c r="DZ259" s="222"/>
      <c r="EA259" s="222"/>
      <c r="EB259" s="222"/>
      <c r="EC259" s="222"/>
      <c r="ED259" s="222"/>
      <c r="EE259" s="222"/>
      <c r="EF259" s="222"/>
      <c r="EG259" s="222"/>
      <c r="EH259" s="222"/>
      <c r="EI259" s="222"/>
      <c r="EJ259" s="222"/>
      <c r="EK259" s="222"/>
      <c r="EL259" s="222"/>
      <c r="EM259" s="222"/>
      <c r="EN259" s="222"/>
      <c r="EO259" s="222"/>
      <c r="EP259" s="222"/>
      <c r="EQ259" s="222"/>
      <c r="ER259" s="222"/>
      <c r="ES259" s="222"/>
      <c r="ET259" s="222"/>
      <c r="EU259" s="222"/>
      <c r="EV259" s="222"/>
      <c r="EW259" s="222"/>
      <c r="EX259" s="222"/>
      <c r="EY259" s="222"/>
      <c r="EZ259" s="222"/>
      <c r="FA259" s="222"/>
      <c r="FB259" s="222"/>
      <c r="FC259" s="222"/>
      <c r="FD259" s="222"/>
      <c r="FE259" s="222"/>
      <c r="FF259" s="222"/>
      <c r="FG259" s="222"/>
      <c r="FH259" s="222"/>
      <c r="FI259" s="222"/>
      <c r="FJ259" s="222"/>
      <c r="FK259" s="222"/>
      <c r="FL259" s="222"/>
      <c r="FM259" s="222"/>
      <c r="FN259" s="222"/>
      <c r="FO259" s="222"/>
      <c r="FP259" s="222"/>
      <c r="FQ259" s="222"/>
      <c r="FR259" s="222"/>
      <c r="FS259" s="222"/>
      <c r="FT259" s="222"/>
      <c r="FU259" s="222"/>
      <c r="FV259" s="222"/>
      <c r="FW259" s="222"/>
      <c r="FX259" s="222"/>
      <c r="FY259" s="222"/>
      <c r="FZ259" s="222"/>
      <c r="GA259" s="222"/>
      <c r="GB259" s="222"/>
      <c r="GC259" s="222"/>
      <c r="GD259" s="222"/>
      <c r="GE259" s="222"/>
      <c r="GF259" s="222"/>
      <c r="GG259" s="222"/>
      <c r="GH259" s="222"/>
      <c r="GI259" s="222"/>
      <c r="GJ259" s="222"/>
      <c r="GK259" s="222"/>
      <c r="GL259" s="222"/>
      <c r="GM259" s="222"/>
      <c r="GN259" s="222"/>
      <c r="GO259" s="222"/>
      <c r="GP259" s="222"/>
      <c r="GQ259" s="222"/>
      <c r="GR259" s="222"/>
      <c r="GS259" s="222"/>
      <c r="GT259" s="222"/>
      <c r="GU259" s="222"/>
      <c r="GV259" s="222"/>
      <c r="GW259" s="222"/>
      <c r="GX259" s="222"/>
      <c r="GY259" s="222"/>
      <c r="GZ259" s="222"/>
      <c r="HA259" s="222"/>
      <c r="HB259" s="222"/>
      <c r="HC259" s="222"/>
      <c r="HD259" s="222"/>
      <c r="HE259" s="222"/>
      <c r="HF259" s="222"/>
      <c r="HG259" s="222"/>
      <c r="HH259" s="222"/>
      <c r="HI259" s="222"/>
      <c r="HJ259" s="222"/>
      <c r="HK259" s="222"/>
      <c r="HL259" s="222"/>
      <c r="HM259" s="222"/>
      <c r="HN259" s="222"/>
      <c r="HO259" s="222"/>
      <c r="HP259" s="222"/>
      <c r="HQ259" s="222"/>
      <c r="HR259" s="222"/>
      <c r="HS259" s="222"/>
      <c r="HT259" s="222"/>
      <c r="HU259" s="222"/>
      <c r="HV259" s="222"/>
      <c r="HW259" s="222"/>
      <c r="HX259" s="222"/>
      <c r="HY259" s="222"/>
      <c r="HZ259" s="222"/>
      <c r="IA259" s="222"/>
      <c r="IB259" s="222"/>
      <c r="IC259" s="222"/>
      <c r="ID259" s="222"/>
      <c r="IE259" s="222"/>
      <c r="IF259" s="222"/>
      <c r="IG259" s="222"/>
      <c r="IH259" s="222"/>
      <c r="II259" s="222"/>
      <c r="IJ259" s="222"/>
      <c r="IK259" s="222"/>
      <c r="IL259" s="222"/>
      <c r="IM259" s="222"/>
      <c r="IN259" s="222"/>
      <c r="IO259" s="222"/>
      <c r="IP259" s="222"/>
      <c r="IQ259" s="222"/>
      <c r="IR259" s="222"/>
      <c r="IS259" s="222"/>
      <c r="IT259" s="222"/>
      <c r="IU259" s="222"/>
      <c r="IV259" s="222"/>
      <c r="IW259" s="222"/>
      <c r="IX259" s="222"/>
      <c r="IY259" s="222"/>
      <c r="IZ259" s="222"/>
      <c r="JA259" s="222"/>
      <c r="JB259" s="222"/>
      <c r="JC259" s="222"/>
      <c r="JD259" s="222"/>
      <c r="JE259" s="222"/>
      <c r="JF259" s="222"/>
      <c r="JG259" s="222"/>
      <c r="JH259" s="222"/>
      <c r="JI259" s="222"/>
      <c r="JJ259" s="222"/>
      <c r="JK259" s="222"/>
      <c r="JL259" s="222"/>
      <c r="JM259" s="222"/>
      <c r="JN259" s="222"/>
      <c r="JO259" s="222"/>
      <c r="JP259" s="222"/>
      <c r="JQ259" s="222"/>
      <c r="JR259" s="222"/>
      <c r="JS259" s="222"/>
      <c r="JT259" s="222"/>
      <c r="JU259" s="222"/>
      <c r="JV259" s="222"/>
      <c r="JW259" s="222"/>
      <c r="JX259" s="222"/>
      <c r="JY259" s="222"/>
      <c r="JZ259" s="222"/>
      <c r="KA259" s="222"/>
      <c r="KB259" s="222"/>
      <c r="KC259" s="222"/>
      <c r="KD259" s="222"/>
      <c r="KE259" s="222"/>
      <c r="KF259" s="222"/>
      <c r="KG259" s="222"/>
      <c r="KH259" s="222"/>
      <c r="KI259" s="222"/>
      <c r="KJ259" s="222"/>
      <c r="KK259" s="222"/>
      <c r="KL259" s="222"/>
      <c r="KM259" s="222"/>
      <c r="KN259" s="222"/>
      <c r="KO259" s="222"/>
      <c r="KP259" s="222"/>
      <c r="KQ259" s="222"/>
      <c r="KR259" s="222"/>
      <c r="KS259" s="222"/>
      <c r="KT259" s="222"/>
      <c r="KU259" s="222"/>
      <c r="KV259" s="222"/>
      <c r="KW259" s="222"/>
      <c r="KX259" s="222"/>
      <c r="KY259" s="222"/>
      <c r="KZ259" s="222"/>
      <c r="LA259" s="222"/>
      <c r="LB259" s="222"/>
      <c r="LC259" s="222"/>
      <c r="LD259" s="222"/>
      <c r="LE259" s="222"/>
      <c r="LF259" s="222"/>
      <c r="LG259" s="222"/>
      <c r="LH259" s="222"/>
      <c r="LI259" s="222"/>
      <c r="LJ259" s="222"/>
      <c r="LK259" s="222"/>
      <c r="LL259" s="222"/>
      <c r="LM259" s="222"/>
      <c r="LN259" s="222"/>
      <c r="LO259" s="222"/>
      <c r="LP259" s="222"/>
      <c r="LQ259" s="222"/>
      <c r="LR259" s="222"/>
      <c r="LS259" s="222"/>
      <c r="LT259" s="222"/>
      <c r="LU259" s="222"/>
      <c r="LV259" s="222"/>
      <c r="LW259" s="222"/>
      <c r="LX259" s="222"/>
      <c r="LY259" s="222"/>
      <c r="LZ259" s="222"/>
      <c r="MA259" s="222"/>
      <c r="MB259" s="222"/>
      <c r="MC259" s="222"/>
      <c r="MD259" s="222"/>
      <c r="ME259" s="222"/>
      <c r="MF259" s="222"/>
      <c r="MG259" s="222"/>
      <c r="MH259" s="222"/>
      <c r="MI259" s="222"/>
      <c r="MJ259" s="222"/>
      <c r="MK259" s="222"/>
      <c r="ML259" s="222"/>
      <c r="MM259" s="222"/>
      <c r="MN259" s="222"/>
      <c r="MO259" s="222"/>
      <c r="MP259" s="222"/>
      <c r="MQ259" s="222"/>
      <c r="MR259" s="222"/>
      <c r="MS259" s="222"/>
      <c r="MT259" s="222"/>
      <c r="MU259" s="222"/>
      <c r="MV259" s="222"/>
      <c r="MW259" s="222"/>
      <c r="MX259" s="222"/>
      <c r="MY259" s="222"/>
      <c r="MZ259" s="222"/>
      <c r="NA259" s="222"/>
      <c r="NB259" s="222"/>
      <c r="NC259" s="222"/>
      <c r="ND259" s="222"/>
      <c r="NE259" s="222"/>
      <c r="NF259" s="222"/>
      <c r="NG259" s="222"/>
      <c r="NH259" s="222"/>
      <c r="NI259" s="222"/>
      <c r="NJ259" s="222"/>
      <c r="NK259" s="222"/>
      <c r="NL259" s="222"/>
      <c r="NM259" s="222"/>
      <c r="NN259" s="222"/>
      <c r="NO259" s="222"/>
      <c r="NP259" s="222"/>
      <c r="NQ259" s="222"/>
      <c r="NR259" s="222"/>
      <c r="NS259" s="222"/>
      <c r="NT259" s="222"/>
      <c r="NU259" s="222"/>
      <c r="NV259" s="222"/>
      <c r="NW259" s="222"/>
      <c r="NX259" s="222"/>
      <c r="NY259" s="222"/>
      <c r="NZ259" s="222"/>
      <c r="OA259" s="222"/>
      <c r="OB259" s="222"/>
      <c r="OC259" s="222"/>
      <c r="OD259" s="222"/>
      <c r="OE259" s="222"/>
      <c r="OF259" s="222"/>
      <c r="OG259" s="222"/>
      <c r="OH259" s="222"/>
      <c r="OI259" s="222"/>
      <c r="OJ259" s="222"/>
      <c r="OK259" s="222"/>
      <c r="OL259" s="222"/>
      <c r="OM259" s="222"/>
      <c r="ON259" s="222"/>
      <c r="OO259" s="222"/>
      <c r="OP259" s="222"/>
      <c r="OQ259" s="222"/>
      <c r="OR259" s="222"/>
      <c r="OS259" s="222"/>
      <c r="OT259" s="222"/>
      <c r="OU259" s="222"/>
      <c r="OV259" s="222"/>
      <c r="OW259" s="222"/>
      <c r="OX259" s="222"/>
      <c r="OY259" s="222"/>
      <c r="OZ259" s="222"/>
      <c r="PA259" s="222"/>
      <c r="PB259" s="222"/>
      <c r="PC259" s="222"/>
      <c r="PD259" s="222"/>
      <c r="PE259" s="222"/>
      <c r="PF259" s="222"/>
      <c r="PG259" s="222"/>
      <c r="PH259" s="222"/>
      <c r="PI259" s="222"/>
      <c r="PJ259" s="222"/>
      <c r="PK259" s="222"/>
      <c r="PL259" s="222"/>
      <c r="PM259" s="222"/>
      <c r="PN259" s="222"/>
      <c r="PO259" s="222"/>
      <c r="PP259" s="222"/>
      <c r="PQ259" s="222"/>
      <c r="PR259" s="222"/>
      <c r="PS259" s="222"/>
      <c r="PT259" s="222"/>
      <c r="PU259" s="222"/>
      <c r="PV259" s="222"/>
      <c r="PW259" s="222"/>
      <c r="PX259" s="222"/>
      <c r="PY259" s="222"/>
      <c r="PZ259" s="222"/>
      <c r="QA259" s="222"/>
      <c r="QB259" s="222"/>
      <c r="QC259" s="222"/>
      <c r="QD259" s="222"/>
      <c r="QE259" s="222"/>
      <c r="QF259" s="222"/>
      <c r="QG259" s="222"/>
      <c r="QH259" s="222"/>
      <c r="QI259" s="222"/>
      <c r="QJ259" s="222"/>
      <c r="QK259" s="222"/>
      <c r="QL259" s="222"/>
      <c r="QM259" s="222"/>
      <c r="QN259" s="222"/>
      <c r="QO259" s="222"/>
      <c r="QP259" s="222"/>
      <c r="QQ259" s="222"/>
      <c r="QR259" s="222"/>
      <c r="QS259" s="222"/>
      <c r="QT259" s="222"/>
      <c r="QU259" s="222"/>
      <c r="QV259" s="222"/>
      <c r="QW259" s="222"/>
      <c r="QX259" s="222"/>
      <c r="QY259" s="222"/>
      <c r="QZ259" s="222"/>
      <c r="RA259" s="222"/>
      <c r="RB259" s="222"/>
      <c r="RC259" s="222"/>
      <c r="RD259" s="222"/>
      <c r="RE259" s="222"/>
      <c r="RF259" s="222"/>
      <c r="RG259" s="222"/>
      <c r="RH259" s="222"/>
      <c r="RI259" s="222"/>
      <c r="RJ259" s="222"/>
      <c r="RK259" s="222"/>
      <c r="RL259" s="222"/>
      <c r="RM259" s="222"/>
      <c r="RN259" s="222"/>
      <c r="RO259" s="222"/>
      <c r="RP259" s="222"/>
      <c r="RQ259" s="222"/>
      <c r="RR259" s="222"/>
      <c r="RS259" s="222"/>
      <c r="RT259" s="222"/>
      <c r="RU259" s="222"/>
    </row>
    <row r="260" spans="2:489" ht="6.95" customHeight="1">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L260" s="222"/>
      <c r="DM260" s="222"/>
      <c r="DN260" s="222"/>
      <c r="DO260" s="222"/>
      <c r="DP260" s="222"/>
      <c r="DQ260" s="222"/>
      <c r="DR260" s="222"/>
      <c r="DS260" s="222"/>
      <c r="DT260" s="222"/>
      <c r="DU260" s="222"/>
      <c r="DV260" s="222"/>
      <c r="DW260" s="222"/>
      <c r="DX260" s="222"/>
      <c r="DY260" s="222"/>
      <c r="DZ260" s="222"/>
      <c r="EA260" s="222"/>
      <c r="EB260" s="222"/>
      <c r="EC260" s="222"/>
      <c r="ED260" s="222"/>
      <c r="EE260" s="222"/>
      <c r="EF260" s="222"/>
      <c r="EG260" s="222"/>
      <c r="EH260" s="222"/>
      <c r="EI260" s="222"/>
      <c r="EJ260" s="222"/>
      <c r="EK260" s="222"/>
      <c r="EL260" s="222"/>
      <c r="EM260" s="222"/>
      <c r="EN260" s="222"/>
      <c r="EO260" s="222"/>
      <c r="EP260" s="222"/>
      <c r="EQ260" s="222"/>
      <c r="ER260" s="222"/>
      <c r="ES260" s="222"/>
      <c r="ET260" s="222"/>
      <c r="EU260" s="222"/>
      <c r="EV260" s="222"/>
      <c r="EW260" s="222"/>
      <c r="EX260" s="222"/>
      <c r="EY260" s="222"/>
      <c r="EZ260" s="222"/>
      <c r="FA260" s="222"/>
      <c r="FB260" s="222"/>
      <c r="FC260" s="222"/>
      <c r="FD260" s="222"/>
      <c r="FE260" s="222"/>
      <c r="FF260" s="222"/>
      <c r="FG260" s="222"/>
      <c r="FH260" s="222"/>
      <c r="FI260" s="222"/>
      <c r="FJ260" s="222"/>
      <c r="FK260" s="222"/>
      <c r="FL260" s="222"/>
      <c r="FM260" s="222"/>
      <c r="FN260" s="222"/>
      <c r="FO260" s="222"/>
      <c r="FP260" s="222"/>
      <c r="FQ260" s="222"/>
      <c r="FR260" s="222"/>
      <c r="FS260" s="222"/>
      <c r="FT260" s="222"/>
      <c r="FU260" s="222"/>
      <c r="FV260" s="222"/>
      <c r="FW260" s="222"/>
      <c r="FX260" s="222"/>
      <c r="FY260" s="222"/>
      <c r="FZ260" s="222"/>
      <c r="GA260" s="222"/>
      <c r="GB260" s="222"/>
      <c r="GC260" s="222"/>
      <c r="GD260" s="222"/>
      <c r="GE260" s="222"/>
      <c r="GF260" s="222"/>
      <c r="GG260" s="222"/>
      <c r="GH260" s="222"/>
      <c r="GI260" s="222"/>
      <c r="GJ260" s="222"/>
      <c r="GK260" s="222"/>
      <c r="GL260" s="222"/>
      <c r="GM260" s="222"/>
      <c r="GN260" s="222"/>
      <c r="GO260" s="222"/>
      <c r="GP260" s="222"/>
      <c r="GQ260" s="222"/>
      <c r="GR260" s="222"/>
      <c r="GS260" s="222"/>
      <c r="GT260" s="222"/>
      <c r="GU260" s="222"/>
      <c r="GV260" s="222"/>
      <c r="GW260" s="222"/>
      <c r="GX260" s="222"/>
      <c r="GY260" s="222"/>
      <c r="GZ260" s="222"/>
      <c r="HA260" s="222"/>
      <c r="HB260" s="222"/>
      <c r="HC260" s="222"/>
      <c r="HD260" s="222"/>
      <c r="HE260" s="222"/>
      <c r="HF260" s="222"/>
      <c r="HG260" s="222"/>
      <c r="HH260" s="222"/>
      <c r="HI260" s="222"/>
      <c r="HJ260" s="222"/>
      <c r="HK260" s="222"/>
      <c r="HL260" s="222"/>
      <c r="HM260" s="222"/>
      <c r="HN260" s="222"/>
      <c r="HO260" s="222"/>
      <c r="HP260" s="222"/>
      <c r="HQ260" s="222"/>
      <c r="HR260" s="222"/>
      <c r="HS260" s="222"/>
      <c r="HT260" s="222"/>
      <c r="HU260" s="222"/>
      <c r="HV260" s="222"/>
      <c r="HW260" s="222"/>
      <c r="HX260" s="222"/>
      <c r="HY260" s="222"/>
      <c r="HZ260" s="222"/>
      <c r="IA260" s="222"/>
      <c r="IB260" s="222"/>
      <c r="IC260" s="222"/>
      <c r="ID260" s="222"/>
      <c r="IE260" s="222"/>
      <c r="IF260" s="222"/>
      <c r="IG260" s="222"/>
      <c r="IH260" s="222"/>
      <c r="II260" s="222"/>
      <c r="IJ260" s="222"/>
      <c r="IK260" s="222"/>
      <c r="IL260" s="222"/>
      <c r="IM260" s="222"/>
      <c r="IN260" s="222"/>
      <c r="IO260" s="222"/>
      <c r="IP260" s="222"/>
      <c r="IQ260" s="222"/>
      <c r="IR260" s="222"/>
      <c r="IS260" s="222"/>
      <c r="IT260" s="222"/>
      <c r="IU260" s="222"/>
      <c r="IV260" s="222"/>
      <c r="IW260" s="222"/>
      <c r="IX260" s="222"/>
      <c r="IY260" s="222"/>
      <c r="IZ260" s="222"/>
      <c r="JA260" s="222"/>
      <c r="JB260" s="222"/>
      <c r="JC260" s="222"/>
      <c r="JD260" s="222"/>
      <c r="JE260" s="222"/>
      <c r="JF260" s="222"/>
      <c r="JG260" s="222"/>
      <c r="JH260" s="222"/>
      <c r="JI260" s="222"/>
      <c r="JJ260" s="222"/>
      <c r="JK260" s="222"/>
      <c r="JL260" s="222"/>
      <c r="JM260" s="222"/>
      <c r="JN260" s="222"/>
      <c r="JO260" s="222"/>
      <c r="JP260" s="222"/>
      <c r="JQ260" s="222"/>
      <c r="JR260" s="222"/>
      <c r="JS260" s="222"/>
      <c r="JT260" s="222"/>
      <c r="JU260" s="222"/>
      <c r="JV260" s="222"/>
      <c r="JW260" s="222"/>
      <c r="JX260" s="222"/>
      <c r="JY260" s="222"/>
      <c r="JZ260" s="222"/>
      <c r="KA260" s="222"/>
      <c r="KB260" s="222"/>
      <c r="KC260" s="222"/>
      <c r="KD260" s="222"/>
      <c r="KE260" s="222"/>
      <c r="KF260" s="222"/>
      <c r="KG260" s="222"/>
      <c r="KH260" s="222"/>
      <c r="KI260" s="222"/>
      <c r="KJ260" s="222"/>
      <c r="KK260" s="222"/>
      <c r="KL260" s="222"/>
      <c r="KM260" s="222"/>
      <c r="KN260" s="222"/>
      <c r="KO260" s="222"/>
      <c r="KP260" s="222"/>
      <c r="KQ260" s="222"/>
      <c r="KR260" s="222"/>
      <c r="KS260" s="222"/>
      <c r="KT260" s="222"/>
      <c r="KU260" s="222"/>
      <c r="KV260" s="222"/>
      <c r="KW260" s="222"/>
      <c r="KX260" s="222"/>
      <c r="KY260" s="222"/>
      <c r="KZ260" s="222"/>
      <c r="LA260" s="222"/>
      <c r="LB260" s="222"/>
      <c r="LC260" s="222"/>
      <c r="LD260" s="222"/>
      <c r="LE260" s="222"/>
      <c r="LF260" s="222"/>
      <c r="LG260" s="222"/>
      <c r="LH260" s="222"/>
      <c r="LI260" s="222"/>
      <c r="LJ260" s="222"/>
      <c r="LK260" s="222"/>
      <c r="LL260" s="222"/>
      <c r="LM260" s="222"/>
      <c r="LN260" s="222"/>
      <c r="LO260" s="222"/>
      <c r="LP260" s="222"/>
      <c r="LQ260" s="222"/>
      <c r="LR260" s="222"/>
      <c r="LS260" s="222"/>
      <c r="LT260" s="222"/>
      <c r="LU260" s="222"/>
      <c r="LV260" s="222"/>
      <c r="LW260" s="222"/>
      <c r="LX260" s="222"/>
      <c r="LY260" s="222"/>
      <c r="LZ260" s="222"/>
      <c r="MA260" s="222"/>
      <c r="MB260" s="222"/>
      <c r="MC260" s="222"/>
      <c r="MD260" s="222"/>
      <c r="ME260" s="222"/>
      <c r="MF260" s="222"/>
      <c r="MG260" s="222"/>
      <c r="MH260" s="222"/>
      <c r="MI260" s="222"/>
      <c r="MJ260" s="222"/>
      <c r="MK260" s="222"/>
      <c r="ML260" s="222"/>
      <c r="MM260" s="222"/>
      <c r="MN260" s="222"/>
      <c r="MO260" s="222"/>
      <c r="MP260" s="222"/>
      <c r="MQ260" s="222"/>
      <c r="MR260" s="222"/>
      <c r="MS260" s="222"/>
      <c r="MT260" s="222"/>
      <c r="MU260" s="222"/>
      <c r="MV260" s="222"/>
      <c r="MW260" s="222"/>
      <c r="MX260" s="222"/>
      <c r="MY260" s="222"/>
      <c r="MZ260" s="222"/>
      <c r="NA260" s="222"/>
      <c r="NB260" s="222"/>
      <c r="NC260" s="222"/>
      <c r="ND260" s="222"/>
      <c r="NE260" s="222"/>
      <c r="NF260" s="222"/>
      <c r="NG260" s="222"/>
      <c r="NH260" s="222"/>
      <c r="NI260" s="222"/>
      <c r="NJ260" s="222"/>
      <c r="NK260" s="222"/>
      <c r="NL260" s="222"/>
      <c r="NM260" s="222"/>
      <c r="NN260" s="222"/>
      <c r="NO260" s="222"/>
      <c r="NP260" s="222"/>
      <c r="NQ260" s="222"/>
      <c r="NR260" s="222"/>
      <c r="NS260" s="222"/>
      <c r="NT260" s="222"/>
      <c r="NU260" s="222"/>
      <c r="NV260" s="222"/>
      <c r="NW260" s="222"/>
      <c r="NX260" s="222"/>
      <c r="NY260" s="222"/>
      <c r="NZ260" s="222"/>
      <c r="OA260" s="222"/>
      <c r="OB260" s="222"/>
      <c r="OC260" s="222"/>
      <c r="OD260" s="222"/>
      <c r="OE260" s="222"/>
      <c r="OF260" s="222"/>
      <c r="OG260" s="222"/>
      <c r="OH260" s="222"/>
      <c r="OI260" s="222"/>
      <c r="OJ260" s="222"/>
      <c r="OK260" s="222"/>
      <c r="OL260" s="222"/>
      <c r="OM260" s="222"/>
      <c r="ON260" s="222"/>
      <c r="OO260" s="222"/>
      <c r="OP260" s="222"/>
      <c r="OQ260" s="222"/>
      <c r="OR260" s="222"/>
      <c r="OS260" s="222"/>
      <c r="OT260" s="222"/>
      <c r="OU260" s="222"/>
      <c r="OV260" s="222"/>
      <c r="OW260" s="222"/>
      <c r="OX260" s="222"/>
      <c r="OY260" s="222"/>
      <c r="OZ260" s="222"/>
      <c r="PA260" s="222"/>
      <c r="PB260" s="222"/>
      <c r="PC260" s="222"/>
      <c r="PD260" s="222"/>
      <c r="PE260" s="222"/>
      <c r="PF260" s="222"/>
      <c r="PG260" s="222"/>
      <c r="PH260" s="222"/>
      <c r="PI260" s="222"/>
      <c r="PJ260" s="222"/>
      <c r="PK260" s="222"/>
      <c r="PL260" s="222"/>
      <c r="PM260" s="222"/>
      <c r="PN260" s="222"/>
      <c r="PO260" s="222"/>
      <c r="PP260" s="222"/>
      <c r="PQ260" s="222"/>
      <c r="PR260" s="222"/>
      <c r="PS260" s="222"/>
      <c r="PT260" s="222"/>
      <c r="PU260" s="222"/>
      <c r="PV260" s="222"/>
      <c r="PW260" s="222"/>
      <c r="PX260" s="222"/>
      <c r="PY260" s="222"/>
      <c r="PZ260" s="222"/>
      <c r="QA260" s="222"/>
      <c r="QB260" s="222"/>
      <c r="QC260" s="222"/>
      <c r="QD260" s="222"/>
      <c r="QE260" s="222"/>
      <c r="QF260" s="222"/>
      <c r="QG260" s="222"/>
      <c r="QH260" s="222"/>
      <c r="QI260" s="222"/>
      <c r="QJ260" s="222"/>
      <c r="QK260" s="222"/>
      <c r="QL260" s="222"/>
      <c r="QM260" s="222"/>
      <c r="QN260" s="222"/>
      <c r="QO260" s="222"/>
      <c r="QP260" s="222"/>
      <c r="QQ260" s="222"/>
      <c r="QR260" s="222"/>
      <c r="QS260" s="222"/>
      <c r="QT260" s="222"/>
      <c r="QU260" s="222"/>
      <c r="QV260" s="222"/>
      <c r="QW260" s="222"/>
      <c r="QX260" s="222"/>
      <c r="QY260" s="222"/>
      <c r="QZ260" s="222"/>
      <c r="RA260" s="222"/>
      <c r="RB260" s="222"/>
      <c r="RC260" s="222"/>
      <c r="RD260" s="222"/>
      <c r="RE260" s="222"/>
      <c r="RF260" s="222"/>
      <c r="RG260" s="222"/>
      <c r="RH260" s="222"/>
      <c r="RI260" s="222"/>
      <c r="RJ260" s="222"/>
      <c r="RK260" s="222"/>
      <c r="RL260" s="222"/>
      <c r="RM260" s="222"/>
      <c r="RN260" s="222"/>
      <c r="RO260" s="222"/>
      <c r="RP260" s="222"/>
      <c r="RQ260" s="222"/>
      <c r="RR260" s="222"/>
      <c r="RS260" s="222"/>
      <c r="RT260" s="222"/>
      <c r="RU260" s="222"/>
    </row>
    <row r="261" spans="2:489" ht="6.95" customHeight="1">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L261" s="222"/>
      <c r="DM261" s="222"/>
      <c r="DN261" s="222"/>
      <c r="DO261" s="222"/>
      <c r="DP261" s="222"/>
      <c r="DQ261" s="222"/>
      <c r="DR261" s="222"/>
      <c r="DS261" s="222"/>
      <c r="DT261" s="222"/>
      <c r="DU261" s="222"/>
      <c r="DV261" s="222"/>
      <c r="DW261" s="222"/>
      <c r="DX261" s="222"/>
      <c r="DY261" s="222"/>
      <c r="DZ261" s="222"/>
      <c r="EA261" s="222"/>
      <c r="EB261" s="222"/>
      <c r="EC261" s="222"/>
      <c r="ED261" s="222"/>
      <c r="EE261" s="222"/>
      <c r="EF261" s="222"/>
      <c r="EG261" s="222"/>
      <c r="EH261" s="222"/>
      <c r="EI261" s="222"/>
      <c r="EJ261" s="222"/>
      <c r="EK261" s="222"/>
      <c r="EL261" s="222"/>
      <c r="EM261" s="222"/>
      <c r="EN261" s="222"/>
      <c r="EO261" s="222"/>
      <c r="EP261" s="222"/>
      <c r="EQ261" s="222"/>
      <c r="ER261" s="222"/>
      <c r="ES261" s="222"/>
      <c r="ET261" s="222"/>
      <c r="EU261" s="222"/>
      <c r="EV261" s="222"/>
      <c r="EW261" s="222"/>
      <c r="EX261" s="222"/>
      <c r="EY261" s="222"/>
      <c r="EZ261" s="222"/>
      <c r="FA261" s="222"/>
      <c r="FB261" s="222"/>
      <c r="FC261" s="222"/>
      <c r="FD261" s="222"/>
      <c r="FE261" s="222"/>
      <c r="FF261" s="222"/>
      <c r="FG261" s="222"/>
      <c r="FH261" s="222"/>
      <c r="FI261" s="222"/>
      <c r="FJ261" s="222"/>
      <c r="FK261" s="222"/>
      <c r="FL261" s="222"/>
      <c r="FM261" s="222"/>
      <c r="FN261" s="222"/>
      <c r="FO261" s="222"/>
      <c r="FP261" s="222"/>
      <c r="FQ261" s="222"/>
      <c r="FR261" s="222"/>
      <c r="FS261" s="222"/>
      <c r="FT261" s="222"/>
      <c r="FU261" s="222"/>
      <c r="FV261" s="222"/>
      <c r="FW261" s="222"/>
      <c r="FX261" s="222"/>
      <c r="FY261" s="222"/>
      <c r="FZ261" s="222"/>
      <c r="GA261" s="222"/>
      <c r="GB261" s="222"/>
      <c r="GC261" s="222"/>
      <c r="GD261" s="222"/>
      <c r="GE261" s="222"/>
      <c r="GF261" s="222"/>
      <c r="GG261" s="222"/>
      <c r="GH261" s="222"/>
      <c r="GI261" s="222"/>
      <c r="GJ261" s="222"/>
      <c r="GK261" s="222"/>
      <c r="GL261" s="222"/>
      <c r="GM261" s="222"/>
      <c r="GN261" s="222"/>
      <c r="GO261" s="222"/>
      <c r="GP261" s="222"/>
      <c r="GQ261" s="222"/>
      <c r="GR261" s="222"/>
      <c r="GS261" s="222"/>
      <c r="GT261" s="222"/>
      <c r="GU261" s="222"/>
      <c r="GV261" s="222"/>
      <c r="GW261" s="222"/>
      <c r="GX261" s="222"/>
      <c r="GY261" s="222"/>
      <c r="GZ261" s="222"/>
      <c r="HA261" s="222"/>
      <c r="HB261" s="222"/>
      <c r="HC261" s="222"/>
      <c r="HD261" s="222"/>
      <c r="HE261" s="222"/>
      <c r="HF261" s="222"/>
      <c r="HG261" s="222"/>
      <c r="HH261" s="222"/>
      <c r="HI261" s="222"/>
      <c r="HJ261" s="222"/>
      <c r="HK261" s="222"/>
      <c r="HL261" s="222"/>
      <c r="HM261" s="222"/>
      <c r="HN261" s="222"/>
      <c r="HO261" s="222"/>
      <c r="HP261" s="222"/>
      <c r="HQ261" s="222"/>
      <c r="HR261" s="222"/>
      <c r="HS261" s="222"/>
      <c r="HT261" s="222"/>
      <c r="HU261" s="222"/>
      <c r="HV261" s="222"/>
      <c r="HW261" s="222"/>
      <c r="HX261" s="222"/>
      <c r="HY261" s="222"/>
      <c r="HZ261" s="222"/>
      <c r="IA261" s="222"/>
      <c r="IB261" s="222"/>
      <c r="IC261" s="222"/>
      <c r="ID261" s="222"/>
      <c r="IE261" s="222"/>
      <c r="IF261" s="222"/>
      <c r="IG261" s="222"/>
      <c r="IH261" s="222"/>
      <c r="II261" s="222"/>
      <c r="IJ261" s="222"/>
      <c r="IK261" s="222"/>
      <c r="IL261" s="222"/>
      <c r="IM261" s="222"/>
      <c r="IN261" s="222"/>
      <c r="IO261" s="222"/>
      <c r="IP261" s="222"/>
      <c r="IQ261" s="222"/>
      <c r="IR261" s="222"/>
      <c r="IS261" s="222"/>
      <c r="IT261" s="222"/>
      <c r="IU261" s="222"/>
      <c r="IV261" s="222"/>
      <c r="IW261" s="222"/>
      <c r="IX261" s="222"/>
      <c r="IY261" s="222"/>
      <c r="IZ261" s="222"/>
      <c r="JA261" s="222"/>
      <c r="JB261" s="222"/>
      <c r="JC261" s="222"/>
      <c r="JD261" s="222"/>
      <c r="JE261" s="222"/>
      <c r="JF261" s="222"/>
      <c r="JG261" s="222"/>
      <c r="JH261" s="222"/>
      <c r="JI261" s="222"/>
      <c r="JJ261" s="222"/>
      <c r="JK261" s="222"/>
      <c r="JL261" s="222"/>
      <c r="JM261" s="222"/>
      <c r="JN261" s="222"/>
      <c r="JO261" s="222"/>
      <c r="JP261" s="222"/>
      <c r="JQ261" s="222"/>
      <c r="JR261" s="222"/>
      <c r="JS261" s="222"/>
      <c r="JT261" s="222"/>
      <c r="JU261" s="222"/>
      <c r="JV261" s="222"/>
      <c r="JW261" s="222"/>
      <c r="JX261" s="222"/>
      <c r="JY261" s="222"/>
      <c r="JZ261" s="222"/>
      <c r="KA261" s="222"/>
      <c r="KB261" s="222"/>
      <c r="KC261" s="222"/>
      <c r="KD261" s="222"/>
      <c r="KE261" s="222"/>
      <c r="KF261" s="222"/>
      <c r="KG261" s="222"/>
      <c r="KH261" s="222"/>
      <c r="KI261" s="222"/>
      <c r="KJ261" s="222"/>
      <c r="KK261" s="222"/>
      <c r="KL261" s="222"/>
      <c r="KM261" s="222"/>
      <c r="KN261" s="222"/>
      <c r="KO261" s="222"/>
      <c r="KP261" s="222"/>
      <c r="KQ261" s="222"/>
      <c r="KR261" s="222"/>
      <c r="KS261" s="222"/>
      <c r="KT261" s="222"/>
      <c r="KU261" s="222"/>
      <c r="KV261" s="222"/>
      <c r="KW261" s="222"/>
      <c r="KX261" s="222"/>
      <c r="KY261" s="222"/>
      <c r="KZ261" s="222"/>
      <c r="LA261" s="222"/>
      <c r="LB261" s="222"/>
      <c r="LC261" s="222"/>
      <c r="LD261" s="222"/>
      <c r="LE261" s="222"/>
      <c r="LF261" s="222"/>
      <c r="LG261" s="222"/>
      <c r="LH261" s="222"/>
      <c r="LI261" s="222"/>
      <c r="LJ261" s="222"/>
      <c r="LK261" s="222"/>
      <c r="LL261" s="222"/>
      <c r="LM261" s="222"/>
      <c r="LN261" s="222"/>
      <c r="LO261" s="222"/>
      <c r="LP261" s="222"/>
      <c r="LQ261" s="222"/>
      <c r="LR261" s="222"/>
      <c r="LS261" s="222"/>
      <c r="LT261" s="222"/>
      <c r="LU261" s="222"/>
      <c r="LV261" s="222"/>
      <c r="LW261" s="222"/>
      <c r="LX261" s="222"/>
      <c r="LY261" s="222"/>
      <c r="LZ261" s="222"/>
      <c r="MA261" s="222"/>
      <c r="MB261" s="222"/>
      <c r="MC261" s="222"/>
      <c r="MD261" s="222"/>
      <c r="ME261" s="222"/>
      <c r="MF261" s="222"/>
      <c r="MG261" s="222"/>
      <c r="MH261" s="222"/>
      <c r="MI261" s="222"/>
      <c r="MJ261" s="222"/>
      <c r="MK261" s="222"/>
      <c r="ML261" s="222"/>
      <c r="MM261" s="222"/>
      <c r="MN261" s="222"/>
      <c r="MO261" s="222"/>
      <c r="MP261" s="222"/>
      <c r="MQ261" s="222"/>
      <c r="MR261" s="222"/>
      <c r="MS261" s="222"/>
      <c r="MT261" s="222"/>
      <c r="MU261" s="222"/>
      <c r="MV261" s="222"/>
      <c r="MW261" s="222"/>
      <c r="MX261" s="222"/>
      <c r="MY261" s="222"/>
      <c r="MZ261" s="222"/>
      <c r="NA261" s="222"/>
      <c r="NB261" s="222"/>
      <c r="NC261" s="222"/>
      <c r="ND261" s="222"/>
      <c r="NE261" s="222"/>
      <c r="NF261" s="222"/>
      <c r="NG261" s="222"/>
      <c r="NH261" s="222"/>
      <c r="NI261" s="222"/>
      <c r="NJ261" s="222"/>
      <c r="NK261" s="222"/>
      <c r="NL261" s="222"/>
      <c r="NM261" s="222"/>
      <c r="NN261" s="222"/>
      <c r="NO261" s="222"/>
      <c r="NP261" s="222"/>
      <c r="NQ261" s="222"/>
      <c r="NR261" s="222"/>
      <c r="NS261" s="222"/>
      <c r="NT261" s="222"/>
      <c r="NU261" s="222"/>
      <c r="NV261" s="222"/>
      <c r="NW261" s="222"/>
      <c r="NX261" s="222"/>
      <c r="NY261" s="222"/>
      <c r="NZ261" s="222"/>
      <c r="OA261" s="222"/>
      <c r="OB261" s="222"/>
      <c r="OC261" s="222"/>
      <c r="OD261" s="222"/>
      <c r="OE261" s="222"/>
      <c r="OF261" s="222"/>
      <c r="OG261" s="222"/>
      <c r="OH261" s="222"/>
      <c r="OI261" s="222"/>
      <c r="OJ261" s="222"/>
      <c r="OK261" s="222"/>
      <c r="OL261" s="222"/>
      <c r="OM261" s="222"/>
      <c r="ON261" s="222"/>
      <c r="OO261" s="222"/>
      <c r="OP261" s="222"/>
      <c r="OQ261" s="222"/>
      <c r="OR261" s="222"/>
      <c r="OS261" s="222"/>
      <c r="OT261" s="222"/>
      <c r="OU261" s="222"/>
      <c r="OV261" s="222"/>
      <c r="OW261" s="222"/>
      <c r="OX261" s="222"/>
      <c r="OY261" s="222"/>
      <c r="OZ261" s="222"/>
      <c r="PA261" s="222"/>
      <c r="PB261" s="222"/>
      <c r="PC261" s="222"/>
      <c r="PD261" s="222"/>
      <c r="PE261" s="222"/>
      <c r="PF261" s="222"/>
      <c r="PG261" s="222"/>
      <c r="PH261" s="222"/>
      <c r="PI261" s="222"/>
      <c r="PJ261" s="222"/>
      <c r="PK261" s="222"/>
      <c r="PL261" s="222"/>
      <c r="PM261" s="222"/>
      <c r="PN261" s="222"/>
      <c r="PO261" s="222"/>
      <c r="PP261" s="222"/>
      <c r="PQ261" s="222"/>
      <c r="PR261" s="222"/>
      <c r="PS261" s="222"/>
      <c r="PT261" s="222"/>
      <c r="PU261" s="222"/>
      <c r="PV261" s="222"/>
      <c r="PW261" s="222"/>
      <c r="PX261" s="222"/>
      <c r="PY261" s="222"/>
      <c r="PZ261" s="222"/>
      <c r="QA261" s="222"/>
      <c r="QB261" s="222"/>
      <c r="QC261" s="222"/>
      <c r="QD261" s="222"/>
      <c r="QE261" s="222"/>
      <c r="QF261" s="222"/>
      <c r="QG261" s="222"/>
      <c r="QH261" s="222"/>
      <c r="QI261" s="222"/>
      <c r="QJ261" s="222"/>
      <c r="QK261" s="222"/>
      <c r="QL261" s="222"/>
      <c r="QM261" s="222"/>
      <c r="QN261" s="222"/>
      <c r="QO261" s="222"/>
      <c r="QP261" s="222"/>
      <c r="QQ261" s="222"/>
      <c r="QR261" s="222"/>
      <c r="QS261" s="222"/>
      <c r="QT261" s="222"/>
      <c r="QU261" s="222"/>
      <c r="QV261" s="222"/>
      <c r="QW261" s="222"/>
      <c r="QX261" s="222"/>
      <c r="QY261" s="222"/>
      <c r="QZ261" s="222"/>
      <c r="RA261" s="222"/>
      <c r="RB261" s="222"/>
      <c r="RC261" s="222"/>
      <c r="RD261" s="222"/>
      <c r="RE261" s="222"/>
      <c r="RF261" s="222"/>
      <c r="RG261" s="222"/>
      <c r="RH261" s="222"/>
      <c r="RI261" s="222"/>
      <c r="RJ261" s="222"/>
      <c r="RK261" s="222"/>
      <c r="RL261" s="222"/>
      <c r="RM261" s="222"/>
      <c r="RN261" s="222"/>
      <c r="RO261" s="222"/>
      <c r="RP261" s="222"/>
      <c r="RQ261" s="222"/>
      <c r="RR261" s="222"/>
      <c r="RS261" s="222"/>
      <c r="RT261" s="222"/>
      <c r="RU261" s="222"/>
    </row>
    <row r="262" spans="2:489" ht="6.95" customHeight="1">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L262" s="222"/>
      <c r="DM262" s="222"/>
      <c r="DN262" s="222"/>
      <c r="DO262" s="222"/>
      <c r="DP262" s="222"/>
      <c r="DQ262" s="222"/>
      <c r="DR262" s="222"/>
      <c r="DS262" s="222"/>
      <c r="DT262" s="222"/>
      <c r="DU262" s="222"/>
      <c r="DV262" s="222"/>
      <c r="DW262" s="222"/>
      <c r="DX262" s="222"/>
      <c r="DY262" s="222"/>
      <c r="DZ262" s="222"/>
      <c r="EA262" s="222"/>
      <c r="EB262" s="222"/>
      <c r="EC262" s="222"/>
      <c r="ED262" s="222"/>
      <c r="EE262" s="222"/>
      <c r="EF262" s="222"/>
      <c r="EG262" s="222"/>
      <c r="EH262" s="222"/>
      <c r="EI262" s="222"/>
      <c r="EJ262" s="222"/>
      <c r="EK262" s="222"/>
      <c r="EL262" s="222"/>
      <c r="EM262" s="222"/>
      <c r="EN262" s="222"/>
      <c r="EO262" s="222"/>
      <c r="EP262" s="222"/>
      <c r="EQ262" s="222"/>
      <c r="ER262" s="222"/>
      <c r="ES262" s="222"/>
      <c r="ET262" s="222"/>
      <c r="EU262" s="222"/>
      <c r="EV262" s="222"/>
      <c r="EW262" s="222"/>
      <c r="EX262" s="222"/>
      <c r="EY262" s="222"/>
      <c r="EZ262" s="222"/>
      <c r="FA262" s="222"/>
      <c r="FB262" s="222"/>
      <c r="FC262" s="222"/>
      <c r="FD262" s="222"/>
      <c r="FE262" s="222"/>
      <c r="FF262" s="222"/>
      <c r="FG262" s="222"/>
      <c r="FH262" s="222"/>
      <c r="FI262" s="222"/>
      <c r="FJ262" s="222"/>
      <c r="FK262" s="222"/>
      <c r="FL262" s="222"/>
      <c r="FM262" s="222"/>
      <c r="FN262" s="222"/>
      <c r="FO262" s="222"/>
      <c r="FP262" s="222"/>
      <c r="FQ262" s="222"/>
      <c r="FR262" s="222"/>
      <c r="FS262" s="222"/>
      <c r="FT262" s="222"/>
      <c r="FU262" s="222"/>
      <c r="FV262" s="222"/>
      <c r="FW262" s="222"/>
      <c r="FX262" s="222"/>
      <c r="FY262" s="222"/>
      <c r="FZ262" s="222"/>
      <c r="GA262" s="222"/>
      <c r="GB262" s="222"/>
      <c r="GC262" s="222"/>
      <c r="GD262" s="222"/>
      <c r="GE262" s="222"/>
      <c r="GF262" s="222"/>
      <c r="GG262" s="222"/>
      <c r="GH262" s="222"/>
      <c r="GI262" s="222"/>
      <c r="GJ262" s="222"/>
      <c r="GK262" s="222"/>
      <c r="GL262" s="222"/>
      <c r="GM262" s="222"/>
      <c r="GN262" s="222"/>
      <c r="GO262" s="222"/>
      <c r="GP262" s="222"/>
      <c r="GQ262" s="222"/>
      <c r="GR262" s="222"/>
      <c r="GS262" s="222"/>
      <c r="GT262" s="222"/>
      <c r="GU262" s="222"/>
      <c r="GV262" s="222"/>
      <c r="GW262" s="222"/>
      <c r="GX262" s="222"/>
      <c r="GY262" s="222"/>
      <c r="GZ262" s="222"/>
      <c r="HA262" s="222"/>
      <c r="HB262" s="222"/>
      <c r="HC262" s="222"/>
      <c r="HD262" s="222"/>
      <c r="HE262" s="222"/>
      <c r="HF262" s="222"/>
      <c r="HG262" s="222"/>
      <c r="HH262" s="222"/>
      <c r="HI262" s="222"/>
      <c r="HJ262" s="222"/>
      <c r="HK262" s="222"/>
      <c r="HL262" s="222"/>
      <c r="HM262" s="222"/>
      <c r="HN262" s="222"/>
      <c r="HO262" s="222"/>
      <c r="HP262" s="222"/>
      <c r="HQ262" s="222"/>
      <c r="HR262" s="222"/>
      <c r="HS262" s="222"/>
      <c r="HT262" s="222"/>
      <c r="HU262" s="222"/>
      <c r="HV262" s="222"/>
      <c r="HW262" s="222"/>
      <c r="HX262" s="222"/>
      <c r="HY262" s="222"/>
      <c r="HZ262" s="222"/>
      <c r="IA262" s="222"/>
      <c r="IB262" s="222"/>
      <c r="IC262" s="222"/>
      <c r="ID262" s="222"/>
      <c r="IE262" s="222"/>
      <c r="IF262" s="222"/>
      <c r="IG262" s="222"/>
      <c r="IH262" s="222"/>
      <c r="II262" s="222"/>
      <c r="IJ262" s="222"/>
      <c r="IK262" s="222"/>
      <c r="IL262" s="222"/>
      <c r="IM262" s="222"/>
      <c r="IN262" s="222"/>
      <c r="IO262" s="222"/>
      <c r="IP262" s="222"/>
      <c r="IQ262" s="222"/>
      <c r="IR262" s="222"/>
      <c r="IS262" s="222"/>
      <c r="IT262" s="222"/>
      <c r="IU262" s="222"/>
      <c r="IV262" s="222"/>
      <c r="IW262" s="222"/>
      <c r="IX262" s="222"/>
      <c r="IY262" s="222"/>
      <c r="IZ262" s="222"/>
      <c r="JA262" s="222"/>
      <c r="JB262" s="222"/>
      <c r="JC262" s="222"/>
      <c r="JD262" s="222"/>
      <c r="JE262" s="222"/>
      <c r="JF262" s="222"/>
      <c r="JG262" s="222"/>
      <c r="JH262" s="222"/>
      <c r="JI262" s="222"/>
      <c r="JJ262" s="222"/>
      <c r="JK262" s="222"/>
      <c r="JL262" s="222"/>
      <c r="JM262" s="222"/>
      <c r="JN262" s="222"/>
      <c r="JO262" s="222"/>
      <c r="JP262" s="222"/>
      <c r="JQ262" s="222"/>
      <c r="JR262" s="222"/>
      <c r="JS262" s="222"/>
      <c r="JT262" s="222"/>
      <c r="JU262" s="222"/>
      <c r="JV262" s="222"/>
      <c r="JW262" s="222"/>
      <c r="JX262" s="222"/>
      <c r="JY262" s="222"/>
      <c r="JZ262" s="222"/>
      <c r="KA262" s="222"/>
      <c r="KB262" s="222"/>
      <c r="KC262" s="222"/>
      <c r="KD262" s="222"/>
      <c r="KE262" s="222"/>
      <c r="KF262" s="222"/>
      <c r="KG262" s="222"/>
      <c r="KH262" s="222"/>
      <c r="KI262" s="222"/>
      <c r="KJ262" s="222"/>
      <c r="KK262" s="222"/>
      <c r="KL262" s="222"/>
      <c r="KM262" s="222"/>
      <c r="KN262" s="222"/>
      <c r="KO262" s="222"/>
      <c r="KP262" s="222"/>
      <c r="KQ262" s="222"/>
      <c r="KR262" s="222"/>
      <c r="KS262" s="222"/>
      <c r="KT262" s="222"/>
      <c r="KU262" s="222"/>
      <c r="KV262" s="222"/>
      <c r="KW262" s="222"/>
      <c r="KX262" s="222"/>
      <c r="KY262" s="222"/>
      <c r="KZ262" s="222"/>
      <c r="LA262" s="222"/>
      <c r="LB262" s="222"/>
      <c r="LC262" s="222"/>
      <c r="LD262" s="222"/>
      <c r="LE262" s="222"/>
      <c r="LF262" s="222"/>
      <c r="LG262" s="222"/>
      <c r="LH262" s="222"/>
      <c r="LI262" s="222"/>
      <c r="LJ262" s="222"/>
      <c r="LK262" s="222"/>
      <c r="LL262" s="222"/>
      <c r="LM262" s="222"/>
      <c r="LN262" s="222"/>
      <c r="LO262" s="222"/>
      <c r="LP262" s="222"/>
      <c r="LQ262" s="222"/>
      <c r="LR262" s="222"/>
      <c r="LS262" s="222"/>
      <c r="LT262" s="222"/>
      <c r="LU262" s="222"/>
      <c r="LV262" s="222"/>
      <c r="LW262" s="222"/>
      <c r="LX262" s="222"/>
      <c r="LY262" s="222"/>
      <c r="LZ262" s="222"/>
      <c r="MA262" s="222"/>
      <c r="MB262" s="222"/>
      <c r="MC262" s="222"/>
      <c r="MD262" s="222"/>
      <c r="ME262" s="222"/>
      <c r="MF262" s="222"/>
      <c r="MG262" s="222"/>
      <c r="MH262" s="222"/>
      <c r="MI262" s="222"/>
      <c r="MJ262" s="222"/>
      <c r="MK262" s="222"/>
      <c r="ML262" s="222"/>
      <c r="MM262" s="222"/>
      <c r="MN262" s="222"/>
      <c r="MO262" s="222"/>
      <c r="MP262" s="222"/>
      <c r="MQ262" s="222"/>
      <c r="MR262" s="222"/>
      <c r="MS262" s="222"/>
      <c r="MT262" s="222"/>
      <c r="MU262" s="222"/>
      <c r="MV262" s="222"/>
      <c r="MW262" s="222"/>
      <c r="MX262" s="222"/>
      <c r="MY262" s="222"/>
      <c r="MZ262" s="222"/>
      <c r="NA262" s="222"/>
      <c r="NB262" s="222"/>
      <c r="NC262" s="222"/>
      <c r="ND262" s="222"/>
      <c r="NE262" s="222"/>
      <c r="NF262" s="222"/>
      <c r="NG262" s="222"/>
      <c r="NH262" s="222"/>
      <c r="NI262" s="222"/>
      <c r="NJ262" s="222"/>
      <c r="NK262" s="222"/>
      <c r="NL262" s="222"/>
      <c r="NM262" s="222"/>
      <c r="NN262" s="222"/>
      <c r="NO262" s="222"/>
      <c r="NP262" s="222"/>
      <c r="NQ262" s="222"/>
      <c r="NR262" s="222"/>
      <c r="NS262" s="222"/>
      <c r="NT262" s="222"/>
      <c r="NU262" s="222"/>
      <c r="NV262" s="222"/>
      <c r="NW262" s="222"/>
      <c r="NX262" s="222"/>
      <c r="NY262" s="222"/>
      <c r="NZ262" s="222"/>
      <c r="OA262" s="222"/>
      <c r="OB262" s="222"/>
      <c r="OC262" s="222"/>
      <c r="OD262" s="222"/>
      <c r="OE262" s="222"/>
      <c r="OF262" s="222"/>
      <c r="OG262" s="222"/>
      <c r="OH262" s="222"/>
      <c r="OI262" s="222"/>
      <c r="OJ262" s="222"/>
      <c r="OK262" s="222"/>
      <c r="OL262" s="222"/>
      <c r="OM262" s="222"/>
      <c r="ON262" s="222"/>
      <c r="OO262" s="222"/>
      <c r="OP262" s="222"/>
      <c r="OQ262" s="222"/>
      <c r="OR262" s="222"/>
      <c r="OS262" s="222"/>
      <c r="OT262" s="222"/>
      <c r="OU262" s="222"/>
      <c r="OV262" s="222"/>
      <c r="OW262" s="222"/>
      <c r="OX262" s="222"/>
      <c r="OY262" s="222"/>
      <c r="OZ262" s="222"/>
      <c r="PA262" s="222"/>
      <c r="PB262" s="222"/>
      <c r="PC262" s="222"/>
      <c r="PD262" s="222"/>
      <c r="PE262" s="222"/>
      <c r="PF262" s="222"/>
      <c r="PG262" s="222"/>
      <c r="PH262" s="222"/>
      <c r="PI262" s="222"/>
      <c r="PJ262" s="222"/>
      <c r="PK262" s="222"/>
      <c r="PL262" s="222"/>
      <c r="PM262" s="222"/>
      <c r="PN262" s="222"/>
      <c r="PO262" s="222"/>
      <c r="PP262" s="222"/>
      <c r="PQ262" s="222"/>
      <c r="PR262" s="222"/>
      <c r="PS262" s="222"/>
      <c r="PT262" s="222"/>
      <c r="PU262" s="222"/>
      <c r="PV262" s="222"/>
      <c r="PW262" s="222"/>
      <c r="PX262" s="222"/>
      <c r="PY262" s="222"/>
      <c r="PZ262" s="222"/>
      <c r="QA262" s="222"/>
      <c r="QB262" s="222"/>
      <c r="QC262" s="222"/>
      <c r="QD262" s="222"/>
      <c r="QE262" s="222"/>
      <c r="QF262" s="222"/>
      <c r="QG262" s="222"/>
      <c r="QH262" s="222"/>
      <c r="QI262" s="222"/>
      <c r="QJ262" s="222"/>
      <c r="QK262" s="222"/>
      <c r="QL262" s="222"/>
      <c r="QM262" s="222"/>
      <c r="QN262" s="222"/>
      <c r="QO262" s="222"/>
      <c r="QP262" s="222"/>
      <c r="QQ262" s="222"/>
      <c r="QR262" s="222"/>
      <c r="QS262" s="222"/>
      <c r="QT262" s="222"/>
      <c r="QU262" s="222"/>
      <c r="QV262" s="222"/>
      <c r="QW262" s="222"/>
      <c r="QX262" s="222"/>
      <c r="QY262" s="222"/>
      <c r="QZ262" s="222"/>
      <c r="RA262" s="222"/>
      <c r="RB262" s="222"/>
      <c r="RC262" s="222"/>
      <c r="RD262" s="222"/>
      <c r="RE262" s="222"/>
      <c r="RF262" s="222"/>
      <c r="RG262" s="222"/>
      <c r="RH262" s="222"/>
      <c r="RI262" s="222"/>
      <c r="RJ262" s="222"/>
      <c r="RK262" s="222"/>
      <c r="RL262" s="222"/>
      <c r="RM262" s="222"/>
      <c r="RN262" s="222"/>
      <c r="RO262" s="222"/>
      <c r="RP262" s="222"/>
      <c r="RQ262" s="222"/>
      <c r="RR262" s="222"/>
      <c r="RS262" s="222"/>
      <c r="RT262" s="222"/>
      <c r="RU262" s="222"/>
    </row>
    <row r="263" spans="2:489" ht="6.95" customHeight="1">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M263" s="222"/>
      <c r="DN263" s="222"/>
      <c r="DO263" s="222"/>
      <c r="DP263" s="222"/>
      <c r="DQ263" s="222"/>
      <c r="DR263" s="222"/>
      <c r="DS263" s="222"/>
      <c r="DT263" s="222"/>
      <c r="DU263" s="222"/>
      <c r="DV263" s="222"/>
      <c r="DW263" s="222"/>
      <c r="DX263" s="222"/>
      <c r="DY263" s="222"/>
      <c r="DZ263" s="222"/>
      <c r="EA263" s="222"/>
      <c r="EB263" s="222"/>
      <c r="EC263" s="222"/>
      <c r="ED263" s="222"/>
      <c r="EE263" s="222"/>
      <c r="EF263" s="222"/>
      <c r="EG263" s="222"/>
      <c r="EH263" s="222"/>
      <c r="EI263" s="222"/>
      <c r="EJ263" s="222"/>
      <c r="EK263" s="222"/>
      <c r="EL263" s="222"/>
      <c r="EM263" s="222"/>
      <c r="EN263" s="222"/>
      <c r="EO263" s="222"/>
      <c r="EP263" s="222"/>
      <c r="EQ263" s="222"/>
      <c r="ER263" s="222"/>
      <c r="ES263" s="222"/>
      <c r="ET263" s="222"/>
      <c r="EU263" s="222"/>
      <c r="EV263" s="222"/>
      <c r="EW263" s="222"/>
      <c r="EX263" s="222"/>
      <c r="EY263" s="222"/>
      <c r="EZ263" s="222"/>
      <c r="FA263" s="222"/>
      <c r="FB263" s="222"/>
      <c r="FC263" s="222"/>
      <c r="FD263" s="222"/>
      <c r="FE263" s="222"/>
      <c r="FF263" s="222"/>
      <c r="FG263" s="222"/>
      <c r="FH263" s="222"/>
      <c r="FI263" s="222"/>
      <c r="FJ263" s="222"/>
      <c r="FK263" s="222"/>
      <c r="FL263" s="222"/>
      <c r="FM263" s="222"/>
      <c r="FN263" s="222"/>
      <c r="FO263" s="222"/>
      <c r="FP263" s="222"/>
      <c r="FQ263" s="222"/>
      <c r="FR263" s="222"/>
      <c r="FS263" s="222"/>
      <c r="FT263" s="222"/>
      <c r="FU263" s="222"/>
      <c r="FV263" s="222"/>
      <c r="FW263" s="222"/>
      <c r="FX263" s="222"/>
      <c r="FY263" s="222"/>
      <c r="FZ263" s="222"/>
      <c r="GA263" s="222"/>
      <c r="GB263" s="222"/>
      <c r="GC263" s="222"/>
      <c r="GD263" s="222"/>
      <c r="GE263" s="222"/>
      <c r="GF263" s="222"/>
      <c r="GG263" s="222"/>
      <c r="GH263" s="222"/>
      <c r="GI263" s="222"/>
      <c r="GJ263" s="222"/>
      <c r="GK263" s="222"/>
      <c r="GL263" s="222"/>
      <c r="GM263" s="222"/>
      <c r="GN263" s="222"/>
      <c r="GO263" s="222"/>
      <c r="GP263" s="222"/>
      <c r="GQ263" s="222"/>
      <c r="GR263" s="222"/>
      <c r="GS263" s="222"/>
      <c r="GT263" s="222"/>
      <c r="GU263" s="222"/>
      <c r="GV263" s="222"/>
      <c r="GW263" s="222"/>
      <c r="GX263" s="222"/>
      <c r="GY263" s="222"/>
      <c r="GZ263" s="222"/>
      <c r="HA263" s="222"/>
      <c r="HB263" s="222"/>
      <c r="HC263" s="222"/>
      <c r="HD263" s="222"/>
      <c r="HE263" s="222"/>
      <c r="HF263" s="222"/>
      <c r="HG263" s="222"/>
      <c r="HH263" s="222"/>
      <c r="HI263" s="222"/>
      <c r="HJ263" s="222"/>
      <c r="HK263" s="222"/>
      <c r="HL263" s="222"/>
      <c r="HM263" s="222"/>
      <c r="HN263" s="222"/>
      <c r="HO263" s="222"/>
      <c r="HP263" s="222"/>
      <c r="HQ263" s="222"/>
      <c r="HR263" s="222"/>
      <c r="HS263" s="222"/>
      <c r="HT263" s="222"/>
      <c r="HU263" s="222"/>
      <c r="HV263" s="222"/>
      <c r="HW263" s="222"/>
      <c r="HX263" s="222"/>
      <c r="HY263" s="222"/>
      <c r="HZ263" s="222"/>
      <c r="IA263" s="222"/>
      <c r="IB263" s="222"/>
      <c r="IC263" s="222"/>
      <c r="ID263" s="222"/>
      <c r="IE263" s="222"/>
      <c r="IF263" s="222"/>
      <c r="IG263" s="222"/>
      <c r="IH263" s="222"/>
      <c r="II263" s="222"/>
      <c r="IJ263" s="222"/>
      <c r="IK263" s="222"/>
      <c r="IL263" s="222"/>
      <c r="IM263" s="222"/>
      <c r="IN263" s="222"/>
      <c r="IO263" s="222"/>
      <c r="IP263" s="222"/>
      <c r="IQ263" s="222"/>
      <c r="IR263" s="222"/>
      <c r="IS263" s="222"/>
      <c r="IT263" s="222"/>
      <c r="IU263" s="222"/>
      <c r="IV263" s="222"/>
      <c r="IW263" s="222"/>
      <c r="IX263" s="222"/>
      <c r="IY263" s="222"/>
      <c r="IZ263" s="222"/>
      <c r="JA263" s="222"/>
      <c r="JB263" s="222"/>
      <c r="JC263" s="222"/>
      <c r="JD263" s="222"/>
      <c r="JE263" s="222"/>
      <c r="JF263" s="222"/>
      <c r="JG263" s="222"/>
      <c r="JH263" s="222"/>
      <c r="JI263" s="222"/>
      <c r="JJ263" s="222"/>
      <c r="JK263" s="222"/>
      <c r="JL263" s="222"/>
      <c r="JM263" s="222"/>
      <c r="JN263" s="222"/>
      <c r="JO263" s="222"/>
      <c r="JP263" s="222"/>
      <c r="JQ263" s="222"/>
      <c r="JR263" s="222"/>
      <c r="JS263" s="222"/>
      <c r="JT263" s="222"/>
      <c r="JU263" s="222"/>
      <c r="JV263" s="222"/>
      <c r="JW263" s="222"/>
      <c r="JX263" s="222"/>
      <c r="JY263" s="222"/>
      <c r="JZ263" s="222"/>
      <c r="KA263" s="222"/>
      <c r="KB263" s="222"/>
      <c r="KC263" s="222"/>
      <c r="KD263" s="222"/>
      <c r="KE263" s="222"/>
      <c r="KF263" s="222"/>
      <c r="KG263" s="222"/>
      <c r="KH263" s="222"/>
      <c r="KI263" s="222"/>
      <c r="KJ263" s="222"/>
      <c r="KK263" s="222"/>
      <c r="KL263" s="222"/>
      <c r="KM263" s="222"/>
      <c r="KN263" s="222"/>
      <c r="KO263" s="222"/>
      <c r="KP263" s="222"/>
      <c r="KQ263" s="222"/>
      <c r="KR263" s="222"/>
      <c r="KS263" s="222"/>
      <c r="KT263" s="222"/>
      <c r="KU263" s="222"/>
      <c r="KV263" s="222"/>
      <c r="KW263" s="222"/>
      <c r="KX263" s="222"/>
      <c r="KY263" s="222"/>
      <c r="KZ263" s="222"/>
      <c r="LA263" s="222"/>
      <c r="LB263" s="222"/>
      <c r="LC263" s="222"/>
      <c r="LD263" s="222"/>
      <c r="LE263" s="222"/>
      <c r="LF263" s="222"/>
      <c r="LG263" s="222"/>
      <c r="LH263" s="222"/>
      <c r="LI263" s="222"/>
      <c r="LJ263" s="222"/>
      <c r="LK263" s="222"/>
      <c r="LL263" s="222"/>
      <c r="LM263" s="222"/>
      <c r="LN263" s="222"/>
      <c r="LO263" s="222"/>
      <c r="LP263" s="222"/>
      <c r="LQ263" s="222"/>
      <c r="LR263" s="222"/>
      <c r="LS263" s="222"/>
      <c r="LT263" s="222"/>
      <c r="LU263" s="222"/>
      <c r="LV263" s="222"/>
      <c r="LW263" s="222"/>
      <c r="LX263" s="222"/>
      <c r="LY263" s="222"/>
      <c r="LZ263" s="222"/>
      <c r="MA263" s="222"/>
      <c r="MB263" s="222"/>
      <c r="MC263" s="222"/>
      <c r="MD263" s="222"/>
      <c r="ME263" s="222"/>
      <c r="MF263" s="222"/>
      <c r="MG263" s="222"/>
      <c r="MH263" s="222"/>
      <c r="MI263" s="222"/>
      <c r="MJ263" s="222"/>
      <c r="MK263" s="222"/>
      <c r="ML263" s="222"/>
      <c r="MM263" s="222"/>
      <c r="MN263" s="222"/>
      <c r="MO263" s="222"/>
      <c r="MP263" s="222"/>
      <c r="MQ263" s="222"/>
      <c r="MR263" s="222"/>
      <c r="MS263" s="222"/>
      <c r="MT263" s="222"/>
      <c r="MU263" s="222"/>
      <c r="MV263" s="222"/>
      <c r="MW263" s="222"/>
      <c r="MX263" s="222"/>
      <c r="MY263" s="222"/>
      <c r="MZ263" s="222"/>
      <c r="NA263" s="222"/>
      <c r="NB263" s="222"/>
      <c r="NC263" s="222"/>
      <c r="ND263" s="222"/>
      <c r="NE263" s="222"/>
      <c r="NF263" s="222"/>
      <c r="NG263" s="222"/>
      <c r="NH263" s="222"/>
      <c r="NI263" s="222"/>
      <c r="NJ263" s="222"/>
      <c r="NK263" s="222"/>
      <c r="NL263" s="222"/>
      <c r="NM263" s="222"/>
      <c r="NN263" s="222"/>
      <c r="NO263" s="222"/>
      <c r="NP263" s="222"/>
      <c r="NQ263" s="222"/>
      <c r="NR263" s="222"/>
      <c r="NS263" s="222"/>
      <c r="NT263" s="222"/>
      <c r="NU263" s="222"/>
      <c r="NV263" s="222"/>
      <c r="NW263" s="222"/>
      <c r="NX263" s="222"/>
      <c r="NY263" s="222"/>
      <c r="NZ263" s="222"/>
      <c r="OA263" s="222"/>
      <c r="OB263" s="222"/>
      <c r="OC263" s="222"/>
      <c r="OD263" s="222"/>
      <c r="OE263" s="222"/>
      <c r="OF263" s="222"/>
      <c r="OG263" s="222"/>
      <c r="OH263" s="222"/>
      <c r="OI263" s="222"/>
      <c r="OJ263" s="222"/>
      <c r="OK263" s="222"/>
      <c r="OL263" s="222"/>
      <c r="OM263" s="222"/>
      <c r="ON263" s="222"/>
      <c r="OO263" s="222"/>
      <c r="OP263" s="222"/>
      <c r="OQ263" s="222"/>
      <c r="OR263" s="222"/>
      <c r="OS263" s="222"/>
      <c r="OT263" s="222"/>
      <c r="OU263" s="222"/>
      <c r="OV263" s="222"/>
      <c r="OW263" s="222"/>
      <c r="OX263" s="222"/>
      <c r="OY263" s="222"/>
      <c r="OZ263" s="222"/>
      <c r="PA263" s="222"/>
      <c r="PB263" s="222"/>
      <c r="PC263" s="222"/>
      <c r="PD263" s="222"/>
      <c r="PE263" s="222"/>
      <c r="PF263" s="222"/>
      <c r="PG263" s="222"/>
      <c r="PH263" s="222"/>
      <c r="PI263" s="222"/>
      <c r="PJ263" s="222"/>
      <c r="PK263" s="222"/>
      <c r="PL263" s="222"/>
      <c r="PM263" s="222"/>
      <c r="PN263" s="222"/>
      <c r="PO263" s="222"/>
      <c r="PP263" s="222"/>
      <c r="PQ263" s="222"/>
      <c r="PR263" s="222"/>
      <c r="PS263" s="222"/>
      <c r="PT263" s="222"/>
      <c r="PU263" s="222"/>
      <c r="PV263" s="222"/>
      <c r="PW263" s="222"/>
      <c r="PX263" s="222"/>
      <c r="PY263" s="222"/>
      <c r="PZ263" s="222"/>
      <c r="QA263" s="222"/>
      <c r="QB263" s="222"/>
      <c r="QC263" s="222"/>
      <c r="QD263" s="222"/>
      <c r="QE263" s="222"/>
      <c r="QF263" s="222"/>
      <c r="QG263" s="222"/>
      <c r="QH263" s="222"/>
      <c r="QI263" s="222"/>
      <c r="QJ263" s="222"/>
      <c r="QK263" s="222"/>
      <c r="QL263" s="222"/>
      <c r="QM263" s="222"/>
      <c r="QN263" s="222"/>
      <c r="QO263" s="222"/>
      <c r="QP263" s="222"/>
      <c r="QQ263" s="222"/>
      <c r="QR263" s="222"/>
      <c r="QS263" s="222"/>
      <c r="QT263" s="222"/>
      <c r="QU263" s="222"/>
      <c r="QV263" s="222"/>
      <c r="QW263" s="222"/>
      <c r="QX263" s="222"/>
      <c r="QY263" s="222"/>
      <c r="QZ263" s="222"/>
      <c r="RA263" s="222"/>
      <c r="RB263" s="222"/>
      <c r="RC263" s="222"/>
      <c r="RD263" s="222"/>
      <c r="RE263" s="222"/>
      <c r="RF263" s="222"/>
      <c r="RG263" s="222"/>
      <c r="RH263" s="222"/>
      <c r="RI263" s="222"/>
      <c r="RJ263" s="222"/>
      <c r="RK263" s="222"/>
      <c r="RL263" s="222"/>
      <c r="RM263" s="222"/>
      <c r="RN263" s="222"/>
      <c r="RO263" s="222"/>
      <c r="RP263" s="222"/>
      <c r="RQ263" s="222"/>
      <c r="RR263" s="222"/>
      <c r="RS263" s="222"/>
      <c r="RT263" s="222"/>
      <c r="RU263" s="222"/>
    </row>
    <row r="264" spans="2:489" ht="6.95" customHeight="1">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M264" s="222"/>
      <c r="DN264" s="222"/>
      <c r="DO264" s="222"/>
      <c r="DP264" s="222"/>
      <c r="DQ264" s="222"/>
      <c r="DR264" s="222"/>
      <c r="DS264" s="222"/>
      <c r="DT264" s="222"/>
      <c r="DU264" s="222"/>
      <c r="DV264" s="222"/>
      <c r="DW264" s="222"/>
      <c r="DX264" s="222"/>
      <c r="DY264" s="222"/>
      <c r="DZ264" s="222"/>
      <c r="EA264" s="222"/>
      <c r="EB264" s="222"/>
      <c r="EC264" s="222"/>
      <c r="ED264" s="222"/>
      <c r="EE264" s="222"/>
      <c r="EF264" s="222"/>
      <c r="EG264" s="222"/>
      <c r="EH264" s="222"/>
      <c r="EI264" s="222"/>
      <c r="EJ264" s="222"/>
      <c r="EK264" s="222"/>
      <c r="EL264" s="222"/>
      <c r="EM264" s="222"/>
      <c r="EN264" s="222"/>
      <c r="EO264" s="222"/>
      <c r="EP264" s="222"/>
      <c r="EQ264" s="222"/>
      <c r="ER264" s="222"/>
      <c r="ES264" s="222"/>
      <c r="ET264" s="222"/>
      <c r="EU264" s="222"/>
      <c r="EV264" s="222"/>
      <c r="EW264" s="222"/>
      <c r="EX264" s="222"/>
      <c r="EY264" s="222"/>
      <c r="EZ264" s="222"/>
      <c r="FA264" s="222"/>
      <c r="FB264" s="222"/>
      <c r="FC264" s="222"/>
      <c r="FD264" s="222"/>
      <c r="FE264" s="222"/>
      <c r="FF264" s="222"/>
      <c r="FG264" s="222"/>
      <c r="FH264" s="222"/>
      <c r="FI264" s="222"/>
      <c r="FJ264" s="222"/>
      <c r="FK264" s="222"/>
      <c r="FL264" s="222"/>
      <c r="FM264" s="222"/>
      <c r="FN264" s="222"/>
      <c r="FO264" s="222"/>
      <c r="FP264" s="222"/>
      <c r="FQ264" s="222"/>
      <c r="FR264" s="222"/>
      <c r="FS264" s="222"/>
      <c r="FT264" s="222"/>
      <c r="FU264" s="222"/>
      <c r="FV264" s="222"/>
      <c r="FW264" s="222"/>
      <c r="FX264" s="222"/>
      <c r="FY264" s="222"/>
      <c r="FZ264" s="222"/>
      <c r="GA264" s="222"/>
      <c r="GB264" s="222"/>
      <c r="GC264" s="222"/>
      <c r="GD264" s="222"/>
      <c r="GE264" s="222"/>
      <c r="GF264" s="222"/>
      <c r="GG264" s="222"/>
      <c r="GH264" s="222"/>
      <c r="GI264" s="222"/>
      <c r="GJ264" s="222"/>
      <c r="GK264" s="222"/>
      <c r="GL264" s="222"/>
      <c r="GM264" s="222"/>
      <c r="GN264" s="222"/>
      <c r="GO264" s="222"/>
      <c r="GP264" s="222"/>
      <c r="GQ264" s="222"/>
      <c r="GR264" s="222"/>
      <c r="GS264" s="222"/>
      <c r="GT264" s="222"/>
      <c r="GU264" s="222"/>
      <c r="GV264" s="222"/>
      <c r="GW264" s="222"/>
      <c r="GX264" s="222"/>
      <c r="GY264" s="222"/>
      <c r="GZ264" s="222"/>
      <c r="HA264" s="222"/>
      <c r="HB264" s="222"/>
      <c r="HC264" s="222"/>
      <c r="HD264" s="222"/>
      <c r="HE264" s="222"/>
      <c r="HF264" s="222"/>
      <c r="HG264" s="222"/>
      <c r="HH264" s="222"/>
      <c r="HI264" s="222"/>
      <c r="HJ264" s="222"/>
      <c r="HK264" s="222"/>
      <c r="HL264" s="222"/>
      <c r="HM264" s="222"/>
      <c r="HN264" s="222"/>
      <c r="HO264" s="222"/>
      <c r="HP264" s="222"/>
      <c r="HQ264" s="222"/>
      <c r="HR264" s="222"/>
      <c r="HS264" s="222"/>
      <c r="HT264" s="222"/>
      <c r="HU264" s="222"/>
      <c r="HV264" s="222"/>
      <c r="HW264" s="222"/>
      <c r="HX264" s="222"/>
      <c r="HY264" s="222"/>
      <c r="HZ264" s="222"/>
      <c r="IA264" s="222"/>
      <c r="IB264" s="222"/>
      <c r="IC264" s="222"/>
      <c r="ID264" s="222"/>
      <c r="IE264" s="222"/>
      <c r="IF264" s="222"/>
      <c r="IG264" s="222"/>
      <c r="IH264" s="222"/>
      <c r="II264" s="222"/>
      <c r="IJ264" s="222"/>
      <c r="IK264" s="222"/>
      <c r="IL264" s="222"/>
      <c r="IM264" s="222"/>
      <c r="IN264" s="222"/>
      <c r="IO264" s="222"/>
      <c r="IP264" s="222"/>
      <c r="IQ264" s="222"/>
      <c r="IR264" s="222"/>
      <c r="IS264" s="222"/>
      <c r="IT264" s="222"/>
      <c r="IU264" s="222"/>
      <c r="IV264" s="222"/>
      <c r="IW264" s="222"/>
      <c r="IX264" s="222"/>
      <c r="IY264" s="222"/>
      <c r="IZ264" s="222"/>
      <c r="JA264" s="222"/>
      <c r="JB264" s="222"/>
      <c r="JC264" s="222"/>
      <c r="JD264" s="222"/>
      <c r="JE264" s="222"/>
      <c r="JF264" s="222"/>
      <c r="JG264" s="222"/>
      <c r="JH264" s="222"/>
      <c r="JI264" s="222"/>
      <c r="JJ264" s="222"/>
      <c r="JK264" s="222"/>
      <c r="JL264" s="222"/>
      <c r="JM264" s="222"/>
      <c r="JN264" s="222"/>
      <c r="JO264" s="222"/>
      <c r="JP264" s="222"/>
      <c r="JQ264" s="222"/>
      <c r="JR264" s="222"/>
      <c r="JS264" s="222"/>
      <c r="JT264" s="222"/>
      <c r="JU264" s="222"/>
      <c r="JV264" s="222"/>
      <c r="JW264" s="222"/>
      <c r="JX264" s="222"/>
      <c r="JY264" s="222"/>
      <c r="JZ264" s="222"/>
      <c r="KA264" s="222"/>
      <c r="KB264" s="222"/>
      <c r="KC264" s="222"/>
      <c r="KD264" s="222"/>
      <c r="KE264" s="222"/>
      <c r="KF264" s="222"/>
      <c r="KG264" s="222"/>
      <c r="KH264" s="222"/>
      <c r="KI264" s="222"/>
      <c r="KJ264" s="222"/>
      <c r="KK264" s="222"/>
      <c r="KL264" s="222"/>
      <c r="KM264" s="222"/>
      <c r="KN264" s="222"/>
      <c r="KO264" s="222"/>
      <c r="KP264" s="222"/>
      <c r="KQ264" s="222"/>
      <c r="KR264" s="222"/>
      <c r="KS264" s="222"/>
      <c r="KT264" s="222"/>
      <c r="KU264" s="222"/>
      <c r="KV264" s="222"/>
      <c r="KW264" s="222"/>
      <c r="KX264" s="222"/>
      <c r="KY264" s="222"/>
      <c r="KZ264" s="222"/>
      <c r="LA264" s="222"/>
      <c r="LB264" s="222"/>
      <c r="LC264" s="222"/>
      <c r="LD264" s="222"/>
      <c r="LE264" s="222"/>
      <c r="LF264" s="222"/>
      <c r="LG264" s="222"/>
      <c r="LH264" s="222"/>
      <c r="LI264" s="222"/>
      <c r="LJ264" s="222"/>
      <c r="LK264" s="222"/>
      <c r="LL264" s="222"/>
      <c r="LM264" s="222"/>
      <c r="LN264" s="222"/>
      <c r="LO264" s="222"/>
      <c r="LP264" s="222"/>
      <c r="LQ264" s="222"/>
      <c r="LR264" s="222"/>
      <c r="LS264" s="222"/>
      <c r="LT264" s="222"/>
      <c r="LU264" s="222"/>
      <c r="LV264" s="222"/>
      <c r="LW264" s="222"/>
      <c r="LX264" s="222"/>
      <c r="LY264" s="222"/>
      <c r="LZ264" s="222"/>
      <c r="MA264" s="222"/>
      <c r="MB264" s="222"/>
      <c r="MC264" s="222"/>
      <c r="MD264" s="222"/>
      <c r="ME264" s="222"/>
      <c r="MF264" s="222"/>
      <c r="MG264" s="222"/>
      <c r="MH264" s="222"/>
      <c r="MI264" s="222"/>
      <c r="MJ264" s="222"/>
      <c r="MK264" s="222"/>
      <c r="ML264" s="222"/>
      <c r="MM264" s="222"/>
      <c r="MN264" s="222"/>
      <c r="MO264" s="222"/>
      <c r="MP264" s="222"/>
      <c r="MQ264" s="222"/>
      <c r="MR264" s="222"/>
      <c r="MS264" s="222"/>
      <c r="MT264" s="222"/>
      <c r="MU264" s="222"/>
      <c r="MV264" s="222"/>
      <c r="MW264" s="222"/>
      <c r="MX264" s="222"/>
      <c r="MY264" s="222"/>
      <c r="MZ264" s="222"/>
      <c r="NA264" s="222"/>
      <c r="NB264" s="222"/>
      <c r="NC264" s="222"/>
      <c r="ND264" s="222"/>
      <c r="NE264" s="222"/>
      <c r="NF264" s="222"/>
      <c r="NG264" s="222"/>
      <c r="NH264" s="222"/>
      <c r="NI264" s="222"/>
      <c r="NJ264" s="222"/>
      <c r="NK264" s="222"/>
      <c r="NL264" s="222"/>
      <c r="NM264" s="222"/>
      <c r="NN264" s="222"/>
      <c r="NO264" s="222"/>
      <c r="NP264" s="222"/>
      <c r="NQ264" s="222"/>
      <c r="NR264" s="222"/>
      <c r="NS264" s="222"/>
      <c r="NT264" s="222"/>
      <c r="NU264" s="222"/>
      <c r="NV264" s="222"/>
      <c r="NW264" s="222"/>
      <c r="NX264" s="222"/>
      <c r="NY264" s="222"/>
      <c r="NZ264" s="222"/>
      <c r="OA264" s="222"/>
      <c r="OB264" s="222"/>
      <c r="OC264" s="222"/>
      <c r="OD264" s="222"/>
      <c r="OE264" s="222"/>
      <c r="OF264" s="222"/>
      <c r="OG264" s="222"/>
      <c r="OH264" s="222"/>
      <c r="OI264" s="222"/>
      <c r="OJ264" s="222"/>
      <c r="OK264" s="222"/>
      <c r="OL264" s="222"/>
      <c r="OM264" s="222"/>
      <c r="ON264" s="222"/>
      <c r="OO264" s="222"/>
      <c r="OP264" s="222"/>
      <c r="OQ264" s="222"/>
      <c r="OR264" s="222"/>
      <c r="OS264" s="222"/>
      <c r="OT264" s="222"/>
      <c r="OU264" s="222"/>
      <c r="OV264" s="222"/>
      <c r="OW264" s="222"/>
      <c r="OX264" s="222"/>
      <c r="OY264" s="222"/>
      <c r="OZ264" s="222"/>
      <c r="PA264" s="222"/>
      <c r="PB264" s="222"/>
      <c r="PC264" s="222"/>
      <c r="PD264" s="222"/>
      <c r="PE264" s="222"/>
      <c r="PF264" s="222"/>
      <c r="PG264" s="222"/>
      <c r="PH264" s="222"/>
      <c r="PI264" s="222"/>
      <c r="PJ264" s="222"/>
      <c r="PK264" s="222"/>
      <c r="PL264" s="222"/>
      <c r="PM264" s="222"/>
      <c r="PN264" s="222"/>
      <c r="PO264" s="222"/>
      <c r="PP264" s="222"/>
      <c r="PQ264" s="222"/>
      <c r="PR264" s="222"/>
      <c r="PS264" s="222"/>
      <c r="PT264" s="222"/>
      <c r="PU264" s="222"/>
      <c r="PV264" s="222"/>
      <c r="PW264" s="222"/>
      <c r="PX264" s="222"/>
      <c r="PY264" s="222"/>
      <c r="PZ264" s="222"/>
      <c r="QA264" s="222"/>
      <c r="QB264" s="222"/>
      <c r="QC264" s="222"/>
      <c r="QD264" s="222"/>
      <c r="QE264" s="222"/>
      <c r="QF264" s="222"/>
      <c r="QG264" s="222"/>
      <c r="QH264" s="222"/>
      <c r="QI264" s="222"/>
      <c r="QJ264" s="222"/>
      <c r="QK264" s="222"/>
      <c r="QL264" s="222"/>
      <c r="QM264" s="222"/>
      <c r="QN264" s="222"/>
      <c r="QO264" s="222"/>
      <c r="QP264" s="222"/>
      <c r="QQ264" s="222"/>
      <c r="QR264" s="222"/>
      <c r="QS264" s="222"/>
      <c r="QT264" s="222"/>
      <c r="QU264" s="222"/>
      <c r="QV264" s="222"/>
      <c r="QW264" s="222"/>
      <c r="QX264" s="222"/>
      <c r="QY264" s="222"/>
      <c r="QZ264" s="222"/>
      <c r="RA264" s="222"/>
      <c r="RB264" s="222"/>
      <c r="RC264" s="222"/>
      <c r="RD264" s="222"/>
      <c r="RE264" s="222"/>
      <c r="RF264" s="222"/>
      <c r="RG264" s="222"/>
      <c r="RH264" s="222"/>
      <c r="RI264" s="222"/>
      <c r="RJ264" s="222"/>
      <c r="RK264" s="222"/>
      <c r="RL264" s="222"/>
      <c r="RM264" s="222"/>
      <c r="RN264" s="222"/>
      <c r="RO264" s="222"/>
      <c r="RP264" s="222"/>
      <c r="RQ264" s="222"/>
      <c r="RR264" s="222"/>
      <c r="RS264" s="222"/>
      <c r="RT264" s="222"/>
      <c r="RU264" s="222"/>
    </row>
    <row r="265" spans="2:489" ht="6.95" customHeight="1">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222"/>
      <c r="BK265" s="222"/>
      <c r="BL265" s="222"/>
      <c r="BM265" s="222"/>
      <c r="BN265" s="222"/>
      <c r="BO265" s="222"/>
      <c r="BP265" s="222"/>
      <c r="BQ265" s="222"/>
      <c r="BR265" s="222"/>
      <c r="BS265" s="222"/>
      <c r="BT265" s="222"/>
      <c r="BU265" s="222"/>
      <c r="BV265" s="222"/>
      <c r="BW265" s="222"/>
      <c r="BX265" s="222"/>
      <c r="BY265" s="222"/>
      <c r="BZ265" s="222"/>
      <c r="CA265" s="222"/>
      <c r="CB265" s="222"/>
      <c r="CC265" s="222"/>
      <c r="CD265" s="222"/>
      <c r="CE265" s="222"/>
      <c r="CF265" s="222"/>
      <c r="CG265" s="222"/>
      <c r="CH265" s="222"/>
      <c r="CI265" s="222"/>
      <c r="CJ265" s="222"/>
      <c r="CK265" s="222"/>
      <c r="CL265" s="222"/>
      <c r="CM265" s="222"/>
      <c r="CN265" s="222"/>
      <c r="CO265" s="222"/>
      <c r="CP265" s="222"/>
      <c r="CQ265" s="222"/>
      <c r="CR265" s="222"/>
      <c r="CS265" s="222"/>
      <c r="CT265" s="222"/>
      <c r="CU265" s="222"/>
      <c r="CV265" s="222"/>
      <c r="CW265" s="222"/>
      <c r="CX265" s="222"/>
      <c r="CY265" s="222"/>
      <c r="CZ265" s="222"/>
      <c r="DA265" s="222"/>
      <c r="DB265" s="222"/>
      <c r="DC265" s="222"/>
      <c r="DD265" s="222"/>
      <c r="DE265" s="222"/>
      <c r="DF265" s="222"/>
      <c r="DG265" s="222"/>
      <c r="DH265" s="222"/>
      <c r="DI265" s="222"/>
      <c r="DJ265" s="222"/>
      <c r="DK265" s="222"/>
      <c r="DL265" s="222"/>
      <c r="DM265" s="222"/>
      <c r="DN265" s="222"/>
      <c r="DO265" s="222"/>
      <c r="DP265" s="222"/>
      <c r="DQ265" s="222"/>
      <c r="DR265" s="222"/>
      <c r="DS265" s="222"/>
      <c r="DT265" s="222"/>
      <c r="DU265" s="222"/>
      <c r="DV265" s="222"/>
      <c r="DW265" s="222"/>
      <c r="DX265" s="222"/>
      <c r="DY265" s="222"/>
      <c r="DZ265" s="222"/>
      <c r="EA265" s="222"/>
      <c r="EB265" s="222"/>
      <c r="EC265" s="222"/>
      <c r="ED265" s="222"/>
      <c r="EE265" s="222"/>
      <c r="EF265" s="222"/>
      <c r="EG265" s="222"/>
      <c r="EH265" s="222"/>
      <c r="EI265" s="222"/>
      <c r="EJ265" s="222"/>
      <c r="EK265" s="222"/>
      <c r="EL265" s="222"/>
      <c r="EM265" s="222"/>
      <c r="EN265" s="222"/>
      <c r="EO265" s="222"/>
      <c r="EP265" s="222"/>
      <c r="EQ265" s="222"/>
      <c r="ER265" s="222"/>
      <c r="ES265" s="222"/>
      <c r="ET265" s="222"/>
      <c r="EU265" s="222"/>
      <c r="EV265" s="222"/>
      <c r="EW265" s="222"/>
      <c r="EX265" s="222"/>
      <c r="EY265" s="222"/>
      <c r="EZ265" s="222"/>
      <c r="FA265" s="222"/>
      <c r="FB265" s="222"/>
      <c r="FC265" s="222"/>
      <c r="FD265" s="222"/>
      <c r="FE265" s="222"/>
      <c r="FF265" s="222"/>
      <c r="FG265" s="222"/>
      <c r="FH265" s="222"/>
      <c r="FI265" s="222"/>
      <c r="FJ265" s="222"/>
      <c r="FK265" s="222"/>
      <c r="FL265" s="222"/>
      <c r="FM265" s="222"/>
      <c r="FN265" s="222"/>
      <c r="FO265" s="222"/>
      <c r="FP265" s="222"/>
      <c r="FQ265" s="222"/>
      <c r="FR265" s="222"/>
      <c r="FS265" s="222"/>
      <c r="FT265" s="222"/>
      <c r="FU265" s="222"/>
      <c r="FV265" s="222"/>
      <c r="FW265" s="222"/>
      <c r="FX265" s="222"/>
      <c r="FY265" s="222"/>
      <c r="FZ265" s="222"/>
      <c r="GA265" s="222"/>
      <c r="GB265" s="222"/>
      <c r="GC265" s="222"/>
      <c r="GD265" s="222"/>
      <c r="GE265" s="222"/>
      <c r="GF265" s="222"/>
      <c r="GG265" s="222"/>
      <c r="GH265" s="222"/>
      <c r="GI265" s="222"/>
      <c r="GJ265" s="222"/>
      <c r="GK265" s="222"/>
      <c r="GL265" s="222"/>
      <c r="GM265" s="222"/>
      <c r="GN265" s="222"/>
      <c r="GO265" s="222"/>
      <c r="GP265" s="222"/>
      <c r="GQ265" s="222"/>
      <c r="GR265" s="222"/>
      <c r="GS265" s="222"/>
      <c r="GT265" s="222"/>
      <c r="GU265" s="222"/>
      <c r="GV265" s="222"/>
      <c r="GW265" s="222"/>
      <c r="GX265" s="222"/>
      <c r="GY265" s="222"/>
      <c r="GZ265" s="222"/>
      <c r="HA265" s="222"/>
      <c r="HB265" s="222"/>
      <c r="HC265" s="222"/>
      <c r="HD265" s="222"/>
      <c r="HE265" s="222"/>
      <c r="HF265" s="222"/>
      <c r="HG265" s="222"/>
      <c r="HH265" s="222"/>
      <c r="HI265" s="222"/>
      <c r="HJ265" s="222"/>
      <c r="HK265" s="222"/>
      <c r="HL265" s="222"/>
      <c r="HM265" s="222"/>
      <c r="HN265" s="222"/>
      <c r="HO265" s="222"/>
      <c r="HP265" s="222"/>
      <c r="HQ265" s="222"/>
      <c r="HR265" s="222"/>
      <c r="HS265" s="222"/>
      <c r="HT265" s="222"/>
      <c r="HU265" s="222"/>
      <c r="HV265" s="222"/>
      <c r="HW265" s="222"/>
      <c r="HX265" s="222"/>
      <c r="HY265" s="222"/>
      <c r="HZ265" s="222"/>
      <c r="IA265" s="222"/>
      <c r="IB265" s="222"/>
      <c r="IC265" s="222"/>
      <c r="ID265" s="222"/>
      <c r="IE265" s="222"/>
      <c r="IF265" s="222"/>
      <c r="IG265" s="222"/>
      <c r="IH265" s="222"/>
      <c r="II265" s="222"/>
      <c r="IJ265" s="222"/>
      <c r="IK265" s="222"/>
      <c r="IL265" s="222"/>
      <c r="IM265" s="222"/>
      <c r="IN265" s="222"/>
      <c r="IO265" s="222"/>
      <c r="IP265" s="222"/>
      <c r="IQ265" s="222"/>
      <c r="IR265" s="222"/>
      <c r="IS265" s="222"/>
      <c r="IT265" s="222"/>
      <c r="IU265" s="222"/>
      <c r="IV265" s="222"/>
      <c r="IW265" s="222"/>
      <c r="IX265" s="222"/>
      <c r="IY265" s="222"/>
      <c r="IZ265" s="222"/>
      <c r="JA265" s="222"/>
      <c r="JB265" s="222"/>
      <c r="JC265" s="222"/>
      <c r="JD265" s="222"/>
      <c r="JE265" s="222"/>
      <c r="JF265" s="222"/>
      <c r="JG265" s="222"/>
      <c r="JH265" s="222"/>
      <c r="JI265" s="222"/>
      <c r="JJ265" s="222"/>
      <c r="JK265" s="222"/>
      <c r="JL265" s="222"/>
      <c r="JM265" s="222"/>
      <c r="JN265" s="222"/>
      <c r="JO265" s="222"/>
      <c r="JP265" s="222"/>
      <c r="JQ265" s="222"/>
      <c r="JR265" s="222"/>
      <c r="JS265" s="222"/>
      <c r="JT265" s="222"/>
      <c r="JU265" s="222"/>
      <c r="JV265" s="222"/>
      <c r="JW265" s="222"/>
      <c r="JX265" s="222"/>
      <c r="JY265" s="222"/>
      <c r="JZ265" s="222"/>
      <c r="KA265" s="222"/>
      <c r="KB265" s="222"/>
      <c r="KC265" s="222"/>
      <c r="KD265" s="222"/>
      <c r="KE265" s="222"/>
      <c r="KF265" s="222"/>
      <c r="KG265" s="222"/>
      <c r="KH265" s="222"/>
      <c r="KI265" s="222"/>
      <c r="KJ265" s="222"/>
      <c r="KK265" s="222"/>
      <c r="KL265" s="222"/>
      <c r="KM265" s="222"/>
      <c r="KN265" s="222"/>
      <c r="KO265" s="222"/>
      <c r="KP265" s="222"/>
      <c r="KQ265" s="222"/>
      <c r="KR265" s="222"/>
      <c r="KS265" s="222"/>
      <c r="KT265" s="222"/>
      <c r="KU265" s="222"/>
      <c r="KV265" s="222"/>
      <c r="KW265" s="222"/>
      <c r="KX265" s="222"/>
      <c r="KY265" s="222"/>
      <c r="KZ265" s="222"/>
      <c r="LA265" s="222"/>
      <c r="LB265" s="222"/>
      <c r="LC265" s="222"/>
      <c r="LD265" s="222"/>
      <c r="LE265" s="222"/>
      <c r="LF265" s="222"/>
      <c r="LG265" s="222"/>
      <c r="LH265" s="222"/>
      <c r="LI265" s="222"/>
      <c r="LJ265" s="222"/>
      <c r="LK265" s="222"/>
      <c r="LL265" s="222"/>
      <c r="LM265" s="222"/>
      <c r="LN265" s="222"/>
      <c r="LO265" s="222"/>
      <c r="LP265" s="222"/>
      <c r="LQ265" s="222"/>
      <c r="LR265" s="222"/>
      <c r="LS265" s="222"/>
      <c r="LT265" s="222"/>
      <c r="LU265" s="222"/>
      <c r="LV265" s="222"/>
      <c r="LW265" s="222"/>
      <c r="LX265" s="222"/>
      <c r="LY265" s="222"/>
      <c r="LZ265" s="222"/>
      <c r="MA265" s="222"/>
      <c r="MB265" s="222"/>
      <c r="MC265" s="222"/>
      <c r="MD265" s="222"/>
      <c r="ME265" s="222"/>
      <c r="MF265" s="222"/>
      <c r="MG265" s="222"/>
      <c r="MH265" s="222"/>
      <c r="MI265" s="222"/>
      <c r="MJ265" s="222"/>
      <c r="MK265" s="222"/>
      <c r="ML265" s="222"/>
      <c r="MM265" s="222"/>
      <c r="MN265" s="222"/>
      <c r="MO265" s="222"/>
      <c r="MP265" s="222"/>
      <c r="MQ265" s="222"/>
      <c r="MR265" s="222"/>
      <c r="MS265" s="222"/>
      <c r="MT265" s="222"/>
      <c r="MU265" s="222"/>
      <c r="MV265" s="222"/>
      <c r="MW265" s="222"/>
      <c r="MX265" s="222"/>
      <c r="MY265" s="222"/>
      <c r="MZ265" s="222"/>
      <c r="NA265" s="222"/>
      <c r="NB265" s="222"/>
      <c r="NC265" s="222"/>
      <c r="ND265" s="222"/>
      <c r="NE265" s="222"/>
      <c r="NF265" s="222"/>
      <c r="NG265" s="222"/>
      <c r="NH265" s="222"/>
      <c r="NI265" s="222"/>
      <c r="NJ265" s="222"/>
      <c r="NK265" s="222"/>
      <c r="NL265" s="222"/>
      <c r="NM265" s="222"/>
      <c r="NN265" s="222"/>
      <c r="NO265" s="222"/>
      <c r="NP265" s="222"/>
      <c r="NQ265" s="222"/>
      <c r="NR265" s="222"/>
      <c r="NS265" s="222"/>
      <c r="NT265" s="222"/>
      <c r="NU265" s="222"/>
      <c r="NV265" s="222"/>
      <c r="NW265" s="222"/>
      <c r="NX265" s="222"/>
      <c r="NY265" s="222"/>
      <c r="NZ265" s="222"/>
      <c r="OA265" s="222"/>
      <c r="OB265" s="222"/>
      <c r="OC265" s="222"/>
      <c r="OD265" s="222"/>
      <c r="OE265" s="222"/>
      <c r="OF265" s="222"/>
      <c r="OG265" s="222"/>
      <c r="OH265" s="222"/>
      <c r="OI265" s="222"/>
      <c r="OJ265" s="222"/>
      <c r="OK265" s="222"/>
      <c r="OL265" s="222"/>
      <c r="OM265" s="222"/>
      <c r="ON265" s="222"/>
      <c r="OO265" s="222"/>
      <c r="OP265" s="222"/>
      <c r="OQ265" s="222"/>
      <c r="OR265" s="222"/>
      <c r="OS265" s="222"/>
      <c r="OT265" s="222"/>
      <c r="OU265" s="222"/>
      <c r="OV265" s="222"/>
      <c r="OW265" s="222"/>
      <c r="OX265" s="222"/>
      <c r="OY265" s="222"/>
      <c r="OZ265" s="222"/>
      <c r="PA265" s="222"/>
      <c r="PB265" s="222"/>
      <c r="PC265" s="222"/>
      <c r="PD265" s="222"/>
      <c r="PE265" s="222"/>
      <c r="PF265" s="222"/>
      <c r="PG265" s="222"/>
      <c r="PH265" s="222"/>
      <c r="PI265" s="222"/>
      <c r="PJ265" s="222"/>
      <c r="PK265" s="222"/>
      <c r="PL265" s="222"/>
      <c r="PM265" s="222"/>
      <c r="PN265" s="222"/>
      <c r="PO265" s="222"/>
      <c r="PP265" s="222"/>
      <c r="PQ265" s="222"/>
      <c r="PR265" s="222"/>
      <c r="PS265" s="222"/>
      <c r="PT265" s="222"/>
      <c r="PU265" s="222"/>
      <c r="PV265" s="222"/>
      <c r="PW265" s="222"/>
      <c r="PX265" s="222"/>
      <c r="PY265" s="222"/>
      <c r="PZ265" s="222"/>
      <c r="QA265" s="222"/>
      <c r="QB265" s="222"/>
      <c r="QC265" s="222"/>
      <c r="QD265" s="222"/>
      <c r="QE265" s="222"/>
      <c r="QF265" s="222"/>
      <c r="QG265" s="222"/>
      <c r="QH265" s="222"/>
      <c r="QI265" s="222"/>
      <c r="QJ265" s="222"/>
      <c r="QK265" s="222"/>
      <c r="QL265" s="222"/>
      <c r="QM265" s="222"/>
      <c r="QN265" s="222"/>
      <c r="QO265" s="222"/>
      <c r="QP265" s="222"/>
      <c r="QQ265" s="222"/>
      <c r="QR265" s="222"/>
      <c r="QS265" s="222"/>
      <c r="QT265" s="222"/>
      <c r="QU265" s="222"/>
      <c r="QV265" s="222"/>
      <c r="QW265" s="222"/>
      <c r="QX265" s="222"/>
      <c r="QY265" s="222"/>
      <c r="QZ265" s="222"/>
      <c r="RA265" s="222"/>
      <c r="RB265" s="222"/>
      <c r="RC265" s="222"/>
      <c r="RD265" s="222"/>
      <c r="RE265" s="222"/>
      <c r="RF265" s="222"/>
      <c r="RG265" s="222"/>
      <c r="RH265" s="222"/>
      <c r="RI265" s="222"/>
      <c r="RJ265" s="222"/>
      <c r="RK265" s="222"/>
      <c r="RL265" s="222"/>
      <c r="RM265" s="222"/>
      <c r="RN265" s="222"/>
      <c r="RO265" s="222"/>
      <c r="RP265" s="222"/>
      <c r="RQ265" s="222"/>
      <c r="RR265" s="222"/>
      <c r="RS265" s="222"/>
      <c r="RT265" s="222"/>
      <c r="RU265" s="222"/>
    </row>
    <row r="266" spans="2:489" ht="6.95" customHeight="1">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M266" s="222"/>
      <c r="DN266" s="222"/>
      <c r="DO266" s="222"/>
      <c r="DP266" s="222"/>
      <c r="DQ266" s="222"/>
      <c r="DR266" s="222"/>
      <c r="DS266" s="222"/>
      <c r="DT266" s="222"/>
      <c r="DU266" s="222"/>
      <c r="DV266" s="222"/>
      <c r="DW266" s="222"/>
      <c r="DX266" s="222"/>
      <c r="DY266" s="222"/>
      <c r="DZ266" s="222"/>
      <c r="EA266" s="222"/>
      <c r="EB266" s="222"/>
      <c r="EC266" s="222"/>
      <c r="ED266" s="222"/>
      <c r="EE266" s="222"/>
      <c r="EF266" s="222"/>
      <c r="EG266" s="222"/>
      <c r="EH266" s="222"/>
      <c r="EI266" s="222"/>
      <c r="EJ266" s="222"/>
      <c r="EK266" s="222"/>
      <c r="EL266" s="222"/>
      <c r="EM266" s="222"/>
      <c r="EN266" s="222"/>
      <c r="EO266" s="222"/>
      <c r="EP266" s="222"/>
      <c r="EQ266" s="222"/>
      <c r="ER266" s="222"/>
      <c r="ES266" s="222"/>
      <c r="ET266" s="222"/>
      <c r="EU266" s="222"/>
      <c r="EV266" s="222"/>
      <c r="EW266" s="222"/>
      <c r="EX266" s="222"/>
      <c r="EY266" s="222"/>
      <c r="EZ266" s="222"/>
      <c r="FA266" s="222"/>
      <c r="FB266" s="222"/>
      <c r="FC266" s="222"/>
      <c r="FD266" s="222"/>
      <c r="FE266" s="222"/>
      <c r="FF266" s="222"/>
      <c r="FG266" s="222"/>
      <c r="FH266" s="222"/>
      <c r="FI266" s="222"/>
      <c r="FJ266" s="222"/>
      <c r="FK266" s="222"/>
      <c r="FL266" s="222"/>
      <c r="FM266" s="222"/>
      <c r="FN266" s="222"/>
      <c r="FO266" s="222"/>
      <c r="FP266" s="222"/>
      <c r="FQ266" s="222"/>
      <c r="FR266" s="222"/>
      <c r="FS266" s="222"/>
      <c r="FT266" s="222"/>
      <c r="FU266" s="222"/>
      <c r="FV266" s="222"/>
      <c r="FW266" s="222"/>
      <c r="FX266" s="222"/>
      <c r="FY266" s="222"/>
      <c r="FZ266" s="222"/>
      <c r="GA266" s="222"/>
      <c r="GB266" s="222"/>
      <c r="GC266" s="222"/>
      <c r="GD266" s="222"/>
      <c r="GE266" s="222"/>
      <c r="GF266" s="222"/>
      <c r="GG266" s="222"/>
      <c r="GH266" s="222"/>
      <c r="GI266" s="222"/>
      <c r="GJ266" s="222"/>
      <c r="GK266" s="222"/>
      <c r="GL266" s="222"/>
      <c r="GM266" s="222"/>
      <c r="GN266" s="222"/>
      <c r="GO266" s="222"/>
      <c r="GP266" s="222"/>
      <c r="GQ266" s="222"/>
      <c r="GR266" s="222"/>
      <c r="GS266" s="222"/>
      <c r="GT266" s="222"/>
      <c r="GU266" s="222"/>
      <c r="GV266" s="222"/>
      <c r="GW266" s="222"/>
      <c r="GX266" s="222"/>
      <c r="GY266" s="222"/>
      <c r="GZ266" s="222"/>
      <c r="HA266" s="222"/>
      <c r="HB266" s="222"/>
      <c r="HC266" s="222"/>
      <c r="HD266" s="222"/>
      <c r="HE266" s="222"/>
      <c r="HF266" s="222"/>
      <c r="HG266" s="222"/>
      <c r="HH266" s="222"/>
      <c r="HI266" s="222"/>
      <c r="HJ266" s="222"/>
      <c r="HK266" s="222"/>
      <c r="HL266" s="222"/>
      <c r="HM266" s="222"/>
      <c r="HN266" s="222"/>
      <c r="HO266" s="222"/>
      <c r="HP266" s="222"/>
      <c r="HQ266" s="222"/>
      <c r="HR266" s="222"/>
      <c r="HS266" s="222"/>
      <c r="HT266" s="222"/>
      <c r="HU266" s="222"/>
      <c r="HV266" s="222"/>
      <c r="HW266" s="222"/>
      <c r="HX266" s="222"/>
      <c r="HY266" s="222"/>
      <c r="HZ266" s="222"/>
      <c r="IA266" s="222"/>
      <c r="IB266" s="222"/>
      <c r="IC266" s="222"/>
      <c r="ID266" s="222"/>
      <c r="IE266" s="222"/>
      <c r="IF266" s="222"/>
      <c r="IG266" s="222"/>
      <c r="IH266" s="222"/>
      <c r="II266" s="222"/>
      <c r="IJ266" s="222"/>
      <c r="IK266" s="222"/>
      <c r="IL266" s="222"/>
      <c r="IM266" s="222"/>
      <c r="IN266" s="222"/>
      <c r="IO266" s="222"/>
      <c r="IP266" s="222"/>
      <c r="IQ266" s="222"/>
      <c r="IR266" s="222"/>
      <c r="IS266" s="222"/>
      <c r="IT266" s="222"/>
      <c r="IU266" s="222"/>
      <c r="IV266" s="222"/>
      <c r="IW266" s="222"/>
      <c r="IX266" s="222"/>
      <c r="IY266" s="222"/>
      <c r="IZ266" s="222"/>
      <c r="JA266" s="222"/>
      <c r="JB266" s="222"/>
      <c r="JC266" s="222"/>
      <c r="JD266" s="222"/>
      <c r="JE266" s="222"/>
      <c r="JF266" s="222"/>
      <c r="JG266" s="222"/>
      <c r="JH266" s="222"/>
      <c r="JI266" s="222"/>
      <c r="JJ266" s="222"/>
      <c r="JK266" s="222"/>
      <c r="JL266" s="222"/>
      <c r="JM266" s="222"/>
      <c r="JN266" s="222"/>
      <c r="JO266" s="222"/>
      <c r="JP266" s="222"/>
      <c r="JQ266" s="222"/>
      <c r="JR266" s="222"/>
      <c r="JS266" s="222"/>
      <c r="JT266" s="222"/>
      <c r="JU266" s="222"/>
      <c r="JV266" s="222"/>
      <c r="JW266" s="222"/>
      <c r="JX266" s="222"/>
      <c r="JY266" s="222"/>
      <c r="JZ266" s="222"/>
      <c r="KA266" s="222"/>
      <c r="KB266" s="222"/>
      <c r="KC266" s="222"/>
      <c r="KD266" s="222"/>
      <c r="KE266" s="222"/>
      <c r="KF266" s="222"/>
      <c r="KG266" s="222"/>
      <c r="KH266" s="222"/>
      <c r="KI266" s="222"/>
      <c r="KJ266" s="222"/>
      <c r="KK266" s="222"/>
      <c r="KL266" s="222"/>
      <c r="KM266" s="222"/>
      <c r="KN266" s="222"/>
      <c r="KO266" s="222"/>
      <c r="KP266" s="222"/>
      <c r="KQ266" s="222"/>
      <c r="KR266" s="222"/>
      <c r="KS266" s="222"/>
      <c r="KT266" s="222"/>
      <c r="KU266" s="222"/>
      <c r="KV266" s="222"/>
      <c r="KW266" s="222"/>
      <c r="KX266" s="222"/>
      <c r="KY266" s="222"/>
      <c r="KZ266" s="222"/>
      <c r="LA266" s="222"/>
      <c r="LB266" s="222"/>
      <c r="LC266" s="222"/>
      <c r="LD266" s="222"/>
      <c r="LE266" s="222"/>
      <c r="LF266" s="222"/>
      <c r="LG266" s="222"/>
      <c r="LH266" s="222"/>
      <c r="LI266" s="222"/>
      <c r="LJ266" s="222"/>
      <c r="LK266" s="222"/>
      <c r="LL266" s="222"/>
      <c r="LM266" s="222"/>
      <c r="LN266" s="222"/>
      <c r="LO266" s="222"/>
      <c r="LP266" s="222"/>
      <c r="LQ266" s="222"/>
      <c r="LR266" s="222"/>
      <c r="LS266" s="222"/>
      <c r="LT266" s="222"/>
      <c r="LU266" s="222"/>
      <c r="LV266" s="222"/>
      <c r="LW266" s="222"/>
      <c r="LX266" s="222"/>
      <c r="LY266" s="222"/>
      <c r="LZ266" s="222"/>
      <c r="MA266" s="222"/>
      <c r="MB266" s="222"/>
      <c r="MC266" s="222"/>
      <c r="MD266" s="222"/>
      <c r="ME266" s="222"/>
      <c r="MF266" s="222"/>
      <c r="MG266" s="222"/>
      <c r="MH266" s="222"/>
      <c r="MI266" s="222"/>
      <c r="MJ266" s="222"/>
      <c r="MK266" s="222"/>
      <c r="ML266" s="222"/>
      <c r="MM266" s="222"/>
      <c r="MN266" s="222"/>
      <c r="MO266" s="222"/>
      <c r="MP266" s="222"/>
      <c r="MQ266" s="222"/>
      <c r="MR266" s="222"/>
      <c r="MS266" s="222"/>
      <c r="MT266" s="222"/>
      <c r="MU266" s="222"/>
      <c r="MV266" s="222"/>
      <c r="MW266" s="222"/>
      <c r="MX266" s="222"/>
      <c r="MY266" s="222"/>
      <c r="MZ266" s="222"/>
      <c r="NA266" s="222"/>
      <c r="NB266" s="222"/>
      <c r="NC266" s="222"/>
      <c r="ND266" s="222"/>
      <c r="NE266" s="222"/>
      <c r="NF266" s="222"/>
      <c r="NG266" s="222"/>
      <c r="NH266" s="222"/>
      <c r="NI266" s="222"/>
      <c r="NJ266" s="222"/>
      <c r="NK266" s="222"/>
      <c r="NL266" s="222"/>
      <c r="NM266" s="222"/>
      <c r="NN266" s="222"/>
      <c r="NO266" s="222"/>
      <c r="NP266" s="222"/>
      <c r="NQ266" s="222"/>
      <c r="NR266" s="222"/>
      <c r="NS266" s="222"/>
      <c r="NT266" s="222"/>
      <c r="NU266" s="222"/>
      <c r="NV266" s="222"/>
      <c r="NW266" s="222"/>
      <c r="NX266" s="222"/>
      <c r="NY266" s="222"/>
      <c r="NZ266" s="222"/>
      <c r="OA266" s="222"/>
      <c r="OB266" s="222"/>
      <c r="OC266" s="222"/>
      <c r="OD266" s="222"/>
      <c r="OE266" s="222"/>
      <c r="OF266" s="222"/>
      <c r="OG266" s="222"/>
      <c r="OH266" s="222"/>
      <c r="OI266" s="222"/>
      <c r="OJ266" s="222"/>
      <c r="OK266" s="222"/>
      <c r="OL266" s="222"/>
      <c r="OM266" s="222"/>
      <c r="ON266" s="222"/>
      <c r="OO266" s="222"/>
      <c r="OP266" s="222"/>
      <c r="OQ266" s="222"/>
      <c r="OR266" s="222"/>
      <c r="OS266" s="222"/>
      <c r="OT266" s="222"/>
      <c r="OU266" s="222"/>
      <c r="OV266" s="222"/>
      <c r="OW266" s="222"/>
      <c r="OX266" s="222"/>
      <c r="OY266" s="222"/>
      <c r="OZ266" s="222"/>
      <c r="PA266" s="222"/>
      <c r="PB266" s="222"/>
      <c r="PC266" s="222"/>
      <c r="PD266" s="222"/>
      <c r="PE266" s="222"/>
      <c r="PF266" s="222"/>
      <c r="PG266" s="222"/>
      <c r="PH266" s="222"/>
      <c r="PI266" s="222"/>
      <c r="PJ266" s="222"/>
      <c r="PK266" s="222"/>
      <c r="PL266" s="222"/>
      <c r="PM266" s="222"/>
      <c r="PN266" s="222"/>
      <c r="PO266" s="222"/>
      <c r="PP266" s="222"/>
      <c r="PQ266" s="222"/>
      <c r="PR266" s="222"/>
      <c r="PS266" s="222"/>
      <c r="PT266" s="222"/>
      <c r="PU266" s="222"/>
      <c r="PV266" s="222"/>
      <c r="PW266" s="222"/>
      <c r="PX266" s="222"/>
      <c r="PY266" s="222"/>
      <c r="PZ266" s="222"/>
      <c r="QA266" s="222"/>
      <c r="QB266" s="222"/>
      <c r="QC266" s="222"/>
      <c r="QD266" s="222"/>
      <c r="QE266" s="222"/>
      <c r="QF266" s="222"/>
      <c r="QG266" s="222"/>
      <c r="QH266" s="222"/>
      <c r="QI266" s="222"/>
      <c r="QJ266" s="222"/>
      <c r="QK266" s="222"/>
      <c r="QL266" s="222"/>
      <c r="QM266" s="222"/>
      <c r="QN266" s="222"/>
      <c r="QO266" s="222"/>
      <c r="QP266" s="222"/>
      <c r="QQ266" s="222"/>
      <c r="QR266" s="222"/>
      <c r="QS266" s="222"/>
      <c r="QT266" s="222"/>
      <c r="QU266" s="222"/>
      <c r="QV266" s="222"/>
      <c r="QW266" s="222"/>
      <c r="QX266" s="222"/>
      <c r="QY266" s="222"/>
      <c r="QZ266" s="222"/>
      <c r="RA266" s="222"/>
      <c r="RB266" s="222"/>
      <c r="RC266" s="222"/>
      <c r="RD266" s="222"/>
      <c r="RE266" s="222"/>
      <c r="RF266" s="222"/>
      <c r="RG266" s="222"/>
      <c r="RH266" s="222"/>
      <c r="RI266" s="222"/>
      <c r="RJ266" s="222"/>
      <c r="RK266" s="222"/>
      <c r="RL266" s="222"/>
      <c r="RM266" s="222"/>
      <c r="RN266" s="222"/>
      <c r="RO266" s="222"/>
      <c r="RP266" s="222"/>
      <c r="RQ266" s="222"/>
      <c r="RR266" s="222"/>
      <c r="RS266" s="222"/>
      <c r="RT266" s="222"/>
      <c r="RU266" s="222"/>
    </row>
    <row r="267" spans="2:489" ht="6.95" customHeight="1"/>
    <row r="268" spans="2:489" ht="6.95" hidden="1" customHeight="1"/>
    <row r="269" spans="2:489" ht="6.95" hidden="1" customHeight="1"/>
    <row r="270" spans="2:489" ht="6.95" hidden="1" customHeight="1"/>
    <row r="271" spans="2:489" ht="6.95" hidden="1" customHeight="1"/>
    <row r="272" spans="2:489" ht="6.95" hidden="1" customHeight="1"/>
    <row r="273" ht="6.95" hidden="1" customHeight="1"/>
    <row r="274" ht="6.95" hidden="1" customHeight="1"/>
    <row r="275" ht="6.95" hidden="1" customHeight="1"/>
    <row r="276" ht="6.95" hidden="1" customHeight="1"/>
    <row r="277" ht="6.95" hidden="1" customHeight="1"/>
    <row r="278" ht="6.95" hidden="1" customHeight="1"/>
    <row r="279" ht="6.95" hidden="1" customHeight="1"/>
    <row r="280" ht="6.95" hidden="1" customHeight="1"/>
    <row r="281" ht="6.95" hidden="1" customHeight="1"/>
    <row r="282" ht="6.95" hidden="1" customHeight="1"/>
    <row r="283" ht="6.95" hidden="1" customHeight="1"/>
    <row r="284" ht="6.95" hidden="1" customHeight="1"/>
    <row r="285" ht="6.95" hidden="1" customHeight="1"/>
    <row r="286" ht="6.95" hidden="1" customHeight="1"/>
    <row r="287" ht="6.95" hidden="1" customHeight="1"/>
    <row r="288" ht="6.95" hidden="1" customHeight="1"/>
    <row r="289" ht="6.95" hidden="1" customHeight="1"/>
    <row r="290" ht="6.95" hidden="1" customHeight="1"/>
    <row r="291" ht="6.95" hidden="1" customHeight="1"/>
    <row r="292" ht="6.95" hidden="1" customHeight="1"/>
    <row r="293" ht="6.95" hidden="1" customHeight="1"/>
    <row r="294" ht="6.95" hidden="1" customHeight="1"/>
    <row r="295" ht="6.95" hidden="1" customHeight="1"/>
    <row r="296" ht="6.95" hidden="1" customHeight="1"/>
    <row r="297" ht="6.95" hidden="1" customHeight="1"/>
    <row r="298" ht="6.95" hidden="1" customHeight="1"/>
    <row r="299" ht="6.95" hidden="1" customHeight="1"/>
    <row r="300" ht="6.95" hidden="1" customHeight="1"/>
    <row r="301" ht="6.95" hidden="1" customHeight="1"/>
    <row r="302" ht="6.95" hidden="1" customHeight="1"/>
    <row r="303" ht="6.95" hidden="1" customHeight="1"/>
    <row r="304" ht="6.95" hidden="1" customHeight="1"/>
    <row r="305" ht="6.95" hidden="1" customHeight="1"/>
    <row r="306" ht="6.95" hidden="1" customHeight="1"/>
    <row r="307" ht="6.95" hidden="1" customHeight="1"/>
    <row r="308" ht="6.95" hidden="1" customHeight="1"/>
    <row r="309" ht="6.95" hidden="1" customHeight="1"/>
    <row r="310" ht="6.95" hidden="1" customHeight="1"/>
    <row r="311" ht="6.95" hidden="1" customHeight="1"/>
    <row r="312" ht="6.95" hidden="1" customHeight="1"/>
    <row r="313" ht="6.95" hidden="1" customHeight="1"/>
    <row r="314" ht="6.95" hidden="1" customHeight="1"/>
    <row r="315" ht="6.95" hidden="1" customHeight="1"/>
    <row r="316" ht="6.95" hidden="1" customHeight="1"/>
    <row r="317" ht="6.95" hidden="1" customHeight="1"/>
    <row r="318" ht="6.95" hidden="1" customHeight="1"/>
    <row r="319" ht="6.95" hidden="1" customHeight="1"/>
    <row r="320" ht="6.95" hidden="1" customHeight="1"/>
    <row r="321" ht="6.95" hidden="1" customHeight="1"/>
    <row r="322" ht="6.95" hidden="1" customHeight="1"/>
    <row r="323" ht="6.95" hidden="1" customHeight="1"/>
    <row r="324" ht="6.95" hidden="1" customHeight="1"/>
    <row r="325" ht="6.95" hidden="1" customHeight="1"/>
    <row r="326" ht="6.95" hidden="1" customHeight="1"/>
    <row r="327" ht="6.95" hidden="1" customHeight="1"/>
    <row r="328" ht="6.95" hidden="1" customHeight="1"/>
    <row r="329" ht="6.95" hidden="1" customHeight="1"/>
    <row r="330" ht="6.95" hidden="1" customHeight="1"/>
    <row r="331" ht="6.95" hidden="1" customHeight="1"/>
    <row r="332" ht="6.95" hidden="1" customHeight="1"/>
    <row r="333" ht="6.95" hidden="1" customHeight="1"/>
    <row r="334" ht="6.95" hidden="1" customHeight="1"/>
    <row r="335" ht="6.95" hidden="1" customHeight="1"/>
    <row r="336" ht="6.95" hidden="1" customHeight="1"/>
    <row r="337" ht="6.95" hidden="1" customHeight="1"/>
    <row r="338" ht="6.95" hidden="1" customHeight="1"/>
    <row r="339" ht="6.95" hidden="1" customHeight="1"/>
    <row r="340" ht="6.95" hidden="1" customHeight="1"/>
    <row r="341" ht="6.95" hidden="1" customHeight="1"/>
  </sheetData>
  <sheetProtection password="E1E1" sheet="1" objects="1" scenarios="1"/>
  <mergeCells count="3668">
    <mergeCell ref="CQ241:DE242"/>
    <mergeCell ref="CQ243:DE250"/>
    <mergeCell ref="DA152:DO153"/>
    <mergeCell ref="DA154:DO160"/>
    <mergeCell ref="GS152:HG153"/>
    <mergeCell ref="GS154:HG160"/>
    <mergeCell ref="KU152:LI153"/>
    <mergeCell ref="KU154:LI160"/>
    <mergeCell ref="OW152:PK153"/>
    <mergeCell ref="OW154:PK160"/>
    <mergeCell ref="DQ41:EE42"/>
    <mergeCell ref="DQ43:EE48"/>
    <mergeCell ref="GV41:HJ42"/>
    <mergeCell ref="GV43:HJ48"/>
    <mergeCell ref="KX41:LL42"/>
    <mergeCell ref="KX43:LL48"/>
    <mergeCell ref="OZ41:PN42"/>
    <mergeCell ref="OZ43:PN48"/>
    <mergeCell ref="HH152:HR154"/>
    <mergeCell ref="HH155:HR160"/>
    <mergeCell ref="LJ152:LT154"/>
    <mergeCell ref="LJ155:LT160"/>
    <mergeCell ref="PL152:PV154"/>
    <mergeCell ref="PL155:PV160"/>
    <mergeCell ref="HH241:HR242"/>
    <mergeCell ref="HH243:HR250"/>
    <mergeCell ref="LJ241:LT242"/>
    <mergeCell ref="LJ243:LT250"/>
    <mergeCell ref="PL241:PV242"/>
    <mergeCell ref="PL243:PV250"/>
    <mergeCell ref="OW241:PK242"/>
    <mergeCell ref="OW243:PK250"/>
    <mergeCell ref="KU241:LI242"/>
    <mergeCell ref="KU243:LI250"/>
    <mergeCell ref="GS241:HG242"/>
    <mergeCell ref="GS243:HG250"/>
    <mergeCell ref="PV44:QB48"/>
    <mergeCell ref="QJ61:QP62"/>
    <mergeCell ref="QC44:QI48"/>
    <mergeCell ref="RU251:RU256"/>
    <mergeCell ref="RU257:RU266"/>
    <mergeCell ref="RU149:RU151"/>
    <mergeCell ref="RU152:RU160"/>
    <mergeCell ref="RU161:RU166"/>
    <mergeCell ref="RU167:RU172"/>
    <mergeCell ref="RU173:RU178"/>
    <mergeCell ref="RU179:RU184"/>
    <mergeCell ref="RU185:RU190"/>
    <mergeCell ref="RU191:RU196"/>
    <mergeCell ref="RU197:RU202"/>
    <mergeCell ref="RU203:RU208"/>
    <mergeCell ref="RU209:RU214"/>
    <mergeCell ref="RU215:RU220"/>
    <mergeCell ref="RU221:RU226"/>
    <mergeCell ref="RU227:RU232"/>
    <mergeCell ref="RU233:RU236"/>
    <mergeCell ref="RU238:RU240"/>
    <mergeCell ref="RU241:RU250"/>
    <mergeCell ref="QG191:QK192"/>
    <mergeCell ref="QV207:QZ208"/>
    <mergeCell ref="RA197:RE198"/>
    <mergeCell ref="QL191:QP192"/>
    <mergeCell ref="QV191:QZ192"/>
    <mergeCell ref="RA191:RE192"/>
    <mergeCell ref="QV161:QZ162"/>
    <mergeCell ref="QQ61:QW62"/>
    <mergeCell ref="QX61:RT66"/>
    <mergeCell ref="NS140:NS145"/>
    <mergeCell ref="QL197:QP198"/>
    <mergeCell ref="RU7:RU12"/>
    <mergeCell ref="RU13:RU35"/>
    <mergeCell ref="RU36:RU40"/>
    <mergeCell ref="RU41:RU48"/>
    <mergeCell ref="RU49:RU54"/>
    <mergeCell ref="RU55:RU60"/>
    <mergeCell ref="RU61:RU66"/>
    <mergeCell ref="RU67:RU72"/>
    <mergeCell ref="RU73:RU78"/>
    <mergeCell ref="RU79:RU84"/>
    <mergeCell ref="RU85:RU138"/>
    <mergeCell ref="RU140:RU145"/>
    <mergeCell ref="RU146:RU148"/>
    <mergeCell ref="QQ79:QW84"/>
    <mergeCell ref="QX79:RT84"/>
    <mergeCell ref="NT39:QW40"/>
    <mergeCell ref="QX39:RT40"/>
    <mergeCell ref="QC69:QI70"/>
    <mergeCell ref="QJ69:QP70"/>
    <mergeCell ref="QQ69:QW70"/>
    <mergeCell ref="PO71:PU72"/>
    <mergeCell ref="PV71:QB72"/>
    <mergeCell ref="QC71:QI72"/>
    <mergeCell ref="QJ71:QP72"/>
    <mergeCell ref="QQ71:QW72"/>
    <mergeCell ref="PV61:QB62"/>
    <mergeCell ref="QC61:QI62"/>
    <mergeCell ref="PO41:QW43"/>
    <mergeCell ref="QX41:RT48"/>
    <mergeCell ref="PO44:PU48"/>
    <mergeCell ref="QB219:QF220"/>
    <mergeCell ref="RA221:RE222"/>
    <mergeCell ref="FP1:FR1"/>
    <mergeCell ref="JR1:JT1"/>
    <mergeCell ref="NT1:NV1"/>
    <mergeCell ref="QB211:QF212"/>
    <mergeCell ref="QL221:QP222"/>
    <mergeCell ref="QL223:QP224"/>
    <mergeCell ref="QL225:QP226"/>
    <mergeCell ref="PW227:QA228"/>
    <mergeCell ref="QB227:QF228"/>
    <mergeCell ref="QG227:QK228"/>
    <mergeCell ref="QL227:QP228"/>
    <mergeCell ref="LU213:LY214"/>
    <mergeCell ref="JQ140:JQ145"/>
    <mergeCell ref="QV193:QZ194"/>
    <mergeCell ref="RA193:RE194"/>
    <mergeCell ref="QV195:QZ196"/>
    <mergeCell ref="RA195:RE196"/>
    <mergeCell ref="RA161:RE162"/>
    <mergeCell ref="QV165:QZ166"/>
    <mergeCell ref="RA165:RE166"/>
    <mergeCell ref="QV167:QZ168"/>
    <mergeCell ref="RA167:RE168"/>
    <mergeCell ref="QV169:QZ170"/>
    <mergeCell ref="RA169:RE170"/>
    <mergeCell ref="QQ167:QU168"/>
    <mergeCell ref="MT179:MX180"/>
    <mergeCell ref="RA211:RE212"/>
    <mergeCell ref="QV217:QZ218"/>
    <mergeCell ref="RA217:RE218"/>
    <mergeCell ref="PW229:QA230"/>
    <mergeCell ref="QB229:QF230"/>
    <mergeCell ref="QG229:QK230"/>
    <mergeCell ref="QL229:QP230"/>
    <mergeCell ref="QL211:QP212"/>
    <mergeCell ref="QG163:QK164"/>
    <mergeCell ref="QL163:QP164"/>
    <mergeCell ref="MY207:NC208"/>
    <mergeCell ref="LZ209:MD210"/>
    <mergeCell ref="MJ209:MN210"/>
    <mergeCell ref="MY209:NC210"/>
    <mergeCell ref="LZ211:MD212"/>
    <mergeCell ref="MJ211:MN212"/>
    <mergeCell ref="MY211:NC212"/>
    <mergeCell ref="LZ213:MD214"/>
    <mergeCell ref="MJ213:MN214"/>
    <mergeCell ref="MY213:NC214"/>
    <mergeCell ref="NT173:NU184"/>
    <mergeCell ref="QG193:QK194"/>
    <mergeCell ref="QL193:QP194"/>
    <mergeCell ref="QG195:QK196"/>
    <mergeCell ref="QL195:QP196"/>
    <mergeCell ref="QB197:QF198"/>
    <mergeCell ref="QG197:QK198"/>
    <mergeCell ref="PL209:PS210"/>
    <mergeCell ref="PW181:QA182"/>
    <mergeCell ref="OD191:OI192"/>
    <mergeCell ref="QG231:QK232"/>
    <mergeCell ref="QL231:QP232"/>
    <mergeCell ref="QB213:QF214"/>
    <mergeCell ref="QL213:QP214"/>
    <mergeCell ref="PW223:QA224"/>
    <mergeCell ref="QB223:QF224"/>
    <mergeCell ref="QG223:QK224"/>
    <mergeCell ref="QG219:QK220"/>
    <mergeCell ref="PW213:QA214"/>
    <mergeCell ref="QG213:QK214"/>
    <mergeCell ref="QQ193:QU194"/>
    <mergeCell ref="PW215:QA216"/>
    <mergeCell ref="QB215:QF216"/>
    <mergeCell ref="QL215:QP216"/>
    <mergeCell ref="QV215:QZ216"/>
    <mergeCell ref="PW217:QA218"/>
    <mergeCell ref="QB201:QF202"/>
    <mergeCell ref="QG201:QK202"/>
    <mergeCell ref="QL201:QP202"/>
    <mergeCell ref="PW201:QA202"/>
    <mergeCell ref="QQ185:QU186"/>
    <mergeCell ref="OD203:OI204"/>
    <mergeCell ref="OJ203:OS204"/>
    <mergeCell ref="OT203:OV204"/>
    <mergeCell ref="PL201:PS202"/>
    <mergeCell ref="QQ207:QU208"/>
    <mergeCell ref="QB217:QF218"/>
    <mergeCell ref="QL217:QP218"/>
    <mergeCell ref="QQ199:QU200"/>
    <mergeCell ref="QV199:QZ200"/>
    <mergeCell ref="RA203:RE204"/>
    <mergeCell ref="PW205:QA206"/>
    <mergeCell ref="QB205:QF206"/>
    <mergeCell ref="QL205:QP206"/>
    <mergeCell ref="RA205:RE206"/>
    <mergeCell ref="PW207:QA208"/>
    <mergeCell ref="QB207:QF208"/>
    <mergeCell ref="QL207:QP208"/>
    <mergeCell ref="RA207:RE208"/>
    <mergeCell ref="QB209:QF210"/>
    <mergeCell ref="QL209:QP210"/>
    <mergeCell ref="RA209:RE210"/>
    <mergeCell ref="PW203:QA204"/>
    <mergeCell ref="QQ201:QU202"/>
    <mergeCell ref="QV201:QZ202"/>
    <mergeCell ref="QG199:QK200"/>
    <mergeCell ref="QL199:QP200"/>
    <mergeCell ref="RA199:RE200"/>
    <mergeCell ref="RA201:RE202"/>
    <mergeCell ref="PW209:QA210"/>
    <mergeCell ref="QG209:QK210"/>
    <mergeCell ref="QQ209:QU210"/>
    <mergeCell ref="QV209:QZ210"/>
    <mergeCell ref="NT185:OC190"/>
    <mergeCell ref="OD185:OI186"/>
    <mergeCell ref="OJ185:OS186"/>
    <mergeCell ref="OT185:OV186"/>
    <mergeCell ref="PL185:PS186"/>
    <mergeCell ref="PT185:PV186"/>
    <mergeCell ref="MY179:NC180"/>
    <mergeCell ref="LZ175:MD176"/>
    <mergeCell ref="ME175:MI176"/>
    <mergeCell ref="NV179:OC184"/>
    <mergeCell ref="OD179:OI180"/>
    <mergeCell ref="OJ179:OS180"/>
    <mergeCell ref="OT179:OV180"/>
    <mergeCell ref="NV197:OC202"/>
    <mergeCell ref="OD197:OI198"/>
    <mergeCell ref="QB193:QF194"/>
    <mergeCell ref="OD193:OI194"/>
    <mergeCell ref="OJ193:OS194"/>
    <mergeCell ref="OT193:OV194"/>
    <mergeCell ref="OD199:OI200"/>
    <mergeCell ref="OJ199:OS200"/>
    <mergeCell ref="OT199:OV200"/>
    <mergeCell ref="PT199:PV200"/>
    <mergeCell ref="PW199:QA200"/>
    <mergeCell ref="NT191:NU232"/>
    <mergeCell ref="PW231:QA232"/>
    <mergeCell ref="QB231:QF232"/>
    <mergeCell ref="QB203:QF204"/>
    <mergeCell ref="PW219:QA220"/>
    <mergeCell ref="PL221:PS222"/>
    <mergeCell ref="PT221:PV222"/>
    <mergeCell ref="PT209:PV210"/>
    <mergeCell ref="PL213:PS214"/>
    <mergeCell ref="PT213:PV214"/>
    <mergeCell ref="PL195:PS196"/>
    <mergeCell ref="PT195:PV196"/>
    <mergeCell ref="PW195:QA196"/>
    <mergeCell ref="QB195:QF196"/>
    <mergeCell ref="OJ191:OS192"/>
    <mergeCell ref="OT191:OV192"/>
    <mergeCell ref="OT201:OV202"/>
    <mergeCell ref="OW205:PK206"/>
    <mergeCell ref="NV191:OC196"/>
    <mergeCell ref="NV203:OC208"/>
    <mergeCell ref="LU223:LY224"/>
    <mergeCell ref="LZ223:MD224"/>
    <mergeCell ref="ME223:MI224"/>
    <mergeCell ref="MJ217:MN218"/>
    <mergeCell ref="MT217:MX218"/>
    <mergeCell ref="MT211:MX212"/>
    <mergeCell ref="MO213:MS214"/>
    <mergeCell ref="MT213:MX214"/>
    <mergeCell ref="MJ199:MN200"/>
    <mergeCell ref="ME193:MI194"/>
    <mergeCell ref="PT201:PV202"/>
    <mergeCell ref="JT203:KA208"/>
    <mergeCell ref="MT201:MX202"/>
    <mergeCell ref="LZ201:MD202"/>
    <mergeCell ref="MY189:NC190"/>
    <mergeCell ref="MT183:MX184"/>
    <mergeCell ref="MO175:MS176"/>
    <mergeCell ref="JT221:KA226"/>
    <mergeCell ref="KB225:KG226"/>
    <mergeCell ref="KH225:KQ226"/>
    <mergeCell ref="KR225:KT226"/>
    <mergeCell ref="LJ225:LQ226"/>
    <mergeCell ref="LR225:LT226"/>
    <mergeCell ref="MO225:MS226"/>
    <mergeCell ref="MT225:MX226"/>
    <mergeCell ref="KB223:KG224"/>
    <mergeCell ref="KH223:KQ224"/>
    <mergeCell ref="KR223:KT224"/>
    <mergeCell ref="LJ223:LQ224"/>
    <mergeCell ref="LU203:LY204"/>
    <mergeCell ref="LZ203:MD204"/>
    <mergeCell ref="LU215:LY216"/>
    <mergeCell ref="LZ215:MD216"/>
    <mergeCell ref="MJ225:MN226"/>
    <mergeCell ref="MO223:MS224"/>
    <mergeCell ref="LU221:LY222"/>
    <mergeCell ref="LZ221:MD222"/>
    <mergeCell ref="ME221:MI222"/>
    <mergeCell ref="MT223:MX224"/>
    <mergeCell ref="JT215:KA220"/>
    <mergeCell ref="KU221:LI222"/>
    <mergeCell ref="KU223:LI224"/>
    <mergeCell ref="KU225:LI226"/>
    <mergeCell ref="IR217:IV218"/>
    <mergeCell ref="IW217:JA218"/>
    <mergeCell ref="ME197:MI198"/>
    <mergeCell ref="LZ199:MD200"/>
    <mergeCell ref="ME199:MI200"/>
    <mergeCell ref="IW219:JA220"/>
    <mergeCell ref="EA217:EE218"/>
    <mergeCell ref="EF217:EJ218"/>
    <mergeCell ref="EP217:ET218"/>
    <mergeCell ref="EZ217:FD218"/>
    <mergeCell ref="FE217:FI218"/>
    <mergeCell ref="EP199:ET200"/>
    <mergeCell ref="FE199:FI200"/>
    <mergeCell ref="FE205:FI206"/>
    <mergeCell ref="EA207:EE208"/>
    <mergeCell ref="EF207:EJ208"/>
    <mergeCell ref="EP207:ET208"/>
    <mergeCell ref="KB215:KG216"/>
    <mergeCell ref="KH215:KQ216"/>
    <mergeCell ref="KR215:KT216"/>
    <mergeCell ref="LJ215:LQ216"/>
    <mergeCell ref="LR219:LT220"/>
    <mergeCell ref="LU217:LY218"/>
    <mergeCell ref="LZ217:MD218"/>
    <mergeCell ref="KU215:LI216"/>
    <mergeCell ref="KU217:LI218"/>
    <mergeCell ref="KU219:LI220"/>
    <mergeCell ref="ME219:MI220"/>
    <mergeCell ref="LJ213:LQ214"/>
    <mergeCell ref="LR213:LT214"/>
    <mergeCell ref="ME213:MI214"/>
    <mergeCell ref="LJ203:LQ204"/>
    <mergeCell ref="GF231:GO232"/>
    <mergeCell ref="IC193:IG194"/>
    <mergeCell ref="IH193:IL194"/>
    <mergeCell ref="IR193:IV194"/>
    <mergeCell ref="IW193:JA194"/>
    <mergeCell ref="IC195:IG196"/>
    <mergeCell ref="IR197:IV198"/>
    <mergeCell ref="HS197:HW198"/>
    <mergeCell ref="IH195:IL196"/>
    <mergeCell ref="IM197:IQ198"/>
    <mergeCell ref="HS215:HW216"/>
    <mergeCell ref="HX215:IB216"/>
    <mergeCell ref="IH215:IL216"/>
    <mergeCell ref="IR215:IV216"/>
    <mergeCell ref="IW215:JA216"/>
    <mergeCell ref="IR203:IV204"/>
    <mergeCell ref="HX219:IB220"/>
    <mergeCell ref="IH219:IL220"/>
    <mergeCell ref="IR219:IV220"/>
    <mergeCell ref="HX231:IB232"/>
    <mergeCell ref="IC231:IG232"/>
    <mergeCell ref="HS203:HW204"/>
    <mergeCell ref="HX203:IB204"/>
    <mergeCell ref="IH203:IL204"/>
    <mergeCell ref="IW203:JA204"/>
    <mergeCell ref="IW223:JA224"/>
    <mergeCell ref="HS229:HW230"/>
    <mergeCell ref="HX229:IB230"/>
    <mergeCell ref="IC229:IG230"/>
    <mergeCell ref="IH229:IL230"/>
    <mergeCell ref="HS231:HW232"/>
    <mergeCell ref="IH221:IL222"/>
    <mergeCell ref="IC167:IG168"/>
    <mergeCell ref="IR167:IV168"/>
    <mergeCell ref="HS169:HW170"/>
    <mergeCell ref="IC169:IG170"/>
    <mergeCell ref="IR169:IV170"/>
    <mergeCell ref="IR183:IV184"/>
    <mergeCell ref="IW183:JA184"/>
    <mergeCell ref="IR195:IV196"/>
    <mergeCell ref="IW195:JA196"/>
    <mergeCell ref="IH201:IL202"/>
    <mergeCell ref="IW201:JA202"/>
    <mergeCell ref="IH189:IL190"/>
    <mergeCell ref="IR189:IV190"/>
    <mergeCell ref="IW189:JA190"/>
    <mergeCell ref="IC191:IG192"/>
    <mergeCell ref="IH191:IL192"/>
    <mergeCell ref="IR191:IV192"/>
    <mergeCell ref="IW191:JA192"/>
    <mergeCell ref="HS187:HW188"/>
    <mergeCell ref="IC187:IG188"/>
    <mergeCell ref="IH187:IL188"/>
    <mergeCell ref="IR187:IV188"/>
    <mergeCell ref="IW187:JA188"/>
    <mergeCell ref="HX181:IB182"/>
    <mergeCell ref="IC185:IG186"/>
    <mergeCell ref="IH185:IL186"/>
    <mergeCell ref="RF171:RJ172"/>
    <mergeCell ref="QV171:QZ172"/>
    <mergeCell ref="MJ167:MN168"/>
    <mergeCell ref="MO167:MS168"/>
    <mergeCell ref="ND167:NH168"/>
    <mergeCell ref="EZ165:FD166"/>
    <mergeCell ref="FE165:FI166"/>
    <mergeCell ref="HH181:HO182"/>
    <mergeCell ref="HP181:HR182"/>
    <mergeCell ref="HS181:HW182"/>
    <mergeCell ref="HS171:HW172"/>
    <mergeCell ref="IC171:IG172"/>
    <mergeCell ref="IR171:IV172"/>
    <mergeCell ref="IW171:JA172"/>
    <mergeCell ref="FE207:FI208"/>
    <mergeCell ref="EF209:EJ210"/>
    <mergeCell ref="EP209:ET210"/>
    <mergeCell ref="FE209:FI210"/>
    <mergeCell ref="FE191:FI192"/>
    <mergeCell ref="EK193:EO194"/>
    <mergeCell ref="EP193:ET194"/>
    <mergeCell ref="EZ193:FD194"/>
    <mergeCell ref="FE193:FI194"/>
    <mergeCell ref="EK195:EO196"/>
    <mergeCell ref="EP195:ET196"/>
    <mergeCell ref="EZ195:FD196"/>
    <mergeCell ref="FE195:FI196"/>
    <mergeCell ref="EF197:EJ198"/>
    <mergeCell ref="EK197:EO198"/>
    <mergeCell ref="EP197:ET198"/>
    <mergeCell ref="FE197:FI198"/>
    <mergeCell ref="EF199:EJ200"/>
    <mergeCell ref="PO69:PU70"/>
    <mergeCell ref="PV69:QB70"/>
    <mergeCell ref="MJ161:MN162"/>
    <mergeCell ref="MT161:MX162"/>
    <mergeCell ref="JR161:JS172"/>
    <mergeCell ref="JT161:KA166"/>
    <mergeCell ref="KB161:KG162"/>
    <mergeCell ref="KH161:KQ162"/>
    <mergeCell ref="KR161:KT162"/>
    <mergeCell ref="LJ161:LQ162"/>
    <mergeCell ref="LR161:LT162"/>
    <mergeCell ref="LZ161:MD162"/>
    <mergeCell ref="MO161:MS162"/>
    <mergeCell ref="QQ73:QW74"/>
    <mergeCell ref="HR77:HX78"/>
    <mergeCell ref="IF77:IL78"/>
    <mergeCell ref="LT75:LZ76"/>
    <mergeCell ref="LT77:LZ78"/>
    <mergeCell ref="LM75:LS76"/>
    <mergeCell ref="MA75:MG76"/>
    <mergeCell ref="HR79:HX84"/>
    <mergeCell ref="HY79:IE84"/>
    <mergeCell ref="IF79:IL84"/>
    <mergeCell ref="IM79:IS84"/>
    <mergeCell ref="IT79:JP84"/>
    <mergeCell ref="QQ169:QU170"/>
    <mergeCell ref="IR163:IV164"/>
    <mergeCell ref="HS165:HW166"/>
    <mergeCell ref="IC165:IG166"/>
    <mergeCell ref="IH165:IL166"/>
    <mergeCell ref="IR165:IV166"/>
    <mergeCell ref="HS167:HW168"/>
    <mergeCell ref="LJ167:LQ168"/>
    <mergeCell ref="LR167:LT168"/>
    <mergeCell ref="LZ167:MD168"/>
    <mergeCell ref="OJ169:OS170"/>
    <mergeCell ref="OT169:OV170"/>
    <mergeCell ref="PL169:PS170"/>
    <mergeCell ref="PT169:PV170"/>
    <mergeCell ref="QB169:QF170"/>
    <mergeCell ref="QL169:QP170"/>
    <mergeCell ref="PW171:QA172"/>
    <mergeCell ref="QG171:QK172"/>
    <mergeCell ref="MJ163:MN164"/>
    <mergeCell ref="MT163:MX164"/>
    <mergeCell ref="MY163:NC164"/>
    <mergeCell ref="MJ165:MN166"/>
    <mergeCell ref="MT165:MX166"/>
    <mergeCell ref="MY165:NC166"/>
    <mergeCell ref="LU163:LY164"/>
    <mergeCell ref="ME163:MI164"/>
    <mergeCell ref="LU165:LY166"/>
    <mergeCell ref="ME165:MI166"/>
    <mergeCell ref="LU167:LY168"/>
    <mergeCell ref="ME167:MI168"/>
    <mergeCell ref="OD163:OI164"/>
    <mergeCell ref="OJ163:OS164"/>
    <mergeCell ref="OT163:OV164"/>
    <mergeCell ref="PL163:PS164"/>
    <mergeCell ref="PT163:PV164"/>
    <mergeCell ref="NV161:OC166"/>
    <mergeCell ref="OD161:OI162"/>
    <mergeCell ref="OJ161:OS162"/>
    <mergeCell ref="OT161:OV162"/>
    <mergeCell ref="KB63:KG64"/>
    <mergeCell ref="QJ44:QP48"/>
    <mergeCell ref="QQ44:QW48"/>
    <mergeCell ref="PO49:PU54"/>
    <mergeCell ref="PV49:QB54"/>
    <mergeCell ref="QC49:QI54"/>
    <mergeCell ref="QJ49:QP54"/>
    <mergeCell ref="QQ49:QW54"/>
    <mergeCell ref="QX49:RT54"/>
    <mergeCell ref="PO55:PU60"/>
    <mergeCell ref="PV55:QB60"/>
    <mergeCell ref="QC55:QI60"/>
    <mergeCell ref="QJ55:QP60"/>
    <mergeCell ref="QQ55:QW60"/>
    <mergeCell ref="QX55:RT60"/>
    <mergeCell ref="HY69:IE70"/>
    <mergeCell ref="PO63:PU64"/>
    <mergeCell ref="PV63:QB64"/>
    <mergeCell ref="QC63:QI64"/>
    <mergeCell ref="QJ63:QP64"/>
    <mergeCell ref="QQ63:QW64"/>
    <mergeCell ref="PO65:PU66"/>
    <mergeCell ref="PV65:QB66"/>
    <mergeCell ref="QC65:QI66"/>
    <mergeCell ref="QJ65:QP66"/>
    <mergeCell ref="QQ65:QW66"/>
    <mergeCell ref="PO67:PU68"/>
    <mergeCell ref="PV67:QB68"/>
    <mergeCell ref="QC67:QI68"/>
    <mergeCell ref="QJ67:QP68"/>
    <mergeCell ref="QQ67:QW68"/>
    <mergeCell ref="QX67:RT72"/>
    <mergeCell ref="NT61:OC66"/>
    <mergeCell ref="OD61:OI62"/>
    <mergeCell ref="OJ61:OT62"/>
    <mergeCell ref="OU61:OY62"/>
    <mergeCell ref="OD63:OI64"/>
    <mergeCell ref="OJ63:OT64"/>
    <mergeCell ref="OU63:OY64"/>
    <mergeCell ref="OD65:OI66"/>
    <mergeCell ref="OJ65:OT66"/>
    <mergeCell ref="OU65:OY66"/>
    <mergeCell ref="PO61:PU62"/>
    <mergeCell ref="OJ73:OT74"/>
    <mergeCell ref="OU73:OY74"/>
    <mergeCell ref="OD75:OI76"/>
    <mergeCell ref="LT61:LZ62"/>
    <mergeCell ref="MA61:MG62"/>
    <mergeCell ref="LT63:LZ64"/>
    <mergeCell ref="MA63:MG64"/>
    <mergeCell ref="LT65:LZ66"/>
    <mergeCell ref="MA65:MG66"/>
    <mergeCell ref="MA67:MG68"/>
    <mergeCell ref="MA69:MG70"/>
    <mergeCell ref="MA71:MG72"/>
    <mergeCell ref="LT73:LZ74"/>
    <mergeCell ref="MO61:MU62"/>
    <mergeCell ref="NT67:OC72"/>
    <mergeCell ref="OD67:OI68"/>
    <mergeCell ref="OJ67:OT68"/>
    <mergeCell ref="OU67:OY68"/>
    <mergeCell ref="OD69:OI70"/>
    <mergeCell ref="OJ69:OT70"/>
    <mergeCell ref="OU69:OY70"/>
    <mergeCell ref="LT69:LZ70"/>
    <mergeCell ref="LM71:LS72"/>
    <mergeCell ref="LT71:LZ72"/>
    <mergeCell ref="LM73:LS74"/>
    <mergeCell ref="MA73:MG74"/>
    <mergeCell ref="HR73:HX74"/>
    <mergeCell ref="IF73:IL74"/>
    <mergeCell ref="JR39:MU40"/>
    <mergeCell ref="FP39:IS40"/>
    <mergeCell ref="IT39:JP40"/>
    <mergeCell ref="IT41:JP48"/>
    <mergeCell ref="IT49:JP54"/>
    <mergeCell ref="IT55:JP60"/>
    <mergeCell ref="IT61:JP66"/>
    <mergeCell ref="IT67:JP72"/>
    <mergeCell ref="IT73:JP78"/>
    <mergeCell ref="LM41:MU43"/>
    <mergeCell ref="LM44:LS48"/>
    <mergeCell ref="LT44:LZ48"/>
    <mergeCell ref="MA44:MG48"/>
    <mergeCell ref="MH44:MN48"/>
    <mergeCell ref="MO44:MU48"/>
    <mergeCell ref="LM49:LS54"/>
    <mergeCell ref="LM63:LS64"/>
    <mergeCell ref="LT49:LZ54"/>
    <mergeCell ref="MH63:MN64"/>
    <mergeCell ref="MA49:MG54"/>
    <mergeCell ref="MO63:MU64"/>
    <mergeCell ref="LM65:LS66"/>
    <mergeCell ref="HR75:HX76"/>
    <mergeCell ref="IF75:IL76"/>
    <mergeCell ref="KB65:KG66"/>
    <mergeCell ref="MV39:NR40"/>
    <mergeCell ref="MV41:NR48"/>
    <mergeCell ref="MV49:NR54"/>
    <mergeCell ref="MV55:NR60"/>
    <mergeCell ref="MV61:NR66"/>
    <mergeCell ref="MV67:NR72"/>
    <mergeCell ref="MV73:NR78"/>
    <mergeCell ref="MV79:NR84"/>
    <mergeCell ref="DP152:DZ154"/>
    <mergeCell ref="DP155:DZ160"/>
    <mergeCell ref="DF241:DP242"/>
    <mergeCell ref="EM61:ES62"/>
    <mergeCell ref="ET61:EZ62"/>
    <mergeCell ref="EM63:ES64"/>
    <mergeCell ref="ET63:EZ64"/>
    <mergeCell ref="EM65:ES66"/>
    <mergeCell ref="ET65:EZ66"/>
    <mergeCell ref="ET67:EZ68"/>
    <mergeCell ref="ET69:EZ70"/>
    <mergeCell ref="ET71:EZ72"/>
    <mergeCell ref="EM73:ES74"/>
    <mergeCell ref="FA73:FG74"/>
    <mergeCell ref="EM75:ES76"/>
    <mergeCell ref="FA75:FG76"/>
    <mergeCell ref="EM77:ES78"/>
    <mergeCell ref="FA77:FG78"/>
    <mergeCell ref="HR63:HX64"/>
    <mergeCell ref="HY63:IE64"/>
    <mergeCell ref="HR65:HX66"/>
    <mergeCell ref="HY65:IE66"/>
    <mergeCell ref="HY67:IE68"/>
    <mergeCell ref="HK79:HQ84"/>
    <mergeCell ref="MO49:MU54"/>
    <mergeCell ref="MH65:MN66"/>
    <mergeCell ref="MO65:MU66"/>
    <mergeCell ref="LM67:LS68"/>
    <mergeCell ref="LT67:LZ68"/>
    <mergeCell ref="MH67:MN68"/>
    <mergeCell ref="HK71:HQ72"/>
    <mergeCell ref="HR71:HX72"/>
    <mergeCell ref="IF71:IL72"/>
    <mergeCell ref="IM71:IS72"/>
    <mergeCell ref="HK73:HQ74"/>
    <mergeCell ref="HY73:IE74"/>
    <mergeCell ref="IM73:IS74"/>
    <mergeCell ref="KB69:KG70"/>
    <mergeCell ref="KH69:KR70"/>
    <mergeCell ref="KS69:KW70"/>
    <mergeCell ref="KX69:LL70"/>
    <mergeCell ref="KX71:LL72"/>
    <mergeCell ref="KB71:KG72"/>
    <mergeCell ref="KH71:KR72"/>
    <mergeCell ref="JR67:KA72"/>
    <mergeCell ref="KB67:KG68"/>
    <mergeCell ref="KH67:KR68"/>
    <mergeCell ref="KS67:KW68"/>
    <mergeCell ref="LM55:LS60"/>
    <mergeCell ref="LT55:LZ60"/>
    <mergeCell ref="MA55:MG60"/>
    <mergeCell ref="MH55:MN60"/>
    <mergeCell ref="MO55:MU60"/>
    <mergeCell ref="KH63:KR64"/>
    <mergeCell ref="IF69:IL70"/>
    <mergeCell ref="LM69:LS70"/>
    <mergeCell ref="HK41:IS43"/>
    <mergeCell ref="HK44:HQ48"/>
    <mergeCell ref="HR44:HX48"/>
    <mergeCell ref="HY44:IE48"/>
    <mergeCell ref="IF44:IL48"/>
    <mergeCell ref="IM44:IS48"/>
    <mergeCell ref="HK49:HQ54"/>
    <mergeCell ref="HR49:HX54"/>
    <mergeCell ref="HY49:IE54"/>
    <mergeCell ref="IF49:IL54"/>
    <mergeCell ref="IM49:IS54"/>
    <mergeCell ref="HK55:HQ60"/>
    <mergeCell ref="HR55:HX60"/>
    <mergeCell ref="HY55:IE60"/>
    <mergeCell ref="IF55:IL60"/>
    <mergeCell ref="IM55:IS60"/>
    <mergeCell ref="HK61:HQ62"/>
    <mergeCell ref="HR61:HX62"/>
    <mergeCell ref="HY61:IE62"/>
    <mergeCell ref="FO85:FO138"/>
    <mergeCell ref="JQ7:JQ12"/>
    <mergeCell ref="JQ13:JQ35"/>
    <mergeCell ref="JR13:NR35"/>
    <mergeCell ref="JQ41:JQ48"/>
    <mergeCell ref="JQ49:JQ54"/>
    <mergeCell ref="JQ55:JQ60"/>
    <mergeCell ref="JQ61:JQ66"/>
    <mergeCell ref="JQ67:JQ72"/>
    <mergeCell ref="JQ73:JQ78"/>
    <mergeCell ref="JQ79:JQ84"/>
    <mergeCell ref="JQ36:JQ40"/>
    <mergeCell ref="KB41:KW43"/>
    <mergeCell ref="KB44:KW48"/>
    <mergeCell ref="KX55:LL56"/>
    <mergeCell ref="KX57:LL58"/>
    <mergeCell ref="KX59:LL60"/>
    <mergeCell ref="KX61:LL62"/>
    <mergeCell ref="FO7:FO12"/>
    <mergeCell ref="KX63:LL64"/>
    <mergeCell ref="KX65:LL66"/>
    <mergeCell ref="KX67:LL68"/>
    <mergeCell ref="FO79:FO84"/>
    <mergeCell ref="FP13:JP35"/>
    <mergeCell ref="GK36:JP38"/>
    <mergeCell ref="FZ41:GU43"/>
    <mergeCell ref="FZ44:GU48"/>
    <mergeCell ref="GV55:HJ56"/>
    <mergeCell ref="GV57:HJ58"/>
    <mergeCell ref="GV59:HJ60"/>
    <mergeCell ref="GV61:HJ62"/>
    <mergeCell ref="GV63:HJ64"/>
    <mergeCell ref="GV81:HJ82"/>
    <mergeCell ref="GV83:HJ84"/>
    <mergeCell ref="IF61:IL62"/>
    <mergeCell ref="IM61:IS62"/>
    <mergeCell ref="HK63:HQ64"/>
    <mergeCell ref="IF63:IL64"/>
    <mergeCell ref="IM63:IS64"/>
    <mergeCell ref="HK65:HQ66"/>
    <mergeCell ref="IF65:IL66"/>
    <mergeCell ref="GF83:GP84"/>
    <mergeCell ref="GQ83:GU84"/>
    <mergeCell ref="IM65:IS66"/>
    <mergeCell ref="HK67:HQ68"/>
    <mergeCell ref="HR67:HX68"/>
    <mergeCell ref="HK75:HQ76"/>
    <mergeCell ref="HY75:IE76"/>
    <mergeCell ref="IM75:IS76"/>
    <mergeCell ref="HK77:HQ78"/>
    <mergeCell ref="HY77:IE78"/>
    <mergeCell ref="IM77:IS78"/>
    <mergeCell ref="IF67:IL68"/>
    <mergeCell ref="IM67:IS68"/>
    <mergeCell ref="GF79:GP80"/>
    <mergeCell ref="GQ79:GU80"/>
    <mergeCell ref="HK69:HQ70"/>
    <mergeCell ref="HR69:HX70"/>
    <mergeCell ref="IM69:IS70"/>
    <mergeCell ref="HY71:IE72"/>
    <mergeCell ref="GQ61:GU62"/>
    <mergeCell ref="GQ81:GU82"/>
    <mergeCell ref="EF67:EL68"/>
    <mergeCell ref="EM67:ES68"/>
    <mergeCell ref="FA67:FG68"/>
    <mergeCell ref="CU67:CZ68"/>
    <mergeCell ref="DA67:DK68"/>
    <mergeCell ref="DL67:DP68"/>
    <mergeCell ref="DQ69:EE70"/>
    <mergeCell ref="FZ73:GE74"/>
    <mergeCell ref="GF73:GP74"/>
    <mergeCell ref="GQ73:GU74"/>
    <mergeCell ref="FZ75:GE76"/>
    <mergeCell ref="GF75:GP76"/>
    <mergeCell ref="GQ75:GU76"/>
    <mergeCell ref="EF75:EL76"/>
    <mergeCell ref="ET75:EZ76"/>
    <mergeCell ref="FH75:FN76"/>
    <mergeCell ref="EM69:ES70"/>
    <mergeCell ref="CU69:CZ70"/>
    <mergeCell ref="FH69:FN70"/>
    <mergeCell ref="CU71:CZ72"/>
    <mergeCell ref="GF69:GP70"/>
    <mergeCell ref="GQ69:GU70"/>
    <mergeCell ref="FZ71:GE72"/>
    <mergeCell ref="GF71:GP72"/>
    <mergeCell ref="GQ71:GU72"/>
    <mergeCell ref="FP73:FY78"/>
    <mergeCell ref="CW9:EI12"/>
    <mergeCell ref="DK21:DN22"/>
    <mergeCell ref="DO21:EE22"/>
    <mergeCell ref="EF22:EP24"/>
    <mergeCell ref="CD9:CU12"/>
    <mergeCell ref="S7:AT8"/>
    <mergeCell ref="AA1:BS2"/>
    <mergeCell ref="BV1:DP4"/>
    <mergeCell ref="DQ1:FN4"/>
    <mergeCell ref="DS28:DV29"/>
    <mergeCell ref="B26:K29"/>
    <mergeCell ref="L26:BC29"/>
    <mergeCell ref="AG36:CT38"/>
    <mergeCell ref="CU41:DP43"/>
    <mergeCell ref="CU44:DP48"/>
    <mergeCell ref="DQ55:EE56"/>
    <mergeCell ref="DQ57:EE58"/>
    <mergeCell ref="L16:AM18"/>
    <mergeCell ref="L19:AM21"/>
    <mergeCell ref="L22:BA24"/>
    <mergeCell ref="DK14:DL16"/>
    <mergeCell ref="DM14:EU16"/>
    <mergeCell ref="B30:K35"/>
    <mergeCell ref="BY55:CT60"/>
    <mergeCell ref="CU55:CZ56"/>
    <mergeCell ref="DA55:DK56"/>
    <mergeCell ref="BY49:CT54"/>
    <mergeCell ref="CU49:DP54"/>
    <mergeCell ref="DQ49:EE54"/>
    <mergeCell ref="EF49:EL54"/>
    <mergeCell ref="EM49:ES54"/>
    <mergeCell ref="ET49:EZ54"/>
    <mergeCell ref="QG245:QK250"/>
    <mergeCell ref="QQ246:QU250"/>
    <mergeCell ref="QV246:QZ250"/>
    <mergeCell ref="B13:P15"/>
    <mergeCell ref="BW14:CG16"/>
    <mergeCell ref="CH14:DJ16"/>
    <mergeCell ref="B16:G24"/>
    <mergeCell ref="H16:K18"/>
    <mergeCell ref="AO16:AX17"/>
    <mergeCell ref="BC16:BG20"/>
    <mergeCell ref="BH16:BU20"/>
    <mergeCell ref="BW17:CG20"/>
    <mergeCell ref="CH17:EE20"/>
    <mergeCell ref="AO18:AX20"/>
    <mergeCell ref="H19:K21"/>
    <mergeCell ref="BC21:BG24"/>
    <mergeCell ref="BH21:BU24"/>
    <mergeCell ref="BW21:CG24"/>
    <mergeCell ref="CH21:DJ24"/>
    <mergeCell ref="H22:K24"/>
    <mergeCell ref="DQ59:EE60"/>
    <mergeCell ref="DQ61:EE62"/>
    <mergeCell ref="DQ63:EE64"/>
    <mergeCell ref="DQ65:EE66"/>
    <mergeCell ref="DQ67:EE68"/>
    <mergeCell ref="DQ71:EE72"/>
    <mergeCell ref="DQ73:EE74"/>
    <mergeCell ref="DQ75:EE76"/>
    <mergeCell ref="AG73:AW78"/>
    <mergeCell ref="AX73:BB78"/>
    <mergeCell ref="FH67:FN68"/>
    <mergeCell ref="EF69:EL70"/>
    <mergeCell ref="FO13:FO35"/>
    <mergeCell ref="FO36:FO40"/>
    <mergeCell ref="FO41:FO48"/>
    <mergeCell ref="FO49:FO54"/>
    <mergeCell ref="FO55:FO60"/>
    <mergeCell ref="FO61:FO66"/>
    <mergeCell ref="FO67:FO72"/>
    <mergeCell ref="FO73:FO78"/>
    <mergeCell ref="NT238:RT240"/>
    <mergeCell ref="NT251:OC256"/>
    <mergeCell ref="OD251:OH252"/>
    <mergeCell ref="OI251:OQ252"/>
    <mergeCell ref="OR251:OV252"/>
    <mergeCell ref="PL251:PS252"/>
    <mergeCell ref="PT251:PV252"/>
    <mergeCell ref="PW251:QA252"/>
    <mergeCell ref="QB251:QF252"/>
    <mergeCell ref="QG251:QK252"/>
    <mergeCell ref="QL251:QP252"/>
    <mergeCell ref="QQ251:QU252"/>
    <mergeCell ref="QV251:QZ252"/>
    <mergeCell ref="OD255:OH256"/>
    <mergeCell ref="OD253:OH254"/>
    <mergeCell ref="OI253:OQ254"/>
    <mergeCell ref="OR253:OV254"/>
    <mergeCell ref="PL253:PS254"/>
    <mergeCell ref="PT253:PV254"/>
    <mergeCell ref="PW253:QA254"/>
    <mergeCell ref="QB253:QF254"/>
    <mergeCell ref="OI255:OQ256"/>
    <mergeCell ref="RA243:RE250"/>
    <mergeCell ref="RF243:RO245"/>
    <mergeCell ref="OR255:OV256"/>
    <mergeCell ref="PL255:PS256"/>
    <mergeCell ref="PT255:PV256"/>
    <mergeCell ref="PW255:QA256"/>
    <mergeCell ref="QB255:QF256"/>
    <mergeCell ref="QG255:QK256"/>
    <mergeCell ref="QL255:QP256"/>
    <mergeCell ref="QQ255:QU256"/>
    <mergeCell ref="QV255:QZ256"/>
    <mergeCell ref="RA255:RE256"/>
    <mergeCell ref="RF255:RJ256"/>
    <mergeCell ref="RK255:RO256"/>
    <mergeCell ref="RP255:RT256"/>
    <mergeCell ref="RA251:RE252"/>
    <mergeCell ref="RF251:RJ252"/>
    <mergeCell ref="RK251:RO252"/>
    <mergeCell ref="RP251:RT252"/>
    <mergeCell ref="OW251:PK252"/>
    <mergeCell ref="OW253:PK254"/>
    <mergeCell ref="RP253:RT254"/>
    <mergeCell ref="QG253:QK254"/>
    <mergeCell ref="QL253:QP254"/>
    <mergeCell ref="QQ253:QU254"/>
    <mergeCell ref="QV253:QZ254"/>
    <mergeCell ref="RA253:RE254"/>
    <mergeCell ref="RF253:RJ254"/>
    <mergeCell ref="RK253:RO254"/>
    <mergeCell ref="OW255:PK256"/>
    <mergeCell ref="RF246:RJ250"/>
    <mergeCell ref="RK246:RO250"/>
    <mergeCell ref="OD244:OV250"/>
    <mergeCell ref="OD231:OI232"/>
    <mergeCell ref="OJ231:OS232"/>
    <mergeCell ref="OT231:OV232"/>
    <mergeCell ref="PL231:PS232"/>
    <mergeCell ref="PT231:PV232"/>
    <mergeCell ref="QQ231:QU232"/>
    <mergeCell ref="QV231:QZ232"/>
    <mergeCell ref="RA231:RE232"/>
    <mergeCell ref="RF231:RJ232"/>
    <mergeCell ref="NT233:OC236"/>
    <mergeCell ref="OD233:OV236"/>
    <mergeCell ref="OW233:PK236"/>
    <mergeCell ref="PL233:PV236"/>
    <mergeCell ref="PW233:QA236"/>
    <mergeCell ref="QB233:QF236"/>
    <mergeCell ref="QG233:QK236"/>
    <mergeCell ref="QL233:QP236"/>
    <mergeCell ref="QQ233:QU236"/>
    <mergeCell ref="QV233:QZ236"/>
    <mergeCell ref="RA233:RE236"/>
    <mergeCell ref="RF233:RJ236"/>
    <mergeCell ref="NT241:OC250"/>
    <mergeCell ref="PW241:RT242"/>
    <mergeCell ref="PW243:QA250"/>
    <mergeCell ref="QB243:QK244"/>
    <mergeCell ref="QL243:QP250"/>
    <mergeCell ref="QQ243:QZ245"/>
    <mergeCell ref="RP243:RT250"/>
    <mergeCell ref="QB245:QF250"/>
    <mergeCell ref="RF221:RJ222"/>
    <mergeCell ref="OD223:OI224"/>
    <mergeCell ref="OJ223:OS224"/>
    <mergeCell ref="OT223:OV224"/>
    <mergeCell ref="PL223:PS224"/>
    <mergeCell ref="PT223:PV224"/>
    <mergeCell ref="QQ223:QU224"/>
    <mergeCell ref="QV223:QZ224"/>
    <mergeCell ref="RA223:RE224"/>
    <mergeCell ref="RF223:RJ224"/>
    <mergeCell ref="RA225:RE226"/>
    <mergeCell ref="RF225:RJ226"/>
    <mergeCell ref="NV227:OC232"/>
    <mergeCell ref="OD227:OI228"/>
    <mergeCell ref="OJ227:OS228"/>
    <mergeCell ref="OT227:OV228"/>
    <mergeCell ref="PL227:PS228"/>
    <mergeCell ref="PT227:PV228"/>
    <mergeCell ref="QQ227:QU228"/>
    <mergeCell ref="QV227:QZ228"/>
    <mergeCell ref="RA227:RE228"/>
    <mergeCell ref="RF227:RJ228"/>
    <mergeCell ref="OD229:OI230"/>
    <mergeCell ref="OJ229:OS230"/>
    <mergeCell ref="OT229:OV230"/>
    <mergeCell ref="PL229:PS230"/>
    <mergeCell ref="PT229:PV230"/>
    <mergeCell ref="QQ229:QU230"/>
    <mergeCell ref="QV229:QZ230"/>
    <mergeCell ref="RA229:RE230"/>
    <mergeCell ref="RF229:RJ230"/>
    <mergeCell ref="NV221:OC226"/>
    <mergeCell ref="QG221:QK222"/>
    <mergeCell ref="QQ221:QU222"/>
    <mergeCell ref="QV221:QZ222"/>
    <mergeCell ref="OD225:OI226"/>
    <mergeCell ref="OJ225:OS226"/>
    <mergeCell ref="OT225:OV226"/>
    <mergeCell ref="PL225:PS226"/>
    <mergeCell ref="PT225:PV226"/>
    <mergeCell ref="PW225:QA226"/>
    <mergeCell ref="QB225:QF226"/>
    <mergeCell ref="QG225:QK226"/>
    <mergeCell ref="QQ225:QU226"/>
    <mergeCell ref="QV225:QZ226"/>
    <mergeCell ref="OD221:OI222"/>
    <mergeCell ref="OJ221:OS222"/>
    <mergeCell ref="OT221:OV222"/>
    <mergeCell ref="OW225:PK226"/>
    <mergeCell ref="OW221:PK222"/>
    <mergeCell ref="OW223:PK224"/>
    <mergeCell ref="PW221:QA222"/>
    <mergeCell ref="QB221:QF222"/>
    <mergeCell ref="QQ213:QU214"/>
    <mergeCell ref="QV213:QZ214"/>
    <mergeCell ref="RF213:RJ214"/>
    <mergeCell ref="NV215:OC220"/>
    <mergeCell ref="OD215:OI216"/>
    <mergeCell ref="OJ215:OS216"/>
    <mergeCell ref="OT215:OV216"/>
    <mergeCell ref="PL215:PS216"/>
    <mergeCell ref="PT215:PV216"/>
    <mergeCell ref="QG215:QK216"/>
    <mergeCell ref="QQ215:QU216"/>
    <mergeCell ref="RF215:RJ216"/>
    <mergeCell ref="OD217:OI218"/>
    <mergeCell ref="OJ217:OS218"/>
    <mergeCell ref="OT217:OV218"/>
    <mergeCell ref="PL217:PS218"/>
    <mergeCell ref="PT217:PV218"/>
    <mergeCell ref="QG217:QK218"/>
    <mergeCell ref="QQ217:QU218"/>
    <mergeCell ref="RF217:RJ218"/>
    <mergeCell ref="OD219:OI220"/>
    <mergeCell ref="OJ219:OS220"/>
    <mergeCell ref="OT219:OV220"/>
    <mergeCell ref="PL219:PS220"/>
    <mergeCell ref="PT219:PV220"/>
    <mergeCell ref="QQ219:QU220"/>
    <mergeCell ref="RF219:RJ220"/>
    <mergeCell ref="QV219:QZ220"/>
    <mergeCell ref="RA219:RE220"/>
    <mergeCell ref="QL219:QP220"/>
    <mergeCell ref="RA213:RE214"/>
    <mergeCell ref="RA215:RE216"/>
    <mergeCell ref="RF209:RJ210"/>
    <mergeCell ref="OD211:OI212"/>
    <mergeCell ref="OJ211:OS212"/>
    <mergeCell ref="OT211:OV212"/>
    <mergeCell ref="PL211:PS212"/>
    <mergeCell ref="PT211:PV212"/>
    <mergeCell ref="PW211:QA212"/>
    <mergeCell ref="QG211:QK212"/>
    <mergeCell ref="QQ211:QU212"/>
    <mergeCell ref="QV211:QZ212"/>
    <mergeCell ref="RF211:RJ212"/>
    <mergeCell ref="PL203:PS204"/>
    <mergeCell ref="PT203:PV204"/>
    <mergeCell ref="QG203:QK204"/>
    <mergeCell ref="QQ203:QU204"/>
    <mergeCell ref="QV203:QZ204"/>
    <mergeCell ref="RF203:RJ204"/>
    <mergeCell ref="OD205:OI206"/>
    <mergeCell ref="OJ205:OS206"/>
    <mergeCell ref="OT205:OV206"/>
    <mergeCell ref="PL205:PS206"/>
    <mergeCell ref="PT205:PV206"/>
    <mergeCell ref="QG205:QK206"/>
    <mergeCell ref="QQ205:QU206"/>
    <mergeCell ref="QV205:QZ206"/>
    <mergeCell ref="RF205:RJ206"/>
    <mergeCell ref="OD207:OI208"/>
    <mergeCell ref="OJ207:OS208"/>
    <mergeCell ref="OT207:OV208"/>
    <mergeCell ref="PL207:PS208"/>
    <mergeCell ref="PT207:PV208"/>
    <mergeCell ref="QG207:QK208"/>
    <mergeCell ref="RF207:RJ208"/>
    <mergeCell ref="QL203:QP204"/>
    <mergeCell ref="PW185:QA186"/>
    <mergeCell ref="QG185:QK186"/>
    <mergeCell ref="QL185:QP186"/>
    <mergeCell ref="QV185:QZ186"/>
    <mergeCell ref="RA185:RE186"/>
    <mergeCell ref="PW187:QA188"/>
    <mergeCell ref="QG187:QK188"/>
    <mergeCell ref="QL187:QP188"/>
    <mergeCell ref="QV187:QZ188"/>
    <mergeCell ref="RA187:RE188"/>
    <mergeCell ref="PW189:QA190"/>
    <mergeCell ref="QG189:QK190"/>
    <mergeCell ref="QL189:QP190"/>
    <mergeCell ref="QV189:QZ190"/>
    <mergeCell ref="PL191:PS192"/>
    <mergeCell ref="PT191:PV192"/>
    <mergeCell ref="PW191:QA192"/>
    <mergeCell ref="QB191:QF192"/>
    <mergeCell ref="QQ191:QU192"/>
    <mergeCell ref="PL197:PS198"/>
    <mergeCell ref="PT197:PV198"/>
    <mergeCell ref="PW197:QA198"/>
    <mergeCell ref="RF191:RJ192"/>
    <mergeCell ref="PL193:PS194"/>
    <mergeCell ref="PT193:PV194"/>
    <mergeCell ref="PW193:QA194"/>
    <mergeCell ref="QQ197:QU198"/>
    <mergeCell ref="QV197:QZ198"/>
    <mergeCell ref="RF197:RJ198"/>
    <mergeCell ref="PL199:PS200"/>
    <mergeCell ref="QQ195:QU196"/>
    <mergeCell ref="RF195:RJ196"/>
    <mergeCell ref="OW191:PK192"/>
    <mergeCell ref="QB199:QF200"/>
    <mergeCell ref="QQ183:QU184"/>
    <mergeCell ref="QV183:QZ184"/>
    <mergeCell ref="RA183:RE184"/>
    <mergeCell ref="RF183:RJ184"/>
    <mergeCell ref="OW183:PK184"/>
    <mergeCell ref="OW185:PK186"/>
    <mergeCell ref="OW187:PK188"/>
    <mergeCell ref="OW189:PK190"/>
    <mergeCell ref="OJ183:OS184"/>
    <mergeCell ref="OT183:OV184"/>
    <mergeCell ref="PL183:PS184"/>
    <mergeCell ref="PT183:PV184"/>
    <mergeCell ref="PW183:QA184"/>
    <mergeCell ref="QB183:QF184"/>
    <mergeCell ref="QB185:QF186"/>
    <mergeCell ref="QG181:QK182"/>
    <mergeCell ref="QL181:QP182"/>
    <mergeCell ref="QG183:QK184"/>
    <mergeCell ref="QL183:QP184"/>
    <mergeCell ref="OW181:PK182"/>
    <mergeCell ref="RF201:RJ202"/>
    <mergeCell ref="OD201:OI202"/>
    <mergeCell ref="OJ201:OS202"/>
    <mergeCell ref="RF185:RJ186"/>
    <mergeCell ref="OD187:OI188"/>
    <mergeCell ref="OJ187:OS188"/>
    <mergeCell ref="OT187:OV188"/>
    <mergeCell ref="PL187:PS188"/>
    <mergeCell ref="PT187:PV188"/>
    <mergeCell ref="QB187:QF188"/>
    <mergeCell ref="QQ187:QU188"/>
    <mergeCell ref="RF187:RJ188"/>
    <mergeCell ref="OD189:OI190"/>
    <mergeCell ref="OJ189:OS190"/>
    <mergeCell ref="OT189:OV190"/>
    <mergeCell ref="PL189:PS190"/>
    <mergeCell ref="PT189:PV190"/>
    <mergeCell ref="QB189:QF190"/>
    <mergeCell ref="QQ189:QU190"/>
    <mergeCell ref="RF189:RJ190"/>
    <mergeCell ref="RA189:RE190"/>
    <mergeCell ref="OJ197:OS198"/>
    <mergeCell ref="RF199:RJ200"/>
    <mergeCell ref="RF193:RJ194"/>
    <mergeCell ref="OD195:OI196"/>
    <mergeCell ref="OJ195:OS196"/>
    <mergeCell ref="OT195:OV196"/>
    <mergeCell ref="RF179:RJ180"/>
    <mergeCell ref="QG179:QK180"/>
    <mergeCell ref="QL179:QP180"/>
    <mergeCell ref="QV173:QZ174"/>
    <mergeCell ref="OW173:PK174"/>
    <mergeCell ref="OW175:PK176"/>
    <mergeCell ref="OW177:PK178"/>
    <mergeCell ref="OW179:PK180"/>
    <mergeCell ref="OD181:OI182"/>
    <mergeCell ref="OJ181:OS182"/>
    <mergeCell ref="OT181:OV182"/>
    <mergeCell ref="PL181:PS182"/>
    <mergeCell ref="PT181:PV182"/>
    <mergeCell ref="QB181:QF182"/>
    <mergeCell ref="QQ181:QU182"/>
    <mergeCell ref="QV181:QZ182"/>
    <mergeCell ref="RA181:RE182"/>
    <mergeCell ref="RF181:RJ182"/>
    <mergeCell ref="QV179:QZ180"/>
    <mergeCell ref="RA179:RE180"/>
    <mergeCell ref="RA173:RE174"/>
    <mergeCell ref="RF173:RJ174"/>
    <mergeCell ref="OD175:OI176"/>
    <mergeCell ref="OJ175:OS176"/>
    <mergeCell ref="OT175:OV176"/>
    <mergeCell ref="PL175:PS176"/>
    <mergeCell ref="PT175:PV176"/>
    <mergeCell ref="PW175:QA176"/>
    <mergeCell ref="QB175:QF176"/>
    <mergeCell ref="QG175:QK176"/>
    <mergeCell ref="QQ175:QU176"/>
    <mergeCell ref="QV175:QZ176"/>
    <mergeCell ref="RA175:RE176"/>
    <mergeCell ref="RF175:RJ176"/>
    <mergeCell ref="QV177:QZ178"/>
    <mergeCell ref="RA177:RE178"/>
    <mergeCell ref="RF177:RJ178"/>
    <mergeCell ref="QL173:QP174"/>
    <mergeCell ref="QB163:QF164"/>
    <mergeCell ref="QQ163:QU164"/>
    <mergeCell ref="RF163:RJ164"/>
    <mergeCell ref="OD165:OI166"/>
    <mergeCell ref="QQ165:QU166"/>
    <mergeCell ref="RF165:RJ166"/>
    <mergeCell ref="PO73:PU74"/>
    <mergeCell ref="RK152:RT160"/>
    <mergeCell ref="RK161:RT166"/>
    <mergeCell ref="RK167:RT172"/>
    <mergeCell ref="PV73:QB74"/>
    <mergeCell ref="QC73:QI74"/>
    <mergeCell ref="PW163:QA164"/>
    <mergeCell ref="PW165:QA166"/>
    <mergeCell ref="QJ73:QP74"/>
    <mergeCell ref="RF169:RJ170"/>
    <mergeCell ref="PT177:PV178"/>
    <mergeCell ref="PW177:QA178"/>
    <mergeCell ref="QB177:QF178"/>
    <mergeCell ref="QG177:QK178"/>
    <mergeCell ref="QQ177:QU178"/>
    <mergeCell ref="PW161:QA162"/>
    <mergeCell ref="QG161:QK162"/>
    <mergeCell ref="QL161:QP162"/>
    <mergeCell ref="RK173:RT178"/>
    <mergeCell ref="QL175:QP176"/>
    <mergeCell ref="QL177:QP178"/>
    <mergeCell ref="PL173:PS174"/>
    <mergeCell ref="PT173:PV174"/>
    <mergeCell ref="PW173:QA174"/>
    <mergeCell ref="QB173:QF174"/>
    <mergeCell ref="QG173:QK174"/>
    <mergeCell ref="QQ173:QU174"/>
    <mergeCell ref="OD177:OI178"/>
    <mergeCell ref="OJ177:OS178"/>
    <mergeCell ref="OT177:OV178"/>
    <mergeCell ref="PL177:PS178"/>
    <mergeCell ref="PL167:PS168"/>
    <mergeCell ref="OJ165:OS166"/>
    <mergeCell ref="OT165:OV166"/>
    <mergeCell ref="PL165:PS166"/>
    <mergeCell ref="PT165:PV166"/>
    <mergeCell ref="QB165:QF166"/>
    <mergeCell ref="QG165:QK166"/>
    <mergeCell ref="QL165:QP166"/>
    <mergeCell ref="PW167:QA168"/>
    <mergeCell ref="QG167:QK168"/>
    <mergeCell ref="PW169:QA170"/>
    <mergeCell ref="QG169:QK170"/>
    <mergeCell ref="QB167:QF168"/>
    <mergeCell ref="QL167:QP168"/>
    <mergeCell ref="QQ171:QU172"/>
    <mergeCell ref="PL161:PS162"/>
    <mergeCell ref="PT161:PV162"/>
    <mergeCell ref="QB161:QF162"/>
    <mergeCell ref="QQ161:QU162"/>
    <mergeCell ref="RF161:RJ162"/>
    <mergeCell ref="NV167:OC172"/>
    <mergeCell ref="RF167:RJ168"/>
    <mergeCell ref="OD169:OI170"/>
    <mergeCell ref="RA171:RE172"/>
    <mergeCell ref="QV163:QZ164"/>
    <mergeCell ref="RA163:RE164"/>
    <mergeCell ref="OD171:OI172"/>
    <mergeCell ref="OJ171:OS172"/>
    <mergeCell ref="NT41:OC48"/>
    <mergeCell ref="NT49:OC54"/>
    <mergeCell ref="OD49:OY54"/>
    <mergeCell ref="OZ49:PN54"/>
    <mergeCell ref="NT55:OC60"/>
    <mergeCell ref="OD55:OI56"/>
    <mergeCell ref="OJ55:OT56"/>
    <mergeCell ref="OU55:OY56"/>
    <mergeCell ref="OU81:OY82"/>
    <mergeCell ref="OD83:OI84"/>
    <mergeCell ref="OJ83:OT84"/>
    <mergeCell ref="OU83:OY84"/>
    <mergeCell ref="NT152:OC160"/>
    <mergeCell ref="OD167:OI168"/>
    <mergeCell ref="OJ167:OS168"/>
    <mergeCell ref="OT167:OV168"/>
    <mergeCell ref="OD152:OV154"/>
    <mergeCell ref="OD155:OV160"/>
    <mergeCell ref="NT140:OG143"/>
    <mergeCell ref="OZ81:PN82"/>
    <mergeCell ref="NT73:OC78"/>
    <mergeCell ref="OD73:OI74"/>
    <mergeCell ref="NT85:RT138"/>
    <mergeCell ref="PT167:PV168"/>
    <mergeCell ref="PW152:RJ153"/>
    <mergeCell ref="PW154:QA160"/>
    <mergeCell ref="QB154:QF160"/>
    <mergeCell ref="RK149:RT151"/>
    <mergeCell ref="NT161:NU172"/>
    <mergeCell ref="ND175:NH176"/>
    <mergeCell ref="NS61:NS66"/>
    <mergeCell ref="NS67:NS72"/>
    <mergeCell ref="NS73:NS78"/>
    <mergeCell ref="NS79:NS84"/>
    <mergeCell ref="OJ79:OT80"/>
    <mergeCell ref="OU79:OY80"/>
    <mergeCell ref="OD81:OI82"/>
    <mergeCell ref="OJ81:OT82"/>
    <mergeCell ref="OZ69:PN70"/>
    <mergeCell ref="OZ71:PN72"/>
    <mergeCell ref="OZ73:PN74"/>
    <mergeCell ref="OZ75:PN76"/>
    <mergeCell ref="OZ77:PN78"/>
    <mergeCell ref="OJ75:OT76"/>
    <mergeCell ref="OU75:OY76"/>
    <mergeCell ref="OD77:OI78"/>
    <mergeCell ref="OJ77:OT78"/>
    <mergeCell ref="OU77:OY78"/>
    <mergeCell ref="OD71:OI72"/>
    <mergeCell ref="OJ71:OT72"/>
    <mergeCell ref="OU71:OY72"/>
    <mergeCell ref="NT7:OG10"/>
    <mergeCell ref="QV142:RM145"/>
    <mergeCell ref="NT146:OV148"/>
    <mergeCell ref="OZ83:PN84"/>
    <mergeCell ref="QX73:RT78"/>
    <mergeCell ref="PO75:PU76"/>
    <mergeCell ref="PV75:QB76"/>
    <mergeCell ref="QC75:QI76"/>
    <mergeCell ref="QJ75:QP76"/>
    <mergeCell ref="QQ75:QW76"/>
    <mergeCell ref="PO77:PU78"/>
    <mergeCell ref="PV77:QB78"/>
    <mergeCell ref="QC77:QI78"/>
    <mergeCell ref="QJ77:QP78"/>
    <mergeCell ref="QQ77:QW78"/>
    <mergeCell ref="PO79:PU84"/>
    <mergeCell ref="PV79:QB84"/>
    <mergeCell ref="QC79:QI84"/>
    <mergeCell ref="QJ79:QP84"/>
    <mergeCell ref="NT79:OC84"/>
    <mergeCell ref="OD79:OI80"/>
    <mergeCell ref="QV9:RM12"/>
    <mergeCell ref="NT36:OM38"/>
    <mergeCell ref="OD41:OY43"/>
    <mergeCell ref="OD44:OY48"/>
    <mergeCell ref="OZ55:PN56"/>
    <mergeCell ref="OZ57:PN58"/>
    <mergeCell ref="OZ59:PN60"/>
    <mergeCell ref="OZ61:PN62"/>
    <mergeCell ref="OZ63:PN64"/>
    <mergeCell ref="OZ65:PN66"/>
    <mergeCell ref="OZ67:PN68"/>
    <mergeCell ref="NI251:NM252"/>
    <mergeCell ref="NN251:NR252"/>
    <mergeCell ref="MY223:NC224"/>
    <mergeCell ref="ND223:NH224"/>
    <mergeCell ref="MY225:NC226"/>
    <mergeCell ref="ND225:NH226"/>
    <mergeCell ref="ND213:NH214"/>
    <mergeCell ref="ND207:NH208"/>
    <mergeCell ref="ND201:NH202"/>
    <mergeCell ref="ND193:NH194"/>
    <mergeCell ref="MY183:NC184"/>
    <mergeCell ref="ND183:NH184"/>
    <mergeCell ref="MY217:NC218"/>
    <mergeCell ref="ND203:NH204"/>
    <mergeCell ref="ND199:NH200"/>
    <mergeCell ref="ND195:NH196"/>
    <mergeCell ref="ND197:NH198"/>
    <mergeCell ref="ND189:NH190"/>
    <mergeCell ref="NI221:NR226"/>
    <mergeCell ref="MY197:NC198"/>
    <mergeCell ref="MY233:NC236"/>
    <mergeCell ref="ND233:NH236"/>
    <mergeCell ref="ND217:NH218"/>
    <mergeCell ref="ND211:NH212"/>
    <mergeCell ref="MY199:NC200"/>
    <mergeCell ref="LZ253:MD254"/>
    <mergeCell ref="ME253:MI254"/>
    <mergeCell ref="MJ253:MN254"/>
    <mergeCell ref="MO253:MS254"/>
    <mergeCell ref="MT253:MX254"/>
    <mergeCell ref="MY253:NC254"/>
    <mergeCell ref="ND253:NH254"/>
    <mergeCell ref="NI253:NM254"/>
    <mergeCell ref="NN253:NR254"/>
    <mergeCell ref="JR251:KA256"/>
    <mergeCell ref="KB251:KF252"/>
    <mergeCell ref="KG251:KO252"/>
    <mergeCell ref="KP251:KT252"/>
    <mergeCell ref="LJ251:LQ252"/>
    <mergeCell ref="LR251:LT252"/>
    <mergeCell ref="LU251:LY252"/>
    <mergeCell ref="LZ251:MD252"/>
    <mergeCell ref="ME251:MI252"/>
    <mergeCell ref="MJ251:MN252"/>
    <mergeCell ref="MO251:MS252"/>
    <mergeCell ref="MT251:MX252"/>
    <mergeCell ref="KB255:KF256"/>
    <mergeCell ref="KG255:KO256"/>
    <mergeCell ref="KP255:KT256"/>
    <mergeCell ref="LJ255:LQ256"/>
    <mergeCell ref="LR255:LT256"/>
    <mergeCell ref="MY255:NC256"/>
    <mergeCell ref="ND255:NH256"/>
    <mergeCell ref="NI255:NM256"/>
    <mergeCell ref="NN255:NR256"/>
    <mergeCell ref="MY251:NC252"/>
    <mergeCell ref="ND251:NH252"/>
    <mergeCell ref="LU255:LY256"/>
    <mergeCell ref="LZ255:MD256"/>
    <mergeCell ref="ME255:MI256"/>
    <mergeCell ref="MJ255:MN256"/>
    <mergeCell ref="MO255:MS256"/>
    <mergeCell ref="MT255:MX256"/>
    <mergeCell ref="JR241:KA250"/>
    <mergeCell ref="LU241:NR242"/>
    <mergeCell ref="LU243:LY250"/>
    <mergeCell ref="LZ243:MI244"/>
    <mergeCell ref="MJ243:MN250"/>
    <mergeCell ref="MO243:MX245"/>
    <mergeCell ref="MY243:NC250"/>
    <mergeCell ref="ND243:NM245"/>
    <mergeCell ref="NN243:NR250"/>
    <mergeCell ref="LZ245:MD250"/>
    <mergeCell ref="ME245:MI250"/>
    <mergeCell ref="MO246:MS250"/>
    <mergeCell ref="MT246:MX250"/>
    <mergeCell ref="ND246:NH250"/>
    <mergeCell ref="NI246:NM250"/>
    <mergeCell ref="KB241:KT243"/>
    <mergeCell ref="KB244:KT250"/>
    <mergeCell ref="KU251:LI252"/>
    <mergeCell ref="KU253:LI254"/>
    <mergeCell ref="KU255:LI256"/>
    <mergeCell ref="KB253:KF254"/>
    <mergeCell ref="KG253:KO254"/>
    <mergeCell ref="KP253:KT254"/>
    <mergeCell ref="LJ253:LQ254"/>
    <mergeCell ref="LR253:LT254"/>
    <mergeCell ref="LU253:LY254"/>
    <mergeCell ref="LU231:LY232"/>
    <mergeCell ref="LZ231:MD232"/>
    <mergeCell ref="ME231:MI232"/>
    <mergeCell ref="MJ231:MN232"/>
    <mergeCell ref="JT227:KA232"/>
    <mergeCell ref="KB227:KG228"/>
    <mergeCell ref="KH227:KQ228"/>
    <mergeCell ref="KR227:KT228"/>
    <mergeCell ref="LU227:LY228"/>
    <mergeCell ref="LZ227:MD228"/>
    <mergeCell ref="ME227:MI228"/>
    <mergeCell ref="MJ227:MN228"/>
    <mergeCell ref="KB229:KG230"/>
    <mergeCell ref="KH229:KQ230"/>
    <mergeCell ref="LJ229:LQ230"/>
    <mergeCell ref="LR229:LT230"/>
    <mergeCell ref="LU229:LY230"/>
    <mergeCell ref="LZ229:MD230"/>
    <mergeCell ref="ME229:MI230"/>
    <mergeCell ref="KU227:LI228"/>
    <mergeCell ref="KB231:KG232"/>
    <mergeCell ref="KH231:KQ232"/>
    <mergeCell ref="KR231:KT232"/>
    <mergeCell ref="LJ231:LQ232"/>
    <mergeCell ref="LR231:LT232"/>
    <mergeCell ref="LR227:LT228"/>
    <mergeCell ref="KB221:KG222"/>
    <mergeCell ref="KH221:KQ222"/>
    <mergeCell ref="KR221:KT222"/>
    <mergeCell ref="LJ221:LQ222"/>
    <mergeCell ref="LR221:LT222"/>
    <mergeCell ref="LJ227:LQ228"/>
    <mergeCell ref="MO221:MS222"/>
    <mergeCell ref="MT221:MX222"/>
    <mergeCell ref="MO229:MS230"/>
    <mergeCell ref="MT229:MX230"/>
    <mergeCell ref="JR233:KA236"/>
    <mergeCell ref="KB233:KT236"/>
    <mergeCell ref="KU233:LI236"/>
    <mergeCell ref="LJ233:LT236"/>
    <mergeCell ref="LU233:LY236"/>
    <mergeCell ref="LZ233:MD236"/>
    <mergeCell ref="ME233:MI236"/>
    <mergeCell ref="MJ233:MN236"/>
    <mergeCell ref="MO233:MS236"/>
    <mergeCell ref="MT233:MX236"/>
    <mergeCell ref="JR191:JS232"/>
    <mergeCell ref="JT191:KA196"/>
    <mergeCell ref="KB191:KG192"/>
    <mergeCell ref="LZ193:MD194"/>
    <mergeCell ref="LU225:LY226"/>
    <mergeCell ref="LZ225:MD226"/>
    <mergeCell ref="ME225:MI226"/>
    <mergeCell ref="LR223:LT224"/>
    <mergeCell ref="KB219:KG220"/>
    <mergeCell ref="KH219:KQ220"/>
    <mergeCell ref="KR219:KT220"/>
    <mergeCell ref="LJ219:LQ220"/>
    <mergeCell ref="MO231:MS232"/>
    <mergeCell ref="MT231:MX232"/>
    <mergeCell ref="MY231:NC232"/>
    <mergeCell ref="ND231:NH232"/>
    <mergeCell ref="KU229:LI230"/>
    <mergeCell ref="KU231:LI232"/>
    <mergeCell ref="LU219:LY220"/>
    <mergeCell ref="LZ219:MD220"/>
    <mergeCell ref="MJ219:MN220"/>
    <mergeCell ref="MT219:MX220"/>
    <mergeCell ref="MY219:NC220"/>
    <mergeCell ref="MJ221:MN222"/>
    <mergeCell ref="MJ223:MN224"/>
    <mergeCell ref="JT209:KA214"/>
    <mergeCell ref="KB209:KG210"/>
    <mergeCell ref="KH209:KQ210"/>
    <mergeCell ref="KR209:KT210"/>
    <mergeCell ref="LJ209:LQ210"/>
    <mergeCell ref="LR209:LT210"/>
    <mergeCell ref="LU209:LY210"/>
    <mergeCell ref="ME209:MI210"/>
    <mergeCell ref="MO209:MS210"/>
    <mergeCell ref="MT209:MX210"/>
    <mergeCell ref="ND209:NH210"/>
    <mergeCell ref="KB211:KG212"/>
    <mergeCell ref="KH211:KQ212"/>
    <mergeCell ref="KR211:KT212"/>
    <mergeCell ref="LJ211:LQ212"/>
    <mergeCell ref="LR211:LT212"/>
    <mergeCell ref="LU211:LY212"/>
    <mergeCell ref="ME211:MI212"/>
    <mergeCell ref="MO211:MS212"/>
    <mergeCell ref="LR203:LT204"/>
    <mergeCell ref="ME203:MI204"/>
    <mergeCell ref="MO203:MS204"/>
    <mergeCell ref="MT203:MX204"/>
    <mergeCell ref="KU203:LI204"/>
    <mergeCell ref="KU205:LI206"/>
    <mergeCell ref="KB205:KG206"/>
    <mergeCell ref="KH205:KQ206"/>
    <mergeCell ref="KR205:KT206"/>
    <mergeCell ref="LJ205:LQ206"/>
    <mergeCell ref="LR205:LT206"/>
    <mergeCell ref="ME205:MI206"/>
    <mergeCell ref="MO205:MS206"/>
    <mergeCell ref="MT205:MX206"/>
    <mergeCell ref="ND205:NH206"/>
    <mergeCell ref="MO219:MS220"/>
    <mergeCell ref="LJ207:LQ208"/>
    <mergeCell ref="KU209:LI210"/>
    <mergeCell ref="KU211:LI212"/>
    <mergeCell ref="KU213:LI214"/>
    <mergeCell ref="LR215:LT216"/>
    <mergeCell ref="ME215:MI216"/>
    <mergeCell ref="MO215:MS216"/>
    <mergeCell ref="ND215:NH216"/>
    <mergeCell ref="KB217:KG218"/>
    <mergeCell ref="KH217:KQ218"/>
    <mergeCell ref="KR217:KT218"/>
    <mergeCell ref="LJ217:LQ218"/>
    <mergeCell ref="LR217:LT218"/>
    <mergeCell ref="ME217:MI218"/>
    <mergeCell ref="MO217:MS218"/>
    <mergeCell ref="KU193:LI194"/>
    <mergeCell ref="MO197:MS198"/>
    <mergeCell ref="MT197:MX198"/>
    <mergeCell ref="LR207:LT208"/>
    <mergeCell ref="ME207:MI208"/>
    <mergeCell ref="LU205:LY206"/>
    <mergeCell ref="LZ205:MD206"/>
    <mergeCell ref="MJ205:MN206"/>
    <mergeCell ref="MY205:NC206"/>
    <mergeCell ref="LU207:LY208"/>
    <mergeCell ref="LZ207:MD208"/>
    <mergeCell ref="MJ207:MN208"/>
    <mergeCell ref="KB199:KG200"/>
    <mergeCell ref="KH199:KQ200"/>
    <mergeCell ref="KR199:KT200"/>
    <mergeCell ref="LJ199:LQ200"/>
    <mergeCell ref="LR199:LT200"/>
    <mergeCell ref="LU199:LY200"/>
    <mergeCell ref="MO199:MS200"/>
    <mergeCell ref="MT199:MX200"/>
    <mergeCell ref="KH201:KQ202"/>
    <mergeCell ref="KR201:KT202"/>
    <mergeCell ref="LJ201:LQ202"/>
    <mergeCell ref="LR201:LT202"/>
    <mergeCell ref="LU201:LY202"/>
    <mergeCell ref="KB203:KG204"/>
    <mergeCell ref="KH203:KQ204"/>
    <mergeCell ref="KR203:KT204"/>
    <mergeCell ref="KU207:LI208"/>
    <mergeCell ref="LR195:LT196"/>
    <mergeCell ref="LU195:LY196"/>
    <mergeCell ref="LZ195:MD196"/>
    <mergeCell ref="KB189:KG190"/>
    <mergeCell ref="KH189:KQ190"/>
    <mergeCell ref="KR189:KT190"/>
    <mergeCell ref="LJ189:LQ190"/>
    <mergeCell ref="LR189:LT190"/>
    <mergeCell ref="LZ189:MD190"/>
    <mergeCell ref="MO189:MS190"/>
    <mergeCell ref="MJ185:MN186"/>
    <mergeCell ref="MT185:MX186"/>
    <mergeCell ref="MY185:NC186"/>
    <mergeCell ref="ME187:MI188"/>
    <mergeCell ref="MJ187:MN188"/>
    <mergeCell ref="MT187:MX188"/>
    <mergeCell ref="MY187:NC188"/>
    <mergeCell ref="LU189:LY190"/>
    <mergeCell ref="ME189:MI190"/>
    <mergeCell ref="MJ189:MN190"/>
    <mergeCell ref="MT189:MX190"/>
    <mergeCell ref="LU185:LY186"/>
    <mergeCell ref="ME185:MI186"/>
    <mergeCell ref="LU187:LY188"/>
    <mergeCell ref="KH191:KQ192"/>
    <mergeCell ref="KR191:KT192"/>
    <mergeCell ref="LJ191:LQ192"/>
    <mergeCell ref="LR191:LT192"/>
    <mergeCell ref="LU191:LY192"/>
    <mergeCell ref="LZ191:MD192"/>
    <mergeCell ref="MO191:MS192"/>
    <mergeCell ref="JT197:KA202"/>
    <mergeCell ref="KB197:KG198"/>
    <mergeCell ref="KH197:KQ198"/>
    <mergeCell ref="KR197:KT198"/>
    <mergeCell ref="LJ197:LQ198"/>
    <mergeCell ref="LR197:LT198"/>
    <mergeCell ref="LU197:LY198"/>
    <mergeCell ref="ND191:NH192"/>
    <mergeCell ref="KB193:KG194"/>
    <mergeCell ref="KU201:LI202"/>
    <mergeCell ref="KU195:LI196"/>
    <mergeCell ref="KU197:LI198"/>
    <mergeCell ref="KU199:LI200"/>
    <mergeCell ref="MJ193:MN194"/>
    <mergeCell ref="MT193:MX194"/>
    <mergeCell ref="MY193:NC194"/>
    <mergeCell ref="ME195:MI196"/>
    <mergeCell ref="MJ195:MN196"/>
    <mergeCell ref="MT195:MX196"/>
    <mergeCell ref="MY195:NC196"/>
    <mergeCell ref="LZ197:MD198"/>
    <mergeCell ref="MO193:MS194"/>
    <mergeCell ref="KH193:KQ194"/>
    <mergeCell ref="KR193:KT194"/>
    <mergeCell ref="LJ193:LQ194"/>
    <mergeCell ref="JR185:KA190"/>
    <mergeCell ref="KB195:KG196"/>
    <mergeCell ref="KH195:KQ196"/>
    <mergeCell ref="KR195:KT196"/>
    <mergeCell ref="LJ195:LQ196"/>
    <mergeCell ref="LJ175:LQ176"/>
    <mergeCell ref="LR175:LT176"/>
    <mergeCell ref="LU175:LY176"/>
    <mergeCell ref="LJ185:LQ186"/>
    <mergeCell ref="LR185:LT186"/>
    <mergeCell ref="LZ185:MD186"/>
    <mergeCell ref="MO185:MS186"/>
    <mergeCell ref="ND185:NH186"/>
    <mergeCell ref="KB187:KG188"/>
    <mergeCell ref="KH187:KQ188"/>
    <mergeCell ref="KR187:KT188"/>
    <mergeCell ref="LJ187:LQ188"/>
    <mergeCell ref="LR187:LT188"/>
    <mergeCell ref="LZ187:MD188"/>
    <mergeCell ref="MO187:MS188"/>
    <mergeCell ref="ND187:NH188"/>
    <mergeCell ref="KR181:KT182"/>
    <mergeCell ref="LJ181:LQ182"/>
    <mergeCell ref="LR181:LT182"/>
    <mergeCell ref="LZ181:MD182"/>
    <mergeCell ref="MO181:MS182"/>
    <mergeCell ref="MT181:MX182"/>
    <mergeCell ref="MY181:NC182"/>
    <mergeCell ref="ND181:NH182"/>
    <mergeCell ref="LU181:LY182"/>
    <mergeCell ref="ME179:MI180"/>
    <mergeCell ref="MJ179:MN180"/>
    <mergeCell ref="MY177:NC178"/>
    <mergeCell ref="ND177:NH178"/>
    <mergeCell ref="ND179:NH180"/>
    <mergeCell ref="MY173:NC174"/>
    <mergeCell ref="MY171:NC172"/>
    <mergeCell ref="LJ173:LQ174"/>
    <mergeCell ref="LR173:LT174"/>
    <mergeCell ref="LJ177:LQ178"/>
    <mergeCell ref="LR177:LT178"/>
    <mergeCell ref="LU177:LY178"/>
    <mergeCell ref="LZ177:MD178"/>
    <mergeCell ref="ME177:MI178"/>
    <mergeCell ref="ND173:NH174"/>
    <mergeCell ref="MT173:MX174"/>
    <mergeCell ref="MT175:MX176"/>
    <mergeCell ref="MY175:NC176"/>
    <mergeCell ref="MJ175:MN176"/>
    <mergeCell ref="MJ177:MN178"/>
    <mergeCell ref="MO177:MS178"/>
    <mergeCell ref="MT177:MX178"/>
    <mergeCell ref="JT179:KA184"/>
    <mergeCell ref="KB179:KG180"/>
    <mergeCell ref="KH179:KQ180"/>
    <mergeCell ref="KR179:KT180"/>
    <mergeCell ref="LJ179:LQ180"/>
    <mergeCell ref="LR179:LT180"/>
    <mergeCell ref="LU179:LY180"/>
    <mergeCell ref="LZ179:MD180"/>
    <mergeCell ref="MO179:MS180"/>
    <mergeCell ref="KB183:KG184"/>
    <mergeCell ref="KH183:KQ184"/>
    <mergeCell ref="KR183:KT184"/>
    <mergeCell ref="LJ183:LQ184"/>
    <mergeCell ref="LR183:LT184"/>
    <mergeCell ref="LU183:LY184"/>
    <mergeCell ref="LZ183:MD184"/>
    <mergeCell ref="MO183:MS184"/>
    <mergeCell ref="KB181:KG182"/>
    <mergeCell ref="KH181:KQ182"/>
    <mergeCell ref="MJ183:MN184"/>
    <mergeCell ref="ME183:MI184"/>
    <mergeCell ref="ME181:MI182"/>
    <mergeCell ref="MJ181:MN182"/>
    <mergeCell ref="KB175:KG176"/>
    <mergeCell ref="KH175:KQ176"/>
    <mergeCell ref="KX73:LL74"/>
    <mergeCell ref="MO75:MU76"/>
    <mergeCell ref="LM77:LS78"/>
    <mergeCell ref="MA77:MG78"/>
    <mergeCell ref="LZ173:MD174"/>
    <mergeCell ref="ME173:MI174"/>
    <mergeCell ref="MO173:MS174"/>
    <mergeCell ref="MJ173:MN174"/>
    <mergeCell ref="MJ169:MN170"/>
    <mergeCell ref="MO169:MS170"/>
    <mergeCell ref="ND169:NH170"/>
    <mergeCell ref="KB171:KG172"/>
    <mergeCell ref="KH171:KQ172"/>
    <mergeCell ref="KR171:KT172"/>
    <mergeCell ref="LJ171:LQ172"/>
    <mergeCell ref="LR171:LT172"/>
    <mergeCell ref="LZ171:MD172"/>
    <mergeCell ref="MJ171:MN172"/>
    <mergeCell ref="MO171:MS172"/>
    <mergeCell ref="ND171:NH172"/>
    <mergeCell ref="LU169:LY170"/>
    <mergeCell ref="ME169:MI170"/>
    <mergeCell ref="MT169:MX170"/>
    <mergeCell ref="MY169:NC170"/>
    <mergeCell ref="KB169:KG170"/>
    <mergeCell ref="KH169:KQ170"/>
    <mergeCell ref="KR169:KT170"/>
    <mergeCell ref="LJ169:LQ170"/>
    <mergeCell ref="LR169:LT170"/>
    <mergeCell ref="LZ169:MD170"/>
    <mergeCell ref="LT79:LZ84"/>
    <mergeCell ref="MA79:MG84"/>
    <mergeCell ref="ND161:NH162"/>
    <mergeCell ref="KB163:KG164"/>
    <mergeCell ref="KH163:KQ164"/>
    <mergeCell ref="KR163:KT164"/>
    <mergeCell ref="LJ163:LQ164"/>
    <mergeCell ref="LR163:LT164"/>
    <mergeCell ref="LZ163:MD164"/>
    <mergeCell ref="MO163:MS164"/>
    <mergeCell ref="ND163:NH164"/>
    <mergeCell ref="KB165:KG166"/>
    <mergeCell ref="KH165:KQ166"/>
    <mergeCell ref="LJ165:LQ166"/>
    <mergeCell ref="LR165:LT166"/>
    <mergeCell ref="LZ165:MD166"/>
    <mergeCell ref="MO165:MS166"/>
    <mergeCell ref="ND165:NH166"/>
    <mergeCell ref="MH79:MN84"/>
    <mergeCell ref="MO79:MU84"/>
    <mergeCell ref="KF140:KH143"/>
    <mergeCell ref="LU161:LY162"/>
    <mergeCell ref="ME161:MI162"/>
    <mergeCell ref="KR165:KT166"/>
    <mergeCell ref="MO73:MU74"/>
    <mergeCell ref="MH61:MN62"/>
    <mergeCell ref="KX81:LL82"/>
    <mergeCell ref="KX83:LL84"/>
    <mergeCell ref="KB83:KG84"/>
    <mergeCell ref="KH83:KR84"/>
    <mergeCell ref="KS83:KW84"/>
    <mergeCell ref="LU152:NH153"/>
    <mergeCell ref="LU154:LY160"/>
    <mergeCell ref="LZ154:MD160"/>
    <mergeCell ref="ME154:MI160"/>
    <mergeCell ref="MJ154:NC155"/>
    <mergeCell ref="ND154:NH160"/>
    <mergeCell ref="MJ156:MS157"/>
    <mergeCell ref="MT156:MX160"/>
    <mergeCell ref="MY156:NC160"/>
    <mergeCell ref="MJ158:MN160"/>
    <mergeCell ref="MO158:MS160"/>
    <mergeCell ref="JR140:KE143"/>
    <mergeCell ref="MT142:NK145"/>
    <mergeCell ref="JR79:KA84"/>
    <mergeCell ref="KB79:KG80"/>
    <mergeCell ref="KH79:KR80"/>
    <mergeCell ref="KS79:KW80"/>
    <mergeCell ref="KB81:KG82"/>
    <mergeCell ref="KX79:LL80"/>
    <mergeCell ref="MO77:MU78"/>
    <mergeCell ref="MH73:MN74"/>
    <mergeCell ref="MH75:MN76"/>
    <mergeCell ref="MH77:MN78"/>
    <mergeCell ref="KS63:KW64"/>
    <mergeCell ref="LM79:LS84"/>
    <mergeCell ref="KH65:KR66"/>
    <mergeCell ref="MT9:NK12"/>
    <mergeCell ref="JR36:KK38"/>
    <mergeCell ref="JR41:KA48"/>
    <mergeCell ref="JR49:KA54"/>
    <mergeCell ref="KB49:KW54"/>
    <mergeCell ref="KX49:LL54"/>
    <mergeCell ref="KM36:NR38"/>
    <mergeCell ref="KS65:KW66"/>
    <mergeCell ref="KS71:KW72"/>
    <mergeCell ref="JR55:KA60"/>
    <mergeCell ref="JR7:KE10"/>
    <mergeCell ref="KB55:KG56"/>
    <mergeCell ref="LM61:LS62"/>
    <mergeCell ref="JR61:KA66"/>
    <mergeCell ref="KB61:KG62"/>
    <mergeCell ref="KH61:KR62"/>
    <mergeCell ref="KS61:KW62"/>
    <mergeCell ref="KH55:KR56"/>
    <mergeCell ref="KS55:KW56"/>
    <mergeCell ref="KB57:KG58"/>
    <mergeCell ref="KH57:KR58"/>
    <mergeCell ref="KS57:KW58"/>
    <mergeCell ref="KB59:KG60"/>
    <mergeCell ref="KH59:KR60"/>
    <mergeCell ref="KS59:KW60"/>
    <mergeCell ref="MO67:MU68"/>
    <mergeCell ref="MH69:MN70"/>
    <mergeCell ref="MO69:MU70"/>
    <mergeCell ref="MH71:MN72"/>
    <mergeCell ref="MO71:MU72"/>
    <mergeCell ref="MH49:MN54"/>
    <mergeCell ref="KB77:KG78"/>
    <mergeCell ref="KH77:KR78"/>
    <mergeCell ref="KS77:KW78"/>
    <mergeCell ref="KX75:LL76"/>
    <mergeCell ref="KX77:LL78"/>
    <mergeCell ref="JR73:KA78"/>
    <mergeCell ref="KB73:KG74"/>
    <mergeCell ref="KH73:KR74"/>
    <mergeCell ref="FP173:FQ184"/>
    <mergeCell ref="FR173:FY178"/>
    <mergeCell ref="FR179:FY184"/>
    <mergeCell ref="IR255:IV256"/>
    <mergeCell ref="IW255:JA256"/>
    <mergeCell ref="JB255:JF256"/>
    <mergeCell ref="JG255:JK256"/>
    <mergeCell ref="JL255:JP256"/>
    <mergeCell ref="IW251:JA252"/>
    <mergeCell ref="JB251:JF252"/>
    <mergeCell ref="JG251:JK252"/>
    <mergeCell ref="JL251:JP252"/>
    <mergeCell ref="FZ253:GD254"/>
    <mergeCell ref="GE253:GM254"/>
    <mergeCell ref="GN253:GR254"/>
    <mergeCell ref="HH253:HO254"/>
    <mergeCell ref="HP253:HR254"/>
    <mergeCell ref="HS253:HW254"/>
    <mergeCell ref="HX253:IB254"/>
    <mergeCell ref="IC253:IG254"/>
    <mergeCell ref="IH253:IL254"/>
    <mergeCell ref="IR251:IV252"/>
    <mergeCell ref="FZ255:GD256"/>
    <mergeCell ref="GE255:GM256"/>
    <mergeCell ref="JR173:JS184"/>
    <mergeCell ref="JT173:KA178"/>
    <mergeCell ref="KB173:KG174"/>
    <mergeCell ref="KH173:KQ174"/>
    <mergeCell ref="KR173:KT174"/>
    <mergeCell ref="KB185:KG186"/>
    <mergeCell ref="KH185:KQ186"/>
    <mergeCell ref="KR185:KT186"/>
    <mergeCell ref="KB201:KG202"/>
    <mergeCell ref="HH251:HO252"/>
    <mergeCell ref="HP251:HR252"/>
    <mergeCell ref="HS251:HW252"/>
    <mergeCell ref="GF221:GO222"/>
    <mergeCell ref="GP221:GR222"/>
    <mergeCell ref="HH221:HO222"/>
    <mergeCell ref="HP221:HR222"/>
    <mergeCell ref="HS221:HW222"/>
    <mergeCell ref="HH217:HO218"/>
    <mergeCell ref="HP217:HR218"/>
    <mergeCell ref="KR175:KT176"/>
    <mergeCell ref="KB207:KG208"/>
    <mergeCell ref="KH207:KQ208"/>
    <mergeCell ref="KR207:KT208"/>
    <mergeCell ref="KB213:KG214"/>
    <mergeCell ref="KH213:KQ214"/>
    <mergeCell ref="KR213:KT214"/>
    <mergeCell ref="KR229:KT230"/>
    <mergeCell ref="JB213:JF214"/>
    <mergeCell ref="JB215:JF216"/>
    <mergeCell ref="JB217:JF218"/>
    <mergeCell ref="JB203:JF204"/>
    <mergeCell ref="GF205:GO206"/>
    <mergeCell ref="JT167:KA172"/>
    <mergeCell ref="KB167:KG168"/>
    <mergeCell ref="KH167:KQ168"/>
    <mergeCell ref="KR167:KT168"/>
    <mergeCell ref="KH75:KR76"/>
    <mergeCell ref="KS75:KW76"/>
    <mergeCell ref="KS73:KW74"/>
    <mergeCell ref="KB75:KG76"/>
    <mergeCell ref="JR146:KT148"/>
    <mergeCell ref="KH81:KR82"/>
    <mergeCell ref="KS81:KW82"/>
    <mergeCell ref="KB177:KG178"/>
    <mergeCell ref="KH177:KQ178"/>
    <mergeCell ref="HX217:IB218"/>
    <mergeCell ref="IM253:IQ254"/>
    <mergeCell ref="IR253:IV254"/>
    <mergeCell ref="IW253:JA254"/>
    <mergeCell ref="JB253:JF254"/>
    <mergeCell ref="JG253:JK254"/>
    <mergeCell ref="JL253:JP254"/>
    <mergeCell ref="HX251:IB252"/>
    <mergeCell ref="IC251:IG252"/>
    <mergeCell ref="IH251:IL252"/>
    <mergeCell ref="IM251:IQ252"/>
    <mergeCell ref="JG233:JP236"/>
    <mergeCell ref="IW231:JA232"/>
    <mergeCell ref="JB231:JF232"/>
    <mergeCell ref="HX221:IB222"/>
    <mergeCell ref="IC221:IG222"/>
    <mergeCell ref="IM221:IQ222"/>
    <mergeCell ref="IR221:IV222"/>
    <mergeCell ref="IR205:IV206"/>
    <mergeCell ref="FP251:FY256"/>
    <mergeCell ref="FZ251:GD252"/>
    <mergeCell ref="GE251:GM252"/>
    <mergeCell ref="GN251:GR252"/>
    <mergeCell ref="FP241:FY250"/>
    <mergeCell ref="HS241:JP242"/>
    <mergeCell ref="HS243:HW250"/>
    <mergeCell ref="HX243:IG244"/>
    <mergeCell ref="IH243:IL250"/>
    <mergeCell ref="IM243:IV245"/>
    <mergeCell ref="IW243:JA250"/>
    <mergeCell ref="JB243:JK245"/>
    <mergeCell ref="JL243:JP250"/>
    <mergeCell ref="HX245:IB250"/>
    <mergeCell ref="IC245:IG250"/>
    <mergeCell ref="GN255:GR256"/>
    <mergeCell ref="HH255:HO256"/>
    <mergeCell ref="HP255:HR256"/>
    <mergeCell ref="HS255:HW256"/>
    <mergeCell ref="HX255:IB256"/>
    <mergeCell ref="IC255:IG256"/>
    <mergeCell ref="IH255:IL256"/>
    <mergeCell ref="IM255:IQ256"/>
    <mergeCell ref="IM246:IQ250"/>
    <mergeCell ref="IR246:IV250"/>
    <mergeCell ref="JB246:JF250"/>
    <mergeCell ref="JG246:JK250"/>
    <mergeCell ref="FP233:FY236"/>
    <mergeCell ref="FZ233:GR236"/>
    <mergeCell ref="GS233:HG236"/>
    <mergeCell ref="HH233:HR236"/>
    <mergeCell ref="HS233:HW236"/>
    <mergeCell ref="HX233:IB236"/>
    <mergeCell ref="IC233:IG236"/>
    <mergeCell ref="IH233:IL236"/>
    <mergeCell ref="IM233:IQ236"/>
    <mergeCell ref="IR233:IV236"/>
    <mergeCell ref="IW233:JA236"/>
    <mergeCell ref="JB233:JF236"/>
    <mergeCell ref="FP191:FQ232"/>
    <mergeCell ref="FR191:FY196"/>
    <mergeCell ref="FZ191:GE192"/>
    <mergeCell ref="GF191:GO192"/>
    <mergeCell ref="GP191:GR192"/>
    <mergeCell ref="HH191:HO192"/>
    <mergeCell ref="HP191:HR192"/>
    <mergeCell ref="HS191:HW192"/>
    <mergeCell ref="HX191:IB192"/>
    <mergeCell ref="IM191:IQ192"/>
    <mergeCell ref="FR197:FY202"/>
    <mergeCell ref="HH197:HO198"/>
    <mergeCell ref="HP197:HR198"/>
    <mergeCell ref="JB223:JF224"/>
    <mergeCell ref="GS221:HG222"/>
    <mergeCell ref="GS223:HG224"/>
    <mergeCell ref="IW225:JA226"/>
    <mergeCell ref="JB225:JF226"/>
    <mergeCell ref="IW221:JA222"/>
    <mergeCell ref="JB221:JF222"/>
    <mergeCell ref="FZ223:GE224"/>
    <mergeCell ref="GF223:GO224"/>
    <mergeCell ref="GP223:GR224"/>
    <mergeCell ref="HH223:HO224"/>
    <mergeCell ref="HP223:HR224"/>
    <mergeCell ref="HS223:HW224"/>
    <mergeCell ref="FR227:FY232"/>
    <mergeCell ref="FZ227:GE228"/>
    <mergeCell ref="GF227:GO228"/>
    <mergeCell ref="GP227:GR228"/>
    <mergeCell ref="HH227:HO228"/>
    <mergeCell ref="HP227:HR228"/>
    <mergeCell ref="IM227:IQ228"/>
    <mergeCell ref="IR227:IV228"/>
    <mergeCell ref="IW227:JA228"/>
    <mergeCell ref="JB227:JF228"/>
    <mergeCell ref="FZ229:GE230"/>
    <mergeCell ref="GF229:GO230"/>
    <mergeCell ref="GP229:GR230"/>
    <mergeCell ref="HH229:HO230"/>
    <mergeCell ref="HP229:HR230"/>
    <mergeCell ref="IM229:IQ230"/>
    <mergeCell ref="IR229:IV230"/>
    <mergeCell ref="IW229:JA230"/>
    <mergeCell ref="JB229:JF230"/>
    <mergeCell ref="FZ231:GE232"/>
    <mergeCell ref="GP231:GR232"/>
    <mergeCell ref="HH231:HO232"/>
    <mergeCell ref="HP231:HR232"/>
    <mergeCell ref="IM231:IQ232"/>
    <mergeCell ref="FR221:FY226"/>
    <mergeCell ref="FZ221:GE222"/>
    <mergeCell ref="FZ225:GE226"/>
    <mergeCell ref="GF225:GO226"/>
    <mergeCell ref="GP225:GR226"/>
    <mergeCell ref="HH225:HO226"/>
    <mergeCell ref="HP225:HR226"/>
    <mergeCell ref="HS225:HW226"/>
    <mergeCell ref="HX225:IB226"/>
    <mergeCell ref="IC225:IG226"/>
    <mergeCell ref="IM225:IQ226"/>
    <mergeCell ref="IR225:IV226"/>
    <mergeCell ref="FR203:FY208"/>
    <mergeCell ref="FZ203:GE204"/>
    <mergeCell ref="GF203:GO204"/>
    <mergeCell ref="HP213:HR214"/>
    <mergeCell ref="HS213:HW214"/>
    <mergeCell ref="IC213:IG214"/>
    <mergeCell ref="IM213:IQ214"/>
    <mergeCell ref="IR213:IV214"/>
    <mergeCell ref="FR215:FY220"/>
    <mergeCell ref="FZ215:GE216"/>
    <mergeCell ref="GF215:GO216"/>
    <mergeCell ref="GP215:GR216"/>
    <mergeCell ref="HH215:HO216"/>
    <mergeCell ref="HP215:HR216"/>
    <mergeCell ref="IC215:IG216"/>
    <mergeCell ref="IM215:IQ216"/>
    <mergeCell ref="GS215:HG216"/>
    <mergeCell ref="GS217:HG218"/>
    <mergeCell ref="GS219:HG220"/>
    <mergeCell ref="FZ217:GE218"/>
    <mergeCell ref="GF217:GO218"/>
    <mergeCell ref="GP217:GR218"/>
    <mergeCell ref="FZ219:GE220"/>
    <mergeCell ref="GF219:GO220"/>
    <mergeCell ref="GP219:GR220"/>
    <mergeCell ref="IH217:IL218"/>
    <mergeCell ref="JB219:JF220"/>
    <mergeCell ref="FR209:FY214"/>
    <mergeCell ref="FZ209:GE210"/>
    <mergeCell ref="JB209:JF210"/>
    <mergeCell ref="FZ211:GE212"/>
    <mergeCell ref="GF211:GO212"/>
    <mergeCell ref="GP211:GR212"/>
    <mergeCell ref="HH211:HO212"/>
    <mergeCell ref="HP211:HR212"/>
    <mergeCell ref="HS211:HW212"/>
    <mergeCell ref="IC211:IG212"/>
    <mergeCell ref="IM211:IQ212"/>
    <mergeCell ref="IR211:IV212"/>
    <mergeCell ref="JB211:JF212"/>
    <mergeCell ref="FZ213:GE214"/>
    <mergeCell ref="GF213:GO214"/>
    <mergeCell ref="GP213:GR214"/>
    <mergeCell ref="HH213:HO214"/>
    <mergeCell ref="HX211:IB212"/>
    <mergeCell ref="IH211:IL212"/>
    <mergeCell ref="IW211:JA212"/>
    <mergeCell ref="HX213:IB214"/>
    <mergeCell ref="IH213:IL214"/>
    <mergeCell ref="IW213:JA214"/>
    <mergeCell ref="HX209:IB210"/>
    <mergeCell ref="IH209:IL210"/>
    <mergeCell ref="IW209:JA210"/>
    <mergeCell ref="IC217:IG218"/>
    <mergeCell ref="JB205:JF206"/>
    <mergeCell ref="FZ207:GE208"/>
    <mergeCell ref="GF207:GO208"/>
    <mergeCell ref="GP207:GR208"/>
    <mergeCell ref="HH207:HO208"/>
    <mergeCell ref="HP207:HR208"/>
    <mergeCell ref="IC207:IG208"/>
    <mergeCell ref="IM207:IQ208"/>
    <mergeCell ref="IR207:IV208"/>
    <mergeCell ref="JB207:JF208"/>
    <mergeCell ref="HS205:HW206"/>
    <mergeCell ref="IH205:IL206"/>
    <mergeCell ref="IW205:JA206"/>
    <mergeCell ref="IH207:IL208"/>
    <mergeCell ref="IW207:JA208"/>
    <mergeCell ref="HX205:IB206"/>
    <mergeCell ref="HS207:HW208"/>
    <mergeCell ref="HX207:IB208"/>
    <mergeCell ref="FZ205:GE206"/>
    <mergeCell ref="GP205:GR206"/>
    <mergeCell ref="HH205:HO206"/>
    <mergeCell ref="HP205:HR206"/>
    <mergeCell ref="IC205:IG206"/>
    <mergeCell ref="FZ183:GE184"/>
    <mergeCell ref="GS207:HG208"/>
    <mergeCell ref="JB197:JF198"/>
    <mergeCell ref="FZ199:GE200"/>
    <mergeCell ref="GF199:GO200"/>
    <mergeCell ref="GP199:GR200"/>
    <mergeCell ref="HH199:HO200"/>
    <mergeCell ref="HP199:HR200"/>
    <mergeCell ref="HS199:HW200"/>
    <mergeCell ref="IM199:IQ200"/>
    <mergeCell ref="IR199:IV200"/>
    <mergeCell ref="JB199:JF200"/>
    <mergeCell ref="FZ201:GE202"/>
    <mergeCell ref="GF201:GO202"/>
    <mergeCell ref="GP201:GR202"/>
    <mergeCell ref="HH201:HO202"/>
    <mergeCell ref="HP201:HR202"/>
    <mergeCell ref="HS201:HW202"/>
    <mergeCell ref="IM201:IQ202"/>
    <mergeCell ref="IR201:IV202"/>
    <mergeCell ref="JB201:JF202"/>
    <mergeCell ref="HX197:IB198"/>
    <mergeCell ref="IC197:IG198"/>
    <mergeCell ref="IH197:IL198"/>
    <mergeCell ref="IW197:JA198"/>
    <mergeCell ref="HX199:IB200"/>
    <mergeCell ref="IC199:IG200"/>
    <mergeCell ref="IH199:IL200"/>
    <mergeCell ref="IW199:JA200"/>
    <mergeCell ref="HX201:IB202"/>
    <mergeCell ref="IC201:IG202"/>
    <mergeCell ref="FZ197:GE198"/>
    <mergeCell ref="IH225:IL226"/>
    <mergeCell ref="HX223:IB224"/>
    <mergeCell ref="GF183:GO184"/>
    <mergeCell ref="GP183:GR184"/>
    <mergeCell ref="HH183:HO184"/>
    <mergeCell ref="HP183:HR184"/>
    <mergeCell ref="HS183:HW184"/>
    <mergeCell ref="HX183:IB184"/>
    <mergeCell ref="IM183:IQ184"/>
    <mergeCell ref="GP203:GR204"/>
    <mergeCell ref="HH203:HO204"/>
    <mergeCell ref="HP203:HR204"/>
    <mergeCell ref="IC203:IG204"/>
    <mergeCell ref="IM203:IQ204"/>
    <mergeCell ref="HH219:HO220"/>
    <mergeCell ref="HP219:HR220"/>
    <mergeCell ref="IC219:IG220"/>
    <mergeCell ref="IM219:IQ220"/>
    <mergeCell ref="IM223:IQ224"/>
    <mergeCell ref="GF197:GO198"/>
    <mergeCell ref="GP197:GR198"/>
    <mergeCell ref="GF209:GO210"/>
    <mergeCell ref="GP209:GR210"/>
    <mergeCell ref="HH209:HO210"/>
    <mergeCell ref="HP209:HR210"/>
    <mergeCell ref="IM217:IQ218"/>
    <mergeCell ref="IH223:IL224"/>
    <mergeCell ref="HS185:HW186"/>
    <mergeCell ref="IM205:IQ206"/>
    <mergeCell ref="GS229:HG230"/>
    <mergeCell ref="GS231:HG232"/>
    <mergeCell ref="FZ193:GE194"/>
    <mergeCell ref="GF193:GO194"/>
    <mergeCell ref="GP193:GR194"/>
    <mergeCell ref="HH193:HO194"/>
    <mergeCell ref="HP193:HR194"/>
    <mergeCell ref="HS193:HW194"/>
    <mergeCell ref="HX193:IB194"/>
    <mergeCell ref="IM193:IQ194"/>
    <mergeCell ref="FZ195:GE196"/>
    <mergeCell ref="GF195:GO196"/>
    <mergeCell ref="GP195:GR196"/>
    <mergeCell ref="IR209:IV210"/>
    <mergeCell ref="HS227:HW228"/>
    <mergeCell ref="HX227:IB228"/>
    <mergeCell ref="IC227:IG228"/>
    <mergeCell ref="IH227:IL228"/>
    <mergeCell ref="IR223:IV224"/>
    <mergeCell ref="HS209:HW210"/>
    <mergeCell ref="IC209:IG210"/>
    <mergeCell ref="IM209:IQ210"/>
    <mergeCell ref="GS209:HG210"/>
    <mergeCell ref="GS211:HG212"/>
    <mergeCell ref="GS213:HG214"/>
    <mergeCell ref="HS217:HW218"/>
    <mergeCell ref="HS219:HW220"/>
    <mergeCell ref="IC223:IG224"/>
    <mergeCell ref="GS225:HG226"/>
    <mergeCell ref="GS227:HG228"/>
    <mergeCell ref="IR231:IV232"/>
    <mergeCell ref="IH231:IL232"/>
    <mergeCell ref="FZ181:GE182"/>
    <mergeCell ref="GF181:GO182"/>
    <mergeCell ref="GP181:GR182"/>
    <mergeCell ref="JB183:JF184"/>
    <mergeCell ref="FP185:FY190"/>
    <mergeCell ref="FZ185:GE186"/>
    <mergeCell ref="GF185:GO186"/>
    <mergeCell ref="GP185:GR186"/>
    <mergeCell ref="HH185:HO186"/>
    <mergeCell ref="HP185:HR186"/>
    <mergeCell ref="HX185:IB186"/>
    <mergeCell ref="IM185:IQ186"/>
    <mergeCell ref="JB185:JF186"/>
    <mergeCell ref="FZ187:GE188"/>
    <mergeCell ref="GF187:GO188"/>
    <mergeCell ref="GP187:GR188"/>
    <mergeCell ref="HH187:HO188"/>
    <mergeCell ref="HP187:HR188"/>
    <mergeCell ref="HX187:IB188"/>
    <mergeCell ref="IM187:IQ188"/>
    <mergeCell ref="JB187:JF188"/>
    <mergeCell ref="FZ189:GE190"/>
    <mergeCell ref="GF189:GO190"/>
    <mergeCell ref="GP189:GR190"/>
    <mergeCell ref="HH189:HO190"/>
    <mergeCell ref="HP189:HR190"/>
    <mergeCell ref="IC183:IG184"/>
    <mergeCell ref="IH183:IL184"/>
    <mergeCell ref="IR185:IV186"/>
    <mergeCell ref="IW185:JA186"/>
    <mergeCell ref="HS189:HW190"/>
    <mergeCell ref="IC189:IG190"/>
    <mergeCell ref="FZ179:GE180"/>
    <mergeCell ref="GF179:GO180"/>
    <mergeCell ref="GP179:GR180"/>
    <mergeCell ref="HH179:HO180"/>
    <mergeCell ref="HP179:HR180"/>
    <mergeCell ref="HS179:HW180"/>
    <mergeCell ref="HX179:IB180"/>
    <mergeCell ref="IM179:IQ180"/>
    <mergeCell ref="IR179:IV180"/>
    <mergeCell ref="IW179:JA180"/>
    <mergeCell ref="JB179:JF180"/>
    <mergeCell ref="HH177:HO178"/>
    <mergeCell ref="HP177:HR178"/>
    <mergeCell ref="HS177:HW178"/>
    <mergeCell ref="HX177:IB178"/>
    <mergeCell ref="IC177:IG178"/>
    <mergeCell ref="IM177:IQ178"/>
    <mergeCell ref="IR177:IV178"/>
    <mergeCell ref="FZ177:GE178"/>
    <mergeCell ref="GF177:GO178"/>
    <mergeCell ref="GP177:GR178"/>
    <mergeCell ref="IH177:IL178"/>
    <mergeCell ref="IC179:IG180"/>
    <mergeCell ref="IH179:IL180"/>
    <mergeCell ref="HP175:HR176"/>
    <mergeCell ref="HS175:HW176"/>
    <mergeCell ref="HX175:IB176"/>
    <mergeCell ref="IC175:IG176"/>
    <mergeCell ref="IM175:IQ176"/>
    <mergeCell ref="IR175:IV176"/>
    <mergeCell ref="IW175:JA176"/>
    <mergeCell ref="JB175:JF176"/>
    <mergeCell ref="FZ173:GE174"/>
    <mergeCell ref="IM173:IQ174"/>
    <mergeCell ref="IR173:IV174"/>
    <mergeCell ref="GF173:GO174"/>
    <mergeCell ref="GP173:GR174"/>
    <mergeCell ref="HH173:HO174"/>
    <mergeCell ref="HP173:HR174"/>
    <mergeCell ref="HS173:HW174"/>
    <mergeCell ref="HX173:IB174"/>
    <mergeCell ref="IC173:IG174"/>
    <mergeCell ref="IH173:IL174"/>
    <mergeCell ref="IH175:IL176"/>
    <mergeCell ref="HP165:HR166"/>
    <mergeCell ref="FZ161:GE162"/>
    <mergeCell ref="GF161:GO162"/>
    <mergeCell ref="GP161:GR162"/>
    <mergeCell ref="FP161:FQ172"/>
    <mergeCell ref="FR161:FY166"/>
    <mergeCell ref="FR167:FY172"/>
    <mergeCell ref="HH161:HO162"/>
    <mergeCell ref="GP167:GR168"/>
    <mergeCell ref="HP161:HR162"/>
    <mergeCell ref="FZ167:GE168"/>
    <mergeCell ref="GF167:GO168"/>
    <mergeCell ref="FZ169:GE170"/>
    <mergeCell ref="JB161:JF162"/>
    <mergeCell ref="FZ163:GE164"/>
    <mergeCell ref="GF163:GO164"/>
    <mergeCell ref="GP163:GR164"/>
    <mergeCell ref="HH163:HO164"/>
    <mergeCell ref="HP163:HR164"/>
    <mergeCell ref="HX163:IB164"/>
    <mergeCell ref="IM163:IQ164"/>
    <mergeCell ref="JB163:JF164"/>
    <mergeCell ref="FZ165:GE166"/>
    <mergeCell ref="GF165:GO166"/>
    <mergeCell ref="JB169:JF170"/>
    <mergeCell ref="FZ171:GE172"/>
    <mergeCell ref="GF171:GO172"/>
    <mergeCell ref="GP171:GR172"/>
    <mergeCell ref="IW161:JA162"/>
    <mergeCell ref="HS161:HW162"/>
    <mergeCell ref="IC161:IG162"/>
    <mergeCell ref="IH161:IL162"/>
    <mergeCell ref="HS154:HW160"/>
    <mergeCell ref="HX154:IB160"/>
    <mergeCell ref="IC154:IG160"/>
    <mergeCell ref="IH154:JA155"/>
    <mergeCell ref="JB154:JF160"/>
    <mergeCell ref="IH156:IQ157"/>
    <mergeCell ref="IR156:IV160"/>
    <mergeCell ref="IW156:JA160"/>
    <mergeCell ref="IH158:IL160"/>
    <mergeCell ref="IM158:IQ160"/>
    <mergeCell ref="HX161:IB162"/>
    <mergeCell ref="GF169:GO170"/>
    <mergeCell ref="GP169:GR170"/>
    <mergeCell ref="HH169:HO170"/>
    <mergeCell ref="HP169:HR170"/>
    <mergeCell ref="HX169:IB170"/>
    <mergeCell ref="GP165:GR166"/>
    <mergeCell ref="HX165:IB166"/>
    <mergeCell ref="IM165:IQ166"/>
    <mergeCell ref="JB165:JF166"/>
    <mergeCell ref="IM161:IQ162"/>
    <mergeCell ref="HH167:HO168"/>
    <mergeCell ref="HP167:HR168"/>
    <mergeCell ref="IW163:JA164"/>
    <mergeCell ref="IW165:JA166"/>
    <mergeCell ref="IW167:JA168"/>
    <mergeCell ref="IW169:JA170"/>
    <mergeCell ref="IR161:IV162"/>
    <mergeCell ref="HS163:HW164"/>
    <mergeCell ref="IC163:IG164"/>
    <mergeCell ref="IH163:IL164"/>
    <mergeCell ref="HH165:HO166"/>
    <mergeCell ref="IR9:JI12"/>
    <mergeCell ref="FP36:GI38"/>
    <mergeCell ref="FP41:FY48"/>
    <mergeCell ref="FP49:FY54"/>
    <mergeCell ref="FZ49:GU54"/>
    <mergeCell ref="GV49:HJ54"/>
    <mergeCell ref="FZ63:GE64"/>
    <mergeCell ref="GF63:GP64"/>
    <mergeCell ref="GQ63:GU64"/>
    <mergeCell ref="HS152:JF153"/>
    <mergeCell ref="FP140:GC143"/>
    <mergeCell ref="FP85:JP138"/>
    <mergeCell ref="FP152:FY160"/>
    <mergeCell ref="GV65:HJ66"/>
    <mergeCell ref="GV67:HJ68"/>
    <mergeCell ref="GV69:HJ70"/>
    <mergeCell ref="GV71:HJ72"/>
    <mergeCell ref="GV73:HJ74"/>
    <mergeCell ref="GV75:HJ76"/>
    <mergeCell ref="GV77:HJ78"/>
    <mergeCell ref="GF77:GP78"/>
    <mergeCell ref="GQ77:GU78"/>
    <mergeCell ref="GV79:HJ80"/>
    <mergeCell ref="FP7:GC10"/>
    <mergeCell ref="FP55:FY60"/>
    <mergeCell ref="FZ55:GE56"/>
    <mergeCell ref="GF55:GP56"/>
    <mergeCell ref="GQ55:GU56"/>
    <mergeCell ref="FP79:FY84"/>
    <mergeCell ref="FZ79:GE80"/>
    <mergeCell ref="FZ81:GE82"/>
    <mergeCell ref="GF81:GP82"/>
    <mergeCell ref="EJ9:EJ12"/>
    <mergeCell ref="BY89:CT90"/>
    <mergeCell ref="AG91:AW94"/>
    <mergeCell ref="AX91:BB94"/>
    <mergeCell ref="CU91:DP94"/>
    <mergeCell ref="GF57:GP58"/>
    <mergeCell ref="GQ57:GU58"/>
    <mergeCell ref="FZ59:GE60"/>
    <mergeCell ref="GF59:GP60"/>
    <mergeCell ref="GQ59:GU60"/>
    <mergeCell ref="CU81:CZ82"/>
    <mergeCell ref="FZ83:GE84"/>
    <mergeCell ref="FZ65:GE66"/>
    <mergeCell ref="GF65:GP66"/>
    <mergeCell ref="GQ65:GU66"/>
    <mergeCell ref="FZ77:GE78"/>
    <mergeCell ref="FP67:FY72"/>
    <mergeCell ref="FZ67:GE68"/>
    <mergeCell ref="GF67:GP68"/>
    <mergeCell ref="GQ67:GU68"/>
    <mergeCell ref="FZ69:GE70"/>
    <mergeCell ref="DA69:DK70"/>
    <mergeCell ref="DL69:DP70"/>
    <mergeCell ref="FA69:FG70"/>
    <mergeCell ref="EM71:ES72"/>
    <mergeCell ref="FA71:FG72"/>
    <mergeCell ref="AG55:AW60"/>
    <mergeCell ref="BC91:BX94"/>
    <mergeCell ref="BY91:CT94"/>
    <mergeCell ref="AX55:BB60"/>
    <mergeCell ref="BC55:BS60"/>
    <mergeCell ref="BT55:BX60"/>
    <mergeCell ref="B251:AA256"/>
    <mergeCell ref="AB238:AQ250"/>
    <mergeCell ref="AR238:FN238"/>
    <mergeCell ref="AR239:BG250"/>
    <mergeCell ref="BH239:FN240"/>
    <mergeCell ref="BH241:BW250"/>
    <mergeCell ref="DQ241:FN242"/>
    <mergeCell ref="EK251:EO252"/>
    <mergeCell ref="EP251:ET252"/>
    <mergeCell ref="FJ233:FN236"/>
    <mergeCell ref="EF233:EJ236"/>
    <mergeCell ref="EK233:EO236"/>
    <mergeCell ref="EP233:ET236"/>
    <mergeCell ref="EU233:EY236"/>
    <mergeCell ref="EZ233:FD236"/>
    <mergeCell ref="FE233:FI236"/>
    <mergeCell ref="BT233:CD236"/>
    <mergeCell ref="CE233:CG236"/>
    <mergeCell ref="DP233:DZ236"/>
    <mergeCell ref="EA233:EE236"/>
    <mergeCell ref="BC251:BG256"/>
    <mergeCell ref="B246:AA250"/>
    <mergeCell ref="B233:AC236"/>
    <mergeCell ref="FJ255:FN256"/>
    <mergeCell ref="FJ243:FN250"/>
    <mergeCell ref="DV245:DZ250"/>
    <mergeCell ref="EA245:EE250"/>
    <mergeCell ref="EK246:EO250"/>
    <mergeCell ref="EP246:ET250"/>
    <mergeCell ref="EZ246:FD250"/>
    <mergeCell ref="FE246:FI250"/>
    <mergeCell ref="AD233:AN236"/>
    <mergeCell ref="CX225:CZ226"/>
    <mergeCell ref="EA215:EE216"/>
    <mergeCell ref="CN215:CW216"/>
    <mergeCell ref="AD215:AN220"/>
    <mergeCell ref="AO215:AQ220"/>
    <mergeCell ref="AR215:BE220"/>
    <mergeCell ref="BF215:BS220"/>
    <mergeCell ref="BT215:CD220"/>
    <mergeCell ref="EU207:EY208"/>
    <mergeCell ref="DP205:DW206"/>
    <mergeCell ref="EZ207:FD208"/>
    <mergeCell ref="CN191:CW192"/>
    <mergeCell ref="B238:AA245"/>
    <mergeCell ref="EU243:EY250"/>
    <mergeCell ref="DF243:DP250"/>
    <mergeCell ref="AO233:AQ236"/>
    <mergeCell ref="AR233:BB236"/>
    <mergeCell ref="BC233:BE236"/>
    <mergeCell ref="BF233:BP236"/>
    <mergeCell ref="BQ233:BS236"/>
    <mergeCell ref="CH231:CM232"/>
    <mergeCell ref="CN231:CW232"/>
    <mergeCell ref="CX231:CZ232"/>
    <mergeCell ref="DP231:DW232"/>
    <mergeCell ref="DP229:DW230"/>
    <mergeCell ref="CH227:CM228"/>
    <mergeCell ref="CH229:CM230"/>
    <mergeCell ref="CN229:CW230"/>
    <mergeCell ref="EK243:ET245"/>
    <mergeCell ref="EZ243:FI245"/>
    <mergeCell ref="EK199:EO200"/>
    <mergeCell ref="EZ197:FD198"/>
    <mergeCell ref="EF225:EJ226"/>
    <mergeCell ref="EK225:EO226"/>
    <mergeCell ref="CH225:CM226"/>
    <mergeCell ref="CN225:CW226"/>
    <mergeCell ref="EJ142:EJ145"/>
    <mergeCell ref="EU229:EY230"/>
    <mergeCell ref="EZ229:FD230"/>
    <mergeCell ref="FE229:FI230"/>
    <mergeCell ref="EU225:EY226"/>
    <mergeCell ref="EA167:EE168"/>
    <mergeCell ref="EK167:EO168"/>
    <mergeCell ref="EZ167:FD168"/>
    <mergeCell ref="FE167:FI168"/>
    <mergeCell ref="EA169:EE170"/>
    <mergeCell ref="EK169:EO170"/>
    <mergeCell ref="EZ169:FD170"/>
    <mergeCell ref="FE169:FI170"/>
    <mergeCell ref="EA171:EE172"/>
    <mergeCell ref="EK171:EO172"/>
    <mergeCell ref="CX229:CZ230"/>
    <mergeCell ref="FE201:FI202"/>
    <mergeCell ref="EA203:EE204"/>
    <mergeCell ref="EF203:EJ204"/>
    <mergeCell ref="EP203:ET204"/>
    <mergeCell ref="FE203:FI204"/>
    <mergeCell ref="EF169:EJ170"/>
    <mergeCell ref="EZ177:FD178"/>
    <mergeCell ref="DX209:DZ210"/>
    <mergeCell ref="EA209:EE210"/>
    <mergeCell ref="EK209:EO210"/>
    <mergeCell ref="DP211:DW212"/>
    <mergeCell ref="DX211:DZ212"/>
    <mergeCell ref="FE231:FI232"/>
    <mergeCell ref="EZ231:FD232"/>
    <mergeCell ref="EZ221:FD222"/>
    <mergeCell ref="FE221:FI222"/>
    <mergeCell ref="FJ227:FN228"/>
    <mergeCell ref="CX223:CZ224"/>
    <mergeCell ref="FE227:FI228"/>
    <mergeCell ref="FJ225:FN226"/>
    <mergeCell ref="EU227:EY228"/>
    <mergeCell ref="EZ227:FD228"/>
    <mergeCell ref="EU231:EY232"/>
    <mergeCell ref="CN227:CW228"/>
    <mergeCell ref="CX227:CZ228"/>
    <mergeCell ref="CE227:CG232"/>
    <mergeCell ref="AD227:AN232"/>
    <mergeCell ref="AO227:AQ232"/>
    <mergeCell ref="AR227:BE232"/>
    <mergeCell ref="BF227:BS232"/>
    <mergeCell ref="BT227:CD232"/>
    <mergeCell ref="EZ225:FD226"/>
    <mergeCell ref="FE225:FI226"/>
    <mergeCell ref="EP225:ET226"/>
    <mergeCell ref="EA227:EE228"/>
    <mergeCell ref="EF227:EJ228"/>
    <mergeCell ref="EK227:EO228"/>
    <mergeCell ref="EP227:ET228"/>
    <mergeCell ref="EA229:EE230"/>
    <mergeCell ref="EF229:EJ230"/>
    <mergeCell ref="EK229:EO230"/>
    <mergeCell ref="EP229:ET230"/>
    <mergeCell ref="EA231:EE232"/>
    <mergeCell ref="EF231:EJ232"/>
    <mergeCell ref="EK231:EO232"/>
    <mergeCell ref="EP231:ET232"/>
    <mergeCell ref="FJ231:FN232"/>
    <mergeCell ref="FJ229:FN230"/>
    <mergeCell ref="CN219:CW220"/>
    <mergeCell ref="CX219:CZ220"/>
    <mergeCell ref="DP219:DW220"/>
    <mergeCell ref="EU223:EY224"/>
    <mergeCell ref="EZ223:FD224"/>
    <mergeCell ref="FE223:FI224"/>
    <mergeCell ref="FJ223:FN224"/>
    <mergeCell ref="DP223:DW224"/>
    <mergeCell ref="DX223:DZ224"/>
    <mergeCell ref="EA223:EE224"/>
    <mergeCell ref="EK223:EO224"/>
    <mergeCell ref="CX221:CZ222"/>
    <mergeCell ref="CH221:CM222"/>
    <mergeCell ref="CN221:CW222"/>
    <mergeCell ref="EF223:EJ224"/>
    <mergeCell ref="EF221:EJ222"/>
    <mergeCell ref="EK221:EO222"/>
    <mergeCell ref="EA219:EE220"/>
    <mergeCell ref="EF219:EJ220"/>
    <mergeCell ref="EP219:ET220"/>
    <mergeCell ref="EZ219:FD220"/>
    <mergeCell ref="FE219:FI220"/>
    <mergeCell ref="EP221:ET222"/>
    <mergeCell ref="EP223:ET224"/>
    <mergeCell ref="DX221:DZ222"/>
    <mergeCell ref="EA221:EE222"/>
    <mergeCell ref="DA223:DO224"/>
    <mergeCell ref="DP225:DW226"/>
    <mergeCell ref="FJ215:FN216"/>
    <mergeCell ref="CH217:CM218"/>
    <mergeCell ref="CN217:CW218"/>
    <mergeCell ref="CX217:CZ218"/>
    <mergeCell ref="DP217:DW218"/>
    <mergeCell ref="EK215:EO216"/>
    <mergeCell ref="EU215:EY216"/>
    <mergeCell ref="FJ219:FN220"/>
    <mergeCell ref="EK219:EO220"/>
    <mergeCell ref="EU219:EY220"/>
    <mergeCell ref="EU221:EY222"/>
    <mergeCell ref="AD221:AN226"/>
    <mergeCell ref="AO221:AQ226"/>
    <mergeCell ref="AR221:BE226"/>
    <mergeCell ref="BF221:BS226"/>
    <mergeCell ref="BT221:CD226"/>
    <mergeCell ref="CE221:CG226"/>
    <mergeCell ref="EF215:EJ216"/>
    <mergeCell ref="EP215:ET216"/>
    <mergeCell ref="EZ215:FD216"/>
    <mergeCell ref="FE215:FI216"/>
    <mergeCell ref="DX217:DZ218"/>
    <mergeCell ref="DX219:DZ220"/>
    <mergeCell ref="DA217:DO218"/>
    <mergeCell ref="DA219:DO220"/>
    <mergeCell ref="FJ221:FN222"/>
    <mergeCell ref="CH223:CM224"/>
    <mergeCell ref="CN223:CW224"/>
    <mergeCell ref="EK217:EO218"/>
    <mergeCell ref="EU217:EY218"/>
    <mergeCell ref="FJ217:FN218"/>
    <mergeCell ref="CH219:CM220"/>
    <mergeCell ref="DA215:DO216"/>
    <mergeCell ref="DP215:DW216"/>
    <mergeCell ref="DX215:DZ216"/>
    <mergeCell ref="DP213:DW214"/>
    <mergeCell ref="DX213:DZ214"/>
    <mergeCell ref="EA213:EE214"/>
    <mergeCell ref="EF211:EJ212"/>
    <mergeCell ref="EP211:ET212"/>
    <mergeCell ref="FE211:FI212"/>
    <mergeCell ref="EF213:EJ214"/>
    <mergeCell ref="EP213:ET214"/>
    <mergeCell ref="FE213:FI214"/>
    <mergeCell ref="AD209:AN214"/>
    <mergeCell ref="AO209:AQ214"/>
    <mergeCell ref="AR209:BE214"/>
    <mergeCell ref="BF209:BS214"/>
    <mergeCell ref="BT209:CD214"/>
    <mergeCell ref="CE209:CG214"/>
    <mergeCell ref="AD203:AN208"/>
    <mergeCell ref="AO203:AQ208"/>
    <mergeCell ref="AR203:BE208"/>
    <mergeCell ref="BF203:BS208"/>
    <mergeCell ref="BT203:CD208"/>
    <mergeCell ref="CE203:CG208"/>
    <mergeCell ref="EA211:EE212"/>
    <mergeCell ref="EK211:EO212"/>
    <mergeCell ref="EU211:EY212"/>
    <mergeCell ref="EZ211:FD212"/>
    <mergeCell ref="FJ211:FN212"/>
    <mergeCell ref="CH213:CM214"/>
    <mergeCell ref="CN213:CW214"/>
    <mergeCell ref="CH203:CM204"/>
    <mergeCell ref="CN203:CW204"/>
    <mergeCell ref="EU203:EY204"/>
    <mergeCell ref="EZ205:FD206"/>
    <mergeCell ref="FJ205:FN206"/>
    <mergeCell ref="EZ209:FD210"/>
    <mergeCell ref="EU209:EY210"/>
    <mergeCell ref="FJ209:FN210"/>
    <mergeCell ref="EK213:EO214"/>
    <mergeCell ref="EU213:EY214"/>
    <mergeCell ref="EZ213:FD214"/>
    <mergeCell ref="FJ213:FN214"/>
    <mergeCell ref="DP209:DW210"/>
    <mergeCell ref="DA209:DO210"/>
    <mergeCell ref="DA211:DO212"/>
    <mergeCell ref="DA213:DO214"/>
    <mergeCell ref="AD197:AN202"/>
    <mergeCell ref="AO197:AQ202"/>
    <mergeCell ref="AR197:BE202"/>
    <mergeCell ref="BF197:BS202"/>
    <mergeCell ref="EZ203:FD204"/>
    <mergeCell ref="FJ203:FN204"/>
    <mergeCell ref="CH205:CM206"/>
    <mergeCell ref="CN205:CW206"/>
    <mergeCell ref="CX205:CZ206"/>
    <mergeCell ref="DP203:DW204"/>
    <mergeCell ref="DX203:DZ204"/>
    <mergeCell ref="EK203:EO204"/>
    <mergeCell ref="DP207:DW208"/>
    <mergeCell ref="DX207:DZ208"/>
    <mergeCell ref="EK207:EO208"/>
    <mergeCell ref="CX203:CZ204"/>
    <mergeCell ref="FJ197:FN198"/>
    <mergeCell ref="CH199:CM200"/>
    <mergeCell ref="CN199:CW200"/>
    <mergeCell ref="CX199:CZ200"/>
    <mergeCell ref="EK205:EO206"/>
    <mergeCell ref="EU205:EY206"/>
    <mergeCell ref="DX199:DZ200"/>
    <mergeCell ref="EA199:EE200"/>
    <mergeCell ref="EU199:EY200"/>
    <mergeCell ref="DA203:DO204"/>
    <mergeCell ref="DA205:DO206"/>
    <mergeCell ref="FJ207:FN208"/>
    <mergeCell ref="EF201:EJ202"/>
    <mergeCell ref="EA205:EE206"/>
    <mergeCell ref="EF205:EJ206"/>
    <mergeCell ref="EP205:ET206"/>
    <mergeCell ref="CX197:CZ198"/>
    <mergeCell ref="CH201:CM202"/>
    <mergeCell ref="CN201:CW202"/>
    <mergeCell ref="CX201:CZ202"/>
    <mergeCell ref="DP199:DW200"/>
    <mergeCell ref="EU197:EY198"/>
    <mergeCell ref="EK191:EO192"/>
    <mergeCell ref="EP191:ET192"/>
    <mergeCell ref="EZ191:FD192"/>
    <mergeCell ref="DA201:DO202"/>
    <mergeCell ref="EK201:EO202"/>
    <mergeCell ref="EP201:ET202"/>
    <mergeCell ref="DA193:DO194"/>
    <mergeCell ref="DA195:DO196"/>
    <mergeCell ref="DA197:DO198"/>
    <mergeCell ref="FJ201:FN202"/>
    <mergeCell ref="EZ199:FD200"/>
    <mergeCell ref="FJ199:FN200"/>
    <mergeCell ref="CH197:CM198"/>
    <mergeCell ref="CN197:CW198"/>
    <mergeCell ref="EU201:EY202"/>
    <mergeCell ref="EZ201:FD202"/>
    <mergeCell ref="FJ187:FN188"/>
    <mergeCell ref="FJ185:FN186"/>
    <mergeCell ref="CH187:CM188"/>
    <mergeCell ref="CN187:CW188"/>
    <mergeCell ref="CX187:CZ188"/>
    <mergeCell ref="EU191:EY192"/>
    <mergeCell ref="FJ191:FN192"/>
    <mergeCell ref="EU193:EY194"/>
    <mergeCell ref="FJ193:FN194"/>
    <mergeCell ref="EU195:EY196"/>
    <mergeCell ref="FJ195:FN196"/>
    <mergeCell ref="DP191:DW192"/>
    <mergeCell ref="DX191:DZ192"/>
    <mergeCell ref="EA191:EE192"/>
    <mergeCell ref="EF191:EJ192"/>
    <mergeCell ref="CH191:CM192"/>
    <mergeCell ref="EU185:EY186"/>
    <mergeCell ref="DX189:DZ190"/>
    <mergeCell ref="EF189:EJ190"/>
    <mergeCell ref="EU189:EY190"/>
    <mergeCell ref="DP185:DW186"/>
    <mergeCell ref="CX191:CZ192"/>
    <mergeCell ref="DP195:DW196"/>
    <mergeCell ref="DX195:DZ196"/>
    <mergeCell ref="EA195:EE196"/>
    <mergeCell ref="EF195:EJ196"/>
    <mergeCell ref="CH195:CM196"/>
    <mergeCell ref="CN195:CW196"/>
    <mergeCell ref="CX195:CZ196"/>
    <mergeCell ref="EF193:EJ194"/>
    <mergeCell ref="EA185:EE186"/>
    <mergeCell ref="EK185:EO186"/>
    <mergeCell ref="EZ185:FD186"/>
    <mergeCell ref="FE185:FI186"/>
    <mergeCell ref="EA187:EE188"/>
    <mergeCell ref="EK187:EO188"/>
    <mergeCell ref="EP187:ET188"/>
    <mergeCell ref="EZ187:FD188"/>
    <mergeCell ref="FE187:FI188"/>
    <mergeCell ref="EA189:EE190"/>
    <mergeCell ref="EK189:EO190"/>
    <mergeCell ref="EP189:ET190"/>
    <mergeCell ref="EZ189:FD190"/>
    <mergeCell ref="FE189:FI190"/>
    <mergeCell ref="AD191:AN196"/>
    <mergeCell ref="AO191:AQ196"/>
    <mergeCell ref="AR191:BE196"/>
    <mergeCell ref="BF191:BS196"/>
    <mergeCell ref="BT191:CD196"/>
    <mergeCell ref="CE191:CG196"/>
    <mergeCell ref="DP189:DW190"/>
    <mergeCell ref="DP187:DW188"/>
    <mergeCell ref="DX187:DZ188"/>
    <mergeCell ref="EF187:EJ188"/>
    <mergeCell ref="EU187:EY188"/>
    <mergeCell ref="EP185:ET186"/>
    <mergeCell ref="F179:AC184"/>
    <mergeCell ref="AD179:AN184"/>
    <mergeCell ref="AO179:AQ184"/>
    <mergeCell ref="AR179:BB184"/>
    <mergeCell ref="BC179:BE184"/>
    <mergeCell ref="BF179:BS184"/>
    <mergeCell ref="BT179:CD184"/>
    <mergeCell ref="BQ185:BS190"/>
    <mergeCell ref="BT185:CD190"/>
    <mergeCell ref="CE185:CG190"/>
    <mergeCell ref="CH185:CM186"/>
    <mergeCell ref="CN185:CW186"/>
    <mergeCell ref="CX185:CZ186"/>
    <mergeCell ref="CH189:CM190"/>
    <mergeCell ref="CN189:CW190"/>
    <mergeCell ref="CX189:CZ190"/>
    <mergeCell ref="CN179:CW180"/>
    <mergeCell ref="CX179:CZ180"/>
    <mergeCell ref="CH181:CM182"/>
    <mergeCell ref="CN181:CW182"/>
    <mergeCell ref="CX181:CZ182"/>
    <mergeCell ref="CH179:CM180"/>
    <mergeCell ref="EK183:EO184"/>
    <mergeCell ref="EP183:ET184"/>
    <mergeCell ref="C185:AC190"/>
    <mergeCell ref="AD185:AN190"/>
    <mergeCell ref="AO185:AQ190"/>
    <mergeCell ref="AR185:BB190"/>
    <mergeCell ref="BC185:BE190"/>
    <mergeCell ref="BF185:BP190"/>
    <mergeCell ref="DP183:DW184"/>
    <mergeCell ref="DX183:DZ184"/>
    <mergeCell ref="EA183:EE184"/>
    <mergeCell ref="EF183:EJ184"/>
    <mergeCell ref="CH183:CM184"/>
    <mergeCell ref="CN183:CW184"/>
    <mergeCell ref="CX183:CZ184"/>
    <mergeCell ref="DX185:DZ186"/>
    <mergeCell ref="EF185:EJ186"/>
    <mergeCell ref="C173:E184"/>
    <mergeCell ref="F173:AC178"/>
    <mergeCell ref="CE179:CG184"/>
    <mergeCell ref="DP177:DW178"/>
    <mergeCell ref="AD173:AN178"/>
    <mergeCell ref="AO173:AQ178"/>
    <mergeCell ref="AR173:BB178"/>
    <mergeCell ref="BC173:BE178"/>
    <mergeCell ref="DX177:DZ178"/>
    <mergeCell ref="EA177:EE178"/>
    <mergeCell ref="EF177:EJ178"/>
    <mergeCell ref="BF173:BS178"/>
    <mergeCell ref="CH175:CM176"/>
    <mergeCell ref="CN175:CW176"/>
    <mergeCell ref="CX175:CZ176"/>
    <mergeCell ref="DP175:DW176"/>
    <mergeCell ref="DX175:DZ176"/>
    <mergeCell ref="EA175:EE176"/>
    <mergeCell ref="EF175:EJ176"/>
    <mergeCell ref="EK175:EO176"/>
    <mergeCell ref="EU175:EY176"/>
    <mergeCell ref="FJ179:FN180"/>
    <mergeCell ref="EU181:EY182"/>
    <mergeCell ref="EZ181:FD182"/>
    <mergeCell ref="FE181:FI182"/>
    <mergeCell ref="FJ181:FN182"/>
    <mergeCell ref="DP179:DW180"/>
    <mergeCell ref="DX179:DZ180"/>
    <mergeCell ref="EA179:EE180"/>
    <mergeCell ref="EF179:EJ180"/>
    <mergeCell ref="EU179:EY180"/>
    <mergeCell ref="EZ179:FD180"/>
    <mergeCell ref="FE179:FI180"/>
    <mergeCell ref="DP181:DW182"/>
    <mergeCell ref="DX181:DZ182"/>
    <mergeCell ref="EA181:EE182"/>
    <mergeCell ref="EF181:EJ182"/>
    <mergeCell ref="EK179:EO180"/>
    <mergeCell ref="EP179:ET180"/>
    <mergeCell ref="EK181:EO182"/>
    <mergeCell ref="EP181:ET182"/>
    <mergeCell ref="EK177:EO178"/>
    <mergeCell ref="EU177:EY178"/>
    <mergeCell ref="FE175:FI176"/>
    <mergeCell ref="FJ175:FN176"/>
    <mergeCell ref="CH163:CM164"/>
    <mergeCell ref="CN163:CW164"/>
    <mergeCell ref="CX163:CZ164"/>
    <mergeCell ref="EP167:ET168"/>
    <mergeCell ref="EU167:EY168"/>
    <mergeCell ref="FJ167:FN168"/>
    <mergeCell ref="CH169:CM170"/>
    <mergeCell ref="CN169:CW170"/>
    <mergeCell ref="CX169:CZ170"/>
    <mergeCell ref="DP167:DW168"/>
    <mergeCell ref="DX167:DZ168"/>
    <mergeCell ref="EF167:EJ168"/>
    <mergeCell ref="DP171:DW172"/>
    <mergeCell ref="DX171:DZ172"/>
    <mergeCell ref="EF171:EJ172"/>
    <mergeCell ref="CN167:CW168"/>
    <mergeCell ref="CX167:CZ168"/>
    <mergeCell ref="EP171:ET172"/>
    <mergeCell ref="EU171:EY172"/>
    <mergeCell ref="FJ171:FN172"/>
    <mergeCell ref="EP169:ET170"/>
    <mergeCell ref="EU169:EY170"/>
    <mergeCell ref="FJ169:FN170"/>
    <mergeCell ref="CH171:CM172"/>
    <mergeCell ref="CN171:CW172"/>
    <mergeCell ref="CX171:CZ172"/>
    <mergeCell ref="DX165:DZ166"/>
    <mergeCell ref="EZ163:FD164"/>
    <mergeCell ref="FE163:FI164"/>
    <mergeCell ref="EA165:EE166"/>
    <mergeCell ref="EK165:EO166"/>
    <mergeCell ref="EP165:ET166"/>
    <mergeCell ref="CH161:CM162"/>
    <mergeCell ref="CN161:CW162"/>
    <mergeCell ref="CX161:CZ162"/>
    <mergeCell ref="CH165:CM166"/>
    <mergeCell ref="CN165:CW166"/>
    <mergeCell ref="CX165:CZ166"/>
    <mergeCell ref="FJ165:FN166"/>
    <mergeCell ref="F167:AC172"/>
    <mergeCell ref="AD167:AN172"/>
    <mergeCell ref="AO167:AQ172"/>
    <mergeCell ref="AR167:BB172"/>
    <mergeCell ref="BC167:BE172"/>
    <mergeCell ref="BF167:BS172"/>
    <mergeCell ref="BT167:CD172"/>
    <mergeCell ref="CE167:CG172"/>
    <mergeCell ref="CH167:CM168"/>
    <mergeCell ref="DP165:DW166"/>
    <mergeCell ref="DP163:DW164"/>
    <mergeCell ref="DX163:DZ164"/>
    <mergeCell ref="EF163:EJ164"/>
    <mergeCell ref="EU163:EY164"/>
    <mergeCell ref="FJ163:FN164"/>
    <mergeCell ref="DA161:DO162"/>
    <mergeCell ref="DA163:DO164"/>
    <mergeCell ref="EA161:EE162"/>
    <mergeCell ref="EK161:EO162"/>
    <mergeCell ref="EP161:ET162"/>
    <mergeCell ref="EZ161:FD162"/>
    <mergeCell ref="FE161:FI162"/>
    <mergeCell ref="EA163:EE164"/>
    <mergeCell ref="EK163:EO164"/>
    <mergeCell ref="EP163:ET164"/>
    <mergeCell ref="B161:B231"/>
    <mergeCell ref="C161:E172"/>
    <mergeCell ref="F161:AC166"/>
    <mergeCell ref="AD161:AN166"/>
    <mergeCell ref="AO161:AQ166"/>
    <mergeCell ref="AR161:BB166"/>
    <mergeCell ref="BC161:BE166"/>
    <mergeCell ref="EA152:FN153"/>
    <mergeCell ref="EA154:EE160"/>
    <mergeCell ref="EF154:EJ160"/>
    <mergeCell ref="EK154:EO160"/>
    <mergeCell ref="EP154:FI155"/>
    <mergeCell ref="FJ154:FN160"/>
    <mergeCell ref="EP156:EY157"/>
    <mergeCell ref="EZ156:FD160"/>
    <mergeCell ref="FE156:FI160"/>
    <mergeCell ref="B149:AC157"/>
    <mergeCell ref="AD149:AQ160"/>
    <mergeCell ref="AR149:FN149"/>
    <mergeCell ref="AR150:BE160"/>
    <mergeCell ref="BF150:BS160"/>
    <mergeCell ref="BT150:FN151"/>
    <mergeCell ref="BT152:CG160"/>
    <mergeCell ref="EF165:EJ166"/>
    <mergeCell ref="EU165:EY166"/>
    <mergeCell ref="DP169:DW170"/>
    <mergeCell ref="DX169:DZ170"/>
    <mergeCell ref="EZ171:FD172"/>
    <mergeCell ref="BF161:BS166"/>
    <mergeCell ref="BT161:CD166"/>
    <mergeCell ref="CE161:CG166"/>
    <mergeCell ref="CH152:CZ154"/>
    <mergeCell ref="CH155:CZ160"/>
    <mergeCell ref="EQ125:FN127"/>
    <mergeCell ref="FD142:FN145"/>
    <mergeCell ref="B146:AC148"/>
    <mergeCell ref="CU135:DK138"/>
    <mergeCell ref="DL135:DP138"/>
    <mergeCell ref="S140:AT141"/>
    <mergeCell ref="S142:CA145"/>
    <mergeCell ref="CP131:CT134"/>
    <mergeCell ref="CU131:DK134"/>
    <mergeCell ref="DL131:DP134"/>
    <mergeCell ref="AG135:AW138"/>
    <mergeCell ref="AX135:BB138"/>
    <mergeCell ref="BC135:BS138"/>
    <mergeCell ref="BT135:BX138"/>
    <mergeCell ref="BY135:CO138"/>
    <mergeCell ref="CP135:CT138"/>
    <mergeCell ref="CP127:CT130"/>
    <mergeCell ref="CU127:DK130"/>
    <mergeCell ref="DL127:DP130"/>
    <mergeCell ref="AG131:AW134"/>
    <mergeCell ref="AX131:BB134"/>
    <mergeCell ref="BC131:BS134"/>
    <mergeCell ref="BT131:BX134"/>
    <mergeCell ref="BY131:CO134"/>
    <mergeCell ref="CU123:DP126"/>
    <mergeCell ref="AG127:AW130"/>
    <mergeCell ref="AX127:BB130"/>
    <mergeCell ref="B158:AC160"/>
    <mergeCell ref="EP158:ET160"/>
    <mergeCell ref="EU158:EY160"/>
    <mergeCell ref="BC127:BS130"/>
    <mergeCell ref="BT127:BX130"/>
    <mergeCell ref="CW142:EI145"/>
    <mergeCell ref="EQ113:FN115"/>
    <mergeCell ref="B123:D138"/>
    <mergeCell ref="E123:AF126"/>
    <mergeCell ref="E127:AF130"/>
    <mergeCell ref="E131:AF134"/>
    <mergeCell ref="E135:AF138"/>
    <mergeCell ref="BC123:BX126"/>
    <mergeCell ref="BY123:CT126"/>
    <mergeCell ref="AX99:BB102"/>
    <mergeCell ref="CP119:CT122"/>
    <mergeCell ref="CU119:DK122"/>
    <mergeCell ref="DL119:DP122"/>
    <mergeCell ref="AG123:AW126"/>
    <mergeCell ref="AX123:BB126"/>
    <mergeCell ref="CP115:CT118"/>
    <mergeCell ref="CU115:DK118"/>
    <mergeCell ref="DL115:DP118"/>
    <mergeCell ref="AG107:AW110"/>
    <mergeCell ref="AX107:BB110"/>
    <mergeCell ref="AG103:AW106"/>
    <mergeCell ref="AX103:BB106"/>
    <mergeCell ref="BC103:BS106"/>
    <mergeCell ref="BT103:BX106"/>
    <mergeCell ref="BY103:CO106"/>
    <mergeCell ref="CP103:CT106"/>
    <mergeCell ref="BC107:BX110"/>
    <mergeCell ref="BY107:CT110"/>
    <mergeCell ref="CU107:DP110"/>
    <mergeCell ref="BY127:CO130"/>
    <mergeCell ref="B91:D114"/>
    <mergeCell ref="BC95:BX98"/>
    <mergeCell ref="BY95:CT98"/>
    <mergeCell ref="BC99:BX102"/>
    <mergeCell ref="BY99:CT102"/>
    <mergeCell ref="E107:AF110"/>
    <mergeCell ref="CU83:CZ84"/>
    <mergeCell ref="DA83:DK84"/>
    <mergeCell ref="DL83:DP84"/>
    <mergeCell ref="B86:AF90"/>
    <mergeCell ref="AG86:DP87"/>
    <mergeCell ref="AG88:BB90"/>
    <mergeCell ref="BC88:BX90"/>
    <mergeCell ref="BY88:CT88"/>
    <mergeCell ref="CU88:DP90"/>
    <mergeCell ref="E111:AF114"/>
    <mergeCell ref="AG111:AW114"/>
    <mergeCell ref="AX111:BB114"/>
    <mergeCell ref="BC111:BS114"/>
    <mergeCell ref="BT111:BX114"/>
    <mergeCell ref="BY111:CO114"/>
    <mergeCell ref="CP111:CT114"/>
    <mergeCell ref="CU111:DP114"/>
    <mergeCell ref="CU103:DP106"/>
    <mergeCell ref="E103:AF106"/>
    <mergeCell ref="EQ116:FN118"/>
    <mergeCell ref="EQ119:FN121"/>
    <mergeCell ref="EQ122:FN124"/>
    <mergeCell ref="E91:AF94"/>
    <mergeCell ref="E95:AF98"/>
    <mergeCell ref="E99:AF102"/>
    <mergeCell ref="CU99:DP102"/>
    <mergeCell ref="AG95:AW98"/>
    <mergeCell ref="AX95:BB98"/>
    <mergeCell ref="CU95:DP98"/>
    <mergeCell ref="AG99:AW102"/>
    <mergeCell ref="AG79:AW84"/>
    <mergeCell ref="AX79:BB84"/>
    <mergeCell ref="BC79:BS84"/>
    <mergeCell ref="EQ86:FN112"/>
    <mergeCell ref="DA71:DK72"/>
    <mergeCell ref="DL71:DP72"/>
    <mergeCell ref="EF71:EL72"/>
    <mergeCell ref="FH71:FN72"/>
    <mergeCell ref="EF73:EL74"/>
    <mergeCell ref="ET73:EZ74"/>
    <mergeCell ref="FH73:FN74"/>
    <mergeCell ref="FH77:FN78"/>
    <mergeCell ref="EF79:EL84"/>
    <mergeCell ref="EM79:ES84"/>
    <mergeCell ref="DQ83:EE84"/>
    <mergeCell ref="FA79:FG84"/>
    <mergeCell ref="FH79:FN84"/>
    <mergeCell ref="CU75:CZ76"/>
    <mergeCell ref="DA75:DK76"/>
    <mergeCell ref="DQ77:EE78"/>
    <mergeCell ref="AG67:AW72"/>
    <mergeCell ref="BC73:BS78"/>
    <mergeCell ref="BT73:BX78"/>
    <mergeCell ref="BY73:CO78"/>
    <mergeCell ref="CP73:CT78"/>
    <mergeCell ref="DL75:DP76"/>
    <mergeCell ref="DL73:DP74"/>
    <mergeCell ref="CU77:CZ78"/>
    <mergeCell ref="DA77:DK78"/>
    <mergeCell ref="DL77:DP78"/>
    <mergeCell ref="CU73:CZ74"/>
    <mergeCell ref="DA73:DK74"/>
    <mergeCell ref="AG61:AW66"/>
    <mergeCell ref="AX61:BB66"/>
    <mergeCell ref="BC61:BS66"/>
    <mergeCell ref="B36:AF38"/>
    <mergeCell ref="B39:AF48"/>
    <mergeCell ref="AG39:CT40"/>
    <mergeCell ref="CU39:FN40"/>
    <mergeCell ref="AG41:BB48"/>
    <mergeCell ref="BC41:BX48"/>
    <mergeCell ref="BY41:CT48"/>
    <mergeCell ref="EF41:FN43"/>
    <mergeCell ref="FA65:FG66"/>
    <mergeCell ref="FH65:FN66"/>
    <mergeCell ref="EF65:EL66"/>
    <mergeCell ref="CU36:FN38"/>
    <mergeCell ref="CU65:CZ66"/>
    <mergeCell ref="DA65:DK66"/>
    <mergeCell ref="DL63:DP64"/>
    <mergeCell ref="DL61:DP62"/>
    <mergeCell ref="CU61:CZ62"/>
    <mergeCell ref="DA61:DK62"/>
    <mergeCell ref="AG49:AW54"/>
    <mergeCell ref="AX49:BB54"/>
    <mergeCell ref="BC49:BS54"/>
    <mergeCell ref="BT49:BX54"/>
    <mergeCell ref="CU59:CZ60"/>
    <mergeCell ref="DA59:DK60"/>
    <mergeCell ref="DL59:DP60"/>
    <mergeCell ref="EF55:EL60"/>
    <mergeCell ref="BT61:BX66"/>
    <mergeCell ref="BY61:CO66"/>
    <mergeCell ref="CP61:CT66"/>
    <mergeCell ref="EF61:EL62"/>
    <mergeCell ref="CU63:CZ64"/>
    <mergeCell ref="BC30:BC35"/>
    <mergeCell ref="BE30:BJ35"/>
    <mergeCell ref="CC30:CF32"/>
    <mergeCell ref="CM26:CW29"/>
    <mergeCell ref="CX26:DR29"/>
    <mergeCell ref="EF19:EP21"/>
    <mergeCell ref="EQ19:FJ21"/>
    <mergeCell ref="EW17:EX18"/>
    <mergeCell ref="EY17:FB18"/>
    <mergeCell ref="FC17:FD18"/>
    <mergeCell ref="FE17:FH18"/>
    <mergeCell ref="FI17:FJ18"/>
    <mergeCell ref="CG30:CK32"/>
    <mergeCell ref="FH61:FN62"/>
    <mergeCell ref="FH63:FN64"/>
    <mergeCell ref="FA49:FG54"/>
    <mergeCell ref="FH49:FN54"/>
    <mergeCell ref="EM55:ES60"/>
    <mergeCell ref="ET55:EZ60"/>
    <mergeCell ref="EF44:EL48"/>
    <mergeCell ref="EM44:ES48"/>
    <mergeCell ref="ET44:EZ48"/>
    <mergeCell ref="FA44:FG48"/>
    <mergeCell ref="FA55:FG60"/>
    <mergeCell ref="FH44:FN48"/>
    <mergeCell ref="DA63:DK64"/>
    <mergeCell ref="DZ26:FN35"/>
    <mergeCell ref="L32:U35"/>
    <mergeCell ref="CA33:CB35"/>
    <mergeCell ref="CC33:CF35"/>
    <mergeCell ref="CG33:CK35"/>
    <mergeCell ref="BK33:BO35"/>
    <mergeCell ref="BP33:BS35"/>
    <mergeCell ref="CM30:CW35"/>
    <mergeCell ref="EP253:ET254"/>
    <mergeCell ref="EU253:EY254"/>
    <mergeCell ref="DX227:DZ228"/>
    <mergeCell ref="DX229:DZ230"/>
    <mergeCell ref="FA61:FG62"/>
    <mergeCell ref="CD142:CU145"/>
    <mergeCell ref="CV142:CV145"/>
    <mergeCell ref="DP227:DW228"/>
    <mergeCell ref="DA227:DO228"/>
    <mergeCell ref="CX207:CZ208"/>
    <mergeCell ref="DA183:DO184"/>
    <mergeCell ref="FA63:FG64"/>
    <mergeCell ref="DA173:DO174"/>
    <mergeCell ref="DA175:DO176"/>
    <mergeCell ref="DA177:DO178"/>
    <mergeCell ref="DA179:DO180"/>
    <mergeCell ref="DA181:DO182"/>
    <mergeCell ref="DA229:DO230"/>
    <mergeCell ref="DA231:DO232"/>
    <mergeCell ref="AX67:BB72"/>
    <mergeCell ref="BC67:BS72"/>
    <mergeCell ref="BT67:BX72"/>
    <mergeCell ref="BY67:CO72"/>
    <mergeCell ref="CP67:CT72"/>
    <mergeCell ref="EF63:EL64"/>
    <mergeCell ref="FD9:FN12"/>
    <mergeCell ref="CU57:CZ58"/>
    <mergeCell ref="DA57:DK58"/>
    <mergeCell ref="DL57:DP58"/>
    <mergeCell ref="DL55:DP56"/>
    <mergeCell ref="BE26:BJ29"/>
    <mergeCell ref="BT33:BV35"/>
    <mergeCell ref="BW33:BZ35"/>
    <mergeCell ref="BK30:BO32"/>
    <mergeCell ref="BP30:BS32"/>
    <mergeCell ref="BT30:BV32"/>
    <mergeCell ref="BW30:BZ32"/>
    <mergeCell ref="CA30:CB32"/>
    <mergeCell ref="DS26:DV27"/>
    <mergeCell ref="BK26:BZ29"/>
    <mergeCell ref="CA26:CK27"/>
    <mergeCell ref="CA28:CD29"/>
    <mergeCell ref="CE28:CK29"/>
    <mergeCell ref="S9:CA12"/>
    <mergeCell ref="CV9:CV12"/>
    <mergeCell ref="EF17:EP18"/>
    <mergeCell ref="EQ17:ER18"/>
    <mergeCell ref="ES17:EV18"/>
    <mergeCell ref="DO23:EE24"/>
    <mergeCell ref="EQ22:FJ24"/>
    <mergeCell ref="DK23:DN24"/>
    <mergeCell ref="CX30:DV35"/>
    <mergeCell ref="L30:U31"/>
    <mergeCell ref="V30:V35"/>
    <mergeCell ref="W30:AJ32"/>
    <mergeCell ref="AK30:AS32"/>
    <mergeCell ref="AT30:AY32"/>
    <mergeCell ref="C191:E232"/>
    <mergeCell ref="F191:AC196"/>
    <mergeCell ref="F197:AC202"/>
    <mergeCell ref="F203:AC208"/>
    <mergeCell ref="F209:AC214"/>
    <mergeCell ref="F215:AC220"/>
    <mergeCell ref="F221:AC226"/>
    <mergeCell ref="F227:AC232"/>
    <mergeCell ref="B49:D84"/>
    <mergeCell ref="E49:AF54"/>
    <mergeCell ref="E55:AF60"/>
    <mergeCell ref="E61:AF66"/>
    <mergeCell ref="E67:AF72"/>
    <mergeCell ref="E73:AF78"/>
    <mergeCell ref="E79:AF84"/>
    <mergeCell ref="BY79:CT84"/>
    <mergeCell ref="CU79:CZ80"/>
    <mergeCell ref="BT79:BX84"/>
    <mergeCell ref="B119:AF122"/>
    <mergeCell ref="AG119:AW122"/>
    <mergeCell ref="AX119:BB122"/>
    <mergeCell ref="BC119:BS122"/>
    <mergeCell ref="BT119:BX122"/>
    <mergeCell ref="BY119:CO122"/>
    <mergeCell ref="B115:AF118"/>
    <mergeCell ref="AG115:AW118"/>
    <mergeCell ref="AX115:BB118"/>
    <mergeCell ref="BC115:BS118"/>
    <mergeCell ref="BT115:BX118"/>
    <mergeCell ref="BY115:CO118"/>
    <mergeCell ref="CH207:CM208"/>
    <mergeCell ref="CN207:CW208"/>
    <mergeCell ref="AB251:AL256"/>
    <mergeCell ref="AM251:AQ256"/>
    <mergeCell ref="AR251:BB256"/>
    <mergeCell ref="BH251:BR256"/>
    <mergeCell ref="BS251:BW256"/>
    <mergeCell ref="BX251:CB252"/>
    <mergeCell ref="CC251:CK252"/>
    <mergeCell ref="CL251:CP252"/>
    <mergeCell ref="DF251:DM252"/>
    <mergeCell ref="DN251:DP252"/>
    <mergeCell ref="DQ251:DU252"/>
    <mergeCell ref="DV251:DZ252"/>
    <mergeCell ref="EA251:EE252"/>
    <mergeCell ref="EF251:EJ252"/>
    <mergeCell ref="EF255:EJ256"/>
    <mergeCell ref="EK255:EO256"/>
    <mergeCell ref="FJ253:FN254"/>
    <mergeCell ref="EA253:EE254"/>
    <mergeCell ref="EF253:EJ254"/>
    <mergeCell ref="EK253:EO254"/>
    <mergeCell ref="DV255:DZ256"/>
    <mergeCell ref="CQ255:DE256"/>
    <mergeCell ref="EU251:EY252"/>
    <mergeCell ref="EZ251:FD252"/>
    <mergeCell ref="DV243:EE244"/>
    <mergeCell ref="EF243:EJ250"/>
    <mergeCell ref="EA255:EE256"/>
    <mergeCell ref="EZ253:FD254"/>
    <mergeCell ref="FE253:FI254"/>
    <mergeCell ref="DA207:DO208"/>
    <mergeCell ref="BX255:CB256"/>
    <mergeCell ref="CH193:CM194"/>
    <mergeCell ref="CN193:CW194"/>
    <mergeCell ref="CX193:CZ194"/>
    <mergeCell ref="DP201:DW202"/>
    <mergeCell ref="DX201:DZ202"/>
    <mergeCell ref="EA201:EE202"/>
    <mergeCell ref="CE197:CG202"/>
    <mergeCell ref="CC255:CK256"/>
    <mergeCell ref="CL255:CP256"/>
    <mergeCell ref="DX205:DZ206"/>
    <mergeCell ref="CX209:CZ210"/>
    <mergeCell ref="CN211:CW212"/>
    <mergeCell ref="CX211:CZ212"/>
    <mergeCell ref="CE215:CG220"/>
    <mergeCell ref="CH233:CZ236"/>
    <mergeCell ref="DA233:DO236"/>
    <mergeCell ref="CH215:CM216"/>
    <mergeCell ref="CX215:CZ216"/>
    <mergeCell ref="CX213:CZ214"/>
    <mergeCell ref="DP221:DW222"/>
    <mergeCell ref="EZ255:FD256"/>
    <mergeCell ref="FE255:FI256"/>
    <mergeCell ref="DP197:DW198"/>
    <mergeCell ref="DX197:DZ198"/>
    <mergeCell ref="EA197:EE198"/>
    <mergeCell ref="PX1:RT4"/>
    <mergeCell ref="BJ3:BS3"/>
    <mergeCell ref="HI3:HR3"/>
    <mergeCell ref="LK3:LT3"/>
    <mergeCell ref="PM3:PV3"/>
    <mergeCell ref="BJ4:BS4"/>
    <mergeCell ref="HI4:HR4"/>
    <mergeCell ref="LK4:LT4"/>
    <mergeCell ref="FZ1:HR2"/>
    <mergeCell ref="HT1:JP4"/>
    <mergeCell ref="KB1:LT2"/>
    <mergeCell ref="LV1:NR4"/>
    <mergeCell ref="OD1:PV2"/>
    <mergeCell ref="PM4:PV4"/>
    <mergeCell ref="DF255:DM256"/>
    <mergeCell ref="DN255:DP256"/>
    <mergeCell ref="DQ255:DU256"/>
    <mergeCell ref="BT173:CD178"/>
    <mergeCell ref="CE173:CG178"/>
    <mergeCell ref="CH173:CM174"/>
    <mergeCell ref="CN173:CW174"/>
    <mergeCell ref="CX173:CZ174"/>
    <mergeCell ref="CH177:CM178"/>
    <mergeCell ref="CN177:CW178"/>
    <mergeCell ref="CX177:CZ178"/>
    <mergeCell ref="CH211:CM212"/>
    <mergeCell ref="CH209:CM210"/>
    <mergeCell ref="CN209:CW210"/>
    <mergeCell ref="BT197:CD202"/>
    <mergeCell ref="DP193:DW194"/>
    <mergeCell ref="DX193:DZ194"/>
    <mergeCell ref="EA193:EE194"/>
    <mergeCell ref="OD57:OI58"/>
    <mergeCell ref="OJ57:OT58"/>
    <mergeCell ref="OU57:OY58"/>
    <mergeCell ref="OD59:OI60"/>
    <mergeCell ref="OJ59:OT60"/>
    <mergeCell ref="OU59:OY60"/>
    <mergeCell ref="NS41:NS48"/>
    <mergeCell ref="NS49:NS54"/>
    <mergeCell ref="NS55:NS60"/>
    <mergeCell ref="DQ79:EE80"/>
    <mergeCell ref="DQ81:EE82"/>
    <mergeCell ref="FZ57:GE58"/>
    <mergeCell ref="FP61:FY66"/>
    <mergeCell ref="NI179:NR184"/>
    <mergeCell ref="FE171:FI172"/>
    <mergeCell ref="EP173:ET174"/>
    <mergeCell ref="EP175:ET176"/>
    <mergeCell ref="EP177:ET178"/>
    <mergeCell ref="JB171:JF172"/>
    <mergeCell ref="HX167:IB168"/>
    <mergeCell ref="IH167:IL168"/>
    <mergeCell ref="IM167:IQ168"/>
    <mergeCell ref="JB167:JF168"/>
    <mergeCell ref="IH169:IL170"/>
    <mergeCell ref="IM169:IQ170"/>
    <mergeCell ref="IC181:IG182"/>
    <mergeCell ref="IH181:IL182"/>
    <mergeCell ref="MY161:NC162"/>
    <mergeCell ref="LU173:LY174"/>
    <mergeCell ref="NS146:NS148"/>
    <mergeCell ref="NT149:RJ151"/>
    <mergeCell ref="OZ79:PN80"/>
    <mergeCell ref="DX225:DZ226"/>
    <mergeCell ref="EA225:EE226"/>
    <mergeCell ref="DA225:DO226"/>
    <mergeCell ref="DQ86:EP138"/>
    <mergeCell ref="JQ146:JQ148"/>
    <mergeCell ref="JQ149:JQ151"/>
    <mergeCell ref="JQ152:JQ160"/>
    <mergeCell ref="JQ161:JQ166"/>
    <mergeCell ref="JQ167:JQ172"/>
    <mergeCell ref="JQ173:JQ178"/>
    <mergeCell ref="JQ179:JQ184"/>
    <mergeCell ref="JG152:JP160"/>
    <mergeCell ref="JG161:JP166"/>
    <mergeCell ref="JG167:JP172"/>
    <mergeCell ref="FH55:FN60"/>
    <mergeCell ref="ET79:EZ84"/>
    <mergeCell ref="DL65:DP66"/>
    <mergeCell ref="DA79:DK80"/>
    <mergeCell ref="DL79:DP80"/>
    <mergeCell ref="DA81:DK82"/>
    <mergeCell ref="DL81:DP82"/>
    <mergeCell ref="FZ152:GR154"/>
    <mergeCell ref="FZ155:GR160"/>
    <mergeCell ref="FO152:FO160"/>
    <mergeCell ref="FO161:FO166"/>
    <mergeCell ref="FO167:FO172"/>
    <mergeCell ref="FO173:FO178"/>
    <mergeCell ref="FO179:FO184"/>
    <mergeCell ref="EF77:EL78"/>
    <mergeCell ref="ET77:EZ78"/>
    <mergeCell ref="FJ177:FN178"/>
    <mergeCell ref="FJ189:FN190"/>
    <mergeCell ref="DA221:DO222"/>
    <mergeCell ref="JG185:JP190"/>
    <mergeCell ref="JG191:JP196"/>
    <mergeCell ref="JG197:JP202"/>
    <mergeCell ref="JG203:JP208"/>
    <mergeCell ref="JG209:JP214"/>
    <mergeCell ref="JG215:JP220"/>
    <mergeCell ref="JG221:JP226"/>
    <mergeCell ref="JQ185:JQ190"/>
    <mergeCell ref="JQ191:JQ196"/>
    <mergeCell ref="JQ197:JQ202"/>
    <mergeCell ref="JQ203:JQ208"/>
    <mergeCell ref="JQ209:JQ214"/>
    <mergeCell ref="JQ215:JQ220"/>
    <mergeCell ref="JQ221:JQ226"/>
    <mergeCell ref="OW171:PK172"/>
    <mergeCell ref="NS85:NS138"/>
    <mergeCell ref="NI152:NR160"/>
    <mergeCell ref="NI161:NR166"/>
    <mergeCell ref="NI167:NR172"/>
    <mergeCell ref="NI173:NR178"/>
    <mergeCell ref="GS199:HG200"/>
    <mergeCell ref="GS201:HG202"/>
    <mergeCell ref="GS203:HG204"/>
    <mergeCell ref="GS205:HG206"/>
    <mergeCell ref="IR142:JI145"/>
    <mergeCell ref="FP146:GR148"/>
    <mergeCell ref="FO185:FO190"/>
    <mergeCell ref="FO191:FO196"/>
    <mergeCell ref="FO197:FO202"/>
    <mergeCell ref="FO203:FO208"/>
    <mergeCell ref="FO209:FO214"/>
    <mergeCell ref="FO215:FO220"/>
    <mergeCell ref="JG179:JP184"/>
    <mergeCell ref="JB173:JF174"/>
    <mergeCell ref="IM181:IQ182"/>
    <mergeCell ref="IR181:IV182"/>
    <mergeCell ref="IW181:JA182"/>
    <mergeCell ref="IW177:JA178"/>
    <mergeCell ref="NI185:NR190"/>
    <mergeCell ref="NI191:NR196"/>
    <mergeCell ref="NI197:NR202"/>
    <mergeCell ref="NI203:NR208"/>
    <mergeCell ref="NI209:NR214"/>
    <mergeCell ref="NI215:NR220"/>
    <mergeCell ref="HX189:IB190"/>
    <mergeCell ref="IM189:IQ190"/>
    <mergeCell ref="JB189:JF190"/>
    <mergeCell ref="JB191:JF192"/>
    <mergeCell ref="JB193:JF194"/>
    <mergeCell ref="HH195:HO196"/>
    <mergeCell ref="HP195:HR196"/>
    <mergeCell ref="HS195:HW196"/>
    <mergeCell ref="HX195:IB196"/>
    <mergeCell ref="IM195:IQ196"/>
    <mergeCell ref="JB195:JF196"/>
    <mergeCell ref="IW173:JA174"/>
    <mergeCell ref="JG173:JP178"/>
    <mergeCell ref="JB177:JF178"/>
    <mergeCell ref="JB181:JF182"/>
    <mergeCell ref="FZ175:GE176"/>
    <mergeCell ref="GF175:GO176"/>
    <mergeCell ref="GP175:GR176"/>
    <mergeCell ref="HH175:HO176"/>
    <mergeCell ref="FO221:FO226"/>
    <mergeCell ref="FO227:FO232"/>
    <mergeCell ref="DA185:DO186"/>
    <mergeCell ref="DA187:DO188"/>
    <mergeCell ref="DA189:DO190"/>
    <mergeCell ref="DA191:DO192"/>
    <mergeCell ref="DA199:DO200"/>
    <mergeCell ref="EU161:EY162"/>
    <mergeCell ref="DP161:DW162"/>
    <mergeCell ref="FE173:FI174"/>
    <mergeCell ref="FJ173:FN174"/>
    <mergeCell ref="EA173:EE174"/>
    <mergeCell ref="EF173:EJ174"/>
    <mergeCell ref="EK173:EO174"/>
    <mergeCell ref="EU173:EY174"/>
    <mergeCell ref="EZ173:FD174"/>
    <mergeCell ref="EZ175:FD176"/>
    <mergeCell ref="DP173:DW174"/>
    <mergeCell ref="DX173:DZ174"/>
    <mergeCell ref="FE177:FI178"/>
    <mergeCell ref="DX161:DZ162"/>
    <mergeCell ref="EF161:EJ162"/>
    <mergeCell ref="DX231:DZ232"/>
    <mergeCell ref="DA165:DO166"/>
    <mergeCell ref="DA167:DO168"/>
    <mergeCell ref="DA169:DO170"/>
    <mergeCell ref="DA171:DO172"/>
    <mergeCell ref="FJ161:FN162"/>
    <mergeCell ref="EU183:EY184"/>
    <mergeCell ref="EZ183:FD184"/>
    <mergeCell ref="FE183:FI184"/>
    <mergeCell ref="FJ183:FN184"/>
    <mergeCell ref="FO233:FO236"/>
    <mergeCell ref="FO149:FO151"/>
    <mergeCell ref="FO146:FO148"/>
    <mergeCell ref="FO140:FO145"/>
    <mergeCell ref="FP149:JF151"/>
    <mergeCell ref="JG149:JP151"/>
    <mergeCell ref="GT146:JP148"/>
    <mergeCell ref="GS161:HG162"/>
    <mergeCell ref="GS163:HG164"/>
    <mergeCell ref="GS165:HG166"/>
    <mergeCell ref="GS167:HG168"/>
    <mergeCell ref="GS169:HG170"/>
    <mergeCell ref="GS171:HG172"/>
    <mergeCell ref="GS173:HG174"/>
    <mergeCell ref="GS175:HG176"/>
    <mergeCell ref="GS177:HG178"/>
    <mergeCell ref="GS179:HG180"/>
    <mergeCell ref="GS181:HG182"/>
    <mergeCell ref="GS183:HG184"/>
    <mergeCell ref="GS185:HG186"/>
    <mergeCell ref="GS187:HG188"/>
    <mergeCell ref="GS189:HG190"/>
    <mergeCell ref="GS191:HG192"/>
    <mergeCell ref="GS193:HG194"/>
    <mergeCell ref="GS195:HG196"/>
    <mergeCell ref="GS197:HG198"/>
    <mergeCell ref="JG227:JP232"/>
    <mergeCell ref="HH171:HO172"/>
    <mergeCell ref="HP171:HR172"/>
    <mergeCell ref="HX171:IB172"/>
    <mergeCell ref="IH171:IL172"/>
    <mergeCell ref="IM171:IQ172"/>
    <mergeCell ref="JQ227:JQ232"/>
    <mergeCell ref="JQ233:JQ236"/>
    <mergeCell ref="JR149:NH151"/>
    <mergeCell ref="NI149:NR151"/>
    <mergeCell ref="NS149:NS151"/>
    <mergeCell ref="KV146:NR148"/>
    <mergeCell ref="KB152:KT154"/>
    <mergeCell ref="KB155:KT160"/>
    <mergeCell ref="KU161:LI162"/>
    <mergeCell ref="KU163:LI164"/>
    <mergeCell ref="KU165:LI166"/>
    <mergeCell ref="KU167:LI168"/>
    <mergeCell ref="KU169:LI170"/>
    <mergeCell ref="KU171:LI172"/>
    <mergeCell ref="KU173:LI174"/>
    <mergeCell ref="KU175:LI176"/>
    <mergeCell ref="KU177:LI178"/>
    <mergeCell ref="KU179:LI180"/>
    <mergeCell ref="KU181:LI182"/>
    <mergeCell ref="KU183:LI184"/>
    <mergeCell ref="KU185:LI186"/>
    <mergeCell ref="KU187:LI188"/>
    <mergeCell ref="KU189:LI190"/>
    <mergeCell ref="KU191:LI192"/>
    <mergeCell ref="JR152:KA160"/>
    <mergeCell ref="KR177:KT178"/>
    <mergeCell ref="MT167:MX168"/>
    <mergeCell ref="MY167:NC168"/>
    <mergeCell ref="LU171:LY172"/>
    <mergeCell ref="ME171:MI172"/>
    <mergeCell ref="MT171:MX172"/>
    <mergeCell ref="NI227:NR232"/>
    <mergeCell ref="MO227:MS228"/>
    <mergeCell ref="MT227:MX228"/>
    <mergeCell ref="MY227:NC228"/>
    <mergeCell ref="ND227:NH228"/>
    <mergeCell ref="ME191:MI192"/>
    <mergeCell ref="MJ191:MN192"/>
    <mergeCell ref="MT191:MX192"/>
    <mergeCell ref="MY191:NC192"/>
    <mergeCell ref="MY229:NC230"/>
    <mergeCell ref="ND229:NH230"/>
    <mergeCell ref="ND219:NH220"/>
    <mergeCell ref="MY221:NC222"/>
    <mergeCell ref="ND221:NH222"/>
    <mergeCell ref="MO207:MS208"/>
    <mergeCell ref="MT207:MX208"/>
    <mergeCell ref="MJ215:MN216"/>
    <mergeCell ref="MT215:MX216"/>
    <mergeCell ref="MY215:NC216"/>
    <mergeCell ref="ME201:MI202"/>
    <mergeCell ref="MJ201:MN202"/>
    <mergeCell ref="MY201:NC202"/>
    <mergeCell ref="MO201:MS202"/>
    <mergeCell ref="MJ203:MN204"/>
    <mergeCell ref="MY203:NC204"/>
    <mergeCell ref="MO195:MS196"/>
    <mergeCell ref="MJ229:MN230"/>
    <mergeCell ref="LR193:LT194"/>
    <mergeCell ref="LU193:LY194"/>
    <mergeCell ref="MJ197:MN198"/>
    <mergeCell ref="NS257:NS266"/>
    <mergeCell ref="NS241:NS250"/>
    <mergeCell ref="NS251:NS256"/>
    <mergeCell ref="OW227:PK228"/>
    <mergeCell ref="OW229:PK230"/>
    <mergeCell ref="OW231:PK232"/>
    <mergeCell ref="NT257:RT266"/>
    <mergeCell ref="OD241:OV243"/>
    <mergeCell ref="NV173:OC178"/>
    <mergeCell ref="OD173:OI174"/>
    <mergeCell ref="OJ173:OS174"/>
    <mergeCell ref="OT173:OV174"/>
    <mergeCell ref="OT197:OV198"/>
    <mergeCell ref="NV209:OC214"/>
    <mergeCell ref="OD209:OI210"/>
    <mergeCell ref="OJ209:OS210"/>
    <mergeCell ref="OT209:OV210"/>
    <mergeCell ref="OD213:OI214"/>
    <mergeCell ref="OJ213:OS214"/>
    <mergeCell ref="OT213:OV214"/>
    <mergeCell ref="NS203:NS208"/>
    <mergeCell ref="NS209:NS214"/>
    <mergeCell ref="NS233:NS236"/>
    <mergeCell ref="NS215:NS220"/>
    <mergeCell ref="NS221:NS226"/>
    <mergeCell ref="NS227:NS232"/>
    <mergeCell ref="PL179:PS180"/>
    <mergeCell ref="PT179:PV180"/>
    <mergeCell ref="PW179:QA180"/>
    <mergeCell ref="QB179:QF180"/>
    <mergeCell ref="QQ179:QU180"/>
    <mergeCell ref="OD183:OI184"/>
    <mergeCell ref="B257:FN266"/>
    <mergeCell ref="FO238:FO240"/>
    <mergeCell ref="FO241:FO250"/>
    <mergeCell ref="FO251:FO256"/>
    <mergeCell ref="FO257:FO266"/>
    <mergeCell ref="FZ241:GR243"/>
    <mergeCell ref="FZ244:GR250"/>
    <mergeCell ref="GS251:HG252"/>
    <mergeCell ref="GS253:HG254"/>
    <mergeCell ref="GS255:HG256"/>
    <mergeCell ref="FP238:JP240"/>
    <mergeCell ref="FP257:JP266"/>
    <mergeCell ref="JQ238:JQ240"/>
    <mergeCell ref="JQ241:JQ250"/>
    <mergeCell ref="JQ251:JQ256"/>
    <mergeCell ref="JQ257:JQ266"/>
    <mergeCell ref="JR238:NR240"/>
    <mergeCell ref="JR257:NR266"/>
    <mergeCell ref="EP255:ET256"/>
    <mergeCell ref="EU255:EY256"/>
    <mergeCell ref="DF253:DM254"/>
    <mergeCell ref="DN253:DP254"/>
    <mergeCell ref="DQ253:DU254"/>
    <mergeCell ref="DV253:DZ254"/>
    <mergeCell ref="FE251:FI252"/>
    <mergeCell ref="FJ251:FN252"/>
    <mergeCell ref="BX253:CB254"/>
    <mergeCell ref="CC253:CK254"/>
    <mergeCell ref="CL253:CP254"/>
    <mergeCell ref="DQ243:DU250"/>
    <mergeCell ref="B1:D1"/>
    <mergeCell ref="E1:Z1"/>
    <mergeCell ref="B2:Z4"/>
    <mergeCell ref="FP2:FY4"/>
    <mergeCell ref="FS1:FY1"/>
    <mergeCell ref="JU1:KA1"/>
    <mergeCell ref="JR2:KA4"/>
    <mergeCell ref="NW1:OC1"/>
    <mergeCell ref="NT2:OC4"/>
    <mergeCell ref="EQ128:FN138"/>
    <mergeCell ref="GD140:GF143"/>
    <mergeCell ref="B7:O10"/>
    <mergeCell ref="B140:O143"/>
    <mergeCell ref="NS7:NS12"/>
    <mergeCell ref="NS13:NS35"/>
    <mergeCell ref="NT13:RT35"/>
    <mergeCell ref="RK179:RT184"/>
    <mergeCell ref="QG154:QK160"/>
    <mergeCell ref="QL154:RE155"/>
    <mergeCell ref="RF154:RJ160"/>
    <mergeCell ref="QL156:QU157"/>
    <mergeCell ref="QV156:QZ160"/>
    <mergeCell ref="RA156:RE160"/>
    <mergeCell ref="GD7:GF10"/>
    <mergeCell ref="KF7:KH10"/>
    <mergeCell ref="OH7:OJ10"/>
    <mergeCell ref="OH140:OJ143"/>
    <mergeCell ref="OX146:RT148"/>
    <mergeCell ref="OW165:PK166"/>
    <mergeCell ref="OW167:PK168"/>
    <mergeCell ref="OW169:PK170"/>
    <mergeCell ref="AA3:AJ3"/>
    <mergeCell ref="BX241:CP243"/>
    <mergeCell ref="BX244:CP250"/>
    <mergeCell ref="CQ251:DE252"/>
    <mergeCell ref="CQ253:DE254"/>
    <mergeCell ref="QL158:QP160"/>
    <mergeCell ref="QQ158:QU160"/>
    <mergeCell ref="NI233:NR236"/>
    <mergeCell ref="NS152:NS160"/>
    <mergeCell ref="NS161:NS166"/>
    <mergeCell ref="NS167:NS172"/>
    <mergeCell ref="NS173:NS178"/>
    <mergeCell ref="NS179:NS184"/>
    <mergeCell ref="NS185:NS190"/>
    <mergeCell ref="NS191:NS196"/>
    <mergeCell ref="NS197:NS202"/>
    <mergeCell ref="RK185:RT190"/>
    <mergeCell ref="RK191:RT196"/>
    <mergeCell ref="RK197:RT202"/>
    <mergeCell ref="RK203:RT208"/>
    <mergeCell ref="RK209:RT214"/>
    <mergeCell ref="RK215:RT220"/>
    <mergeCell ref="RK221:RT226"/>
    <mergeCell ref="RK227:RT232"/>
    <mergeCell ref="RK233:RT236"/>
    <mergeCell ref="OW193:PK194"/>
    <mergeCell ref="OW195:PK196"/>
    <mergeCell ref="OW197:PK198"/>
    <mergeCell ref="PL171:PS172"/>
    <mergeCell ref="PT171:PV172"/>
    <mergeCell ref="QB171:QF172"/>
    <mergeCell ref="QL171:QP172"/>
    <mergeCell ref="AA4:AJ4"/>
    <mergeCell ref="AK3:BI4"/>
    <mergeCell ref="FZ3:GI3"/>
    <mergeCell ref="FZ4:GI4"/>
    <mergeCell ref="GJ3:HH4"/>
    <mergeCell ref="KB3:KK3"/>
    <mergeCell ref="KB4:KK4"/>
    <mergeCell ref="KL3:LJ4"/>
    <mergeCell ref="OD3:OM3"/>
    <mergeCell ref="OD4:OM4"/>
    <mergeCell ref="ON3:PL4"/>
    <mergeCell ref="NS238:NS240"/>
    <mergeCell ref="OW199:PK200"/>
    <mergeCell ref="OW201:PK202"/>
    <mergeCell ref="OW203:PK204"/>
    <mergeCell ref="OT171:OV172"/>
    <mergeCell ref="OO36:RT38"/>
    <mergeCell ref="JQ85:JQ138"/>
    <mergeCell ref="JR85:NR138"/>
    <mergeCell ref="NS36:NS40"/>
    <mergeCell ref="FZ61:GE62"/>
    <mergeCell ref="GF61:GP62"/>
    <mergeCell ref="OW207:PK208"/>
    <mergeCell ref="OW209:PK210"/>
    <mergeCell ref="OW211:PK212"/>
    <mergeCell ref="OW213:PK214"/>
    <mergeCell ref="OW215:PK216"/>
    <mergeCell ref="OW217:PK218"/>
    <mergeCell ref="OW219:PK220"/>
    <mergeCell ref="OW161:PK162"/>
    <mergeCell ref="OW163:PK164"/>
    <mergeCell ref="DX26:DY35"/>
  </mergeCells>
  <phoneticPr fontId="4"/>
  <conditionalFormatting sqref="EF61:EL66">
    <cfRule type="expression" dxfId="187" priority="329">
      <formula>AND(EF61&lt;&gt;"",EF61&lt;&gt;"〇")</formula>
    </cfRule>
  </conditionalFormatting>
  <conditionalFormatting sqref="EF67:EL72">
    <cfRule type="expression" dxfId="186" priority="328">
      <formula>AND(EF67&lt;&gt;"",EF67&lt;&gt;"〇")</formula>
    </cfRule>
  </conditionalFormatting>
  <conditionalFormatting sqref="EF73:EL78">
    <cfRule type="expression" dxfId="185" priority="327">
      <formula>AND(EF73&lt;&gt;"",EF73&lt;&gt;"〇")</formula>
    </cfRule>
  </conditionalFormatting>
  <conditionalFormatting sqref="EM67:ES72">
    <cfRule type="expression" dxfId="184" priority="326">
      <formula>AND(EM67&lt;&gt;"",EM67&lt;&gt;"〇")</formula>
    </cfRule>
  </conditionalFormatting>
  <conditionalFormatting sqref="FA61:FG66">
    <cfRule type="expression" dxfId="183" priority="325">
      <formula>AND(FA61&lt;&gt;"",FA61&lt;&gt;"〇")</formula>
    </cfRule>
  </conditionalFormatting>
  <conditionalFormatting sqref="FA67:FG72">
    <cfRule type="expression" dxfId="182" priority="324">
      <formula>AND(FA67&lt;&gt;"",FA67&lt;&gt;"〇")</formula>
    </cfRule>
  </conditionalFormatting>
  <conditionalFormatting sqref="ET73:EZ78">
    <cfRule type="expression" dxfId="181" priority="323">
      <formula>AND(ET73&lt;&gt;"",ET73&lt;&gt;"〇")</formula>
    </cfRule>
  </conditionalFormatting>
  <conditionalFormatting sqref="FH61:FN66">
    <cfRule type="expression" dxfId="180" priority="322">
      <formula>AND(FH61&lt;&gt;"",FH61&lt;&gt;"〇")</formula>
    </cfRule>
  </conditionalFormatting>
  <conditionalFormatting sqref="FH67:FN72">
    <cfRule type="expression" dxfId="179" priority="321">
      <formula>AND(FH67&lt;&gt;"",FH67&lt;&gt;"〇")</formula>
    </cfRule>
  </conditionalFormatting>
  <conditionalFormatting sqref="FH73:FN78">
    <cfRule type="expression" dxfId="178" priority="320">
      <formula>AND(FH73&lt;&gt;"",FH73&lt;&gt;"〇")</formula>
    </cfRule>
  </conditionalFormatting>
  <conditionalFormatting sqref="EF161:EJ166">
    <cfRule type="expression" dxfId="177" priority="289">
      <formula>AND(EF161&lt;&gt;"〇",EF161&lt;&gt;"")</formula>
    </cfRule>
  </conditionalFormatting>
  <conditionalFormatting sqref="EF167:EJ172">
    <cfRule type="expression" dxfId="176" priority="288">
      <formula>AND(EF167&lt;&gt;"〇",EF167&lt;&gt;"")</formula>
    </cfRule>
  </conditionalFormatting>
  <conditionalFormatting sqref="EU161:EY166">
    <cfRule type="expression" dxfId="175" priority="287">
      <formula>AND(EU161&lt;&gt;"〇",EU161&lt;&gt;"")</formula>
    </cfRule>
  </conditionalFormatting>
  <conditionalFormatting sqref="EU167:EY172">
    <cfRule type="expression" dxfId="174" priority="286">
      <formula>AND(EU167&lt;&gt;"〇",EU167&lt;&gt;"")</formula>
    </cfRule>
  </conditionalFormatting>
  <conditionalFormatting sqref="FJ161:FN166">
    <cfRule type="expression" dxfId="173" priority="285">
      <formula>AND(FJ161&lt;&gt;"〇",FJ161&lt;&gt;"")</formula>
    </cfRule>
  </conditionalFormatting>
  <conditionalFormatting sqref="FJ167:FN172">
    <cfRule type="expression" dxfId="172" priority="284">
      <formula>AND(FJ167&lt;&gt;"〇",FJ167&lt;&gt;"")</formula>
    </cfRule>
  </conditionalFormatting>
  <conditionalFormatting sqref="EP167:ET172">
    <cfRule type="expression" dxfId="171" priority="283">
      <formula>AND(EP167&lt;&gt;"〇",EP167&lt;&gt;"")</formula>
    </cfRule>
  </conditionalFormatting>
  <conditionalFormatting sqref="EA173:EE178">
    <cfRule type="expression" dxfId="170" priority="282">
      <formula>AND(EA173&lt;&gt;"〇",EA173&lt;&gt;"")</formula>
    </cfRule>
  </conditionalFormatting>
  <conditionalFormatting sqref="EF173:EJ178">
    <cfRule type="expression" dxfId="169" priority="281">
      <formula>AND(EF173&lt;&gt;"〇",EF173&lt;&gt;"")</formula>
    </cfRule>
  </conditionalFormatting>
  <conditionalFormatting sqref="EK173:EO178">
    <cfRule type="expression" dxfId="168" priority="280">
      <formula>AND(EK173&lt;&gt;"〇",EK173&lt;&gt;"")</formula>
    </cfRule>
  </conditionalFormatting>
  <conditionalFormatting sqref="EU173:FN178">
    <cfRule type="expression" dxfId="167" priority="279">
      <formula>AND(EU173&lt;&gt;"〇",EU173&lt;&gt;"")</formula>
    </cfRule>
  </conditionalFormatting>
  <conditionalFormatting sqref="EA179:EJ184">
    <cfRule type="expression" dxfId="166" priority="278">
      <formula>AND(EA179&lt;&gt;"〇",EA179&lt;&gt;"")</formula>
    </cfRule>
  </conditionalFormatting>
  <conditionalFormatting sqref="EU179:FN184">
    <cfRule type="expression" dxfId="165" priority="277">
      <formula>AND(EU179&lt;&gt;"〇",EU179&lt;&gt;"")</formula>
    </cfRule>
  </conditionalFormatting>
  <conditionalFormatting sqref="EF185:EJ190">
    <cfRule type="expression" dxfId="164" priority="276">
      <formula>AND(EF185&lt;&gt;"〇",EF185&lt;&gt;"")</formula>
    </cfRule>
  </conditionalFormatting>
  <conditionalFormatting sqref="EU185:EY190">
    <cfRule type="expression" dxfId="163" priority="275">
      <formula>AND(EU185&lt;&gt;"〇",EU185&lt;&gt;"")</formula>
    </cfRule>
  </conditionalFormatting>
  <conditionalFormatting sqref="FJ185:FN190">
    <cfRule type="expression" dxfId="162" priority="274">
      <formula>AND(FJ185&lt;&gt;"〇",FJ185&lt;&gt;"")</formula>
    </cfRule>
  </conditionalFormatting>
  <conditionalFormatting sqref="EA191:EJ196">
    <cfRule type="expression" dxfId="161" priority="273">
      <formula>AND(EA191&lt;&gt;"〇",EA191&lt;&gt;"")</formula>
    </cfRule>
  </conditionalFormatting>
  <conditionalFormatting sqref="EU191:EY196">
    <cfRule type="expression" dxfId="160" priority="272">
      <formula>AND(EU191&lt;&gt;"〇",EU191&lt;&gt;"")</formula>
    </cfRule>
  </conditionalFormatting>
  <conditionalFormatting sqref="FJ191:FN196">
    <cfRule type="expression" dxfId="159" priority="271">
      <formula>AND(FJ191&lt;&gt;"〇",FJ191&lt;&gt;"")</formula>
    </cfRule>
  </conditionalFormatting>
  <conditionalFormatting sqref="EA197:EE202">
    <cfRule type="expression" dxfId="158" priority="270">
      <formula>AND(EA197&lt;&gt;"〇",EA197&lt;&gt;"")</formula>
    </cfRule>
  </conditionalFormatting>
  <conditionalFormatting sqref="EU197:FD202">
    <cfRule type="expression" dxfId="157" priority="269">
      <formula>AND(EU197&lt;&gt;"〇",EU197&lt;&gt;"")</formula>
    </cfRule>
  </conditionalFormatting>
  <conditionalFormatting sqref="FJ197:FN202">
    <cfRule type="expression" dxfId="156" priority="268">
      <formula>AND(FJ197&lt;&gt;"〇",FJ197&lt;&gt;"")</formula>
    </cfRule>
  </conditionalFormatting>
  <conditionalFormatting sqref="EK203:EO208">
    <cfRule type="expression" dxfId="155" priority="267">
      <formula>AND(EK203&lt;&gt;"〇",EK203&lt;&gt;"")</formula>
    </cfRule>
  </conditionalFormatting>
  <conditionalFormatting sqref="EU203:FD208">
    <cfRule type="expression" dxfId="154" priority="266">
      <formula>AND(EU203&lt;&gt;"〇",EU203&lt;&gt;"")</formula>
    </cfRule>
  </conditionalFormatting>
  <conditionalFormatting sqref="FJ203:FN208">
    <cfRule type="expression" dxfId="153" priority="265">
      <formula>AND(FJ203&lt;&gt;"〇",FJ203&lt;&gt;"")</formula>
    </cfRule>
  </conditionalFormatting>
  <conditionalFormatting sqref="EA209:EE214">
    <cfRule type="expression" dxfId="152" priority="264">
      <formula>AND(EA209&lt;&gt;"〇",EA209&lt;&gt;"")</formula>
    </cfRule>
  </conditionalFormatting>
  <conditionalFormatting sqref="EK209:EO214">
    <cfRule type="expression" dxfId="151" priority="263">
      <formula>AND(EK209&lt;&gt;"〇",EK209&lt;&gt;"")</formula>
    </cfRule>
  </conditionalFormatting>
  <conditionalFormatting sqref="EU209:FD214">
    <cfRule type="expression" dxfId="150" priority="262">
      <formula>AND(EU209&lt;&gt;"〇",EU209&lt;&gt;"")</formula>
    </cfRule>
  </conditionalFormatting>
  <conditionalFormatting sqref="FJ209:FN214">
    <cfRule type="expression" dxfId="149" priority="261">
      <formula>AND(FJ209&lt;&gt;"〇",FJ209&lt;&gt;"")</formula>
    </cfRule>
  </conditionalFormatting>
  <conditionalFormatting sqref="EK215:EO220">
    <cfRule type="expression" dxfId="148" priority="260">
      <formula>AND(EK215&lt;&gt;"〇",EK215&lt;&gt;"")</formula>
    </cfRule>
  </conditionalFormatting>
  <conditionalFormatting sqref="EU215:EY220">
    <cfRule type="expression" dxfId="147" priority="259">
      <formula>AND(EU215&lt;&gt;"〇",EU215&lt;&gt;"")</formula>
    </cfRule>
  </conditionalFormatting>
  <conditionalFormatting sqref="FJ215:FN220">
    <cfRule type="expression" dxfId="146" priority="258">
      <formula>AND(FJ215&lt;&gt;"〇",FJ215&lt;&gt;"")</formula>
    </cfRule>
  </conditionalFormatting>
  <conditionalFormatting sqref="EA221:EO226">
    <cfRule type="expression" dxfId="145" priority="257">
      <formula>AND(EA221&lt;&gt;"〇",EA221&lt;&gt;"")</formula>
    </cfRule>
  </conditionalFormatting>
  <conditionalFormatting sqref="EU221:FN226">
    <cfRule type="expression" dxfId="144" priority="256">
      <formula>AND(EU221&lt;&gt;"〇",EU221&lt;&gt;"")</formula>
    </cfRule>
  </conditionalFormatting>
  <conditionalFormatting sqref="EU227:FN232">
    <cfRule type="expression" dxfId="143" priority="255">
      <formula>AND(EU227&lt;&gt;"〇",EU227&lt;&gt;"")</formula>
    </cfRule>
  </conditionalFormatting>
  <conditionalFormatting sqref="DQ251:DU256">
    <cfRule type="expression" dxfId="142" priority="149">
      <formula>AND(DQ251&lt;&gt;"〇",DQ251&lt;&gt;"")</formula>
    </cfRule>
  </conditionalFormatting>
  <conditionalFormatting sqref="DV251:FN256">
    <cfRule type="expression" dxfId="141" priority="148">
      <formula>AND(DV251&lt;&gt;"〇",DV251&lt;&gt;"")</formula>
    </cfRule>
  </conditionalFormatting>
  <conditionalFormatting sqref="HK61:HQ66">
    <cfRule type="expression" dxfId="140" priority="141">
      <formula>AND(HK61&lt;&gt;"",HK61&lt;&gt;"〇")</formula>
    </cfRule>
  </conditionalFormatting>
  <conditionalFormatting sqref="HK67:HQ72">
    <cfRule type="expression" dxfId="139" priority="140">
      <formula>AND(HK67&lt;&gt;"",HK67&lt;&gt;"〇")</formula>
    </cfRule>
  </conditionalFormatting>
  <conditionalFormatting sqref="HK73:HQ78">
    <cfRule type="expression" dxfId="138" priority="139">
      <formula>AND(HK73&lt;&gt;"",HK73&lt;&gt;"〇")</formula>
    </cfRule>
  </conditionalFormatting>
  <conditionalFormatting sqref="HR67:HX72">
    <cfRule type="expression" dxfId="137" priority="138">
      <formula>AND(HR67&lt;&gt;"",HR67&lt;&gt;"〇")</formula>
    </cfRule>
  </conditionalFormatting>
  <conditionalFormatting sqref="IF61:IL66">
    <cfRule type="expression" dxfId="136" priority="137">
      <formula>AND(IF61&lt;&gt;"",IF61&lt;&gt;"〇")</formula>
    </cfRule>
  </conditionalFormatting>
  <conditionalFormatting sqref="IF67:IL72">
    <cfRule type="expression" dxfId="135" priority="136">
      <formula>AND(IF67&lt;&gt;"",IF67&lt;&gt;"〇")</formula>
    </cfRule>
  </conditionalFormatting>
  <conditionalFormatting sqref="HY73:IE78">
    <cfRule type="expression" dxfId="134" priority="135">
      <formula>AND(HY73&lt;&gt;"",HY73&lt;&gt;"〇")</formula>
    </cfRule>
  </conditionalFormatting>
  <conditionalFormatting sqref="IM61:IS66">
    <cfRule type="expression" dxfId="133" priority="134">
      <formula>AND(IM61&lt;&gt;"",IM61&lt;&gt;"〇")</formula>
    </cfRule>
  </conditionalFormatting>
  <conditionalFormatting sqref="IM67:IS72">
    <cfRule type="expression" dxfId="132" priority="133">
      <formula>AND(IM67&lt;&gt;"",IM67&lt;&gt;"〇")</formula>
    </cfRule>
  </conditionalFormatting>
  <conditionalFormatting sqref="IM73:IS78">
    <cfRule type="expression" dxfId="131" priority="132">
      <formula>AND(IM73&lt;&gt;"",IM73&lt;&gt;"〇")</formula>
    </cfRule>
  </conditionalFormatting>
  <conditionalFormatting sqref="LM61:LS66">
    <cfRule type="expression" dxfId="130" priority="131">
      <formula>AND(LM61&lt;&gt;"",LM61&lt;&gt;"〇")</formula>
    </cfRule>
  </conditionalFormatting>
  <conditionalFormatting sqref="LM67:LS72">
    <cfRule type="expression" dxfId="129" priority="130">
      <formula>AND(LM67&lt;&gt;"",LM67&lt;&gt;"〇")</formula>
    </cfRule>
  </conditionalFormatting>
  <conditionalFormatting sqref="LM73:LS78">
    <cfRule type="expression" dxfId="128" priority="129">
      <formula>AND(LM73&lt;&gt;"",LM73&lt;&gt;"〇")</formula>
    </cfRule>
  </conditionalFormatting>
  <conditionalFormatting sqref="LT67:LZ72">
    <cfRule type="expression" dxfId="127" priority="128">
      <formula>AND(LT67&lt;&gt;"",LT67&lt;&gt;"〇")</formula>
    </cfRule>
  </conditionalFormatting>
  <conditionalFormatting sqref="MH61:MN66">
    <cfRule type="expression" dxfId="126" priority="127">
      <formula>AND(MH61&lt;&gt;"",MH61&lt;&gt;"〇")</formula>
    </cfRule>
  </conditionalFormatting>
  <conditionalFormatting sqref="MH67:MN72">
    <cfRule type="expression" dxfId="125" priority="126">
      <formula>AND(MH67&lt;&gt;"",MH67&lt;&gt;"〇")</formula>
    </cfRule>
  </conditionalFormatting>
  <conditionalFormatting sqref="MA73:MG78">
    <cfRule type="expression" dxfId="124" priority="125">
      <formula>AND(MA73&lt;&gt;"",MA73&lt;&gt;"〇")</formula>
    </cfRule>
  </conditionalFormatting>
  <conditionalFormatting sqref="MO61:MU66">
    <cfRule type="expression" dxfId="123" priority="124">
      <formula>AND(MO61&lt;&gt;"",MO61&lt;&gt;"〇")</formula>
    </cfRule>
  </conditionalFormatting>
  <conditionalFormatting sqref="MO67:MU72">
    <cfRule type="expression" dxfId="122" priority="123">
      <formula>AND(MO67&lt;&gt;"",MO67&lt;&gt;"〇")</formula>
    </cfRule>
  </conditionalFormatting>
  <conditionalFormatting sqref="MO73:MU78">
    <cfRule type="expression" dxfId="121" priority="122">
      <formula>AND(MO73&lt;&gt;"",MO73&lt;&gt;"〇")</formula>
    </cfRule>
  </conditionalFormatting>
  <conditionalFormatting sqref="PO61:PU66">
    <cfRule type="expression" dxfId="120" priority="121">
      <formula>AND(PO61&lt;&gt;"",PO61&lt;&gt;"〇")</formula>
    </cfRule>
  </conditionalFormatting>
  <conditionalFormatting sqref="PO67:PU72">
    <cfRule type="expression" dxfId="119" priority="120">
      <formula>AND(PO67&lt;&gt;"",PO67&lt;&gt;"〇")</formula>
    </cfRule>
  </conditionalFormatting>
  <conditionalFormatting sqref="PO73:PU78">
    <cfRule type="expression" dxfId="118" priority="119">
      <formula>AND(PO73&lt;&gt;"",PO73&lt;&gt;"〇")</formula>
    </cfRule>
  </conditionalFormatting>
  <conditionalFormatting sqref="PV67:QB72">
    <cfRule type="expression" dxfId="117" priority="118">
      <formula>AND(PV67&lt;&gt;"",PV67&lt;&gt;"〇")</formula>
    </cfRule>
  </conditionalFormatting>
  <conditionalFormatting sqref="QJ61:QP66">
    <cfRule type="expression" dxfId="116" priority="117">
      <formula>AND(QJ61&lt;&gt;"",QJ61&lt;&gt;"〇")</formula>
    </cfRule>
  </conditionalFormatting>
  <conditionalFormatting sqref="QJ67:QP72">
    <cfRule type="expression" dxfId="115" priority="116">
      <formula>AND(QJ67&lt;&gt;"",QJ67&lt;&gt;"〇")</formula>
    </cfRule>
  </conditionalFormatting>
  <conditionalFormatting sqref="QC73:QI78">
    <cfRule type="expression" dxfId="114" priority="115">
      <formula>AND(QC73&lt;&gt;"",QC73&lt;&gt;"〇")</formula>
    </cfRule>
  </conditionalFormatting>
  <conditionalFormatting sqref="QQ61:QW66">
    <cfRule type="expression" dxfId="113" priority="114">
      <formula>AND(QQ61&lt;&gt;"",QQ61&lt;&gt;"〇")</formula>
    </cfRule>
  </conditionalFormatting>
  <conditionalFormatting sqref="QQ67:QW72">
    <cfRule type="expression" dxfId="112" priority="113">
      <formula>AND(QQ67&lt;&gt;"",QQ67&lt;&gt;"〇")</formula>
    </cfRule>
  </conditionalFormatting>
  <conditionalFormatting sqref="QQ73:QW78">
    <cfRule type="expression" dxfId="111" priority="112">
      <formula>AND(QQ73&lt;&gt;"",QQ73&lt;&gt;"〇")</formula>
    </cfRule>
  </conditionalFormatting>
  <conditionalFormatting sqref="HX161:IB166">
    <cfRule type="expression" dxfId="110" priority="111">
      <formula>AND(HX161&lt;&gt;"〇",HX161&lt;&gt;"")</formula>
    </cfRule>
  </conditionalFormatting>
  <conditionalFormatting sqref="HX167:IB172">
    <cfRule type="expression" dxfId="109" priority="110">
      <formula>AND(HX167&lt;&gt;"〇",HX167&lt;&gt;"")</formula>
    </cfRule>
  </conditionalFormatting>
  <conditionalFormatting sqref="IM161:IQ166">
    <cfRule type="expression" dxfId="108" priority="109">
      <formula>AND(IM161&lt;&gt;"〇",IM161&lt;&gt;"")</formula>
    </cfRule>
  </conditionalFormatting>
  <conditionalFormatting sqref="IM167:IQ172">
    <cfRule type="expression" dxfId="107" priority="108">
      <formula>AND(IM167&lt;&gt;"〇",IM167&lt;&gt;"")</formula>
    </cfRule>
  </conditionalFormatting>
  <conditionalFormatting sqref="JB161:JF166">
    <cfRule type="expression" dxfId="106" priority="107">
      <formula>AND(JB161&lt;&gt;"〇",JB161&lt;&gt;"")</formula>
    </cfRule>
  </conditionalFormatting>
  <conditionalFormatting sqref="JB167:JF172">
    <cfRule type="expression" dxfId="105" priority="106">
      <formula>AND(JB167&lt;&gt;"〇",JB167&lt;&gt;"")</formula>
    </cfRule>
  </conditionalFormatting>
  <conditionalFormatting sqref="IH167:IL172">
    <cfRule type="expression" dxfId="104" priority="105">
      <formula>AND(IH167&lt;&gt;"〇",IH167&lt;&gt;"")</formula>
    </cfRule>
  </conditionalFormatting>
  <conditionalFormatting sqref="HS173:HW178">
    <cfRule type="expression" dxfId="103" priority="104">
      <formula>AND(HS173&lt;&gt;"〇",HS173&lt;&gt;"")</formula>
    </cfRule>
  </conditionalFormatting>
  <conditionalFormatting sqref="HX173:IB178">
    <cfRule type="expression" dxfId="102" priority="103">
      <formula>AND(HX173&lt;&gt;"〇",HX173&lt;&gt;"")</formula>
    </cfRule>
  </conditionalFormatting>
  <conditionalFormatting sqref="IC173:IG178">
    <cfRule type="expression" dxfId="101" priority="102">
      <formula>AND(IC173&lt;&gt;"〇",IC173&lt;&gt;"")</formula>
    </cfRule>
  </conditionalFormatting>
  <conditionalFormatting sqref="IM173:JF178">
    <cfRule type="expression" dxfId="100" priority="101">
      <formula>AND(IM173&lt;&gt;"〇",IM173&lt;&gt;"")</formula>
    </cfRule>
  </conditionalFormatting>
  <conditionalFormatting sqref="HS179:IB184">
    <cfRule type="expression" dxfId="99" priority="100">
      <formula>AND(HS179&lt;&gt;"〇",HS179&lt;&gt;"")</formula>
    </cfRule>
  </conditionalFormatting>
  <conditionalFormatting sqref="IM179:JF184">
    <cfRule type="expression" dxfId="98" priority="99">
      <formula>AND(IM179&lt;&gt;"〇",IM179&lt;&gt;"")</formula>
    </cfRule>
  </conditionalFormatting>
  <conditionalFormatting sqref="HX185:IB190">
    <cfRule type="expression" dxfId="97" priority="98">
      <formula>AND(HX185&lt;&gt;"〇",HX185&lt;&gt;"")</formula>
    </cfRule>
  </conditionalFormatting>
  <conditionalFormatting sqref="IM185:IQ190">
    <cfRule type="expression" dxfId="96" priority="97">
      <formula>AND(IM185&lt;&gt;"〇",IM185&lt;&gt;"")</formula>
    </cfRule>
  </conditionalFormatting>
  <conditionalFormatting sqref="JB185:JF190">
    <cfRule type="expression" dxfId="95" priority="96">
      <formula>AND(JB185&lt;&gt;"〇",JB185&lt;&gt;"")</formula>
    </cfRule>
  </conditionalFormatting>
  <conditionalFormatting sqref="HS191:IB196">
    <cfRule type="expression" dxfId="94" priority="95">
      <formula>AND(HS191&lt;&gt;"〇",HS191&lt;&gt;"")</formula>
    </cfRule>
  </conditionalFormatting>
  <conditionalFormatting sqref="IM191:IQ196">
    <cfRule type="expression" dxfId="93" priority="94">
      <formula>AND(IM191&lt;&gt;"〇",IM191&lt;&gt;"")</formula>
    </cfRule>
  </conditionalFormatting>
  <conditionalFormatting sqref="JB191:JF196">
    <cfRule type="expression" dxfId="92" priority="93">
      <formula>AND(JB191&lt;&gt;"〇",JB191&lt;&gt;"")</formula>
    </cfRule>
  </conditionalFormatting>
  <conditionalFormatting sqref="HS197:HW202">
    <cfRule type="expression" dxfId="91" priority="92">
      <formula>AND(HS197&lt;&gt;"〇",HS197&lt;&gt;"")</formula>
    </cfRule>
  </conditionalFormatting>
  <conditionalFormatting sqref="IM197:IV202">
    <cfRule type="expression" dxfId="90" priority="91">
      <formula>AND(IM197&lt;&gt;"〇",IM197&lt;&gt;"")</formula>
    </cfRule>
  </conditionalFormatting>
  <conditionalFormatting sqref="JB197:JF202">
    <cfRule type="expression" dxfId="89" priority="90">
      <formula>AND(JB197&lt;&gt;"〇",JB197&lt;&gt;"")</formula>
    </cfRule>
  </conditionalFormatting>
  <conditionalFormatting sqref="IC203:IG208">
    <cfRule type="expression" dxfId="88" priority="89">
      <formula>AND(IC203&lt;&gt;"〇",IC203&lt;&gt;"")</formula>
    </cfRule>
  </conditionalFormatting>
  <conditionalFormatting sqref="IM203:IV208">
    <cfRule type="expression" dxfId="87" priority="88">
      <formula>AND(IM203&lt;&gt;"〇",IM203&lt;&gt;"")</formula>
    </cfRule>
  </conditionalFormatting>
  <conditionalFormatting sqref="JB203:JF208">
    <cfRule type="expression" dxfId="86" priority="87">
      <formula>AND(JB203&lt;&gt;"〇",JB203&lt;&gt;"")</formula>
    </cfRule>
  </conditionalFormatting>
  <conditionalFormatting sqref="HS209:HW214">
    <cfRule type="expression" dxfId="85" priority="86">
      <formula>AND(HS209&lt;&gt;"〇",HS209&lt;&gt;"")</formula>
    </cfRule>
  </conditionalFormatting>
  <conditionalFormatting sqref="IC209:IG214">
    <cfRule type="expression" dxfId="84" priority="85">
      <formula>AND(IC209&lt;&gt;"〇",IC209&lt;&gt;"")</formula>
    </cfRule>
  </conditionalFormatting>
  <conditionalFormatting sqref="IM209:IV214">
    <cfRule type="expression" dxfId="83" priority="84">
      <formula>AND(IM209&lt;&gt;"〇",IM209&lt;&gt;"")</formula>
    </cfRule>
  </conditionalFormatting>
  <conditionalFormatting sqref="JB209:JF214">
    <cfRule type="expression" dxfId="82" priority="83">
      <formula>AND(JB209&lt;&gt;"〇",JB209&lt;&gt;"")</formula>
    </cfRule>
  </conditionalFormatting>
  <conditionalFormatting sqref="IC215:IG220">
    <cfRule type="expression" dxfId="81" priority="82">
      <formula>AND(IC215&lt;&gt;"〇",IC215&lt;&gt;"")</formula>
    </cfRule>
  </conditionalFormatting>
  <conditionalFormatting sqref="IM215:IQ220">
    <cfRule type="expression" dxfId="80" priority="81">
      <formula>AND(IM215&lt;&gt;"〇",IM215&lt;&gt;"")</formula>
    </cfRule>
  </conditionalFormatting>
  <conditionalFormatting sqref="JB215:JF220">
    <cfRule type="expression" dxfId="79" priority="80">
      <formula>AND(JB215&lt;&gt;"〇",JB215&lt;&gt;"")</formula>
    </cfRule>
  </conditionalFormatting>
  <conditionalFormatting sqref="HS221:IG226">
    <cfRule type="expression" dxfId="78" priority="79">
      <formula>AND(HS221&lt;&gt;"〇",HS221&lt;&gt;"")</formula>
    </cfRule>
  </conditionalFormatting>
  <conditionalFormatting sqref="IM221:JF226">
    <cfRule type="expression" dxfId="77" priority="78">
      <formula>AND(IM221&lt;&gt;"〇",IM221&lt;&gt;"")</formula>
    </cfRule>
  </conditionalFormatting>
  <conditionalFormatting sqref="IM227:JF232">
    <cfRule type="expression" dxfId="76" priority="77">
      <formula>AND(IM227&lt;&gt;"〇",IM227&lt;&gt;"")</formula>
    </cfRule>
  </conditionalFormatting>
  <conditionalFormatting sqref="LZ161:MD166">
    <cfRule type="expression" dxfId="75" priority="76">
      <formula>AND(LZ161&lt;&gt;"〇",LZ161&lt;&gt;"")</formula>
    </cfRule>
  </conditionalFormatting>
  <conditionalFormatting sqref="LZ167:MD172">
    <cfRule type="expression" dxfId="74" priority="75">
      <formula>AND(LZ167&lt;&gt;"〇",LZ167&lt;&gt;"")</formula>
    </cfRule>
  </conditionalFormatting>
  <conditionalFormatting sqref="MO161:MS166">
    <cfRule type="expression" dxfId="73" priority="74">
      <formula>AND(MO161&lt;&gt;"〇",MO161&lt;&gt;"")</formula>
    </cfRule>
  </conditionalFormatting>
  <conditionalFormatting sqref="MO167:MS172">
    <cfRule type="expression" dxfId="72" priority="73">
      <formula>AND(MO167&lt;&gt;"〇",MO167&lt;&gt;"")</formula>
    </cfRule>
  </conditionalFormatting>
  <conditionalFormatting sqref="ND161:NH166">
    <cfRule type="expression" dxfId="71" priority="72">
      <formula>AND(ND161&lt;&gt;"〇",ND161&lt;&gt;"")</formula>
    </cfRule>
  </conditionalFormatting>
  <conditionalFormatting sqref="ND167:NH172">
    <cfRule type="expression" dxfId="70" priority="71">
      <formula>AND(ND167&lt;&gt;"〇",ND167&lt;&gt;"")</formula>
    </cfRule>
  </conditionalFormatting>
  <conditionalFormatting sqref="MJ167:MN172">
    <cfRule type="expression" dxfId="69" priority="70">
      <formula>AND(MJ167&lt;&gt;"〇",MJ167&lt;&gt;"")</formula>
    </cfRule>
  </conditionalFormatting>
  <conditionalFormatting sqref="LU173:LY178">
    <cfRule type="expression" dxfId="68" priority="69">
      <formula>AND(LU173&lt;&gt;"〇",LU173&lt;&gt;"")</formula>
    </cfRule>
  </conditionalFormatting>
  <conditionalFormatting sqref="LZ173:MD178">
    <cfRule type="expression" dxfId="67" priority="68">
      <formula>AND(LZ173&lt;&gt;"〇",LZ173&lt;&gt;"")</formula>
    </cfRule>
  </conditionalFormatting>
  <conditionalFormatting sqref="ME173:MI178">
    <cfRule type="expression" dxfId="66" priority="67">
      <formula>AND(ME173&lt;&gt;"〇",ME173&lt;&gt;"")</formula>
    </cfRule>
  </conditionalFormatting>
  <conditionalFormatting sqref="MO173:NH178">
    <cfRule type="expression" dxfId="65" priority="66">
      <formula>AND(MO173&lt;&gt;"〇",MO173&lt;&gt;"")</formula>
    </cfRule>
  </conditionalFormatting>
  <conditionalFormatting sqref="LU179:MD184">
    <cfRule type="expression" dxfId="64" priority="65">
      <formula>AND(LU179&lt;&gt;"〇",LU179&lt;&gt;"")</formula>
    </cfRule>
  </conditionalFormatting>
  <conditionalFormatting sqref="MO179:NH184">
    <cfRule type="expression" dxfId="63" priority="64">
      <formula>AND(MO179&lt;&gt;"〇",MO179&lt;&gt;"")</formula>
    </cfRule>
  </conditionalFormatting>
  <conditionalFormatting sqref="LZ185:MD190">
    <cfRule type="expression" dxfId="62" priority="63">
      <formula>AND(LZ185&lt;&gt;"〇",LZ185&lt;&gt;"")</formula>
    </cfRule>
  </conditionalFormatting>
  <conditionalFormatting sqref="MO185:MS190">
    <cfRule type="expression" dxfId="61" priority="62">
      <formula>AND(MO185&lt;&gt;"〇",MO185&lt;&gt;"")</formula>
    </cfRule>
  </conditionalFormatting>
  <conditionalFormatting sqref="ND185:NH190">
    <cfRule type="expression" dxfId="60" priority="61">
      <formula>AND(ND185&lt;&gt;"〇",ND185&lt;&gt;"")</formula>
    </cfRule>
  </conditionalFormatting>
  <conditionalFormatting sqref="LU191:MD196">
    <cfRule type="expression" dxfId="59" priority="60">
      <formula>AND(LU191&lt;&gt;"〇",LU191&lt;&gt;"")</formula>
    </cfRule>
  </conditionalFormatting>
  <conditionalFormatting sqref="MO191:MS196">
    <cfRule type="expression" dxfId="58" priority="59">
      <formula>AND(MO191&lt;&gt;"〇",MO191&lt;&gt;"")</formula>
    </cfRule>
  </conditionalFormatting>
  <conditionalFormatting sqref="ND191:NH196">
    <cfRule type="expression" dxfId="57" priority="58">
      <formula>AND(ND191&lt;&gt;"〇",ND191&lt;&gt;"")</formula>
    </cfRule>
  </conditionalFormatting>
  <conditionalFormatting sqref="LU197:LY202">
    <cfRule type="expression" dxfId="56" priority="57">
      <formula>AND(LU197&lt;&gt;"〇",LU197&lt;&gt;"")</formula>
    </cfRule>
  </conditionalFormatting>
  <conditionalFormatting sqref="MO197:MX202">
    <cfRule type="expression" dxfId="55" priority="56">
      <formula>AND(MO197&lt;&gt;"〇",MO197&lt;&gt;"")</formula>
    </cfRule>
  </conditionalFormatting>
  <conditionalFormatting sqref="ND197:NH202">
    <cfRule type="expression" dxfId="54" priority="55">
      <formula>AND(ND197&lt;&gt;"〇",ND197&lt;&gt;"")</formula>
    </cfRule>
  </conditionalFormatting>
  <conditionalFormatting sqref="ME203:MI208">
    <cfRule type="expression" dxfId="53" priority="54">
      <formula>AND(ME203&lt;&gt;"〇",ME203&lt;&gt;"")</formula>
    </cfRule>
  </conditionalFormatting>
  <conditionalFormatting sqref="MO203:MX208">
    <cfRule type="expression" dxfId="52" priority="53">
      <formula>AND(MO203&lt;&gt;"〇",MO203&lt;&gt;"")</formula>
    </cfRule>
  </conditionalFormatting>
  <conditionalFormatting sqref="ND203:NH208">
    <cfRule type="expression" dxfId="51" priority="52">
      <formula>AND(ND203&lt;&gt;"〇",ND203&lt;&gt;"")</formula>
    </cfRule>
  </conditionalFormatting>
  <conditionalFormatting sqref="LU209:LY214">
    <cfRule type="expression" dxfId="50" priority="51">
      <formula>AND(LU209&lt;&gt;"〇",LU209&lt;&gt;"")</formula>
    </cfRule>
  </conditionalFormatting>
  <conditionalFormatting sqref="ME209:MI214">
    <cfRule type="expression" dxfId="49" priority="50">
      <formula>AND(ME209&lt;&gt;"〇",ME209&lt;&gt;"")</formula>
    </cfRule>
  </conditionalFormatting>
  <conditionalFormatting sqref="MO209:MX214">
    <cfRule type="expression" dxfId="48" priority="49">
      <formula>AND(MO209&lt;&gt;"〇",MO209&lt;&gt;"")</formula>
    </cfRule>
  </conditionalFormatting>
  <conditionalFormatting sqref="ND209:NH214">
    <cfRule type="expression" dxfId="47" priority="48">
      <formula>AND(ND209&lt;&gt;"〇",ND209&lt;&gt;"")</formula>
    </cfRule>
  </conditionalFormatting>
  <conditionalFormatting sqref="ME215:MI220">
    <cfRule type="expression" dxfId="46" priority="47">
      <formula>AND(ME215&lt;&gt;"〇",ME215&lt;&gt;"")</formula>
    </cfRule>
  </conditionalFormatting>
  <conditionalFormatting sqref="MO215:MS220">
    <cfRule type="expression" dxfId="45" priority="46">
      <formula>AND(MO215&lt;&gt;"〇",MO215&lt;&gt;"")</formula>
    </cfRule>
  </conditionalFormatting>
  <conditionalFormatting sqref="ND215:NH220">
    <cfRule type="expression" dxfId="44" priority="45">
      <formula>AND(ND215&lt;&gt;"〇",ND215&lt;&gt;"")</formula>
    </cfRule>
  </conditionalFormatting>
  <conditionalFormatting sqref="LU221:MI226">
    <cfRule type="expression" dxfId="43" priority="44">
      <formula>AND(LU221&lt;&gt;"〇",LU221&lt;&gt;"")</formula>
    </cfRule>
  </conditionalFormatting>
  <conditionalFormatting sqref="MO221:NH226">
    <cfRule type="expression" dxfId="42" priority="43">
      <formula>AND(MO221&lt;&gt;"〇",MO221&lt;&gt;"")</formula>
    </cfRule>
  </conditionalFormatting>
  <conditionalFormatting sqref="MO227:NH232">
    <cfRule type="expression" dxfId="41" priority="42">
      <formula>AND(MO227&lt;&gt;"〇",MO227&lt;&gt;"")</formula>
    </cfRule>
  </conditionalFormatting>
  <conditionalFormatting sqref="QB161:QF166">
    <cfRule type="expression" dxfId="40" priority="41">
      <formula>AND(QB161&lt;&gt;"〇",QB161&lt;&gt;"")</formula>
    </cfRule>
  </conditionalFormatting>
  <conditionalFormatting sqref="QB167:QF172">
    <cfRule type="expression" dxfId="39" priority="40">
      <formula>AND(QB167&lt;&gt;"〇",QB167&lt;&gt;"")</formula>
    </cfRule>
  </conditionalFormatting>
  <conditionalFormatting sqref="QQ161:QU166">
    <cfRule type="expression" dxfId="38" priority="39">
      <formula>AND(QQ161&lt;&gt;"〇",QQ161&lt;&gt;"")</formula>
    </cfRule>
  </conditionalFormatting>
  <conditionalFormatting sqref="QQ167:QU172">
    <cfRule type="expression" dxfId="37" priority="38">
      <formula>AND(QQ167&lt;&gt;"〇",QQ167&lt;&gt;"")</formula>
    </cfRule>
  </conditionalFormatting>
  <conditionalFormatting sqref="RF161:RJ166">
    <cfRule type="expression" dxfId="36" priority="37">
      <formula>AND(RF161&lt;&gt;"〇",RF161&lt;&gt;"")</formula>
    </cfRule>
  </conditionalFormatting>
  <conditionalFormatting sqref="RF167:RJ172">
    <cfRule type="expression" dxfId="35" priority="36">
      <formula>AND(RF167&lt;&gt;"〇",RF167&lt;&gt;"")</formula>
    </cfRule>
  </conditionalFormatting>
  <conditionalFormatting sqref="QL167:QP172">
    <cfRule type="expression" dxfId="34" priority="35">
      <formula>AND(QL167&lt;&gt;"〇",QL167&lt;&gt;"")</formula>
    </cfRule>
  </conditionalFormatting>
  <conditionalFormatting sqref="PW173:QA178">
    <cfRule type="expression" dxfId="33" priority="34">
      <formula>AND(PW173&lt;&gt;"〇",PW173&lt;&gt;"")</formula>
    </cfRule>
  </conditionalFormatting>
  <conditionalFormatting sqref="QB173:QF178">
    <cfRule type="expression" dxfId="32" priority="33">
      <formula>AND(QB173&lt;&gt;"〇",QB173&lt;&gt;"")</formula>
    </cfRule>
  </conditionalFormatting>
  <conditionalFormatting sqref="QG173:QK178">
    <cfRule type="expression" dxfId="31" priority="32">
      <formula>AND(QG173&lt;&gt;"〇",QG173&lt;&gt;"")</formula>
    </cfRule>
  </conditionalFormatting>
  <conditionalFormatting sqref="QQ173:RJ178">
    <cfRule type="expression" dxfId="30" priority="31">
      <formula>AND(QQ173&lt;&gt;"〇",QQ173&lt;&gt;"")</formula>
    </cfRule>
  </conditionalFormatting>
  <conditionalFormatting sqref="PW179:QF184">
    <cfRule type="expression" dxfId="29" priority="30">
      <formula>AND(PW179&lt;&gt;"〇",PW179&lt;&gt;"")</formula>
    </cfRule>
  </conditionalFormatting>
  <conditionalFormatting sqref="QQ179:RJ184">
    <cfRule type="expression" dxfId="28" priority="29">
      <formula>AND(QQ179&lt;&gt;"〇",QQ179&lt;&gt;"")</formula>
    </cfRule>
  </conditionalFormatting>
  <conditionalFormatting sqref="QB185:QF190">
    <cfRule type="expression" dxfId="27" priority="28">
      <formula>AND(QB185&lt;&gt;"〇",QB185&lt;&gt;"")</formula>
    </cfRule>
  </conditionalFormatting>
  <conditionalFormatting sqref="QQ185:QU190">
    <cfRule type="expression" dxfId="26" priority="27">
      <formula>AND(QQ185&lt;&gt;"〇",QQ185&lt;&gt;"")</formula>
    </cfRule>
  </conditionalFormatting>
  <conditionalFormatting sqref="RF185:RJ190">
    <cfRule type="expression" dxfId="25" priority="26">
      <formula>AND(RF185&lt;&gt;"〇",RF185&lt;&gt;"")</formula>
    </cfRule>
  </conditionalFormatting>
  <conditionalFormatting sqref="PW191:QF196">
    <cfRule type="expression" dxfId="24" priority="25">
      <formula>AND(PW191&lt;&gt;"〇",PW191&lt;&gt;"")</formula>
    </cfRule>
  </conditionalFormatting>
  <conditionalFormatting sqref="QQ191:QU196">
    <cfRule type="expression" dxfId="23" priority="24">
      <formula>AND(QQ191&lt;&gt;"〇",QQ191&lt;&gt;"")</formula>
    </cfRule>
  </conditionalFormatting>
  <conditionalFormatting sqref="RF191:RJ196">
    <cfRule type="expression" dxfId="22" priority="23">
      <formula>AND(RF191&lt;&gt;"〇",RF191&lt;&gt;"")</formula>
    </cfRule>
  </conditionalFormatting>
  <conditionalFormatting sqref="PW197:QA202">
    <cfRule type="expression" dxfId="21" priority="22">
      <formula>AND(PW197&lt;&gt;"〇",PW197&lt;&gt;"")</formula>
    </cfRule>
  </conditionalFormatting>
  <conditionalFormatting sqref="QQ197:QZ202">
    <cfRule type="expression" dxfId="20" priority="21">
      <formula>AND(QQ197&lt;&gt;"〇",QQ197&lt;&gt;"")</formula>
    </cfRule>
  </conditionalFormatting>
  <conditionalFormatting sqref="RF197:RJ202">
    <cfRule type="expression" dxfId="19" priority="20">
      <formula>AND(RF197&lt;&gt;"〇",RF197&lt;&gt;"")</formula>
    </cfRule>
  </conditionalFormatting>
  <conditionalFormatting sqref="QG203:QK208">
    <cfRule type="expression" dxfId="18" priority="19">
      <formula>AND(QG203&lt;&gt;"〇",QG203&lt;&gt;"")</formula>
    </cfRule>
  </conditionalFormatting>
  <conditionalFormatting sqref="QQ203:QZ208">
    <cfRule type="expression" dxfId="17" priority="18">
      <formula>AND(QQ203&lt;&gt;"〇",QQ203&lt;&gt;"")</formula>
    </cfRule>
  </conditionalFormatting>
  <conditionalFormatting sqref="RF203:RJ208">
    <cfRule type="expression" dxfId="16" priority="17">
      <formula>AND(RF203&lt;&gt;"〇",RF203&lt;&gt;"")</formula>
    </cfRule>
  </conditionalFormatting>
  <conditionalFormatting sqref="PW209:QA214">
    <cfRule type="expression" dxfId="15" priority="16">
      <formula>AND(PW209&lt;&gt;"〇",PW209&lt;&gt;"")</formula>
    </cfRule>
  </conditionalFormatting>
  <conditionalFormatting sqref="QG209:QK214">
    <cfRule type="expression" dxfId="14" priority="15">
      <formula>AND(QG209&lt;&gt;"〇",QG209&lt;&gt;"")</formula>
    </cfRule>
  </conditionalFormatting>
  <conditionalFormatting sqref="QQ209:QZ214">
    <cfRule type="expression" dxfId="13" priority="14">
      <formula>AND(QQ209&lt;&gt;"〇",QQ209&lt;&gt;"")</formula>
    </cfRule>
  </conditionalFormatting>
  <conditionalFormatting sqref="RF209:RJ214">
    <cfRule type="expression" dxfId="12" priority="13">
      <formula>AND(RF209&lt;&gt;"〇",RF209&lt;&gt;"")</formula>
    </cfRule>
  </conditionalFormatting>
  <conditionalFormatting sqref="QG215:QK220">
    <cfRule type="expression" dxfId="11" priority="12">
      <formula>AND(QG215&lt;&gt;"〇",QG215&lt;&gt;"")</formula>
    </cfRule>
  </conditionalFormatting>
  <conditionalFormatting sqref="QQ215:QU220">
    <cfRule type="expression" dxfId="10" priority="11">
      <formula>AND(QQ215&lt;&gt;"〇",QQ215&lt;&gt;"")</formula>
    </cfRule>
  </conditionalFormatting>
  <conditionalFormatting sqref="RF215:RJ220">
    <cfRule type="expression" dxfId="9" priority="10">
      <formula>AND(RF215&lt;&gt;"〇",RF215&lt;&gt;"")</formula>
    </cfRule>
  </conditionalFormatting>
  <conditionalFormatting sqref="PW221:QK226">
    <cfRule type="expression" dxfId="8" priority="9">
      <formula>AND(PW221&lt;&gt;"〇",PW221&lt;&gt;"")</formula>
    </cfRule>
  </conditionalFormatting>
  <conditionalFormatting sqref="QQ221:RJ226">
    <cfRule type="expression" dxfId="7" priority="8">
      <formula>AND(QQ221&lt;&gt;"〇",QQ221&lt;&gt;"")</formula>
    </cfRule>
  </conditionalFormatting>
  <conditionalFormatting sqref="QQ227:RJ232">
    <cfRule type="expression" dxfId="6" priority="7">
      <formula>AND(QQ227&lt;&gt;"〇",QQ227&lt;&gt;"")</formula>
    </cfRule>
  </conditionalFormatting>
  <conditionalFormatting sqref="HS251:HW256">
    <cfRule type="expression" dxfId="5" priority="6">
      <formula>AND(HS251&lt;&gt;"〇",HS251&lt;&gt;"")</formula>
    </cfRule>
  </conditionalFormatting>
  <conditionalFormatting sqref="HX251:JP256">
    <cfRule type="expression" dxfId="4" priority="5">
      <formula>AND(HX251&lt;&gt;"〇",HX251&lt;&gt;"")</formula>
    </cfRule>
  </conditionalFormatting>
  <conditionalFormatting sqref="LU251:LY256">
    <cfRule type="expression" dxfId="3" priority="4">
      <formula>AND(LU251&lt;&gt;"〇",LU251&lt;&gt;"")</formula>
    </cfRule>
  </conditionalFormatting>
  <conditionalFormatting sqref="LZ251:NR256">
    <cfRule type="expression" dxfId="2" priority="3">
      <formula>AND(LZ251&lt;&gt;"〇",LZ251&lt;&gt;"")</formula>
    </cfRule>
  </conditionalFormatting>
  <conditionalFormatting sqref="PW251:QA256">
    <cfRule type="expression" dxfId="1" priority="2">
      <formula>AND(PW251&lt;&gt;"〇",PW251&lt;&gt;"")</formula>
    </cfRule>
  </conditionalFormatting>
  <conditionalFormatting sqref="QB251:RT256">
    <cfRule type="expression" dxfId="0" priority="1">
      <formula>AND(QB251&lt;&gt;"〇",QB251&lt;&gt;"")</formula>
    </cfRule>
  </conditionalFormatting>
  <dataValidations count="21">
    <dataValidation type="textLength" imeMode="hiragana" operator="lessThanOrEqual" allowBlank="1" showInputMessage="1" showErrorMessage="1" errorTitle="文字数オーバー" error="入力文字数が多すぎます。25文字以内にしてください。" sqref="BH16:BU20 EQ19:FJ24">
      <formula1>25</formula1>
    </dataValidation>
    <dataValidation type="textLength" imeMode="off" operator="lessThanOrEqual" allowBlank="1" showErrorMessage="1" errorTitle="文字数オーバー" error="入力文字数が多すぎます。25文字以内にしてください。" sqref="BH21:BU24 DO21:EE22">
      <formula1>25</formula1>
    </dataValidation>
    <dataValidation type="textLength" imeMode="off" operator="equal" allowBlank="1" showInputMessage="1" showErrorMessage="1" errorTitle="桁数不一致" error="桁数が合っていません。半角13桁の数字を入力してください。" sqref="CH14:DJ16">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formula1>50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formula1>25</formula1>
    </dataValidation>
    <dataValidation type="whole" imeMode="off" allowBlank="1" showInputMessage="1" showErrorMessage="1" errorTitle="範囲外数値" error="30、31のいずれかのみ入力可能です。入力し直してください。" sqref="ES17:EV18">
      <formula1>30</formula1>
      <formula2>31</formula2>
    </dataValidation>
    <dataValidation type="whole" imeMode="off" allowBlank="1" showInputMessage="1" showErrorMessage="1" errorTitle="範囲外数値" error="1~12の範囲のみ入力可能です。入力し直してください。" sqref="EY17:FB18">
      <formula1>1</formula1>
      <formula2>12</formula2>
    </dataValidation>
    <dataValidation type="whole" imeMode="off" allowBlank="1" showInputMessage="1" showErrorMessage="1" errorTitle="範囲外数値" error="1～31の範囲のみ入力可能です。入力し直してください。" sqref="FE17:FH18 CC30:CF35">
      <formula1>1</formula1>
      <formula2>31</formula2>
    </dataValidation>
    <dataValidation type="textLength" imeMode="hiragana" operator="lessThanOrEqual" allowBlank="1" showInputMessage="1" showErrorMessage="1" errorTitle="文字数オーバー" error="入力文字数が多すぎます。120文字以内にしてください。_x000a_" sqref="L26:BC29">
      <formula1>120</formula1>
    </dataValidation>
    <dataValidation type="whole" imeMode="off" allowBlank="1" showInputMessage="1" showErrorMessage="1" errorTitle="範囲外数値" error="01100～47400の範囲のみ入力可能です。入力し直してください。" sqref="L32:U35 DQ55:EE84 GV55:HJ84 KX55:LL84 OZ55:PN84 KU251:LI256 CQ251:DE256 DA161:DO232 OW161:PK232 GS161:HG232 GS251:HG256 KU161:LI232 OW251:PK256">
      <formula1>1100</formula1>
      <formula2>47400</formula2>
    </dataValidation>
    <dataValidation type="whole" imeMode="off" operator="greaterThanOrEqual" allowBlank="1" showInputMessage="1" showErrorMessage="1" errorTitle="範囲外数値" error="100以上の整数のみ入力可能です。入力し直してください。" sqref="BK26:BZ29">
      <formula1>100</formula1>
    </dataValidation>
    <dataValidation type="whole" imeMode="off" operator="greaterThanOrEqual" allowBlank="1" showInputMessage="1" showErrorMessage="1" errorTitle="範囲外数値" error="0以上の数値のみ入力可能です。入力し直してください。" sqref="CX26:DR29">
      <formula1>0</formula1>
    </dataValidation>
    <dataValidation type="decimal" imeMode="off" operator="greaterThanOrEqual" allowBlank="1" showInputMessage="1" showErrorMessage="1" errorTitle="範囲外数値" error="0以上の数値のみ入力可能です。入力し直してください。" sqref="GE251:GM256 BH251:BR256 AG49:AW84 CU115:DK122 CN161:CW232 GF55:GP84 KH55:KR84 KH161:KQ232 CC251:CK256 OJ55:OT84 GF161:GO232 BC49:BS84 BY61:CO78 BT161:CD236 KG251:KO256 OJ161:OS232 BC111:BS122 AB251:AL256 BC127:BS138 BY111:CO122 BY127:CO138 AG91:AW138 CU127:DK138 AR251:BB256 BC103:BS106 BY103:CO106 DA55:DK84 BF185:BP190 AR161:BB190 AD161:AN236 BF233:BP236 AR233:BB236 OI251:OQ256">
      <formula1>0</formula1>
    </dataValidation>
    <dataValidation type="textLength" imeMode="hiragana" operator="equal" allowBlank="1" showDropDown="1" showInputMessage="1" showErrorMessage="1" errorTitle="文字数オーバー" error="入力文字数が多すぎます。「〇」印のみにしてください。　_x000a_" sqref="RU251:RU256">
      <formula1>1</formula1>
    </dataValidation>
    <dataValidation type="whole" imeMode="off" operator="greaterThanOrEqual" allowBlank="1" showInputMessage="1" showErrorMessage="1" errorTitle="範囲外数値" error="1以上の整数のみ入力可能です。入力し直してください。_x000a_" sqref="LJ251:LQ256 DF251:DM256 DP161:DW232 PL161:PS232 HH161:HO232 HH251:HO256 LJ161:LQ232 PL251:PS256">
      <formula1>1</formula1>
    </dataValidation>
    <dataValidation type="textLength" imeMode="hiragana" operator="lessThanOrEqual" allowBlank="1" showInputMessage="1" showErrorMessage="1" errorTitle="文字数オーバー" error="入力文字数が多すぎます。50文字以内にしてください。" sqref="CH21:DJ24">
      <formula1>50</formula1>
    </dataValidation>
    <dataValidation type="whole" imeMode="off" allowBlank="1" showInputMessage="1" showErrorMessage="1" errorTitle=" 範囲外数値" error="30～32の範囲内のみ入力可能です。入力し直してください。" sqref="BP33:BS35">
      <formula1>30</formula1>
      <formula2>32</formula2>
    </dataValidation>
    <dataValidation type="whole" imeMode="off" allowBlank="1" showInputMessage="1" showErrorMessage="1" errorTitle="範囲外数値" error="1～12の範囲のみ入力可能です。入力し直してください。" sqref="BW30:BZ35">
      <formula1>1</formula1>
      <formula2>12</formula2>
    </dataValidation>
    <dataValidation type="whole" imeMode="off" allowBlank="1" showInputMessage="1" showErrorMessage="1" errorTitle="範囲外数値" error="25～31の範囲のみ入力可能です。入力し直してください。" sqref="BP30:BS32">
      <formula1>25</formula1>
      <formula2>31</formula2>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EF65:EL66 EF71:ES72 EF77:EL78 ET77:EZ78 FA65:FN66 FA71:FN72 FH77:FN78 HK65:HQ66 HK71:HX72 HK77:HQ78 HY77:IE78 IF65:IS66 IF71:IS72 IM77:IS78 LM65:LS66 LM71:LZ72 LM77:LS78 MA77:MG78 MH65:MU66 MH71:MU72 MO77:MU78 PO65:PU66 PO71:QB72 PO77:PU78 QC77:QI78 QJ65:QW66 QJ71:QW72 QQ77:QW78">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EF61:EL64 EF67:ES70 EF73:EL76 ET73:EZ76 FA61:FN64 FA67:FN70 FH73:FN76 EF161:EJ196 EU161:EY232 FJ161:FN232 EP167:ET172 EA173:EE184 EK173:EO178 EZ173:FI184 EA191:EE202 EZ197:FD214 EK203:EO226 EA209:EE214 EZ221:FI232 EA221:EJ226 DQ251:FN256 HK61:HQ64 HK67:HX70 HK73:HQ76 HY73:IE76 IF61:IS64 IF67:IS70 IM73:IS76 LM61:LS64 LM67:LZ70 LM73:LS76 MA73:MG76 MH61:MU64 MH67:MU70 MO73:MU76 PO61:PU64 PO67:QB70 PO73:PU76 QC73:QI76 QJ61:QW64 QJ67:QW70 QQ73:QW76 HX161:IB196 IM161:IQ232 JB161:JF232 IH167:IL172 HS173:HW184 IC173:IG178 IR173:JA184 HS191:HW202 IR197:IV214 IC203:IG226 HS209:HW214 IR221:JA232 HS221:IB226 LZ161:MD196 MO161:MS232 ND161:NH232 MJ167:MN172 LU173:LY184 ME173:MI178 MT173:NC184 LU191:LY202 MT197:MX214 ME203:MI226 LU209:LY214 MT221:NC232 LU221:MD226 QB161:QF196 QQ161:QU232 RF161:RJ232 QL167:QP172 PW173:QA184 QG173:QK178 QV173:RE184 PW191:QA202 QV197:QZ214 QG203:QK226 PW209:QA214 QV221:RE232 PW221:QF226 HS251:JP256 LU251:NR256 PW251:RT256">
      <formula1>"〇"</formula1>
    </dataValidation>
  </dataValidations>
  <hyperlinks>
    <hyperlink ref="DM14" r:id="rId1"/>
  </hyperlinks>
  <printOptions horizontalCentered="1"/>
  <pageMargins left="0.19685039370078741" right="0.19685039370078741" top="0.19685039370078741" bottom="0.19685039370078741" header="0" footer="0"/>
  <pageSetup paperSize="8" scale="97" fitToWidth="4" fitToHeight="2" orientation="landscape" cellComments="asDisplayed" r:id="rId2"/>
  <rowBreaks count="1" manualBreakCount="1">
    <brk id="139" min="1" max="488" man="1"/>
  </rowBreaks>
  <colBreaks count="3" manualBreakCount="3">
    <brk id="171" min="6" max="265" man="1"/>
    <brk id="277" min="6" max="265" man="1"/>
    <brk id="383" min="6" max="265" man="1"/>
  </colBreaks>
  <drawing r:id="rId3"/>
  <legacyDrawing r:id="rId4"/>
  <oleObjects>
    <mc:AlternateContent xmlns:mc="http://schemas.openxmlformats.org/markup-compatibility/2006">
      <mc:Choice Requires="x14">
        <oleObject progId="Paint.Picture" shapeId="1198" r:id="rId5">
          <objectPr defaultSize="0" autoPict="0" r:id="rId6">
            <anchor moveWithCells="1">
              <from>
                <xdr:col>147</xdr:col>
                <xdr:colOff>0</xdr:colOff>
                <xdr:row>86</xdr:row>
                <xdr:rowOff>0</xdr:rowOff>
              </from>
              <to>
                <xdr:col>168</xdr:col>
                <xdr:colOff>66675</xdr:colOff>
                <xdr:row>110</xdr:row>
                <xdr:rowOff>0</xdr:rowOff>
              </to>
            </anchor>
          </objectPr>
        </oleObject>
      </mc:Choice>
      <mc:Fallback>
        <oleObject progId="Paint.Picture" shapeId="1198" r:id="rId5"/>
      </mc:Fallback>
    </mc:AlternateContent>
  </oleObjects>
  <controls>
    <mc:AlternateContent xmlns:mc="http://schemas.openxmlformats.org/markup-compatibility/2006">
      <mc:Choice Requires="x14">
        <control shapeId="1205"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205" r:id="rId7" name="TextBox1"/>
      </mc:Fallback>
    </mc:AlternateContent>
    <mc:AlternateContent xmlns:mc="http://schemas.openxmlformats.org/markup-compatibility/2006">
      <mc:Choice Requires="x14">
        <control shapeId="1036" r:id="rId9" name="Drop Down 12">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7" r:id="rId10" name="Drop Down 13">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8" r:id="rId11" name="Drop Down 14">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9" r:id="rId12" name="Drop Down 15">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40" r:id="rId13" name="Drop Down 16">
          <controlPr defaultSize="0" autoLine="0" autoPict="0">
            <anchor moveWithCells="1">
              <from>
                <xdr:col>297</xdr:col>
                <xdr:colOff>0</xdr:colOff>
                <xdr:row>2</xdr:row>
                <xdr:rowOff>0</xdr:rowOff>
              </from>
              <to>
                <xdr:col>311</xdr:col>
                <xdr:colOff>57150</xdr:colOff>
                <xdr:row>3</xdr:row>
                <xdr:rowOff>0</xdr:rowOff>
              </to>
            </anchor>
          </controlPr>
        </control>
      </mc:Choice>
    </mc:AlternateContent>
    <mc:AlternateContent xmlns:mc="http://schemas.openxmlformats.org/markup-compatibility/2006">
      <mc:Choice Requires="x14">
        <control shapeId="1041" r:id="rId14" name="Drop Down 17">
          <controlPr defaultSize="0" autoLine="0" autoPict="0">
            <anchor moveWithCells="1">
              <from>
                <xdr:col>297</xdr:col>
                <xdr:colOff>0</xdr:colOff>
                <xdr:row>3</xdr:row>
                <xdr:rowOff>9525</xdr:rowOff>
              </from>
              <to>
                <xdr:col>318</xdr:col>
                <xdr:colOff>9525</xdr:colOff>
                <xdr:row>4</xdr:row>
                <xdr:rowOff>9525</xdr:rowOff>
              </to>
            </anchor>
          </controlPr>
        </control>
      </mc:Choice>
    </mc:AlternateContent>
    <mc:AlternateContent xmlns:mc="http://schemas.openxmlformats.org/markup-compatibility/2006">
      <mc:Choice Requires="x14">
        <control shapeId="1042" r:id="rId15" name="Drop Down 18">
          <controlPr defaultSize="0" autoLine="0" autoPict="0">
            <anchor moveWithCells="1">
              <from>
                <xdr:col>403</xdr:col>
                <xdr:colOff>0</xdr:colOff>
                <xdr:row>2</xdr:row>
                <xdr:rowOff>0</xdr:rowOff>
              </from>
              <to>
                <xdr:col>417</xdr:col>
                <xdr:colOff>57150</xdr:colOff>
                <xdr:row>3</xdr:row>
                <xdr:rowOff>0</xdr:rowOff>
              </to>
            </anchor>
          </controlPr>
        </control>
      </mc:Choice>
    </mc:AlternateContent>
    <mc:AlternateContent xmlns:mc="http://schemas.openxmlformats.org/markup-compatibility/2006">
      <mc:Choice Requires="x14">
        <control shapeId="1043" r:id="rId16" name="Drop Down 19">
          <controlPr defaultSize="0" autoLine="0" autoPict="0">
            <anchor moveWithCells="1">
              <from>
                <xdr:col>403</xdr:col>
                <xdr:colOff>0</xdr:colOff>
                <xdr:row>3</xdr:row>
                <xdr:rowOff>9525</xdr:rowOff>
              </from>
              <to>
                <xdr:col>424</xdr:col>
                <xdr:colOff>9525</xdr:colOff>
                <xdr:row>4</xdr:row>
                <xdr:rowOff>9525</xdr:rowOff>
              </to>
            </anchor>
          </controlPr>
        </control>
      </mc:Choice>
    </mc:AlternateContent>
    <mc:AlternateContent xmlns:mc="http://schemas.openxmlformats.org/markup-compatibility/2006">
      <mc:Choice Requires="x14">
        <control shapeId="1044" r:id="rId17" name="Drop Down 20">
          <controlPr defaultSize="0" autoLine="0" autoPict="0">
            <anchor moveWithCells="1">
              <from>
                <xdr:col>11</xdr:col>
                <xdr:colOff>0</xdr:colOff>
                <xdr:row>15</xdr:row>
                <xdr:rowOff>0</xdr:rowOff>
              </from>
              <to>
                <xdr:col>30</xdr:col>
                <xdr:colOff>9525</xdr:colOff>
                <xdr:row>17</xdr:row>
                <xdr:rowOff>76200</xdr:rowOff>
              </to>
            </anchor>
          </controlPr>
        </control>
      </mc:Choice>
    </mc:AlternateContent>
    <mc:AlternateContent xmlns:mc="http://schemas.openxmlformats.org/markup-compatibility/2006">
      <mc:Choice Requires="x14">
        <control shapeId="1045" r:id="rId18" name="Drop Down 21">
          <controlPr defaultSize="0" autoLine="0" autoPict="0">
            <anchor moveWithCells="1">
              <from>
                <xdr:col>11</xdr:col>
                <xdr:colOff>0</xdr:colOff>
                <xdr:row>18</xdr:row>
                <xdr:rowOff>0</xdr:rowOff>
              </from>
              <to>
                <xdr:col>35</xdr:col>
                <xdr:colOff>66675</xdr:colOff>
                <xdr:row>20</xdr:row>
                <xdr:rowOff>76200</xdr:rowOff>
              </to>
            </anchor>
          </controlPr>
        </control>
      </mc:Choice>
    </mc:AlternateContent>
    <mc:AlternateContent xmlns:mc="http://schemas.openxmlformats.org/markup-compatibility/2006">
      <mc:Choice Requires="x14">
        <control shapeId="1046" r:id="rId19" name="Drop Down 22">
          <controlPr defaultSize="0" autoLine="0" autoPict="0">
            <anchor moveWithCells="1">
              <from>
                <xdr:col>11</xdr:col>
                <xdr:colOff>0</xdr:colOff>
                <xdr:row>21</xdr:row>
                <xdr:rowOff>0</xdr:rowOff>
              </from>
              <to>
                <xdr:col>50</xdr:col>
                <xdr:colOff>66675</xdr:colOff>
                <xdr:row>23</xdr:row>
                <xdr:rowOff>76200</xdr:rowOff>
              </to>
            </anchor>
          </controlPr>
        </control>
      </mc:Choice>
    </mc:AlternateContent>
    <mc:AlternateContent xmlns:mc="http://schemas.openxmlformats.org/markup-compatibility/2006">
      <mc:Choice Requires="x14">
        <control shapeId="1054" r:id="rId20" name="Drop Down 30">
          <controlPr defaultSize="0" autoLine="0" autoPict="0">
            <anchor moveWithCells="1">
              <from>
                <xdr:col>22</xdr:col>
                <xdr:colOff>0</xdr:colOff>
                <xdr:row>32</xdr:row>
                <xdr:rowOff>0</xdr:rowOff>
              </from>
              <to>
                <xdr:col>53</xdr:col>
                <xdr:colOff>0</xdr:colOff>
                <xdr:row>35</xdr:row>
                <xdr:rowOff>0</xdr:rowOff>
              </to>
            </anchor>
          </controlPr>
        </control>
      </mc:Choice>
    </mc:AlternateContent>
    <mc:AlternateContent xmlns:mc="http://schemas.openxmlformats.org/markup-compatibility/2006">
      <mc:Choice Requires="x14">
        <control shapeId="1063" r:id="rId21" name="Drop Down 39">
          <controlPr defaultSize="0" autoLine="0" autoPict="0">
            <anchor moveWithCells="1">
              <from>
                <xdr:col>101</xdr:col>
                <xdr:colOff>19050</xdr:colOff>
                <xdr:row>30</xdr:row>
                <xdr:rowOff>57150</xdr:rowOff>
              </from>
              <to>
                <xdr:col>124</xdr:col>
                <xdr:colOff>47625</xdr:colOff>
                <xdr:row>34</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H6253"/>
  <sheetViews>
    <sheetView workbookViewId="0"/>
  </sheetViews>
  <sheetFormatPr defaultRowHeight="13.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3" width="5.5" bestFit="1" customWidth="1"/>
    <col min="54"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c r="K1" s="28" t="s">
        <v>178</v>
      </c>
      <c r="L1" s="28" t="s">
        <v>179</v>
      </c>
      <c r="M1" s="28" t="s">
        <v>180</v>
      </c>
      <c r="N1" s="28" t="s">
        <v>181</v>
      </c>
      <c r="O1" s="28" t="s">
        <v>182</v>
      </c>
      <c r="T1" s="28" t="s">
        <v>183</v>
      </c>
      <c r="U1" s="28" t="s">
        <v>184</v>
      </c>
      <c r="AE1" s="28" t="s">
        <v>185</v>
      </c>
      <c r="AF1" s="28" t="s">
        <v>186</v>
      </c>
      <c r="AG1" s="28"/>
      <c r="AH1" s="28"/>
      <c r="AI1" s="28"/>
      <c r="AJ1" s="28" t="s">
        <v>185</v>
      </c>
      <c r="AK1" s="28" t="s">
        <v>187</v>
      </c>
      <c r="AL1" s="28"/>
      <c r="AM1" s="28"/>
      <c r="AN1" s="28"/>
      <c r="AO1" s="28" t="s">
        <v>185</v>
      </c>
      <c r="AP1" s="28" t="s">
        <v>186</v>
      </c>
      <c r="AQ1" s="28"/>
      <c r="AR1" s="28"/>
      <c r="AS1" s="28"/>
      <c r="AT1" s="28" t="s">
        <v>185</v>
      </c>
      <c r="AU1" s="28" t="s">
        <v>186</v>
      </c>
      <c r="AV1" s="28"/>
      <c r="AY1" s="28"/>
      <c r="AZ1" s="28"/>
    </row>
    <row r="2" spans="2:60">
      <c r="B2" s="28">
        <v>1</v>
      </c>
      <c r="C2" s="28">
        <v>2</v>
      </c>
      <c r="D2" s="28">
        <v>3</v>
      </c>
      <c r="E2" s="28">
        <v>4</v>
      </c>
      <c r="F2" s="28">
        <v>5</v>
      </c>
      <c r="G2" s="28">
        <v>6</v>
      </c>
      <c r="I2" s="28">
        <v>1</v>
      </c>
      <c r="J2" s="28">
        <v>2</v>
      </c>
      <c r="K2" s="28">
        <v>3</v>
      </c>
      <c r="L2" s="28">
        <v>4</v>
      </c>
      <c r="M2" s="28">
        <v>5</v>
      </c>
      <c r="N2" s="28">
        <v>6</v>
      </c>
      <c r="O2" s="28">
        <v>7</v>
      </c>
      <c r="R2" s="28">
        <v>1</v>
      </c>
      <c r="S2" s="28">
        <v>2</v>
      </c>
      <c r="T2" s="28">
        <v>3</v>
      </c>
      <c r="U2" s="28">
        <v>4</v>
      </c>
      <c r="V2" s="28"/>
      <c r="W2" s="28">
        <v>1</v>
      </c>
      <c r="X2" s="28">
        <v>2</v>
      </c>
      <c r="Y2" s="28">
        <v>3</v>
      </c>
      <c r="Z2" s="28">
        <v>4</v>
      </c>
      <c r="AA2" s="28">
        <v>5</v>
      </c>
      <c r="AC2" s="28">
        <v>1</v>
      </c>
      <c r="AD2" s="28">
        <v>2</v>
      </c>
      <c r="AE2" s="28">
        <v>3</v>
      </c>
      <c r="AF2" s="28">
        <v>4</v>
      </c>
      <c r="AH2" s="28">
        <v>1</v>
      </c>
      <c r="AI2" s="28">
        <v>2</v>
      </c>
      <c r="AJ2" s="28">
        <v>3</v>
      </c>
      <c r="AK2" s="28">
        <v>4</v>
      </c>
      <c r="AM2" s="28">
        <v>1</v>
      </c>
      <c r="AN2" s="28">
        <v>2</v>
      </c>
      <c r="AO2" s="28">
        <v>3</v>
      </c>
      <c r="AP2" s="28">
        <v>4</v>
      </c>
      <c r="AR2" s="28">
        <v>1</v>
      </c>
      <c r="AS2" s="28">
        <v>2</v>
      </c>
      <c r="AT2" s="28">
        <v>3</v>
      </c>
      <c r="AU2" s="28">
        <v>4</v>
      </c>
      <c r="AW2" s="28"/>
      <c r="AX2" s="28">
        <v>1</v>
      </c>
      <c r="AY2" s="28">
        <v>2</v>
      </c>
      <c r="AZ2" s="28">
        <v>3</v>
      </c>
      <c r="BA2" s="93">
        <v>4</v>
      </c>
      <c r="BE2" s="28">
        <v>1</v>
      </c>
      <c r="BF2" s="28">
        <v>2</v>
      </c>
      <c r="BG2" s="28">
        <v>3</v>
      </c>
      <c r="BH2" s="28">
        <v>4</v>
      </c>
    </row>
    <row r="3" spans="2:60">
      <c r="B3" s="29">
        <f>調査票!RX4</f>
        <v>0</v>
      </c>
      <c r="C3" s="30" t="str">
        <f>IF($B3=0,"",VLOOKUP($B3,$B$11:$G$24,C$2,FALSE)&amp;"")</f>
        <v/>
      </c>
      <c r="D3" s="29" t="str">
        <f>IF($B3=0,"",VLOOKUP($B3,$B$11:$G$24,D$2,FALSE)&amp;"")</f>
        <v/>
      </c>
      <c r="E3" s="30">
        <f>IF($B3=0,0,VLOOKUP($B3,$B$11:$G$24,E$2,FALSE))</f>
        <v>0</v>
      </c>
      <c r="F3" s="30">
        <f>IF($B3=0,0,VLOOKUP($B3,$B$11:$G$24,F$2,FALSE))</f>
        <v>0</v>
      </c>
      <c r="G3" s="30">
        <f>IF($B3=0,0,VLOOKUP($B3,$B$11:$G$24,G$2,FALSE))</f>
        <v>0</v>
      </c>
      <c r="I3" s="29">
        <f>調査票!RY4</f>
        <v>0</v>
      </c>
      <c r="K3" s="30" t="str">
        <f>IF($I3=0,"",VLOOKUP($I3,$I$11:$O$57,K$2,FALSE)&amp;"")</f>
        <v/>
      </c>
      <c r="L3" s="29" t="str">
        <f>IF($I3=0,"",VLOOKUP($I3,$I$11:$O$57,L$2,FALSE)&amp;"")</f>
        <v/>
      </c>
      <c r="M3" s="30">
        <f>IF($I3=0,0,VLOOKUP($I3,$I$11:$O$57,M$2,FALSE))</f>
        <v>0</v>
      </c>
      <c r="N3" s="30">
        <f>IF($I3=0,0,VLOOKUP($I3,$I$11:$O$57,N$2,FALSE))</f>
        <v>0</v>
      </c>
      <c r="O3" s="30">
        <f>IF($I3=0,0,VLOOKUP($I3,$I$11:$O$57,O$2,FALSE))</f>
        <v>0</v>
      </c>
      <c r="Q3" s="31"/>
      <c r="R3" s="29">
        <f>調査票!RZ4</f>
        <v>0</v>
      </c>
      <c r="T3" s="30" t="str">
        <f>IF($R3=0,"",VLOOKUP($R3,$R$11:$U$198,T$2,FALSE)&amp;"")</f>
        <v/>
      </c>
      <c r="U3" s="29" t="str">
        <f>IF($R3=0,"",VLOOKUP($R3,$R$11:$U$198,U$2,FALSE)&amp;"")</f>
        <v/>
      </c>
      <c r="W3" s="29">
        <f>調査票!SA4</f>
        <v>0</v>
      </c>
      <c r="X3" s="30" t="str">
        <f>IF($W3=0,"",VLOOKUP($W3,$W$11:$AA$57,X$2,FALSE)&amp;"")</f>
        <v/>
      </c>
      <c r="Y3" s="30">
        <f>IF($W3=0,0,VLOOKUP($W3,$W$11:$AA$57,Y$2,FALSE))</f>
        <v>0</v>
      </c>
      <c r="Z3" s="30">
        <f>IF($W3=0,0,VLOOKUP($W3,$W$11:$AA$57,Z$2,FALSE))</f>
        <v>0</v>
      </c>
      <c r="AA3" s="30">
        <f>IF($W3=0,0,VLOOKUP($W3,$W$11:$AA$57,AA$2,FALSE))</f>
        <v>0</v>
      </c>
      <c r="AC3" s="29">
        <f>調査票!SB4</f>
        <v>0</v>
      </c>
      <c r="AE3" s="30" t="str">
        <f>IF($AC3=0,"",VLOOKUP($AC3,$AC$11:$AF$199,AE$2,FALSE)&amp;"")</f>
        <v/>
      </c>
      <c r="AF3" s="30" t="str">
        <f>IF($AC3=0,"",VLOOKUP($AC3,$AC$11:$AF$199,AF$2,FALSE)&amp;"")</f>
        <v/>
      </c>
      <c r="AX3" s="29">
        <f>調査票!SC4</f>
        <v>0</v>
      </c>
      <c r="AY3" s="30" t="str">
        <f>IF($AX3=0,"",VLOOKUP($AX3,$AX$11:$BA$17,AY$2,FALSE)&amp;"")</f>
        <v/>
      </c>
      <c r="AZ3" s="30" t="str">
        <f t="shared" ref="AZ3" si="0">IF($AX3=0,"",VLOOKUP($AX3,$AX$11:$BA$17,AZ$2,FALSE)&amp;"")</f>
        <v/>
      </c>
      <c r="BA3" s="30">
        <f>IF($AX3=0,0,VLOOKUP($AX3,$AX$11:$BA$17,BA$2,FALSE))</f>
        <v>0</v>
      </c>
      <c r="BE3" s="29">
        <f>調査票!SD4</f>
        <v>0</v>
      </c>
      <c r="BF3" s="30" t="str">
        <f>IF($BE3=0,"",VLOOKUP($BE3,$BE$11:$BH$16,BF$2,FALSE)&amp;"")</f>
        <v/>
      </c>
      <c r="BG3" s="30" t="str">
        <f>IF($BE3=0,"",VLOOKUP($BE3,$BE$11:$BH$16,BG$2,FALSE)&amp;"")</f>
        <v/>
      </c>
      <c r="BH3" s="30">
        <f>IF($BE3=0,0,VLOOKUP($BE3,$BE$11:$BH$16,BH$2,FALSE))</f>
        <v>0</v>
      </c>
    </row>
    <row r="4" spans="2:60">
      <c r="W4" s="29">
        <f>調査票!SF4</f>
        <v>0</v>
      </c>
      <c r="X4" s="30" t="str">
        <f>IF($W4=0,"",VLOOKUP($W4,$W$11:$AA$57,X$2,FALSE)&amp;"")</f>
        <v/>
      </c>
      <c r="Y4" s="30">
        <f t="shared" ref="Y4:AA6" si="1">IF($W4=0,0,VLOOKUP($W4,$W$11:$AA$57,Y$2,FALSE))</f>
        <v>0</v>
      </c>
      <c r="Z4" s="30">
        <f t="shared" si="1"/>
        <v>0</v>
      </c>
      <c r="AA4" s="30">
        <f t="shared" si="1"/>
        <v>0</v>
      </c>
      <c r="AH4" s="29">
        <f>調査票!SG4</f>
        <v>0</v>
      </c>
      <c r="AJ4" s="30" t="str">
        <f>IF($AH4=0,"",VLOOKUP($AH4,$AH$11:$AK$199,AJ$2,FALSE)&amp;"")</f>
        <v/>
      </c>
      <c r="AK4" s="30" t="str">
        <f>IF($AH4=0,"",VLOOKUP($AH4,$AH$11:$AK$199,AK$2,FALSE)&amp;"")</f>
        <v/>
      </c>
    </row>
    <row r="5" spans="2:60">
      <c r="U5" s="29" t="str">
        <f>D3&amp;L3&amp;U3</f>
        <v/>
      </c>
      <c r="W5" s="29">
        <f>調査票!SI4</f>
        <v>0</v>
      </c>
      <c r="X5" s="30" t="str">
        <f>IF($W5=0,"",VLOOKUP($W5,$W$11:$AA$57,X$2,FALSE)&amp;"")</f>
        <v/>
      </c>
      <c r="Y5" s="30">
        <f t="shared" si="1"/>
        <v>0</v>
      </c>
      <c r="Z5" s="30">
        <f t="shared" si="1"/>
        <v>0</v>
      </c>
      <c r="AA5" s="30">
        <f t="shared" si="1"/>
        <v>0</v>
      </c>
      <c r="AM5" s="29">
        <f>調査票!SJ4</f>
        <v>0</v>
      </c>
      <c r="AO5" s="30" t="str">
        <f>IF($AM5=0,"",VLOOKUP($AM5,$AM$11:$AP$199,AO$2,FALSE)&amp;"")</f>
        <v/>
      </c>
      <c r="AP5" s="30" t="str">
        <f>IF($AM5=0,"",VLOOKUP($AM5,$AM$11:$AP$199,AP$2,FALSE)&amp;"")</f>
        <v/>
      </c>
    </row>
    <row r="6" spans="2:60">
      <c r="B6" s="31"/>
      <c r="I6" s="31"/>
      <c r="Q6" s="31"/>
      <c r="W6" s="29">
        <f>調査票!SL4</f>
        <v>0</v>
      </c>
      <c r="X6" s="30" t="str">
        <f>IF($W6=0,"",VLOOKUP($W6,$W$11:$AA$57,X$2,FALSE)&amp;"")</f>
        <v/>
      </c>
      <c r="Y6" s="30">
        <f t="shared" si="1"/>
        <v>0</v>
      </c>
      <c r="Z6" s="30">
        <f t="shared" si="1"/>
        <v>0</v>
      </c>
      <c r="AA6" s="30">
        <f t="shared" si="1"/>
        <v>0</v>
      </c>
      <c r="AC6" s="31"/>
      <c r="AR6" s="29">
        <f>調査票!SM4</f>
        <v>0</v>
      </c>
      <c r="AT6" s="30" t="str">
        <f>IF($AR6=0,"",VLOOKUP($AR6,$AR$11:$AU$199,AT$2,FALSE)&amp;"")</f>
        <v/>
      </c>
      <c r="AU6" s="30" t="str">
        <f>IF($AR6=0,"",VLOOKUP($AR6,$AR$11:$AU$199,AU$2,FALSE)&amp;"")</f>
        <v/>
      </c>
    </row>
    <row r="7" spans="2:60">
      <c r="B7" s="31"/>
      <c r="I7" s="31"/>
      <c r="Q7" s="31"/>
      <c r="W7" s="31"/>
      <c r="AC7" s="31"/>
    </row>
    <row r="8" spans="2:60">
      <c r="B8" t="s">
        <v>188</v>
      </c>
      <c r="W8" t="s">
        <v>189</v>
      </c>
      <c r="AW8" t="s">
        <v>190</v>
      </c>
      <c r="BE8" t="s">
        <v>191</v>
      </c>
    </row>
    <row r="9" spans="2:60">
      <c r="B9" s="31" t="s">
        <v>192</v>
      </c>
      <c r="I9" s="31" t="s">
        <v>193</v>
      </c>
      <c r="Q9" s="31" t="s">
        <v>194</v>
      </c>
      <c r="W9" s="31" t="s">
        <v>192</v>
      </c>
      <c r="AC9" s="31" t="s">
        <v>195</v>
      </c>
      <c r="AF9" s="32" t="s">
        <v>196</v>
      </c>
      <c r="AH9" s="31" t="s">
        <v>195</v>
      </c>
      <c r="AK9" s="32" t="s">
        <v>197</v>
      </c>
      <c r="AM9" s="31" t="s">
        <v>195</v>
      </c>
      <c r="AP9" s="32" t="s">
        <v>198</v>
      </c>
      <c r="AR9" s="31" t="s">
        <v>195</v>
      </c>
      <c r="AU9" s="32" t="s">
        <v>199</v>
      </c>
    </row>
    <row r="10" spans="2:60">
      <c r="B10" s="33" t="s">
        <v>200</v>
      </c>
      <c r="C10" s="33" t="s">
        <v>201</v>
      </c>
      <c r="D10" s="34" t="s">
        <v>202</v>
      </c>
      <c r="E10" s="33" t="s">
        <v>203</v>
      </c>
      <c r="F10" s="34" t="s">
        <v>204</v>
      </c>
      <c r="G10" s="33" t="s">
        <v>205</v>
      </c>
      <c r="I10" s="33" t="s">
        <v>206</v>
      </c>
      <c r="J10" s="33" t="s">
        <v>207</v>
      </c>
      <c r="K10" s="34" t="s">
        <v>208</v>
      </c>
      <c r="L10" s="34" t="s">
        <v>202</v>
      </c>
      <c r="M10" s="33" t="s">
        <v>203</v>
      </c>
      <c r="N10" s="34" t="s">
        <v>204</v>
      </c>
      <c r="O10" s="33" t="s">
        <v>205</v>
      </c>
      <c r="Q10" s="33"/>
      <c r="R10" s="33" t="s">
        <v>206</v>
      </c>
      <c r="S10" s="33" t="s">
        <v>209</v>
      </c>
      <c r="T10" s="34" t="s">
        <v>210</v>
      </c>
      <c r="U10" s="34" t="s">
        <v>211</v>
      </c>
      <c r="W10" s="35" t="s">
        <v>200</v>
      </c>
      <c r="X10" s="33" t="s">
        <v>212</v>
      </c>
      <c r="Y10" s="33" t="s">
        <v>203</v>
      </c>
      <c r="Z10" s="1162" t="s">
        <v>213</v>
      </c>
      <c r="AA10" s="1163"/>
      <c r="AC10" s="33" t="s">
        <v>214</v>
      </c>
      <c r="AD10" s="33" t="s">
        <v>207</v>
      </c>
      <c r="AE10" s="33" t="s">
        <v>215</v>
      </c>
      <c r="AF10" s="34" t="s">
        <v>216</v>
      </c>
      <c r="AH10" s="33" t="s">
        <v>206</v>
      </c>
      <c r="AI10" s="33" t="s">
        <v>207</v>
      </c>
      <c r="AJ10" s="33" t="s">
        <v>215</v>
      </c>
      <c r="AK10" s="34" t="s">
        <v>216</v>
      </c>
      <c r="AM10" s="33" t="s">
        <v>217</v>
      </c>
      <c r="AN10" s="33" t="s">
        <v>209</v>
      </c>
      <c r="AO10" s="33" t="s">
        <v>215</v>
      </c>
      <c r="AP10" s="34" t="s">
        <v>218</v>
      </c>
      <c r="AR10" s="33" t="s">
        <v>214</v>
      </c>
      <c r="AS10" s="33" t="s">
        <v>219</v>
      </c>
      <c r="AT10" s="33" t="s">
        <v>215</v>
      </c>
      <c r="AU10" s="34" t="s">
        <v>216</v>
      </c>
      <c r="AW10" s="33" t="s">
        <v>294</v>
      </c>
      <c r="AX10" s="33" t="s">
        <v>13784</v>
      </c>
      <c r="AY10" s="33" t="s">
        <v>220</v>
      </c>
      <c r="AZ10" s="33" t="s">
        <v>221</v>
      </c>
      <c r="BA10" s="33" t="s">
        <v>14654</v>
      </c>
      <c r="BB10" s="33"/>
      <c r="BC10" s="33"/>
      <c r="BE10" s="33" t="s">
        <v>222</v>
      </c>
      <c r="BF10" s="33" t="s">
        <v>223</v>
      </c>
      <c r="BG10" s="33" t="s">
        <v>224</v>
      </c>
      <c r="BH10" s="33" t="s">
        <v>14654</v>
      </c>
    </row>
    <row r="11" spans="2:60">
      <c r="B11">
        <v>1</v>
      </c>
      <c r="C11" t="s">
        <v>225</v>
      </c>
      <c r="E11">
        <v>19</v>
      </c>
      <c r="F11">
        <v>201</v>
      </c>
      <c r="G11">
        <v>219</v>
      </c>
      <c r="I11" s="36">
        <v>1</v>
      </c>
      <c r="J11">
        <f>F3</f>
        <v>0</v>
      </c>
      <c r="K11" t="str">
        <f ca="1">IF(B3=0,"【大分類を選んでください】",IF(E3=0,"-----&lt;選択不要&gt;-----",IF($J11&gt;0,INDIRECT(K$1&amp;$J11)&amp;"","")))</f>
        <v>【大分類を選んでください】</v>
      </c>
      <c r="L11" t="str">
        <f t="shared" ref="L11:L57" ca="1" si="2">IF($J11&gt;0,INDIRECT(L$1&amp;$J11)&amp;"","")</f>
        <v/>
      </c>
      <c r="M11">
        <f t="shared" ref="M11:O30" ca="1" si="3">IF($J11&gt;0,INDIRECT(M$1&amp;$J11),0)</f>
        <v>0</v>
      </c>
      <c r="N11">
        <f t="shared" ca="1" si="3"/>
        <v>0</v>
      </c>
      <c r="O11">
        <f t="shared" ca="1" si="3"/>
        <v>0</v>
      </c>
      <c r="R11" s="36">
        <v>1</v>
      </c>
      <c r="S11">
        <f>N3</f>
        <v>0</v>
      </c>
      <c r="T11" t="str">
        <f ca="1">IF(B3=0,"【大分類を選んでください】",IF(E3=0,"-----&lt;選択不要&gt;-----",IF(I3=0,"【中分類を選んでください】",IF(M3=0,"-----&lt;選択不要&gt;-----",IF($S11&gt;0,INDIRECT(T$1&amp;$S11)&amp;"","")))))</f>
        <v>【大分類を選んでください】</v>
      </c>
      <c r="U11" t="str">
        <f t="shared" ref="U11:U42" ca="1" si="4">IF($S11&gt;0,INDIRECT(U$1&amp;$S11)&amp;"","")</f>
        <v/>
      </c>
      <c r="W11" s="36">
        <v>1</v>
      </c>
      <c r="X11" s="37" t="s">
        <v>226</v>
      </c>
      <c r="Y11" s="37">
        <v>189</v>
      </c>
      <c r="Z11" s="38">
        <v>201</v>
      </c>
      <c r="AA11" s="38">
        <v>389</v>
      </c>
      <c r="AC11" s="36">
        <v>1</v>
      </c>
      <c r="AD11">
        <f>$Z3</f>
        <v>0</v>
      </c>
      <c r="AE11" t="str">
        <f ca="1">IF($W3=0,"【都道府県を選んでください】",IF($AD11&gt;0,INDIRECT(AE$1&amp;$AD11)&amp;"",""))</f>
        <v>【都道府県を選んでください】</v>
      </c>
      <c r="AF11" t="str">
        <f ca="1">IF($W3=0,"",IF($AD11&gt;0,INDIRECT(AF$1&amp;$AD11)&amp;"",""))</f>
        <v/>
      </c>
      <c r="AH11" s="36">
        <v>1</v>
      </c>
      <c r="AI11">
        <f>$Z4</f>
        <v>0</v>
      </c>
      <c r="AJ11" t="str">
        <f ca="1">IF($W4=0,"【都道府県を選んでください】",IF($AI11&gt;0,INDIRECT(AJ$1&amp;$AI11)&amp;"",""))</f>
        <v>【都道府県を選んでください】</v>
      </c>
      <c r="AK11" t="str">
        <f ca="1">IF($W4=0,"",IF($AI11&gt;0,INDIRECT(AK$1&amp;$AI11)&amp;"",""))</f>
        <v/>
      </c>
      <c r="AM11" s="36">
        <v>1</v>
      </c>
      <c r="AN11">
        <f>$Z5</f>
        <v>0</v>
      </c>
      <c r="AO11" t="str">
        <f ca="1">IF($W5=0,"【都道府県を選んでください】",IF($AN11&gt;0,INDIRECT(AO$1&amp;$AN11)&amp;"",""))</f>
        <v>【都道府県を選んでください】</v>
      </c>
      <c r="AP11" t="str">
        <f ca="1">IF($W5=0,"",IF($AN11&gt;0,INDIRECT(AP$1&amp;$AN11)&amp;"",""))</f>
        <v/>
      </c>
      <c r="AR11" s="36">
        <v>1</v>
      </c>
      <c r="AS11">
        <f>$Z6</f>
        <v>0</v>
      </c>
      <c r="AT11" t="str">
        <f ca="1">IF($W6=0,"【都道府県を選んでください】",IF($AS11&gt;0,INDIRECT(AT$1&amp;$AS11)&amp;"",""))</f>
        <v>【都道府県を選んでください】</v>
      </c>
      <c r="AU11" t="str">
        <f ca="1">IF($W6=0,"",IF($AS11&gt;0,INDIRECT(AU$1&amp;$AS11)&amp;"",""))</f>
        <v/>
      </c>
      <c r="AW11">
        <v>2</v>
      </c>
      <c r="AX11">
        <v>1</v>
      </c>
      <c r="AY11" t="s">
        <v>295</v>
      </c>
      <c r="AZ11" t="s">
        <v>296</v>
      </c>
      <c r="BA11">
        <v>1</v>
      </c>
      <c r="BE11">
        <v>1</v>
      </c>
      <c r="BF11" t="s">
        <v>227</v>
      </c>
      <c r="BG11">
        <v>1</v>
      </c>
      <c r="BH11">
        <v>1</v>
      </c>
    </row>
    <row r="12" spans="2:60">
      <c r="B12">
        <v>2</v>
      </c>
      <c r="C12" t="s">
        <v>228</v>
      </c>
      <c r="E12">
        <v>7</v>
      </c>
      <c r="F12">
        <v>220</v>
      </c>
      <c r="G12">
        <v>226</v>
      </c>
      <c r="I12" s="36">
        <v>2</v>
      </c>
      <c r="J12">
        <f t="shared" ref="J12:J57" si="5">IF(I12&gt;$E$3,0,J11+1)</f>
        <v>0</v>
      </c>
      <c r="K12" t="str">
        <f t="shared" ref="K12:K57" ca="1" si="6">IF($J12&gt;0,INDIRECT(K$1&amp;$J12)&amp;"","")</f>
        <v/>
      </c>
      <c r="L12" t="str">
        <f t="shared" ca="1" si="2"/>
        <v/>
      </c>
      <c r="M12">
        <f t="shared" ca="1" si="3"/>
        <v>0</v>
      </c>
      <c r="N12">
        <f t="shared" ca="1" si="3"/>
        <v>0</v>
      </c>
      <c r="O12">
        <f t="shared" ca="1" si="3"/>
        <v>0</v>
      </c>
      <c r="R12" s="36">
        <v>2</v>
      </c>
      <c r="S12">
        <f t="shared" ref="S12:S75" si="7">IF(R12&gt;$M$3,0,S11+1)</f>
        <v>0</v>
      </c>
      <c r="T12" t="str">
        <f t="shared" ref="T12:T43" ca="1" si="8">IF($S12&gt;0,INDIRECT(T$1&amp;$S12)&amp;"","")</f>
        <v/>
      </c>
      <c r="U12" t="str">
        <f t="shared" ca="1" si="4"/>
        <v/>
      </c>
      <c r="W12" s="36">
        <v>2</v>
      </c>
      <c r="X12" s="37" t="s">
        <v>229</v>
      </c>
      <c r="Y12" s="37">
        <v>40</v>
      </c>
      <c r="Z12" s="38">
        <v>390</v>
      </c>
      <c r="AA12" s="38">
        <v>429</v>
      </c>
      <c r="AC12" s="36">
        <v>2</v>
      </c>
      <c r="AD12">
        <f t="shared" ref="AD12:AD75" si="9">IF(AC12&gt;$Y$3,0,AD11+1)</f>
        <v>0</v>
      </c>
      <c r="AE12" t="str">
        <f t="shared" ref="AE12:AF31" ca="1" si="10">IF($AD12&gt;0,INDIRECT(AE$1&amp;$AD12)&amp;"","")</f>
        <v/>
      </c>
      <c r="AF12" t="str">
        <f t="shared" ca="1" si="10"/>
        <v/>
      </c>
      <c r="AH12" s="36">
        <v>2</v>
      </c>
      <c r="AI12">
        <f>IF(AH12&gt;$Y$4,0,AI11+1)</f>
        <v>0</v>
      </c>
      <c r="AJ12" t="str">
        <f t="shared" ref="AJ12:AK31" ca="1" si="11">IF($AI12&gt;0,INDIRECT(AJ$1&amp;$AI12)&amp;"","")</f>
        <v/>
      </c>
      <c r="AK12" t="str">
        <f t="shared" ca="1" si="11"/>
        <v/>
      </c>
      <c r="AM12" s="36">
        <v>2</v>
      </c>
      <c r="AN12">
        <f>IF(AM12&gt;$Y$5,0,AN11+1)</f>
        <v>0</v>
      </c>
      <c r="AO12" t="str">
        <f t="shared" ref="AO12:AP31" ca="1" si="12">IF($AN12&gt;0,INDIRECT(AO$1&amp;$AN12)&amp;"","")</f>
        <v/>
      </c>
      <c r="AP12" t="str">
        <f t="shared" ca="1" si="12"/>
        <v/>
      </c>
      <c r="AR12" s="36">
        <v>2</v>
      </c>
      <c r="AS12">
        <f>IF(AR12&gt;$Y$6,0,AS11+1)</f>
        <v>0</v>
      </c>
      <c r="AT12" t="str">
        <f t="shared" ref="AT12:AU31" ca="1" si="13">IF($AS12&gt;0,INDIRECT(AT$1&amp;$AS12)&amp;"","")</f>
        <v/>
      </c>
      <c r="AU12" t="str">
        <f t="shared" ca="1" si="13"/>
        <v/>
      </c>
      <c r="AW12">
        <v>2</v>
      </c>
      <c r="AX12">
        <v>2</v>
      </c>
      <c r="AY12" t="s">
        <v>297</v>
      </c>
      <c r="AZ12" t="s">
        <v>298</v>
      </c>
      <c r="BA12">
        <v>1</v>
      </c>
      <c r="BE12">
        <v>2</v>
      </c>
      <c r="BF12" t="s">
        <v>230</v>
      </c>
      <c r="BG12">
        <v>2</v>
      </c>
      <c r="BH12">
        <v>1</v>
      </c>
    </row>
    <row r="13" spans="2:60">
      <c r="B13">
        <v>3</v>
      </c>
      <c r="C13" t="s">
        <v>231</v>
      </c>
      <c r="E13">
        <v>19</v>
      </c>
      <c r="F13">
        <v>227</v>
      </c>
      <c r="G13">
        <v>245</v>
      </c>
      <c r="I13" s="36">
        <v>3</v>
      </c>
      <c r="J13">
        <f t="shared" si="5"/>
        <v>0</v>
      </c>
      <c r="K13" t="str">
        <f t="shared" ca="1" si="6"/>
        <v/>
      </c>
      <c r="L13" t="str">
        <f t="shared" ca="1" si="2"/>
        <v/>
      </c>
      <c r="M13">
        <f t="shared" ca="1" si="3"/>
        <v>0</v>
      </c>
      <c r="N13">
        <f t="shared" ca="1" si="3"/>
        <v>0</v>
      </c>
      <c r="O13">
        <f t="shared" ca="1" si="3"/>
        <v>0</v>
      </c>
      <c r="R13" s="36">
        <v>3</v>
      </c>
      <c r="S13">
        <f t="shared" si="7"/>
        <v>0</v>
      </c>
      <c r="T13" t="str">
        <f t="shared" ca="1" si="8"/>
        <v/>
      </c>
      <c r="U13" t="str">
        <f t="shared" ca="1" si="4"/>
        <v/>
      </c>
      <c r="W13" s="36">
        <v>3</v>
      </c>
      <c r="X13" s="37" t="s">
        <v>232</v>
      </c>
      <c r="Y13" s="37">
        <v>33</v>
      </c>
      <c r="Z13" s="38">
        <v>430</v>
      </c>
      <c r="AA13" s="38">
        <v>462</v>
      </c>
      <c r="AC13" s="36">
        <v>3</v>
      </c>
      <c r="AD13">
        <f t="shared" si="9"/>
        <v>0</v>
      </c>
      <c r="AE13" t="str">
        <f t="shared" ca="1" si="10"/>
        <v/>
      </c>
      <c r="AF13" t="str">
        <f t="shared" ca="1" si="10"/>
        <v/>
      </c>
      <c r="AH13" s="36">
        <v>3</v>
      </c>
      <c r="AI13">
        <f t="shared" ref="AI13:AI76" si="14">IF(AH13&gt;$Y$4,0,AI12+1)</f>
        <v>0</v>
      </c>
      <c r="AJ13" t="str">
        <f t="shared" ca="1" si="11"/>
        <v/>
      </c>
      <c r="AK13" t="str">
        <f t="shared" ca="1" si="11"/>
        <v/>
      </c>
      <c r="AM13" s="36">
        <v>3</v>
      </c>
      <c r="AN13">
        <f t="shared" ref="AN13:AN76" si="15">IF(AM13&gt;$Y$5,0,AN12+1)</f>
        <v>0</v>
      </c>
      <c r="AO13" t="str">
        <f t="shared" ca="1" si="12"/>
        <v/>
      </c>
      <c r="AP13" t="str">
        <f t="shared" ca="1" si="12"/>
        <v/>
      </c>
      <c r="AR13" s="36">
        <v>3</v>
      </c>
      <c r="AS13">
        <f t="shared" ref="AS13:AS76" si="16">IF(AR13&gt;$Y$6,0,AS12+1)</f>
        <v>0</v>
      </c>
      <c r="AT13" t="str">
        <f t="shared" ca="1" si="13"/>
        <v/>
      </c>
      <c r="AU13" t="str">
        <f t="shared" ca="1" si="13"/>
        <v/>
      </c>
      <c r="AW13">
        <v>2</v>
      </c>
      <c r="AX13">
        <v>3</v>
      </c>
      <c r="AY13" t="s">
        <v>299</v>
      </c>
      <c r="AZ13" t="s">
        <v>300</v>
      </c>
      <c r="BA13">
        <v>1</v>
      </c>
      <c r="BE13">
        <v>3</v>
      </c>
      <c r="BF13" t="s">
        <v>233</v>
      </c>
      <c r="BG13">
        <v>3</v>
      </c>
      <c r="BH13">
        <v>1</v>
      </c>
    </row>
    <row r="14" spans="2:60">
      <c r="B14">
        <v>4</v>
      </c>
      <c r="C14" t="s">
        <v>212</v>
      </c>
      <c r="E14">
        <v>47</v>
      </c>
      <c r="F14">
        <v>246</v>
      </c>
      <c r="G14">
        <v>292</v>
      </c>
      <c r="I14" s="36">
        <v>4</v>
      </c>
      <c r="J14">
        <f t="shared" si="5"/>
        <v>0</v>
      </c>
      <c r="K14" t="str">
        <f t="shared" ca="1" si="6"/>
        <v/>
      </c>
      <c r="L14" t="str">
        <f t="shared" ca="1" si="2"/>
        <v/>
      </c>
      <c r="M14">
        <f t="shared" ca="1" si="3"/>
        <v>0</v>
      </c>
      <c r="N14">
        <f t="shared" ca="1" si="3"/>
        <v>0</v>
      </c>
      <c r="O14">
        <f t="shared" ca="1" si="3"/>
        <v>0</v>
      </c>
      <c r="R14" s="36">
        <v>4</v>
      </c>
      <c r="S14">
        <f t="shared" si="7"/>
        <v>0</v>
      </c>
      <c r="T14" t="str">
        <f t="shared" ca="1" si="8"/>
        <v/>
      </c>
      <c r="U14" t="str">
        <f t="shared" ca="1" si="4"/>
        <v/>
      </c>
      <c r="W14" s="36">
        <v>4</v>
      </c>
      <c r="X14" s="37" t="s">
        <v>234</v>
      </c>
      <c r="Y14" s="37">
        <v>40</v>
      </c>
      <c r="Z14" s="38">
        <v>463</v>
      </c>
      <c r="AA14" s="38">
        <v>502</v>
      </c>
      <c r="AC14" s="36">
        <v>4</v>
      </c>
      <c r="AD14">
        <f t="shared" si="9"/>
        <v>0</v>
      </c>
      <c r="AE14" t="str">
        <f t="shared" ca="1" si="10"/>
        <v/>
      </c>
      <c r="AF14" t="str">
        <f t="shared" ca="1" si="10"/>
        <v/>
      </c>
      <c r="AH14" s="36">
        <v>4</v>
      </c>
      <c r="AI14">
        <f t="shared" si="14"/>
        <v>0</v>
      </c>
      <c r="AJ14" t="str">
        <f t="shared" ca="1" si="11"/>
        <v/>
      </c>
      <c r="AK14" t="str">
        <f t="shared" ca="1" si="11"/>
        <v/>
      </c>
      <c r="AM14" s="36">
        <v>4</v>
      </c>
      <c r="AN14">
        <f t="shared" si="15"/>
        <v>0</v>
      </c>
      <c r="AO14" t="str">
        <f t="shared" ca="1" si="12"/>
        <v/>
      </c>
      <c r="AP14" t="str">
        <f t="shared" ca="1" si="12"/>
        <v/>
      </c>
      <c r="AR14" s="36">
        <v>4</v>
      </c>
      <c r="AS14">
        <f t="shared" si="16"/>
        <v>0</v>
      </c>
      <c r="AT14" t="str">
        <f t="shared" ca="1" si="13"/>
        <v/>
      </c>
      <c r="AU14" t="str">
        <f t="shared" ca="1" si="13"/>
        <v/>
      </c>
      <c r="AW14">
        <v>2</v>
      </c>
      <c r="AX14">
        <v>4</v>
      </c>
      <c r="AY14" t="s">
        <v>301</v>
      </c>
      <c r="AZ14" t="s">
        <v>302</v>
      </c>
      <c r="BA14">
        <v>2</v>
      </c>
      <c r="BE14">
        <v>4</v>
      </c>
      <c r="BF14" t="s">
        <v>235</v>
      </c>
      <c r="BG14">
        <v>4</v>
      </c>
      <c r="BH14">
        <v>1</v>
      </c>
    </row>
    <row r="15" spans="2:60">
      <c r="B15">
        <v>5</v>
      </c>
      <c r="C15" t="s">
        <v>236</v>
      </c>
      <c r="E15">
        <v>20</v>
      </c>
      <c r="F15">
        <v>293</v>
      </c>
      <c r="G15">
        <v>312</v>
      </c>
      <c r="I15" s="36">
        <v>5</v>
      </c>
      <c r="J15">
        <f t="shared" si="5"/>
        <v>0</v>
      </c>
      <c r="K15" t="str">
        <f t="shared" ca="1" si="6"/>
        <v/>
      </c>
      <c r="L15" t="str">
        <f t="shared" ca="1" si="2"/>
        <v/>
      </c>
      <c r="M15">
        <f t="shared" ca="1" si="3"/>
        <v>0</v>
      </c>
      <c r="N15">
        <f t="shared" ca="1" si="3"/>
        <v>0</v>
      </c>
      <c r="O15">
        <f t="shared" ca="1" si="3"/>
        <v>0</v>
      </c>
      <c r="R15" s="36">
        <v>5</v>
      </c>
      <c r="S15">
        <f t="shared" si="7"/>
        <v>0</v>
      </c>
      <c r="T15" t="str">
        <f t="shared" ca="1" si="8"/>
        <v/>
      </c>
      <c r="U15" t="str">
        <f t="shared" ca="1" si="4"/>
        <v/>
      </c>
      <c r="W15" s="36">
        <v>5</v>
      </c>
      <c r="X15" s="37" t="s">
        <v>237</v>
      </c>
      <c r="Y15" s="37">
        <v>25</v>
      </c>
      <c r="Z15" s="38">
        <v>503</v>
      </c>
      <c r="AA15" s="38">
        <v>527</v>
      </c>
      <c r="AC15" s="36">
        <v>5</v>
      </c>
      <c r="AD15">
        <f t="shared" si="9"/>
        <v>0</v>
      </c>
      <c r="AE15" t="str">
        <f t="shared" ca="1" si="10"/>
        <v/>
      </c>
      <c r="AF15" t="str">
        <f t="shared" ca="1" si="10"/>
        <v/>
      </c>
      <c r="AH15" s="36">
        <v>5</v>
      </c>
      <c r="AI15">
        <f t="shared" si="14"/>
        <v>0</v>
      </c>
      <c r="AJ15" t="str">
        <f t="shared" ca="1" si="11"/>
        <v/>
      </c>
      <c r="AK15" t="str">
        <f t="shared" ca="1" si="11"/>
        <v/>
      </c>
      <c r="AM15" s="36">
        <v>5</v>
      </c>
      <c r="AN15">
        <f t="shared" si="15"/>
        <v>0</v>
      </c>
      <c r="AO15" t="str">
        <f t="shared" ca="1" si="12"/>
        <v/>
      </c>
      <c r="AP15" t="str">
        <f t="shared" ca="1" si="12"/>
        <v/>
      </c>
      <c r="AR15" s="36">
        <v>5</v>
      </c>
      <c r="AS15">
        <f t="shared" si="16"/>
        <v>0</v>
      </c>
      <c r="AT15" t="str">
        <f t="shared" ca="1" si="13"/>
        <v/>
      </c>
      <c r="AU15" t="str">
        <f t="shared" ca="1" si="13"/>
        <v/>
      </c>
      <c r="AW15">
        <v>2</v>
      </c>
      <c r="AX15">
        <v>5</v>
      </c>
      <c r="AY15" t="s">
        <v>303</v>
      </c>
      <c r="AZ15" t="s">
        <v>304</v>
      </c>
      <c r="BA15">
        <v>2</v>
      </c>
      <c r="BE15">
        <v>5</v>
      </c>
      <c r="BF15" t="s">
        <v>238</v>
      </c>
      <c r="BG15">
        <v>5</v>
      </c>
      <c r="BH15">
        <v>2</v>
      </c>
    </row>
    <row r="16" spans="2:60">
      <c r="B16">
        <v>6</v>
      </c>
      <c r="C16" t="s">
        <v>239</v>
      </c>
      <c r="E16">
        <v>47</v>
      </c>
      <c r="F16">
        <v>313</v>
      </c>
      <c r="G16">
        <v>359</v>
      </c>
      <c r="I16" s="36">
        <v>6</v>
      </c>
      <c r="J16">
        <f t="shared" si="5"/>
        <v>0</v>
      </c>
      <c r="K16" t="str">
        <f t="shared" ca="1" si="6"/>
        <v/>
      </c>
      <c r="L16" t="str">
        <f t="shared" ca="1" si="2"/>
        <v/>
      </c>
      <c r="M16">
        <f t="shared" ca="1" si="3"/>
        <v>0</v>
      </c>
      <c r="N16">
        <f t="shared" ca="1" si="3"/>
        <v>0</v>
      </c>
      <c r="O16">
        <f t="shared" ca="1" si="3"/>
        <v>0</v>
      </c>
      <c r="R16" s="36">
        <v>6</v>
      </c>
      <c r="S16">
        <f t="shared" si="7"/>
        <v>0</v>
      </c>
      <c r="T16" t="str">
        <f t="shared" ca="1" si="8"/>
        <v/>
      </c>
      <c r="U16" t="str">
        <f t="shared" ca="1" si="4"/>
        <v/>
      </c>
      <c r="W16" s="36">
        <v>6</v>
      </c>
      <c r="X16" s="37" t="s">
        <v>240</v>
      </c>
      <c r="Y16" s="37">
        <v>35</v>
      </c>
      <c r="Z16" s="38">
        <v>528</v>
      </c>
      <c r="AA16" s="38">
        <v>562</v>
      </c>
      <c r="AC16" s="36">
        <v>6</v>
      </c>
      <c r="AD16">
        <f t="shared" si="9"/>
        <v>0</v>
      </c>
      <c r="AE16" t="str">
        <f t="shared" ca="1" si="10"/>
        <v/>
      </c>
      <c r="AF16" t="str">
        <f t="shared" ca="1" si="10"/>
        <v/>
      </c>
      <c r="AH16" s="36">
        <v>6</v>
      </c>
      <c r="AI16">
        <f t="shared" si="14"/>
        <v>0</v>
      </c>
      <c r="AJ16" t="str">
        <f t="shared" ca="1" si="11"/>
        <v/>
      </c>
      <c r="AK16" t="str">
        <f t="shared" ca="1" si="11"/>
        <v/>
      </c>
      <c r="AM16" s="36">
        <v>6</v>
      </c>
      <c r="AN16">
        <f t="shared" si="15"/>
        <v>0</v>
      </c>
      <c r="AO16" t="str">
        <f t="shared" ca="1" si="12"/>
        <v/>
      </c>
      <c r="AP16" t="str">
        <f t="shared" ca="1" si="12"/>
        <v/>
      </c>
      <c r="AR16" s="36">
        <v>6</v>
      </c>
      <c r="AS16">
        <f t="shared" si="16"/>
        <v>0</v>
      </c>
      <c r="AT16" t="str">
        <f t="shared" ca="1" si="13"/>
        <v/>
      </c>
      <c r="AU16" t="str">
        <f t="shared" ca="1" si="13"/>
        <v/>
      </c>
      <c r="AW16">
        <v>2</v>
      </c>
      <c r="AX16">
        <v>6</v>
      </c>
      <c r="AY16" t="s">
        <v>305</v>
      </c>
      <c r="AZ16" t="s">
        <v>306</v>
      </c>
      <c r="BA16">
        <v>2</v>
      </c>
      <c r="BE16">
        <v>6</v>
      </c>
      <c r="BF16" t="s">
        <v>40</v>
      </c>
      <c r="BG16">
        <v>6</v>
      </c>
      <c r="BH16">
        <v>1</v>
      </c>
    </row>
    <row r="17" spans="2:53">
      <c r="B17">
        <v>7</v>
      </c>
      <c r="C17" t="s">
        <v>241</v>
      </c>
      <c r="E17">
        <v>12</v>
      </c>
      <c r="F17">
        <v>360</v>
      </c>
      <c r="G17">
        <v>371</v>
      </c>
      <c r="I17" s="36">
        <v>7</v>
      </c>
      <c r="J17">
        <f t="shared" si="5"/>
        <v>0</v>
      </c>
      <c r="K17" t="str">
        <f t="shared" ca="1" si="6"/>
        <v/>
      </c>
      <c r="L17" t="str">
        <f t="shared" ca="1" si="2"/>
        <v/>
      </c>
      <c r="M17">
        <f t="shared" ca="1" si="3"/>
        <v>0</v>
      </c>
      <c r="N17">
        <f t="shared" ca="1" si="3"/>
        <v>0</v>
      </c>
      <c r="O17">
        <f t="shared" ca="1" si="3"/>
        <v>0</v>
      </c>
      <c r="R17" s="36">
        <v>7</v>
      </c>
      <c r="S17">
        <f t="shared" si="7"/>
        <v>0</v>
      </c>
      <c r="T17" t="str">
        <f t="shared" ca="1" si="8"/>
        <v/>
      </c>
      <c r="U17" t="str">
        <f t="shared" ca="1" si="4"/>
        <v/>
      </c>
      <c r="W17" s="36">
        <v>7</v>
      </c>
      <c r="X17" s="37" t="s">
        <v>242</v>
      </c>
      <c r="Y17" s="37">
        <v>59</v>
      </c>
      <c r="Z17" s="38">
        <v>563</v>
      </c>
      <c r="AA17" s="38">
        <v>621</v>
      </c>
      <c r="AC17" s="36">
        <v>7</v>
      </c>
      <c r="AD17">
        <f t="shared" si="9"/>
        <v>0</v>
      </c>
      <c r="AE17" t="str">
        <f t="shared" ca="1" si="10"/>
        <v/>
      </c>
      <c r="AF17" t="str">
        <f t="shared" ca="1" si="10"/>
        <v/>
      </c>
      <c r="AH17" s="36">
        <v>7</v>
      </c>
      <c r="AI17">
        <f t="shared" si="14"/>
        <v>0</v>
      </c>
      <c r="AJ17" t="str">
        <f t="shared" ca="1" si="11"/>
        <v/>
      </c>
      <c r="AK17" t="str">
        <f t="shared" ca="1" si="11"/>
        <v/>
      </c>
      <c r="AM17" s="36">
        <v>7</v>
      </c>
      <c r="AN17">
        <f t="shared" si="15"/>
        <v>0</v>
      </c>
      <c r="AO17" t="str">
        <f t="shared" ca="1" si="12"/>
        <v/>
      </c>
      <c r="AP17" t="str">
        <f t="shared" ca="1" si="12"/>
        <v/>
      </c>
      <c r="AR17" s="36">
        <v>7</v>
      </c>
      <c r="AS17">
        <f t="shared" si="16"/>
        <v>0</v>
      </c>
      <c r="AT17" t="str">
        <f t="shared" ca="1" si="13"/>
        <v/>
      </c>
      <c r="AU17" t="str">
        <f t="shared" ca="1" si="13"/>
        <v/>
      </c>
      <c r="AW17">
        <v>2</v>
      </c>
      <c r="AX17">
        <v>7</v>
      </c>
      <c r="AY17" t="s">
        <v>307</v>
      </c>
      <c r="AZ17" t="s">
        <v>308</v>
      </c>
      <c r="BA17">
        <v>0</v>
      </c>
    </row>
    <row r="18" spans="2:53">
      <c r="B18">
        <v>8</v>
      </c>
      <c r="C18" t="s">
        <v>243</v>
      </c>
      <c r="E18">
        <v>11</v>
      </c>
      <c r="F18">
        <v>372</v>
      </c>
      <c r="G18">
        <v>382</v>
      </c>
      <c r="I18" s="36">
        <v>8</v>
      </c>
      <c r="J18">
        <f t="shared" si="5"/>
        <v>0</v>
      </c>
      <c r="K18" t="str">
        <f t="shared" ca="1" si="6"/>
        <v/>
      </c>
      <c r="L18" t="str">
        <f t="shared" ca="1" si="2"/>
        <v/>
      </c>
      <c r="M18">
        <f t="shared" ca="1" si="3"/>
        <v>0</v>
      </c>
      <c r="N18">
        <f t="shared" ca="1" si="3"/>
        <v>0</v>
      </c>
      <c r="O18">
        <f t="shared" ca="1" si="3"/>
        <v>0</v>
      </c>
      <c r="R18" s="36">
        <v>8</v>
      </c>
      <c r="S18">
        <f t="shared" si="7"/>
        <v>0</v>
      </c>
      <c r="T18" t="str">
        <f t="shared" ca="1" si="8"/>
        <v/>
      </c>
      <c r="U18" t="str">
        <f t="shared" ca="1" si="4"/>
        <v/>
      </c>
      <c r="W18" s="36">
        <v>8</v>
      </c>
      <c r="X18" s="37" t="s">
        <v>244</v>
      </c>
      <c r="Y18" s="37">
        <v>44</v>
      </c>
      <c r="Z18" s="38">
        <v>622</v>
      </c>
      <c r="AA18" s="38">
        <v>665</v>
      </c>
      <c r="AC18" s="36">
        <v>8</v>
      </c>
      <c r="AD18">
        <f t="shared" si="9"/>
        <v>0</v>
      </c>
      <c r="AE18" t="str">
        <f t="shared" ca="1" si="10"/>
        <v/>
      </c>
      <c r="AF18" t="str">
        <f t="shared" ca="1" si="10"/>
        <v/>
      </c>
      <c r="AH18" s="36">
        <v>8</v>
      </c>
      <c r="AI18">
        <f t="shared" si="14"/>
        <v>0</v>
      </c>
      <c r="AJ18" t="str">
        <f t="shared" ca="1" si="11"/>
        <v/>
      </c>
      <c r="AK18" t="str">
        <f t="shared" ca="1" si="11"/>
        <v/>
      </c>
      <c r="AM18" s="36">
        <v>8</v>
      </c>
      <c r="AN18">
        <f t="shared" si="15"/>
        <v>0</v>
      </c>
      <c r="AO18" t="str">
        <f t="shared" ca="1" si="12"/>
        <v/>
      </c>
      <c r="AP18" t="str">
        <f t="shared" ca="1" si="12"/>
        <v/>
      </c>
      <c r="AR18" s="36">
        <v>8</v>
      </c>
      <c r="AS18">
        <f t="shared" si="16"/>
        <v>0</v>
      </c>
      <c r="AT18" t="str">
        <f t="shared" ca="1" si="13"/>
        <v/>
      </c>
      <c r="AU18" t="str">
        <f t="shared" ca="1" si="13"/>
        <v/>
      </c>
    </row>
    <row r="19" spans="2:53">
      <c r="B19">
        <v>9</v>
      </c>
      <c r="C19" t="s">
        <v>245</v>
      </c>
      <c r="E19">
        <v>6</v>
      </c>
      <c r="F19">
        <v>383</v>
      </c>
      <c r="G19">
        <v>388</v>
      </c>
      <c r="I19" s="36">
        <v>9</v>
      </c>
      <c r="J19">
        <f t="shared" si="5"/>
        <v>0</v>
      </c>
      <c r="K19" t="str">
        <f t="shared" ca="1" si="6"/>
        <v/>
      </c>
      <c r="L19" t="str">
        <f t="shared" ca="1" si="2"/>
        <v/>
      </c>
      <c r="M19">
        <f t="shared" ca="1" si="3"/>
        <v>0</v>
      </c>
      <c r="N19">
        <f t="shared" ca="1" si="3"/>
        <v>0</v>
      </c>
      <c r="O19">
        <f t="shared" ca="1" si="3"/>
        <v>0</v>
      </c>
      <c r="R19" s="36">
        <v>9</v>
      </c>
      <c r="S19">
        <f t="shared" si="7"/>
        <v>0</v>
      </c>
      <c r="T19" t="str">
        <f t="shared" ca="1" si="8"/>
        <v/>
      </c>
      <c r="U19" t="str">
        <f t="shared" ca="1" si="4"/>
        <v/>
      </c>
      <c r="W19" s="36">
        <v>9</v>
      </c>
      <c r="X19" s="37" t="s">
        <v>246</v>
      </c>
      <c r="Y19" s="37">
        <v>25</v>
      </c>
      <c r="Z19" s="38">
        <v>666</v>
      </c>
      <c r="AA19" s="38">
        <v>690</v>
      </c>
      <c r="AC19" s="36">
        <v>9</v>
      </c>
      <c r="AD19">
        <f t="shared" si="9"/>
        <v>0</v>
      </c>
      <c r="AE19" t="str">
        <f t="shared" ca="1" si="10"/>
        <v/>
      </c>
      <c r="AF19" t="str">
        <f t="shared" ca="1" si="10"/>
        <v/>
      </c>
      <c r="AH19" s="36">
        <v>9</v>
      </c>
      <c r="AI19">
        <f t="shared" si="14"/>
        <v>0</v>
      </c>
      <c r="AJ19" t="str">
        <f t="shared" ca="1" si="11"/>
        <v/>
      </c>
      <c r="AK19" t="str">
        <f t="shared" ca="1" si="11"/>
        <v/>
      </c>
      <c r="AM19" s="36">
        <v>9</v>
      </c>
      <c r="AN19">
        <f t="shared" si="15"/>
        <v>0</v>
      </c>
      <c r="AO19" t="str">
        <f t="shared" ca="1" si="12"/>
        <v/>
      </c>
      <c r="AP19" t="str">
        <f t="shared" ca="1" si="12"/>
        <v/>
      </c>
      <c r="AR19" s="36">
        <v>9</v>
      </c>
      <c r="AS19">
        <f t="shared" si="16"/>
        <v>0</v>
      </c>
      <c r="AT19" t="str">
        <f t="shared" ca="1" si="13"/>
        <v/>
      </c>
      <c r="AU19" t="str">
        <f t="shared" ca="1" si="13"/>
        <v/>
      </c>
    </row>
    <row r="20" spans="2:53">
      <c r="B20">
        <v>10</v>
      </c>
      <c r="C20" t="s">
        <v>247</v>
      </c>
      <c r="E20">
        <v>24</v>
      </c>
      <c r="F20">
        <v>389</v>
      </c>
      <c r="G20">
        <v>412</v>
      </c>
      <c r="I20" s="36">
        <v>10</v>
      </c>
      <c r="J20">
        <f t="shared" si="5"/>
        <v>0</v>
      </c>
      <c r="K20" t="str">
        <f t="shared" ca="1" si="6"/>
        <v/>
      </c>
      <c r="L20" t="str">
        <f t="shared" ca="1" si="2"/>
        <v/>
      </c>
      <c r="M20">
        <f t="shared" ca="1" si="3"/>
        <v>0</v>
      </c>
      <c r="N20">
        <f t="shared" ca="1" si="3"/>
        <v>0</v>
      </c>
      <c r="O20">
        <f t="shared" ca="1" si="3"/>
        <v>0</v>
      </c>
      <c r="R20" s="36">
        <v>10</v>
      </c>
      <c r="S20">
        <f t="shared" si="7"/>
        <v>0</v>
      </c>
      <c r="T20" t="str">
        <f t="shared" ca="1" si="8"/>
        <v/>
      </c>
      <c r="U20" t="str">
        <f t="shared" ca="1" si="4"/>
        <v/>
      </c>
      <c r="W20" s="36">
        <v>10</v>
      </c>
      <c r="X20" s="37" t="s">
        <v>248</v>
      </c>
      <c r="Y20" s="37">
        <v>35</v>
      </c>
      <c r="Z20" s="38">
        <v>691</v>
      </c>
      <c r="AA20" s="38">
        <v>725</v>
      </c>
      <c r="AC20" s="36">
        <v>10</v>
      </c>
      <c r="AD20">
        <f t="shared" si="9"/>
        <v>0</v>
      </c>
      <c r="AE20" t="str">
        <f t="shared" ca="1" si="10"/>
        <v/>
      </c>
      <c r="AF20" t="str">
        <f t="shared" ca="1" si="10"/>
        <v/>
      </c>
      <c r="AH20" s="36">
        <v>10</v>
      </c>
      <c r="AI20">
        <f t="shared" si="14"/>
        <v>0</v>
      </c>
      <c r="AJ20" t="str">
        <f t="shared" ca="1" si="11"/>
        <v/>
      </c>
      <c r="AK20" t="str">
        <f t="shared" ca="1" si="11"/>
        <v/>
      </c>
      <c r="AM20" s="36">
        <v>10</v>
      </c>
      <c r="AN20">
        <f t="shared" si="15"/>
        <v>0</v>
      </c>
      <c r="AO20" t="str">
        <f t="shared" ca="1" si="12"/>
        <v/>
      </c>
      <c r="AP20" t="str">
        <f t="shared" ca="1" si="12"/>
        <v/>
      </c>
      <c r="AR20" s="36">
        <v>10</v>
      </c>
      <c r="AS20">
        <f t="shared" si="16"/>
        <v>0</v>
      </c>
      <c r="AT20" t="str">
        <f t="shared" ca="1" si="13"/>
        <v/>
      </c>
      <c r="AU20" t="str">
        <f t="shared" ca="1" si="13"/>
        <v/>
      </c>
    </row>
    <row r="21" spans="2:53">
      <c r="B21">
        <v>11</v>
      </c>
      <c r="C21" t="s">
        <v>249</v>
      </c>
      <c r="D21" t="s">
        <v>250</v>
      </c>
      <c r="I21" s="36">
        <v>11</v>
      </c>
      <c r="J21">
        <f t="shared" si="5"/>
        <v>0</v>
      </c>
      <c r="K21" t="str">
        <f t="shared" ca="1" si="6"/>
        <v/>
      </c>
      <c r="L21" t="str">
        <f t="shared" ca="1" si="2"/>
        <v/>
      </c>
      <c r="M21">
        <f t="shared" ca="1" si="3"/>
        <v>0</v>
      </c>
      <c r="N21">
        <f t="shared" ca="1" si="3"/>
        <v>0</v>
      </c>
      <c r="O21">
        <f t="shared" ca="1" si="3"/>
        <v>0</v>
      </c>
      <c r="R21" s="36">
        <v>11</v>
      </c>
      <c r="S21">
        <f t="shared" si="7"/>
        <v>0</v>
      </c>
      <c r="T21" t="str">
        <f t="shared" ca="1" si="8"/>
        <v/>
      </c>
      <c r="U21" t="str">
        <f t="shared" ca="1" si="4"/>
        <v/>
      </c>
      <c r="W21" s="36">
        <v>11</v>
      </c>
      <c r="X21" s="37" t="s">
        <v>251</v>
      </c>
      <c r="Y21" s="37">
        <v>73</v>
      </c>
      <c r="Z21" s="38">
        <v>726</v>
      </c>
      <c r="AA21" s="38">
        <v>798</v>
      </c>
      <c r="AC21" s="36">
        <v>11</v>
      </c>
      <c r="AD21">
        <f t="shared" si="9"/>
        <v>0</v>
      </c>
      <c r="AE21" t="str">
        <f t="shared" ca="1" si="10"/>
        <v/>
      </c>
      <c r="AF21" t="str">
        <f t="shared" ca="1" si="10"/>
        <v/>
      </c>
      <c r="AH21" s="36">
        <v>11</v>
      </c>
      <c r="AI21">
        <f t="shared" si="14"/>
        <v>0</v>
      </c>
      <c r="AJ21" t="str">
        <f t="shared" ca="1" si="11"/>
        <v/>
      </c>
      <c r="AK21" t="str">
        <f t="shared" ca="1" si="11"/>
        <v/>
      </c>
      <c r="AM21" s="36">
        <v>11</v>
      </c>
      <c r="AN21">
        <f t="shared" si="15"/>
        <v>0</v>
      </c>
      <c r="AO21" t="str">
        <f t="shared" ca="1" si="12"/>
        <v/>
      </c>
      <c r="AP21" t="str">
        <f t="shared" ca="1" si="12"/>
        <v/>
      </c>
      <c r="AR21" s="36">
        <v>11</v>
      </c>
      <c r="AS21">
        <f t="shared" si="16"/>
        <v>0</v>
      </c>
      <c r="AT21" t="str">
        <f t="shared" ca="1" si="13"/>
        <v/>
      </c>
      <c r="AU21" t="str">
        <f t="shared" ca="1" si="13"/>
        <v/>
      </c>
    </row>
    <row r="22" spans="2:53">
      <c r="B22">
        <v>12</v>
      </c>
      <c r="C22" t="s">
        <v>252</v>
      </c>
      <c r="D22" t="s">
        <v>253</v>
      </c>
      <c r="I22" s="36">
        <v>12</v>
      </c>
      <c r="J22">
        <f t="shared" si="5"/>
        <v>0</v>
      </c>
      <c r="K22" t="str">
        <f t="shared" ca="1" si="6"/>
        <v/>
      </c>
      <c r="L22" t="str">
        <f t="shared" ca="1" si="2"/>
        <v/>
      </c>
      <c r="M22">
        <f t="shared" ca="1" si="3"/>
        <v>0</v>
      </c>
      <c r="N22">
        <f t="shared" ca="1" si="3"/>
        <v>0</v>
      </c>
      <c r="O22">
        <f t="shared" ca="1" si="3"/>
        <v>0</v>
      </c>
      <c r="R22" s="36">
        <v>12</v>
      </c>
      <c r="S22">
        <f t="shared" si="7"/>
        <v>0</v>
      </c>
      <c r="T22" t="str">
        <f t="shared" ca="1" si="8"/>
        <v/>
      </c>
      <c r="U22" t="str">
        <f t="shared" ca="1" si="4"/>
        <v/>
      </c>
      <c r="W22" s="36">
        <v>12</v>
      </c>
      <c r="X22" s="37" t="s">
        <v>254</v>
      </c>
      <c r="Y22" s="37">
        <v>60</v>
      </c>
      <c r="Z22" s="38">
        <v>799</v>
      </c>
      <c r="AA22" s="38">
        <v>858</v>
      </c>
      <c r="AC22" s="36">
        <v>12</v>
      </c>
      <c r="AD22">
        <f t="shared" si="9"/>
        <v>0</v>
      </c>
      <c r="AE22" t="str">
        <f t="shared" ca="1" si="10"/>
        <v/>
      </c>
      <c r="AF22" t="str">
        <f t="shared" ca="1" si="10"/>
        <v/>
      </c>
      <c r="AH22" s="36">
        <v>12</v>
      </c>
      <c r="AI22">
        <f t="shared" si="14"/>
        <v>0</v>
      </c>
      <c r="AJ22" t="str">
        <f t="shared" ca="1" si="11"/>
        <v/>
      </c>
      <c r="AK22" t="str">
        <f t="shared" ca="1" si="11"/>
        <v/>
      </c>
      <c r="AM22" s="36">
        <v>12</v>
      </c>
      <c r="AN22">
        <f t="shared" si="15"/>
        <v>0</v>
      </c>
      <c r="AO22" t="str">
        <f t="shared" ca="1" si="12"/>
        <v/>
      </c>
      <c r="AP22" t="str">
        <f t="shared" ca="1" si="12"/>
        <v/>
      </c>
      <c r="AR22" s="36">
        <v>12</v>
      </c>
      <c r="AS22">
        <f t="shared" si="16"/>
        <v>0</v>
      </c>
      <c r="AT22" t="str">
        <f t="shared" ca="1" si="13"/>
        <v/>
      </c>
      <c r="AU22" t="str">
        <f t="shared" ca="1" si="13"/>
        <v/>
      </c>
    </row>
    <row r="23" spans="2:53">
      <c r="B23">
        <v>13</v>
      </c>
      <c r="C23" t="s">
        <v>255</v>
      </c>
      <c r="D23" t="s">
        <v>256</v>
      </c>
      <c r="I23" s="36">
        <v>13</v>
      </c>
      <c r="J23">
        <f t="shared" si="5"/>
        <v>0</v>
      </c>
      <c r="K23" t="str">
        <f t="shared" ca="1" si="6"/>
        <v/>
      </c>
      <c r="L23" t="str">
        <f t="shared" ca="1" si="2"/>
        <v/>
      </c>
      <c r="M23">
        <f t="shared" ca="1" si="3"/>
        <v>0</v>
      </c>
      <c r="N23">
        <f t="shared" ca="1" si="3"/>
        <v>0</v>
      </c>
      <c r="O23">
        <f t="shared" ca="1" si="3"/>
        <v>0</v>
      </c>
      <c r="R23" s="36">
        <v>13</v>
      </c>
      <c r="S23">
        <f t="shared" si="7"/>
        <v>0</v>
      </c>
      <c r="T23" t="str">
        <f t="shared" ca="1" si="8"/>
        <v/>
      </c>
      <c r="U23" t="str">
        <f t="shared" ca="1" si="4"/>
        <v/>
      </c>
      <c r="W23" s="36">
        <v>13</v>
      </c>
      <c r="X23" s="37" t="s">
        <v>257</v>
      </c>
      <c r="Y23" s="37">
        <v>62</v>
      </c>
      <c r="Z23" s="38">
        <v>859</v>
      </c>
      <c r="AA23" s="38">
        <v>920</v>
      </c>
      <c r="AC23" s="36">
        <v>13</v>
      </c>
      <c r="AD23">
        <f t="shared" si="9"/>
        <v>0</v>
      </c>
      <c r="AE23" t="str">
        <f t="shared" ca="1" si="10"/>
        <v/>
      </c>
      <c r="AF23" t="str">
        <f t="shared" ca="1" si="10"/>
        <v/>
      </c>
      <c r="AH23" s="36">
        <v>13</v>
      </c>
      <c r="AI23">
        <f t="shared" si="14"/>
        <v>0</v>
      </c>
      <c r="AJ23" t="str">
        <f t="shared" ca="1" si="11"/>
        <v/>
      </c>
      <c r="AK23" t="str">
        <f t="shared" ca="1" si="11"/>
        <v/>
      </c>
      <c r="AM23" s="36">
        <v>13</v>
      </c>
      <c r="AN23">
        <f t="shared" si="15"/>
        <v>0</v>
      </c>
      <c r="AO23" t="str">
        <f t="shared" ca="1" si="12"/>
        <v/>
      </c>
      <c r="AP23" t="str">
        <f t="shared" ca="1" si="12"/>
        <v/>
      </c>
      <c r="AR23" s="36">
        <v>13</v>
      </c>
      <c r="AS23">
        <f t="shared" si="16"/>
        <v>0</v>
      </c>
      <c r="AT23" t="str">
        <f t="shared" ca="1" si="13"/>
        <v/>
      </c>
      <c r="AU23" t="str">
        <f t="shared" ca="1" si="13"/>
        <v/>
      </c>
    </row>
    <row r="24" spans="2:53">
      <c r="B24">
        <v>14</v>
      </c>
      <c r="C24" t="s">
        <v>258</v>
      </c>
      <c r="D24" t="s">
        <v>259</v>
      </c>
      <c r="I24" s="36">
        <v>14</v>
      </c>
      <c r="J24">
        <f t="shared" si="5"/>
        <v>0</v>
      </c>
      <c r="K24" t="str">
        <f t="shared" ca="1" si="6"/>
        <v/>
      </c>
      <c r="L24" t="str">
        <f t="shared" ca="1" si="2"/>
        <v/>
      </c>
      <c r="M24">
        <f t="shared" ca="1" si="3"/>
        <v>0</v>
      </c>
      <c r="N24">
        <f t="shared" ca="1" si="3"/>
        <v>0</v>
      </c>
      <c r="O24">
        <f t="shared" ca="1" si="3"/>
        <v>0</v>
      </c>
      <c r="R24" s="36">
        <v>14</v>
      </c>
      <c r="S24">
        <f t="shared" si="7"/>
        <v>0</v>
      </c>
      <c r="T24" t="str">
        <f t="shared" ca="1" si="8"/>
        <v/>
      </c>
      <c r="U24" t="str">
        <f t="shared" ca="1" si="4"/>
        <v/>
      </c>
      <c r="W24" s="36">
        <v>14</v>
      </c>
      <c r="X24" s="37" t="s">
        <v>260</v>
      </c>
      <c r="Y24" s="37">
        <v>61</v>
      </c>
      <c r="Z24" s="38">
        <v>921</v>
      </c>
      <c r="AA24" s="38">
        <v>981</v>
      </c>
      <c r="AC24" s="36">
        <v>14</v>
      </c>
      <c r="AD24">
        <f t="shared" si="9"/>
        <v>0</v>
      </c>
      <c r="AE24" t="str">
        <f t="shared" ca="1" si="10"/>
        <v/>
      </c>
      <c r="AF24" t="str">
        <f t="shared" ca="1" si="10"/>
        <v/>
      </c>
      <c r="AH24" s="36">
        <v>14</v>
      </c>
      <c r="AI24">
        <f t="shared" si="14"/>
        <v>0</v>
      </c>
      <c r="AJ24" t="str">
        <f t="shared" ca="1" si="11"/>
        <v/>
      </c>
      <c r="AK24" t="str">
        <f t="shared" ca="1" si="11"/>
        <v/>
      </c>
      <c r="AM24" s="36">
        <v>14</v>
      </c>
      <c r="AN24">
        <f t="shared" si="15"/>
        <v>0</v>
      </c>
      <c r="AO24" t="str">
        <f t="shared" ca="1" si="12"/>
        <v/>
      </c>
      <c r="AP24" t="str">
        <f t="shared" ca="1" si="12"/>
        <v/>
      </c>
      <c r="AR24" s="36">
        <v>14</v>
      </c>
      <c r="AS24">
        <f t="shared" si="16"/>
        <v>0</v>
      </c>
      <c r="AT24" t="str">
        <f t="shared" ca="1" si="13"/>
        <v/>
      </c>
      <c r="AU24" t="str">
        <f t="shared" ca="1" si="13"/>
        <v/>
      </c>
    </row>
    <row r="25" spans="2:53">
      <c r="I25" s="36">
        <v>15</v>
      </c>
      <c r="J25">
        <f t="shared" si="5"/>
        <v>0</v>
      </c>
      <c r="K25" t="str">
        <f t="shared" ca="1" si="6"/>
        <v/>
      </c>
      <c r="L25" t="str">
        <f t="shared" ca="1" si="2"/>
        <v/>
      </c>
      <c r="M25">
        <f t="shared" ca="1" si="3"/>
        <v>0</v>
      </c>
      <c r="N25">
        <f t="shared" ca="1" si="3"/>
        <v>0</v>
      </c>
      <c r="O25">
        <f t="shared" ca="1" si="3"/>
        <v>0</v>
      </c>
      <c r="R25" s="36">
        <v>15</v>
      </c>
      <c r="S25">
        <f t="shared" si="7"/>
        <v>0</v>
      </c>
      <c r="T25" t="str">
        <f t="shared" ca="1" si="8"/>
        <v/>
      </c>
      <c r="U25" t="str">
        <f t="shared" ca="1" si="4"/>
        <v/>
      </c>
      <c r="W25" s="36">
        <v>15</v>
      </c>
      <c r="X25" s="37" t="s">
        <v>261</v>
      </c>
      <c r="Y25" s="37">
        <v>27</v>
      </c>
      <c r="Z25" s="38">
        <v>982</v>
      </c>
      <c r="AA25" s="38">
        <v>1008</v>
      </c>
      <c r="AC25" s="36">
        <v>15</v>
      </c>
      <c r="AD25">
        <f t="shared" si="9"/>
        <v>0</v>
      </c>
      <c r="AE25" t="str">
        <f t="shared" ca="1" si="10"/>
        <v/>
      </c>
      <c r="AF25" t="str">
        <f t="shared" ca="1" si="10"/>
        <v/>
      </c>
      <c r="AH25" s="36">
        <v>15</v>
      </c>
      <c r="AI25">
        <f t="shared" si="14"/>
        <v>0</v>
      </c>
      <c r="AJ25" t="str">
        <f t="shared" ca="1" si="11"/>
        <v/>
      </c>
      <c r="AK25" t="str">
        <f t="shared" ca="1" si="11"/>
        <v/>
      </c>
      <c r="AM25" s="36">
        <v>15</v>
      </c>
      <c r="AN25">
        <f t="shared" si="15"/>
        <v>0</v>
      </c>
      <c r="AO25" t="str">
        <f t="shared" ca="1" si="12"/>
        <v/>
      </c>
      <c r="AP25" t="str">
        <f t="shared" ca="1" si="12"/>
        <v/>
      </c>
      <c r="AR25" s="36">
        <v>15</v>
      </c>
      <c r="AS25">
        <f t="shared" si="16"/>
        <v>0</v>
      </c>
      <c r="AT25" t="str">
        <f t="shared" ca="1" si="13"/>
        <v/>
      </c>
      <c r="AU25" t="str">
        <f t="shared" ca="1" si="13"/>
        <v/>
      </c>
    </row>
    <row r="26" spans="2:53">
      <c r="I26" s="36">
        <v>16</v>
      </c>
      <c r="J26">
        <f t="shared" si="5"/>
        <v>0</v>
      </c>
      <c r="K26" t="str">
        <f t="shared" ca="1" si="6"/>
        <v/>
      </c>
      <c r="L26" t="str">
        <f t="shared" ca="1" si="2"/>
        <v/>
      </c>
      <c r="M26">
        <f t="shared" ca="1" si="3"/>
        <v>0</v>
      </c>
      <c r="N26">
        <f t="shared" ca="1" si="3"/>
        <v>0</v>
      </c>
      <c r="O26">
        <f t="shared" ca="1" si="3"/>
        <v>0</v>
      </c>
      <c r="R26" s="36">
        <v>16</v>
      </c>
      <c r="S26">
        <f t="shared" si="7"/>
        <v>0</v>
      </c>
      <c r="T26" t="str">
        <f t="shared" ca="1" si="8"/>
        <v/>
      </c>
      <c r="U26" t="str">
        <f t="shared" ca="1" si="4"/>
        <v/>
      </c>
      <c r="W26" s="36">
        <v>16</v>
      </c>
      <c r="X26" s="37" t="s">
        <v>262</v>
      </c>
      <c r="Y26" s="37">
        <v>77</v>
      </c>
      <c r="Z26" s="38">
        <v>1009</v>
      </c>
      <c r="AA26" s="38">
        <v>1085</v>
      </c>
      <c r="AC26" s="36">
        <v>16</v>
      </c>
      <c r="AD26">
        <f t="shared" si="9"/>
        <v>0</v>
      </c>
      <c r="AE26" t="str">
        <f t="shared" ca="1" si="10"/>
        <v/>
      </c>
      <c r="AF26" t="str">
        <f t="shared" ca="1" si="10"/>
        <v/>
      </c>
      <c r="AH26" s="36">
        <v>16</v>
      </c>
      <c r="AI26">
        <f t="shared" si="14"/>
        <v>0</v>
      </c>
      <c r="AJ26" t="str">
        <f t="shared" ca="1" si="11"/>
        <v/>
      </c>
      <c r="AK26" t="str">
        <f t="shared" ca="1" si="11"/>
        <v/>
      </c>
      <c r="AM26" s="36">
        <v>16</v>
      </c>
      <c r="AN26">
        <f t="shared" si="15"/>
        <v>0</v>
      </c>
      <c r="AO26" t="str">
        <f t="shared" ca="1" si="12"/>
        <v/>
      </c>
      <c r="AP26" t="str">
        <f t="shared" ca="1" si="12"/>
        <v/>
      </c>
      <c r="AR26" s="36">
        <v>16</v>
      </c>
      <c r="AS26">
        <f t="shared" si="16"/>
        <v>0</v>
      </c>
      <c r="AT26" t="str">
        <f t="shared" ca="1" si="13"/>
        <v/>
      </c>
      <c r="AU26" t="str">
        <f t="shared" ca="1" si="13"/>
        <v/>
      </c>
    </row>
    <row r="27" spans="2:53">
      <c r="I27" s="36">
        <v>17</v>
      </c>
      <c r="J27">
        <f t="shared" si="5"/>
        <v>0</v>
      </c>
      <c r="K27" t="str">
        <f t="shared" ca="1" si="6"/>
        <v/>
      </c>
      <c r="L27" t="str">
        <f t="shared" ca="1" si="2"/>
        <v/>
      </c>
      <c r="M27">
        <f t="shared" ca="1" si="3"/>
        <v>0</v>
      </c>
      <c r="N27">
        <f t="shared" ca="1" si="3"/>
        <v>0</v>
      </c>
      <c r="O27">
        <f t="shared" ca="1" si="3"/>
        <v>0</v>
      </c>
      <c r="R27" s="36">
        <v>17</v>
      </c>
      <c r="S27">
        <f t="shared" si="7"/>
        <v>0</v>
      </c>
      <c r="T27" t="str">
        <f t="shared" ca="1" si="8"/>
        <v/>
      </c>
      <c r="U27" t="str">
        <f t="shared" ca="1" si="4"/>
        <v/>
      </c>
      <c r="W27" s="36">
        <v>17</v>
      </c>
      <c r="X27" s="37" t="s">
        <v>263</v>
      </c>
      <c r="Y27" s="37">
        <v>38</v>
      </c>
      <c r="Z27" s="38">
        <v>1086</v>
      </c>
      <c r="AA27" s="38">
        <v>1123</v>
      </c>
      <c r="AC27" s="36">
        <v>17</v>
      </c>
      <c r="AD27">
        <f t="shared" si="9"/>
        <v>0</v>
      </c>
      <c r="AE27" t="str">
        <f t="shared" ca="1" si="10"/>
        <v/>
      </c>
      <c r="AF27" t="str">
        <f t="shared" ca="1" si="10"/>
        <v/>
      </c>
      <c r="AH27" s="36">
        <v>17</v>
      </c>
      <c r="AI27">
        <f t="shared" si="14"/>
        <v>0</v>
      </c>
      <c r="AJ27" t="str">
        <f t="shared" ca="1" si="11"/>
        <v/>
      </c>
      <c r="AK27" t="str">
        <f t="shared" ca="1" si="11"/>
        <v/>
      </c>
      <c r="AM27" s="36">
        <v>17</v>
      </c>
      <c r="AN27">
        <f t="shared" si="15"/>
        <v>0</v>
      </c>
      <c r="AO27" t="str">
        <f t="shared" ca="1" si="12"/>
        <v/>
      </c>
      <c r="AP27" t="str">
        <f t="shared" ca="1" si="12"/>
        <v/>
      </c>
      <c r="AR27" s="36">
        <v>17</v>
      </c>
      <c r="AS27">
        <f t="shared" si="16"/>
        <v>0</v>
      </c>
      <c r="AT27" t="str">
        <f t="shared" ca="1" si="13"/>
        <v/>
      </c>
      <c r="AU27" t="str">
        <f t="shared" ca="1" si="13"/>
        <v/>
      </c>
    </row>
    <row r="28" spans="2:53">
      <c r="I28" s="36">
        <v>18</v>
      </c>
      <c r="J28">
        <f t="shared" si="5"/>
        <v>0</v>
      </c>
      <c r="K28" t="str">
        <f t="shared" ca="1" si="6"/>
        <v/>
      </c>
      <c r="L28" t="str">
        <f t="shared" ca="1" si="2"/>
        <v/>
      </c>
      <c r="M28">
        <f t="shared" ca="1" si="3"/>
        <v>0</v>
      </c>
      <c r="N28">
        <f t="shared" ca="1" si="3"/>
        <v>0</v>
      </c>
      <c r="O28">
        <f t="shared" ca="1" si="3"/>
        <v>0</v>
      </c>
      <c r="R28" s="36">
        <v>18</v>
      </c>
      <c r="S28">
        <f t="shared" si="7"/>
        <v>0</v>
      </c>
      <c r="T28" t="str">
        <f t="shared" ca="1" si="8"/>
        <v/>
      </c>
      <c r="U28" t="str">
        <f t="shared" ca="1" si="4"/>
        <v/>
      </c>
      <c r="W28" s="36">
        <v>18</v>
      </c>
      <c r="X28" s="37" t="s">
        <v>264</v>
      </c>
      <c r="Y28" s="37">
        <v>15</v>
      </c>
      <c r="Z28" s="38">
        <v>1124</v>
      </c>
      <c r="AA28" s="38">
        <v>1138</v>
      </c>
      <c r="AC28" s="36">
        <v>18</v>
      </c>
      <c r="AD28">
        <f t="shared" si="9"/>
        <v>0</v>
      </c>
      <c r="AE28" t="str">
        <f t="shared" ca="1" si="10"/>
        <v/>
      </c>
      <c r="AF28" t="str">
        <f t="shared" ca="1" si="10"/>
        <v/>
      </c>
      <c r="AH28" s="36">
        <v>18</v>
      </c>
      <c r="AI28">
        <f t="shared" si="14"/>
        <v>0</v>
      </c>
      <c r="AJ28" t="str">
        <f t="shared" ca="1" si="11"/>
        <v/>
      </c>
      <c r="AK28" t="str">
        <f t="shared" ca="1" si="11"/>
        <v/>
      </c>
      <c r="AM28" s="36">
        <v>18</v>
      </c>
      <c r="AN28">
        <f t="shared" si="15"/>
        <v>0</v>
      </c>
      <c r="AO28" t="str">
        <f t="shared" ca="1" si="12"/>
        <v/>
      </c>
      <c r="AP28" t="str">
        <f t="shared" ca="1" si="12"/>
        <v/>
      </c>
      <c r="AR28" s="36">
        <v>18</v>
      </c>
      <c r="AS28">
        <f t="shared" si="16"/>
        <v>0</v>
      </c>
      <c r="AT28" t="str">
        <f t="shared" ca="1" si="13"/>
        <v/>
      </c>
      <c r="AU28" t="str">
        <f t="shared" ca="1" si="13"/>
        <v/>
      </c>
    </row>
    <row r="29" spans="2:53">
      <c r="I29" s="36">
        <v>19</v>
      </c>
      <c r="J29">
        <f t="shared" si="5"/>
        <v>0</v>
      </c>
      <c r="K29" t="str">
        <f t="shared" ca="1" si="6"/>
        <v/>
      </c>
      <c r="L29" t="str">
        <f t="shared" ca="1" si="2"/>
        <v/>
      </c>
      <c r="M29">
        <f t="shared" ca="1" si="3"/>
        <v>0</v>
      </c>
      <c r="N29">
        <f t="shared" ca="1" si="3"/>
        <v>0</v>
      </c>
      <c r="O29">
        <f t="shared" ca="1" si="3"/>
        <v>0</v>
      </c>
      <c r="R29" s="36">
        <v>19</v>
      </c>
      <c r="S29">
        <f t="shared" si="7"/>
        <v>0</v>
      </c>
      <c r="T29" t="str">
        <f t="shared" ca="1" si="8"/>
        <v/>
      </c>
      <c r="U29" t="str">
        <f t="shared" ca="1" si="4"/>
        <v/>
      </c>
      <c r="W29" s="36">
        <v>19</v>
      </c>
      <c r="X29" s="37" t="s">
        <v>265</v>
      </c>
      <c r="Y29" s="37">
        <v>19</v>
      </c>
      <c r="Z29" s="38">
        <v>1139</v>
      </c>
      <c r="AA29" s="38">
        <v>1157</v>
      </c>
      <c r="AC29" s="36">
        <v>19</v>
      </c>
      <c r="AD29">
        <f t="shared" si="9"/>
        <v>0</v>
      </c>
      <c r="AE29" t="str">
        <f t="shared" ca="1" si="10"/>
        <v/>
      </c>
      <c r="AF29" t="str">
        <f t="shared" ca="1" si="10"/>
        <v/>
      </c>
      <c r="AH29" s="36">
        <v>19</v>
      </c>
      <c r="AI29">
        <f t="shared" si="14"/>
        <v>0</v>
      </c>
      <c r="AJ29" t="str">
        <f t="shared" ca="1" si="11"/>
        <v/>
      </c>
      <c r="AK29" t="str">
        <f t="shared" ca="1" si="11"/>
        <v/>
      </c>
      <c r="AM29" s="36">
        <v>19</v>
      </c>
      <c r="AN29">
        <f t="shared" si="15"/>
        <v>0</v>
      </c>
      <c r="AO29" t="str">
        <f t="shared" ca="1" si="12"/>
        <v/>
      </c>
      <c r="AP29" t="str">
        <f t="shared" ca="1" si="12"/>
        <v/>
      </c>
      <c r="AR29" s="36">
        <v>19</v>
      </c>
      <c r="AS29">
        <f t="shared" si="16"/>
        <v>0</v>
      </c>
      <c r="AT29" t="str">
        <f t="shared" ca="1" si="13"/>
        <v/>
      </c>
      <c r="AU29" t="str">
        <f t="shared" ca="1" si="13"/>
        <v/>
      </c>
    </row>
    <row r="30" spans="2:53">
      <c r="I30" s="36">
        <v>20</v>
      </c>
      <c r="J30">
        <f t="shared" si="5"/>
        <v>0</v>
      </c>
      <c r="K30" t="str">
        <f t="shared" ca="1" si="6"/>
        <v/>
      </c>
      <c r="L30" t="str">
        <f t="shared" ca="1" si="2"/>
        <v/>
      </c>
      <c r="M30">
        <f t="shared" ca="1" si="3"/>
        <v>0</v>
      </c>
      <c r="N30">
        <f t="shared" ca="1" si="3"/>
        <v>0</v>
      </c>
      <c r="O30">
        <f t="shared" ca="1" si="3"/>
        <v>0</v>
      </c>
      <c r="R30" s="36">
        <v>20</v>
      </c>
      <c r="S30">
        <f t="shared" si="7"/>
        <v>0</v>
      </c>
      <c r="T30" t="str">
        <f t="shared" ca="1" si="8"/>
        <v/>
      </c>
      <c r="U30" t="str">
        <f t="shared" ca="1" si="4"/>
        <v/>
      </c>
      <c r="W30" s="36">
        <v>20</v>
      </c>
      <c r="X30" s="37" t="s">
        <v>266</v>
      </c>
      <c r="Y30" s="37">
        <v>42</v>
      </c>
      <c r="Z30" s="38">
        <v>1158</v>
      </c>
      <c r="AA30" s="38">
        <v>1199</v>
      </c>
      <c r="AC30" s="36">
        <v>20</v>
      </c>
      <c r="AD30">
        <f t="shared" si="9"/>
        <v>0</v>
      </c>
      <c r="AE30" t="str">
        <f t="shared" ca="1" si="10"/>
        <v/>
      </c>
      <c r="AF30" t="str">
        <f t="shared" ca="1" si="10"/>
        <v/>
      </c>
      <c r="AH30" s="36">
        <v>20</v>
      </c>
      <c r="AI30">
        <f t="shared" si="14"/>
        <v>0</v>
      </c>
      <c r="AJ30" t="str">
        <f t="shared" ca="1" si="11"/>
        <v/>
      </c>
      <c r="AK30" t="str">
        <f t="shared" ca="1" si="11"/>
        <v/>
      </c>
      <c r="AM30" s="36">
        <v>20</v>
      </c>
      <c r="AN30">
        <f t="shared" si="15"/>
        <v>0</v>
      </c>
      <c r="AO30" t="str">
        <f t="shared" ca="1" si="12"/>
        <v/>
      </c>
      <c r="AP30" t="str">
        <f t="shared" ca="1" si="12"/>
        <v/>
      </c>
      <c r="AR30" s="36">
        <v>20</v>
      </c>
      <c r="AS30">
        <f t="shared" si="16"/>
        <v>0</v>
      </c>
      <c r="AT30" t="str">
        <f t="shared" ca="1" si="13"/>
        <v/>
      </c>
      <c r="AU30" t="str">
        <f t="shared" ca="1" si="13"/>
        <v/>
      </c>
    </row>
    <row r="31" spans="2:53">
      <c r="I31" s="36">
        <v>21</v>
      </c>
      <c r="J31">
        <f t="shared" si="5"/>
        <v>0</v>
      </c>
      <c r="K31" t="str">
        <f t="shared" ca="1" si="6"/>
        <v/>
      </c>
      <c r="L31" t="str">
        <f t="shared" ca="1" si="2"/>
        <v/>
      </c>
      <c r="M31">
        <f t="shared" ref="M31:O50" ca="1" si="17">IF($J31&gt;0,INDIRECT(M$1&amp;$J31),0)</f>
        <v>0</v>
      </c>
      <c r="N31">
        <f t="shared" ca="1" si="17"/>
        <v>0</v>
      </c>
      <c r="O31">
        <f t="shared" ca="1" si="17"/>
        <v>0</v>
      </c>
      <c r="R31" s="36">
        <v>21</v>
      </c>
      <c r="S31">
        <f t="shared" si="7"/>
        <v>0</v>
      </c>
      <c r="T31" t="str">
        <f t="shared" ca="1" si="8"/>
        <v/>
      </c>
      <c r="U31" t="str">
        <f t="shared" ca="1" si="4"/>
        <v/>
      </c>
      <c r="W31" s="36">
        <v>21</v>
      </c>
      <c r="X31" s="37" t="s">
        <v>267</v>
      </c>
      <c r="Y31" s="37">
        <v>45</v>
      </c>
      <c r="Z31" s="38">
        <v>1200</v>
      </c>
      <c r="AA31" s="38">
        <v>1244</v>
      </c>
      <c r="AC31" s="36">
        <v>21</v>
      </c>
      <c r="AD31">
        <f t="shared" si="9"/>
        <v>0</v>
      </c>
      <c r="AE31" t="str">
        <f t="shared" ca="1" si="10"/>
        <v/>
      </c>
      <c r="AF31" t="str">
        <f t="shared" ca="1" si="10"/>
        <v/>
      </c>
      <c r="AH31" s="36">
        <v>21</v>
      </c>
      <c r="AI31">
        <f t="shared" si="14"/>
        <v>0</v>
      </c>
      <c r="AJ31" t="str">
        <f t="shared" ca="1" si="11"/>
        <v/>
      </c>
      <c r="AK31" t="str">
        <f t="shared" ca="1" si="11"/>
        <v/>
      </c>
      <c r="AM31" s="36">
        <v>21</v>
      </c>
      <c r="AN31">
        <f t="shared" si="15"/>
        <v>0</v>
      </c>
      <c r="AO31" t="str">
        <f t="shared" ca="1" si="12"/>
        <v/>
      </c>
      <c r="AP31" t="str">
        <f t="shared" ca="1" si="12"/>
        <v/>
      </c>
      <c r="AR31" s="36">
        <v>21</v>
      </c>
      <c r="AS31">
        <f t="shared" si="16"/>
        <v>0</v>
      </c>
      <c r="AT31" t="str">
        <f t="shared" ca="1" si="13"/>
        <v/>
      </c>
      <c r="AU31" t="str">
        <f t="shared" ca="1" si="13"/>
        <v/>
      </c>
    </row>
    <row r="32" spans="2:53">
      <c r="I32" s="36">
        <v>22</v>
      </c>
      <c r="J32">
        <f t="shared" si="5"/>
        <v>0</v>
      </c>
      <c r="K32" t="str">
        <f t="shared" ca="1" si="6"/>
        <v/>
      </c>
      <c r="L32" t="str">
        <f t="shared" ca="1" si="2"/>
        <v/>
      </c>
      <c r="M32">
        <f t="shared" ca="1" si="17"/>
        <v>0</v>
      </c>
      <c r="N32">
        <f t="shared" ca="1" si="17"/>
        <v>0</v>
      </c>
      <c r="O32">
        <f t="shared" ca="1" si="17"/>
        <v>0</v>
      </c>
      <c r="R32" s="36">
        <v>22</v>
      </c>
      <c r="S32">
        <f t="shared" si="7"/>
        <v>0</v>
      </c>
      <c r="T32" t="str">
        <f t="shared" ca="1" si="8"/>
        <v/>
      </c>
      <c r="U32" t="str">
        <f t="shared" ca="1" si="4"/>
        <v/>
      </c>
      <c r="W32" s="36">
        <v>22</v>
      </c>
      <c r="X32" s="37" t="s">
        <v>268</v>
      </c>
      <c r="Y32" s="37">
        <v>70</v>
      </c>
      <c r="Z32" s="38">
        <v>1245</v>
      </c>
      <c r="AA32" s="38">
        <v>1314</v>
      </c>
      <c r="AC32" s="36">
        <v>22</v>
      </c>
      <c r="AD32">
        <f t="shared" si="9"/>
        <v>0</v>
      </c>
      <c r="AE32" t="str">
        <f t="shared" ref="AE32:AF51" ca="1" si="18">IF($AD32&gt;0,INDIRECT(AE$1&amp;$AD32)&amp;"","")</f>
        <v/>
      </c>
      <c r="AF32" t="str">
        <f t="shared" ca="1" si="18"/>
        <v/>
      </c>
      <c r="AH32" s="36">
        <v>22</v>
      </c>
      <c r="AI32">
        <f t="shared" si="14"/>
        <v>0</v>
      </c>
      <c r="AJ32" t="str">
        <f t="shared" ref="AJ32:AK51" ca="1" si="19">IF($AI32&gt;0,INDIRECT(AJ$1&amp;$AI32)&amp;"","")</f>
        <v/>
      </c>
      <c r="AK32" t="str">
        <f t="shared" ca="1" si="19"/>
        <v/>
      </c>
      <c r="AM32" s="36">
        <v>22</v>
      </c>
      <c r="AN32">
        <f t="shared" si="15"/>
        <v>0</v>
      </c>
      <c r="AO32" t="str">
        <f t="shared" ref="AO32:AP51" ca="1" si="20">IF($AN32&gt;0,INDIRECT(AO$1&amp;$AN32)&amp;"","")</f>
        <v/>
      </c>
      <c r="AP32" t="str">
        <f t="shared" ca="1" si="20"/>
        <v/>
      </c>
      <c r="AR32" s="36">
        <v>22</v>
      </c>
      <c r="AS32">
        <f t="shared" si="16"/>
        <v>0</v>
      </c>
      <c r="AT32" t="str">
        <f t="shared" ref="AT32:AU51" ca="1" si="21">IF($AS32&gt;0,INDIRECT(AT$1&amp;$AS32)&amp;"","")</f>
        <v/>
      </c>
      <c r="AU32" t="str">
        <f t="shared" ca="1" si="21"/>
        <v/>
      </c>
    </row>
    <row r="33" spans="9:47">
      <c r="I33" s="36">
        <v>23</v>
      </c>
      <c r="J33">
        <f t="shared" si="5"/>
        <v>0</v>
      </c>
      <c r="K33" t="str">
        <f t="shared" ca="1" si="6"/>
        <v/>
      </c>
      <c r="L33" t="str">
        <f t="shared" ca="1" si="2"/>
        <v/>
      </c>
      <c r="M33">
        <f t="shared" ca="1" si="17"/>
        <v>0</v>
      </c>
      <c r="N33">
        <f t="shared" ca="1" si="17"/>
        <v>0</v>
      </c>
      <c r="O33">
        <f t="shared" ca="1" si="17"/>
        <v>0</v>
      </c>
      <c r="R33" s="36">
        <v>23</v>
      </c>
      <c r="S33">
        <f t="shared" si="7"/>
        <v>0</v>
      </c>
      <c r="T33" t="str">
        <f t="shared" ca="1" si="8"/>
        <v/>
      </c>
      <c r="U33" t="str">
        <f t="shared" ca="1" si="4"/>
        <v/>
      </c>
      <c r="W33" s="36">
        <v>23</v>
      </c>
      <c r="X33" s="37" t="s">
        <v>269</v>
      </c>
      <c r="Y33" s="37">
        <v>29</v>
      </c>
      <c r="Z33" s="38">
        <v>1315</v>
      </c>
      <c r="AA33" s="38">
        <v>1343</v>
      </c>
      <c r="AC33" s="36">
        <v>23</v>
      </c>
      <c r="AD33">
        <f t="shared" si="9"/>
        <v>0</v>
      </c>
      <c r="AE33" t="str">
        <f t="shared" ca="1" si="18"/>
        <v/>
      </c>
      <c r="AF33" t="str">
        <f t="shared" ca="1" si="18"/>
        <v/>
      </c>
      <c r="AH33" s="36">
        <v>23</v>
      </c>
      <c r="AI33">
        <f t="shared" si="14"/>
        <v>0</v>
      </c>
      <c r="AJ33" t="str">
        <f t="shared" ca="1" si="19"/>
        <v/>
      </c>
      <c r="AK33" t="str">
        <f t="shared" ca="1" si="19"/>
        <v/>
      </c>
      <c r="AM33" s="36">
        <v>23</v>
      </c>
      <c r="AN33">
        <f t="shared" si="15"/>
        <v>0</v>
      </c>
      <c r="AO33" t="str">
        <f t="shared" ca="1" si="20"/>
        <v/>
      </c>
      <c r="AP33" t="str">
        <f t="shared" ca="1" si="20"/>
        <v/>
      </c>
      <c r="AR33" s="36">
        <v>23</v>
      </c>
      <c r="AS33">
        <f t="shared" si="16"/>
        <v>0</v>
      </c>
      <c r="AT33" t="str">
        <f t="shared" ca="1" si="21"/>
        <v/>
      </c>
      <c r="AU33" t="str">
        <f t="shared" ca="1" si="21"/>
        <v/>
      </c>
    </row>
    <row r="34" spans="9:47">
      <c r="I34" s="36">
        <v>24</v>
      </c>
      <c r="J34">
        <f t="shared" si="5"/>
        <v>0</v>
      </c>
      <c r="K34" t="str">
        <f t="shared" ca="1" si="6"/>
        <v/>
      </c>
      <c r="L34" t="str">
        <f t="shared" ca="1" si="2"/>
        <v/>
      </c>
      <c r="M34">
        <f t="shared" ca="1" si="17"/>
        <v>0</v>
      </c>
      <c r="N34">
        <f t="shared" ca="1" si="17"/>
        <v>0</v>
      </c>
      <c r="O34">
        <f t="shared" ca="1" si="17"/>
        <v>0</v>
      </c>
      <c r="R34" s="36">
        <v>24</v>
      </c>
      <c r="S34">
        <f t="shared" si="7"/>
        <v>0</v>
      </c>
      <c r="T34" t="str">
        <f t="shared" ca="1" si="8"/>
        <v/>
      </c>
      <c r="U34" t="str">
        <f t="shared" ca="1" si="4"/>
        <v/>
      </c>
      <c r="W34" s="36">
        <v>24</v>
      </c>
      <c r="X34" s="37" t="s">
        <v>270</v>
      </c>
      <c r="Y34" s="37">
        <v>17</v>
      </c>
      <c r="Z34" s="38">
        <v>1344</v>
      </c>
      <c r="AA34" s="38">
        <v>1360</v>
      </c>
      <c r="AC34" s="36">
        <v>24</v>
      </c>
      <c r="AD34">
        <f t="shared" si="9"/>
        <v>0</v>
      </c>
      <c r="AE34" t="str">
        <f t="shared" ca="1" si="18"/>
        <v/>
      </c>
      <c r="AF34" t="str">
        <f t="shared" ca="1" si="18"/>
        <v/>
      </c>
      <c r="AH34" s="36">
        <v>24</v>
      </c>
      <c r="AI34">
        <f t="shared" si="14"/>
        <v>0</v>
      </c>
      <c r="AJ34" t="str">
        <f t="shared" ca="1" si="19"/>
        <v/>
      </c>
      <c r="AK34" t="str">
        <f t="shared" ca="1" si="19"/>
        <v/>
      </c>
      <c r="AM34" s="36">
        <v>24</v>
      </c>
      <c r="AN34">
        <f t="shared" si="15"/>
        <v>0</v>
      </c>
      <c r="AO34" t="str">
        <f t="shared" ca="1" si="20"/>
        <v/>
      </c>
      <c r="AP34" t="str">
        <f t="shared" ca="1" si="20"/>
        <v/>
      </c>
      <c r="AR34" s="36">
        <v>24</v>
      </c>
      <c r="AS34">
        <f t="shared" si="16"/>
        <v>0</v>
      </c>
      <c r="AT34" t="str">
        <f t="shared" ca="1" si="21"/>
        <v/>
      </c>
      <c r="AU34" t="str">
        <f t="shared" ca="1" si="21"/>
        <v/>
      </c>
    </row>
    <row r="35" spans="9:47">
      <c r="I35" s="36">
        <v>25</v>
      </c>
      <c r="J35">
        <f t="shared" si="5"/>
        <v>0</v>
      </c>
      <c r="K35" t="str">
        <f t="shared" ca="1" si="6"/>
        <v/>
      </c>
      <c r="L35" t="str">
        <f t="shared" ca="1" si="2"/>
        <v/>
      </c>
      <c r="M35">
        <f t="shared" ca="1" si="17"/>
        <v>0</v>
      </c>
      <c r="N35">
        <f t="shared" ca="1" si="17"/>
        <v>0</v>
      </c>
      <c r="O35">
        <f t="shared" ca="1" si="17"/>
        <v>0</v>
      </c>
      <c r="R35" s="36">
        <v>25</v>
      </c>
      <c r="S35">
        <f t="shared" si="7"/>
        <v>0</v>
      </c>
      <c r="T35" t="str">
        <f t="shared" ca="1" si="8"/>
        <v/>
      </c>
      <c r="U35" t="str">
        <f t="shared" ca="1" si="4"/>
        <v/>
      </c>
      <c r="W35" s="36">
        <v>25</v>
      </c>
      <c r="X35" s="37" t="s">
        <v>271</v>
      </c>
      <c r="Y35" s="37">
        <v>19</v>
      </c>
      <c r="Z35" s="38">
        <v>1361</v>
      </c>
      <c r="AA35" s="38">
        <v>1379</v>
      </c>
      <c r="AC35" s="36">
        <v>25</v>
      </c>
      <c r="AD35">
        <f t="shared" si="9"/>
        <v>0</v>
      </c>
      <c r="AE35" t="str">
        <f t="shared" ca="1" si="18"/>
        <v/>
      </c>
      <c r="AF35" t="str">
        <f t="shared" ca="1" si="18"/>
        <v/>
      </c>
      <c r="AH35" s="36">
        <v>25</v>
      </c>
      <c r="AI35">
        <f t="shared" si="14"/>
        <v>0</v>
      </c>
      <c r="AJ35" t="str">
        <f t="shared" ca="1" si="19"/>
        <v/>
      </c>
      <c r="AK35" t="str">
        <f t="shared" ca="1" si="19"/>
        <v/>
      </c>
      <c r="AM35" s="36">
        <v>25</v>
      </c>
      <c r="AN35">
        <f t="shared" si="15"/>
        <v>0</v>
      </c>
      <c r="AO35" t="str">
        <f t="shared" ca="1" si="20"/>
        <v/>
      </c>
      <c r="AP35" t="str">
        <f t="shared" ca="1" si="20"/>
        <v/>
      </c>
      <c r="AR35" s="36">
        <v>25</v>
      </c>
      <c r="AS35">
        <f t="shared" si="16"/>
        <v>0</v>
      </c>
      <c r="AT35" t="str">
        <f t="shared" ca="1" si="21"/>
        <v/>
      </c>
      <c r="AU35" t="str">
        <f t="shared" ca="1" si="21"/>
        <v/>
      </c>
    </row>
    <row r="36" spans="9:47">
      <c r="I36" s="36">
        <v>26</v>
      </c>
      <c r="J36">
        <f t="shared" si="5"/>
        <v>0</v>
      </c>
      <c r="K36" t="str">
        <f t="shared" ca="1" si="6"/>
        <v/>
      </c>
      <c r="L36" t="str">
        <f t="shared" ca="1" si="2"/>
        <v/>
      </c>
      <c r="M36">
        <f t="shared" ca="1" si="17"/>
        <v>0</v>
      </c>
      <c r="N36">
        <f t="shared" ca="1" si="17"/>
        <v>0</v>
      </c>
      <c r="O36">
        <f t="shared" ca="1" si="17"/>
        <v>0</v>
      </c>
      <c r="R36" s="36">
        <v>26</v>
      </c>
      <c r="S36">
        <f t="shared" si="7"/>
        <v>0</v>
      </c>
      <c r="T36" t="str">
        <f t="shared" ca="1" si="8"/>
        <v/>
      </c>
      <c r="U36" t="str">
        <f t="shared" ca="1" si="4"/>
        <v/>
      </c>
      <c r="W36" s="36">
        <v>26</v>
      </c>
      <c r="X36" s="37" t="s">
        <v>272</v>
      </c>
      <c r="Y36" s="37">
        <v>37</v>
      </c>
      <c r="Z36" s="38">
        <v>1380</v>
      </c>
      <c r="AA36" s="38">
        <v>1416</v>
      </c>
      <c r="AC36" s="36">
        <v>26</v>
      </c>
      <c r="AD36">
        <f t="shared" si="9"/>
        <v>0</v>
      </c>
      <c r="AE36" t="str">
        <f t="shared" ca="1" si="18"/>
        <v/>
      </c>
      <c r="AF36" t="str">
        <f t="shared" ca="1" si="18"/>
        <v/>
      </c>
      <c r="AH36" s="36">
        <v>26</v>
      </c>
      <c r="AI36">
        <f t="shared" si="14"/>
        <v>0</v>
      </c>
      <c r="AJ36" t="str">
        <f t="shared" ca="1" si="19"/>
        <v/>
      </c>
      <c r="AK36" t="str">
        <f t="shared" ca="1" si="19"/>
        <v/>
      </c>
      <c r="AM36" s="36">
        <v>26</v>
      </c>
      <c r="AN36">
        <f t="shared" si="15"/>
        <v>0</v>
      </c>
      <c r="AO36" t="str">
        <f t="shared" ca="1" si="20"/>
        <v/>
      </c>
      <c r="AP36" t="str">
        <f t="shared" ca="1" si="20"/>
        <v/>
      </c>
      <c r="AR36" s="36">
        <v>26</v>
      </c>
      <c r="AS36">
        <f t="shared" si="16"/>
        <v>0</v>
      </c>
      <c r="AT36" t="str">
        <f t="shared" ca="1" si="21"/>
        <v/>
      </c>
      <c r="AU36" t="str">
        <f t="shared" ca="1" si="21"/>
        <v/>
      </c>
    </row>
    <row r="37" spans="9:47">
      <c r="I37" s="36">
        <v>27</v>
      </c>
      <c r="J37">
        <f t="shared" si="5"/>
        <v>0</v>
      </c>
      <c r="K37" t="str">
        <f t="shared" ca="1" si="6"/>
        <v/>
      </c>
      <c r="L37" t="str">
        <f t="shared" ca="1" si="2"/>
        <v/>
      </c>
      <c r="M37">
        <f t="shared" ca="1" si="17"/>
        <v>0</v>
      </c>
      <c r="N37">
        <f t="shared" ca="1" si="17"/>
        <v>0</v>
      </c>
      <c r="O37">
        <f t="shared" ca="1" si="17"/>
        <v>0</v>
      </c>
      <c r="R37" s="36">
        <v>27</v>
      </c>
      <c r="S37">
        <f t="shared" si="7"/>
        <v>0</v>
      </c>
      <c r="T37" t="str">
        <f t="shared" ca="1" si="8"/>
        <v/>
      </c>
      <c r="U37" t="str">
        <f t="shared" ca="1" si="4"/>
        <v/>
      </c>
      <c r="W37" s="36">
        <v>27</v>
      </c>
      <c r="X37" s="37" t="s">
        <v>273</v>
      </c>
      <c r="Y37" s="37">
        <v>74</v>
      </c>
      <c r="Z37" s="38">
        <v>1417</v>
      </c>
      <c r="AA37" s="38">
        <v>1490</v>
      </c>
      <c r="AC37" s="36">
        <v>27</v>
      </c>
      <c r="AD37">
        <f t="shared" si="9"/>
        <v>0</v>
      </c>
      <c r="AE37" t="str">
        <f t="shared" ca="1" si="18"/>
        <v/>
      </c>
      <c r="AF37" t="str">
        <f t="shared" ca="1" si="18"/>
        <v/>
      </c>
      <c r="AH37" s="36">
        <v>27</v>
      </c>
      <c r="AI37">
        <f t="shared" si="14"/>
        <v>0</v>
      </c>
      <c r="AJ37" t="str">
        <f t="shared" ca="1" si="19"/>
        <v/>
      </c>
      <c r="AK37" t="str">
        <f t="shared" ca="1" si="19"/>
        <v/>
      </c>
      <c r="AM37" s="36">
        <v>27</v>
      </c>
      <c r="AN37">
        <f t="shared" si="15"/>
        <v>0</v>
      </c>
      <c r="AO37" t="str">
        <f t="shared" ca="1" si="20"/>
        <v/>
      </c>
      <c r="AP37" t="str">
        <f t="shared" ca="1" si="20"/>
        <v/>
      </c>
      <c r="AR37" s="36">
        <v>27</v>
      </c>
      <c r="AS37">
        <f t="shared" si="16"/>
        <v>0</v>
      </c>
      <c r="AT37" t="str">
        <f t="shared" ca="1" si="21"/>
        <v/>
      </c>
      <c r="AU37" t="str">
        <f t="shared" ca="1" si="21"/>
        <v/>
      </c>
    </row>
    <row r="38" spans="9:47">
      <c r="I38" s="36">
        <v>28</v>
      </c>
      <c r="J38">
        <f t="shared" si="5"/>
        <v>0</v>
      </c>
      <c r="K38" t="str">
        <f t="shared" ca="1" si="6"/>
        <v/>
      </c>
      <c r="L38" t="str">
        <f t="shared" ca="1" si="2"/>
        <v/>
      </c>
      <c r="M38">
        <f t="shared" ca="1" si="17"/>
        <v>0</v>
      </c>
      <c r="N38">
        <f t="shared" ca="1" si="17"/>
        <v>0</v>
      </c>
      <c r="O38">
        <f t="shared" ca="1" si="17"/>
        <v>0</v>
      </c>
      <c r="R38" s="36">
        <v>28</v>
      </c>
      <c r="S38">
        <f t="shared" si="7"/>
        <v>0</v>
      </c>
      <c r="T38" t="str">
        <f t="shared" ca="1" si="8"/>
        <v/>
      </c>
      <c r="U38" t="str">
        <f t="shared" ca="1" si="4"/>
        <v/>
      </c>
      <c r="W38" s="36">
        <v>28</v>
      </c>
      <c r="X38" s="37" t="s">
        <v>274</v>
      </c>
      <c r="Y38" s="37">
        <v>50</v>
      </c>
      <c r="Z38" s="38">
        <v>1491</v>
      </c>
      <c r="AA38" s="38">
        <v>1540</v>
      </c>
      <c r="AC38" s="36">
        <v>28</v>
      </c>
      <c r="AD38">
        <f t="shared" si="9"/>
        <v>0</v>
      </c>
      <c r="AE38" t="str">
        <f t="shared" ca="1" si="18"/>
        <v/>
      </c>
      <c r="AF38" t="str">
        <f t="shared" ca="1" si="18"/>
        <v/>
      </c>
      <c r="AH38" s="36">
        <v>28</v>
      </c>
      <c r="AI38">
        <f t="shared" si="14"/>
        <v>0</v>
      </c>
      <c r="AJ38" t="str">
        <f t="shared" ca="1" si="19"/>
        <v/>
      </c>
      <c r="AK38" t="str">
        <f t="shared" ca="1" si="19"/>
        <v/>
      </c>
      <c r="AM38" s="36">
        <v>28</v>
      </c>
      <c r="AN38">
        <f t="shared" si="15"/>
        <v>0</v>
      </c>
      <c r="AO38" t="str">
        <f t="shared" ca="1" si="20"/>
        <v/>
      </c>
      <c r="AP38" t="str">
        <f t="shared" ca="1" si="20"/>
        <v/>
      </c>
      <c r="AR38" s="36">
        <v>28</v>
      </c>
      <c r="AS38">
        <f t="shared" si="16"/>
        <v>0</v>
      </c>
      <c r="AT38" t="str">
        <f t="shared" ca="1" si="21"/>
        <v/>
      </c>
      <c r="AU38" t="str">
        <f t="shared" ca="1" si="21"/>
        <v/>
      </c>
    </row>
    <row r="39" spans="9:47">
      <c r="I39" s="36">
        <v>29</v>
      </c>
      <c r="J39">
        <f t="shared" si="5"/>
        <v>0</v>
      </c>
      <c r="K39" t="str">
        <f t="shared" ca="1" si="6"/>
        <v/>
      </c>
      <c r="L39" t="str">
        <f t="shared" ca="1" si="2"/>
        <v/>
      </c>
      <c r="M39">
        <f t="shared" ca="1" si="17"/>
        <v>0</v>
      </c>
      <c r="N39">
        <f t="shared" ca="1" si="17"/>
        <v>0</v>
      </c>
      <c r="O39">
        <f t="shared" ca="1" si="17"/>
        <v>0</v>
      </c>
      <c r="R39" s="36">
        <v>29</v>
      </c>
      <c r="S39">
        <f t="shared" si="7"/>
        <v>0</v>
      </c>
      <c r="T39" t="str">
        <f t="shared" ca="1" si="8"/>
        <v/>
      </c>
      <c r="U39" t="str">
        <f t="shared" ca="1" si="4"/>
        <v/>
      </c>
      <c r="W39" s="36">
        <v>29</v>
      </c>
      <c r="X39" s="37" t="s">
        <v>275</v>
      </c>
      <c r="Y39" s="37">
        <v>39</v>
      </c>
      <c r="Z39" s="38">
        <v>1541</v>
      </c>
      <c r="AA39" s="38">
        <v>1579</v>
      </c>
      <c r="AC39" s="36">
        <v>29</v>
      </c>
      <c r="AD39">
        <f t="shared" si="9"/>
        <v>0</v>
      </c>
      <c r="AE39" t="str">
        <f t="shared" ca="1" si="18"/>
        <v/>
      </c>
      <c r="AF39" t="str">
        <f t="shared" ca="1" si="18"/>
        <v/>
      </c>
      <c r="AH39" s="36">
        <v>29</v>
      </c>
      <c r="AI39">
        <f t="shared" si="14"/>
        <v>0</v>
      </c>
      <c r="AJ39" t="str">
        <f t="shared" ca="1" si="19"/>
        <v/>
      </c>
      <c r="AK39" t="str">
        <f t="shared" ca="1" si="19"/>
        <v/>
      </c>
      <c r="AM39" s="36">
        <v>29</v>
      </c>
      <c r="AN39">
        <f t="shared" si="15"/>
        <v>0</v>
      </c>
      <c r="AO39" t="str">
        <f t="shared" ca="1" si="20"/>
        <v/>
      </c>
      <c r="AP39" t="str">
        <f t="shared" ca="1" si="20"/>
        <v/>
      </c>
      <c r="AR39" s="36">
        <v>29</v>
      </c>
      <c r="AS39">
        <f t="shared" si="16"/>
        <v>0</v>
      </c>
      <c r="AT39" t="str">
        <f t="shared" ca="1" si="21"/>
        <v/>
      </c>
      <c r="AU39" t="str">
        <f t="shared" ca="1" si="21"/>
        <v/>
      </c>
    </row>
    <row r="40" spans="9:47">
      <c r="I40" s="36">
        <v>30</v>
      </c>
      <c r="J40">
        <f t="shared" si="5"/>
        <v>0</v>
      </c>
      <c r="K40" t="str">
        <f t="shared" ca="1" si="6"/>
        <v/>
      </c>
      <c r="L40" t="str">
        <f t="shared" ca="1" si="2"/>
        <v/>
      </c>
      <c r="M40">
        <f t="shared" ca="1" si="17"/>
        <v>0</v>
      </c>
      <c r="N40">
        <f t="shared" ca="1" si="17"/>
        <v>0</v>
      </c>
      <c r="O40">
        <f t="shared" ca="1" si="17"/>
        <v>0</v>
      </c>
      <c r="R40" s="36">
        <v>30</v>
      </c>
      <c r="S40">
        <f t="shared" si="7"/>
        <v>0</v>
      </c>
      <c r="T40" t="str">
        <f t="shared" ca="1" si="8"/>
        <v/>
      </c>
      <c r="U40" t="str">
        <f t="shared" ca="1" si="4"/>
        <v/>
      </c>
      <c r="W40" s="36">
        <v>30</v>
      </c>
      <c r="X40" s="37" t="s">
        <v>276</v>
      </c>
      <c r="Y40" s="37">
        <v>30</v>
      </c>
      <c r="Z40" s="38">
        <v>1580</v>
      </c>
      <c r="AA40" s="38">
        <v>1609</v>
      </c>
      <c r="AC40" s="36">
        <v>30</v>
      </c>
      <c r="AD40">
        <f t="shared" si="9"/>
        <v>0</v>
      </c>
      <c r="AE40" t="str">
        <f t="shared" ca="1" si="18"/>
        <v/>
      </c>
      <c r="AF40" t="str">
        <f t="shared" ca="1" si="18"/>
        <v/>
      </c>
      <c r="AH40" s="36">
        <v>30</v>
      </c>
      <c r="AI40">
        <f t="shared" si="14"/>
        <v>0</v>
      </c>
      <c r="AJ40" t="str">
        <f t="shared" ca="1" si="19"/>
        <v/>
      </c>
      <c r="AK40" t="str">
        <f t="shared" ca="1" si="19"/>
        <v/>
      </c>
      <c r="AM40" s="36">
        <v>30</v>
      </c>
      <c r="AN40">
        <f t="shared" si="15"/>
        <v>0</v>
      </c>
      <c r="AO40" t="str">
        <f t="shared" ca="1" si="20"/>
        <v/>
      </c>
      <c r="AP40" t="str">
        <f t="shared" ca="1" si="20"/>
        <v/>
      </c>
      <c r="AR40" s="36">
        <v>30</v>
      </c>
      <c r="AS40">
        <f t="shared" si="16"/>
        <v>0</v>
      </c>
      <c r="AT40" t="str">
        <f t="shared" ca="1" si="21"/>
        <v/>
      </c>
      <c r="AU40" t="str">
        <f t="shared" ca="1" si="21"/>
        <v/>
      </c>
    </row>
    <row r="41" spans="9:47">
      <c r="I41" s="36">
        <v>31</v>
      </c>
      <c r="J41">
        <f t="shared" si="5"/>
        <v>0</v>
      </c>
      <c r="K41" t="str">
        <f t="shared" ca="1" si="6"/>
        <v/>
      </c>
      <c r="L41" t="str">
        <f t="shared" ca="1" si="2"/>
        <v/>
      </c>
      <c r="M41">
        <f t="shared" ca="1" si="17"/>
        <v>0</v>
      </c>
      <c r="N41">
        <f t="shared" ca="1" si="17"/>
        <v>0</v>
      </c>
      <c r="O41">
        <f t="shared" ca="1" si="17"/>
        <v>0</v>
      </c>
      <c r="R41" s="36">
        <v>31</v>
      </c>
      <c r="S41">
        <f t="shared" si="7"/>
        <v>0</v>
      </c>
      <c r="T41" t="str">
        <f t="shared" ca="1" si="8"/>
        <v/>
      </c>
      <c r="U41" t="str">
        <f t="shared" ca="1" si="4"/>
        <v/>
      </c>
      <c r="W41" s="36">
        <v>31</v>
      </c>
      <c r="X41" s="37" t="s">
        <v>277</v>
      </c>
      <c r="Y41" s="37">
        <v>19</v>
      </c>
      <c r="Z41" s="38">
        <v>1610</v>
      </c>
      <c r="AA41" s="38">
        <v>1628</v>
      </c>
      <c r="AC41" s="36">
        <v>31</v>
      </c>
      <c r="AD41">
        <f t="shared" si="9"/>
        <v>0</v>
      </c>
      <c r="AE41" t="str">
        <f t="shared" ca="1" si="18"/>
        <v/>
      </c>
      <c r="AF41" t="str">
        <f t="shared" ca="1" si="18"/>
        <v/>
      </c>
      <c r="AH41" s="36">
        <v>31</v>
      </c>
      <c r="AI41">
        <f t="shared" si="14"/>
        <v>0</v>
      </c>
      <c r="AJ41" t="str">
        <f t="shared" ca="1" si="19"/>
        <v/>
      </c>
      <c r="AK41" t="str">
        <f t="shared" ca="1" si="19"/>
        <v/>
      </c>
      <c r="AM41" s="36">
        <v>31</v>
      </c>
      <c r="AN41">
        <f t="shared" si="15"/>
        <v>0</v>
      </c>
      <c r="AO41" t="str">
        <f t="shared" ca="1" si="20"/>
        <v/>
      </c>
      <c r="AP41" t="str">
        <f t="shared" ca="1" si="20"/>
        <v/>
      </c>
      <c r="AR41" s="36">
        <v>31</v>
      </c>
      <c r="AS41">
        <f t="shared" si="16"/>
        <v>0</v>
      </c>
      <c r="AT41" t="str">
        <f t="shared" ca="1" si="21"/>
        <v/>
      </c>
      <c r="AU41" t="str">
        <f t="shared" ca="1" si="21"/>
        <v/>
      </c>
    </row>
    <row r="42" spans="9:47">
      <c r="I42" s="36">
        <v>32</v>
      </c>
      <c r="J42">
        <f t="shared" si="5"/>
        <v>0</v>
      </c>
      <c r="K42" t="str">
        <f t="shared" ca="1" si="6"/>
        <v/>
      </c>
      <c r="L42" t="str">
        <f t="shared" ca="1" si="2"/>
        <v/>
      </c>
      <c r="M42">
        <f t="shared" ca="1" si="17"/>
        <v>0</v>
      </c>
      <c r="N42">
        <f t="shared" ca="1" si="17"/>
        <v>0</v>
      </c>
      <c r="O42">
        <f t="shared" ca="1" si="17"/>
        <v>0</v>
      </c>
      <c r="R42" s="36">
        <v>32</v>
      </c>
      <c r="S42">
        <f t="shared" si="7"/>
        <v>0</v>
      </c>
      <c r="T42" t="str">
        <f t="shared" ca="1" si="8"/>
        <v/>
      </c>
      <c r="U42" t="str">
        <f t="shared" ca="1" si="4"/>
        <v/>
      </c>
      <c r="W42" s="36">
        <v>32</v>
      </c>
      <c r="X42" s="37" t="s">
        <v>278</v>
      </c>
      <c r="Y42" s="37">
        <v>19</v>
      </c>
      <c r="Z42" s="38">
        <v>1629</v>
      </c>
      <c r="AA42" s="38">
        <v>1647</v>
      </c>
      <c r="AC42" s="36">
        <v>32</v>
      </c>
      <c r="AD42">
        <f t="shared" si="9"/>
        <v>0</v>
      </c>
      <c r="AE42" t="str">
        <f t="shared" ca="1" si="18"/>
        <v/>
      </c>
      <c r="AF42" t="str">
        <f t="shared" ca="1" si="18"/>
        <v/>
      </c>
      <c r="AH42" s="36">
        <v>32</v>
      </c>
      <c r="AI42">
        <f t="shared" si="14"/>
        <v>0</v>
      </c>
      <c r="AJ42" t="str">
        <f t="shared" ca="1" si="19"/>
        <v/>
      </c>
      <c r="AK42" t="str">
        <f t="shared" ca="1" si="19"/>
        <v/>
      </c>
      <c r="AM42" s="36">
        <v>32</v>
      </c>
      <c r="AN42">
        <f t="shared" si="15"/>
        <v>0</v>
      </c>
      <c r="AO42" t="str">
        <f t="shared" ca="1" si="20"/>
        <v/>
      </c>
      <c r="AP42" t="str">
        <f t="shared" ca="1" si="20"/>
        <v/>
      </c>
      <c r="AR42" s="36">
        <v>32</v>
      </c>
      <c r="AS42">
        <f t="shared" si="16"/>
        <v>0</v>
      </c>
      <c r="AT42" t="str">
        <f t="shared" ca="1" si="21"/>
        <v/>
      </c>
      <c r="AU42" t="str">
        <f t="shared" ca="1" si="21"/>
        <v/>
      </c>
    </row>
    <row r="43" spans="9:47">
      <c r="I43" s="36">
        <v>33</v>
      </c>
      <c r="J43">
        <f t="shared" si="5"/>
        <v>0</v>
      </c>
      <c r="K43" t="str">
        <f t="shared" ca="1" si="6"/>
        <v/>
      </c>
      <c r="L43" t="str">
        <f t="shared" ca="1" si="2"/>
        <v/>
      </c>
      <c r="M43">
        <f t="shared" ca="1" si="17"/>
        <v>0</v>
      </c>
      <c r="N43">
        <f t="shared" ca="1" si="17"/>
        <v>0</v>
      </c>
      <c r="O43">
        <f t="shared" ca="1" si="17"/>
        <v>0</v>
      </c>
      <c r="R43" s="36">
        <v>33</v>
      </c>
      <c r="S43">
        <f t="shared" si="7"/>
        <v>0</v>
      </c>
      <c r="T43" t="str">
        <f t="shared" ca="1" si="8"/>
        <v/>
      </c>
      <c r="U43" t="str">
        <f t="shared" ref="U43:U74" ca="1" si="22">IF($S43&gt;0,INDIRECT(U$1&amp;$S43)&amp;"","")</f>
        <v/>
      </c>
      <c r="W43" s="36">
        <v>33</v>
      </c>
      <c r="X43" s="37" t="s">
        <v>279</v>
      </c>
      <c r="Y43" s="37">
        <v>31</v>
      </c>
      <c r="Z43" s="38">
        <v>1648</v>
      </c>
      <c r="AA43" s="38">
        <v>1678</v>
      </c>
      <c r="AC43" s="36">
        <v>33</v>
      </c>
      <c r="AD43">
        <f t="shared" si="9"/>
        <v>0</v>
      </c>
      <c r="AE43" t="str">
        <f t="shared" ca="1" si="18"/>
        <v/>
      </c>
      <c r="AF43" t="str">
        <f t="shared" ca="1" si="18"/>
        <v/>
      </c>
      <c r="AH43" s="36">
        <v>33</v>
      </c>
      <c r="AI43">
        <f t="shared" si="14"/>
        <v>0</v>
      </c>
      <c r="AJ43" t="str">
        <f t="shared" ca="1" si="19"/>
        <v/>
      </c>
      <c r="AK43" t="str">
        <f t="shared" ca="1" si="19"/>
        <v/>
      </c>
      <c r="AM43" s="36">
        <v>33</v>
      </c>
      <c r="AN43">
        <f t="shared" si="15"/>
        <v>0</v>
      </c>
      <c r="AO43" t="str">
        <f t="shared" ca="1" si="20"/>
        <v/>
      </c>
      <c r="AP43" t="str">
        <f t="shared" ca="1" si="20"/>
        <v/>
      </c>
      <c r="AR43" s="36">
        <v>33</v>
      </c>
      <c r="AS43">
        <f t="shared" si="16"/>
        <v>0</v>
      </c>
      <c r="AT43" t="str">
        <f t="shared" ca="1" si="21"/>
        <v/>
      </c>
      <c r="AU43" t="str">
        <f t="shared" ca="1" si="21"/>
        <v/>
      </c>
    </row>
    <row r="44" spans="9:47">
      <c r="I44" s="36">
        <v>34</v>
      </c>
      <c r="J44">
        <f t="shared" si="5"/>
        <v>0</v>
      </c>
      <c r="K44" t="str">
        <f t="shared" ca="1" si="6"/>
        <v/>
      </c>
      <c r="L44" t="str">
        <f t="shared" ca="1" si="2"/>
        <v/>
      </c>
      <c r="M44">
        <f t="shared" ca="1" si="17"/>
        <v>0</v>
      </c>
      <c r="N44">
        <f t="shared" ca="1" si="17"/>
        <v>0</v>
      </c>
      <c r="O44">
        <f t="shared" ca="1" si="17"/>
        <v>0</v>
      </c>
      <c r="R44" s="36">
        <v>34</v>
      </c>
      <c r="S44">
        <f t="shared" si="7"/>
        <v>0</v>
      </c>
      <c r="T44" t="str">
        <f t="shared" ref="T44:T75" ca="1" si="23">IF($S44&gt;0,INDIRECT(T$1&amp;$S44)&amp;"","")</f>
        <v/>
      </c>
      <c r="U44" t="str">
        <f t="shared" ca="1" si="22"/>
        <v/>
      </c>
      <c r="W44" s="36">
        <v>34</v>
      </c>
      <c r="X44" s="37" t="s">
        <v>280</v>
      </c>
      <c r="Y44" s="37">
        <v>31</v>
      </c>
      <c r="Z44" s="38">
        <v>1679</v>
      </c>
      <c r="AA44" s="38">
        <v>1709</v>
      </c>
      <c r="AC44" s="36">
        <v>34</v>
      </c>
      <c r="AD44">
        <f t="shared" si="9"/>
        <v>0</v>
      </c>
      <c r="AE44" t="str">
        <f t="shared" ca="1" si="18"/>
        <v/>
      </c>
      <c r="AF44" t="str">
        <f t="shared" ca="1" si="18"/>
        <v/>
      </c>
      <c r="AH44" s="36">
        <v>34</v>
      </c>
      <c r="AI44">
        <f t="shared" si="14"/>
        <v>0</v>
      </c>
      <c r="AJ44" t="str">
        <f t="shared" ca="1" si="19"/>
        <v/>
      </c>
      <c r="AK44" t="str">
        <f t="shared" ca="1" si="19"/>
        <v/>
      </c>
      <c r="AM44" s="36">
        <v>34</v>
      </c>
      <c r="AN44">
        <f t="shared" si="15"/>
        <v>0</v>
      </c>
      <c r="AO44" t="str">
        <f t="shared" ca="1" si="20"/>
        <v/>
      </c>
      <c r="AP44" t="str">
        <f t="shared" ca="1" si="20"/>
        <v/>
      </c>
      <c r="AR44" s="36">
        <v>34</v>
      </c>
      <c r="AS44">
        <f t="shared" si="16"/>
        <v>0</v>
      </c>
      <c r="AT44" t="str">
        <f t="shared" ca="1" si="21"/>
        <v/>
      </c>
      <c r="AU44" t="str">
        <f t="shared" ca="1" si="21"/>
        <v/>
      </c>
    </row>
    <row r="45" spans="9:47">
      <c r="I45" s="36">
        <v>35</v>
      </c>
      <c r="J45">
        <f t="shared" si="5"/>
        <v>0</v>
      </c>
      <c r="K45" t="str">
        <f t="shared" ca="1" si="6"/>
        <v/>
      </c>
      <c r="L45" t="str">
        <f t="shared" ca="1" si="2"/>
        <v/>
      </c>
      <c r="M45">
        <f t="shared" ca="1" si="17"/>
        <v>0</v>
      </c>
      <c r="N45">
        <f t="shared" ca="1" si="17"/>
        <v>0</v>
      </c>
      <c r="O45">
        <f t="shared" ca="1" si="17"/>
        <v>0</v>
      </c>
      <c r="R45" s="36">
        <v>35</v>
      </c>
      <c r="S45">
        <f t="shared" si="7"/>
        <v>0</v>
      </c>
      <c r="T45" t="str">
        <f t="shared" ca="1" si="23"/>
        <v/>
      </c>
      <c r="U45" t="str">
        <f t="shared" ca="1" si="22"/>
        <v/>
      </c>
      <c r="W45" s="36">
        <v>35</v>
      </c>
      <c r="X45" s="37" t="s">
        <v>281</v>
      </c>
      <c r="Y45" s="37">
        <v>19</v>
      </c>
      <c r="Z45" s="38">
        <v>1710</v>
      </c>
      <c r="AA45" s="38">
        <v>1728</v>
      </c>
      <c r="AC45" s="36">
        <v>35</v>
      </c>
      <c r="AD45">
        <f t="shared" si="9"/>
        <v>0</v>
      </c>
      <c r="AE45" t="str">
        <f t="shared" ca="1" si="18"/>
        <v/>
      </c>
      <c r="AF45" t="str">
        <f t="shared" ca="1" si="18"/>
        <v/>
      </c>
      <c r="AH45" s="36">
        <v>35</v>
      </c>
      <c r="AI45">
        <f t="shared" si="14"/>
        <v>0</v>
      </c>
      <c r="AJ45" t="str">
        <f t="shared" ca="1" si="19"/>
        <v/>
      </c>
      <c r="AK45" t="str">
        <f t="shared" ca="1" si="19"/>
        <v/>
      </c>
      <c r="AM45" s="36">
        <v>35</v>
      </c>
      <c r="AN45">
        <f t="shared" si="15"/>
        <v>0</v>
      </c>
      <c r="AO45" t="str">
        <f t="shared" ca="1" si="20"/>
        <v/>
      </c>
      <c r="AP45" t="str">
        <f t="shared" ca="1" si="20"/>
        <v/>
      </c>
      <c r="AR45" s="36">
        <v>35</v>
      </c>
      <c r="AS45">
        <f t="shared" si="16"/>
        <v>0</v>
      </c>
      <c r="AT45" t="str">
        <f t="shared" ca="1" si="21"/>
        <v/>
      </c>
      <c r="AU45" t="str">
        <f t="shared" ca="1" si="21"/>
        <v/>
      </c>
    </row>
    <row r="46" spans="9:47">
      <c r="I46" s="36">
        <v>36</v>
      </c>
      <c r="J46">
        <f t="shared" si="5"/>
        <v>0</v>
      </c>
      <c r="K46" t="str">
        <f t="shared" ca="1" si="6"/>
        <v/>
      </c>
      <c r="L46" t="str">
        <f t="shared" ca="1" si="2"/>
        <v/>
      </c>
      <c r="M46">
        <f t="shared" ca="1" si="17"/>
        <v>0</v>
      </c>
      <c r="N46">
        <f t="shared" ca="1" si="17"/>
        <v>0</v>
      </c>
      <c r="O46">
        <f t="shared" ca="1" si="17"/>
        <v>0</v>
      </c>
      <c r="R46" s="36">
        <v>36</v>
      </c>
      <c r="S46">
        <f t="shared" si="7"/>
        <v>0</v>
      </c>
      <c r="T46" t="str">
        <f t="shared" ca="1" si="23"/>
        <v/>
      </c>
      <c r="U46" t="str">
        <f t="shared" ca="1" si="22"/>
        <v/>
      </c>
      <c r="W46" s="36">
        <v>36</v>
      </c>
      <c r="X46" s="37" t="s">
        <v>282</v>
      </c>
      <c r="Y46" s="37">
        <v>24</v>
      </c>
      <c r="Z46" s="38">
        <v>1729</v>
      </c>
      <c r="AA46" s="38">
        <v>1752</v>
      </c>
      <c r="AC46" s="36">
        <v>36</v>
      </c>
      <c r="AD46">
        <f t="shared" si="9"/>
        <v>0</v>
      </c>
      <c r="AE46" t="str">
        <f t="shared" ca="1" si="18"/>
        <v/>
      </c>
      <c r="AF46" t="str">
        <f t="shared" ca="1" si="18"/>
        <v/>
      </c>
      <c r="AH46" s="36">
        <v>36</v>
      </c>
      <c r="AI46">
        <f t="shared" si="14"/>
        <v>0</v>
      </c>
      <c r="AJ46" t="str">
        <f t="shared" ca="1" si="19"/>
        <v/>
      </c>
      <c r="AK46" t="str">
        <f t="shared" ca="1" si="19"/>
        <v/>
      </c>
      <c r="AM46" s="36">
        <v>36</v>
      </c>
      <c r="AN46">
        <f t="shared" si="15"/>
        <v>0</v>
      </c>
      <c r="AO46" t="str">
        <f t="shared" ca="1" si="20"/>
        <v/>
      </c>
      <c r="AP46" t="str">
        <f t="shared" ca="1" si="20"/>
        <v/>
      </c>
      <c r="AR46" s="36">
        <v>36</v>
      </c>
      <c r="AS46">
        <f t="shared" si="16"/>
        <v>0</v>
      </c>
      <c r="AT46" t="str">
        <f t="shared" ca="1" si="21"/>
        <v/>
      </c>
      <c r="AU46" t="str">
        <f t="shared" ca="1" si="21"/>
        <v/>
      </c>
    </row>
    <row r="47" spans="9:47">
      <c r="I47" s="36">
        <v>37</v>
      </c>
      <c r="J47">
        <f t="shared" si="5"/>
        <v>0</v>
      </c>
      <c r="K47" t="str">
        <f t="shared" ca="1" si="6"/>
        <v/>
      </c>
      <c r="L47" t="str">
        <f t="shared" ca="1" si="2"/>
        <v/>
      </c>
      <c r="M47">
        <f t="shared" ca="1" si="17"/>
        <v>0</v>
      </c>
      <c r="N47">
        <f t="shared" ca="1" si="17"/>
        <v>0</v>
      </c>
      <c r="O47">
        <f t="shared" ca="1" si="17"/>
        <v>0</v>
      </c>
      <c r="R47" s="36">
        <v>37</v>
      </c>
      <c r="S47">
        <f t="shared" si="7"/>
        <v>0</v>
      </c>
      <c r="T47" t="str">
        <f t="shared" ca="1" si="23"/>
        <v/>
      </c>
      <c r="U47" t="str">
        <f t="shared" ca="1" si="22"/>
        <v/>
      </c>
      <c r="W47" s="36">
        <v>37</v>
      </c>
      <c r="X47" s="37" t="s">
        <v>283</v>
      </c>
      <c r="Y47" s="37">
        <v>17</v>
      </c>
      <c r="Z47" s="38">
        <v>1753</v>
      </c>
      <c r="AA47" s="38">
        <v>1769</v>
      </c>
      <c r="AC47" s="36">
        <v>37</v>
      </c>
      <c r="AD47">
        <f t="shared" si="9"/>
        <v>0</v>
      </c>
      <c r="AE47" t="str">
        <f t="shared" ca="1" si="18"/>
        <v/>
      </c>
      <c r="AF47" t="str">
        <f t="shared" ca="1" si="18"/>
        <v/>
      </c>
      <c r="AH47" s="36">
        <v>37</v>
      </c>
      <c r="AI47">
        <f t="shared" si="14"/>
        <v>0</v>
      </c>
      <c r="AJ47" t="str">
        <f t="shared" ca="1" si="19"/>
        <v/>
      </c>
      <c r="AK47" t="str">
        <f t="shared" ca="1" si="19"/>
        <v/>
      </c>
      <c r="AM47" s="36">
        <v>37</v>
      </c>
      <c r="AN47">
        <f t="shared" si="15"/>
        <v>0</v>
      </c>
      <c r="AO47" t="str">
        <f t="shared" ca="1" si="20"/>
        <v/>
      </c>
      <c r="AP47" t="str">
        <f t="shared" ca="1" si="20"/>
        <v/>
      </c>
      <c r="AR47" s="36">
        <v>37</v>
      </c>
      <c r="AS47">
        <f t="shared" si="16"/>
        <v>0</v>
      </c>
      <c r="AT47" t="str">
        <f t="shared" ca="1" si="21"/>
        <v/>
      </c>
      <c r="AU47" t="str">
        <f t="shared" ca="1" si="21"/>
        <v/>
      </c>
    </row>
    <row r="48" spans="9:47">
      <c r="I48" s="36">
        <v>38</v>
      </c>
      <c r="J48">
        <f t="shared" si="5"/>
        <v>0</v>
      </c>
      <c r="K48" t="str">
        <f t="shared" ca="1" si="6"/>
        <v/>
      </c>
      <c r="L48" t="str">
        <f t="shared" ca="1" si="2"/>
        <v/>
      </c>
      <c r="M48">
        <f t="shared" ca="1" si="17"/>
        <v>0</v>
      </c>
      <c r="N48">
        <f t="shared" ca="1" si="17"/>
        <v>0</v>
      </c>
      <c r="O48">
        <f t="shared" ca="1" si="17"/>
        <v>0</v>
      </c>
      <c r="R48" s="36">
        <v>38</v>
      </c>
      <c r="S48">
        <f t="shared" si="7"/>
        <v>0</v>
      </c>
      <c r="T48" t="str">
        <f t="shared" ca="1" si="23"/>
        <v/>
      </c>
      <c r="U48" t="str">
        <f t="shared" ca="1" si="22"/>
        <v/>
      </c>
      <c r="W48" s="36">
        <v>38</v>
      </c>
      <c r="X48" s="37" t="s">
        <v>284</v>
      </c>
      <c r="Y48" s="37">
        <v>20</v>
      </c>
      <c r="Z48" s="38">
        <v>1770</v>
      </c>
      <c r="AA48" s="38">
        <v>1789</v>
      </c>
      <c r="AC48" s="36">
        <v>38</v>
      </c>
      <c r="AD48">
        <f t="shared" si="9"/>
        <v>0</v>
      </c>
      <c r="AE48" t="str">
        <f t="shared" ca="1" si="18"/>
        <v/>
      </c>
      <c r="AF48" t="str">
        <f t="shared" ca="1" si="18"/>
        <v/>
      </c>
      <c r="AH48" s="36">
        <v>38</v>
      </c>
      <c r="AI48">
        <f t="shared" si="14"/>
        <v>0</v>
      </c>
      <c r="AJ48" t="str">
        <f t="shared" ca="1" si="19"/>
        <v/>
      </c>
      <c r="AK48" t="str">
        <f t="shared" ca="1" si="19"/>
        <v/>
      </c>
      <c r="AM48" s="36">
        <v>38</v>
      </c>
      <c r="AN48">
        <f t="shared" si="15"/>
        <v>0</v>
      </c>
      <c r="AO48" t="str">
        <f t="shared" ca="1" si="20"/>
        <v/>
      </c>
      <c r="AP48" t="str">
        <f t="shared" ca="1" si="20"/>
        <v/>
      </c>
      <c r="AR48" s="36">
        <v>38</v>
      </c>
      <c r="AS48">
        <f t="shared" si="16"/>
        <v>0</v>
      </c>
      <c r="AT48" t="str">
        <f t="shared" ca="1" si="21"/>
        <v/>
      </c>
      <c r="AU48" t="str">
        <f t="shared" ca="1" si="21"/>
        <v/>
      </c>
    </row>
    <row r="49" spans="9:47">
      <c r="I49" s="36">
        <v>39</v>
      </c>
      <c r="J49">
        <f t="shared" si="5"/>
        <v>0</v>
      </c>
      <c r="K49" t="str">
        <f t="shared" ca="1" si="6"/>
        <v/>
      </c>
      <c r="L49" t="str">
        <f t="shared" ca="1" si="2"/>
        <v/>
      </c>
      <c r="M49">
        <f t="shared" ca="1" si="17"/>
        <v>0</v>
      </c>
      <c r="N49">
        <f t="shared" ca="1" si="17"/>
        <v>0</v>
      </c>
      <c r="O49">
        <f t="shared" ca="1" si="17"/>
        <v>0</v>
      </c>
      <c r="R49" s="36">
        <v>39</v>
      </c>
      <c r="S49">
        <f t="shared" si="7"/>
        <v>0</v>
      </c>
      <c r="T49" t="str">
        <f t="shared" ca="1" si="23"/>
        <v/>
      </c>
      <c r="U49" t="str">
        <f t="shared" ca="1" si="22"/>
        <v/>
      </c>
      <c r="W49" s="36">
        <v>39</v>
      </c>
      <c r="X49" s="37" t="s">
        <v>285</v>
      </c>
      <c r="Y49" s="37">
        <v>34</v>
      </c>
      <c r="Z49" s="38">
        <v>1790</v>
      </c>
      <c r="AA49" s="38">
        <v>1823</v>
      </c>
      <c r="AC49" s="36">
        <v>39</v>
      </c>
      <c r="AD49">
        <f t="shared" si="9"/>
        <v>0</v>
      </c>
      <c r="AE49" t="str">
        <f t="shared" ca="1" si="18"/>
        <v/>
      </c>
      <c r="AF49" t="str">
        <f t="shared" ca="1" si="18"/>
        <v/>
      </c>
      <c r="AH49" s="36">
        <v>39</v>
      </c>
      <c r="AI49">
        <f t="shared" si="14"/>
        <v>0</v>
      </c>
      <c r="AJ49" t="str">
        <f t="shared" ca="1" si="19"/>
        <v/>
      </c>
      <c r="AK49" t="str">
        <f t="shared" ca="1" si="19"/>
        <v/>
      </c>
      <c r="AM49" s="36">
        <v>39</v>
      </c>
      <c r="AN49">
        <f t="shared" si="15"/>
        <v>0</v>
      </c>
      <c r="AO49" t="str">
        <f t="shared" ca="1" si="20"/>
        <v/>
      </c>
      <c r="AP49" t="str">
        <f t="shared" ca="1" si="20"/>
        <v/>
      </c>
      <c r="AR49" s="36">
        <v>39</v>
      </c>
      <c r="AS49">
        <f t="shared" si="16"/>
        <v>0</v>
      </c>
      <c r="AT49" t="str">
        <f t="shared" ca="1" si="21"/>
        <v/>
      </c>
      <c r="AU49" t="str">
        <f t="shared" ca="1" si="21"/>
        <v/>
      </c>
    </row>
    <row r="50" spans="9:47">
      <c r="I50" s="36">
        <v>40</v>
      </c>
      <c r="J50">
        <f t="shared" si="5"/>
        <v>0</v>
      </c>
      <c r="K50" t="str">
        <f t="shared" ca="1" si="6"/>
        <v/>
      </c>
      <c r="L50" t="str">
        <f t="shared" ca="1" si="2"/>
        <v/>
      </c>
      <c r="M50">
        <f t="shared" ca="1" si="17"/>
        <v>0</v>
      </c>
      <c r="N50">
        <f t="shared" ca="1" si="17"/>
        <v>0</v>
      </c>
      <c r="O50">
        <f t="shared" ca="1" si="17"/>
        <v>0</v>
      </c>
      <c r="R50" s="36">
        <v>40</v>
      </c>
      <c r="S50">
        <f t="shared" si="7"/>
        <v>0</v>
      </c>
      <c r="T50" t="str">
        <f t="shared" ca="1" si="23"/>
        <v/>
      </c>
      <c r="U50" t="str">
        <f t="shared" ca="1" si="22"/>
        <v/>
      </c>
      <c r="W50" s="36">
        <v>40</v>
      </c>
      <c r="X50" s="37" t="s">
        <v>286</v>
      </c>
      <c r="Y50" s="37">
        <v>74</v>
      </c>
      <c r="Z50" s="38">
        <v>1824</v>
      </c>
      <c r="AA50" s="38">
        <v>1897</v>
      </c>
      <c r="AC50" s="36">
        <v>40</v>
      </c>
      <c r="AD50">
        <f t="shared" si="9"/>
        <v>0</v>
      </c>
      <c r="AE50" t="str">
        <f t="shared" ca="1" si="18"/>
        <v/>
      </c>
      <c r="AF50" t="str">
        <f t="shared" ca="1" si="18"/>
        <v/>
      </c>
      <c r="AH50" s="36">
        <v>40</v>
      </c>
      <c r="AI50">
        <f t="shared" si="14"/>
        <v>0</v>
      </c>
      <c r="AJ50" t="str">
        <f t="shared" ca="1" si="19"/>
        <v/>
      </c>
      <c r="AK50" t="str">
        <f t="shared" ca="1" si="19"/>
        <v/>
      </c>
      <c r="AM50" s="36">
        <v>40</v>
      </c>
      <c r="AN50">
        <f t="shared" si="15"/>
        <v>0</v>
      </c>
      <c r="AO50" t="str">
        <f t="shared" ca="1" si="20"/>
        <v/>
      </c>
      <c r="AP50" t="str">
        <f t="shared" ca="1" si="20"/>
        <v/>
      </c>
      <c r="AR50" s="36">
        <v>40</v>
      </c>
      <c r="AS50">
        <f t="shared" si="16"/>
        <v>0</v>
      </c>
      <c r="AT50" t="str">
        <f t="shared" ca="1" si="21"/>
        <v/>
      </c>
      <c r="AU50" t="str">
        <f t="shared" ca="1" si="21"/>
        <v/>
      </c>
    </row>
    <row r="51" spans="9:47">
      <c r="I51" s="36">
        <v>41</v>
      </c>
      <c r="J51">
        <f t="shared" si="5"/>
        <v>0</v>
      </c>
      <c r="K51" t="str">
        <f t="shared" ca="1" si="6"/>
        <v/>
      </c>
      <c r="L51" t="str">
        <f t="shared" ca="1" si="2"/>
        <v/>
      </c>
      <c r="M51">
        <f t="shared" ref="M51:O57" ca="1" si="24">IF($J51&gt;0,INDIRECT(M$1&amp;$J51),0)</f>
        <v>0</v>
      </c>
      <c r="N51">
        <f t="shared" ca="1" si="24"/>
        <v>0</v>
      </c>
      <c r="O51">
        <f t="shared" ca="1" si="24"/>
        <v>0</v>
      </c>
      <c r="R51" s="36">
        <v>41</v>
      </c>
      <c r="S51">
        <f t="shared" si="7"/>
        <v>0</v>
      </c>
      <c r="T51" t="str">
        <f t="shared" ca="1" si="23"/>
        <v/>
      </c>
      <c r="U51" t="str">
        <f t="shared" ca="1" si="22"/>
        <v/>
      </c>
      <c r="W51" s="36">
        <v>41</v>
      </c>
      <c r="X51" s="37" t="s">
        <v>287</v>
      </c>
      <c r="Y51" s="37">
        <v>20</v>
      </c>
      <c r="Z51" s="38">
        <v>1898</v>
      </c>
      <c r="AA51" s="38">
        <v>1917</v>
      </c>
      <c r="AC51" s="36">
        <v>41</v>
      </c>
      <c r="AD51">
        <f t="shared" si="9"/>
        <v>0</v>
      </c>
      <c r="AE51" t="str">
        <f t="shared" ca="1" si="18"/>
        <v/>
      </c>
      <c r="AF51" t="str">
        <f t="shared" ca="1" si="18"/>
        <v/>
      </c>
      <c r="AH51" s="36">
        <v>41</v>
      </c>
      <c r="AI51">
        <f t="shared" si="14"/>
        <v>0</v>
      </c>
      <c r="AJ51" t="str">
        <f t="shared" ca="1" si="19"/>
        <v/>
      </c>
      <c r="AK51" t="str">
        <f t="shared" ca="1" si="19"/>
        <v/>
      </c>
      <c r="AM51" s="36">
        <v>41</v>
      </c>
      <c r="AN51">
        <f t="shared" si="15"/>
        <v>0</v>
      </c>
      <c r="AO51" t="str">
        <f t="shared" ca="1" si="20"/>
        <v/>
      </c>
      <c r="AP51" t="str">
        <f t="shared" ca="1" si="20"/>
        <v/>
      </c>
      <c r="AR51" s="36">
        <v>41</v>
      </c>
      <c r="AS51">
        <f t="shared" si="16"/>
        <v>0</v>
      </c>
      <c r="AT51" t="str">
        <f t="shared" ca="1" si="21"/>
        <v/>
      </c>
      <c r="AU51" t="str">
        <f t="shared" ca="1" si="21"/>
        <v/>
      </c>
    </row>
    <row r="52" spans="9:47">
      <c r="I52" s="36">
        <v>42</v>
      </c>
      <c r="J52">
        <f t="shared" si="5"/>
        <v>0</v>
      </c>
      <c r="K52" t="str">
        <f t="shared" ca="1" si="6"/>
        <v/>
      </c>
      <c r="L52" t="str">
        <f t="shared" ca="1" si="2"/>
        <v/>
      </c>
      <c r="M52">
        <f t="shared" ca="1" si="24"/>
        <v>0</v>
      </c>
      <c r="N52">
        <f t="shared" ca="1" si="24"/>
        <v>0</v>
      </c>
      <c r="O52">
        <f t="shared" ca="1" si="24"/>
        <v>0</v>
      </c>
      <c r="R52" s="36">
        <v>42</v>
      </c>
      <c r="S52">
        <f t="shared" si="7"/>
        <v>0</v>
      </c>
      <c r="T52" t="str">
        <f t="shared" ca="1" si="23"/>
        <v/>
      </c>
      <c r="U52" t="str">
        <f t="shared" ca="1" si="22"/>
        <v/>
      </c>
      <c r="W52" s="36">
        <v>42</v>
      </c>
      <c r="X52" s="37" t="s">
        <v>288</v>
      </c>
      <c r="Y52" s="37">
        <v>21</v>
      </c>
      <c r="Z52" s="38">
        <v>1918</v>
      </c>
      <c r="AA52" s="38">
        <v>1938</v>
      </c>
      <c r="AC52" s="36">
        <v>42</v>
      </c>
      <c r="AD52">
        <f t="shared" si="9"/>
        <v>0</v>
      </c>
      <c r="AE52" t="str">
        <f t="shared" ref="AE52:AF71" ca="1" si="25">IF($AD52&gt;0,INDIRECT(AE$1&amp;$AD52)&amp;"","")</f>
        <v/>
      </c>
      <c r="AF52" t="str">
        <f t="shared" ca="1" si="25"/>
        <v/>
      </c>
      <c r="AH52" s="36">
        <v>42</v>
      </c>
      <c r="AI52">
        <f t="shared" si="14"/>
        <v>0</v>
      </c>
      <c r="AJ52" t="str">
        <f t="shared" ref="AJ52:AK71" ca="1" si="26">IF($AI52&gt;0,INDIRECT(AJ$1&amp;$AI52)&amp;"","")</f>
        <v/>
      </c>
      <c r="AK52" t="str">
        <f t="shared" ca="1" si="26"/>
        <v/>
      </c>
      <c r="AM52" s="36">
        <v>42</v>
      </c>
      <c r="AN52">
        <f t="shared" si="15"/>
        <v>0</v>
      </c>
      <c r="AO52" t="str">
        <f t="shared" ref="AO52:AP71" ca="1" si="27">IF($AN52&gt;0,INDIRECT(AO$1&amp;$AN52)&amp;"","")</f>
        <v/>
      </c>
      <c r="AP52" t="str">
        <f t="shared" ca="1" si="27"/>
        <v/>
      </c>
      <c r="AR52" s="36">
        <v>42</v>
      </c>
      <c r="AS52">
        <f t="shared" si="16"/>
        <v>0</v>
      </c>
      <c r="AT52" t="str">
        <f t="shared" ref="AT52:AU71" ca="1" si="28">IF($AS52&gt;0,INDIRECT(AT$1&amp;$AS52)&amp;"","")</f>
        <v/>
      </c>
      <c r="AU52" t="str">
        <f t="shared" ca="1" si="28"/>
        <v/>
      </c>
    </row>
    <row r="53" spans="9:47">
      <c r="I53" s="36">
        <v>43</v>
      </c>
      <c r="J53">
        <f t="shared" si="5"/>
        <v>0</v>
      </c>
      <c r="K53" t="str">
        <f t="shared" ca="1" si="6"/>
        <v/>
      </c>
      <c r="L53" t="str">
        <f t="shared" ca="1" si="2"/>
        <v/>
      </c>
      <c r="M53">
        <f t="shared" ca="1" si="24"/>
        <v>0</v>
      </c>
      <c r="N53">
        <f t="shared" ca="1" si="24"/>
        <v>0</v>
      </c>
      <c r="O53">
        <f t="shared" ca="1" si="24"/>
        <v>0</v>
      </c>
      <c r="R53" s="36">
        <v>43</v>
      </c>
      <c r="S53">
        <f t="shared" si="7"/>
        <v>0</v>
      </c>
      <c r="T53" t="str">
        <f t="shared" ca="1" si="23"/>
        <v/>
      </c>
      <c r="U53" t="str">
        <f t="shared" ca="1" si="22"/>
        <v/>
      </c>
      <c r="W53" s="36">
        <v>43</v>
      </c>
      <c r="X53" s="37" t="s">
        <v>289</v>
      </c>
      <c r="Y53" s="37">
        <v>50</v>
      </c>
      <c r="Z53" s="38">
        <v>1939</v>
      </c>
      <c r="AA53" s="38">
        <v>1988</v>
      </c>
      <c r="AC53" s="36">
        <v>43</v>
      </c>
      <c r="AD53">
        <f t="shared" si="9"/>
        <v>0</v>
      </c>
      <c r="AE53" t="str">
        <f t="shared" ca="1" si="25"/>
        <v/>
      </c>
      <c r="AF53" t="str">
        <f t="shared" ca="1" si="25"/>
        <v/>
      </c>
      <c r="AH53" s="36">
        <v>43</v>
      </c>
      <c r="AI53">
        <f t="shared" si="14"/>
        <v>0</v>
      </c>
      <c r="AJ53" t="str">
        <f t="shared" ca="1" si="26"/>
        <v/>
      </c>
      <c r="AK53" t="str">
        <f t="shared" ca="1" si="26"/>
        <v/>
      </c>
      <c r="AM53" s="36">
        <v>43</v>
      </c>
      <c r="AN53">
        <f t="shared" si="15"/>
        <v>0</v>
      </c>
      <c r="AO53" t="str">
        <f t="shared" ca="1" si="27"/>
        <v/>
      </c>
      <c r="AP53" t="str">
        <f t="shared" ca="1" si="27"/>
        <v/>
      </c>
      <c r="AR53" s="36">
        <v>43</v>
      </c>
      <c r="AS53">
        <f t="shared" si="16"/>
        <v>0</v>
      </c>
      <c r="AT53" t="str">
        <f t="shared" ca="1" si="28"/>
        <v/>
      </c>
      <c r="AU53" t="str">
        <f t="shared" ca="1" si="28"/>
        <v/>
      </c>
    </row>
    <row r="54" spans="9:47">
      <c r="I54" s="36">
        <v>44</v>
      </c>
      <c r="J54">
        <f t="shared" si="5"/>
        <v>0</v>
      </c>
      <c r="K54" t="str">
        <f t="shared" ca="1" si="6"/>
        <v/>
      </c>
      <c r="L54" t="str">
        <f t="shared" ca="1" si="2"/>
        <v/>
      </c>
      <c r="M54">
        <f t="shared" ca="1" si="24"/>
        <v>0</v>
      </c>
      <c r="N54">
        <f t="shared" ca="1" si="24"/>
        <v>0</v>
      </c>
      <c r="O54">
        <f t="shared" ca="1" si="24"/>
        <v>0</v>
      </c>
      <c r="R54" s="36">
        <v>44</v>
      </c>
      <c r="S54">
        <f t="shared" si="7"/>
        <v>0</v>
      </c>
      <c r="T54" t="str">
        <f t="shared" ca="1" si="23"/>
        <v/>
      </c>
      <c r="U54" t="str">
        <f t="shared" ca="1" si="22"/>
        <v/>
      </c>
      <c r="W54" s="36">
        <v>44</v>
      </c>
      <c r="X54" s="37" t="s">
        <v>290</v>
      </c>
      <c r="Y54" s="37">
        <v>18</v>
      </c>
      <c r="Z54" s="38">
        <v>1989</v>
      </c>
      <c r="AA54" s="38">
        <v>2006</v>
      </c>
      <c r="AC54" s="36">
        <v>44</v>
      </c>
      <c r="AD54">
        <f t="shared" si="9"/>
        <v>0</v>
      </c>
      <c r="AE54" t="str">
        <f t="shared" ca="1" si="25"/>
        <v/>
      </c>
      <c r="AF54" t="str">
        <f t="shared" ca="1" si="25"/>
        <v/>
      </c>
      <c r="AH54" s="36">
        <v>44</v>
      </c>
      <c r="AI54">
        <f t="shared" si="14"/>
        <v>0</v>
      </c>
      <c r="AJ54" t="str">
        <f t="shared" ca="1" si="26"/>
        <v/>
      </c>
      <c r="AK54" t="str">
        <f t="shared" ca="1" si="26"/>
        <v/>
      </c>
      <c r="AM54" s="36">
        <v>44</v>
      </c>
      <c r="AN54">
        <f t="shared" si="15"/>
        <v>0</v>
      </c>
      <c r="AO54" t="str">
        <f t="shared" ca="1" si="27"/>
        <v/>
      </c>
      <c r="AP54" t="str">
        <f t="shared" ca="1" si="27"/>
        <v/>
      </c>
      <c r="AR54" s="36">
        <v>44</v>
      </c>
      <c r="AS54">
        <f t="shared" si="16"/>
        <v>0</v>
      </c>
      <c r="AT54" t="str">
        <f t="shared" ca="1" si="28"/>
        <v/>
      </c>
      <c r="AU54" t="str">
        <f t="shared" ca="1" si="28"/>
        <v/>
      </c>
    </row>
    <row r="55" spans="9:47">
      <c r="I55" s="36">
        <v>45</v>
      </c>
      <c r="J55">
        <f t="shared" si="5"/>
        <v>0</v>
      </c>
      <c r="K55" t="str">
        <f t="shared" ca="1" si="6"/>
        <v/>
      </c>
      <c r="L55" t="str">
        <f t="shared" ca="1" si="2"/>
        <v/>
      </c>
      <c r="M55">
        <f t="shared" ca="1" si="24"/>
        <v>0</v>
      </c>
      <c r="N55">
        <f t="shared" ca="1" si="24"/>
        <v>0</v>
      </c>
      <c r="O55">
        <f t="shared" ca="1" si="24"/>
        <v>0</v>
      </c>
      <c r="R55" s="36">
        <v>45</v>
      </c>
      <c r="S55">
        <f t="shared" si="7"/>
        <v>0</v>
      </c>
      <c r="T55" t="str">
        <f t="shared" ca="1" si="23"/>
        <v/>
      </c>
      <c r="U55" t="str">
        <f t="shared" ca="1" si="22"/>
        <v/>
      </c>
      <c r="W55" s="36">
        <v>45</v>
      </c>
      <c r="X55" s="37" t="s">
        <v>291</v>
      </c>
      <c r="Y55" s="37">
        <v>26</v>
      </c>
      <c r="Z55" s="38">
        <v>2007</v>
      </c>
      <c r="AA55" s="38">
        <v>2032</v>
      </c>
      <c r="AC55" s="36">
        <v>45</v>
      </c>
      <c r="AD55">
        <f t="shared" si="9"/>
        <v>0</v>
      </c>
      <c r="AE55" t="str">
        <f t="shared" ca="1" si="25"/>
        <v/>
      </c>
      <c r="AF55" t="str">
        <f t="shared" ca="1" si="25"/>
        <v/>
      </c>
      <c r="AH55" s="36">
        <v>45</v>
      </c>
      <c r="AI55">
        <f t="shared" si="14"/>
        <v>0</v>
      </c>
      <c r="AJ55" t="str">
        <f t="shared" ca="1" si="26"/>
        <v/>
      </c>
      <c r="AK55" t="str">
        <f t="shared" ca="1" si="26"/>
        <v/>
      </c>
      <c r="AM55" s="36">
        <v>45</v>
      </c>
      <c r="AN55">
        <f t="shared" si="15"/>
        <v>0</v>
      </c>
      <c r="AO55" t="str">
        <f t="shared" ca="1" si="27"/>
        <v/>
      </c>
      <c r="AP55" t="str">
        <f t="shared" ca="1" si="27"/>
        <v/>
      </c>
      <c r="AR55" s="36">
        <v>45</v>
      </c>
      <c r="AS55">
        <f t="shared" si="16"/>
        <v>0</v>
      </c>
      <c r="AT55" t="str">
        <f t="shared" ca="1" si="28"/>
        <v/>
      </c>
      <c r="AU55" t="str">
        <f t="shared" ca="1" si="28"/>
        <v/>
      </c>
    </row>
    <row r="56" spans="9:47">
      <c r="I56" s="36">
        <v>46</v>
      </c>
      <c r="J56">
        <f t="shared" si="5"/>
        <v>0</v>
      </c>
      <c r="K56" t="str">
        <f t="shared" ca="1" si="6"/>
        <v/>
      </c>
      <c r="L56" t="str">
        <f t="shared" ca="1" si="2"/>
        <v/>
      </c>
      <c r="M56">
        <f t="shared" ca="1" si="24"/>
        <v>0</v>
      </c>
      <c r="N56">
        <f t="shared" ca="1" si="24"/>
        <v>0</v>
      </c>
      <c r="O56">
        <f t="shared" ca="1" si="24"/>
        <v>0</v>
      </c>
      <c r="R56" s="36">
        <v>46</v>
      </c>
      <c r="S56">
        <f t="shared" si="7"/>
        <v>0</v>
      </c>
      <c r="T56" t="str">
        <f t="shared" ca="1" si="23"/>
        <v/>
      </c>
      <c r="U56" t="str">
        <f t="shared" ca="1" si="22"/>
        <v/>
      </c>
      <c r="W56" s="36">
        <v>46</v>
      </c>
      <c r="X56" s="37" t="s">
        <v>292</v>
      </c>
      <c r="Y56" s="37">
        <v>43</v>
      </c>
      <c r="Z56" s="38">
        <v>2033</v>
      </c>
      <c r="AA56" s="38">
        <v>2075</v>
      </c>
      <c r="AC56" s="36">
        <v>46</v>
      </c>
      <c r="AD56">
        <f t="shared" si="9"/>
        <v>0</v>
      </c>
      <c r="AE56" t="str">
        <f t="shared" ca="1" si="25"/>
        <v/>
      </c>
      <c r="AF56" t="str">
        <f t="shared" ca="1" si="25"/>
        <v/>
      </c>
      <c r="AH56" s="36">
        <v>46</v>
      </c>
      <c r="AI56">
        <f t="shared" si="14"/>
        <v>0</v>
      </c>
      <c r="AJ56" t="str">
        <f t="shared" ca="1" si="26"/>
        <v/>
      </c>
      <c r="AK56" t="str">
        <f t="shared" ca="1" si="26"/>
        <v/>
      </c>
      <c r="AM56" s="36">
        <v>46</v>
      </c>
      <c r="AN56">
        <f t="shared" si="15"/>
        <v>0</v>
      </c>
      <c r="AO56" t="str">
        <f t="shared" ca="1" si="27"/>
        <v/>
      </c>
      <c r="AP56" t="str">
        <f t="shared" ca="1" si="27"/>
        <v/>
      </c>
      <c r="AR56" s="36">
        <v>46</v>
      </c>
      <c r="AS56">
        <f t="shared" si="16"/>
        <v>0</v>
      </c>
      <c r="AT56" t="str">
        <f t="shared" ca="1" si="28"/>
        <v/>
      </c>
      <c r="AU56" t="str">
        <f t="shared" ca="1" si="28"/>
        <v/>
      </c>
    </row>
    <row r="57" spans="9:47">
      <c r="I57" s="36">
        <v>47</v>
      </c>
      <c r="J57">
        <f t="shared" si="5"/>
        <v>0</v>
      </c>
      <c r="K57" t="str">
        <f t="shared" ca="1" si="6"/>
        <v/>
      </c>
      <c r="L57" t="str">
        <f t="shared" ca="1" si="2"/>
        <v/>
      </c>
      <c r="M57">
        <f t="shared" ca="1" si="24"/>
        <v>0</v>
      </c>
      <c r="N57">
        <f t="shared" ca="1" si="24"/>
        <v>0</v>
      </c>
      <c r="O57">
        <f t="shared" ca="1" si="24"/>
        <v>0</v>
      </c>
      <c r="R57" s="36">
        <v>47</v>
      </c>
      <c r="S57">
        <f t="shared" si="7"/>
        <v>0</v>
      </c>
      <c r="T57" t="str">
        <f t="shared" ca="1" si="23"/>
        <v/>
      </c>
      <c r="U57" t="str">
        <f t="shared" ca="1" si="22"/>
        <v/>
      </c>
      <c r="W57" s="36">
        <v>47</v>
      </c>
      <c r="X57" s="37" t="s">
        <v>293</v>
      </c>
      <c r="Y57" s="37">
        <v>41</v>
      </c>
      <c r="Z57" s="38">
        <v>2076</v>
      </c>
      <c r="AA57" s="38">
        <v>2116</v>
      </c>
      <c r="AC57" s="36">
        <v>47</v>
      </c>
      <c r="AD57">
        <f t="shared" si="9"/>
        <v>0</v>
      </c>
      <c r="AE57" t="str">
        <f t="shared" ca="1" si="25"/>
        <v/>
      </c>
      <c r="AF57" t="str">
        <f t="shared" ca="1" si="25"/>
        <v/>
      </c>
      <c r="AH57" s="36">
        <v>47</v>
      </c>
      <c r="AI57">
        <f t="shared" si="14"/>
        <v>0</v>
      </c>
      <c r="AJ57" t="str">
        <f t="shared" ca="1" si="26"/>
        <v/>
      </c>
      <c r="AK57" t="str">
        <f t="shared" ca="1" si="26"/>
        <v/>
      </c>
      <c r="AM57" s="36">
        <v>47</v>
      </c>
      <c r="AN57">
        <f t="shared" si="15"/>
        <v>0</v>
      </c>
      <c r="AO57" t="str">
        <f t="shared" ca="1" si="27"/>
        <v/>
      </c>
      <c r="AP57" t="str">
        <f t="shared" ca="1" si="27"/>
        <v/>
      </c>
      <c r="AR57" s="36">
        <v>47</v>
      </c>
      <c r="AS57">
        <f t="shared" si="16"/>
        <v>0</v>
      </c>
      <c r="AT57" t="str">
        <f t="shared" ca="1" si="28"/>
        <v/>
      </c>
      <c r="AU57" t="str">
        <f t="shared" ca="1" si="28"/>
        <v/>
      </c>
    </row>
    <row r="58" spans="9:47">
      <c r="I58" s="31"/>
      <c r="R58" s="36">
        <v>48</v>
      </c>
      <c r="S58">
        <f t="shared" si="7"/>
        <v>0</v>
      </c>
      <c r="T58" t="str">
        <f t="shared" ca="1" si="23"/>
        <v/>
      </c>
      <c r="U58" t="str">
        <f t="shared" ca="1" si="22"/>
        <v/>
      </c>
      <c r="AC58" s="36">
        <v>48</v>
      </c>
      <c r="AD58">
        <f t="shared" si="9"/>
        <v>0</v>
      </c>
      <c r="AE58" t="str">
        <f t="shared" ca="1" si="25"/>
        <v/>
      </c>
      <c r="AF58" t="str">
        <f t="shared" ca="1" si="25"/>
        <v/>
      </c>
      <c r="AH58" s="36">
        <v>48</v>
      </c>
      <c r="AI58">
        <f t="shared" si="14"/>
        <v>0</v>
      </c>
      <c r="AJ58" t="str">
        <f t="shared" ca="1" si="26"/>
        <v/>
      </c>
      <c r="AK58" t="str">
        <f t="shared" ca="1" si="26"/>
        <v/>
      </c>
      <c r="AM58" s="36">
        <v>48</v>
      </c>
      <c r="AN58">
        <f t="shared" si="15"/>
        <v>0</v>
      </c>
      <c r="AO58" t="str">
        <f t="shared" ca="1" si="27"/>
        <v/>
      </c>
      <c r="AP58" t="str">
        <f t="shared" ca="1" si="27"/>
        <v/>
      </c>
      <c r="AR58" s="36">
        <v>48</v>
      </c>
      <c r="AS58">
        <f t="shared" si="16"/>
        <v>0</v>
      </c>
      <c r="AT58" t="str">
        <f t="shared" ca="1" si="28"/>
        <v/>
      </c>
      <c r="AU58" t="str">
        <f t="shared" ca="1" si="28"/>
        <v/>
      </c>
    </row>
    <row r="59" spans="9:47">
      <c r="I59" s="31"/>
      <c r="R59" s="36">
        <v>49</v>
      </c>
      <c r="S59">
        <f t="shared" si="7"/>
        <v>0</v>
      </c>
      <c r="T59" t="str">
        <f t="shared" ca="1" si="23"/>
        <v/>
      </c>
      <c r="U59" t="str">
        <f t="shared" ca="1" si="22"/>
        <v/>
      </c>
      <c r="AC59" s="36">
        <v>49</v>
      </c>
      <c r="AD59">
        <f t="shared" si="9"/>
        <v>0</v>
      </c>
      <c r="AE59" t="str">
        <f t="shared" ca="1" si="25"/>
        <v/>
      </c>
      <c r="AF59" t="str">
        <f t="shared" ca="1" si="25"/>
        <v/>
      </c>
      <c r="AH59" s="36">
        <v>49</v>
      </c>
      <c r="AI59">
        <f t="shared" si="14"/>
        <v>0</v>
      </c>
      <c r="AJ59" t="str">
        <f t="shared" ca="1" si="26"/>
        <v/>
      </c>
      <c r="AK59" t="str">
        <f t="shared" ca="1" si="26"/>
        <v/>
      </c>
      <c r="AM59" s="36">
        <v>49</v>
      </c>
      <c r="AN59">
        <f t="shared" si="15"/>
        <v>0</v>
      </c>
      <c r="AO59" t="str">
        <f t="shared" ca="1" si="27"/>
        <v/>
      </c>
      <c r="AP59" t="str">
        <f t="shared" ca="1" si="27"/>
        <v/>
      </c>
      <c r="AR59" s="36">
        <v>49</v>
      </c>
      <c r="AS59">
        <f t="shared" si="16"/>
        <v>0</v>
      </c>
      <c r="AT59" t="str">
        <f t="shared" ca="1" si="28"/>
        <v/>
      </c>
      <c r="AU59" t="str">
        <f t="shared" ca="1" si="28"/>
        <v/>
      </c>
    </row>
    <row r="60" spans="9:47">
      <c r="I60" s="31"/>
      <c r="R60" s="36">
        <v>50</v>
      </c>
      <c r="S60">
        <f t="shared" si="7"/>
        <v>0</v>
      </c>
      <c r="T60" t="str">
        <f t="shared" ca="1" si="23"/>
        <v/>
      </c>
      <c r="U60" t="str">
        <f t="shared" ca="1" si="22"/>
        <v/>
      </c>
      <c r="AC60" s="36">
        <v>50</v>
      </c>
      <c r="AD60">
        <f t="shared" si="9"/>
        <v>0</v>
      </c>
      <c r="AE60" t="str">
        <f t="shared" ca="1" si="25"/>
        <v/>
      </c>
      <c r="AF60" t="str">
        <f t="shared" ca="1" si="25"/>
        <v/>
      </c>
      <c r="AH60" s="36">
        <v>50</v>
      </c>
      <c r="AI60">
        <f t="shared" si="14"/>
        <v>0</v>
      </c>
      <c r="AJ60" t="str">
        <f t="shared" ca="1" si="26"/>
        <v/>
      </c>
      <c r="AK60" t="str">
        <f t="shared" ca="1" si="26"/>
        <v/>
      </c>
      <c r="AM60" s="36">
        <v>50</v>
      </c>
      <c r="AN60">
        <f t="shared" si="15"/>
        <v>0</v>
      </c>
      <c r="AO60" t="str">
        <f t="shared" ca="1" si="27"/>
        <v/>
      </c>
      <c r="AP60" t="str">
        <f t="shared" ca="1" si="27"/>
        <v/>
      </c>
      <c r="AR60" s="36">
        <v>50</v>
      </c>
      <c r="AS60">
        <f t="shared" si="16"/>
        <v>0</v>
      </c>
      <c r="AT60" t="str">
        <f t="shared" ca="1" si="28"/>
        <v/>
      </c>
      <c r="AU60" t="str">
        <f t="shared" ca="1" si="28"/>
        <v/>
      </c>
    </row>
    <row r="61" spans="9:47">
      <c r="I61" s="31"/>
      <c r="R61" s="36">
        <v>51</v>
      </c>
      <c r="S61">
        <f t="shared" si="7"/>
        <v>0</v>
      </c>
      <c r="T61" t="str">
        <f t="shared" ca="1" si="23"/>
        <v/>
      </c>
      <c r="U61" t="str">
        <f t="shared" ca="1" si="22"/>
        <v/>
      </c>
      <c r="AC61" s="36">
        <v>51</v>
      </c>
      <c r="AD61">
        <f t="shared" si="9"/>
        <v>0</v>
      </c>
      <c r="AE61" t="str">
        <f t="shared" ca="1" si="25"/>
        <v/>
      </c>
      <c r="AF61" t="str">
        <f t="shared" ca="1" si="25"/>
        <v/>
      </c>
      <c r="AH61" s="36">
        <v>51</v>
      </c>
      <c r="AI61">
        <f t="shared" si="14"/>
        <v>0</v>
      </c>
      <c r="AJ61" t="str">
        <f t="shared" ca="1" si="26"/>
        <v/>
      </c>
      <c r="AK61" t="str">
        <f t="shared" ca="1" si="26"/>
        <v/>
      </c>
      <c r="AM61" s="36">
        <v>51</v>
      </c>
      <c r="AN61">
        <f t="shared" si="15"/>
        <v>0</v>
      </c>
      <c r="AO61" t="str">
        <f t="shared" ca="1" si="27"/>
        <v/>
      </c>
      <c r="AP61" t="str">
        <f t="shared" ca="1" si="27"/>
        <v/>
      </c>
      <c r="AR61" s="36">
        <v>51</v>
      </c>
      <c r="AS61">
        <f t="shared" si="16"/>
        <v>0</v>
      </c>
      <c r="AT61" t="str">
        <f t="shared" ca="1" si="28"/>
        <v/>
      </c>
      <c r="AU61" t="str">
        <f t="shared" ca="1" si="28"/>
        <v/>
      </c>
    </row>
    <row r="62" spans="9:47">
      <c r="I62" s="31"/>
      <c r="R62" s="36">
        <v>52</v>
      </c>
      <c r="S62">
        <f t="shared" si="7"/>
        <v>0</v>
      </c>
      <c r="T62" t="str">
        <f t="shared" ca="1" si="23"/>
        <v/>
      </c>
      <c r="U62" t="str">
        <f t="shared" ca="1" si="22"/>
        <v/>
      </c>
      <c r="AC62" s="36">
        <v>52</v>
      </c>
      <c r="AD62">
        <f t="shared" si="9"/>
        <v>0</v>
      </c>
      <c r="AE62" t="str">
        <f t="shared" ca="1" si="25"/>
        <v/>
      </c>
      <c r="AF62" t="str">
        <f t="shared" ca="1" si="25"/>
        <v/>
      </c>
      <c r="AH62" s="36">
        <v>52</v>
      </c>
      <c r="AI62">
        <f t="shared" si="14"/>
        <v>0</v>
      </c>
      <c r="AJ62" t="str">
        <f t="shared" ca="1" si="26"/>
        <v/>
      </c>
      <c r="AK62" t="str">
        <f t="shared" ca="1" si="26"/>
        <v/>
      </c>
      <c r="AM62" s="36">
        <v>52</v>
      </c>
      <c r="AN62">
        <f t="shared" si="15"/>
        <v>0</v>
      </c>
      <c r="AO62" t="str">
        <f t="shared" ca="1" si="27"/>
        <v/>
      </c>
      <c r="AP62" t="str">
        <f t="shared" ca="1" si="27"/>
        <v/>
      </c>
      <c r="AR62" s="36">
        <v>52</v>
      </c>
      <c r="AS62">
        <f t="shared" si="16"/>
        <v>0</v>
      </c>
      <c r="AT62" t="str">
        <f t="shared" ca="1" si="28"/>
        <v/>
      </c>
      <c r="AU62" t="str">
        <f t="shared" ca="1" si="28"/>
        <v/>
      </c>
    </row>
    <row r="63" spans="9:47">
      <c r="I63" s="31"/>
      <c r="R63" s="36">
        <v>53</v>
      </c>
      <c r="S63">
        <f t="shared" si="7"/>
        <v>0</v>
      </c>
      <c r="T63" t="str">
        <f t="shared" ca="1" si="23"/>
        <v/>
      </c>
      <c r="U63" t="str">
        <f t="shared" ca="1" si="22"/>
        <v/>
      </c>
      <c r="AC63" s="36">
        <v>53</v>
      </c>
      <c r="AD63">
        <f t="shared" si="9"/>
        <v>0</v>
      </c>
      <c r="AE63" t="str">
        <f t="shared" ca="1" si="25"/>
        <v/>
      </c>
      <c r="AF63" t="str">
        <f t="shared" ca="1" si="25"/>
        <v/>
      </c>
      <c r="AH63" s="36">
        <v>53</v>
      </c>
      <c r="AI63">
        <f t="shared" si="14"/>
        <v>0</v>
      </c>
      <c r="AJ63" t="str">
        <f t="shared" ca="1" si="26"/>
        <v/>
      </c>
      <c r="AK63" t="str">
        <f t="shared" ca="1" si="26"/>
        <v/>
      </c>
      <c r="AM63" s="36">
        <v>53</v>
      </c>
      <c r="AN63">
        <f t="shared" si="15"/>
        <v>0</v>
      </c>
      <c r="AO63" t="str">
        <f t="shared" ca="1" si="27"/>
        <v/>
      </c>
      <c r="AP63" t="str">
        <f t="shared" ca="1" si="27"/>
        <v/>
      </c>
      <c r="AR63" s="36">
        <v>53</v>
      </c>
      <c r="AS63">
        <f t="shared" si="16"/>
        <v>0</v>
      </c>
      <c r="AT63" t="str">
        <f t="shared" ca="1" si="28"/>
        <v/>
      </c>
      <c r="AU63" t="str">
        <f t="shared" ca="1" si="28"/>
        <v/>
      </c>
    </row>
    <row r="64" spans="9:47">
      <c r="I64" s="31"/>
      <c r="R64" s="36">
        <v>54</v>
      </c>
      <c r="S64">
        <f t="shared" si="7"/>
        <v>0</v>
      </c>
      <c r="T64" t="str">
        <f t="shared" ca="1" si="23"/>
        <v/>
      </c>
      <c r="U64" t="str">
        <f t="shared" ca="1" si="22"/>
        <v/>
      </c>
      <c r="AC64" s="36">
        <v>54</v>
      </c>
      <c r="AD64">
        <f t="shared" si="9"/>
        <v>0</v>
      </c>
      <c r="AE64" t="str">
        <f t="shared" ca="1" si="25"/>
        <v/>
      </c>
      <c r="AF64" t="str">
        <f t="shared" ca="1" si="25"/>
        <v/>
      </c>
      <c r="AH64" s="36">
        <v>54</v>
      </c>
      <c r="AI64">
        <f t="shared" si="14"/>
        <v>0</v>
      </c>
      <c r="AJ64" t="str">
        <f t="shared" ca="1" si="26"/>
        <v/>
      </c>
      <c r="AK64" t="str">
        <f t="shared" ca="1" si="26"/>
        <v/>
      </c>
      <c r="AM64" s="36">
        <v>54</v>
      </c>
      <c r="AN64">
        <f t="shared" si="15"/>
        <v>0</v>
      </c>
      <c r="AO64" t="str">
        <f t="shared" ca="1" si="27"/>
        <v/>
      </c>
      <c r="AP64" t="str">
        <f t="shared" ca="1" si="27"/>
        <v/>
      </c>
      <c r="AR64" s="36">
        <v>54</v>
      </c>
      <c r="AS64">
        <f t="shared" si="16"/>
        <v>0</v>
      </c>
      <c r="AT64" t="str">
        <f t="shared" ca="1" si="28"/>
        <v/>
      </c>
      <c r="AU64" t="str">
        <f t="shared" ca="1" si="28"/>
        <v/>
      </c>
    </row>
    <row r="65" spans="9:47">
      <c r="I65" s="31"/>
      <c r="R65" s="36">
        <v>55</v>
      </c>
      <c r="S65">
        <f t="shared" si="7"/>
        <v>0</v>
      </c>
      <c r="T65" t="str">
        <f t="shared" ca="1" si="23"/>
        <v/>
      </c>
      <c r="U65" t="str">
        <f t="shared" ca="1" si="22"/>
        <v/>
      </c>
      <c r="AC65" s="36">
        <v>55</v>
      </c>
      <c r="AD65">
        <f t="shared" si="9"/>
        <v>0</v>
      </c>
      <c r="AE65" t="str">
        <f t="shared" ca="1" si="25"/>
        <v/>
      </c>
      <c r="AF65" t="str">
        <f t="shared" ca="1" si="25"/>
        <v/>
      </c>
      <c r="AH65" s="36">
        <v>55</v>
      </c>
      <c r="AI65">
        <f t="shared" si="14"/>
        <v>0</v>
      </c>
      <c r="AJ65" t="str">
        <f t="shared" ca="1" si="26"/>
        <v/>
      </c>
      <c r="AK65" t="str">
        <f t="shared" ca="1" si="26"/>
        <v/>
      </c>
      <c r="AM65" s="36">
        <v>55</v>
      </c>
      <c r="AN65">
        <f t="shared" si="15"/>
        <v>0</v>
      </c>
      <c r="AO65" t="str">
        <f t="shared" ca="1" si="27"/>
        <v/>
      </c>
      <c r="AP65" t="str">
        <f t="shared" ca="1" si="27"/>
        <v/>
      </c>
      <c r="AR65" s="36">
        <v>55</v>
      </c>
      <c r="AS65">
        <f t="shared" si="16"/>
        <v>0</v>
      </c>
      <c r="AT65" t="str">
        <f t="shared" ca="1" si="28"/>
        <v/>
      </c>
      <c r="AU65" t="str">
        <f t="shared" ca="1" si="28"/>
        <v/>
      </c>
    </row>
    <row r="66" spans="9:47">
      <c r="I66" s="31"/>
      <c r="R66" s="36">
        <v>56</v>
      </c>
      <c r="S66">
        <f t="shared" si="7"/>
        <v>0</v>
      </c>
      <c r="T66" t="str">
        <f t="shared" ca="1" si="23"/>
        <v/>
      </c>
      <c r="U66" t="str">
        <f t="shared" ca="1" si="22"/>
        <v/>
      </c>
      <c r="AC66" s="36">
        <v>56</v>
      </c>
      <c r="AD66">
        <f t="shared" si="9"/>
        <v>0</v>
      </c>
      <c r="AE66" t="str">
        <f t="shared" ca="1" si="25"/>
        <v/>
      </c>
      <c r="AF66" t="str">
        <f t="shared" ca="1" si="25"/>
        <v/>
      </c>
      <c r="AH66" s="36">
        <v>56</v>
      </c>
      <c r="AI66">
        <f t="shared" si="14"/>
        <v>0</v>
      </c>
      <c r="AJ66" t="str">
        <f t="shared" ca="1" si="26"/>
        <v/>
      </c>
      <c r="AK66" t="str">
        <f t="shared" ca="1" si="26"/>
        <v/>
      </c>
      <c r="AM66" s="36">
        <v>56</v>
      </c>
      <c r="AN66">
        <f t="shared" si="15"/>
        <v>0</v>
      </c>
      <c r="AO66" t="str">
        <f t="shared" ca="1" si="27"/>
        <v/>
      </c>
      <c r="AP66" t="str">
        <f t="shared" ca="1" si="27"/>
        <v/>
      </c>
      <c r="AR66" s="36">
        <v>56</v>
      </c>
      <c r="AS66">
        <f t="shared" si="16"/>
        <v>0</v>
      </c>
      <c r="AT66" t="str">
        <f t="shared" ca="1" si="28"/>
        <v/>
      </c>
      <c r="AU66" t="str">
        <f t="shared" ca="1" si="28"/>
        <v/>
      </c>
    </row>
    <row r="67" spans="9:47">
      <c r="I67" s="31"/>
      <c r="R67" s="36">
        <v>57</v>
      </c>
      <c r="S67">
        <f t="shared" si="7"/>
        <v>0</v>
      </c>
      <c r="T67" t="str">
        <f t="shared" ca="1" si="23"/>
        <v/>
      </c>
      <c r="U67" t="str">
        <f t="shared" ca="1" si="22"/>
        <v/>
      </c>
      <c r="AC67" s="36">
        <v>57</v>
      </c>
      <c r="AD67">
        <f t="shared" si="9"/>
        <v>0</v>
      </c>
      <c r="AE67" t="str">
        <f t="shared" ca="1" si="25"/>
        <v/>
      </c>
      <c r="AF67" t="str">
        <f t="shared" ca="1" si="25"/>
        <v/>
      </c>
      <c r="AH67" s="36">
        <v>57</v>
      </c>
      <c r="AI67">
        <f t="shared" si="14"/>
        <v>0</v>
      </c>
      <c r="AJ67" t="str">
        <f t="shared" ca="1" si="26"/>
        <v/>
      </c>
      <c r="AK67" t="str">
        <f t="shared" ca="1" si="26"/>
        <v/>
      </c>
      <c r="AM67" s="36">
        <v>57</v>
      </c>
      <c r="AN67">
        <f t="shared" si="15"/>
        <v>0</v>
      </c>
      <c r="AO67" t="str">
        <f t="shared" ca="1" si="27"/>
        <v/>
      </c>
      <c r="AP67" t="str">
        <f t="shared" ca="1" si="27"/>
        <v/>
      </c>
      <c r="AR67" s="36">
        <v>57</v>
      </c>
      <c r="AS67">
        <f t="shared" si="16"/>
        <v>0</v>
      </c>
      <c r="AT67" t="str">
        <f t="shared" ca="1" si="28"/>
        <v/>
      </c>
      <c r="AU67" t="str">
        <f t="shared" ca="1" si="28"/>
        <v/>
      </c>
    </row>
    <row r="68" spans="9:47">
      <c r="I68" s="31"/>
      <c r="R68" s="36">
        <v>58</v>
      </c>
      <c r="S68">
        <f t="shared" si="7"/>
        <v>0</v>
      </c>
      <c r="T68" t="str">
        <f t="shared" ca="1" si="23"/>
        <v/>
      </c>
      <c r="U68" t="str">
        <f t="shared" ca="1" si="22"/>
        <v/>
      </c>
      <c r="AC68" s="36">
        <v>58</v>
      </c>
      <c r="AD68">
        <f t="shared" si="9"/>
        <v>0</v>
      </c>
      <c r="AE68" t="str">
        <f t="shared" ca="1" si="25"/>
        <v/>
      </c>
      <c r="AF68" t="str">
        <f t="shared" ca="1" si="25"/>
        <v/>
      </c>
      <c r="AH68" s="36">
        <v>58</v>
      </c>
      <c r="AI68">
        <f t="shared" si="14"/>
        <v>0</v>
      </c>
      <c r="AJ68" t="str">
        <f t="shared" ca="1" si="26"/>
        <v/>
      </c>
      <c r="AK68" t="str">
        <f t="shared" ca="1" si="26"/>
        <v/>
      </c>
      <c r="AM68" s="36">
        <v>58</v>
      </c>
      <c r="AN68">
        <f t="shared" si="15"/>
        <v>0</v>
      </c>
      <c r="AO68" t="str">
        <f t="shared" ca="1" si="27"/>
        <v/>
      </c>
      <c r="AP68" t="str">
        <f t="shared" ca="1" si="27"/>
        <v/>
      </c>
      <c r="AR68" s="36">
        <v>58</v>
      </c>
      <c r="AS68">
        <f t="shared" si="16"/>
        <v>0</v>
      </c>
      <c r="AT68" t="str">
        <f t="shared" ca="1" si="28"/>
        <v/>
      </c>
      <c r="AU68" t="str">
        <f t="shared" ca="1" si="28"/>
        <v/>
      </c>
    </row>
    <row r="69" spans="9:47">
      <c r="I69" s="31"/>
      <c r="R69" s="36">
        <v>59</v>
      </c>
      <c r="S69">
        <f t="shared" si="7"/>
        <v>0</v>
      </c>
      <c r="T69" t="str">
        <f t="shared" ca="1" si="23"/>
        <v/>
      </c>
      <c r="U69" t="str">
        <f t="shared" ca="1" si="22"/>
        <v/>
      </c>
      <c r="AC69" s="36">
        <v>59</v>
      </c>
      <c r="AD69">
        <f t="shared" si="9"/>
        <v>0</v>
      </c>
      <c r="AE69" t="str">
        <f t="shared" ca="1" si="25"/>
        <v/>
      </c>
      <c r="AF69" t="str">
        <f t="shared" ca="1" si="25"/>
        <v/>
      </c>
      <c r="AH69" s="36">
        <v>59</v>
      </c>
      <c r="AI69">
        <f t="shared" si="14"/>
        <v>0</v>
      </c>
      <c r="AJ69" t="str">
        <f t="shared" ca="1" si="26"/>
        <v/>
      </c>
      <c r="AK69" t="str">
        <f t="shared" ca="1" si="26"/>
        <v/>
      </c>
      <c r="AM69" s="36">
        <v>59</v>
      </c>
      <c r="AN69">
        <f t="shared" si="15"/>
        <v>0</v>
      </c>
      <c r="AO69" t="str">
        <f t="shared" ca="1" si="27"/>
        <v/>
      </c>
      <c r="AP69" t="str">
        <f t="shared" ca="1" si="27"/>
        <v/>
      </c>
      <c r="AR69" s="36">
        <v>59</v>
      </c>
      <c r="AS69">
        <f t="shared" si="16"/>
        <v>0</v>
      </c>
      <c r="AT69" t="str">
        <f t="shared" ca="1" si="28"/>
        <v/>
      </c>
      <c r="AU69" t="str">
        <f t="shared" ca="1" si="28"/>
        <v/>
      </c>
    </row>
    <row r="70" spans="9:47">
      <c r="I70" s="31"/>
      <c r="R70" s="36">
        <v>60</v>
      </c>
      <c r="S70">
        <f t="shared" si="7"/>
        <v>0</v>
      </c>
      <c r="T70" t="str">
        <f t="shared" ca="1" si="23"/>
        <v/>
      </c>
      <c r="U70" t="str">
        <f t="shared" ca="1" si="22"/>
        <v/>
      </c>
      <c r="AC70" s="36">
        <v>60</v>
      </c>
      <c r="AD70">
        <f t="shared" si="9"/>
        <v>0</v>
      </c>
      <c r="AE70" t="str">
        <f t="shared" ca="1" si="25"/>
        <v/>
      </c>
      <c r="AF70" t="str">
        <f t="shared" ca="1" si="25"/>
        <v/>
      </c>
      <c r="AH70" s="36">
        <v>60</v>
      </c>
      <c r="AI70">
        <f t="shared" si="14"/>
        <v>0</v>
      </c>
      <c r="AJ70" t="str">
        <f t="shared" ca="1" si="26"/>
        <v/>
      </c>
      <c r="AK70" t="str">
        <f t="shared" ca="1" si="26"/>
        <v/>
      </c>
      <c r="AM70" s="36">
        <v>60</v>
      </c>
      <c r="AN70">
        <f t="shared" si="15"/>
        <v>0</v>
      </c>
      <c r="AO70" t="str">
        <f t="shared" ca="1" si="27"/>
        <v/>
      </c>
      <c r="AP70" t="str">
        <f t="shared" ca="1" si="27"/>
        <v/>
      </c>
      <c r="AR70" s="36">
        <v>60</v>
      </c>
      <c r="AS70">
        <f t="shared" si="16"/>
        <v>0</v>
      </c>
      <c r="AT70" t="str">
        <f t="shared" ca="1" si="28"/>
        <v/>
      </c>
      <c r="AU70" t="str">
        <f t="shared" ca="1" si="28"/>
        <v/>
      </c>
    </row>
    <row r="71" spans="9:47">
      <c r="I71" s="31"/>
      <c r="R71" s="36">
        <v>61</v>
      </c>
      <c r="S71">
        <f t="shared" si="7"/>
        <v>0</v>
      </c>
      <c r="T71" t="str">
        <f t="shared" ca="1" si="23"/>
        <v/>
      </c>
      <c r="U71" t="str">
        <f t="shared" ca="1" si="22"/>
        <v/>
      </c>
      <c r="AC71" s="36">
        <v>61</v>
      </c>
      <c r="AD71">
        <f t="shared" si="9"/>
        <v>0</v>
      </c>
      <c r="AE71" t="str">
        <f t="shared" ca="1" si="25"/>
        <v/>
      </c>
      <c r="AF71" t="str">
        <f t="shared" ca="1" si="25"/>
        <v/>
      </c>
      <c r="AH71" s="36">
        <v>61</v>
      </c>
      <c r="AI71">
        <f t="shared" si="14"/>
        <v>0</v>
      </c>
      <c r="AJ71" t="str">
        <f t="shared" ca="1" si="26"/>
        <v/>
      </c>
      <c r="AK71" t="str">
        <f t="shared" ca="1" si="26"/>
        <v/>
      </c>
      <c r="AM71" s="36">
        <v>61</v>
      </c>
      <c r="AN71">
        <f t="shared" si="15"/>
        <v>0</v>
      </c>
      <c r="AO71" t="str">
        <f t="shared" ca="1" si="27"/>
        <v/>
      </c>
      <c r="AP71" t="str">
        <f t="shared" ca="1" si="27"/>
        <v/>
      </c>
      <c r="AR71" s="36">
        <v>61</v>
      </c>
      <c r="AS71">
        <f t="shared" si="16"/>
        <v>0</v>
      </c>
      <c r="AT71" t="str">
        <f t="shared" ca="1" si="28"/>
        <v/>
      </c>
      <c r="AU71" t="str">
        <f t="shared" ca="1" si="28"/>
        <v/>
      </c>
    </row>
    <row r="72" spans="9:47">
      <c r="I72" s="31"/>
      <c r="R72" s="36">
        <v>62</v>
      </c>
      <c r="S72">
        <f t="shared" si="7"/>
        <v>0</v>
      </c>
      <c r="T72" t="str">
        <f t="shared" ca="1" si="23"/>
        <v/>
      </c>
      <c r="U72" t="str">
        <f t="shared" ca="1" si="22"/>
        <v/>
      </c>
      <c r="AC72" s="36">
        <v>62</v>
      </c>
      <c r="AD72">
        <f t="shared" si="9"/>
        <v>0</v>
      </c>
      <c r="AE72" t="str">
        <f t="shared" ref="AE72:AF91" ca="1" si="29">IF($AD72&gt;0,INDIRECT(AE$1&amp;$AD72)&amp;"","")</f>
        <v/>
      </c>
      <c r="AF72" t="str">
        <f t="shared" ca="1" si="29"/>
        <v/>
      </c>
      <c r="AH72" s="36">
        <v>62</v>
      </c>
      <c r="AI72">
        <f t="shared" si="14"/>
        <v>0</v>
      </c>
      <c r="AJ72" t="str">
        <f t="shared" ref="AJ72:AK91" ca="1" si="30">IF($AI72&gt;0,INDIRECT(AJ$1&amp;$AI72)&amp;"","")</f>
        <v/>
      </c>
      <c r="AK72" t="str">
        <f t="shared" ca="1" si="30"/>
        <v/>
      </c>
      <c r="AM72" s="36">
        <v>62</v>
      </c>
      <c r="AN72">
        <f t="shared" si="15"/>
        <v>0</v>
      </c>
      <c r="AO72" t="str">
        <f t="shared" ref="AO72:AP91" ca="1" si="31">IF($AN72&gt;0,INDIRECT(AO$1&amp;$AN72)&amp;"","")</f>
        <v/>
      </c>
      <c r="AP72" t="str">
        <f t="shared" ca="1" si="31"/>
        <v/>
      </c>
      <c r="AR72" s="36">
        <v>62</v>
      </c>
      <c r="AS72">
        <f t="shared" si="16"/>
        <v>0</v>
      </c>
      <c r="AT72" t="str">
        <f t="shared" ref="AT72:AU91" ca="1" si="32">IF($AS72&gt;0,INDIRECT(AT$1&amp;$AS72)&amp;"","")</f>
        <v/>
      </c>
      <c r="AU72" t="str">
        <f t="shared" ca="1" si="32"/>
        <v/>
      </c>
    </row>
    <row r="73" spans="9:47">
      <c r="I73" s="31"/>
      <c r="R73" s="36">
        <v>63</v>
      </c>
      <c r="S73">
        <f t="shared" si="7"/>
        <v>0</v>
      </c>
      <c r="T73" t="str">
        <f t="shared" ca="1" si="23"/>
        <v/>
      </c>
      <c r="U73" t="str">
        <f t="shared" ca="1" si="22"/>
        <v/>
      </c>
      <c r="AC73" s="36">
        <v>63</v>
      </c>
      <c r="AD73">
        <f t="shared" si="9"/>
        <v>0</v>
      </c>
      <c r="AE73" t="str">
        <f t="shared" ca="1" si="29"/>
        <v/>
      </c>
      <c r="AF73" t="str">
        <f t="shared" ca="1" si="29"/>
        <v/>
      </c>
      <c r="AH73" s="36">
        <v>63</v>
      </c>
      <c r="AI73">
        <f t="shared" si="14"/>
        <v>0</v>
      </c>
      <c r="AJ73" t="str">
        <f t="shared" ca="1" si="30"/>
        <v/>
      </c>
      <c r="AK73" t="str">
        <f t="shared" ca="1" si="30"/>
        <v/>
      </c>
      <c r="AM73" s="36">
        <v>63</v>
      </c>
      <c r="AN73">
        <f t="shared" si="15"/>
        <v>0</v>
      </c>
      <c r="AO73" t="str">
        <f t="shared" ca="1" si="31"/>
        <v/>
      </c>
      <c r="AP73" t="str">
        <f t="shared" ca="1" si="31"/>
        <v/>
      </c>
      <c r="AR73" s="36">
        <v>63</v>
      </c>
      <c r="AS73">
        <f t="shared" si="16"/>
        <v>0</v>
      </c>
      <c r="AT73" t="str">
        <f t="shared" ca="1" si="32"/>
        <v/>
      </c>
      <c r="AU73" t="str">
        <f t="shared" ca="1" si="32"/>
        <v/>
      </c>
    </row>
    <row r="74" spans="9:47">
      <c r="I74" s="31"/>
      <c r="R74" s="36">
        <v>64</v>
      </c>
      <c r="S74">
        <f t="shared" si="7"/>
        <v>0</v>
      </c>
      <c r="T74" t="str">
        <f t="shared" ca="1" si="23"/>
        <v/>
      </c>
      <c r="U74" t="str">
        <f t="shared" ca="1" si="22"/>
        <v/>
      </c>
      <c r="AC74" s="36">
        <v>64</v>
      </c>
      <c r="AD74">
        <f t="shared" si="9"/>
        <v>0</v>
      </c>
      <c r="AE74" t="str">
        <f t="shared" ca="1" si="29"/>
        <v/>
      </c>
      <c r="AF74" t="str">
        <f t="shared" ca="1" si="29"/>
        <v/>
      </c>
      <c r="AH74" s="36">
        <v>64</v>
      </c>
      <c r="AI74">
        <f t="shared" si="14"/>
        <v>0</v>
      </c>
      <c r="AJ74" t="str">
        <f t="shared" ca="1" si="30"/>
        <v/>
      </c>
      <c r="AK74" t="str">
        <f t="shared" ca="1" si="30"/>
        <v/>
      </c>
      <c r="AM74" s="36">
        <v>64</v>
      </c>
      <c r="AN74">
        <f t="shared" si="15"/>
        <v>0</v>
      </c>
      <c r="AO74" t="str">
        <f t="shared" ca="1" si="31"/>
        <v/>
      </c>
      <c r="AP74" t="str">
        <f t="shared" ca="1" si="31"/>
        <v/>
      </c>
      <c r="AR74" s="36">
        <v>64</v>
      </c>
      <c r="AS74">
        <f t="shared" si="16"/>
        <v>0</v>
      </c>
      <c r="AT74" t="str">
        <f t="shared" ca="1" si="32"/>
        <v/>
      </c>
      <c r="AU74" t="str">
        <f t="shared" ca="1" si="32"/>
        <v/>
      </c>
    </row>
    <row r="75" spans="9:47">
      <c r="I75" s="31"/>
      <c r="R75" s="36">
        <v>65</v>
      </c>
      <c r="S75">
        <f t="shared" si="7"/>
        <v>0</v>
      </c>
      <c r="T75" t="str">
        <f t="shared" ca="1" si="23"/>
        <v/>
      </c>
      <c r="U75" t="str">
        <f t="shared" ref="U75:U106" ca="1" si="33">IF($S75&gt;0,INDIRECT(U$1&amp;$S75)&amp;"","")</f>
        <v/>
      </c>
      <c r="AC75" s="36">
        <v>65</v>
      </c>
      <c r="AD75">
        <f t="shared" si="9"/>
        <v>0</v>
      </c>
      <c r="AE75" t="str">
        <f t="shared" ca="1" si="29"/>
        <v/>
      </c>
      <c r="AF75" t="str">
        <f t="shared" ca="1" si="29"/>
        <v/>
      </c>
      <c r="AH75" s="36">
        <v>65</v>
      </c>
      <c r="AI75">
        <f t="shared" si="14"/>
        <v>0</v>
      </c>
      <c r="AJ75" t="str">
        <f t="shared" ca="1" si="30"/>
        <v/>
      </c>
      <c r="AK75" t="str">
        <f t="shared" ca="1" si="30"/>
        <v/>
      </c>
      <c r="AM75" s="36">
        <v>65</v>
      </c>
      <c r="AN75">
        <f t="shared" si="15"/>
        <v>0</v>
      </c>
      <c r="AO75" t="str">
        <f t="shared" ca="1" si="31"/>
        <v/>
      </c>
      <c r="AP75" t="str">
        <f t="shared" ca="1" si="31"/>
        <v/>
      </c>
      <c r="AR75" s="36">
        <v>65</v>
      </c>
      <c r="AS75">
        <f t="shared" si="16"/>
        <v>0</v>
      </c>
      <c r="AT75" t="str">
        <f t="shared" ca="1" si="32"/>
        <v/>
      </c>
      <c r="AU75" t="str">
        <f t="shared" ca="1" si="32"/>
        <v/>
      </c>
    </row>
    <row r="76" spans="9:47">
      <c r="I76" s="31"/>
      <c r="R76" s="36">
        <v>66</v>
      </c>
      <c r="S76">
        <f t="shared" ref="S76:S139" si="34">IF(R76&gt;$M$3,0,S75+1)</f>
        <v>0</v>
      </c>
      <c r="T76" t="str">
        <f t="shared" ref="T76:T107" ca="1" si="35">IF($S76&gt;0,INDIRECT(T$1&amp;$S76)&amp;"","")</f>
        <v/>
      </c>
      <c r="U76" t="str">
        <f t="shared" ca="1" si="33"/>
        <v/>
      </c>
      <c r="AC76" s="36">
        <v>66</v>
      </c>
      <c r="AD76">
        <f t="shared" ref="AD76:AD139" si="36">IF(AC76&gt;$Y$3,0,AD75+1)</f>
        <v>0</v>
      </c>
      <c r="AE76" t="str">
        <f t="shared" ca="1" si="29"/>
        <v/>
      </c>
      <c r="AF76" t="str">
        <f t="shared" ca="1" si="29"/>
        <v/>
      </c>
      <c r="AH76" s="36">
        <v>66</v>
      </c>
      <c r="AI76">
        <f t="shared" si="14"/>
        <v>0</v>
      </c>
      <c r="AJ76" t="str">
        <f t="shared" ca="1" si="30"/>
        <v/>
      </c>
      <c r="AK76" t="str">
        <f t="shared" ca="1" si="30"/>
        <v/>
      </c>
      <c r="AM76" s="36">
        <v>66</v>
      </c>
      <c r="AN76">
        <f t="shared" si="15"/>
        <v>0</v>
      </c>
      <c r="AO76" t="str">
        <f t="shared" ca="1" si="31"/>
        <v/>
      </c>
      <c r="AP76" t="str">
        <f t="shared" ca="1" si="31"/>
        <v/>
      </c>
      <c r="AR76" s="36">
        <v>66</v>
      </c>
      <c r="AS76">
        <f t="shared" si="16"/>
        <v>0</v>
      </c>
      <c r="AT76" t="str">
        <f t="shared" ca="1" si="32"/>
        <v/>
      </c>
      <c r="AU76" t="str">
        <f t="shared" ca="1" si="32"/>
        <v/>
      </c>
    </row>
    <row r="77" spans="9:47">
      <c r="I77" s="31"/>
      <c r="R77" s="36">
        <v>67</v>
      </c>
      <c r="S77">
        <f t="shared" si="34"/>
        <v>0</v>
      </c>
      <c r="T77" t="str">
        <f t="shared" ca="1" si="35"/>
        <v/>
      </c>
      <c r="U77" t="str">
        <f t="shared" ca="1" si="33"/>
        <v/>
      </c>
      <c r="AC77" s="36">
        <v>67</v>
      </c>
      <c r="AD77">
        <f t="shared" si="36"/>
        <v>0</v>
      </c>
      <c r="AE77" t="str">
        <f t="shared" ca="1" si="29"/>
        <v/>
      </c>
      <c r="AF77" t="str">
        <f t="shared" ca="1" si="29"/>
        <v/>
      </c>
      <c r="AH77" s="36">
        <v>67</v>
      </c>
      <c r="AI77">
        <f t="shared" ref="AI77:AI140" si="37">IF(AH77&gt;$Y$4,0,AI76+1)</f>
        <v>0</v>
      </c>
      <c r="AJ77" t="str">
        <f t="shared" ca="1" si="30"/>
        <v/>
      </c>
      <c r="AK77" t="str">
        <f t="shared" ca="1" si="30"/>
        <v/>
      </c>
      <c r="AM77" s="36">
        <v>67</v>
      </c>
      <c r="AN77">
        <f t="shared" ref="AN77:AN140" si="38">IF(AM77&gt;$Y$5,0,AN76+1)</f>
        <v>0</v>
      </c>
      <c r="AO77" t="str">
        <f t="shared" ca="1" si="31"/>
        <v/>
      </c>
      <c r="AP77" t="str">
        <f t="shared" ca="1" si="31"/>
        <v/>
      </c>
      <c r="AR77" s="36">
        <v>67</v>
      </c>
      <c r="AS77">
        <f t="shared" ref="AS77:AS140" si="39">IF(AR77&gt;$Y$6,0,AS76+1)</f>
        <v>0</v>
      </c>
      <c r="AT77" t="str">
        <f t="shared" ca="1" si="32"/>
        <v/>
      </c>
      <c r="AU77" t="str">
        <f t="shared" ca="1" si="32"/>
        <v/>
      </c>
    </row>
    <row r="78" spans="9:47">
      <c r="I78" s="31"/>
      <c r="R78" s="36">
        <v>68</v>
      </c>
      <c r="S78">
        <f t="shared" si="34"/>
        <v>0</v>
      </c>
      <c r="T78" t="str">
        <f t="shared" ca="1" si="35"/>
        <v/>
      </c>
      <c r="U78" t="str">
        <f t="shared" ca="1" si="33"/>
        <v/>
      </c>
      <c r="AC78" s="36">
        <v>68</v>
      </c>
      <c r="AD78">
        <f t="shared" si="36"/>
        <v>0</v>
      </c>
      <c r="AE78" t="str">
        <f t="shared" ca="1" si="29"/>
        <v/>
      </c>
      <c r="AF78" t="str">
        <f t="shared" ca="1" si="29"/>
        <v/>
      </c>
      <c r="AH78" s="36">
        <v>68</v>
      </c>
      <c r="AI78">
        <f t="shared" si="37"/>
        <v>0</v>
      </c>
      <c r="AJ78" t="str">
        <f t="shared" ca="1" si="30"/>
        <v/>
      </c>
      <c r="AK78" t="str">
        <f t="shared" ca="1" si="30"/>
        <v/>
      </c>
      <c r="AM78" s="36">
        <v>68</v>
      </c>
      <c r="AN78">
        <f t="shared" si="38"/>
        <v>0</v>
      </c>
      <c r="AO78" t="str">
        <f t="shared" ca="1" si="31"/>
        <v/>
      </c>
      <c r="AP78" t="str">
        <f t="shared" ca="1" si="31"/>
        <v/>
      </c>
      <c r="AR78" s="36">
        <v>68</v>
      </c>
      <c r="AS78">
        <f t="shared" si="39"/>
        <v>0</v>
      </c>
      <c r="AT78" t="str">
        <f t="shared" ca="1" si="32"/>
        <v/>
      </c>
      <c r="AU78" t="str">
        <f t="shared" ca="1" si="32"/>
        <v/>
      </c>
    </row>
    <row r="79" spans="9:47">
      <c r="I79" s="31"/>
      <c r="R79" s="36">
        <v>69</v>
      </c>
      <c r="S79">
        <f t="shared" si="34"/>
        <v>0</v>
      </c>
      <c r="T79" t="str">
        <f t="shared" ca="1" si="35"/>
        <v/>
      </c>
      <c r="U79" t="str">
        <f t="shared" ca="1" si="33"/>
        <v/>
      </c>
      <c r="AC79" s="36">
        <v>69</v>
      </c>
      <c r="AD79">
        <f t="shared" si="36"/>
        <v>0</v>
      </c>
      <c r="AE79" t="str">
        <f t="shared" ca="1" si="29"/>
        <v/>
      </c>
      <c r="AF79" t="str">
        <f t="shared" ca="1" si="29"/>
        <v/>
      </c>
      <c r="AH79" s="36">
        <v>69</v>
      </c>
      <c r="AI79">
        <f t="shared" si="37"/>
        <v>0</v>
      </c>
      <c r="AJ79" t="str">
        <f t="shared" ca="1" si="30"/>
        <v/>
      </c>
      <c r="AK79" t="str">
        <f t="shared" ca="1" si="30"/>
        <v/>
      </c>
      <c r="AM79" s="36">
        <v>69</v>
      </c>
      <c r="AN79">
        <f t="shared" si="38"/>
        <v>0</v>
      </c>
      <c r="AO79" t="str">
        <f t="shared" ca="1" si="31"/>
        <v/>
      </c>
      <c r="AP79" t="str">
        <f t="shared" ca="1" si="31"/>
        <v/>
      </c>
      <c r="AR79" s="36">
        <v>69</v>
      </c>
      <c r="AS79">
        <f t="shared" si="39"/>
        <v>0</v>
      </c>
      <c r="AT79" t="str">
        <f t="shared" ca="1" si="32"/>
        <v/>
      </c>
      <c r="AU79" t="str">
        <f t="shared" ca="1" si="32"/>
        <v/>
      </c>
    </row>
    <row r="80" spans="9:47">
      <c r="I80" s="31"/>
      <c r="R80" s="36">
        <v>70</v>
      </c>
      <c r="S80">
        <f t="shared" si="34"/>
        <v>0</v>
      </c>
      <c r="T80" t="str">
        <f t="shared" ca="1" si="35"/>
        <v/>
      </c>
      <c r="U80" t="str">
        <f t="shared" ca="1" si="33"/>
        <v/>
      </c>
      <c r="AC80" s="36">
        <v>70</v>
      </c>
      <c r="AD80">
        <f t="shared" si="36"/>
        <v>0</v>
      </c>
      <c r="AE80" t="str">
        <f t="shared" ca="1" si="29"/>
        <v/>
      </c>
      <c r="AF80" t="str">
        <f t="shared" ca="1" si="29"/>
        <v/>
      </c>
      <c r="AH80" s="36">
        <v>70</v>
      </c>
      <c r="AI80">
        <f t="shared" si="37"/>
        <v>0</v>
      </c>
      <c r="AJ80" t="str">
        <f t="shared" ca="1" si="30"/>
        <v/>
      </c>
      <c r="AK80" t="str">
        <f t="shared" ca="1" si="30"/>
        <v/>
      </c>
      <c r="AM80" s="36">
        <v>70</v>
      </c>
      <c r="AN80">
        <f t="shared" si="38"/>
        <v>0</v>
      </c>
      <c r="AO80" t="str">
        <f t="shared" ca="1" si="31"/>
        <v/>
      </c>
      <c r="AP80" t="str">
        <f t="shared" ca="1" si="31"/>
        <v/>
      </c>
      <c r="AR80" s="36">
        <v>70</v>
      </c>
      <c r="AS80">
        <f t="shared" si="39"/>
        <v>0</v>
      </c>
      <c r="AT80" t="str">
        <f t="shared" ca="1" si="32"/>
        <v/>
      </c>
      <c r="AU80" t="str">
        <f t="shared" ca="1" si="32"/>
        <v/>
      </c>
    </row>
    <row r="81" spans="9:47">
      <c r="I81" s="31"/>
      <c r="R81" s="36">
        <v>71</v>
      </c>
      <c r="S81">
        <f t="shared" si="34"/>
        <v>0</v>
      </c>
      <c r="T81" t="str">
        <f t="shared" ca="1" si="35"/>
        <v/>
      </c>
      <c r="U81" t="str">
        <f t="shared" ca="1" si="33"/>
        <v/>
      </c>
      <c r="AC81" s="36">
        <v>71</v>
      </c>
      <c r="AD81">
        <f t="shared" si="36"/>
        <v>0</v>
      </c>
      <c r="AE81" t="str">
        <f t="shared" ca="1" si="29"/>
        <v/>
      </c>
      <c r="AF81" t="str">
        <f t="shared" ca="1" si="29"/>
        <v/>
      </c>
      <c r="AH81" s="36">
        <v>71</v>
      </c>
      <c r="AI81">
        <f t="shared" si="37"/>
        <v>0</v>
      </c>
      <c r="AJ81" t="str">
        <f t="shared" ca="1" si="30"/>
        <v/>
      </c>
      <c r="AK81" t="str">
        <f t="shared" ca="1" si="30"/>
        <v/>
      </c>
      <c r="AM81" s="36">
        <v>71</v>
      </c>
      <c r="AN81">
        <f t="shared" si="38"/>
        <v>0</v>
      </c>
      <c r="AO81" t="str">
        <f t="shared" ca="1" si="31"/>
        <v/>
      </c>
      <c r="AP81" t="str">
        <f t="shared" ca="1" si="31"/>
        <v/>
      </c>
      <c r="AR81" s="36">
        <v>71</v>
      </c>
      <c r="AS81">
        <f t="shared" si="39"/>
        <v>0</v>
      </c>
      <c r="AT81" t="str">
        <f t="shared" ca="1" si="32"/>
        <v/>
      </c>
      <c r="AU81" t="str">
        <f t="shared" ca="1" si="32"/>
        <v/>
      </c>
    </row>
    <row r="82" spans="9:47">
      <c r="I82" s="31"/>
      <c r="R82" s="36">
        <v>72</v>
      </c>
      <c r="S82">
        <f t="shared" si="34"/>
        <v>0</v>
      </c>
      <c r="T82" t="str">
        <f t="shared" ca="1" si="35"/>
        <v/>
      </c>
      <c r="U82" t="str">
        <f t="shared" ca="1" si="33"/>
        <v/>
      </c>
      <c r="AC82" s="36">
        <v>72</v>
      </c>
      <c r="AD82">
        <f t="shared" si="36"/>
        <v>0</v>
      </c>
      <c r="AE82" t="str">
        <f t="shared" ca="1" si="29"/>
        <v/>
      </c>
      <c r="AF82" t="str">
        <f t="shared" ca="1" si="29"/>
        <v/>
      </c>
      <c r="AH82" s="36">
        <v>72</v>
      </c>
      <c r="AI82">
        <f t="shared" si="37"/>
        <v>0</v>
      </c>
      <c r="AJ82" t="str">
        <f t="shared" ca="1" si="30"/>
        <v/>
      </c>
      <c r="AK82" t="str">
        <f t="shared" ca="1" si="30"/>
        <v/>
      </c>
      <c r="AM82" s="36">
        <v>72</v>
      </c>
      <c r="AN82">
        <f t="shared" si="38"/>
        <v>0</v>
      </c>
      <c r="AO82" t="str">
        <f t="shared" ca="1" si="31"/>
        <v/>
      </c>
      <c r="AP82" t="str">
        <f t="shared" ca="1" si="31"/>
        <v/>
      </c>
      <c r="AR82" s="36">
        <v>72</v>
      </c>
      <c r="AS82">
        <f t="shared" si="39"/>
        <v>0</v>
      </c>
      <c r="AT82" t="str">
        <f t="shared" ca="1" si="32"/>
        <v/>
      </c>
      <c r="AU82" t="str">
        <f t="shared" ca="1" si="32"/>
        <v/>
      </c>
    </row>
    <row r="83" spans="9:47">
      <c r="I83" s="31"/>
      <c r="R83" s="36">
        <v>73</v>
      </c>
      <c r="S83">
        <f t="shared" si="34"/>
        <v>0</v>
      </c>
      <c r="T83" t="str">
        <f t="shared" ca="1" si="35"/>
        <v/>
      </c>
      <c r="U83" t="str">
        <f t="shared" ca="1" si="33"/>
        <v/>
      </c>
      <c r="AC83" s="36">
        <v>73</v>
      </c>
      <c r="AD83">
        <f t="shared" si="36"/>
        <v>0</v>
      </c>
      <c r="AE83" t="str">
        <f t="shared" ca="1" si="29"/>
        <v/>
      </c>
      <c r="AF83" t="str">
        <f t="shared" ca="1" si="29"/>
        <v/>
      </c>
      <c r="AH83" s="36">
        <v>73</v>
      </c>
      <c r="AI83">
        <f t="shared" si="37"/>
        <v>0</v>
      </c>
      <c r="AJ83" t="str">
        <f t="shared" ca="1" si="30"/>
        <v/>
      </c>
      <c r="AK83" t="str">
        <f t="shared" ca="1" si="30"/>
        <v/>
      </c>
      <c r="AM83" s="36">
        <v>73</v>
      </c>
      <c r="AN83">
        <f t="shared" si="38"/>
        <v>0</v>
      </c>
      <c r="AO83" t="str">
        <f t="shared" ca="1" si="31"/>
        <v/>
      </c>
      <c r="AP83" t="str">
        <f t="shared" ca="1" si="31"/>
        <v/>
      </c>
      <c r="AR83" s="36">
        <v>73</v>
      </c>
      <c r="AS83">
        <f t="shared" si="39"/>
        <v>0</v>
      </c>
      <c r="AT83" t="str">
        <f t="shared" ca="1" si="32"/>
        <v/>
      </c>
      <c r="AU83" t="str">
        <f t="shared" ca="1" si="32"/>
        <v/>
      </c>
    </row>
    <row r="84" spans="9:47">
      <c r="I84" s="31"/>
      <c r="R84" s="36">
        <v>74</v>
      </c>
      <c r="S84">
        <f t="shared" si="34"/>
        <v>0</v>
      </c>
      <c r="T84" t="str">
        <f t="shared" ca="1" si="35"/>
        <v/>
      </c>
      <c r="U84" t="str">
        <f t="shared" ca="1" si="33"/>
        <v/>
      </c>
      <c r="AC84" s="36">
        <v>74</v>
      </c>
      <c r="AD84">
        <f t="shared" si="36"/>
        <v>0</v>
      </c>
      <c r="AE84" t="str">
        <f t="shared" ca="1" si="29"/>
        <v/>
      </c>
      <c r="AF84" t="str">
        <f t="shared" ca="1" si="29"/>
        <v/>
      </c>
      <c r="AH84" s="36">
        <v>74</v>
      </c>
      <c r="AI84">
        <f t="shared" si="37"/>
        <v>0</v>
      </c>
      <c r="AJ84" t="str">
        <f t="shared" ca="1" si="30"/>
        <v/>
      </c>
      <c r="AK84" t="str">
        <f t="shared" ca="1" si="30"/>
        <v/>
      </c>
      <c r="AM84" s="36">
        <v>74</v>
      </c>
      <c r="AN84">
        <f t="shared" si="38"/>
        <v>0</v>
      </c>
      <c r="AO84" t="str">
        <f t="shared" ca="1" si="31"/>
        <v/>
      </c>
      <c r="AP84" t="str">
        <f t="shared" ca="1" si="31"/>
        <v/>
      </c>
      <c r="AR84" s="36">
        <v>74</v>
      </c>
      <c r="AS84">
        <f t="shared" si="39"/>
        <v>0</v>
      </c>
      <c r="AT84" t="str">
        <f t="shared" ca="1" si="32"/>
        <v/>
      </c>
      <c r="AU84" t="str">
        <f t="shared" ca="1" si="32"/>
        <v/>
      </c>
    </row>
    <row r="85" spans="9:47">
      <c r="I85" s="31"/>
      <c r="R85" s="36">
        <v>75</v>
      </c>
      <c r="S85">
        <f t="shared" si="34"/>
        <v>0</v>
      </c>
      <c r="T85" t="str">
        <f t="shared" ca="1" si="35"/>
        <v/>
      </c>
      <c r="U85" t="str">
        <f t="shared" ca="1" si="33"/>
        <v/>
      </c>
      <c r="AC85" s="36">
        <v>75</v>
      </c>
      <c r="AD85">
        <f t="shared" si="36"/>
        <v>0</v>
      </c>
      <c r="AE85" t="str">
        <f t="shared" ca="1" si="29"/>
        <v/>
      </c>
      <c r="AF85" t="str">
        <f t="shared" ca="1" si="29"/>
        <v/>
      </c>
      <c r="AH85" s="36">
        <v>75</v>
      </c>
      <c r="AI85">
        <f t="shared" si="37"/>
        <v>0</v>
      </c>
      <c r="AJ85" t="str">
        <f t="shared" ca="1" si="30"/>
        <v/>
      </c>
      <c r="AK85" t="str">
        <f t="shared" ca="1" si="30"/>
        <v/>
      </c>
      <c r="AM85" s="36">
        <v>75</v>
      </c>
      <c r="AN85">
        <f t="shared" si="38"/>
        <v>0</v>
      </c>
      <c r="AO85" t="str">
        <f t="shared" ca="1" si="31"/>
        <v/>
      </c>
      <c r="AP85" t="str">
        <f t="shared" ca="1" si="31"/>
        <v/>
      </c>
      <c r="AR85" s="36">
        <v>75</v>
      </c>
      <c r="AS85">
        <f t="shared" si="39"/>
        <v>0</v>
      </c>
      <c r="AT85" t="str">
        <f t="shared" ca="1" si="32"/>
        <v/>
      </c>
      <c r="AU85" t="str">
        <f t="shared" ca="1" si="32"/>
        <v/>
      </c>
    </row>
    <row r="86" spans="9:47">
      <c r="I86" s="31"/>
      <c r="R86" s="36">
        <v>76</v>
      </c>
      <c r="S86">
        <f t="shared" si="34"/>
        <v>0</v>
      </c>
      <c r="T86" t="str">
        <f t="shared" ca="1" si="35"/>
        <v/>
      </c>
      <c r="U86" t="str">
        <f t="shared" ca="1" si="33"/>
        <v/>
      </c>
      <c r="AC86" s="36">
        <v>76</v>
      </c>
      <c r="AD86">
        <f t="shared" si="36"/>
        <v>0</v>
      </c>
      <c r="AE86" t="str">
        <f t="shared" ca="1" si="29"/>
        <v/>
      </c>
      <c r="AF86" t="str">
        <f t="shared" ca="1" si="29"/>
        <v/>
      </c>
      <c r="AH86" s="36">
        <v>76</v>
      </c>
      <c r="AI86">
        <f t="shared" si="37"/>
        <v>0</v>
      </c>
      <c r="AJ86" t="str">
        <f t="shared" ca="1" si="30"/>
        <v/>
      </c>
      <c r="AK86" t="str">
        <f t="shared" ca="1" si="30"/>
        <v/>
      </c>
      <c r="AM86" s="36">
        <v>76</v>
      </c>
      <c r="AN86">
        <f t="shared" si="38"/>
        <v>0</v>
      </c>
      <c r="AO86" t="str">
        <f t="shared" ca="1" si="31"/>
        <v/>
      </c>
      <c r="AP86" t="str">
        <f t="shared" ca="1" si="31"/>
        <v/>
      </c>
      <c r="AR86" s="36">
        <v>76</v>
      </c>
      <c r="AS86">
        <f t="shared" si="39"/>
        <v>0</v>
      </c>
      <c r="AT86" t="str">
        <f t="shared" ca="1" si="32"/>
        <v/>
      </c>
      <c r="AU86" t="str">
        <f t="shared" ca="1" si="32"/>
        <v/>
      </c>
    </row>
    <row r="87" spans="9:47">
      <c r="I87" s="31"/>
      <c r="R87" s="36">
        <v>77</v>
      </c>
      <c r="S87">
        <f t="shared" si="34"/>
        <v>0</v>
      </c>
      <c r="T87" t="str">
        <f t="shared" ca="1" si="35"/>
        <v/>
      </c>
      <c r="U87" t="str">
        <f t="shared" ca="1" si="33"/>
        <v/>
      </c>
      <c r="AC87" s="36">
        <v>77</v>
      </c>
      <c r="AD87">
        <f t="shared" si="36"/>
        <v>0</v>
      </c>
      <c r="AE87" t="str">
        <f t="shared" ca="1" si="29"/>
        <v/>
      </c>
      <c r="AF87" t="str">
        <f t="shared" ca="1" si="29"/>
        <v/>
      </c>
      <c r="AH87" s="36">
        <v>77</v>
      </c>
      <c r="AI87">
        <f t="shared" si="37"/>
        <v>0</v>
      </c>
      <c r="AJ87" t="str">
        <f t="shared" ca="1" si="30"/>
        <v/>
      </c>
      <c r="AK87" t="str">
        <f t="shared" ca="1" si="30"/>
        <v/>
      </c>
      <c r="AM87" s="36">
        <v>77</v>
      </c>
      <c r="AN87">
        <f t="shared" si="38"/>
        <v>0</v>
      </c>
      <c r="AO87" t="str">
        <f t="shared" ca="1" si="31"/>
        <v/>
      </c>
      <c r="AP87" t="str">
        <f t="shared" ca="1" si="31"/>
        <v/>
      </c>
      <c r="AR87" s="36">
        <v>77</v>
      </c>
      <c r="AS87">
        <f t="shared" si="39"/>
        <v>0</v>
      </c>
      <c r="AT87" t="str">
        <f t="shared" ca="1" si="32"/>
        <v/>
      </c>
      <c r="AU87" t="str">
        <f t="shared" ca="1" si="32"/>
        <v/>
      </c>
    </row>
    <row r="88" spans="9:47">
      <c r="I88" s="31"/>
      <c r="R88" s="36">
        <v>78</v>
      </c>
      <c r="S88">
        <f t="shared" si="34"/>
        <v>0</v>
      </c>
      <c r="T88" t="str">
        <f t="shared" ca="1" si="35"/>
        <v/>
      </c>
      <c r="U88" t="str">
        <f t="shared" ca="1" si="33"/>
        <v/>
      </c>
      <c r="AC88" s="36">
        <v>78</v>
      </c>
      <c r="AD88">
        <f t="shared" si="36"/>
        <v>0</v>
      </c>
      <c r="AE88" t="str">
        <f t="shared" ca="1" si="29"/>
        <v/>
      </c>
      <c r="AF88" t="str">
        <f t="shared" ca="1" si="29"/>
        <v/>
      </c>
      <c r="AH88" s="36">
        <v>78</v>
      </c>
      <c r="AI88">
        <f t="shared" si="37"/>
        <v>0</v>
      </c>
      <c r="AJ88" t="str">
        <f t="shared" ca="1" si="30"/>
        <v/>
      </c>
      <c r="AK88" t="str">
        <f t="shared" ca="1" si="30"/>
        <v/>
      </c>
      <c r="AM88" s="36">
        <v>78</v>
      </c>
      <c r="AN88">
        <f t="shared" si="38"/>
        <v>0</v>
      </c>
      <c r="AO88" t="str">
        <f t="shared" ca="1" si="31"/>
        <v/>
      </c>
      <c r="AP88" t="str">
        <f t="shared" ca="1" si="31"/>
        <v/>
      </c>
      <c r="AR88" s="36">
        <v>78</v>
      </c>
      <c r="AS88">
        <f t="shared" si="39"/>
        <v>0</v>
      </c>
      <c r="AT88" t="str">
        <f t="shared" ca="1" si="32"/>
        <v/>
      </c>
      <c r="AU88" t="str">
        <f t="shared" ca="1" si="32"/>
        <v/>
      </c>
    </row>
    <row r="89" spans="9:47">
      <c r="I89" s="31"/>
      <c r="R89" s="36">
        <v>79</v>
      </c>
      <c r="S89">
        <f t="shared" si="34"/>
        <v>0</v>
      </c>
      <c r="T89" t="str">
        <f t="shared" ca="1" si="35"/>
        <v/>
      </c>
      <c r="U89" t="str">
        <f t="shared" ca="1" si="33"/>
        <v/>
      </c>
      <c r="AC89" s="36">
        <v>79</v>
      </c>
      <c r="AD89">
        <f t="shared" si="36"/>
        <v>0</v>
      </c>
      <c r="AE89" t="str">
        <f t="shared" ca="1" si="29"/>
        <v/>
      </c>
      <c r="AF89" t="str">
        <f t="shared" ca="1" si="29"/>
        <v/>
      </c>
      <c r="AH89" s="36">
        <v>79</v>
      </c>
      <c r="AI89">
        <f t="shared" si="37"/>
        <v>0</v>
      </c>
      <c r="AJ89" t="str">
        <f t="shared" ca="1" si="30"/>
        <v/>
      </c>
      <c r="AK89" t="str">
        <f t="shared" ca="1" si="30"/>
        <v/>
      </c>
      <c r="AM89" s="36">
        <v>79</v>
      </c>
      <c r="AN89">
        <f t="shared" si="38"/>
        <v>0</v>
      </c>
      <c r="AO89" t="str">
        <f t="shared" ca="1" si="31"/>
        <v/>
      </c>
      <c r="AP89" t="str">
        <f t="shared" ca="1" si="31"/>
        <v/>
      </c>
      <c r="AR89" s="36">
        <v>79</v>
      </c>
      <c r="AS89">
        <f t="shared" si="39"/>
        <v>0</v>
      </c>
      <c r="AT89" t="str">
        <f t="shared" ca="1" si="32"/>
        <v/>
      </c>
      <c r="AU89" t="str">
        <f t="shared" ca="1" si="32"/>
        <v/>
      </c>
    </row>
    <row r="90" spans="9:47">
      <c r="I90" s="31"/>
      <c r="R90" s="36">
        <v>80</v>
      </c>
      <c r="S90">
        <f t="shared" si="34"/>
        <v>0</v>
      </c>
      <c r="T90" t="str">
        <f t="shared" ca="1" si="35"/>
        <v/>
      </c>
      <c r="U90" t="str">
        <f t="shared" ca="1" si="33"/>
        <v/>
      </c>
      <c r="AC90" s="36">
        <v>80</v>
      </c>
      <c r="AD90">
        <f t="shared" si="36"/>
        <v>0</v>
      </c>
      <c r="AE90" t="str">
        <f t="shared" ca="1" si="29"/>
        <v/>
      </c>
      <c r="AF90" t="str">
        <f t="shared" ca="1" si="29"/>
        <v/>
      </c>
      <c r="AH90" s="36">
        <v>80</v>
      </c>
      <c r="AI90">
        <f t="shared" si="37"/>
        <v>0</v>
      </c>
      <c r="AJ90" t="str">
        <f t="shared" ca="1" si="30"/>
        <v/>
      </c>
      <c r="AK90" t="str">
        <f t="shared" ca="1" si="30"/>
        <v/>
      </c>
      <c r="AM90" s="36">
        <v>80</v>
      </c>
      <c r="AN90">
        <f t="shared" si="38"/>
        <v>0</v>
      </c>
      <c r="AO90" t="str">
        <f t="shared" ca="1" si="31"/>
        <v/>
      </c>
      <c r="AP90" t="str">
        <f t="shared" ca="1" si="31"/>
        <v/>
      </c>
      <c r="AR90" s="36">
        <v>80</v>
      </c>
      <c r="AS90">
        <f t="shared" si="39"/>
        <v>0</v>
      </c>
      <c r="AT90" t="str">
        <f t="shared" ca="1" si="32"/>
        <v/>
      </c>
      <c r="AU90" t="str">
        <f t="shared" ca="1" si="32"/>
        <v/>
      </c>
    </row>
    <row r="91" spans="9:47">
      <c r="I91" s="31"/>
      <c r="R91" s="36">
        <v>81</v>
      </c>
      <c r="S91">
        <f t="shared" si="34"/>
        <v>0</v>
      </c>
      <c r="T91" t="str">
        <f t="shared" ca="1" si="35"/>
        <v/>
      </c>
      <c r="U91" t="str">
        <f t="shared" ca="1" si="33"/>
        <v/>
      </c>
      <c r="AC91" s="36">
        <v>81</v>
      </c>
      <c r="AD91">
        <f t="shared" si="36"/>
        <v>0</v>
      </c>
      <c r="AE91" t="str">
        <f t="shared" ca="1" si="29"/>
        <v/>
      </c>
      <c r="AF91" t="str">
        <f t="shared" ca="1" si="29"/>
        <v/>
      </c>
      <c r="AH91" s="36">
        <v>81</v>
      </c>
      <c r="AI91">
        <f t="shared" si="37"/>
        <v>0</v>
      </c>
      <c r="AJ91" t="str">
        <f t="shared" ca="1" si="30"/>
        <v/>
      </c>
      <c r="AK91" t="str">
        <f t="shared" ca="1" si="30"/>
        <v/>
      </c>
      <c r="AM91" s="36">
        <v>81</v>
      </c>
      <c r="AN91">
        <f t="shared" si="38"/>
        <v>0</v>
      </c>
      <c r="AO91" t="str">
        <f t="shared" ca="1" si="31"/>
        <v/>
      </c>
      <c r="AP91" t="str">
        <f t="shared" ca="1" si="31"/>
        <v/>
      </c>
      <c r="AR91" s="36">
        <v>81</v>
      </c>
      <c r="AS91">
        <f t="shared" si="39"/>
        <v>0</v>
      </c>
      <c r="AT91" t="str">
        <f t="shared" ca="1" si="32"/>
        <v/>
      </c>
      <c r="AU91" t="str">
        <f t="shared" ca="1" si="32"/>
        <v/>
      </c>
    </row>
    <row r="92" spans="9:47">
      <c r="I92" s="31"/>
      <c r="R92" s="36">
        <v>82</v>
      </c>
      <c r="S92">
        <f t="shared" si="34"/>
        <v>0</v>
      </c>
      <c r="T92" t="str">
        <f t="shared" ca="1" si="35"/>
        <v/>
      </c>
      <c r="U92" t="str">
        <f t="shared" ca="1" si="33"/>
        <v/>
      </c>
      <c r="AC92" s="36">
        <v>82</v>
      </c>
      <c r="AD92">
        <f t="shared" si="36"/>
        <v>0</v>
      </c>
      <c r="AE92" t="str">
        <f t="shared" ref="AE92:AF111" ca="1" si="40">IF($AD92&gt;0,INDIRECT(AE$1&amp;$AD92)&amp;"","")</f>
        <v/>
      </c>
      <c r="AF92" t="str">
        <f t="shared" ca="1" si="40"/>
        <v/>
      </c>
      <c r="AH92" s="36">
        <v>82</v>
      </c>
      <c r="AI92">
        <f t="shared" si="37"/>
        <v>0</v>
      </c>
      <c r="AJ92" t="str">
        <f t="shared" ref="AJ92:AK111" ca="1" si="41">IF($AI92&gt;0,INDIRECT(AJ$1&amp;$AI92)&amp;"","")</f>
        <v/>
      </c>
      <c r="AK92" t="str">
        <f t="shared" ca="1" si="41"/>
        <v/>
      </c>
      <c r="AM92" s="36">
        <v>82</v>
      </c>
      <c r="AN92">
        <f t="shared" si="38"/>
        <v>0</v>
      </c>
      <c r="AO92" t="str">
        <f t="shared" ref="AO92:AP111" ca="1" si="42">IF($AN92&gt;0,INDIRECT(AO$1&amp;$AN92)&amp;"","")</f>
        <v/>
      </c>
      <c r="AP92" t="str">
        <f t="shared" ca="1" si="42"/>
        <v/>
      </c>
      <c r="AR92" s="36">
        <v>82</v>
      </c>
      <c r="AS92">
        <f t="shared" si="39"/>
        <v>0</v>
      </c>
      <c r="AT92" t="str">
        <f t="shared" ref="AT92:AU111" ca="1" si="43">IF($AS92&gt;0,INDIRECT(AT$1&amp;$AS92)&amp;"","")</f>
        <v/>
      </c>
      <c r="AU92" t="str">
        <f t="shared" ca="1" si="43"/>
        <v/>
      </c>
    </row>
    <row r="93" spans="9:47">
      <c r="I93" s="31"/>
      <c r="R93" s="36">
        <v>83</v>
      </c>
      <c r="S93">
        <f t="shared" si="34"/>
        <v>0</v>
      </c>
      <c r="T93" t="str">
        <f t="shared" ca="1" si="35"/>
        <v/>
      </c>
      <c r="U93" t="str">
        <f t="shared" ca="1" si="33"/>
        <v/>
      </c>
      <c r="AC93" s="36">
        <v>83</v>
      </c>
      <c r="AD93">
        <f t="shared" si="36"/>
        <v>0</v>
      </c>
      <c r="AE93" t="str">
        <f t="shared" ca="1" si="40"/>
        <v/>
      </c>
      <c r="AF93" t="str">
        <f t="shared" ca="1" si="40"/>
        <v/>
      </c>
      <c r="AH93" s="36">
        <v>83</v>
      </c>
      <c r="AI93">
        <f t="shared" si="37"/>
        <v>0</v>
      </c>
      <c r="AJ93" t="str">
        <f t="shared" ca="1" si="41"/>
        <v/>
      </c>
      <c r="AK93" t="str">
        <f t="shared" ca="1" si="41"/>
        <v/>
      </c>
      <c r="AM93" s="36">
        <v>83</v>
      </c>
      <c r="AN93">
        <f t="shared" si="38"/>
        <v>0</v>
      </c>
      <c r="AO93" t="str">
        <f t="shared" ca="1" si="42"/>
        <v/>
      </c>
      <c r="AP93" t="str">
        <f t="shared" ca="1" si="42"/>
        <v/>
      </c>
      <c r="AR93" s="36">
        <v>83</v>
      </c>
      <c r="AS93">
        <f t="shared" si="39"/>
        <v>0</v>
      </c>
      <c r="AT93" t="str">
        <f t="shared" ca="1" si="43"/>
        <v/>
      </c>
      <c r="AU93" t="str">
        <f t="shared" ca="1" si="43"/>
        <v/>
      </c>
    </row>
    <row r="94" spans="9:47">
      <c r="I94" s="31"/>
      <c r="R94" s="36">
        <v>84</v>
      </c>
      <c r="S94">
        <f t="shared" si="34"/>
        <v>0</v>
      </c>
      <c r="T94" t="str">
        <f t="shared" ca="1" si="35"/>
        <v/>
      </c>
      <c r="U94" t="str">
        <f t="shared" ca="1" si="33"/>
        <v/>
      </c>
      <c r="AC94" s="36">
        <v>84</v>
      </c>
      <c r="AD94">
        <f t="shared" si="36"/>
        <v>0</v>
      </c>
      <c r="AE94" t="str">
        <f t="shared" ca="1" si="40"/>
        <v/>
      </c>
      <c r="AF94" t="str">
        <f t="shared" ca="1" si="40"/>
        <v/>
      </c>
      <c r="AH94" s="36">
        <v>84</v>
      </c>
      <c r="AI94">
        <f t="shared" si="37"/>
        <v>0</v>
      </c>
      <c r="AJ94" t="str">
        <f t="shared" ca="1" si="41"/>
        <v/>
      </c>
      <c r="AK94" t="str">
        <f t="shared" ca="1" si="41"/>
        <v/>
      </c>
      <c r="AM94" s="36">
        <v>84</v>
      </c>
      <c r="AN94">
        <f t="shared" si="38"/>
        <v>0</v>
      </c>
      <c r="AO94" t="str">
        <f t="shared" ca="1" si="42"/>
        <v/>
      </c>
      <c r="AP94" t="str">
        <f t="shared" ca="1" si="42"/>
        <v/>
      </c>
      <c r="AR94" s="36">
        <v>84</v>
      </c>
      <c r="AS94">
        <f t="shared" si="39"/>
        <v>0</v>
      </c>
      <c r="AT94" t="str">
        <f t="shared" ca="1" si="43"/>
        <v/>
      </c>
      <c r="AU94" t="str">
        <f t="shared" ca="1" si="43"/>
        <v/>
      </c>
    </row>
    <row r="95" spans="9:47">
      <c r="I95" s="31"/>
      <c r="R95" s="36">
        <v>85</v>
      </c>
      <c r="S95">
        <f t="shared" si="34"/>
        <v>0</v>
      </c>
      <c r="T95" t="str">
        <f t="shared" ca="1" si="35"/>
        <v/>
      </c>
      <c r="U95" t="str">
        <f t="shared" ca="1" si="33"/>
        <v/>
      </c>
      <c r="AC95" s="36">
        <v>85</v>
      </c>
      <c r="AD95">
        <f t="shared" si="36"/>
        <v>0</v>
      </c>
      <c r="AE95" t="str">
        <f t="shared" ca="1" si="40"/>
        <v/>
      </c>
      <c r="AF95" t="str">
        <f t="shared" ca="1" si="40"/>
        <v/>
      </c>
      <c r="AH95" s="36">
        <v>85</v>
      </c>
      <c r="AI95">
        <f t="shared" si="37"/>
        <v>0</v>
      </c>
      <c r="AJ95" t="str">
        <f t="shared" ca="1" si="41"/>
        <v/>
      </c>
      <c r="AK95" t="str">
        <f t="shared" ca="1" si="41"/>
        <v/>
      </c>
      <c r="AM95" s="36">
        <v>85</v>
      </c>
      <c r="AN95">
        <f t="shared" si="38"/>
        <v>0</v>
      </c>
      <c r="AO95" t="str">
        <f t="shared" ca="1" si="42"/>
        <v/>
      </c>
      <c r="AP95" t="str">
        <f t="shared" ca="1" si="42"/>
        <v/>
      </c>
      <c r="AR95" s="36">
        <v>85</v>
      </c>
      <c r="AS95">
        <f t="shared" si="39"/>
        <v>0</v>
      </c>
      <c r="AT95" t="str">
        <f t="shared" ca="1" si="43"/>
        <v/>
      </c>
      <c r="AU95" t="str">
        <f t="shared" ca="1" si="43"/>
        <v/>
      </c>
    </row>
    <row r="96" spans="9:47">
      <c r="I96" s="31"/>
      <c r="R96" s="36">
        <v>86</v>
      </c>
      <c r="S96">
        <f t="shared" si="34"/>
        <v>0</v>
      </c>
      <c r="T96" t="str">
        <f t="shared" ca="1" si="35"/>
        <v/>
      </c>
      <c r="U96" t="str">
        <f t="shared" ca="1" si="33"/>
        <v/>
      </c>
      <c r="AC96" s="36">
        <v>86</v>
      </c>
      <c r="AD96">
        <f t="shared" si="36"/>
        <v>0</v>
      </c>
      <c r="AE96" t="str">
        <f t="shared" ca="1" si="40"/>
        <v/>
      </c>
      <c r="AF96" t="str">
        <f t="shared" ca="1" si="40"/>
        <v/>
      </c>
      <c r="AH96" s="36">
        <v>86</v>
      </c>
      <c r="AI96">
        <f t="shared" si="37"/>
        <v>0</v>
      </c>
      <c r="AJ96" t="str">
        <f t="shared" ca="1" si="41"/>
        <v/>
      </c>
      <c r="AK96" t="str">
        <f t="shared" ca="1" si="41"/>
        <v/>
      </c>
      <c r="AM96" s="36">
        <v>86</v>
      </c>
      <c r="AN96">
        <f t="shared" si="38"/>
        <v>0</v>
      </c>
      <c r="AO96" t="str">
        <f t="shared" ca="1" si="42"/>
        <v/>
      </c>
      <c r="AP96" t="str">
        <f t="shared" ca="1" si="42"/>
        <v/>
      </c>
      <c r="AR96" s="36">
        <v>86</v>
      </c>
      <c r="AS96">
        <f t="shared" si="39"/>
        <v>0</v>
      </c>
      <c r="AT96" t="str">
        <f t="shared" ca="1" si="43"/>
        <v/>
      </c>
      <c r="AU96" t="str">
        <f t="shared" ca="1" si="43"/>
        <v/>
      </c>
    </row>
    <row r="97" spans="9:47">
      <c r="I97" s="31"/>
      <c r="R97" s="36">
        <v>87</v>
      </c>
      <c r="S97">
        <f t="shared" si="34"/>
        <v>0</v>
      </c>
      <c r="T97" t="str">
        <f t="shared" ca="1" si="35"/>
        <v/>
      </c>
      <c r="U97" t="str">
        <f t="shared" ca="1" si="33"/>
        <v/>
      </c>
      <c r="AC97" s="36">
        <v>87</v>
      </c>
      <c r="AD97">
        <f t="shared" si="36"/>
        <v>0</v>
      </c>
      <c r="AE97" t="str">
        <f t="shared" ca="1" si="40"/>
        <v/>
      </c>
      <c r="AF97" t="str">
        <f t="shared" ca="1" si="40"/>
        <v/>
      </c>
      <c r="AH97" s="36">
        <v>87</v>
      </c>
      <c r="AI97">
        <f t="shared" si="37"/>
        <v>0</v>
      </c>
      <c r="AJ97" t="str">
        <f t="shared" ca="1" si="41"/>
        <v/>
      </c>
      <c r="AK97" t="str">
        <f t="shared" ca="1" si="41"/>
        <v/>
      </c>
      <c r="AM97" s="36">
        <v>87</v>
      </c>
      <c r="AN97">
        <f t="shared" si="38"/>
        <v>0</v>
      </c>
      <c r="AO97" t="str">
        <f t="shared" ca="1" si="42"/>
        <v/>
      </c>
      <c r="AP97" t="str">
        <f t="shared" ca="1" si="42"/>
        <v/>
      </c>
      <c r="AR97" s="36">
        <v>87</v>
      </c>
      <c r="AS97">
        <f t="shared" si="39"/>
        <v>0</v>
      </c>
      <c r="AT97" t="str">
        <f t="shared" ca="1" si="43"/>
        <v/>
      </c>
      <c r="AU97" t="str">
        <f t="shared" ca="1" si="43"/>
        <v/>
      </c>
    </row>
    <row r="98" spans="9:47">
      <c r="I98" s="31"/>
      <c r="R98" s="36">
        <v>88</v>
      </c>
      <c r="S98">
        <f t="shared" si="34"/>
        <v>0</v>
      </c>
      <c r="T98" t="str">
        <f t="shared" ca="1" si="35"/>
        <v/>
      </c>
      <c r="U98" t="str">
        <f t="shared" ca="1" si="33"/>
        <v/>
      </c>
      <c r="AC98" s="36">
        <v>88</v>
      </c>
      <c r="AD98">
        <f t="shared" si="36"/>
        <v>0</v>
      </c>
      <c r="AE98" t="str">
        <f t="shared" ca="1" si="40"/>
        <v/>
      </c>
      <c r="AF98" t="str">
        <f t="shared" ca="1" si="40"/>
        <v/>
      </c>
      <c r="AH98" s="36">
        <v>88</v>
      </c>
      <c r="AI98">
        <f t="shared" si="37"/>
        <v>0</v>
      </c>
      <c r="AJ98" t="str">
        <f t="shared" ca="1" si="41"/>
        <v/>
      </c>
      <c r="AK98" t="str">
        <f t="shared" ca="1" si="41"/>
        <v/>
      </c>
      <c r="AM98" s="36">
        <v>88</v>
      </c>
      <c r="AN98">
        <f t="shared" si="38"/>
        <v>0</v>
      </c>
      <c r="AO98" t="str">
        <f t="shared" ca="1" si="42"/>
        <v/>
      </c>
      <c r="AP98" t="str">
        <f t="shared" ca="1" si="42"/>
        <v/>
      </c>
      <c r="AR98" s="36">
        <v>88</v>
      </c>
      <c r="AS98">
        <f t="shared" si="39"/>
        <v>0</v>
      </c>
      <c r="AT98" t="str">
        <f t="shared" ca="1" si="43"/>
        <v/>
      </c>
      <c r="AU98" t="str">
        <f t="shared" ca="1" si="43"/>
        <v/>
      </c>
    </row>
    <row r="99" spans="9:47">
      <c r="I99" s="31"/>
      <c r="R99" s="36">
        <v>89</v>
      </c>
      <c r="S99">
        <f t="shared" si="34"/>
        <v>0</v>
      </c>
      <c r="T99" t="str">
        <f t="shared" ca="1" si="35"/>
        <v/>
      </c>
      <c r="U99" t="str">
        <f t="shared" ca="1" si="33"/>
        <v/>
      </c>
      <c r="AC99" s="36">
        <v>89</v>
      </c>
      <c r="AD99">
        <f t="shared" si="36"/>
        <v>0</v>
      </c>
      <c r="AE99" t="str">
        <f t="shared" ca="1" si="40"/>
        <v/>
      </c>
      <c r="AF99" t="str">
        <f t="shared" ca="1" si="40"/>
        <v/>
      </c>
      <c r="AH99" s="36">
        <v>89</v>
      </c>
      <c r="AI99">
        <f t="shared" si="37"/>
        <v>0</v>
      </c>
      <c r="AJ99" t="str">
        <f t="shared" ca="1" si="41"/>
        <v/>
      </c>
      <c r="AK99" t="str">
        <f t="shared" ca="1" si="41"/>
        <v/>
      </c>
      <c r="AM99" s="36">
        <v>89</v>
      </c>
      <c r="AN99">
        <f t="shared" si="38"/>
        <v>0</v>
      </c>
      <c r="AO99" t="str">
        <f t="shared" ca="1" si="42"/>
        <v/>
      </c>
      <c r="AP99" t="str">
        <f t="shared" ca="1" si="42"/>
        <v/>
      </c>
      <c r="AR99" s="36">
        <v>89</v>
      </c>
      <c r="AS99">
        <f t="shared" si="39"/>
        <v>0</v>
      </c>
      <c r="AT99" t="str">
        <f t="shared" ca="1" si="43"/>
        <v/>
      </c>
      <c r="AU99" t="str">
        <f t="shared" ca="1" si="43"/>
        <v/>
      </c>
    </row>
    <row r="100" spans="9:47">
      <c r="I100" s="31"/>
      <c r="R100" s="36">
        <v>90</v>
      </c>
      <c r="S100">
        <f t="shared" si="34"/>
        <v>0</v>
      </c>
      <c r="T100" t="str">
        <f t="shared" ca="1" si="35"/>
        <v/>
      </c>
      <c r="U100" t="str">
        <f t="shared" ca="1" si="33"/>
        <v/>
      </c>
      <c r="AC100" s="36">
        <v>90</v>
      </c>
      <c r="AD100">
        <f t="shared" si="36"/>
        <v>0</v>
      </c>
      <c r="AE100" t="str">
        <f t="shared" ca="1" si="40"/>
        <v/>
      </c>
      <c r="AF100" t="str">
        <f t="shared" ca="1" si="40"/>
        <v/>
      </c>
      <c r="AH100" s="36">
        <v>90</v>
      </c>
      <c r="AI100">
        <f t="shared" si="37"/>
        <v>0</v>
      </c>
      <c r="AJ100" t="str">
        <f t="shared" ca="1" si="41"/>
        <v/>
      </c>
      <c r="AK100" t="str">
        <f t="shared" ca="1" si="41"/>
        <v/>
      </c>
      <c r="AM100" s="36">
        <v>90</v>
      </c>
      <c r="AN100">
        <f t="shared" si="38"/>
        <v>0</v>
      </c>
      <c r="AO100" t="str">
        <f t="shared" ca="1" si="42"/>
        <v/>
      </c>
      <c r="AP100" t="str">
        <f t="shared" ca="1" si="42"/>
        <v/>
      </c>
      <c r="AR100" s="36">
        <v>90</v>
      </c>
      <c r="AS100">
        <f t="shared" si="39"/>
        <v>0</v>
      </c>
      <c r="AT100" t="str">
        <f t="shared" ca="1" si="43"/>
        <v/>
      </c>
      <c r="AU100" t="str">
        <f t="shared" ca="1" si="43"/>
        <v/>
      </c>
    </row>
    <row r="101" spans="9:47">
      <c r="I101" s="31"/>
      <c r="R101" s="36">
        <v>91</v>
      </c>
      <c r="S101">
        <f t="shared" si="34"/>
        <v>0</v>
      </c>
      <c r="T101" t="str">
        <f t="shared" ca="1" si="35"/>
        <v/>
      </c>
      <c r="U101" t="str">
        <f t="shared" ca="1" si="33"/>
        <v/>
      </c>
      <c r="AC101" s="36">
        <v>91</v>
      </c>
      <c r="AD101">
        <f t="shared" si="36"/>
        <v>0</v>
      </c>
      <c r="AE101" t="str">
        <f t="shared" ca="1" si="40"/>
        <v/>
      </c>
      <c r="AF101" t="str">
        <f t="shared" ca="1" si="40"/>
        <v/>
      </c>
      <c r="AH101" s="36">
        <v>91</v>
      </c>
      <c r="AI101">
        <f t="shared" si="37"/>
        <v>0</v>
      </c>
      <c r="AJ101" t="str">
        <f t="shared" ca="1" si="41"/>
        <v/>
      </c>
      <c r="AK101" t="str">
        <f t="shared" ca="1" si="41"/>
        <v/>
      </c>
      <c r="AM101" s="36">
        <v>91</v>
      </c>
      <c r="AN101">
        <f t="shared" si="38"/>
        <v>0</v>
      </c>
      <c r="AO101" t="str">
        <f t="shared" ca="1" si="42"/>
        <v/>
      </c>
      <c r="AP101" t="str">
        <f t="shared" ca="1" si="42"/>
        <v/>
      </c>
      <c r="AR101" s="36">
        <v>91</v>
      </c>
      <c r="AS101">
        <f t="shared" si="39"/>
        <v>0</v>
      </c>
      <c r="AT101" t="str">
        <f t="shared" ca="1" si="43"/>
        <v/>
      </c>
      <c r="AU101" t="str">
        <f t="shared" ca="1" si="43"/>
        <v/>
      </c>
    </row>
    <row r="102" spans="9:47">
      <c r="I102" s="31"/>
      <c r="R102" s="36">
        <v>92</v>
      </c>
      <c r="S102">
        <f t="shared" si="34"/>
        <v>0</v>
      </c>
      <c r="T102" t="str">
        <f t="shared" ca="1" si="35"/>
        <v/>
      </c>
      <c r="U102" t="str">
        <f t="shared" ca="1" si="33"/>
        <v/>
      </c>
      <c r="AC102" s="36">
        <v>92</v>
      </c>
      <c r="AD102">
        <f t="shared" si="36"/>
        <v>0</v>
      </c>
      <c r="AE102" t="str">
        <f t="shared" ca="1" si="40"/>
        <v/>
      </c>
      <c r="AF102" t="str">
        <f t="shared" ca="1" si="40"/>
        <v/>
      </c>
      <c r="AH102" s="36">
        <v>92</v>
      </c>
      <c r="AI102">
        <f t="shared" si="37"/>
        <v>0</v>
      </c>
      <c r="AJ102" t="str">
        <f t="shared" ca="1" si="41"/>
        <v/>
      </c>
      <c r="AK102" t="str">
        <f t="shared" ca="1" si="41"/>
        <v/>
      </c>
      <c r="AM102" s="36">
        <v>92</v>
      </c>
      <c r="AN102">
        <f t="shared" si="38"/>
        <v>0</v>
      </c>
      <c r="AO102" t="str">
        <f t="shared" ca="1" si="42"/>
        <v/>
      </c>
      <c r="AP102" t="str">
        <f t="shared" ca="1" si="42"/>
        <v/>
      </c>
      <c r="AR102" s="36">
        <v>92</v>
      </c>
      <c r="AS102">
        <f t="shared" si="39"/>
        <v>0</v>
      </c>
      <c r="AT102" t="str">
        <f t="shared" ca="1" si="43"/>
        <v/>
      </c>
      <c r="AU102" t="str">
        <f t="shared" ca="1" si="43"/>
        <v/>
      </c>
    </row>
    <row r="103" spans="9:47">
      <c r="I103" s="31"/>
      <c r="R103" s="36">
        <v>93</v>
      </c>
      <c r="S103">
        <f t="shared" si="34"/>
        <v>0</v>
      </c>
      <c r="T103" t="str">
        <f t="shared" ca="1" si="35"/>
        <v/>
      </c>
      <c r="U103" t="str">
        <f t="shared" ca="1" si="33"/>
        <v/>
      </c>
      <c r="AC103" s="36">
        <v>93</v>
      </c>
      <c r="AD103">
        <f t="shared" si="36"/>
        <v>0</v>
      </c>
      <c r="AE103" t="str">
        <f t="shared" ca="1" si="40"/>
        <v/>
      </c>
      <c r="AF103" t="str">
        <f t="shared" ca="1" si="40"/>
        <v/>
      </c>
      <c r="AH103" s="36">
        <v>93</v>
      </c>
      <c r="AI103">
        <f t="shared" si="37"/>
        <v>0</v>
      </c>
      <c r="AJ103" t="str">
        <f t="shared" ca="1" si="41"/>
        <v/>
      </c>
      <c r="AK103" t="str">
        <f t="shared" ca="1" si="41"/>
        <v/>
      </c>
      <c r="AM103" s="36">
        <v>93</v>
      </c>
      <c r="AN103">
        <f t="shared" si="38"/>
        <v>0</v>
      </c>
      <c r="AO103" t="str">
        <f t="shared" ca="1" si="42"/>
        <v/>
      </c>
      <c r="AP103" t="str">
        <f t="shared" ca="1" si="42"/>
        <v/>
      </c>
      <c r="AR103" s="36">
        <v>93</v>
      </c>
      <c r="AS103">
        <f t="shared" si="39"/>
        <v>0</v>
      </c>
      <c r="AT103" t="str">
        <f t="shared" ca="1" si="43"/>
        <v/>
      </c>
      <c r="AU103" t="str">
        <f t="shared" ca="1" si="43"/>
        <v/>
      </c>
    </row>
    <row r="104" spans="9:47">
      <c r="I104" s="31"/>
      <c r="R104" s="36">
        <v>94</v>
      </c>
      <c r="S104">
        <f t="shared" si="34"/>
        <v>0</v>
      </c>
      <c r="T104" t="str">
        <f t="shared" ca="1" si="35"/>
        <v/>
      </c>
      <c r="U104" t="str">
        <f t="shared" ca="1" si="33"/>
        <v/>
      </c>
      <c r="AC104" s="36">
        <v>94</v>
      </c>
      <c r="AD104">
        <f t="shared" si="36"/>
        <v>0</v>
      </c>
      <c r="AE104" t="str">
        <f t="shared" ca="1" si="40"/>
        <v/>
      </c>
      <c r="AF104" t="str">
        <f t="shared" ca="1" si="40"/>
        <v/>
      </c>
      <c r="AH104" s="36">
        <v>94</v>
      </c>
      <c r="AI104">
        <f t="shared" si="37"/>
        <v>0</v>
      </c>
      <c r="AJ104" t="str">
        <f t="shared" ca="1" si="41"/>
        <v/>
      </c>
      <c r="AK104" t="str">
        <f t="shared" ca="1" si="41"/>
        <v/>
      </c>
      <c r="AM104" s="36">
        <v>94</v>
      </c>
      <c r="AN104">
        <f t="shared" si="38"/>
        <v>0</v>
      </c>
      <c r="AO104" t="str">
        <f t="shared" ca="1" si="42"/>
        <v/>
      </c>
      <c r="AP104" t="str">
        <f t="shared" ca="1" si="42"/>
        <v/>
      </c>
      <c r="AR104" s="36">
        <v>94</v>
      </c>
      <c r="AS104">
        <f t="shared" si="39"/>
        <v>0</v>
      </c>
      <c r="AT104" t="str">
        <f t="shared" ca="1" si="43"/>
        <v/>
      </c>
      <c r="AU104" t="str">
        <f t="shared" ca="1" si="43"/>
        <v/>
      </c>
    </row>
    <row r="105" spans="9:47">
      <c r="I105" s="31"/>
      <c r="R105" s="36">
        <v>95</v>
      </c>
      <c r="S105">
        <f t="shared" si="34"/>
        <v>0</v>
      </c>
      <c r="T105" t="str">
        <f t="shared" ca="1" si="35"/>
        <v/>
      </c>
      <c r="U105" t="str">
        <f t="shared" ca="1" si="33"/>
        <v/>
      </c>
      <c r="AC105" s="36">
        <v>95</v>
      </c>
      <c r="AD105">
        <f t="shared" si="36"/>
        <v>0</v>
      </c>
      <c r="AE105" t="str">
        <f t="shared" ca="1" si="40"/>
        <v/>
      </c>
      <c r="AF105" t="str">
        <f t="shared" ca="1" si="40"/>
        <v/>
      </c>
      <c r="AH105" s="36">
        <v>95</v>
      </c>
      <c r="AI105">
        <f t="shared" si="37"/>
        <v>0</v>
      </c>
      <c r="AJ105" t="str">
        <f t="shared" ca="1" si="41"/>
        <v/>
      </c>
      <c r="AK105" t="str">
        <f t="shared" ca="1" si="41"/>
        <v/>
      </c>
      <c r="AM105" s="36">
        <v>95</v>
      </c>
      <c r="AN105">
        <f t="shared" si="38"/>
        <v>0</v>
      </c>
      <c r="AO105" t="str">
        <f t="shared" ca="1" si="42"/>
        <v/>
      </c>
      <c r="AP105" t="str">
        <f t="shared" ca="1" si="42"/>
        <v/>
      </c>
      <c r="AR105" s="36">
        <v>95</v>
      </c>
      <c r="AS105">
        <f t="shared" si="39"/>
        <v>0</v>
      </c>
      <c r="AT105" t="str">
        <f t="shared" ca="1" si="43"/>
        <v/>
      </c>
      <c r="AU105" t="str">
        <f t="shared" ca="1" si="43"/>
        <v/>
      </c>
    </row>
    <row r="106" spans="9:47">
      <c r="I106" s="31"/>
      <c r="R106" s="36">
        <v>96</v>
      </c>
      <c r="S106">
        <f t="shared" si="34"/>
        <v>0</v>
      </c>
      <c r="T106" t="str">
        <f t="shared" ca="1" si="35"/>
        <v/>
      </c>
      <c r="U106" t="str">
        <f t="shared" ca="1" si="33"/>
        <v/>
      </c>
      <c r="AC106" s="36">
        <v>96</v>
      </c>
      <c r="AD106">
        <f t="shared" si="36"/>
        <v>0</v>
      </c>
      <c r="AE106" t="str">
        <f t="shared" ca="1" si="40"/>
        <v/>
      </c>
      <c r="AF106" t="str">
        <f t="shared" ca="1" si="40"/>
        <v/>
      </c>
      <c r="AH106" s="36">
        <v>96</v>
      </c>
      <c r="AI106">
        <f t="shared" si="37"/>
        <v>0</v>
      </c>
      <c r="AJ106" t="str">
        <f t="shared" ca="1" si="41"/>
        <v/>
      </c>
      <c r="AK106" t="str">
        <f t="shared" ca="1" si="41"/>
        <v/>
      </c>
      <c r="AM106" s="36">
        <v>96</v>
      </c>
      <c r="AN106">
        <f t="shared" si="38"/>
        <v>0</v>
      </c>
      <c r="AO106" t="str">
        <f t="shared" ca="1" si="42"/>
        <v/>
      </c>
      <c r="AP106" t="str">
        <f t="shared" ca="1" si="42"/>
        <v/>
      </c>
      <c r="AR106" s="36">
        <v>96</v>
      </c>
      <c r="AS106">
        <f t="shared" si="39"/>
        <v>0</v>
      </c>
      <c r="AT106" t="str">
        <f t="shared" ca="1" si="43"/>
        <v/>
      </c>
      <c r="AU106" t="str">
        <f t="shared" ca="1" si="43"/>
        <v/>
      </c>
    </row>
    <row r="107" spans="9:47">
      <c r="I107" s="31"/>
      <c r="R107" s="36">
        <v>97</v>
      </c>
      <c r="S107">
        <f t="shared" si="34"/>
        <v>0</v>
      </c>
      <c r="T107" t="str">
        <f t="shared" ca="1" si="35"/>
        <v/>
      </c>
      <c r="U107" t="str">
        <f t="shared" ref="U107:U138" ca="1" si="44">IF($S107&gt;0,INDIRECT(U$1&amp;$S107)&amp;"","")</f>
        <v/>
      </c>
      <c r="AC107" s="36">
        <v>97</v>
      </c>
      <c r="AD107">
        <f t="shared" si="36"/>
        <v>0</v>
      </c>
      <c r="AE107" t="str">
        <f t="shared" ca="1" si="40"/>
        <v/>
      </c>
      <c r="AF107" t="str">
        <f t="shared" ca="1" si="40"/>
        <v/>
      </c>
      <c r="AH107" s="36">
        <v>97</v>
      </c>
      <c r="AI107">
        <f t="shared" si="37"/>
        <v>0</v>
      </c>
      <c r="AJ107" t="str">
        <f t="shared" ca="1" si="41"/>
        <v/>
      </c>
      <c r="AK107" t="str">
        <f t="shared" ca="1" si="41"/>
        <v/>
      </c>
      <c r="AM107" s="36">
        <v>97</v>
      </c>
      <c r="AN107">
        <f t="shared" si="38"/>
        <v>0</v>
      </c>
      <c r="AO107" t="str">
        <f t="shared" ca="1" si="42"/>
        <v/>
      </c>
      <c r="AP107" t="str">
        <f t="shared" ca="1" si="42"/>
        <v/>
      </c>
      <c r="AR107" s="36">
        <v>97</v>
      </c>
      <c r="AS107">
        <f t="shared" si="39"/>
        <v>0</v>
      </c>
      <c r="AT107" t="str">
        <f t="shared" ca="1" si="43"/>
        <v/>
      </c>
      <c r="AU107" t="str">
        <f t="shared" ca="1" si="43"/>
        <v/>
      </c>
    </row>
    <row r="108" spans="9:47">
      <c r="I108" s="31"/>
      <c r="R108" s="36">
        <v>98</v>
      </c>
      <c r="S108">
        <f t="shared" si="34"/>
        <v>0</v>
      </c>
      <c r="T108" t="str">
        <f t="shared" ref="T108:T139" ca="1" si="45">IF($S108&gt;0,INDIRECT(T$1&amp;$S108)&amp;"","")</f>
        <v/>
      </c>
      <c r="U108" t="str">
        <f t="shared" ca="1" si="44"/>
        <v/>
      </c>
      <c r="AC108" s="36">
        <v>98</v>
      </c>
      <c r="AD108">
        <f t="shared" si="36"/>
        <v>0</v>
      </c>
      <c r="AE108" t="str">
        <f t="shared" ca="1" si="40"/>
        <v/>
      </c>
      <c r="AF108" t="str">
        <f t="shared" ca="1" si="40"/>
        <v/>
      </c>
      <c r="AH108" s="36">
        <v>98</v>
      </c>
      <c r="AI108">
        <f t="shared" si="37"/>
        <v>0</v>
      </c>
      <c r="AJ108" t="str">
        <f t="shared" ca="1" si="41"/>
        <v/>
      </c>
      <c r="AK108" t="str">
        <f t="shared" ca="1" si="41"/>
        <v/>
      </c>
      <c r="AM108" s="36">
        <v>98</v>
      </c>
      <c r="AN108">
        <f t="shared" si="38"/>
        <v>0</v>
      </c>
      <c r="AO108" t="str">
        <f t="shared" ca="1" si="42"/>
        <v/>
      </c>
      <c r="AP108" t="str">
        <f t="shared" ca="1" si="42"/>
        <v/>
      </c>
      <c r="AR108" s="36">
        <v>98</v>
      </c>
      <c r="AS108">
        <f t="shared" si="39"/>
        <v>0</v>
      </c>
      <c r="AT108" t="str">
        <f t="shared" ca="1" si="43"/>
        <v/>
      </c>
      <c r="AU108" t="str">
        <f t="shared" ca="1" si="43"/>
        <v/>
      </c>
    </row>
    <row r="109" spans="9:47">
      <c r="I109" s="31"/>
      <c r="R109" s="36">
        <v>99</v>
      </c>
      <c r="S109">
        <f t="shared" si="34"/>
        <v>0</v>
      </c>
      <c r="T109" t="str">
        <f t="shared" ca="1" si="45"/>
        <v/>
      </c>
      <c r="U109" t="str">
        <f t="shared" ca="1" si="44"/>
        <v/>
      </c>
      <c r="AC109" s="36">
        <v>99</v>
      </c>
      <c r="AD109">
        <f t="shared" si="36"/>
        <v>0</v>
      </c>
      <c r="AE109" t="str">
        <f t="shared" ca="1" si="40"/>
        <v/>
      </c>
      <c r="AF109" t="str">
        <f t="shared" ca="1" si="40"/>
        <v/>
      </c>
      <c r="AH109" s="36">
        <v>99</v>
      </c>
      <c r="AI109">
        <f t="shared" si="37"/>
        <v>0</v>
      </c>
      <c r="AJ109" t="str">
        <f t="shared" ca="1" si="41"/>
        <v/>
      </c>
      <c r="AK109" t="str">
        <f t="shared" ca="1" si="41"/>
        <v/>
      </c>
      <c r="AM109" s="36">
        <v>99</v>
      </c>
      <c r="AN109">
        <f t="shared" si="38"/>
        <v>0</v>
      </c>
      <c r="AO109" t="str">
        <f t="shared" ca="1" si="42"/>
        <v/>
      </c>
      <c r="AP109" t="str">
        <f t="shared" ca="1" si="42"/>
        <v/>
      </c>
      <c r="AR109" s="36">
        <v>99</v>
      </c>
      <c r="AS109">
        <f t="shared" si="39"/>
        <v>0</v>
      </c>
      <c r="AT109" t="str">
        <f t="shared" ca="1" si="43"/>
        <v/>
      </c>
      <c r="AU109" t="str">
        <f t="shared" ca="1" si="43"/>
        <v/>
      </c>
    </row>
    <row r="110" spans="9:47">
      <c r="I110" s="31"/>
      <c r="R110" s="36">
        <v>100</v>
      </c>
      <c r="S110">
        <f t="shared" si="34"/>
        <v>0</v>
      </c>
      <c r="T110" t="str">
        <f t="shared" ca="1" si="45"/>
        <v/>
      </c>
      <c r="U110" t="str">
        <f t="shared" ca="1" si="44"/>
        <v/>
      </c>
      <c r="AC110" s="36">
        <v>100</v>
      </c>
      <c r="AD110">
        <f t="shared" si="36"/>
        <v>0</v>
      </c>
      <c r="AE110" t="str">
        <f t="shared" ca="1" si="40"/>
        <v/>
      </c>
      <c r="AF110" t="str">
        <f t="shared" ca="1" si="40"/>
        <v/>
      </c>
      <c r="AH110" s="36">
        <v>100</v>
      </c>
      <c r="AI110">
        <f t="shared" si="37"/>
        <v>0</v>
      </c>
      <c r="AJ110" t="str">
        <f t="shared" ca="1" si="41"/>
        <v/>
      </c>
      <c r="AK110" t="str">
        <f t="shared" ca="1" si="41"/>
        <v/>
      </c>
      <c r="AM110" s="36">
        <v>100</v>
      </c>
      <c r="AN110">
        <f t="shared" si="38"/>
        <v>0</v>
      </c>
      <c r="AO110" t="str">
        <f t="shared" ca="1" si="42"/>
        <v/>
      </c>
      <c r="AP110" t="str">
        <f t="shared" ca="1" si="42"/>
        <v/>
      </c>
      <c r="AR110" s="36">
        <v>100</v>
      </c>
      <c r="AS110">
        <f t="shared" si="39"/>
        <v>0</v>
      </c>
      <c r="AT110" t="str">
        <f t="shared" ca="1" si="43"/>
        <v/>
      </c>
      <c r="AU110" t="str">
        <f t="shared" ca="1" si="43"/>
        <v/>
      </c>
    </row>
    <row r="111" spans="9:47">
      <c r="I111" s="31"/>
      <c r="R111" s="36">
        <v>101</v>
      </c>
      <c r="S111">
        <f t="shared" si="34"/>
        <v>0</v>
      </c>
      <c r="T111" t="str">
        <f t="shared" ca="1" si="45"/>
        <v/>
      </c>
      <c r="U111" t="str">
        <f t="shared" ca="1" si="44"/>
        <v/>
      </c>
      <c r="AC111" s="36">
        <v>101</v>
      </c>
      <c r="AD111">
        <f t="shared" si="36"/>
        <v>0</v>
      </c>
      <c r="AE111" t="str">
        <f t="shared" ca="1" si="40"/>
        <v/>
      </c>
      <c r="AF111" t="str">
        <f t="shared" ca="1" si="40"/>
        <v/>
      </c>
      <c r="AH111" s="36">
        <v>101</v>
      </c>
      <c r="AI111">
        <f t="shared" si="37"/>
        <v>0</v>
      </c>
      <c r="AJ111" t="str">
        <f t="shared" ca="1" si="41"/>
        <v/>
      </c>
      <c r="AK111" t="str">
        <f t="shared" ca="1" si="41"/>
        <v/>
      </c>
      <c r="AM111" s="36">
        <v>101</v>
      </c>
      <c r="AN111">
        <f t="shared" si="38"/>
        <v>0</v>
      </c>
      <c r="AO111" t="str">
        <f t="shared" ca="1" si="42"/>
        <v/>
      </c>
      <c r="AP111" t="str">
        <f t="shared" ca="1" si="42"/>
        <v/>
      </c>
      <c r="AR111" s="36">
        <v>101</v>
      </c>
      <c r="AS111">
        <f t="shared" si="39"/>
        <v>0</v>
      </c>
      <c r="AT111" t="str">
        <f t="shared" ca="1" si="43"/>
        <v/>
      </c>
      <c r="AU111" t="str">
        <f t="shared" ca="1" si="43"/>
        <v/>
      </c>
    </row>
    <row r="112" spans="9:47">
      <c r="I112" s="31"/>
      <c r="R112" s="36">
        <v>102</v>
      </c>
      <c r="S112">
        <f t="shared" si="34"/>
        <v>0</v>
      </c>
      <c r="T112" t="str">
        <f t="shared" ca="1" si="45"/>
        <v/>
      </c>
      <c r="U112" t="str">
        <f t="shared" ca="1" si="44"/>
        <v/>
      </c>
      <c r="AC112" s="36">
        <v>102</v>
      </c>
      <c r="AD112">
        <f t="shared" si="36"/>
        <v>0</v>
      </c>
      <c r="AE112" t="str">
        <f t="shared" ref="AE112:AF131" ca="1" si="46">IF($AD112&gt;0,INDIRECT(AE$1&amp;$AD112)&amp;"","")</f>
        <v/>
      </c>
      <c r="AF112" t="str">
        <f t="shared" ca="1" si="46"/>
        <v/>
      </c>
      <c r="AH112" s="36">
        <v>102</v>
      </c>
      <c r="AI112">
        <f t="shared" si="37"/>
        <v>0</v>
      </c>
      <c r="AJ112" t="str">
        <f t="shared" ref="AJ112:AK131" ca="1" si="47">IF($AI112&gt;0,INDIRECT(AJ$1&amp;$AI112)&amp;"","")</f>
        <v/>
      </c>
      <c r="AK112" t="str">
        <f t="shared" ca="1" si="47"/>
        <v/>
      </c>
      <c r="AM112" s="36">
        <v>102</v>
      </c>
      <c r="AN112">
        <f t="shared" si="38"/>
        <v>0</v>
      </c>
      <c r="AO112" t="str">
        <f t="shared" ref="AO112:AP131" ca="1" si="48">IF($AN112&gt;0,INDIRECT(AO$1&amp;$AN112)&amp;"","")</f>
        <v/>
      </c>
      <c r="AP112" t="str">
        <f t="shared" ca="1" si="48"/>
        <v/>
      </c>
      <c r="AR112" s="36">
        <v>102</v>
      </c>
      <c r="AS112">
        <f t="shared" si="39"/>
        <v>0</v>
      </c>
      <c r="AT112" t="str">
        <f t="shared" ref="AT112:AU131" ca="1" si="49">IF($AS112&gt;0,INDIRECT(AT$1&amp;$AS112)&amp;"","")</f>
        <v/>
      </c>
      <c r="AU112" t="str">
        <f t="shared" ca="1" si="49"/>
        <v/>
      </c>
    </row>
    <row r="113" spans="9:47">
      <c r="I113" s="31"/>
      <c r="R113" s="36">
        <v>103</v>
      </c>
      <c r="S113">
        <f t="shared" si="34"/>
        <v>0</v>
      </c>
      <c r="T113" t="str">
        <f t="shared" ca="1" si="45"/>
        <v/>
      </c>
      <c r="U113" t="str">
        <f t="shared" ca="1" si="44"/>
        <v/>
      </c>
      <c r="AC113" s="36">
        <v>103</v>
      </c>
      <c r="AD113">
        <f t="shared" si="36"/>
        <v>0</v>
      </c>
      <c r="AE113" t="str">
        <f t="shared" ca="1" si="46"/>
        <v/>
      </c>
      <c r="AF113" t="str">
        <f t="shared" ca="1" si="46"/>
        <v/>
      </c>
      <c r="AH113" s="36">
        <v>103</v>
      </c>
      <c r="AI113">
        <f t="shared" si="37"/>
        <v>0</v>
      </c>
      <c r="AJ113" t="str">
        <f t="shared" ca="1" si="47"/>
        <v/>
      </c>
      <c r="AK113" t="str">
        <f t="shared" ca="1" si="47"/>
        <v/>
      </c>
      <c r="AM113" s="36">
        <v>103</v>
      </c>
      <c r="AN113">
        <f t="shared" si="38"/>
        <v>0</v>
      </c>
      <c r="AO113" t="str">
        <f t="shared" ca="1" si="48"/>
        <v/>
      </c>
      <c r="AP113" t="str">
        <f t="shared" ca="1" si="48"/>
        <v/>
      </c>
      <c r="AR113" s="36">
        <v>103</v>
      </c>
      <c r="AS113">
        <f t="shared" si="39"/>
        <v>0</v>
      </c>
      <c r="AT113" t="str">
        <f t="shared" ca="1" si="49"/>
        <v/>
      </c>
      <c r="AU113" t="str">
        <f t="shared" ca="1" si="49"/>
        <v/>
      </c>
    </row>
    <row r="114" spans="9:47">
      <c r="I114" s="31"/>
      <c r="R114" s="36">
        <v>104</v>
      </c>
      <c r="S114">
        <f t="shared" si="34"/>
        <v>0</v>
      </c>
      <c r="T114" t="str">
        <f t="shared" ca="1" si="45"/>
        <v/>
      </c>
      <c r="U114" t="str">
        <f t="shared" ca="1" si="44"/>
        <v/>
      </c>
      <c r="AC114" s="36">
        <v>104</v>
      </c>
      <c r="AD114">
        <f t="shared" si="36"/>
        <v>0</v>
      </c>
      <c r="AE114" t="str">
        <f t="shared" ca="1" si="46"/>
        <v/>
      </c>
      <c r="AF114" t="str">
        <f t="shared" ca="1" si="46"/>
        <v/>
      </c>
      <c r="AH114" s="36">
        <v>104</v>
      </c>
      <c r="AI114">
        <f t="shared" si="37"/>
        <v>0</v>
      </c>
      <c r="AJ114" t="str">
        <f t="shared" ca="1" si="47"/>
        <v/>
      </c>
      <c r="AK114" t="str">
        <f t="shared" ca="1" si="47"/>
        <v/>
      </c>
      <c r="AM114" s="36">
        <v>104</v>
      </c>
      <c r="AN114">
        <f t="shared" si="38"/>
        <v>0</v>
      </c>
      <c r="AO114" t="str">
        <f t="shared" ca="1" si="48"/>
        <v/>
      </c>
      <c r="AP114" t="str">
        <f t="shared" ca="1" si="48"/>
        <v/>
      </c>
      <c r="AR114" s="36">
        <v>104</v>
      </c>
      <c r="AS114">
        <f t="shared" si="39"/>
        <v>0</v>
      </c>
      <c r="AT114" t="str">
        <f t="shared" ca="1" si="49"/>
        <v/>
      </c>
      <c r="AU114" t="str">
        <f t="shared" ca="1" si="49"/>
        <v/>
      </c>
    </row>
    <row r="115" spans="9:47">
      <c r="I115" s="31"/>
      <c r="R115" s="36">
        <v>105</v>
      </c>
      <c r="S115">
        <f t="shared" si="34"/>
        <v>0</v>
      </c>
      <c r="T115" t="str">
        <f t="shared" ca="1" si="45"/>
        <v/>
      </c>
      <c r="U115" t="str">
        <f t="shared" ca="1" si="44"/>
        <v/>
      </c>
      <c r="AC115" s="36">
        <v>105</v>
      </c>
      <c r="AD115">
        <f t="shared" si="36"/>
        <v>0</v>
      </c>
      <c r="AE115" t="str">
        <f t="shared" ca="1" si="46"/>
        <v/>
      </c>
      <c r="AF115" t="str">
        <f t="shared" ca="1" si="46"/>
        <v/>
      </c>
      <c r="AH115" s="36">
        <v>105</v>
      </c>
      <c r="AI115">
        <f t="shared" si="37"/>
        <v>0</v>
      </c>
      <c r="AJ115" t="str">
        <f t="shared" ca="1" si="47"/>
        <v/>
      </c>
      <c r="AK115" t="str">
        <f t="shared" ca="1" si="47"/>
        <v/>
      </c>
      <c r="AM115" s="36">
        <v>105</v>
      </c>
      <c r="AN115">
        <f t="shared" si="38"/>
        <v>0</v>
      </c>
      <c r="AO115" t="str">
        <f t="shared" ca="1" si="48"/>
        <v/>
      </c>
      <c r="AP115" t="str">
        <f t="shared" ca="1" si="48"/>
        <v/>
      </c>
      <c r="AR115" s="36">
        <v>105</v>
      </c>
      <c r="AS115">
        <f t="shared" si="39"/>
        <v>0</v>
      </c>
      <c r="AT115" t="str">
        <f t="shared" ca="1" si="49"/>
        <v/>
      </c>
      <c r="AU115" t="str">
        <f t="shared" ca="1" si="49"/>
        <v/>
      </c>
    </row>
    <row r="116" spans="9:47">
      <c r="I116" s="31"/>
      <c r="R116" s="36">
        <v>106</v>
      </c>
      <c r="S116">
        <f t="shared" si="34"/>
        <v>0</v>
      </c>
      <c r="T116" t="str">
        <f t="shared" ca="1" si="45"/>
        <v/>
      </c>
      <c r="U116" t="str">
        <f t="shared" ca="1" si="44"/>
        <v/>
      </c>
      <c r="AC116" s="36">
        <v>106</v>
      </c>
      <c r="AD116">
        <f t="shared" si="36"/>
        <v>0</v>
      </c>
      <c r="AE116" t="str">
        <f t="shared" ca="1" si="46"/>
        <v/>
      </c>
      <c r="AF116" t="str">
        <f t="shared" ca="1" si="46"/>
        <v/>
      </c>
      <c r="AH116" s="36">
        <v>106</v>
      </c>
      <c r="AI116">
        <f t="shared" si="37"/>
        <v>0</v>
      </c>
      <c r="AJ116" t="str">
        <f t="shared" ca="1" si="47"/>
        <v/>
      </c>
      <c r="AK116" t="str">
        <f t="shared" ca="1" si="47"/>
        <v/>
      </c>
      <c r="AM116" s="36">
        <v>106</v>
      </c>
      <c r="AN116">
        <f t="shared" si="38"/>
        <v>0</v>
      </c>
      <c r="AO116" t="str">
        <f t="shared" ca="1" si="48"/>
        <v/>
      </c>
      <c r="AP116" t="str">
        <f t="shared" ca="1" si="48"/>
        <v/>
      </c>
      <c r="AR116" s="36">
        <v>106</v>
      </c>
      <c r="AS116">
        <f t="shared" si="39"/>
        <v>0</v>
      </c>
      <c r="AT116" t="str">
        <f t="shared" ca="1" si="49"/>
        <v/>
      </c>
      <c r="AU116" t="str">
        <f t="shared" ca="1" si="49"/>
        <v/>
      </c>
    </row>
    <row r="117" spans="9:47">
      <c r="I117" s="31"/>
      <c r="R117" s="36">
        <v>107</v>
      </c>
      <c r="S117">
        <f t="shared" si="34"/>
        <v>0</v>
      </c>
      <c r="T117" t="str">
        <f t="shared" ca="1" si="45"/>
        <v/>
      </c>
      <c r="U117" t="str">
        <f t="shared" ca="1" si="44"/>
        <v/>
      </c>
      <c r="AC117" s="36">
        <v>107</v>
      </c>
      <c r="AD117">
        <f t="shared" si="36"/>
        <v>0</v>
      </c>
      <c r="AE117" t="str">
        <f t="shared" ca="1" si="46"/>
        <v/>
      </c>
      <c r="AF117" t="str">
        <f t="shared" ca="1" si="46"/>
        <v/>
      </c>
      <c r="AH117" s="36">
        <v>107</v>
      </c>
      <c r="AI117">
        <f t="shared" si="37"/>
        <v>0</v>
      </c>
      <c r="AJ117" t="str">
        <f t="shared" ca="1" si="47"/>
        <v/>
      </c>
      <c r="AK117" t="str">
        <f t="shared" ca="1" si="47"/>
        <v/>
      </c>
      <c r="AM117" s="36">
        <v>107</v>
      </c>
      <c r="AN117">
        <f t="shared" si="38"/>
        <v>0</v>
      </c>
      <c r="AO117" t="str">
        <f t="shared" ca="1" si="48"/>
        <v/>
      </c>
      <c r="AP117" t="str">
        <f t="shared" ca="1" si="48"/>
        <v/>
      </c>
      <c r="AR117" s="36">
        <v>107</v>
      </c>
      <c r="AS117">
        <f t="shared" si="39"/>
        <v>0</v>
      </c>
      <c r="AT117" t="str">
        <f t="shared" ca="1" si="49"/>
        <v/>
      </c>
      <c r="AU117" t="str">
        <f t="shared" ca="1" si="49"/>
        <v/>
      </c>
    </row>
    <row r="118" spans="9:47">
      <c r="I118" s="31"/>
      <c r="R118" s="36">
        <v>108</v>
      </c>
      <c r="S118">
        <f t="shared" si="34"/>
        <v>0</v>
      </c>
      <c r="T118" t="str">
        <f t="shared" ca="1" si="45"/>
        <v/>
      </c>
      <c r="U118" t="str">
        <f t="shared" ca="1" si="44"/>
        <v/>
      </c>
      <c r="AC118" s="36">
        <v>108</v>
      </c>
      <c r="AD118">
        <f t="shared" si="36"/>
        <v>0</v>
      </c>
      <c r="AE118" t="str">
        <f t="shared" ca="1" si="46"/>
        <v/>
      </c>
      <c r="AF118" t="str">
        <f t="shared" ca="1" si="46"/>
        <v/>
      </c>
      <c r="AH118" s="36">
        <v>108</v>
      </c>
      <c r="AI118">
        <f t="shared" si="37"/>
        <v>0</v>
      </c>
      <c r="AJ118" t="str">
        <f t="shared" ca="1" si="47"/>
        <v/>
      </c>
      <c r="AK118" t="str">
        <f t="shared" ca="1" si="47"/>
        <v/>
      </c>
      <c r="AM118" s="36">
        <v>108</v>
      </c>
      <c r="AN118">
        <f t="shared" si="38"/>
        <v>0</v>
      </c>
      <c r="AO118" t="str">
        <f t="shared" ca="1" si="48"/>
        <v/>
      </c>
      <c r="AP118" t="str">
        <f t="shared" ca="1" si="48"/>
        <v/>
      </c>
      <c r="AR118" s="36">
        <v>108</v>
      </c>
      <c r="AS118">
        <f t="shared" si="39"/>
        <v>0</v>
      </c>
      <c r="AT118" t="str">
        <f t="shared" ca="1" si="49"/>
        <v/>
      </c>
      <c r="AU118" t="str">
        <f t="shared" ca="1" si="49"/>
        <v/>
      </c>
    </row>
    <row r="119" spans="9:47">
      <c r="I119" s="31"/>
      <c r="R119" s="36">
        <v>109</v>
      </c>
      <c r="S119">
        <f t="shared" si="34"/>
        <v>0</v>
      </c>
      <c r="T119" t="str">
        <f t="shared" ca="1" si="45"/>
        <v/>
      </c>
      <c r="U119" t="str">
        <f t="shared" ca="1" si="44"/>
        <v/>
      </c>
      <c r="AC119" s="36">
        <v>109</v>
      </c>
      <c r="AD119">
        <f t="shared" si="36"/>
        <v>0</v>
      </c>
      <c r="AE119" t="str">
        <f t="shared" ca="1" si="46"/>
        <v/>
      </c>
      <c r="AF119" t="str">
        <f t="shared" ca="1" si="46"/>
        <v/>
      </c>
      <c r="AH119" s="36">
        <v>109</v>
      </c>
      <c r="AI119">
        <f t="shared" si="37"/>
        <v>0</v>
      </c>
      <c r="AJ119" t="str">
        <f t="shared" ca="1" si="47"/>
        <v/>
      </c>
      <c r="AK119" t="str">
        <f t="shared" ca="1" si="47"/>
        <v/>
      </c>
      <c r="AM119" s="36">
        <v>109</v>
      </c>
      <c r="AN119">
        <f t="shared" si="38"/>
        <v>0</v>
      </c>
      <c r="AO119" t="str">
        <f t="shared" ca="1" si="48"/>
        <v/>
      </c>
      <c r="AP119" t="str">
        <f t="shared" ca="1" si="48"/>
        <v/>
      </c>
      <c r="AR119" s="36">
        <v>109</v>
      </c>
      <c r="AS119">
        <f t="shared" si="39"/>
        <v>0</v>
      </c>
      <c r="AT119" t="str">
        <f t="shared" ca="1" si="49"/>
        <v/>
      </c>
      <c r="AU119" t="str">
        <f t="shared" ca="1" si="49"/>
        <v/>
      </c>
    </row>
    <row r="120" spans="9:47">
      <c r="I120" s="31"/>
      <c r="R120" s="36">
        <v>110</v>
      </c>
      <c r="S120">
        <f t="shared" si="34"/>
        <v>0</v>
      </c>
      <c r="T120" t="str">
        <f t="shared" ca="1" si="45"/>
        <v/>
      </c>
      <c r="U120" t="str">
        <f t="shared" ca="1" si="44"/>
        <v/>
      </c>
      <c r="AC120" s="36">
        <v>110</v>
      </c>
      <c r="AD120">
        <f t="shared" si="36"/>
        <v>0</v>
      </c>
      <c r="AE120" t="str">
        <f t="shared" ca="1" si="46"/>
        <v/>
      </c>
      <c r="AF120" t="str">
        <f t="shared" ca="1" si="46"/>
        <v/>
      </c>
      <c r="AH120" s="36">
        <v>110</v>
      </c>
      <c r="AI120">
        <f t="shared" si="37"/>
        <v>0</v>
      </c>
      <c r="AJ120" t="str">
        <f t="shared" ca="1" si="47"/>
        <v/>
      </c>
      <c r="AK120" t="str">
        <f t="shared" ca="1" si="47"/>
        <v/>
      </c>
      <c r="AM120" s="36">
        <v>110</v>
      </c>
      <c r="AN120">
        <f t="shared" si="38"/>
        <v>0</v>
      </c>
      <c r="AO120" t="str">
        <f t="shared" ca="1" si="48"/>
        <v/>
      </c>
      <c r="AP120" t="str">
        <f t="shared" ca="1" si="48"/>
        <v/>
      </c>
      <c r="AR120" s="36">
        <v>110</v>
      </c>
      <c r="AS120">
        <f t="shared" si="39"/>
        <v>0</v>
      </c>
      <c r="AT120" t="str">
        <f t="shared" ca="1" si="49"/>
        <v/>
      </c>
      <c r="AU120" t="str">
        <f t="shared" ca="1" si="49"/>
        <v/>
      </c>
    </row>
    <row r="121" spans="9:47">
      <c r="I121" s="31"/>
      <c r="R121" s="36">
        <v>111</v>
      </c>
      <c r="S121">
        <f t="shared" si="34"/>
        <v>0</v>
      </c>
      <c r="T121" t="str">
        <f t="shared" ca="1" si="45"/>
        <v/>
      </c>
      <c r="U121" t="str">
        <f t="shared" ca="1" si="44"/>
        <v/>
      </c>
      <c r="AC121" s="36">
        <v>111</v>
      </c>
      <c r="AD121">
        <f t="shared" si="36"/>
        <v>0</v>
      </c>
      <c r="AE121" t="str">
        <f t="shared" ca="1" si="46"/>
        <v/>
      </c>
      <c r="AF121" t="str">
        <f t="shared" ca="1" si="46"/>
        <v/>
      </c>
      <c r="AH121" s="36">
        <v>111</v>
      </c>
      <c r="AI121">
        <f t="shared" si="37"/>
        <v>0</v>
      </c>
      <c r="AJ121" t="str">
        <f t="shared" ca="1" si="47"/>
        <v/>
      </c>
      <c r="AK121" t="str">
        <f t="shared" ca="1" si="47"/>
        <v/>
      </c>
      <c r="AM121" s="36">
        <v>111</v>
      </c>
      <c r="AN121">
        <f t="shared" si="38"/>
        <v>0</v>
      </c>
      <c r="AO121" t="str">
        <f t="shared" ca="1" si="48"/>
        <v/>
      </c>
      <c r="AP121" t="str">
        <f t="shared" ca="1" si="48"/>
        <v/>
      </c>
      <c r="AR121" s="36">
        <v>111</v>
      </c>
      <c r="AS121">
        <f t="shared" si="39"/>
        <v>0</v>
      </c>
      <c r="AT121" t="str">
        <f t="shared" ca="1" si="49"/>
        <v/>
      </c>
      <c r="AU121" t="str">
        <f t="shared" ca="1" si="49"/>
        <v/>
      </c>
    </row>
    <row r="122" spans="9:47">
      <c r="I122" s="31"/>
      <c r="R122" s="36">
        <v>112</v>
      </c>
      <c r="S122">
        <f t="shared" si="34"/>
        <v>0</v>
      </c>
      <c r="T122" t="str">
        <f t="shared" ca="1" si="45"/>
        <v/>
      </c>
      <c r="U122" t="str">
        <f t="shared" ca="1" si="44"/>
        <v/>
      </c>
      <c r="AC122" s="36">
        <v>112</v>
      </c>
      <c r="AD122">
        <f t="shared" si="36"/>
        <v>0</v>
      </c>
      <c r="AE122" t="str">
        <f t="shared" ca="1" si="46"/>
        <v/>
      </c>
      <c r="AF122" t="str">
        <f t="shared" ca="1" si="46"/>
        <v/>
      </c>
      <c r="AH122" s="36">
        <v>112</v>
      </c>
      <c r="AI122">
        <f t="shared" si="37"/>
        <v>0</v>
      </c>
      <c r="AJ122" t="str">
        <f t="shared" ca="1" si="47"/>
        <v/>
      </c>
      <c r="AK122" t="str">
        <f t="shared" ca="1" si="47"/>
        <v/>
      </c>
      <c r="AM122" s="36">
        <v>112</v>
      </c>
      <c r="AN122">
        <f t="shared" si="38"/>
        <v>0</v>
      </c>
      <c r="AO122" t="str">
        <f t="shared" ca="1" si="48"/>
        <v/>
      </c>
      <c r="AP122" t="str">
        <f t="shared" ca="1" si="48"/>
        <v/>
      </c>
      <c r="AR122" s="36">
        <v>112</v>
      </c>
      <c r="AS122">
        <f t="shared" si="39"/>
        <v>0</v>
      </c>
      <c r="AT122" t="str">
        <f t="shared" ca="1" si="49"/>
        <v/>
      </c>
      <c r="AU122" t="str">
        <f t="shared" ca="1" si="49"/>
        <v/>
      </c>
    </row>
    <row r="123" spans="9:47">
      <c r="I123" s="31"/>
      <c r="R123" s="36">
        <v>113</v>
      </c>
      <c r="S123">
        <f t="shared" si="34"/>
        <v>0</v>
      </c>
      <c r="T123" t="str">
        <f t="shared" ca="1" si="45"/>
        <v/>
      </c>
      <c r="U123" t="str">
        <f t="shared" ca="1" si="44"/>
        <v/>
      </c>
      <c r="AC123" s="36">
        <v>113</v>
      </c>
      <c r="AD123">
        <f t="shared" si="36"/>
        <v>0</v>
      </c>
      <c r="AE123" t="str">
        <f t="shared" ca="1" si="46"/>
        <v/>
      </c>
      <c r="AF123" t="str">
        <f t="shared" ca="1" si="46"/>
        <v/>
      </c>
      <c r="AH123" s="36">
        <v>113</v>
      </c>
      <c r="AI123">
        <f t="shared" si="37"/>
        <v>0</v>
      </c>
      <c r="AJ123" t="str">
        <f t="shared" ca="1" si="47"/>
        <v/>
      </c>
      <c r="AK123" t="str">
        <f t="shared" ca="1" si="47"/>
        <v/>
      </c>
      <c r="AM123" s="36">
        <v>113</v>
      </c>
      <c r="AN123">
        <f t="shared" si="38"/>
        <v>0</v>
      </c>
      <c r="AO123" t="str">
        <f t="shared" ca="1" si="48"/>
        <v/>
      </c>
      <c r="AP123" t="str">
        <f t="shared" ca="1" si="48"/>
        <v/>
      </c>
      <c r="AR123" s="36">
        <v>113</v>
      </c>
      <c r="AS123">
        <f t="shared" si="39"/>
        <v>0</v>
      </c>
      <c r="AT123" t="str">
        <f t="shared" ca="1" si="49"/>
        <v/>
      </c>
      <c r="AU123" t="str">
        <f t="shared" ca="1" si="49"/>
        <v/>
      </c>
    </row>
    <row r="124" spans="9:47">
      <c r="I124" s="31"/>
      <c r="R124" s="36">
        <v>114</v>
      </c>
      <c r="S124">
        <f t="shared" si="34"/>
        <v>0</v>
      </c>
      <c r="T124" t="str">
        <f t="shared" ca="1" si="45"/>
        <v/>
      </c>
      <c r="U124" t="str">
        <f t="shared" ca="1" si="44"/>
        <v/>
      </c>
      <c r="AC124" s="36">
        <v>114</v>
      </c>
      <c r="AD124">
        <f t="shared" si="36"/>
        <v>0</v>
      </c>
      <c r="AE124" t="str">
        <f t="shared" ca="1" si="46"/>
        <v/>
      </c>
      <c r="AF124" t="str">
        <f t="shared" ca="1" si="46"/>
        <v/>
      </c>
      <c r="AH124" s="36">
        <v>114</v>
      </c>
      <c r="AI124">
        <f t="shared" si="37"/>
        <v>0</v>
      </c>
      <c r="AJ124" t="str">
        <f t="shared" ca="1" si="47"/>
        <v/>
      </c>
      <c r="AK124" t="str">
        <f t="shared" ca="1" si="47"/>
        <v/>
      </c>
      <c r="AM124" s="36">
        <v>114</v>
      </c>
      <c r="AN124">
        <f t="shared" si="38"/>
        <v>0</v>
      </c>
      <c r="AO124" t="str">
        <f t="shared" ca="1" si="48"/>
        <v/>
      </c>
      <c r="AP124" t="str">
        <f t="shared" ca="1" si="48"/>
        <v/>
      </c>
      <c r="AR124" s="36">
        <v>114</v>
      </c>
      <c r="AS124">
        <f t="shared" si="39"/>
        <v>0</v>
      </c>
      <c r="AT124" t="str">
        <f t="shared" ca="1" si="49"/>
        <v/>
      </c>
      <c r="AU124" t="str">
        <f t="shared" ca="1" si="49"/>
        <v/>
      </c>
    </row>
    <row r="125" spans="9:47">
      <c r="I125" s="31"/>
      <c r="R125" s="36">
        <v>115</v>
      </c>
      <c r="S125">
        <f t="shared" si="34"/>
        <v>0</v>
      </c>
      <c r="T125" t="str">
        <f t="shared" ca="1" si="45"/>
        <v/>
      </c>
      <c r="U125" t="str">
        <f t="shared" ca="1" si="44"/>
        <v/>
      </c>
      <c r="AC125" s="36">
        <v>115</v>
      </c>
      <c r="AD125">
        <f t="shared" si="36"/>
        <v>0</v>
      </c>
      <c r="AE125" t="str">
        <f t="shared" ca="1" si="46"/>
        <v/>
      </c>
      <c r="AF125" t="str">
        <f t="shared" ca="1" si="46"/>
        <v/>
      </c>
      <c r="AH125" s="36">
        <v>115</v>
      </c>
      <c r="AI125">
        <f t="shared" si="37"/>
        <v>0</v>
      </c>
      <c r="AJ125" t="str">
        <f t="shared" ca="1" si="47"/>
        <v/>
      </c>
      <c r="AK125" t="str">
        <f t="shared" ca="1" si="47"/>
        <v/>
      </c>
      <c r="AM125" s="36">
        <v>115</v>
      </c>
      <c r="AN125">
        <f t="shared" si="38"/>
        <v>0</v>
      </c>
      <c r="AO125" t="str">
        <f t="shared" ca="1" si="48"/>
        <v/>
      </c>
      <c r="AP125" t="str">
        <f t="shared" ca="1" si="48"/>
        <v/>
      </c>
      <c r="AR125" s="36">
        <v>115</v>
      </c>
      <c r="AS125">
        <f t="shared" si="39"/>
        <v>0</v>
      </c>
      <c r="AT125" t="str">
        <f t="shared" ca="1" si="49"/>
        <v/>
      </c>
      <c r="AU125" t="str">
        <f t="shared" ca="1" si="49"/>
        <v/>
      </c>
    </row>
    <row r="126" spans="9:47">
      <c r="I126" s="31"/>
      <c r="R126" s="36">
        <v>116</v>
      </c>
      <c r="S126">
        <f t="shared" si="34"/>
        <v>0</v>
      </c>
      <c r="T126" t="str">
        <f t="shared" ca="1" si="45"/>
        <v/>
      </c>
      <c r="U126" t="str">
        <f t="shared" ca="1" si="44"/>
        <v/>
      </c>
      <c r="AC126" s="36">
        <v>116</v>
      </c>
      <c r="AD126">
        <f t="shared" si="36"/>
        <v>0</v>
      </c>
      <c r="AE126" t="str">
        <f t="shared" ca="1" si="46"/>
        <v/>
      </c>
      <c r="AF126" t="str">
        <f t="shared" ca="1" si="46"/>
        <v/>
      </c>
      <c r="AH126" s="36">
        <v>116</v>
      </c>
      <c r="AI126">
        <f t="shared" si="37"/>
        <v>0</v>
      </c>
      <c r="AJ126" t="str">
        <f t="shared" ca="1" si="47"/>
        <v/>
      </c>
      <c r="AK126" t="str">
        <f t="shared" ca="1" si="47"/>
        <v/>
      </c>
      <c r="AM126" s="36">
        <v>116</v>
      </c>
      <c r="AN126">
        <f t="shared" si="38"/>
        <v>0</v>
      </c>
      <c r="AO126" t="str">
        <f t="shared" ca="1" si="48"/>
        <v/>
      </c>
      <c r="AP126" t="str">
        <f t="shared" ca="1" si="48"/>
        <v/>
      </c>
      <c r="AR126" s="36">
        <v>116</v>
      </c>
      <c r="AS126">
        <f t="shared" si="39"/>
        <v>0</v>
      </c>
      <c r="AT126" t="str">
        <f t="shared" ca="1" si="49"/>
        <v/>
      </c>
      <c r="AU126" t="str">
        <f t="shared" ca="1" si="49"/>
        <v/>
      </c>
    </row>
    <row r="127" spans="9:47">
      <c r="I127" s="31"/>
      <c r="R127" s="36">
        <v>117</v>
      </c>
      <c r="S127">
        <f t="shared" si="34"/>
        <v>0</v>
      </c>
      <c r="T127" t="str">
        <f t="shared" ca="1" si="45"/>
        <v/>
      </c>
      <c r="U127" t="str">
        <f t="shared" ca="1" si="44"/>
        <v/>
      </c>
      <c r="AC127" s="36">
        <v>117</v>
      </c>
      <c r="AD127">
        <f t="shared" si="36"/>
        <v>0</v>
      </c>
      <c r="AE127" t="str">
        <f t="shared" ca="1" si="46"/>
        <v/>
      </c>
      <c r="AF127" t="str">
        <f t="shared" ca="1" si="46"/>
        <v/>
      </c>
      <c r="AH127" s="36">
        <v>117</v>
      </c>
      <c r="AI127">
        <f t="shared" si="37"/>
        <v>0</v>
      </c>
      <c r="AJ127" t="str">
        <f t="shared" ca="1" si="47"/>
        <v/>
      </c>
      <c r="AK127" t="str">
        <f t="shared" ca="1" si="47"/>
        <v/>
      </c>
      <c r="AM127" s="36">
        <v>117</v>
      </c>
      <c r="AN127">
        <f t="shared" si="38"/>
        <v>0</v>
      </c>
      <c r="AO127" t="str">
        <f t="shared" ca="1" si="48"/>
        <v/>
      </c>
      <c r="AP127" t="str">
        <f t="shared" ca="1" si="48"/>
        <v/>
      </c>
      <c r="AR127" s="36">
        <v>117</v>
      </c>
      <c r="AS127">
        <f t="shared" si="39"/>
        <v>0</v>
      </c>
      <c r="AT127" t="str">
        <f t="shared" ca="1" si="49"/>
        <v/>
      </c>
      <c r="AU127" t="str">
        <f t="shared" ca="1" si="49"/>
        <v/>
      </c>
    </row>
    <row r="128" spans="9:47">
      <c r="I128" s="31"/>
      <c r="R128" s="36">
        <v>118</v>
      </c>
      <c r="S128">
        <f t="shared" si="34"/>
        <v>0</v>
      </c>
      <c r="T128" t="str">
        <f t="shared" ca="1" si="45"/>
        <v/>
      </c>
      <c r="U128" t="str">
        <f t="shared" ca="1" si="44"/>
        <v/>
      </c>
      <c r="AC128" s="36">
        <v>118</v>
      </c>
      <c r="AD128">
        <f t="shared" si="36"/>
        <v>0</v>
      </c>
      <c r="AE128" t="str">
        <f t="shared" ca="1" si="46"/>
        <v/>
      </c>
      <c r="AF128" t="str">
        <f t="shared" ca="1" si="46"/>
        <v/>
      </c>
      <c r="AH128" s="36">
        <v>118</v>
      </c>
      <c r="AI128">
        <f t="shared" si="37"/>
        <v>0</v>
      </c>
      <c r="AJ128" t="str">
        <f t="shared" ca="1" si="47"/>
        <v/>
      </c>
      <c r="AK128" t="str">
        <f t="shared" ca="1" si="47"/>
        <v/>
      </c>
      <c r="AM128" s="36">
        <v>118</v>
      </c>
      <c r="AN128">
        <f t="shared" si="38"/>
        <v>0</v>
      </c>
      <c r="AO128" t="str">
        <f t="shared" ca="1" si="48"/>
        <v/>
      </c>
      <c r="AP128" t="str">
        <f t="shared" ca="1" si="48"/>
        <v/>
      </c>
      <c r="AR128" s="36">
        <v>118</v>
      </c>
      <c r="AS128">
        <f t="shared" si="39"/>
        <v>0</v>
      </c>
      <c r="AT128" t="str">
        <f t="shared" ca="1" si="49"/>
        <v/>
      </c>
      <c r="AU128" t="str">
        <f t="shared" ca="1" si="49"/>
        <v/>
      </c>
    </row>
    <row r="129" spans="9:47">
      <c r="I129" s="31"/>
      <c r="R129" s="36">
        <v>119</v>
      </c>
      <c r="S129">
        <f t="shared" si="34"/>
        <v>0</v>
      </c>
      <c r="T129" t="str">
        <f t="shared" ca="1" si="45"/>
        <v/>
      </c>
      <c r="U129" t="str">
        <f t="shared" ca="1" si="44"/>
        <v/>
      </c>
      <c r="AC129" s="36">
        <v>119</v>
      </c>
      <c r="AD129">
        <f t="shared" si="36"/>
        <v>0</v>
      </c>
      <c r="AE129" t="str">
        <f t="shared" ca="1" si="46"/>
        <v/>
      </c>
      <c r="AF129" t="str">
        <f t="shared" ca="1" si="46"/>
        <v/>
      </c>
      <c r="AH129" s="36">
        <v>119</v>
      </c>
      <c r="AI129">
        <f t="shared" si="37"/>
        <v>0</v>
      </c>
      <c r="AJ129" t="str">
        <f t="shared" ca="1" si="47"/>
        <v/>
      </c>
      <c r="AK129" t="str">
        <f t="shared" ca="1" si="47"/>
        <v/>
      </c>
      <c r="AM129" s="36">
        <v>119</v>
      </c>
      <c r="AN129">
        <f t="shared" si="38"/>
        <v>0</v>
      </c>
      <c r="AO129" t="str">
        <f t="shared" ca="1" si="48"/>
        <v/>
      </c>
      <c r="AP129" t="str">
        <f t="shared" ca="1" si="48"/>
        <v/>
      </c>
      <c r="AR129" s="36">
        <v>119</v>
      </c>
      <c r="AS129">
        <f t="shared" si="39"/>
        <v>0</v>
      </c>
      <c r="AT129" t="str">
        <f t="shared" ca="1" si="49"/>
        <v/>
      </c>
      <c r="AU129" t="str">
        <f t="shared" ca="1" si="49"/>
        <v/>
      </c>
    </row>
    <row r="130" spans="9:47">
      <c r="I130" s="31"/>
      <c r="R130" s="36">
        <v>120</v>
      </c>
      <c r="S130">
        <f t="shared" si="34"/>
        <v>0</v>
      </c>
      <c r="T130" t="str">
        <f t="shared" ca="1" si="45"/>
        <v/>
      </c>
      <c r="U130" t="str">
        <f t="shared" ca="1" si="44"/>
        <v/>
      </c>
      <c r="AC130" s="36">
        <v>120</v>
      </c>
      <c r="AD130">
        <f t="shared" si="36"/>
        <v>0</v>
      </c>
      <c r="AE130" t="str">
        <f t="shared" ca="1" si="46"/>
        <v/>
      </c>
      <c r="AF130" t="str">
        <f t="shared" ca="1" si="46"/>
        <v/>
      </c>
      <c r="AH130" s="36">
        <v>120</v>
      </c>
      <c r="AI130">
        <f t="shared" si="37"/>
        <v>0</v>
      </c>
      <c r="AJ130" t="str">
        <f t="shared" ca="1" si="47"/>
        <v/>
      </c>
      <c r="AK130" t="str">
        <f t="shared" ca="1" si="47"/>
        <v/>
      </c>
      <c r="AM130" s="36">
        <v>120</v>
      </c>
      <c r="AN130">
        <f t="shared" si="38"/>
        <v>0</v>
      </c>
      <c r="AO130" t="str">
        <f t="shared" ca="1" si="48"/>
        <v/>
      </c>
      <c r="AP130" t="str">
        <f t="shared" ca="1" si="48"/>
        <v/>
      </c>
      <c r="AR130" s="36">
        <v>120</v>
      </c>
      <c r="AS130">
        <f t="shared" si="39"/>
        <v>0</v>
      </c>
      <c r="AT130" t="str">
        <f t="shared" ca="1" si="49"/>
        <v/>
      </c>
      <c r="AU130" t="str">
        <f t="shared" ca="1" si="49"/>
        <v/>
      </c>
    </row>
    <row r="131" spans="9:47">
      <c r="I131" s="31"/>
      <c r="R131" s="36">
        <v>121</v>
      </c>
      <c r="S131">
        <f t="shared" si="34"/>
        <v>0</v>
      </c>
      <c r="T131" t="str">
        <f t="shared" ca="1" si="45"/>
        <v/>
      </c>
      <c r="U131" t="str">
        <f t="shared" ca="1" si="44"/>
        <v/>
      </c>
      <c r="AC131" s="36">
        <v>121</v>
      </c>
      <c r="AD131">
        <f t="shared" si="36"/>
        <v>0</v>
      </c>
      <c r="AE131" t="str">
        <f t="shared" ca="1" si="46"/>
        <v/>
      </c>
      <c r="AF131" t="str">
        <f t="shared" ca="1" si="46"/>
        <v/>
      </c>
      <c r="AH131" s="36">
        <v>121</v>
      </c>
      <c r="AI131">
        <f t="shared" si="37"/>
        <v>0</v>
      </c>
      <c r="AJ131" t="str">
        <f t="shared" ca="1" si="47"/>
        <v/>
      </c>
      <c r="AK131" t="str">
        <f t="shared" ca="1" si="47"/>
        <v/>
      </c>
      <c r="AM131" s="36">
        <v>121</v>
      </c>
      <c r="AN131">
        <f t="shared" si="38"/>
        <v>0</v>
      </c>
      <c r="AO131" t="str">
        <f t="shared" ca="1" si="48"/>
        <v/>
      </c>
      <c r="AP131" t="str">
        <f t="shared" ca="1" si="48"/>
        <v/>
      </c>
      <c r="AR131" s="36">
        <v>121</v>
      </c>
      <c r="AS131">
        <f t="shared" si="39"/>
        <v>0</v>
      </c>
      <c r="AT131" t="str">
        <f t="shared" ca="1" si="49"/>
        <v/>
      </c>
      <c r="AU131" t="str">
        <f t="shared" ca="1" si="49"/>
        <v/>
      </c>
    </row>
    <row r="132" spans="9:47">
      <c r="I132" s="31"/>
      <c r="R132" s="36">
        <v>122</v>
      </c>
      <c r="S132">
        <f t="shared" si="34"/>
        <v>0</v>
      </c>
      <c r="T132" t="str">
        <f t="shared" ca="1" si="45"/>
        <v/>
      </c>
      <c r="U132" t="str">
        <f t="shared" ca="1" si="44"/>
        <v/>
      </c>
      <c r="AC132" s="36">
        <v>122</v>
      </c>
      <c r="AD132">
        <f t="shared" si="36"/>
        <v>0</v>
      </c>
      <c r="AE132" t="str">
        <f t="shared" ref="AE132:AF151" ca="1" si="50">IF($AD132&gt;0,INDIRECT(AE$1&amp;$AD132)&amp;"","")</f>
        <v/>
      </c>
      <c r="AF132" t="str">
        <f t="shared" ca="1" si="50"/>
        <v/>
      </c>
      <c r="AH132" s="36">
        <v>122</v>
      </c>
      <c r="AI132">
        <f t="shared" si="37"/>
        <v>0</v>
      </c>
      <c r="AJ132" t="str">
        <f t="shared" ref="AJ132:AK151" ca="1" si="51">IF($AI132&gt;0,INDIRECT(AJ$1&amp;$AI132)&amp;"","")</f>
        <v/>
      </c>
      <c r="AK132" t="str">
        <f t="shared" ca="1" si="51"/>
        <v/>
      </c>
      <c r="AM132" s="36">
        <v>122</v>
      </c>
      <c r="AN132">
        <f t="shared" si="38"/>
        <v>0</v>
      </c>
      <c r="AO132" t="str">
        <f t="shared" ref="AO132:AP151" ca="1" si="52">IF($AN132&gt;0,INDIRECT(AO$1&amp;$AN132)&amp;"","")</f>
        <v/>
      </c>
      <c r="AP132" t="str">
        <f t="shared" ca="1" si="52"/>
        <v/>
      </c>
      <c r="AR132" s="36">
        <v>122</v>
      </c>
      <c r="AS132">
        <f t="shared" si="39"/>
        <v>0</v>
      </c>
      <c r="AT132" t="str">
        <f t="shared" ref="AT132:AU151" ca="1" si="53">IF($AS132&gt;0,INDIRECT(AT$1&amp;$AS132)&amp;"","")</f>
        <v/>
      </c>
      <c r="AU132" t="str">
        <f t="shared" ca="1" si="53"/>
        <v/>
      </c>
    </row>
    <row r="133" spans="9:47">
      <c r="I133" s="31"/>
      <c r="R133" s="36">
        <v>123</v>
      </c>
      <c r="S133">
        <f t="shared" si="34"/>
        <v>0</v>
      </c>
      <c r="T133" t="str">
        <f t="shared" ca="1" si="45"/>
        <v/>
      </c>
      <c r="U133" t="str">
        <f t="shared" ca="1" si="44"/>
        <v/>
      </c>
      <c r="AC133" s="36">
        <v>123</v>
      </c>
      <c r="AD133">
        <f t="shared" si="36"/>
        <v>0</v>
      </c>
      <c r="AE133" t="str">
        <f t="shared" ca="1" si="50"/>
        <v/>
      </c>
      <c r="AF133" t="str">
        <f t="shared" ca="1" si="50"/>
        <v/>
      </c>
      <c r="AH133" s="36">
        <v>123</v>
      </c>
      <c r="AI133">
        <f t="shared" si="37"/>
        <v>0</v>
      </c>
      <c r="AJ133" t="str">
        <f t="shared" ca="1" si="51"/>
        <v/>
      </c>
      <c r="AK133" t="str">
        <f t="shared" ca="1" si="51"/>
        <v/>
      </c>
      <c r="AM133" s="36">
        <v>123</v>
      </c>
      <c r="AN133">
        <f t="shared" si="38"/>
        <v>0</v>
      </c>
      <c r="AO133" t="str">
        <f t="shared" ca="1" si="52"/>
        <v/>
      </c>
      <c r="AP133" t="str">
        <f t="shared" ca="1" si="52"/>
        <v/>
      </c>
      <c r="AR133" s="36">
        <v>123</v>
      </c>
      <c r="AS133">
        <f t="shared" si="39"/>
        <v>0</v>
      </c>
      <c r="AT133" t="str">
        <f t="shared" ca="1" si="53"/>
        <v/>
      </c>
      <c r="AU133" t="str">
        <f t="shared" ca="1" si="53"/>
        <v/>
      </c>
    </row>
    <row r="134" spans="9:47">
      <c r="I134" s="31"/>
      <c r="R134" s="36">
        <v>124</v>
      </c>
      <c r="S134">
        <f t="shared" si="34"/>
        <v>0</v>
      </c>
      <c r="T134" t="str">
        <f t="shared" ca="1" si="45"/>
        <v/>
      </c>
      <c r="U134" t="str">
        <f t="shared" ca="1" si="44"/>
        <v/>
      </c>
      <c r="AC134" s="36">
        <v>124</v>
      </c>
      <c r="AD134">
        <f t="shared" si="36"/>
        <v>0</v>
      </c>
      <c r="AE134" t="str">
        <f t="shared" ca="1" si="50"/>
        <v/>
      </c>
      <c r="AF134" t="str">
        <f t="shared" ca="1" si="50"/>
        <v/>
      </c>
      <c r="AH134" s="36">
        <v>124</v>
      </c>
      <c r="AI134">
        <f t="shared" si="37"/>
        <v>0</v>
      </c>
      <c r="AJ134" t="str">
        <f t="shared" ca="1" si="51"/>
        <v/>
      </c>
      <c r="AK134" t="str">
        <f t="shared" ca="1" si="51"/>
        <v/>
      </c>
      <c r="AM134" s="36">
        <v>124</v>
      </c>
      <c r="AN134">
        <f t="shared" si="38"/>
        <v>0</v>
      </c>
      <c r="AO134" t="str">
        <f t="shared" ca="1" si="52"/>
        <v/>
      </c>
      <c r="AP134" t="str">
        <f t="shared" ca="1" si="52"/>
        <v/>
      </c>
      <c r="AR134" s="36">
        <v>124</v>
      </c>
      <c r="AS134">
        <f t="shared" si="39"/>
        <v>0</v>
      </c>
      <c r="AT134" t="str">
        <f t="shared" ca="1" si="53"/>
        <v/>
      </c>
      <c r="AU134" t="str">
        <f t="shared" ca="1" si="53"/>
        <v/>
      </c>
    </row>
    <row r="135" spans="9:47">
      <c r="I135" s="31"/>
      <c r="R135" s="36">
        <v>125</v>
      </c>
      <c r="S135">
        <f t="shared" si="34"/>
        <v>0</v>
      </c>
      <c r="T135" t="str">
        <f t="shared" ca="1" si="45"/>
        <v/>
      </c>
      <c r="U135" t="str">
        <f t="shared" ca="1" si="44"/>
        <v/>
      </c>
      <c r="AC135" s="36">
        <v>125</v>
      </c>
      <c r="AD135">
        <f t="shared" si="36"/>
        <v>0</v>
      </c>
      <c r="AE135" t="str">
        <f t="shared" ca="1" si="50"/>
        <v/>
      </c>
      <c r="AF135" t="str">
        <f t="shared" ca="1" si="50"/>
        <v/>
      </c>
      <c r="AH135" s="36">
        <v>125</v>
      </c>
      <c r="AI135">
        <f t="shared" si="37"/>
        <v>0</v>
      </c>
      <c r="AJ135" t="str">
        <f t="shared" ca="1" si="51"/>
        <v/>
      </c>
      <c r="AK135" t="str">
        <f t="shared" ca="1" si="51"/>
        <v/>
      </c>
      <c r="AM135" s="36">
        <v>125</v>
      </c>
      <c r="AN135">
        <f t="shared" si="38"/>
        <v>0</v>
      </c>
      <c r="AO135" t="str">
        <f t="shared" ca="1" si="52"/>
        <v/>
      </c>
      <c r="AP135" t="str">
        <f t="shared" ca="1" si="52"/>
        <v/>
      </c>
      <c r="AR135" s="36">
        <v>125</v>
      </c>
      <c r="AS135">
        <f t="shared" si="39"/>
        <v>0</v>
      </c>
      <c r="AT135" t="str">
        <f t="shared" ca="1" si="53"/>
        <v/>
      </c>
      <c r="AU135" t="str">
        <f t="shared" ca="1" si="53"/>
        <v/>
      </c>
    </row>
    <row r="136" spans="9:47">
      <c r="I136" s="31"/>
      <c r="R136" s="36">
        <v>126</v>
      </c>
      <c r="S136">
        <f t="shared" si="34"/>
        <v>0</v>
      </c>
      <c r="T136" t="str">
        <f t="shared" ca="1" si="45"/>
        <v/>
      </c>
      <c r="U136" t="str">
        <f t="shared" ca="1" si="44"/>
        <v/>
      </c>
      <c r="AC136" s="36">
        <v>126</v>
      </c>
      <c r="AD136">
        <f t="shared" si="36"/>
        <v>0</v>
      </c>
      <c r="AE136" t="str">
        <f t="shared" ca="1" si="50"/>
        <v/>
      </c>
      <c r="AF136" t="str">
        <f t="shared" ca="1" si="50"/>
        <v/>
      </c>
      <c r="AH136" s="36">
        <v>126</v>
      </c>
      <c r="AI136">
        <f t="shared" si="37"/>
        <v>0</v>
      </c>
      <c r="AJ136" t="str">
        <f t="shared" ca="1" si="51"/>
        <v/>
      </c>
      <c r="AK136" t="str">
        <f t="shared" ca="1" si="51"/>
        <v/>
      </c>
      <c r="AM136" s="36">
        <v>126</v>
      </c>
      <c r="AN136">
        <f t="shared" si="38"/>
        <v>0</v>
      </c>
      <c r="AO136" t="str">
        <f t="shared" ca="1" si="52"/>
        <v/>
      </c>
      <c r="AP136" t="str">
        <f t="shared" ca="1" si="52"/>
        <v/>
      </c>
      <c r="AR136" s="36">
        <v>126</v>
      </c>
      <c r="AS136">
        <f t="shared" si="39"/>
        <v>0</v>
      </c>
      <c r="AT136" t="str">
        <f t="shared" ca="1" si="53"/>
        <v/>
      </c>
      <c r="AU136" t="str">
        <f t="shared" ca="1" si="53"/>
        <v/>
      </c>
    </row>
    <row r="137" spans="9:47">
      <c r="I137" s="31"/>
      <c r="R137" s="36">
        <v>127</v>
      </c>
      <c r="S137">
        <f t="shared" si="34"/>
        <v>0</v>
      </c>
      <c r="T137" t="str">
        <f t="shared" ca="1" si="45"/>
        <v/>
      </c>
      <c r="U137" t="str">
        <f t="shared" ca="1" si="44"/>
        <v/>
      </c>
      <c r="AC137" s="36">
        <v>127</v>
      </c>
      <c r="AD137">
        <f t="shared" si="36"/>
        <v>0</v>
      </c>
      <c r="AE137" t="str">
        <f t="shared" ca="1" si="50"/>
        <v/>
      </c>
      <c r="AF137" t="str">
        <f t="shared" ca="1" si="50"/>
        <v/>
      </c>
      <c r="AH137" s="36">
        <v>127</v>
      </c>
      <c r="AI137">
        <f t="shared" si="37"/>
        <v>0</v>
      </c>
      <c r="AJ137" t="str">
        <f t="shared" ca="1" si="51"/>
        <v/>
      </c>
      <c r="AK137" t="str">
        <f t="shared" ca="1" si="51"/>
        <v/>
      </c>
      <c r="AM137" s="36">
        <v>127</v>
      </c>
      <c r="AN137">
        <f t="shared" si="38"/>
        <v>0</v>
      </c>
      <c r="AO137" t="str">
        <f t="shared" ca="1" si="52"/>
        <v/>
      </c>
      <c r="AP137" t="str">
        <f t="shared" ca="1" si="52"/>
        <v/>
      </c>
      <c r="AR137" s="36">
        <v>127</v>
      </c>
      <c r="AS137">
        <f t="shared" si="39"/>
        <v>0</v>
      </c>
      <c r="AT137" t="str">
        <f t="shared" ca="1" si="53"/>
        <v/>
      </c>
      <c r="AU137" t="str">
        <f t="shared" ca="1" si="53"/>
        <v/>
      </c>
    </row>
    <row r="138" spans="9:47">
      <c r="I138" s="31"/>
      <c r="R138" s="36">
        <v>128</v>
      </c>
      <c r="S138">
        <f t="shared" si="34"/>
        <v>0</v>
      </c>
      <c r="T138" t="str">
        <f t="shared" ca="1" si="45"/>
        <v/>
      </c>
      <c r="U138" t="str">
        <f t="shared" ca="1" si="44"/>
        <v/>
      </c>
      <c r="AC138" s="36">
        <v>128</v>
      </c>
      <c r="AD138">
        <f t="shared" si="36"/>
        <v>0</v>
      </c>
      <c r="AE138" t="str">
        <f t="shared" ca="1" si="50"/>
        <v/>
      </c>
      <c r="AF138" t="str">
        <f t="shared" ca="1" si="50"/>
        <v/>
      </c>
      <c r="AH138" s="36">
        <v>128</v>
      </c>
      <c r="AI138">
        <f t="shared" si="37"/>
        <v>0</v>
      </c>
      <c r="AJ138" t="str">
        <f t="shared" ca="1" si="51"/>
        <v/>
      </c>
      <c r="AK138" t="str">
        <f t="shared" ca="1" si="51"/>
        <v/>
      </c>
      <c r="AM138" s="36">
        <v>128</v>
      </c>
      <c r="AN138">
        <f t="shared" si="38"/>
        <v>0</v>
      </c>
      <c r="AO138" t="str">
        <f t="shared" ca="1" si="52"/>
        <v/>
      </c>
      <c r="AP138" t="str">
        <f t="shared" ca="1" si="52"/>
        <v/>
      </c>
      <c r="AR138" s="36">
        <v>128</v>
      </c>
      <c r="AS138">
        <f t="shared" si="39"/>
        <v>0</v>
      </c>
      <c r="AT138" t="str">
        <f t="shared" ca="1" si="53"/>
        <v/>
      </c>
      <c r="AU138" t="str">
        <f t="shared" ca="1" si="53"/>
        <v/>
      </c>
    </row>
    <row r="139" spans="9:47">
      <c r="I139" s="31"/>
      <c r="R139" s="36">
        <v>129</v>
      </c>
      <c r="S139">
        <f t="shared" si="34"/>
        <v>0</v>
      </c>
      <c r="T139" t="str">
        <f t="shared" ca="1" si="45"/>
        <v/>
      </c>
      <c r="U139" t="str">
        <f t="shared" ref="U139:U170" ca="1" si="54">IF($S139&gt;0,INDIRECT(U$1&amp;$S139)&amp;"","")</f>
        <v/>
      </c>
      <c r="AC139" s="36">
        <v>129</v>
      </c>
      <c r="AD139">
        <f t="shared" si="36"/>
        <v>0</v>
      </c>
      <c r="AE139" t="str">
        <f t="shared" ca="1" si="50"/>
        <v/>
      </c>
      <c r="AF139" t="str">
        <f t="shared" ca="1" si="50"/>
        <v/>
      </c>
      <c r="AH139" s="36">
        <v>129</v>
      </c>
      <c r="AI139">
        <f t="shared" si="37"/>
        <v>0</v>
      </c>
      <c r="AJ139" t="str">
        <f t="shared" ca="1" si="51"/>
        <v/>
      </c>
      <c r="AK139" t="str">
        <f t="shared" ca="1" si="51"/>
        <v/>
      </c>
      <c r="AM139" s="36">
        <v>129</v>
      </c>
      <c r="AN139">
        <f t="shared" si="38"/>
        <v>0</v>
      </c>
      <c r="AO139" t="str">
        <f t="shared" ca="1" si="52"/>
        <v/>
      </c>
      <c r="AP139" t="str">
        <f t="shared" ca="1" si="52"/>
        <v/>
      </c>
      <c r="AR139" s="36">
        <v>129</v>
      </c>
      <c r="AS139">
        <f t="shared" si="39"/>
        <v>0</v>
      </c>
      <c r="AT139" t="str">
        <f t="shared" ca="1" si="53"/>
        <v/>
      </c>
      <c r="AU139" t="str">
        <f t="shared" ca="1" si="53"/>
        <v/>
      </c>
    </row>
    <row r="140" spans="9:47">
      <c r="I140" s="31"/>
      <c r="R140" s="36">
        <v>130</v>
      </c>
      <c r="S140">
        <f t="shared" ref="S140:S198" si="55">IF(R140&gt;$M$3,0,S139+1)</f>
        <v>0</v>
      </c>
      <c r="T140" t="str">
        <f t="shared" ref="T140:T171" ca="1" si="56">IF($S140&gt;0,INDIRECT(T$1&amp;$S140)&amp;"","")</f>
        <v/>
      </c>
      <c r="U140" t="str">
        <f t="shared" ca="1" si="54"/>
        <v/>
      </c>
      <c r="AC140" s="36">
        <v>130</v>
      </c>
      <c r="AD140">
        <f t="shared" ref="AD140:AD199" si="57">IF(AC140&gt;$Y$3,0,AD139+1)</f>
        <v>0</v>
      </c>
      <c r="AE140" t="str">
        <f t="shared" ca="1" si="50"/>
        <v/>
      </c>
      <c r="AF140" t="str">
        <f t="shared" ca="1" si="50"/>
        <v/>
      </c>
      <c r="AH140" s="36">
        <v>130</v>
      </c>
      <c r="AI140">
        <f t="shared" si="37"/>
        <v>0</v>
      </c>
      <c r="AJ140" t="str">
        <f t="shared" ca="1" si="51"/>
        <v/>
      </c>
      <c r="AK140" t="str">
        <f t="shared" ca="1" si="51"/>
        <v/>
      </c>
      <c r="AM140" s="36">
        <v>130</v>
      </c>
      <c r="AN140">
        <f t="shared" si="38"/>
        <v>0</v>
      </c>
      <c r="AO140" t="str">
        <f t="shared" ca="1" si="52"/>
        <v/>
      </c>
      <c r="AP140" t="str">
        <f t="shared" ca="1" si="52"/>
        <v/>
      </c>
      <c r="AR140" s="36">
        <v>130</v>
      </c>
      <c r="AS140">
        <f t="shared" si="39"/>
        <v>0</v>
      </c>
      <c r="AT140" t="str">
        <f t="shared" ca="1" si="53"/>
        <v/>
      </c>
      <c r="AU140" t="str">
        <f t="shared" ca="1" si="53"/>
        <v/>
      </c>
    </row>
    <row r="141" spans="9:47">
      <c r="I141" s="31"/>
      <c r="R141" s="36">
        <v>131</v>
      </c>
      <c r="S141">
        <f t="shared" si="55"/>
        <v>0</v>
      </c>
      <c r="T141" t="str">
        <f t="shared" ca="1" si="56"/>
        <v/>
      </c>
      <c r="U141" t="str">
        <f t="shared" ca="1" si="54"/>
        <v/>
      </c>
      <c r="AC141" s="36">
        <v>131</v>
      </c>
      <c r="AD141">
        <f t="shared" si="57"/>
        <v>0</v>
      </c>
      <c r="AE141" t="str">
        <f t="shared" ca="1" si="50"/>
        <v/>
      </c>
      <c r="AF141" t="str">
        <f t="shared" ca="1" si="50"/>
        <v/>
      </c>
      <c r="AH141" s="36">
        <v>131</v>
      </c>
      <c r="AI141">
        <f t="shared" ref="AI141:AI199" si="58">IF(AH141&gt;$Y$4,0,AI140+1)</f>
        <v>0</v>
      </c>
      <c r="AJ141" t="str">
        <f t="shared" ca="1" si="51"/>
        <v/>
      </c>
      <c r="AK141" t="str">
        <f t="shared" ca="1" si="51"/>
        <v/>
      </c>
      <c r="AM141" s="36">
        <v>131</v>
      </c>
      <c r="AN141">
        <f t="shared" ref="AN141:AN199" si="59">IF(AM141&gt;$Y$5,0,AN140+1)</f>
        <v>0</v>
      </c>
      <c r="AO141" t="str">
        <f t="shared" ca="1" si="52"/>
        <v/>
      </c>
      <c r="AP141" t="str">
        <f t="shared" ca="1" si="52"/>
        <v/>
      </c>
      <c r="AR141" s="36">
        <v>131</v>
      </c>
      <c r="AS141">
        <f t="shared" ref="AS141:AS199" si="60">IF(AR141&gt;$Y$6,0,AS140+1)</f>
        <v>0</v>
      </c>
      <c r="AT141" t="str">
        <f t="shared" ca="1" si="53"/>
        <v/>
      </c>
      <c r="AU141" t="str">
        <f t="shared" ca="1" si="53"/>
        <v/>
      </c>
    </row>
    <row r="142" spans="9:47">
      <c r="I142" s="31"/>
      <c r="R142" s="36">
        <v>132</v>
      </c>
      <c r="S142">
        <f t="shared" si="55"/>
        <v>0</v>
      </c>
      <c r="T142" t="str">
        <f t="shared" ca="1" si="56"/>
        <v/>
      </c>
      <c r="U142" t="str">
        <f t="shared" ca="1" si="54"/>
        <v/>
      </c>
      <c r="AC142" s="36">
        <v>132</v>
      </c>
      <c r="AD142">
        <f t="shared" si="57"/>
        <v>0</v>
      </c>
      <c r="AE142" t="str">
        <f t="shared" ca="1" si="50"/>
        <v/>
      </c>
      <c r="AF142" t="str">
        <f t="shared" ca="1" si="50"/>
        <v/>
      </c>
      <c r="AH142" s="36">
        <v>132</v>
      </c>
      <c r="AI142">
        <f t="shared" si="58"/>
        <v>0</v>
      </c>
      <c r="AJ142" t="str">
        <f t="shared" ca="1" si="51"/>
        <v/>
      </c>
      <c r="AK142" t="str">
        <f t="shared" ca="1" si="51"/>
        <v/>
      </c>
      <c r="AM142" s="36">
        <v>132</v>
      </c>
      <c r="AN142">
        <f t="shared" si="59"/>
        <v>0</v>
      </c>
      <c r="AO142" t="str">
        <f t="shared" ca="1" si="52"/>
        <v/>
      </c>
      <c r="AP142" t="str">
        <f t="shared" ca="1" si="52"/>
        <v/>
      </c>
      <c r="AR142" s="36">
        <v>132</v>
      </c>
      <c r="AS142">
        <f t="shared" si="60"/>
        <v>0</v>
      </c>
      <c r="AT142" t="str">
        <f t="shared" ca="1" si="53"/>
        <v/>
      </c>
      <c r="AU142" t="str">
        <f t="shared" ca="1" si="53"/>
        <v/>
      </c>
    </row>
    <row r="143" spans="9:47">
      <c r="I143" s="31"/>
      <c r="R143" s="36">
        <v>133</v>
      </c>
      <c r="S143">
        <f t="shared" si="55"/>
        <v>0</v>
      </c>
      <c r="T143" t="str">
        <f t="shared" ca="1" si="56"/>
        <v/>
      </c>
      <c r="U143" t="str">
        <f t="shared" ca="1" si="54"/>
        <v/>
      </c>
      <c r="AC143" s="36">
        <v>133</v>
      </c>
      <c r="AD143">
        <f t="shared" si="57"/>
        <v>0</v>
      </c>
      <c r="AE143" t="str">
        <f t="shared" ca="1" si="50"/>
        <v/>
      </c>
      <c r="AF143" t="str">
        <f t="shared" ca="1" si="50"/>
        <v/>
      </c>
      <c r="AH143" s="36">
        <v>133</v>
      </c>
      <c r="AI143">
        <f t="shared" si="58"/>
        <v>0</v>
      </c>
      <c r="AJ143" t="str">
        <f t="shared" ca="1" si="51"/>
        <v/>
      </c>
      <c r="AK143" t="str">
        <f t="shared" ca="1" si="51"/>
        <v/>
      </c>
      <c r="AM143" s="36">
        <v>133</v>
      </c>
      <c r="AN143">
        <f t="shared" si="59"/>
        <v>0</v>
      </c>
      <c r="AO143" t="str">
        <f t="shared" ca="1" si="52"/>
        <v/>
      </c>
      <c r="AP143" t="str">
        <f t="shared" ca="1" si="52"/>
        <v/>
      </c>
      <c r="AR143" s="36">
        <v>133</v>
      </c>
      <c r="AS143">
        <f t="shared" si="60"/>
        <v>0</v>
      </c>
      <c r="AT143" t="str">
        <f t="shared" ca="1" si="53"/>
        <v/>
      </c>
      <c r="AU143" t="str">
        <f t="shared" ca="1" si="53"/>
        <v/>
      </c>
    </row>
    <row r="144" spans="9:47">
      <c r="I144" s="31"/>
      <c r="R144" s="36">
        <v>134</v>
      </c>
      <c r="S144">
        <f t="shared" si="55"/>
        <v>0</v>
      </c>
      <c r="T144" t="str">
        <f t="shared" ca="1" si="56"/>
        <v/>
      </c>
      <c r="U144" t="str">
        <f t="shared" ca="1" si="54"/>
        <v/>
      </c>
      <c r="AC144" s="36">
        <v>134</v>
      </c>
      <c r="AD144">
        <f t="shared" si="57"/>
        <v>0</v>
      </c>
      <c r="AE144" t="str">
        <f t="shared" ca="1" si="50"/>
        <v/>
      </c>
      <c r="AF144" t="str">
        <f t="shared" ca="1" si="50"/>
        <v/>
      </c>
      <c r="AH144" s="36">
        <v>134</v>
      </c>
      <c r="AI144">
        <f t="shared" si="58"/>
        <v>0</v>
      </c>
      <c r="AJ144" t="str">
        <f t="shared" ca="1" si="51"/>
        <v/>
      </c>
      <c r="AK144" t="str">
        <f t="shared" ca="1" si="51"/>
        <v/>
      </c>
      <c r="AM144" s="36">
        <v>134</v>
      </c>
      <c r="AN144">
        <f t="shared" si="59"/>
        <v>0</v>
      </c>
      <c r="AO144" t="str">
        <f t="shared" ca="1" si="52"/>
        <v/>
      </c>
      <c r="AP144" t="str">
        <f t="shared" ca="1" si="52"/>
        <v/>
      </c>
      <c r="AR144" s="36">
        <v>134</v>
      </c>
      <c r="AS144">
        <f t="shared" si="60"/>
        <v>0</v>
      </c>
      <c r="AT144" t="str">
        <f t="shared" ca="1" si="53"/>
        <v/>
      </c>
      <c r="AU144" t="str">
        <f t="shared" ca="1" si="53"/>
        <v/>
      </c>
    </row>
    <row r="145" spans="9:47">
      <c r="I145" s="31"/>
      <c r="R145" s="36">
        <v>135</v>
      </c>
      <c r="S145">
        <f t="shared" si="55"/>
        <v>0</v>
      </c>
      <c r="T145" t="str">
        <f t="shared" ca="1" si="56"/>
        <v/>
      </c>
      <c r="U145" t="str">
        <f t="shared" ca="1" si="54"/>
        <v/>
      </c>
      <c r="AC145" s="36">
        <v>135</v>
      </c>
      <c r="AD145">
        <f t="shared" si="57"/>
        <v>0</v>
      </c>
      <c r="AE145" t="str">
        <f t="shared" ca="1" si="50"/>
        <v/>
      </c>
      <c r="AF145" t="str">
        <f t="shared" ca="1" si="50"/>
        <v/>
      </c>
      <c r="AH145" s="36">
        <v>135</v>
      </c>
      <c r="AI145">
        <f t="shared" si="58"/>
        <v>0</v>
      </c>
      <c r="AJ145" t="str">
        <f t="shared" ca="1" si="51"/>
        <v/>
      </c>
      <c r="AK145" t="str">
        <f t="shared" ca="1" si="51"/>
        <v/>
      </c>
      <c r="AM145" s="36">
        <v>135</v>
      </c>
      <c r="AN145">
        <f t="shared" si="59"/>
        <v>0</v>
      </c>
      <c r="AO145" t="str">
        <f t="shared" ca="1" si="52"/>
        <v/>
      </c>
      <c r="AP145" t="str">
        <f t="shared" ca="1" si="52"/>
        <v/>
      </c>
      <c r="AR145" s="36">
        <v>135</v>
      </c>
      <c r="AS145">
        <f t="shared" si="60"/>
        <v>0</v>
      </c>
      <c r="AT145" t="str">
        <f t="shared" ca="1" si="53"/>
        <v/>
      </c>
      <c r="AU145" t="str">
        <f t="shared" ca="1" si="53"/>
        <v/>
      </c>
    </row>
    <row r="146" spans="9:47">
      <c r="I146" s="31"/>
      <c r="R146" s="36">
        <v>136</v>
      </c>
      <c r="S146">
        <f t="shared" si="55"/>
        <v>0</v>
      </c>
      <c r="T146" t="str">
        <f t="shared" ca="1" si="56"/>
        <v/>
      </c>
      <c r="U146" t="str">
        <f t="shared" ca="1" si="54"/>
        <v/>
      </c>
      <c r="AC146" s="36">
        <v>136</v>
      </c>
      <c r="AD146">
        <f t="shared" si="57"/>
        <v>0</v>
      </c>
      <c r="AE146" t="str">
        <f t="shared" ca="1" si="50"/>
        <v/>
      </c>
      <c r="AF146" t="str">
        <f t="shared" ca="1" si="50"/>
        <v/>
      </c>
      <c r="AH146" s="36">
        <v>136</v>
      </c>
      <c r="AI146">
        <f t="shared" si="58"/>
        <v>0</v>
      </c>
      <c r="AJ146" t="str">
        <f t="shared" ca="1" si="51"/>
        <v/>
      </c>
      <c r="AK146" t="str">
        <f t="shared" ca="1" si="51"/>
        <v/>
      </c>
      <c r="AM146" s="36">
        <v>136</v>
      </c>
      <c r="AN146">
        <f t="shared" si="59"/>
        <v>0</v>
      </c>
      <c r="AO146" t="str">
        <f t="shared" ca="1" si="52"/>
        <v/>
      </c>
      <c r="AP146" t="str">
        <f t="shared" ca="1" si="52"/>
        <v/>
      </c>
      <c r="AR146" s="36">
        <v>136</v>
      </c>
      <c r="AS146">
        <f t="shared" si="60"/>
        <v>0</v>
      </c>
      <c r="AT146" t="str">
        <f t="shared" ca="1" si="53"/>
        <v/>
      </c>
      <c r="AU146" t="str">
        <f t="shared" ca="1" si="53"/>
        <v/>
      </c>
    </row>
    <row r="147" spans="9:47">
      <c r="I147" s="31"/>
      <c r="R147" s="36">
        <v>137</v>
      </c>
      <c r="S147">
        <f t="shared" si="55"/>
        <v>0</v>
      </c>
      <c r="T147" t="str">
        <f t="shared" ca="1" si="56"/>
        <v/>
      </c>
      <c r="U147" t="str">
        <f t="shared" ca="1" si="54"/>
        <v/>
      </c>
      <c r="AC147" s="36">
        <v>137</v>
      </c>
      <c r="AD147">
        <f t="shared" si="57"/>
        <v>0</v>
      </c>
      <c r="AE147" t="str">
        <f t="shared" ca="1" si="50"/>
        <v/>
      </c>
      <c r="AF147" t="str">
        <f t="shared" ca="1" si="50"/>
        <v/>
      </c>
      <c r="AH147" s="36">
        <v>137</v>
      </c>
      <c r="AI147">
        <f t="shared" si="58"/>
        <v>0</v>
      </c>
      <c r="AJ147" t="str">
        <f t="shared" ca="1" si="51"/>
        <v/>
      </c>
      <c r="AK147" t="str">
        <f t="shared" ca="1" si="51"/>
        <v/>
      </c>
      <c r="AM147" s="36">
        <v>137</v>
      </c>
      <c r="AN147">
        <f t="shared" si="59"/>
        <v>0</v>
      </c>
      <c r="AO147" t="str">
        <f t="shared" ca="1" si="52"/>
        <v/>
      </c>
      <c r="AP147" t="str">
        <f t="shared" ca="1" si="52"/>
        <v/>
      </c>
      <c r="AR147" s="36">
        <v>137</v>
      </c>
      <c r="AS147">
        <f t="shared" si="60"/>
        <v>0</v>
      </c>
      <c r="AT147" t="str">
        <f t="shared" ca="1" si="53"/>
        <v/>
      </c>
      <c r="AU147" t="str">
        <f t="shared" ca="1" si="53"/>
        <v/>
      </c>
    </row>
    <row r="148" spans="9:47">
      <c r="I148" s="31"/>
      <c r="R148" s="36">
        <v>138</v>
      </c>
      <c r="S148">
        <f t="shared" si="55"/>
        <v>0</v>
      </c>
      <c r="T148" t="str">
        <f t="shared" ca="1" si="56"/>
        <v/>
      </c>
      <c r="U148" t="str">
        <f t="shared" ca="1" si="54"/>
        <v/>
      </c>
      <c r="AC148" s="36">
        <v>138</v>
      </c>
      <c r="AD148">
        <f t="shared" si="57"/>
        <v>0</v>
      </c>
      <c r="AE148" t="str">
        <f t="shared" ca="1" si="50"/>
        <v/>
      </c>
      <c r="AF148" t="str">
        <f t="shared" ca="1" si="50"/>
        <v/>
      </c>
      <c r="AH148" s="36">
        <v>138</v>
      </c>
      <c r="AI148">
        <f t="shared" si="58"/>
        <v>0</v>
      </c>
      <c r="AJ148" t="str">
        <f t="shared" ca="1" si="51"/>
        <v/>
      </c>
      <c r="AK148" t="str">
        <f t="shared" ca="1" si="51"/>
        <v/>
      </c>
      <c r="AM148" s="36">
        <v>138</v>
      </c>
      <c r="AN148">
        <f t="shared" si="59"/>
        <v>0</v>
      </c>
      <c r="AO148" t="str">
        <f t="shared" ca="1" si="52"/>
        <v/>
      </c>
      <c r="AP148" t="str">
        <f t="shared" ca="1" si="52"/>
        <v/>
      </c>
      <c r="AR148" s="36">
        <v>138</v>
      </c>
      <c r="AS148">
        <f t="shared" si="60"/>
        <v>0</v>
      </c>
      <c r="AT148" t="str">
        <f t="shared" ca="1" si="53"/>
        <v/>
      </c>
      <c r="AU148" t="str">
        <f t="shared" ca="1" si="53"/>
        <v/>
      </c>
    </row>
    <row r="149" spans="9:47">
      <c r="I149" s="31"/>
      <c r="R149" s="36">
        <v>139</v>
      </c>
      <c r="S149">
        <f t="shared" si="55"/>
        <v>0</v>
      </c>
      <c r="T149" t="str">
        <f t="shared" ca="1" si="56"/>
        <v/>
      </c>
      <c r="U149" t="str">
        <f t="shared" ca="1" si="54"/>
        <v/>
      </c>
      <c r="AC149" s="36">
        <v>139</v>
      </c>
      <c r="AD149">
        <f t="shared" si="57"/>
        <v>0</v>
      </c>
      <c r="AE149" t="str">
        <f t="shared" ca="1" si="50"/>
        <v/>
      </c>
      <c r="AF149" t="str">
        <f t="shared" ca="1" si="50"/>
        <v/>
      </c>
      <c r="AH149" s="36">
        <v>139</v>
      </c>
      <c r="AI149">
        <f t="shared" si="58"/>
        <v>0</v>
      </c>
      <c r="AJ149" t="str">
        <f t="shared" ca="1" si="51"/>
        <v/>
      </c>
      <c r="AK149" t="str">
        <f t="shared" ca="1" si="51"/>
        <v/>
      </c>
      <c r="AM149" s="36">
        <v>139</v>
      </c>
      <c r="AN149">
        <f t="shared" si="59"/>
        <v>0</v>
      </c>
      <c r="AO149" t="str">
        <f t="shared" ca="1" si="52"/>
        <v/>
      </c>
      <c r="AP149" t="str">
        <f t="shared" ca="1" si="52"/>
        <v/>
      </c>
      <c r="AR149" s="36">
        <v>139</v>
      </c>
      <c r="AS149">
        <f t="shared" si="60"/>
        <v>0</v>
      </c>
      <c r="AT149" t="str">
        <f t="shared" ca="1" si="53"/>
        <v/>
      </c>
      <c r="AU149" t="str">
        <f t="shared" ca="1" si="53"/>
        <v/>
      </c>
    </row>
    <row r="150" spans="9:47">
      <c r="I150" s="31"/>
      <c r="R150" s="36">
        <v>140</v>
      </c>
      <c r="S150">
        <f t="shared" si="55"/>
        <v>0</v>
      </c>
      <c r="T150" t="str">
        <f t="shared" ca="1" si="56"/>
        <v/>
      </c>
      <c r="U150" t="str">
        <f t="shared" ca="1" si="54"/>
        <v/>
      </c>
      <c r="AC150" s="36">
        <v>140</v>
      </c>
      <c r="AD150">
        <f t="shared" si="57"/>
        <v>0</v>
      </c>
      <c r="AE150" t="str">
        <f t="shared" ca="1" si="50"/>
        <v/>
      </c>
      <c r="AF150" t="str">
        <f t="shared" ca="1" si="50"/>
        <v/>
      </c>
      <c r="AH150" s="36">
        <v>140</v>
      </c>
      <c r="AI150">
        <f t="shared" si="58"/>
        <v>0</v>
      </c>
      <c r="AJ150" t="str">
        <f t="shared" ca="1" si="51"/>
        <v/>
      </c>
      <c r="AK150" t="str">
        <f t="shared" ca="1" si="51"/>
        <v/>
      </c>
      <c r="AM150" s="36">
        <v>140</v>
      </c>
      <c r="AN150">
        <f t="shared" si="59"/>
        <v>0</v>
      </c>
      <c r="AO150" t="str">
        <f t="shared" ca="1" si="52"/>
        <v/>
      </c>
      <c r="AP150" t="str">
        <f t="shared" ca="1" si="52"/>
        <v/>
      </c>
      <c r="AR150" s="36">
        <v>140</v>
      </c>
      <c r="AS150">
        <f t="shared" si="60"/>
        <v>0</v>
      </c>
      <c r="AT150" t="str">
        <f t="shared" ca="1" si="53"/>
        <v/>
      </c>
      <c r="AU150" t="str">
        <f t="shared" ca="1" si="53"/>
        <v/>
      </c>
    </row>
    <row r="151" spans="9:47">
      <c r="I151" s="31"/>
      <c r="R151" s="36">
        <v>141</v>
      </c>
      <c r="S151">
        <f t="shared" si="55"/>
        <v>0</v>
      </c>
      <c r="T151" t="str">
        <f t="shared" ca="1" si="56"/>
        <v/>
      </c>
      <c r="U151" t="str">
        <f t="shared" ca="1" si="54"/>
        <v/>
      </c>
      <c r="AC151" s="36">
        <v>141</v>
      </c>
      <c r="AD151">
        <f t="shared" si="57"/>
        <v>0</v>
      </c>
      <c r="AE151" t="str">
        <f t="shared" ca="1" si="50"/>
        <v/>
      </c>
      <c r="AF151" t="str">
        <f t="shared" ca="1" si="50"/>
        <v/>
      </c>
      <c r="AH151" s="36">
        <v>141</v>
      </c>
      <c r="AI151">
        <f t="shared" si="58"/>
        <v>0</v>
      </c>
      <c r="AJ151" t="str">
        <f t="shared" ca="1" si="51"/>
        <v/>
      </c>
      <c r="AK151" t="str">
        <f t="shared" ca="1" si="51"/>
        <v/>
      </c>
      <c r="AM151" s="36">
        <v>141</v>
      </c>
      <c r="AN151">
        <f t="shared" si="59"/>
        <v>0</v>
      </c>
      <c r="AO151" t="str">
        <f t="shared" ca="1" si="52"/>
        <v/>
      </c>
      <c r="AP151" t="str">
        <f t="shared" ca="1" si="52"/>
        <v/>
      </c>
      <c r="AR151" s="36">
        <v>141</v>
      </c>
      <c r="AS151">
        <f t="shared" si="60"/>
        <v>0</v>
      </c>
      <c r="AT151" t="str">
        <f t="shared" ca="1" si="53"/>
        <v/>
      </c>
      <c r="AU151" t="str">
        <f t="shared" ca="1" si="53"/>
        <v/>
      </c>
    </row>
    <row r="152" spans="9:47">
      <c r="I152" s="31"/>
      <c r="R152" s="36">
        <v>142</v>
      </c>
      <c r="S152">
        <f t="shared" si="55"/>
        <v>0</v>
      </c>
      <c r="T152" t="str">
        <f t="shared" ca="1" si="56"/>
        <v/>
      </c>
      <c r="U152" t="str">
        <f t="shared" ca="1" si="54"/>
        <v/>
      </c>
      <c r="AC152" s="36">
        <v>142</v>
      </c>
      <c r="AD152">
        <f t="shared" si="57"/>
        <v>0</v>
      </c>
      <c r="AE152" t="str">
        <f t="shared" ref="AE152:AF171" ca="1" si="61">IF($AD152&gt;0,INDIRECT(AE$1&amp;$AD152)&amp;"","")</f>
        <v/>
      </c>
      <c r="AF152" t="str">
        <f t="shared" ca="1" si="61"/>
        <v/>
      </c>
      <c r="AH152" s="36">
        <v>142</v>
      </c>
      <c r="AI152">
        <f t="shared" si="58"/>
        <v>0</v>
      </c>
      <c r="AJ152" t="str">
        <f t="shared" ref="AJ152:AK171" ca="1" si="62">IF($AI152&gt;0,INDIRECT(AJ$1&amp;$AI152)&amp;"","")</f>
        <v/>
      </c>
      <c r="AK152" t="str">
        <f t="shared" ca="1" si="62"/>
        <v/>
      </c>
      <c r="AM152" s="36">
        <v>142</v>
      </c>
      <c r="AN152">
        <f t="shared" si="59"/>
        <v>0</v>
      </c>
      <c r="AO152" t="str">
        <f t="shared" ref="AO152:AP171" ca="1" si="63">IF($AN152&gt;0,INDIRECT(AO$1&amp;$AN152)&amp;"","")</f>
        <v/>
      </c>
      <c r="AP152" t="str">
        <f t="shared" ca="1" si="63"/>
        <v/>
      </c>
      <c r="AR152" s="36">
        <v>142</v>
      </c>
      <c r="AS152">
        <f t="shared" si="60"/>
        <v>0</v>
      </c>
      <c r="AT152" t="str">
        <f t="shared" ref="AT152:AU171" ca="1" si="64">IF($AS152&gt;0,INDIRECT(AT$1&amp;$AS152)&amp;"","")</f>
        <v/>
      </c>
      <c r="AU152" t="str">
        <f t="shared" ca="1" si="64"/>
        <v/>
      </c>
    </row>
    <row r="153" spans="9:47">
      <c r="I153" s="31"/>
      <c r="R153" s="36">
        <v>143</v>
      </c>
      <c r="S153">
        <f t="shared" si="55"/>
        <v>0</v>
      </c>
      <c r="T153" t="str">
        <f t="shared" ca="1" si="56"/>
        <v/>
      </c>
      <c r="U153" t="str">
        <f t="shared" ca="1" si="54"/>
        <v/>
      </c>
      <c r="AC153" s="36">
        <v>143</v>
      </c>
      <c r="AD153">
        <f t="shared" si="57"/>
        <v>0</v>
      </c>
      <c r="AE153" t="str">
        <f t="shared" ca="1" si="61"/>
        <v/>
      </c>
      <c r="AF153" t="str">
        <f t="shared" ca="1" si="61"/>
        <v/>
      </c>
      <c r="AH153" s="36">
        <v>143</v>
      </c>
      <c r="AI153">
        <f t="shared" si="58"/>
        <v>0</v>
      </c>
      <c r="AJ153" t="str">
        <f t="shared" ca="1" si="62"/>
        <v/>
      </c>
      <c r="AK153" t="str">
        <f t="shared" ca="1" si="62"/>
        <v/>
      </c>
      <c r="AM153" s="36">
        <v>143</v>
      </c>
      <c r="AN153">
        <f t="shared" si="59"/>
        <v>0</v>
      </c>
      <c r="AO153" t="str">
        <f t="shared" ca="1" si="63"/>
        <v/>
      </c>
      <c r="AP153" t="str">
        <f t="shared" ca="1" si="63"/>
        <v/>
      </c>
      <c r="AR153" s="36">
        <v>143</v>
      </c>
      <c r="AS153">
        <f t="shared" si="60"/>
        <v>0</v>
      </c>
      <c r="AT153" t="str">
        <f t="shared" ca="1" si="64"/>
        <v/>
      </c>
      <c r="AU153" t="str">
        <f t="shared" ca="1" si="64"/>
        <v/>
      </c>
    </row>
    <row r="154" spans="9:47">
      <c r="I154" s="31"/>
      <c r="R154" s="36">
        <v>144</v>
      </c>
      <c r="S154">
        <f t="shared" si="55"/>
        <v>0</v>
      </c>
      <c r="T154" t="str">
        <f t="shared" ca="1" si="56"/>
        <v/>
      </c>
      <c r="U154" t="str">
        <f t="shared" ca="1" si="54"/>
        <v/>
      </c>
      <c r="AC154" s="36">
        <v>144</v>
      </c>
      <c r="AD154">
        <f t="shared" si="57"/>
        <v>0</v>
      </c>
      <c r="AE154" t="str">
        <f t="shared" ca="1" si="61"/>
        <v/>
      </c>
      <c r="AF154" t="str">
        <f t="shared" ca="1" si="61"/>
        <v/>
      </c>
      <c r="AH154" s="36">
        <v>144</v>
      </c>
      <c r="AI154">
        <f t="shared" si="58"/>
        <v>0</v>
      </c>
      <c r="AJ154" t="str">
        <f t="shared" ca="1" si="62"/>
        <v/>
      </c>
      <c r="AK154" t="str">
        <f t="shared" ca="1" si="62"/>
        <v/>
      </c>
      <c r="AM154" s="36">
        <v>144</v>
      </c>
      <c r="AN154">
        <f t="shared" si="59"/>
        <v>0</v>
      </c>
      <c r="AO154" t="str">
        <f t="shared" ca="1" si="63"/>
        <v/>
      </c>
      <c r="AP154" t="str">
        <f t="shared" ca="1" si="63"/>
        <v/>
      </c>
      <c r="AR154" s="36">
        <v>144</v>
      </c>
      <c r="AS154">
        <f t="shared" si="60"/>
        <v>0</v>
      </c>
      <c r="AT154" t="str">
        <f t="shared" ca="1" si="64"/>
        <v/>
      </c>
      <c r="AU154" t="str">
        <f t="shared" ca="1" si="64"/>
        <v/>
      </c>
    </row>
    <row r="155" spans="9:47">
      <c r="I155" s="31"/>
      <c r="R155" s="36">
        <v>145</v>
      </c>
      <c r="S155">
        <f t="shared" si="55"/>
        <v>0</v>
      </c>
      <c r="T155" t="str">
        <f t="shared" ca="1" si="56"/>
        <v/>
      </c>
      <c r="U155" t="str">
        <f t="shared" ca="1" si="54"/>
        <v/>
      </c>
      <c r="AC155" s="36">
        <v>145</v>
      </c>
      <c r="AD155">
        <f t="shared" si="57"/>
        <v>0</v>
      </c>
      <c r="AE155" t="str">
        <f t="shared" ca="1" si="61"/>
        <v/>
      </c>
      <c r="AF155" t="str">
        <f t="shared" ca="1" si="61"/>
        <v/>
      </c>
      <c r="AH155" s="36">
        <v>145</v>
      </c>
      <c r="AI155">
        <f t="shared" si="58"/>
        <v>0</v>
      </c>
      <c r="AJ155" t="str">
        <f t="shared" ca="1" si="62"/>
        <v/>
      </c>
      <c r="AK155" t="str">
        <f t="shared" ca="1" si="62"/>
        <v/>
      </c>
      <c r="AM155" s="36">
        <v>145</v>
      </c>
      <c r="AN155">
        <f t="shared" si="59"/>
        <v>0</v>
      </c>
      <c r="AO155" t="str">
        <f t="shared" ca="1" si="63"/>
        <v/>
      </c>
      <c r="AP155" t="str">
        <f t="shared" ca="1" si="63"/>
        <v/>
      </c>
      <c r="AR155" s="36">
        <v>145</v>
      </c>
      <c r="AS155">
        <f t="shared" si="60"/>
        <v>0</v>
      </c>
      <c r="AT155" t="str">
        <f t="shared" ca="1" si="64"/>
        <v/>
      </c>
      <c r="AU155" t="str">
        <f t="shared" ca="1" si="64"/>
        <v/>
      </c>
    </row>
    <row r="156" spans="9:47">
      <c r="I156" s="31"/>
      <c r="R156" s="36">
        <v>146</v>
      </c>
      <c r="S156">
        <f t="shared" si="55"/>
        <v>0</v>
      </c>
      <c r="T156" t="str">
        <f t="shared" ca="1" si="56"/>
        <v/>
      </c>
      <c r="U156" t="str">
        <f t="shared" ca="1" si="54"/>
        <v/>
      </c>
      <c r="AC156" s="36">
        <v>146</v>
      </c>
      <c r="AD156">
        <f t="shared" si="57"/>
        <v>0</v>
      </c>
      <c r="AE156" t="str">
        <f t="shared" ca="1" si="61"/>
        <v/>
      </c>
      <c r="AF156" t="str">
        <f t="shared" ca="1" si="61"/>
        <v/>
      </c>
      <c r="AH156" s="36">
        <v>146</v>
      </c>
      <c r="AI156">
        <f t="shared" si="58"/>
        <v>0</v>
      </c>
      <c r="AJ156" t="str">
        <f t="shared" ca="1" si="62"/>
        <v/>
      </c>
      <c r="AK156" t="str">
        <f t="shared" ca="1" si="62"/>
        <v/>
      </c>
      <c r="AM156" s="36">
        <v>146</v>
      </c>
      <c r="AN156">
        <f t="shared" si="59"/>
        <v>0</v>
      </c>
      <c r="AO156" t="str">
        <f t="shared" ca="1" si="63"/>
        <v/>
      </c>
      <c r="AP156" t="str">
        <f t="shared" ca="1" si="63"/>
        <v/>
      </c>
      <c r="AR156" s="36">
        <v>146</v>
      </c>
      <c r="AS156">
        <f t="shared" si="60"/>
        <v>0</v>
      </c>
      <c r="AT156" t="str">
        <f t="shared" ca="1" si="64"/>
        <v/>
      </c>
      <c r="AU156" t="str">
        <f t="shared" ca="1" si="64"/>
        <v/>
      </c>
    </row>
    <row r="157" spans="9:47">
      <c r="I157" s="31"/>
      <c r="R157" s="36">
        <v>147</v>
      </c>
      <c r="S157">
        <f t="shared" si="55"/>
        <v>0</v>
      </c>
      <c r="T157" t="str">
        <f t="shared" ca="1" si="56"/>
        <v/>
      </c>
      <c r="U157" t="str">
        <f t="shared" ca="1" si="54"/>
        <v/>
      </c>
      <c r="AC157" s="36">
        <v>147</v>
      </c>
      <c r="AD157">
        <f t="shared" si="57"/>
        <v>0</v>
      </c>
      <c r="AE157" t="str">
        <f t="shared" ca="1" si="61"/>
        <v/>
      </c>
      <c r="AF157" t="str">
        <f t="shared" ca="1" si="61"/>
        <v/>
      </c>
      <c r="AH157" s="36">
        <v>147</v>
      </c>
      <c r="AI157">
        <f t="shared" si="58"/>
        <v>0</v>
      </c>
      <c r="AJ157" t="str">
        <f t="shared" ca="1" si="62"/>
        <v/>
      </c>
      <c r="AK157" t="str">
        <f t="shared" ca="1" si="62"/>
        <v/>
      </c>
      <c r="AM157" s="36">
        <v>147</v>
      </c>
      <c r="AN157">
        <f t="shared" si="59"/>
        <v>0</v>
      </c>
      <c r="AO157" t="str">
        <f t="shared" ca="1" si="63"/>
        <v/>
      </c>
      <c r="AP157" t="str">
        <f t="shared" ca="1" si="63"/>
        <v/>
      </c>
      <c r="AR157" s="36">
        <v>147</v>
      </c>
      <c r="AS157">
        <f t="shared" si="60"/>
        <v>0</v>
      </c>
      <c r="AT157" t="str">
        <f t="shared" ca="1" si="64"/>
        <v/>
      </c>
      <c r="AU157" t="str">
        <f t="shared" ca="1" si="64"/>
        <v/>
      </c>
    </row>
    <row r="158" spans="9:47">
      <c r="I158" s="31"/>
      <c r="R158" s="36">
        <v>148</v>
      </c>
      <c r="S158">
        <f t="shared" si="55"/>
        <v>0</v>
      </c>
      <c r="T158" t="str">
        <f t="shared" ca="1" si="56"/>
        <v/>
      </c>
      <c r="U158" t="str">
        <f t="shared" ca="1" si="54"/>
        <v/>
      </c>
      <c r="AC158" s="36">
        <v>148</v>
      </c>
      <c r="AD158">
        <f t="shared" si="57"/>
        <v>0</v>
      </c>
      <c r="AE158" t="str">
        <f t="shared" ca="1" si="61"/>
        <v/>
      </c>
      <c r="AF158" t="str">
        <f t="shared" ca="1" si="61"/>
        <v/>
      </c>
      <c r="AH158" s="36">
        <v>148</v>
      </c>
      <c r="AI158">
        <f t="shared" si="58"/>
        <v>0</v>
      </c>
      <c r="AJ158" t="str">
        <f t="shared" ca="1" si="62"/>
        <v/>
      </c>
      <c r="AK158" t="str">
        <f t="shared" ca="1" si="62"/>
        <v/>
      </c>
      <c r="AM158" s="36">
        <v>148</v>
      </c>
      <c r="AN158">
        <f t="shared" si="59"/>
        <v>0</v>
      </c>
      <c r="AO158" t="str">
        <f t="shared" ca="1" si="63"/>
        <v/>
      </c>
      <c r="AP158" t="str">
        <f t="shared" ca="1" si="63"/>
        <v/>
      </c>
      <c r="AR158" s="36">
        <v>148</v>
      </c>
      <c r="AS158">
        <f t="shared" si="60"/>
        <v>0</v>
      </c>
      <c r="AT158" t="str">
        <f t="shared" ca="1" si="64"/>
        <v/>
      </c>
      <c r="AU158" t="str">
        <f t="shared" ca="1" si="64"/>
        <v/>
      </c>
    </row>
    <row r="159" spans="9:47">
      <c r="I159" s="31"/>
      <c r="R159" s="36">
        <v>149</v>
      </c>
      <c r="S159">
        <f t="shared" si="55"/>
        <v>0</v>
      </c>
      <c r="T159" t="str">
        <f t="shared" ca="1" si="56"/>
        <v/>
      </c>
      <c r="U159" t="str">
        <f t="shared" ca="1" si="54"/>
        <v/>
      </c>
      <c r="AC159" s="36">
        <v>149</v>
      </c>
      <c r="AD159">
        <f t="shared" si="57"/>
        <v>0</v>
      </c>
      <c r="AE159" t="str">
        <f t="shared" ca="1" si="61"/>
        <v/>
      </c>
      <c r="AF159" t="str">
        <f t="shared" ca="1" si="61"/>
        <v/>
      </c>
      <c r="AH159" s="36">
        <v>149</v>
      </c>
      <c r="AI159">
        <f t="shared" si="58"/>
        <v>0</v>
      </c>
      <c r="AJ159" t="str">
        <f t="shared" ca="1" si="62"/>
        <v/>
      </c>
      <c r="AK159" t="str">
        <f t="shared" ca="1" si="62"/>
        <v/>
      </c>
      <c r="AM159" s="36">
        <v>149</v>
      </c>
      <c r="AN159">
        <f t="shared" si="59"/>
        <v>0</v>
      </c>
      <c r="AO159" t="str">
        <f t="shared" ca="1" si="63"/>
        <v/>
      </c>
      <c r="AP159" t="str">
        <f t="shared" ca="1" si="63"/>
        <v/>
      </c>
      <c r="AR159" s="36">
        <v>149</v>
      </c>
      <c r="AS159">
        <f t="shared" si="60"/>
        <v>0</v>
      </c>
      <c r="AT159" t="str">
        <f t="shared" ca="1" si="64"/>
        <v/>
      </c>
      <c r="AU159" t="str">
        <f t="shared" ca="1" si="64"/>
        <v/>
      </c>
    </row>
    <row r="160" spans="9:47">
      <c r="I160" s="31"/>
      <c r="R160" s="36">
        <v>150</v>
      </c>
      <c r="S160">
        <f t="shared" si="55"/>
        <v>0</v>
      </c>
      <c r="T160" t="str">
        <f t="shared" ca="1" si="56"/>
        <v/>
      </c>
      <c r="U160" t="str">
        <f t="shared" ca="1" si="54"/>
        <v/>
      </c>
      <c r="AC160" s="36">
        <v>150</v>
      </c>
      <c r="AD160">
        <f t="shared" si="57"/>
        <v>0</v>
      </c>
      <c r="AE160" t="str">
        <f t="shared" ca="1" si="61"/>
        <v/>
      </c>
      <c r="AF160" t="str">
        <f t="shared" ca="1" si="61"/>
        <v/>
      </c>
      <c r="AH160" s="36">
        <v>150</v>
      </c>
      <c r="AI160">
        <f t="shared" si="58"/>
        <v>0</v>
      </c>
      <c r="AJ160" t="str">
        <f t="shared" ca="1" si="62"/>
        <v/>
      </c>
      <c r="AK160" t="str">
        <f t="shared" ca="1" si="62"/>
        <v/>
      </c>
      <c r="AM160" s="36">
        <v>150</v>
      </c>
      <c r="AN160">
        <f t="shared" si="59"/>
        <v>0</v>
      </c>
      <c r="AO160" t="str">
        <f t="shared" ca="1" si="63"/>
        <v/>
      </c>
      <c r="AP160" t="str">
        <f t="shared" ca="1" si="63"/>
        <v/>
      </c>
      <c r="AR160" s="36">
        <v>150</v>
      </c>
      <c r="AS160">
        <f t="shared" si="60"/>
        <v>0</v>
      </c>
      <c r="AT160" t="str">
        <f t="shared" ca="1" si="64"/>
        <v/>
      </c>
      <c r="AU160" t="str">
        <f t="shared" ca="1" si="64"/>
        <v/>
      </c>
    </row>
    <row r="161" spans="9:47">
      <c r="I161" s="31"/>
      <c r="R161" s="36">
        <v>151</v>
      </c>
      <c r="S161">
        <f t="shared" si="55"/>
        <v>0</v>
      </c>
      <c r="T161" t="str">
        <f t="shared" ca="1" si="56"/>
        <v/>
      </c>
      <c r="U161" t="str">
        <f t="shared" ca="1" si="54"/>
        <v/>
      </c>
      <c r="AC161" s="36">
        <v>151</v>
      </c>
      <c r="AD161">
        <f t="shared" si="57"/>
        <v>0</v>
      </c>
      <c r="AE161" t="str">
        <f t="shared" ca="1" si="61"/>
        <v/>
      </c>
      <c r="AF161" t="str">
        <f t="shared" ca="1" si="61"/>
        <v/>
      </c>
      <c r="AH161" s="36">
        <v>151</v>
      </c>
      <c r="AI161">
        <f t="shared" si="58"/>
        <v>0</v>
      </c>
      <c r="AJ161" t="str">
        <f t="shared" ca="1" si="62"/>
        <v/>
      </c>
      <c r="AK161" t="str">
        <f t="shared" ca="1" si="62"/>
        <v/>
      </c>
      <c r="AM161" s="36">
        <v>151</v>
      </c>
      <c r="AN161">
        <f t="shared" si="59"/>
        <v>0</v>
      </c>
      <c r="AO161" t="str">
        <f t="shared" ca="1" si="63"/>
        <v/>
      </c>
      <c r="AP161" t="str">
        <f t="shared" ca="1" si="63"/>
        <v/>
      </c>
      <c r="AR161" s="36">
        <v>151</v>
      </c>
      <c r="AS161">
        <f t="shared" si="60"/>
        <v>0</v>
      </c>
      <c r="AT161" t="str">
        <f t="shared" ca="1" si="64"/>
        <v/>
      </c>
      <c r="AU161" t="str">
        <f t="shared" ca="1" si="64"/>
        <v/>
      </c>
    </row>
    <row r="162" spans="9:47">
      <c r="I162" s="31"/>
      <c r="R162" s="36">
        <v>152</v>
      </c>
      <c r="S162">
        <f t="shared" si="55"/>
        <v>0</v>
      </c>
      <c r="T162" t="str">
        <f t="shared" ca="1" si="56"/>
        <v/>
      </c>
      <c r="U162" t="str">
        <f t="shared" ca="1" si="54"/>
        <v/>
      </c>
      <c r="AC162" s="36">
        <v>152</v>
      </c>
      <c r="AD162">
        <f t="shared" si="57"/>
        <v>0</v>
      </c>
      <c r="AE162" t="str">
        <f t="shared" ca="1" si="61"/>
        <v/>
      </c>
      <c r="AF162" t="str">
        <f t="shared" ca="1" si="61"/>
        <v/>
      </c>
      <c r="AH162" s="36">
        <v>152</v>
      </c>
      <c r="AI162">
        <f t="shared" si="58"/>
        <v>0</v>
      </c>
      <c r="AJ162" t="str">
        <f t="shared" ca="1" si="62"/>
        <v/>
      </c>
      <c r="AK162" t="str">
        <f t="shared" ca="1" si="62"/>
        <v/>
      </c>
      <c r="AM162" s="36">
        <v>152</v>
      </c>
      <c r="AN162">
        <f t="shared" si="59"/>
        <v>0</v>
      </c>
      <c r="AO162" t="str">
        <f t="shared" ca="1" si="63"/>
        <v/>
      </c>
      <c r="AP162" t="str">
        <f t="shared" ca="1" si="63"/>
        <v/>
      </c>
      <c r="AR162" s="36">
        <v>152</v>
      </c>
      <c r="AS162">
        <f t="shared" si="60"/>
        <v>0</v>
      </c>
      <c r="AT162" t="str">
        <f t="shared" ca="1" si="64"/>
        <v/>
      </c>
      <c r="AU162" t="str">
        <f t="shared" ca="1" si="64"/>
        <v/>
      </c>
    </row>
    <row r="163" spans="9:47">
      <c r="I163" s="31"/>
      <c r="R163" s="36">
        <v>153</v>
      </c>
      <c r="S163">
        <f t="shared" si="55"/>
        <v>0</v>
      </c>
      <c r="T163" t="str">
        <f t="shared" ca="1" si="56"/>
        <v/>
      </c>
      <c r="U163" t="str">
        <f t="shared" ca="1" si="54"/>
        <v/>
      </c>
      <c r="AC163" s="36">
        <v>153</v>
      </c>
      <c r="AD163">
        <f t="shared" si="57"/>
        <v>0</v>
      </c>
      <c r="AE163" t="str">
        <f t="shared" ca="1" si="61"/>
        <v/>
      </c>
      <c r="AF163" t="str">
        <f t="shared" ca="1" si="61"/>
        <v/>
      </c>
      <c r="AH163" s="36">
        <v>153</v>
      </c>
      <c r="AI163">
        <f t="shared" si="58"/>
        <v>0</v>
      </c>
      <c r="AJ163" t="str">
        <f t="shared" ca="1" si="62"/>
        <v/>
      </c>
      <c r="AK163" t="str">
        <f t="shared" ca="1" si="62"/>
        <v/>
      </c>
      <c r="AM163" s="36">
        <v>153</v>
      </c>
      <c r="AN163">
        <f t="shared" si="59"/>
        <v>0</v>
      </c>
      <c r="AO163" t="str">
        <f t="shared" ca="1" si="63"/>
        <v/>
      </c>
      <c r="AP163" t="str">
        <f t="shared" ca="1" si="63"/>
        <v/>
      </c>
      <c r="AR163" s="36">
        <v>153</v>
      </c>
      <c r="AS163">
        <f t="shared" si="60"/>
        <v>0</v>
      </c>
      <c r="AT163" t="str">
        <f t="shared" ca="1" si="64"/>
        <v/>
      </c>
      <c r="AU163" t="str">
        <f t="shared" ca="1" si="64"/>
        <v/>
      </c>
    </row>
    <row r="164" spans="9:47">
      <c r="I164" s="31"/>
      <c r="R164" s="36">
        <v>154</v>
      </c>
      <c r="S164">
        <f t="shared" si="55"/>
        <v>0</v>
      </c>
      <c r="T164" t="str">
        <f t="shared" ca="1" si="56"/>
        <v/>
      </c>
      <c r="U164" t="str">
        <f t="shared" ca="1" si="54"/>
        <v/>
      </c>
      <c r="AC164" s="36">
        <v>154</v>
      </c>
      <c r="AD164">
        <f t="shared" si="57"/>
        <v>0</v>
      </c>
      <c r="AE164" t="str">
        <f t="shared" ca="1" si="61"/>
        <v/>
      </c>
      <c r="AF164" t="str">
        <f t="shared" ca="1" si="61"/>
        <v/>
      </c>
      <c r="AH164" s="36">
        <v>154</v>
      </c>
      <c r="AI164">
        <f t="shared" si="58"/>
        <v>0</v>
      </c>
      <c r="AJ164" t="str">
        <f t="shared" ca="1" si="62"/>
        <v/>
      </c>
      <c r="AK164" t="str">
        <f t="shared" ca="1" si="62"/>
        <v/>
      </c>
      <c r="AM164" s="36">
        <v>154</v>
      </c>
      <c r="AN164">
        <f t="shared" si="59"/>
        <v>0</v>
      </c>
      <c r="AO164" t="str">
        <f t="shared" ca="1" si="63"/>
        <v/>
      </c>
      <c r="AP164" t="str">
        <f t="shared" ca="1" si="63"/>
        <v/>
      </c>
      <c r="AR164" s="36">
        <v>154</v>
      </c>
      <c r="AS164">
        <f t="shared" si="60"/>
        <v>0</v>
      </c>
      <c r="AT164" t="str">
        <f t="shared" ca="1" si="64"/>
        <v/>
      </c>
      <c r="AU164" t="str">
        <f t="shared" ca="1" si="64"/>
        <v/>
      </c>
    </row>
    <row r="165" spans="9:47">
      <c r="I165" s="31"/>
      <c r="R165" s="36">
        <v>155</v>
      </c>
      <c r="S165">
        <f t="shared" si="55"/>
        <v>0</v>
      </c>
      <c r="T165" t="str">
        <f t="shared" ca="1" si="56"/>
        <v/>
      </c>
      <c r="U165" t="str">
        <f t="shared" ca="1" si="54"/>
        <v/>
      </c>
      <c r="AC165" s="36">
        <v>155</v>
      </c>
      <c r="AD165">
        <f t="shared" si="57"/>
        <v>0</v>
      </c>
      <c r="AE165" t="str">
        <f t="shared" ca="1" si="61"/>
        <v/>
      </c>
      <c r="AF165" t="str">
        <f t="shared" ca="1" si="61"/>
        <v/>
      </c>
      <c r="AH165" s="36">
        <v>155</v>
      </c>
      <c r="AI165">
        <f t="shared" si="58"/>
        <v>0</v>
      </c>
      <c r="AJ165" t="str">
        <f t="shared" ca="1" si="62"/>
        <v/>
      </c>
      <c r="AK165" t="str">
        <f t="shared" ca="1" si="62"/>
        <v/>
      </c>
      <c r="AM165" s="36">
        <v>155</v>
      </c>
      <c r="AN165">
        <f t="shared" si="59"/>
        <v>0</v>
      </c>
      <c r="AO165" t="str">
        <f t="shared" ca="1" si="63"/>
        <v/>
      </c>
      <c r="AP165" t="str">
        <f t="shared" ca="1" si="63"/>
        <v/>
      </c>
      <c r="AR165" s="36">
        <v>155</v>
      </c>
      <c r="AS165">
        <f t="shared" si="60"/>
        <v>0</v>
      </c>
      <c r="AT165" t="str">
        <f t="shared" ca="1" si="64"/>
        <v/>
      </c>
      <c r="AU165" t="str">
        <f t="shared" ca="1" si="64"/>
        <v/>
      </c>
    </row>
    <row r="166" spans="9:47">
      <c r="I166" s="31"/>
      <c r="R166" s="36">
        <v>156</v>
      </c>
      <c r="S166">
        <f t="shared" si="55"/>
        <v>0</v>
      </c>
      <c r="T166" t="str">
        <f t="shared" ca="1" si="56"/>
        <v/>
      </c>
      <c r="U166" t="str">
        <f t="shared" ca="1" si="54"/>
        <v/>
      </c>
      <c r="AC166" s="36">
        <v>156</v>
      </c>
      <c r="AD166">
        <f t="shared" si="57"/>
        <v>0</v>
      </c>
      <c r="AE166" t="str">
        <f t="shared" ca="1" si="61"/>
        <v/>
      </c>
      <c r="AF166" t="str">
        <f t="shared" ca="1" si="61"/>
        <v/>
      </c>
      <c r="AH166" s="36">
        <v>156</v>
      </c>
      <c r="AI166">
        <f t="shared" si="58"/>
        <v>0</v>
      </c>
      <c r="AJ166" t="str">
        <f t="shared" ca="1" si="62"/>
        <v/>
      </c>
      <c r="AK166" t="str">
        <f t="shared" ca="1" si="62"/>
        <v/>
      </c>
      <c r="AM166" s="36">
        <v>156</v>
      </c>
      <c r="AN166">
        <f t="shared" si="59"/>
        <v>0</v>
      </c>
      <c r="AO166" t="str">
        <f t="shared" ca="1" si="63"/>
        <v/>
      </c>
      <c r="AP166" t="str">
        <f t="shared" ca="1" si="63"/>
        <v/>
      </c>
      <c r="AR166" s="36">
        <v>156</v>
      </c>
      <c r="AS166">
        <f t="shared" si="60"/>
        <v>0</v>
      </c>
      <c r="AT166" t="str">
        <f t="shared" ca="1" si="64"/>
        <v/>
      </c>
      <c r="AU166" t="str">
        <f t="shared" ca="1" si="64"/>
        <v/>
      </c>
    </row>
    <row r="167" spans="9:47">
      <c r="I167" s="31"/>
      <c r="R167" s="36">
        <v>157</v>
      </c>
      <c r="S167">
        <f t="shared" si="55"/>
        <v>0</v>
      </c>
      <c r="T167" t="str">
        <f t="shared" ca="1" si="56"/>
        <v/>
      </c>
      <c r="U167" t="str">
        <f t="shared" ca="1" si="54"/>
        <v/>
      </c>
      <c r="AC167" s="36">
        <v>157</v>
      </c>
      <c r="AD167">
        <f t="shared" si="57"/>
        <v>0</v>
      </c>
      <c r="AE167" t="str">
        <f t="shared" ca="1" si="61"/>
        <v/>
      </c>
      <c r="AF167" t="str">
        <f t="shared" ca="1" si="61"/>
        <v/>
      </c>
      <c r="AH167" s="36">
        <v>157</v>
      </c>
      <c r="AI167">
        <f t="shared" si="58"/>
        <v>0</v>
      </c>
      <c r="AJ167" t="str">
        <f t="shared" ca="1" si="62"/>
        <v/>
      </c>
      <c r="AK167" t="str">
        <f t="shared" ca="1" si="62"/>
        <v/>
      </c>
      <c r="AM167" s="36">
        <v>157</v>
      </c>
      <c r="AN167">
        <f t="shared" si="59"/>
        <v>0</v>
      </c>
      <c r="AO167" t="str">
        <f t="shared" ca="1" si="63"/>
        <v/>
      </c>
      <c r="AP167" t="str">
        <f t="shared" ca="1" si="63"/>
        <v/>
      </c>
      <c r="AR167" s="36">
        <v>157</v>
      </c>
      <c r="AS167">
        <f t="shared" si="60"/>
        <v>0</v>
      </c>
      <c r="AT167" t="str">
        <f t="shared" ca="1" si="64"/>
        <v/>
      </c>
      <c r="AU167" t="str">
        <f t="shared" ca="1" si="64"/>
        <v/>
      </c>
    </row>
    <row r="168" spans="9:47">
      <c r="I168" s="31"/>
      <c r="R168" s="36">
        <v>158</v>
      </c>
      <c r="S168">
        <f t="shared" si="55"/>
        <v>0</v>
      </c>
      <c r="T168" t="str">
        <f t="shared" ca="1" si="56"/>
        <v/>
      </c>
      <c r="U168" t="str">
        <f t="shared" ca="1" si="54"/>
        <v/>
      </c>
      <c r="AC168" s="36">
        <v>158</v>
      </c>
      <c r="AD168">
        <f t="shared" si="57"/>
        <v>0</v>
      </c>
      <c r="AE168" t="str">
        <f t="shared" ca="1" si="61"/>
        <v/>
      </c>
      <c r="AF168" t="str">
        <f t="shared" ca="1" si="61"/>
        <v/>
      </c>
      <c r="AH168" s="36">
        <v>158</v>
      </c>
      <c r="AI168">
        <f t="shared" si="58"/>
        <v>0</v>
      </c>
      <c r="AJ168" t="str">
        <f t="shared" ca="1" si="62"/>
        <v/>
      </c>
      <c r="AK168" t="str">
        <f t="shared" ca="1" si="62"/>
        <v/>
      </c>
      <c r="AM168" s="36">
        <v>158</v>
      </c>
      <c r="AN168">
        <f t="shared" si="59"/>
        <v>0</v>
      </c>
      <c r="AO168" t="str">
        <f t="shared" ca="1" si="63"/>
        <v/>
      </c>
      <c r="AP168" t="str">
        <f t="shared" ca="1" si="63"/>
        <v/>
      </c>
      <c r="AR168" s="36">
        <v>158</v>
      </c>
      <c r="AS168">
        <f t="shared" si="60"/>
        <v>0</v>
      </c>
      <c r="AT168" t="str">
        <f t="shared" ca="1" si="64"/>
        <v/>
      </c>
      <c r="AU168" t="str">
        <f t="shared" ca="1" si="64"/>
        <v/>
      </c>
    </row>
    <row r="169" spans="9:47">
      <c r="I169" s="31"/>
      <c r="R169" s="36">
        <v>159</v>
      </c>
      <c r="S169">
        <f t="shared" si="55"/>
        <v>0</v>
      </c>
      <c r="T169" t="str">
        <f t="shared" ca="1" si="56"/>
        <v/>
      </c>
      <c r="U169" t="str">
        <f t="shared" ca="1" si="54"/>
        <v/>
      </c>
      <c r="AC169" s="36">
        <v>159</v>
      </c>
      <c r="AD169">
        <f t="shared" si="57"/>
        <v>0</v>
      </c>
      <c r="AE169" t="str">
        <f t="shared" ca="1" si="61"/>
        <v/>
      </c>
      <c r="AF169" t="str">
        <f t="shared" ca="1" si="61"/>
        <v/>
      </c>
      <c r="AH169" s="36">
        <v>159</v>
      </c>
      <c r="AI169">
        <f t="shared" si="58"/>
        <v>0</v>
      </c>
      <c r="AJ169" t="str">
        <f t="shared" ca="1" si="62"/>
        <v/>
      </c>
      <c r="AK169" t="str">
        <f t="shared" ca="1" si="62"/>
        <v/>
      </c>
      <c r="AM169" s="36">
        <v>159</v>
      </c>
      <c r="AN169">
        <f t="shared" si="59"/>
        <v>0</v>
      </c>
      <c r="AO169" t="str">
        <f t="shared" ca="1" si="63"/>
        <v/>
      </c>
      <c r="AP169" t="str">
        <f t="shared" ca="1" si="63"/>
        <v/>
      </c>
      <c r="AR169" s="36">
        <v>159</v>
      </c>
      <c r="AS169">
        <f t="shared" si="60"/>
        <v>0</v>
      </c>
      <c r="AT169" t="str">
        <f t="shared" ca="1" si="64"/>
        <v/>
      </c>
      <c r="AU169" t="str">
        <f t="shared" ca="1" si="64"/>
        <v/>
      </c>
    </row>
    <row r="170" spans="9:47">
      <c r="I170" s="31"/>
      <c r="R170" s="36">
        <v>160</v>
      </c>
      <c r="S170">
        <f t="shared" si="55"/>
        <v>0</v>
      </c>
      <c r="T170" t="str">
        <f t="shared" ca="1" si="56"/>
        <v/>
      </c>
      <c r="U170" t="str">
        <f t="shared" ca="1" si="54"/>
        <v/>
      </c>
      <c r="AC170" s="36">
        <v>160</v>
      </c>
      <c r="AD170">
        <f t="shared" si="57"/>
        <v>0</v>
      </c>
      <c r="AE170" t="str">
        <f t="shared" ca="1" si="61"/>
        <v/>
      </c>
      <c r="AF170" t="str">
        <f t="shared" ca="1" si="61"/>
        <v/>
      </c>
      <c r="AH170" s="36">
        <v>160</v>
      </c>
      <c r="AI170">
        <f t="shared" si="58"/>
        <v>0</v>
      </c>
      <c r="AJ170" t="str">
        <f t="shared" ca="1" si="62"/>
        <v/>
      </c>
      <c r="AK170" t="str">
        <f t="shared" ca="1" si="62"/>
        <v/>
      </c>
      <c r="AM170" s="36">
        <v>160</v>
      </c>
      <c r="AN170">
        <f t="shared" si="59"/>
        <v>0</v>
      </c>
      <c r="AO170" t="str">
        <f t="shared" ca="1" si="63"/>
        <v/>
      </c>
      <c r="AP170" t="str">
        <f t="shared" ca="1" si="63"/>
        <v/>
      </c>
      <c r="AR170" s="36">
        <v>160</v>
      </c>
      <c r="AS170">
        <f t="shared" si="60"/>
        <v>0</v>
      </c>
      <c r="AT170" t="str">
        <f t="shared" ca="1" si="64"/>
        <v/>
      </c>
      <c r="AU170" t="str">
        <f t="shared" ca="1" si="64"/>
        <v/>
      </c>
    </row>
    <row r="171" spans="9:47">
      <c r="I171" s="31"/>
      <c r="R171" s="36">
        <v>161</v>
      </c>
      <c r="S171">
        <f t="shared" si="55"/>
        <v>0</v>
      </c>
      <c r="T171" t="str">
        <f t="shared" ca="1" si="56"/>
        <v/>
      </c>
      <c r="U171" t="str">
        <f t="shared" ref="U171:U198" ca="1" si="65">IF($S171&gt;0,INDIRECT(U$1&amp;$S171)&amp;"","")</f>
        <v/>
      </c>
      <c r="AC171" s="36">
        <v>161</v>
      </c>
      <c r="AD171">
        <f t="shared" si="57"/>
        <v>0</v>
      </c>
      <c r="AE171" t="str">
        <f t="shared" ca="1" si="61"/>
        <v/>
      </c>
      <c r="AF171" t="str">
        <f t="shared" ca="1" si="61"/>
        <v/>
      </c>
      <c r="AH171" s="36">
        <v>161</v>
      </c>
      <c r="AI171">
        <f t="shared" si="58"/>
        <v>0</v>
      </c>
      <c r="AJ171" t="str">
        <f t="shared" ca="1" si="62"/>
        <v/>
      </c>
      <c r="AK171" t="str">
        <f t="shared" ca="1" si="62"/>
        <v/>
      </c>
      <c r="AM171" s="36">
        <v>161</v>
      </c>
      <c r="AN171">
        <f t="shared" si="59"/>
        <v>0</v>
      </c>
      <c r="AO171" t="str">
        <f t="shared" ca="1" si="63"/>
        <v/>
      </c>
      <c r="AP171" t="str">
        <f t="shared" ca="1" si="63"/>
        <v/>
      </c>
      <c r="AR171" s="36">
        <v>161</v>
      </c>
      <c r="AS171">
        <f t="shared" si="60"/>
        <v>0</v>
      </c>
      <c r="AT171" t="str">
        <f t="shared" ca="1" si="64"/>
        <v/>
      </c>
      <c r="AU171" t="str">
        <f t="shared" ca="1" si="64"/>
        <v/>
      </c>
    </row>
    <row r="172" spans="9:47">
      <c r="I172" s="31"/>
      <c r="R172" s="36">
        <v>162</v>
      </c>
      <c r="S172">
        <f t="shared" si="55"/>
        <v>0</v>
      </c>
      <c r="T172" t="str">
        <f t="shared" ref="T172:T198" ca="1" si="66">IF($S172&gt;0,INDIRECT(T$1&amp;$S172)&amp;"","")</f>
        <v/>
      </c>
      <c r="U172" t="str">
        <f t="shared" ca="1" si="65"/>
        <v/>
      </c>
      <c r="AC172" s="36">
        <v>162</v>
      </c>
      <c r="AD172">
        <f t="shared" si="57"/>
        <v>0</v>
      </c>
      <c r="AE172" t="str">
        <f t="shared" ref="AE172:AF191" ca="1" si="67">IF($AD172&gt;0,INDIRECT(AE$1&amp;$AD172)&amp;"","")</f>
        <v/>
      </c>
      <c r="AF172" t="str">
        <f t="shared" ca="1" si="67"/>
        <v/>
      </c>
      <c r="AH172" s="36">
        <v>162</v>
      </c>
      <c r="AI172">
        <f t="shared" si="58"/>
        <v>0</v>
      </c>
      <c r="AJ172" t="str">
        <f t="shared" ref="AJ172:AK191" ca="1" si="68">IF($AI172&gt;0,INDIRECT(AJ$1&amp;$AI172)&amp;"","")</f>
        <v/>
      </c>
      <c r="AK172" t="str">
        <f t="shared" ca="1" si="68"/>
        <v/>
      </c>
      <c r="AM172" s="36">
        <v>162</v>
      </c>
      <c r="AN172">
        <f t="shared" si="59"/>
        <v>0</v>
      </c>
      <c r="AO172" t="str">
        <f t="shared" ref="AO172:AP191" ca="1" si="69">IF($AN172&gt;0,INDIRECT(AO$1&amp;$AN172)&amp;"","")</f>
        <v/>
      </c>
      <c r="AP172" t="str">
        <f t="shared" ca="1" si="69"/>
        <v/>
      </c>
      <c r="AR172" s="36">
        <v>162</v>
      </c>
      <c r="AS172">
        <f t="shared" si="60"/>
        <v>0</v>
      </c>
      <c r="AT172" t="str">
        <f t="shared" ref="AT172:AU191" ca="1" si="70">IF($AS172&gt;0,INDIRECT(AT$1&amp;$AS172)&amp;"","")</f>
        <v/>
      </c>
      <c r="AU172" t="str">
        <f t="shared" ca="1" si="70"/>
        <v/>
      </c>
    </row>
    <row r="173" spans="9:47">
      <c r="I173" s="31"/>
      <c r="R173" s="36">
        <v>163</v>
      </c>
      <c r="S173">
        <f t="shared" si="55"/>
        <v>0</v>
      </c>
      <c r="T173" t="str">
        <f t="shared" ca="1" si="66"/>
        <v/>
      </c>
      <c r="U173" t="str">
        <f t="shared" ca="1" si="65"/>
        <v/>
      </c>
      <c r="AC173" s="36">
        <v>163</v>
      </c>
      <c r="AD173">
        <f t="shared" si="57"/>
        <v>0</v>
      </c>
      <c r="AE173" t="str">
        <f t="shared" ca="1" si="67"/>
        <v/>
      </c>
      <c r="AF173" t="str">
        <f t="shared" ca="1" si="67"/>
        <v/>
      </c>
      <c r="AH173" s="36">
        <v>163</v>
      </c>
      <c r="AI173">
        <f t="shared" si="58"/>
        <v>0</v>
      </c>
      <c r="AJ173" t="str">
        <f t="shared" ca="1" si="68"/>
        <v/>
      </c>
      <c r="AK173" t="str">
        <f t="shared" ca="1" si="68"/>
        <v/>
      </c>
      <c r="AM173" s="36">
        <v>163</v>
      </c>
      <c r="AN173">
        <f t="shared" si="59"/>
        <v>0</v>
      </c>
      <c r="AO173" t="str">
        <f t="shared" ca="1" si="69"/>
        <v/>
      </c>
      <c r="AP173" t="str">
        <f t="shared" ca="1" si="69"/>
        <v/>
      </c>
      <c r="AR173" s="36">
        <v>163</v>
      </c>
      <c r="AS173">
        <f t="shared" si="60"/>
        <v>0</v>
      </c>
      <c r="AT173" t="str">
        <f t="shared" ca="1" si="70"/>
        <v/>
      </c>
      <c r="AU173" t="str">
        <f t="shared" ca="1" si="70"/>
        <v/>
      </c>
    </row>
    <row r="174" spans="9:47">
      <c r="I174" s="31"/>
      <c r="R174" s="36">
        <v>164</v>
      </c>
      <c r="S174">
        <f t="shared" si="55"/>
        <v>0</v>
      </c>
      <c r="T174" t="str">
        <f t="shared" ca="1" si="66"/>
        <v/>
      </c>
      <c r="U174" t="str">
        <f t="shared" ca="1" si="65"/>
        <v/>
      </c>
      <c r="AC174" s="36">
        <v>164</v>
      </c>
      <c r="AD174">
        <f t="shared" si="57"/>
        <v>0</v>
      </c>
      <c r="AE174" t="str">
        <f t="shared" ca="1" si="67"/>
        <v/>
      </c>
      <c r="AF174" t="str">
        <f t="shared" ca="1" si="67"/>
        <v/>
      </c>
      <c r="AH174" s="36">
        <v>164</v>
      </c>
      <c r="AI174">
        <f t="shared" si="58"/>
        <v>0</v>
      </c>
      <c r="AJ174" t="str">
        <f t="shared" ca="1" si="68"/>
        <v/>
      </c>
      <c r="AK174" t="str">
        <f t="shared" ca="1" si="68"/>
        <v/>
      </c>
      <c r="AM174" s="36">
        <v>164</v>
      </c>
      <c r="AN174">
        <f t="shared" si="59"/>
        <v>0</v>
      </c>
      <c r="AO174" t="str">
        <f t="shared" ca="1" si="69"/>
        <v/>
      </c>
      <c r="AP174" t="str">
        <f t="shared" ca="1" si="69"/>
        <v/>
      </c>
      <c r="AR174" s="36">
        <v>164</v>
      </c>
      <c r="AS174">
        <f t="shared" si="60"/>
        <v>0</v>
      </c>
      <c r="AT174" t="str">
        <f t="shared" ca="1" si="70"/>
        <v/>
      </c>
      <c r="AU174" t="str">
        <f t="shared" ca="1" si="70"/>
        <v/>
      </c>
    </row>
    <row r="175" spans="9:47">
      <c r="I175" s="31"/>
      <c r="R175" s="36">
        <v>165</v>
      </c>
      <c r="S175">
        <f t="shared" si="55"/>
        <v>0</v>
      </c>
      <c r="T175" t="str">
        <f t="shared" ca="1" si="66"/>
        <v/>
      </c>
      <c r="U175" t="str">
        <f t="shared" ca="1" si="65"/>
        <v/>
      </c>
      <c r="AC175" s="36">
        <v>165</v>
      </c>
      <c r="AD175">
        <f t="shared" si="57"/>
        <v>0</v>
      </c>
      <c r="AE175" t="str">
        <f t="shared" ca="1" si="67"/>
        <v/>
      </c>
      <c r="AF175" t="str">
        <f t="shared" ca="1" si="67"/>
        <v/>
      </c>
      <c r="AH175" s="36">
        <v>165</v>
      </c>
      <c r="AI175">
        <f t="shared" si="58"/>
        <v>0</v>
      </c>
      <c r="AJ175" t="str">
        <f t="shared" ca="1" si="68"/>
        <v/>
      </c>
      <c r="AK175" t="str">
        <f t="shared" ca="1" si="68"/>
        <v/>
      </c>
      <c r="AM175" s="36">
        <v>165</v>
      </c>
      <c r="AN175">
        <f t="shared" si="59"/>
        <v>0</v>
      </c>
      <c r="AO175" t="str">
        <f t="shared" ca="1" si="69"/>
        <v/>
      </c>
      <c r="AP175" t="str">
        <f t="shared" ca="1" si="69"/>
        <v/>
      </c>
      <c r="AR175" s="36">
        <v>165</v>
      </c>
      <c r="AS175">
        <f t="shared" si="60"/>
        <v>0</v>
      </c>
      <c r="AT175" t="str">
        <f t="shared" ca="1" si="70"/>
        <v/>
      </c>
      <c r="AU175" t="str">
        <f t="shared" ca="1" si="70"/>
        <v/>
      </c>
    </row>
    <row r="176" spans="9:47">
      <c r="I176" s="31"/>
      <c r="R176" s="36">
        <v>166</v>
      </c>
      <c r="S176">
        <f t="shared" si="55"/>
        <v>0</v>
      </c>
      <c r="T176" t="str">
        <f t="shared" ca="1" si="66"/>
        <v/>
      </c>
      <c r="U176" t="str">
        <f t="shared" ca="1" si="65"/>
        <v/>
      </c>
      <c r="AC176" s="36">
        <v>166</v>
      </c>
      <c r="AD176">
        <f t="shared" si="57"/>
        <v>0</v>
      </c>
      <c r="AE176" t="str">
        <f t="shared" ca="1" si="67"/>
        <v/>
      </c>
      <c r="AF176" t="str">
        <f t="shared" ca="1" si="67"/>
        <v/>
      </c>
      <c r="AH176" s="36">
        <v>166</v>
      </c>
      <c r="AI176">
        <f t="shared" si="58"/>
        <v>0</v>
      </c>
      <c r="AJ176" t="str">
        <f t="shared" ca="1" si="68"/>
        <v/>
      </c>
      <c r="AK176" t="str">
        <f t="shared" ca="1" si="68"/>
        <v/>
      </c>
      <c r="AM176" s="36">
        <v>166</v>
      </c>
      <c r="AN176">
        <f t="shared" si="59"/>
        <v>0</v>
      </c>
      <c r="AO176" t="str">
        <f t="shared" ca="1" si="69"/>
        <v/>
      </c>
      <c r="AP176" t="str">
        <f t="shared" ca="1" si="69"/>
        <v/>
      </c>
      <c r="AR176" s="36">
        <v>166</v>
      </c>
      <c r="AS176">
        <f t="shared" si="60"/>
        <v>0</v>
      </c>
      <c r="AT176" t="str">
        <f t="shared" ca="1" si="70"/>
        <v/>
      </c>
      <c r="AU176" t="str">
        <f t="shared" ca="1" si="70"/>
        <v/>
      </c>
    </row>
    <row r="177" spans="9:47">
      <c r="I177" s="31"/>
      <c r="R177" s="36">
        <v>167</v>
      </c>
      <c r="S177">
        <f t="shared" si="55"/>
        <v>0</v>
      </c>
      <c r="T177" t="str">
        <f t="shared" ca="1" si="66"/>
        <v/>
      </c>
      <c r="U177" t="str">
        <f t="shared" ca="1" si="65"/>
        <v/>
      </c>
      <c r="AC177" s="36">
        <v>167</v>
      </c>
      <c r="AD177">
        <f t="shared" si="57"/>
        <v>0</v>
      </c>
      <c r="AE177" t="str">
        <f t="shared" ca="1" si="67"/>
        <v/>
      </c>
      <c r="AF177" t="str">
        <f t="shared" ca="1" si="67"/>
        <v/>
      </c>
      <c r="AH177" s="36">
        <v>167</v>
      </c>
      <c r="AI177">
        <f t="shared" si="58"/>
        <v>0</v>
      </c>
      <c r="AJ177" t="str">
        <f t="shared" ca="1" si="68"/>
        <v/>
      </c>
      <c r="AK177" t="str">
        <f t="shared" ca="1" si="68"/>
        <v/>
      </c>
      <c r="AM177" s="36">
        <v>167</v>
      </c>
      <c r="AN177">
        <f t="shared" si="59"/>
        <v>0</v>
      </c>
      <c r="AO177" t="str">
        <f t="shared" ca="1" si="69"/>
        <v/>
      </c>
      <c r="AP177" t="str">
        <f t="shared" ca="1" si="69"/>
        <v/>
      </c>
      <c r="AR177" s="36">
        <v>167</v>
      </c>
      <c r="AS177">
        <f t="shared" si="60"/>
        <v>0</v>
      </c>
      <c r="AT177" t="str">
        <f t="shared" ca="1" si="70"/>
        <v/>
      </c>
      <c r="AU177" t="str">
        <f t="shared" ca="1" si="70"/>
        <v/>
      </c>
    </row>
    <row r="178" spans="9:47">
      <c r="I178" s="31"/>
      <c r="R178" s="36">
        <v>168</v>
      </c>
      <c r="S178">
        <f t="shared" si="55"/>
        <v>0</v>
      </c>
      <c r="T178" t="str">
        <f t="shared" ca="1" si="66"/>
        <v/>
      </c>
      <c r="U178" t="str">
        <f t="shared" ca="1" si="65"/>
        <v/>
      </c>
      <c r="AC178" s="36">
        <v>168</v>
      </c>
      <c r="AD178">
        <f t="shared" si="57"/>
        <v>0</v>
      </c>
      <c r="AE178" t="str">
        <f t="shared" ca="1" si="67"/>
        <v/>
      </c>
      <c r="AF178" t="str">
        <f t="shared" ca="1" si="67"/>
        <v/>
      </c>
      <c r="AH178" s="36">
        <v>168</v>
      </c>
      <c r="AI178">
        <f t="shared" si="58"/>
        <v>0</v>
      </c>
      <c r="AJ178" t="str">
        <f t="shared" ca="1" si="68"/>
        <v/>
      </c>
      <c r="AK178" t="str">
        <f t="shared" ca="1" si="68"/>
        <v/>
      </c>
      <c r="AM178" s="36">
        <v>168</v>
      </c>
      <c r="AN178">
        <f t="shared" si="59"/>
        <v>0</v>
      </c>
      <c r="AO178" t="str">
        <f t="shared" ca="1" si="69"/>
        <v/>
      </c>
      <c r="AP178" t="str">
        <f t="shared" ca="1" si="69"/>
        <v/>
      </c>
      <c r="AR178" s="36">
        <v>168</v>
      </c>
      <c r="AS178">
        <f t="shared" si="60"/>
        <v>0</v>
      </c>
      <c r="AT178" t="str">
        <f t="shared" ca="1" si="70"/>
        <v/>
      </c>
      <c r="AU178" t="str">
        <f t="shared" ca="1" si="70"/>
        <v/>
      </c>
    </row>
    <row r="179" spans="9:47">
      <c r="I179" s="31"/>
      <c r="R179" s="36">
        <v>169</v>
      </c>
      <c r="S179">
        <f t="shared" si="55"/>
        <v>0</v>
      </c>
      <c r="T179" t="str">
        <f t="shared" ca="1" si="66"/>
        <v/>
      </c>
      <c r="U179" t="str">
        <f t="shared" ca="1" si="65"/>
        <v/>
      </c>
      <c r="AC179" s="36">
        <v>169</v>
      </c>
      <c r="AD179">
        <f t="shared" si="57"/>
        <v>0</v>
      </c>
      <c r="AE179" t="str">
        <f t="shared" ca="1" si="67"/>
        <v/>
      </c>
      <c r="AF179" t="str">
        <f t="shared" ca="1" si="67"/>
        <v/>
      </c>
      <c r="AH179" s="36">
        <v>169</v>
      </c>
      <c r="AI179">
        <f t="shared" si="58"/>
        <v>0</v>
      </c>
      <c r="AJ179" t="str">
        <f t="shared" ca="1" si="68"/>
        <v/>
      </c>
      <c r="AK179" t="str">
        <f t="shared" ca="1" si="68"/>
        <v/>
      </c>
      <c r="AM179" s="36">
        <v>169</v>
      </c>
      <c r="AN179">
        <f t="shared" si="59"/>
        <v>0</v>
      </c>
      <c r="AO179" t="str">
        <f t="shared" ca="1" si="69"/>
        <v/>
      </c>
      <c r="AP179" t="str">
        <f t="shared" ca="1" si="69"/>
        <v/>
      </c>
      <c r="AR179" s="36">
        <v>169</v>
      </c>
      <c r="AS179">
        <f t="shared" si="60"/>
        <v>0</v>
      </c>
      <c r="AT179" t="str">
        <f t="shared" ca="1" si="70"/>
        <v/>
      </c>
      <c r="AU179" t="str">
        <f t="shared" ca="1" si="70"/>
        <v/>
      </c>
    </row>
    <row r="180" spans="9:47">
      <c r="I180" s="31"/>
      <c r="R180" s="36">
        <v>170</v>
      </c>
      <c r="S180">
        <f t="shared" si="55"/>
        <v>0</v>
      </c>
      <c r="T180" t="str">
        <f t="shared" ca="1" si="66"/>
        <v/>
      </c>
      <c r="U180" t="str">
        <f t="shared" ca="1" si="65"/>
        <v/>
      </c>
      <c r="AC180" s="36">
        <v>170</v>
      </c>
      <c r="AD180">
        <f t="shared" si="57"/>
        <v>0</v>
      </c>
      <c r="AE180" t="str">
        <f t="shared" ca="1" si="67"/>
        <v/>
      </c>
      <c r="AF180" t="str">
        <f t="shared" ca="1" si="67"/>
        <v/>
      </c>
      <c r="AH180" s="36">
        <v>170</v>
      </c>
      <c r="AI180">
        <f t="shared" si="58"/>
        <v>0</v>
      </c>
      <c r="AJ180" t="str">
        <f t="shared" ca="1" si="68"/>
        <v/>
      </c>
      <c r="AK180" t="str">
        <f t="shared" ca="1" si="68"/>
        <v/>
      </c>
      <c r="AM180" s="36">
        <v>170</v>
      </c>
      <c r="AN180">
        <f t="shared" si="59"/>
        <v>0</v>
      </c>
      <c r="AO180" t="str">
        <f t="shared" ca="1" si="69"/>
        <v/>
      </c>
      <c r="AP180" t="str">
        <f t="shared" ca="1" si="69"/>
        <v/>
      </c>
      <c r="AR180" s="36">
        <v>170</v>
      </c>
      <c r="AS180">
        <f t="shared" si="60"/>
        <v>0</v>
      </c>
      <c r="AT180" t="str">
        <f t="shared" ca="1" si="70"/>
        <v/>
      </c>
      <c r="AU180" t="str">
        <f t="shared" ca="1" si="70"/>
        <v/>
      </c>
    </row>
    <row r="181" spans="9:47">
      <c r="I181" s="31"/>
      <c r="R181" s="36">
        <v>171</v>
      </c>
      <c r="S181">
        <f t="shared" si="55"/>
        <v>0</v>
      </c>
      <c r="T181" t="str">
        <f t="shared" ca="1" si="66"/>
        <v/>
      </c>
      <c r="U181" t="str">
        <f t="shared" ca="1" si="65"/>
        <v/>
      </c>
      <c r="AC181" s="36">
        <v>171</v>
      </c>
      <c r="AD181">
        <f t="shared" si="57"/>
        <v>0</v>
      </c>
      <c r="AE181" t="str">
        <f t="shared" ca="1" si="67"/>
        <v/>
      </c>
      <c r="AF181" t="str">
        <f t="shared" ca="1" si="67"/>
        <v/>
      </c>
      <c r="AH181" s="36">
        <v>171</v>
      </c>
      <c r="AI181">
        <f t="shared" si="58"/>
        <v>0</v>
      </c>
      <c r="AJ181" t="str">
        <f t="shared" ca="1" si="68"/>
        <v/>
      </c>
      <c r="AK181" t="str">
        <f t="shared" ca="1" si="68"/>
        <v/>
      </c>
      <c r="AM181" s="36">
        <v>171</v>
      </c>
      <c r="AN181">
        <f t="shared" si="59"/>
        <v>0</v>
      </c>
      <c r="AO181" t="str">
        <f t="shared" ca="1" si="69"/>
        <v/>
      </c>
      <c r="AP181" t="str">
        <f t="shared" ca="1" si="69"/>
        <v/>
      </c>
      <c r="AR181" s="36">
        <v>171</v>
      </c>
      <c r="AS181">
        <f t="shared" si="60"/>
        <v>0</v>
      </c>
      <c r="AT181" t="str">
        <f t="shared" ca="1" si="70"/>
        <v/>
      </c>
      <c r="AU181" t="str">
        <f t="shared" ca="1" si="70"/>
        <v/>
      </c>
    </row>
    <row r="182" spans="9:47">
      <c r="I182" s="31"/>
      <c r="R182" s="36">
        <v>172</v>
      </c>
      <c r="S182">
        <f t="shared" si="55"/>
        <v>0</v>
      </c>
      <c r="T182" t="str">
        <f t="shared" ca="1" si="66"/>
        <v/>
      </c>
      <c r="U182" t="str">
        <f t="shared" ca="1" si="65"/>
        <v/>
      </c>
      <c r="AC182" s="36">
        <v>172</v>
      </c>
      <c r="AD182">
        <f t="shared" si="57"/>
        <v>0</v>
      </c>
      <c r="AE182" t="str">
        <f t="shared" ca="1" si="67"/>
        <v/>
      </c>
      <c r="AF182" t="str">
        <f t="shared" ca="1" si="67"/>
        <v/>
      </c>
      <c r="AH182" s="36">
        <v>172</v>
      </c>
      <c r="AI182">
        <f t="shared" si="58"/>
        <v>0</v>
      </c>
      <c r="AJ182" t="str">
        <f t="shared" ca="1" si="68"/>
        <v/>
      </c>
      <c r="AK182" t="str">
        <f t="shared" ca="1" si="68"/>
        <v/>
      </c>
      <c r="AM182" s="36">
        <v>172</v>
      </c>
      <c r="AN182">
        <f t="shared" si="59"/>
        <v>0</v>
      </c>
      <c r="AO182" t="str">
        <f t="shared" ca="1" si="69"/>
        <v/>
      </c>
      <c r="AP182" t="str">
        <f t="shared" ca="1" si="69"/>
        <v/>
      </c>
      <c r="AR182" s="36">
        <v>172</v>
      </c>
      <c r="AS182">
        <f t="shared" si="60"/>
        <v>0</v>
      </c>
      <c r="AT182" t="str">
        <f t="shared" ca="1" si="70"/>
        <v/>
      </c>
      <c r="AU182" t="str">
        <f t="shared" ca="1" si="70"/>
        <v/>
      </c>
    </row>
    <row r="183" spans="9:47">
      <c r="I183" s="31"/>
      <c r="R183" s="36">
        <v>173</v>
      </c>
      <c r="S183">
        <f t="shared" si="55"/>
        <v>0</v>
      </c>
      <c r="T183" t="str">
        <f t="shared" ca="1" si="66"/>
        <v/>
      </c>
      <c r="U183" t="str">
        <f t="shared" ca="1" si="65"/>
        <v/>
      </c>
      <c r="AC183" s="36">
        <v>173</v>
      </c>
      <c r="AD183">
        <f t="shared" si="57"/>
        <v>0</v>
      </c>
      <c r="AE183" t="str">
        <f t="shared" ca="1" si="67"/>
        <v/>
      </c>
      <c r="AF183" t="str">
        <f t="shared" ca="1" si="67"/>
        <v/>
      </c>
      <c r="AH183" s="36">
        <v>173</v>
      </c>
      <c r="AI183">
        <f t="shared" si="58"/>
        <v>0</v>
      </c>
      <c r="AJ183" t="str">
        <f t="shared" ca="1" si="68"/>
        <v/>
      </c>
      <c r="AK183" t="str">
        <f t="shared" ca="1" si="68"/>
        <v/>
      </c>
      <c r="AM183" s="36">
        <v>173</v>
      </c>
      <c r="AN183">
        <f t="shared" si="59"/>
        <v>0</v>
      </c>
      <c r="AO183" t="str">
        <f t="shared" ca="1" si="69"/>
        <v/>
      </c>
      <c r="AP183" t="str">
        <f t="shared" ca="1" si="69"/>
        <v/>
      </c>
      <c r="AR183" s="36">
        <v>173</v>
      </c>
      <c r="AS183">
        <f t="shared" si="60"/>
        <v>0</v>
      </c>
      <c r="AT183" t="str">
        <f t="shared" ca="1" si="70"/>
        <v/>
      </c>
      <c r="AU183" t="str">
        <f t="shared" ca="1" si="70"/>
        <v/>
      </c>
    </row>
    <row r="184" spans="9:47">
      <c r="I184" s="31"/>
      <c r="R184" s="36">
        <v>174</v>
      </c>
      <c r="S184">
        <f t="shared" si="55"/>
        <v>0</v>
      </c>
      <c r="T184" t="str">
        <f t="shared" ca="1" si="66"/>
        <v/>
      </c>
      <c r="U184" t="str">
        <f t="shared" ca="1" si="65"/>
        <v/>
      </c>
      <c r="AC184" s="36">
        <v>174</v>
      </c>
      <c r="AD184">
        <f t="shared" si="57"/>
        <v>0</v>
      </c>
      <c r="AE184" t="str">
        <f t="shared" ca="1" si="67"/>
        <v/>
      </c>
      <c r="AF184" t="str">
        <f t="shared" ca="1" si="67"/>
        <v/>
      </c>
      <c r="AH184" s="36">
        <v>174</v>
      </c>
      <c r="AI184">
        <f t="shared" si="58"/>
        <v>0</v>
      </c>
      <c r="AJ184" t="str">
        <f t="shared" ca="1" si="68"/>
        <v/>
      </c>
      <c r="AK184" t="str">
        <f t="shared" ca="1" si="68"/>
        <v/>
      </c>
      <c r="AM184" s="36">
        <v>174</v>
      </c>
      <c r="AN184">
        <f t="shared" si="59"/>
        <v>0</v>
      </c>
      <c r="AO184" t="str">
        <f t="shared" ca="1" si="69"/>
        <v/>
      </c>
      <c r="AP184" t="str">
        <f t="shared" ca="1" si="69"/>
        <v/>
      </c>
      <c r="AR184" s="36">
        <v>174</v>
      </c>
      <c r="AS184">
        <f t="shared" si="60"/>
        <v>0</v>
      </c>
      <c r="AT184" t="str">
        <f t="shared" ca="1" si="70"/>
        <v/>
      </c>
      <c r="AU184" t="str">
        <f t="shared" ca="1" si="70"/>
        <v/>
      </c>
    </row>
    <row r="185" spans="9:47">
      <c r="I185" s="31"/>
      <c r="R185" s="36">
        <v>175</v>
      </c>
      <c r="S185">
        <f t="shared" si="55"/>
        <v>0</v>
      </c>
      <c r="T185" t="str">
        <f t="shared" ca="1" si="66"/>
        <v/>
      </c>
      <c r="U185" t="str">
        <f t="shared" ca="1" si="65"/>
        <v/>
      </c>
      <c r="AC185" s="36">
        <v>175</v>
      </c>
      <c r="AD185">
        <f t="shared" si="57"/>
        <v>0</v>
      </c>
      <c r="AE185" t="str">
        <f t="shared" ca="1" si="67"/>
        <v/>
      </c>
      <c r="AF185" t="str">
        <f t="shared" ca="1" si="67"/>
        <v/>
      </c>
      <c r="AH185" s="36">
        <v>175</v>
      </c>
      <c r="AI185">
        <f t="shared" si="58"/>
        <v>0</v>
      </c>
      <c r="AJ185" t="str">
        <f t="shared" ca="1" si="68"/>
        <v/>
      </c>
      <c r="AK185" t="str">
        <f t="shared" ca="1" si="68"/>
        <v/>
      </c>
      <c r="AM185" s="36">
        <v>175</v>
      </c>
      <c r="AN185">
        <f t="shared" si="59"/>
        <v>0</v>
      </c>
      <c r="AO185" t="str">
        <f t="shared" ca="1" si="69"/>
        <v/>
      </c>
      <c r="AP185" t="str">
        <f t="shared" ca="1" si="69"/>
        <v/>
      </c>
      <c r="AR185" s="36">
        <v>175</v>
      </c>
      <c r="AS185">
        <f t="shared" si="60"/>
        <v>0</v>
      </c>
      <c r="AT185" t="str">
        <f t="shared" ca="1" si="70"/>
        <v/>
      </c>
      <c r="AU185" t="str">
        <f t="shared" ca="1" si="70"/>
        <v/>
      </c>
    </row>
    <row r="186" spans="9:47">
      <c r="I186" s="31"/>
      <c r="R186" s="36">
        <v>176</v>
      </c>
      <c r="S186">
        <f t="shared" si="55"/>
        <v>0</v>
      </c>
      <c r="T186" t="str">
        <f t="shared" ca="1" si="66"/>
        <v/>
      </c>
      <c r="U186" t="str">
        <f t="shared" ca="1" si="65"/>
        <v/>
      </c>
      <c r="AC186" s="36">
        <v>176</v>
      </c>
      <c r="AD186">
        <f t="shared" si="57"/>
        <v>0</v>
      </c>
      <c r="AE186" t="str">
        <f t="shared" ca="1" si="67"/>
        <v/>
      </c>
      <c r="AF186" t="str">
        <f t="shared" ca="1" si="67"/>
        <v/>
      </c>
      <c r="AH186" s="36">
        <v>176</v>
      </c>
      <c r="AI186">
        <f t="shared" si="58"/>
        <v>0</v>
      </c>
      <c r="AJ186" t="str">
        <f t="shared" ca="1" si="68"/>
        <v/>
      </c>
      <c r="AK186" t="str">
        <f t="shared" ca="1" si="68"/>
        <v/>
      </c>
      <c r="AM186" s="36">
        <v>176</v>
      </c>
      <c r="AN186">
        <f t="shared" si="59"/>
        <v>0</v>
      </c>
      <c r="AO186" t="str">
        <f t="shared" ca="1" si="69"/>
        <v/>
      </c>
      <c r="AP186" t="str">
        <f t="shared" ca="1" si="69"/>
        <v/>
      </c>
      <c r="AR186" s="36">
        <v>176</v>
      </c>
      <c r="AS186">
        <f t="shared" si="60"/>
        <v>0</v>
      </c>
      <c r="AT186" t="str">
        <f t="shared" ca="1" si="70"/>
        <v/>
      </c>
      <c r="AU186" t="str">
        <f t="shared" ca="1" si="70"/>
        <v/>
      </c>
    </row>
    <row r="187" spans="9:47">
      <c r="I187" s="31"/>
      <c r="R187" s="36">
        <v>177</v>
      </c>
      <c r="S187">
        <f t="shared" si="55"/>
        <v>0</v>
      </c>
      <c r="T187" t="str">
        <f t="shared" ca="1" si="66"/>
        <v/>
      </c>
      <c r="U187" t="str">
        <f t="shared" ca="1" si="65"/>
        <v/>
      </c>
      <c r="AC187" s="36">
        <v>177</v>
      </c>
      <c r="AD187">
        <f t="shared" si="57"/>
        <v>0</v>
      </c>
      <c r="AE187" t="str">
        <f t="shared" ca="1" si="67"/>
        <v/>
      </c>
      <c r="AF187" t="str">
        <f t="shared" ca="1" si="67"/>
        <v/>
      </c>
      <c r="AH187" s="36">
        <v>177</v>
      </c>
      <c r="AI187">
        <f t="shared" si="58"/>
        <v>0</v>
      </c>
      <c r="AJ187" t="str">
        <f t="shared" ca="1" si="68"/>
        <v/>
      </c>
      <c r="AK187" t="str">
        <f t="shared" ca="1" si="68"/>
        <v/>
      </c>
      <c r="AM187" s="36">
        <v>177</v>
      </c>
      <c r="AN187">
        <f t="shared" si="59"/>
        <v>0</v>
      </c>
      <c r="AO187" t="str">
        <f t="shared" ca="1" si="69"/>
        <v/>
      </c>
      <c r="AP187" t="str">
        <f t="shared" ca="1" si="69"/>
        <v/>
      </c>
      <c r="AR187" s="36">
        <v>177</v>
      </c>
      <c r="AS187">
        <f t="shared" si="60"/>
        <v>0</v>
      </c>
      <c r="AT187" t="str">
        <f t="shared" ca="1" si="70"/>
        <v/>
      </c>
      <c r="AU187" t="str">
        <f t="shared" ca="1" si="70"/>
        <v/>
      </c>
    </row>
    <row r="188" spans="9:47">
      <c r="I188" s="31"/>
      <c r="R188" s="36">
        <v>178</v>
      </c>
      <c r="S188">
        <f t="shared" si="55"/>
        <v>0</v>
      </c>
      <c r="T188" t="str">
        <f t="shared" ca="1" si="66"/>
        <v/>
      </c>
      <c r="U188" t="str">
        <f t="shared" ca="1" si="65"/>
        <v/>
      </c>
      <c r="AC188" s="36">
        <v>178</v>
      </c>
      <c r="AD188">
        <f t="shared" si="57"/>
        <v>0</v>
      </c>
      <c r="AE188" t="str">
        <f t="shared" ca="1" si="67"/>
        <v/>
      </c>
      <c r="AF188" t="str">
        <f t="shared" ca="1" si="67"/>
        <v/>
      </c>
      <c r="AH188" s="36">
        <v>178</v>
      </c>
      <c r="AI188">
        <f t="shared" si="58"/>
        <v>0</v>
      </c>
      <c r="AJ188" t="str">
        <f t="shared" ca="1" si="68"/>
        <v/>
      </c>
      <c r="AK188" t="str">
        <f t="shared" ca="1" si="68"/>
        <v/>
      </c>
      <c r="AM188" s="36">
        <v>178</v>
      </c>
      <c r="AN188">
        <f t="shared" si="59"/>
        <v>0</v>
      </c>
      <c r="AO188" t="str">
        <f t="shared" ca="1" si="69"/>
        <v/>
      </c>
      <c r="AP188" t="str">
        <f t="shared" ca="1" si="69"/>
        <v/>
      </c>
      <c r="AR188" s="36">
        <v>178</v>
      </c>
      <c r="AS188">
        <f t="shared" si="60"/>
        <v>0</v>
      </c>
      <c r="AT188" t="str">
        <f t="shared" ca="1" si="70"/>
        <v/>
      </c>
      <c r="AU188" t="str">
        <f t="shared" ca="1" si="70"/>
        <v/>
      </c>
    </row>
    <row r="189" spans="9:47">
      <c r="I189" s="31"/>
      <c r="R189" s="36">
        <v>179</v>
      </c>
      <c r="S189">
        <f t="shared" si="55"/>
        <v>0</v>
      </c>
      <c r="T189" t="str">
        <f t="shared" ca="1" si="66"/>
        <v/>
      </c>
      <c r="U189" t="str">
        <f t="shared" ca="1" si="65"/>
        <v/>
      </c>
      <c r="AC189" s="36">
        <v>179</v>
      </c>
      <c r="AD189">
        <f t="shared" si="57"/>
        <v>0</v>
      </c>
      <c r="AE189" t="str">
        <f t="shared" ca="1" si="67"/>
        <v/>
      </c>
      <c r="AF189" t="str">
        <f t="shared" ca="1" si="67"/>
        <v/>
      </c>
      <c r="AH189" s="36">
        <v>179</v>
      </c>
      <c r="AI189">
        <f t="shared" si="58"/>
        <v>0</v>
      </c>
      <c r="AJ189" t="str">
        <f t="shared" ca="1" si="68"/>
        <v/>
      </c>
      <c r="AK189" t="str">
        <f t="shared" ca="1" si="68"/>
        <v/>
      </c>
      <c r="AM189" s="36">
        <v>179</v>
      </c>
      <c r="AN189">
        <f t="shared" si="59"/>
        <v>0</v>
      </c>
      <c r="AO189" t="str">
        <f t="shared" ca="1" si="69"/>
        <v/>
      </c>
      <c r="AP189" t="str">
        <f t="shared" ca="1" si="69"/>
        <v/>
      </c>
      <c r="AR189" s="36">
        <v>179</v>
      </c>
      <c r="AS189">
        <f t="shared" si="60"/>
        <v>0</v>
      </c>
      <c r="AT189" t="str">
        <f t="shared" ca="1" si="70"/>
        <v/>
      </c>
      <c r="AU189" t="str">
        <f t="shared" ca="1" si="70"/>
        <v/>
      </c>
    </row>
    <row r="190" spans="9:47">
      <c r="I190" s="31"/>
      <c r="R190" s="36">
        <v>180</v>
      </c>
      <c r="S190">
        <f t="shared" si="55"/>
        <v>0</v>
      </c>
      <c r="T190" t="str">
        <f t="shared" ca="1" si="66"/>
        <v/>
      </c>
      <c r="U190" t="str">
        <f t="shared" ca="1" si="65"/>
        <v/>
      </c>
      <c r="AC190" s="36">
        <v>180</v>
      </c>
      <c r="AD190">
        <f t="shared" si="57"/>
        <v>0</v>
      </c>
      <c r="AE190" t="str">
        <f t="shared" ca="1" si="67"/>
        <v/>
      </c>
      <c r="AF190" t="str">
        <f t="shared" ca="1" si="67"/>
        <v/>
      </c>
      <c r="AH190" s="36">
        <v>180</v>
      </c>
      <c r="AI190">
        <f t="shared" si="58"/>
        <v>0</v>
      </c>
      <c r="AJ190" t="str">
        <f t="shared" ca="1" si="68"/>
        <v/>
      </c>
      <c r="AK190" t="str">
        <f t="shared" ca="1" si="68"/>
        <v/>
      </c>
      <c r="AM190" s="36">
        <v>180</v>
      </c>
      <c r="AN190">
        <f t="shared" si="59"/>
        <v>0</v>
      </c>
      <c r="AO190" t="str">
        <f t="shared" ca="1" si="69"/>
        <v/>
      </c>
      <c r="AP190" t="str">
        <f t="shared" ca="1" si="69"/>
        <v/>
      </c>
      <c r="AR190" s="36">
        <v>180</v>
      </c>
      <c r="AS190">
        <f t="shared" si="60"/>
        <v>0</v>
      </c>
      <c r="AT190" t="str">
        <f t="shared" ca="1" si="70"/>
        <v/>
      </c>
      <c r="AU190" t="str">
        <f t="shared" ca="1" si="70"/>
        <v/>
      </c>
    </row>
    <row r="191" spans="9:47">
      <c r="I191" s="31"/>
      <c r="R191" s="36">
        <v>181</v>
      </c>
      <c r="S191">
        <f t="shared" si="55"/>
        <v>0</v>
      </c>
      <c r="T191" t="str">
        <f t="shared" ca="1" si="66"/>
        <v/>
      </c>
      <c r="U191" t="str">
        <f t="shared" ca="1" si="65"/>
        <v/>
      </c>
      <c r="AC191" s="36">
        <v>181</v>
      </c>
      <c r="AD191">
        <f t="shared" si="57"/>
        <v>0</v>
      </c>
      <c r="AE191" t="str">
        <f t="shared" ca="1" si="67"/>
        <v/>
      </c>
      <c r="AF191" t="str">
        <f t="shared" ca="1" si="67"/>
        <v/>
      </c>
      <c r="AH191" s="36">
        <v>181</v>
      </c>
      <c r="AI191">
        <f t="shared" si="58"/>
        <v>0</v>
      </c>
      <c r="AJ191" t="str">
        <f t="shared" ca="1" si="68"/>
        <v/>
      </c>
      <c r="AK191" t="str">
        <f t="shared" ca="1" si="68"/>
        <v/>
      </c>
      <c r="AM191" s="36">
        <v>181</v>
      </c>
      <c r="AN191">
        <f t="shared" si="59"/>
        <v>0</v>
      </c>
      <c r="AO191" t="str">
        <f t="shared" ca="1" si="69"/>
        <v/>
      </c>
      <c r="AP191" t="str">
        <f t="shared" ca="1" si="69"/>
        <v/>
      </c>
      <c r="AR191" s="36">
        <v>181</v>
      </c>
      <c r="AS191">
        <f t="shared" si="60"/>
        <v>0</v>
      </c>
      <c r="AT191" t="str">
        <f t="shared" ca="1" si="70"/>
        <v/>
      </c>
      <c r="AU191" t="str">
        <f t="shared" ca="1" si="70"/>
        <v/>
      </c>
    </row>
    <row r="192" spans="9:47">
      <c r="I192" s="31"/>
      <c r="R192" s="36">
        <v>182</v>
      </c>
      <c r="S192">
        <f t="shared" si="55"/>
        <v>0</v>
      </c>
      <c r="T192" t="str">
        <f t="shared" ca="1" si="66"/>
        <v/>
      </c>
      <c r="U192" t="str">
        <f t="shared" ca="1" si="65"/>
        <v/>
      </c>
      <c r="AC192" s="36">
        <v>182</v>
      </c>
      <c r="AD192">
        <f t="shared" si="57"/>
        <v>0</v>
      </c>
      <c r="AE192" t="str">
        <f t="shared" ref="AE192:AF199" ca="1" si="71">IF($AD192&gt;0,INDIRECT(AE$1&amp;$AD192)&amp;"","")</f>
        <v/>
      </c>
      <c r="AF192" t="str">
        <f t="shared" ca="1" si="71"/>
        <v/>
      </c>
      <c r="AH192" s="36">
        <v>182</v>
      </c>
      <c r="AI192">
        <f t="shared" si="58"/>
        <v>0</v>
      </c>
      <c r="AJ192" t="str">
        <f t="shared" ref="AJ192:AK199" ca="1" si="72">IF($AI192&gt;0,INDIRECT(AJ$1&amp;$AI192)&amp;"","")</f>
        <v/>
      </c>
      <c r="AK192" t="str">
        <f t="shared" ca="1" si="72"/>
        <v/>
      </c>
      <c r="AM192" s="36">
        <v>182</v>
      </c>
      <c r="AN192">
        <f t="shared" si="59"/>
        <v>0</v>
      </c>
      <c r="AO192" t="str">
        <f t="shared" ref="AO192:AP199" ca="1" si="73">IF($AN192&gt;0,INDIRECT(AO$1&amp;$AN192)&amp;"","")</f>
        <v/>
      </c>
      <c r="AP192" t="str">
        <f t="shared" ca="1" si="73"/>
        <v/>
      </c>
      <c r="AR192" s="36">
        <v>182</v>
      </c>
      <c r="AS192">
        <f t="shared" si="60"/>
        <v>0</v>
      </c>
      <c r="AT192" t="str">
        <f t="shared" ref="AT192:AU199" ca="1" si="74">IF($AS192&gt;0,INDIRECT(AT$1&amp;$AS192)&amp;"","")</f>
        <v/>
      </c>
      <c r="AU192" t="str">
        <f t="shared" ca="1" si="74"/>
        <v/>
      </c>
    </row>
    <row r="193" spans="9:47">
      <c r="I193" s="31"/>
      <c r="R193" s="36">
        <v>183</v>
      </c>
      <c r="S193">
        <f t="shared" si="55"/>
        <v>0</v>
      </c>
      <c r="T193" t="str">
        <f t="shared" ca="1" si="66"/>
        <v/>
      </c>
      <c r="U193" t="str">
        <f t="shared" ca="1" si="65"/>
        <v/>
      </c>
      <c r="AC193" s="36">
        <v>183</v>
      </c>
      <c r="AD193">
        <f t="shared" si="57"/>
        <v>0</v>
      </c>
      <c r="AE193" t="str">
        <f t="shared" ca="1" si="71"/>
        <v/>
      </c>
      <c r="AF193" t="str">
        <f t="shared" ca="1" si="71"/>
        <v/>
      </c>
      <c r="AH193" s="36">
        <v>183</v>
      </c>
      <c r="AI193">
        <f t="shared" si="58"/>
        <v>0</v>
      </c>
      <c r="AJ193" t="str">
        <f t="shared" ca="1" si="72"/>
        <v/>
      </c>
      <c r="AK193" t="str">
        <f t="shared" ca="1" si="72"/>
        <v/>
      </c>
      <c r="AM193" s="36">
        <v>183</v>
      </c>
      <c r="AN193">
        <f t="shared" si="59"/>
        <v>0</v>
      </c>
      <c r="AO193" t="str">
        <f t="shared" ca="1" si="73"/>
        <v/>
      </c>
      <c r="AP193" t="str">
        <f t="shared" ca="1" si="73"/>
        <v/>
      </c>
      <c r="AR193" s="36">
        <v>183</v>
      </c>
      <c r="AS193">
        <f t="shared" si="60"/>
        <v>0</v>
      </c>
      <c r="AT193" t="str">
        <f t="shared" ca="1" si="74"/>
        <v/>
      </c>
      <c r="AU193" t="str">
        <f t="shared" ca="1" si="74"/>
        <v/>
      </c>
    </row>
    <row r="194" spans="9:47">
      <c r="I194" s="31"/>
      <c r="R194" s="36">
        <v>184</v>
      </c>
      <c r="S194">
        <f t="shared" si="55"/>
        <v>0</v>
      </c>
      <c r="T194" t="str">
        <f t="shared" ca="1" si="66"/>
        <v/>
      </c>
      <c r="U194" t="str">
        <f t="shared" ca="1" si="65"/>
        <v/>
      </c>
      <c r="AC194" s="36">
        <v>184</v>
      </c>
      <c r="AD194">
        <f t="shared" si="57"/>
        <v>0</v>
      </c>
      <c r="AE194" t="str">
        <f t="shared" ca="1" si="71"/>
        <v/>
      </c>
      <c r="AF194" t="str">
        <f t="shared" ca="1" si="71"/>
        <v/>
      </c>
      <c r="AH194" s="36">
        <v>184</v>
      </c>
      <c r="AI194">
        <f t="shared" si="58"/>
        <v>0</v>
      </c>
      <c r="AJ194" t="str">
        <f t="shared" ca="1" si="72"/>
        <v/>
      </c>
      <c r="AK194" t="str">
        <f t="shared" ca="1" si="72"/>
        <v/>
      </c>
      <c r="AM194" s="36">
        <v>184</v>
      </c>
      <c r="AN194">
        <f t="shared" si="59"/>
        <v>0</v>
      </c>
      <c r="AO194" t="str">
        <f t="shared" ca="1" si="73"/>
        <v/>
      </c>
      <c r="AP194" t="str">
        <f t="shared" ca="1" si="73"/>
        <v/>
      </c>
      <c r="AR194" s="36">
        <v>184</v>
      </c>
      <c r="AS194">
        <f t="shared" si="60"/>
        <v>0</v>
      </c>
      <c r="AT194" t="str">
        <f t="shared" ca="1" si="74"/>
        <v/>
      </c>
      <c r="AU194" t="str">
        <f t="shared" ca="1" si="74"/>
        <v/>
      </c>
    </row>
    <row r="195" spans="9:47">
      <c r="I195" s="31"/>
      <c r="R195" s="36">
        <v>185</v>
      </c>
      <c r="S195">
        <f t="shared" si="55"/>
        <v>0</v>
      </c>
      <c r="T195" t="str">
        <f t="shared" ca="1" si="66"/>
        <v/>
      </c>
      <c r="U195" t="str">
        <f t="shared" ca="1" si="65"/>
        <v/>
      </c>
      <c r="AC195" s="36">
        <v>185</v>
      </c>
      <c r="AD195">
        <f t="shared" si="57"/>
        <v>0</v>
      </c>
      <c r="AE195" t="str">
        <f t="shared" ca="1" si="71"/>
        <v/>
      </c>
      <c r="AF195" t="str">
        <f t="shared" ca="1" si="71"/>
        <v/>
      </c>
      <c r="AH195" s="36">
        <v>185</v>
      </c>
      <c r="AI195">
        <f t="shared" si="58"/>
        <v>0</v>
      </c>
      <c r="AJ195" t="str">
        <f t="shared" ca="1" si="72"/>
        <v/>
      </c>
      <c r="AK195" t="str">
        <f t="shared" ca="1" si="72"/>
        <v/>
      </c>
      <c r="AM195" s="36">
        <v>185</v>
      </c>
      <c r="AN195">
        <f t="shared" si="59"/>
        <v>0</v>
      </c>
      <c r="AO195" t="str">
        <f t="shared" ca="1" si="73"/>
        <v/>
      </c>
      <c r="AP195" t="str">
        <f t="shared" ca="1" si="73"/>
        <v/>
      </c>
      <c r="AR195" s="36">
        <v>185</v>
      </c>
      <c r="AS195">
        <f t="shared" si="60"/>
        <v>0</v>
      </c>
      <c r="AT195" t="str">
        <f t="shared" ca="1" si="74"/>
        <v/>
      </c>
      <c r="AU195" t="str">
        <f t="shared" ca="1" si="74"/>
        <v/>
      </c>
    </row>
    <row r="196" spans="9:47">
      <c r="I196" s="31"/>
      <c r="R196" s="36">
        <v>186</v>
      </c>
      <c r="S196">
        <f t="shared" si="55"/>
        <v>0</v>
      </c>
      <c r="T196" t="str">
        <f t="shared" ca="1" si="66"/>
        <v/>
      </c>
      <c r="U196" t="str">
        <f t="shared" ca="1" si="65"/>
        <v/>
      </c>
      <c r="AC196" s="36">
        <v>186</v>
      </c>
      <c r="AD196">
        <f t="shared" si="57"/>
        <v>0</v>
      </c>
      <c r="AE196" t="str">
        <f t="shared" ca="1" si="71"/>
        <v/>
      </c>
      <c r="AF196" t="str">
        <f t="shared" ca="1" si="71"/>
        <v/>
      </c>
      <c r="AH196" s="36">
        <v>186</v>
      </c>
      <c r="AI196">
        <f t="shared" si="58"/>
        <v>0</v>
      </c>
      <c r="AJ196" t="str">
        <f t="shared" ca="1" si="72"/>
        <v/>
      </c>
      <c r="AK196" t="str">
        <f t="shared" ca="1" si="72"/>
        <v/>
      </c>
      <c r="AM196" s="36">
        <v>186</v>
      </c>
      <c r="AN196">
        <f t="shared" si="59"/>
        <v>0</v>
      </c>
      <c r="AO196" t="str">
        <f t="shared" ca="1" si="73"/>
        <v/>
      </c>
      <c r="AP196" t="str">
        <f t="shared" ca="1" si="73"/>
        <v/>
      </c>
      <c r="AR196" s="36">
        <v>186</v>
      </c>
      <c r="AS196">
        <f t="shared" si="60"/>
        <v>0</v>
      </c>
      <c r="AT196" t="str">
        <f t="shared" ca="1" si="74"/>
        <v/>
      </c>
      <c r="AU196" t="str">
        <f t="shared" ca="1" si="74"/>
        <v/>
      </c>
    </row>
    <row r="197" spans="9:47">
      <c r="I197" s="31"/>
      <c r="R197" s="36">
        <v>187</v>
      </c>
      <c r="S197">
        <f t="shared" si="55"/>
        <v>0</v>
      </c>
      <c r="T197" t="str">
        <f t="shared" ca="1" si="66"/>
        <v/>
      </c>
      <c r="U197" t="str">
        <f t="shared" ca="1" si="65"/>
        <v/>
      </c>
      <c r="AC197" s="36">
        <v>187</v>
      </c>
      <c r="AD197">
        <f t="shared" si="57"/>
        <v>0</v>
      </c>
      <c r="AE197" t="str">
        <f t="shared" ca="1" si="71"/>
        <v/>
      </c>
      <c r="AF197" t="str">
        <f t="shared" ca="1" si="71"/>
        <v/>
      </c>
      <c r="AH197" s="36">
        <v>187</v>
      </c>
      <c r="AI197">
        <f t="shared" si="58"/>
        <v>0</v>
      </c>
      <c r="AJ197" t="str">
        <f t="shared" ca="1" si="72"/>
        <v/>
      </c>
      <c r="AK197" t="str">
        <f t="shared" ca="1" si="72"/>
        <v/>
      </c>
      <c r="AM197" s="36">
        <v>187</v>
      </c>
      <c r="AN197">
        <f t="shared" si="59"/>
        <v>0</v>
      </c>
      <c r="AO197" t="str">
        <f t="shared" ca="1" si="73"/>
        <v/>
      </c>
      <c r="AP197" t="str">
        <f t="shared" ca="1" si="73"/>
        <v/>
      </c>
      <c r="AR197" s="36">
        <v>187</v>
      </c>
      <c r="AS197">
        <f t="shared" si="60"/>
        <v>0</v>
      </c>
      <c r="AT197" t="str">
        <f t="shared" ca="1" si="74"/>
        <v/>
      </c>
      <c r="AU197" t="str">
        <f t="shared" ca="1" si="74"/>
        <v/>
      </c>
    </row>
    <row r="198" spans="9:47">
      <c r="I198" s="31"/>
      <c r="R198" s="36">
        <v>188</v>
      </c>
      <c r="S198">
        <f t="shared" si="55"/>
        <v>0</v>
      </c>
      <c r="T198" t="str">
        <f t="shared" ca="1" si="66"/>
        <v/>
      </c>
      <c r="U198" t="str">
        <f t="shared" ca="1" si="65"/>
        <v/>
      </c>
      <c r="AC198" s="36">
        <v>188</v>
      </c>
      <c r="AD198">
        <f t="shared" si="57"/>
        <v>0</v>
      </c>
      <c r="AE198" t="str">
        <f t="shared" ca="1" si="71"/>
        <v/>
      </c>
      <c r="AF198" t="str">
        <f t="shared" ca="1" si="71"/>
        <v/>
      </c>
      <c r="AH198" s="36">
        <v>188</v>
      </c>
      <c r="AI198">
        <f t="shared" si="58"/>
        <v>0</v>
      </c>
      <c r="AJ198" t="str">
        <f t="shared" ca="1" si="72"/>
        <v/>
      </c>
      <c r="AK198" t="str">
        <f t="shared" ca="1" si="72"/>
        <v/>
      </c>
      <c r="AM198" s="36">
        <v>188</v>
      </c>
      <c r="AN198">
        <f t="shared" si="59"/>
        <v>0</v>
      </c>
      <c r="AO198" t="str">
        <f t="shared" ca="1" si="73"/>
        <v/>
      </c>
      <c r="AP198" t="str">
        <f t="shared" ca="1" si="73"/>
        <v/>
      </c>
      <c r="AR198" s="36">
        <v>188</v>
      </c>
      <c r="AS198">
        <f t="shared" si="60"/>
        <v>0</v>
      </c>
      <c r="AT198" t="str">
        <f t="shared" ca="1" si="74"/>
        <v/>
      </c>
      <c r="AU198" t="str">
        <f t="shared" ca="1" si="74"/>
        <v/>
      </c>
    </row>
    <row r="199" spans="9:47">
      <c r="I199" s="31"/>
      <c r="AC199" s="36">
        <v>189</v>
      </c>
      <c r="AD199">
        <f t="shared" si="57"/>
        <v>0</v>
      </c>
      <c r="AE199" t="str">
        <f t="shared" ca="1" si="71"/>
        <v/>
      </c>
      <c r="AF199" t="str">
        <f t="shared" ca="1" si="71"/>
        <v/>
      </c>
      <c r="AH199" s="36">
        <v>189</v>
      </c>
      <c r="AI199">
        <f t="shared" si="58"/>
        <v>0</v>
      </c>
      <c r="AJ199" t="str">
        <f t="shared" ca="1" si="72"/>
        <v/>
      </c>
      <c r="AK199" t="str">
        <f t="shared" ca="1" si="72"/>
        <v/>
      </c>
      <c r="AM199" s="36">
        <v>189</v>
      </c>
      <c r="AN199">
        <f t="shared" si="59"/>
        <v>0</v>
      </c>
      <c r="AO199" t="str">
        <f t="shared" ca="1" si="73"/>
        <v/>
      </c>
      <c r="AP199" t="str">
        <f t="shared" ca="1" si="73"/>
        <v/>
      </c>
      <c r="AR199" s="36">
        <v>189</v>
      </c>
      <c r="AS199">
        <f t="shared" si="60"/>
        <v>0</v>
      </c>
      <c r="AT199" t="str">
        <f t="shared" ca="1" si="74"/>
        <v/>
      </c>
      <c r="AU199" t="str">
        <f t="shared" ca="1" si="74"/>
        <v/>
      </c>
    </row>
    <row r="200" spans="9:47">
      <c r="I200" s="33" t="s">
        <v>294</v>
      </c>
      <c r="J200" s="33" t="s">
        <v>206</v>
      </c>
      <c r="K200" s="34" t="s">
        <v>208</v>
      </c>
      <c r="L200" s="34" t="s">
        <v>202</v>
      </c>
      <c r="M200" s="33" t="s">
        <v>203</v>
      </c>
      <c r="N200" s="34" t="s">
        <v>204</v>
      </c>
      <c r="O200" s="33" t="s">
        <v>205</v>
      </c>
      <c r="Q200" s="33" t="s">
        <v>294</v>
      </c>
      <c r="R200" s="33" t="s">
        <v>309</v>
      </c>
      <c r="S200" s="33" t="s">
        <v>310</v>
      </c>
      <c r="T200" s="34" t="s">
        <v>210</v>
      </c>
      <c r="U200" s="34" t="s">
        <v>311</v>
      </c>
      <c r="AC200" s="33" t="s">
        <v>294</v>
      </c>
      <c r="AD200" s="33" t="s">
        <v>206</v>
      </c>
      <c r="AE200" s="33" t="s">
        <v>215</v>
      </c>
      <c r="AF200" s="34" t="s">
        <v>312</v>
      </c>
    </row>
    <row r="201" spans="9:47">
      <c r="I201">
        <v>1</v>
      </c>
      <c r="J201">
        <v>1</v>
      </c>
      <c r="K201" t="s">
        <v>313</v>
      </c>
      <c r="M201">
        <v>15</v>
      </c>
      <c r="N201">
        <v>201</v>
      </c>
      <c r="O201">
        <v>215</v>
      </c>
      <c r="Q201">
        <v>1</v>
      </c>
      <c r="R201">
        <v>1</v>
      </c>
      <c r="S201">
        <v>1</v>
      </c>
      <c r="T201" t="s">
        <v>314</v>
      </c>
      <c r="U201" t="s">
        <v>315</v>
      </c>
      <c r="AC201">
        <v>1</v>
      </c>
      <c r="AD201">
        <v>1</v>
      </c>
      <c r="AE201" t="s">
        <v>316</v>
      </c>
      <c r="AF201" t="s">
        <v>317</v>
      </c>
    </row>
    <row r="202" spans="9:47">
      <c r="I202">
        <v>1</v>
      </c>
      <c r="J202">
        <v>2</v>
      </c>
      <c r="K202" t="s">
        <v>318</v>
      </c>
      <c r="M202">
        <v>20</v>
      </c>
      <c r="N202">
        <v>216</v>
      </c>
      <c r="O202">
        <v>235</v>
      </c>
      <c r="Q202">
        <v>1</v>
      </c>
      <c r="R202">
        <v>1</v>
      </c>
      <c r="S202">
        <v>2</v>
      </c>
      <c r="T202" t="s">
        <v>319</v>
      </c>
      <c r="U202" t="s">
        <v>320</v>
      </c>
      <c r="AC202">
        <v>1</v>
      </c>
      <c r="AD202">
        <v>2</v>
      </c>
      <c r="AE202" t="s">
        <v>321</v>
      </c>
      <c r="AF202" t="s">
        <v>322</v>
      </c>
    </row>
    <row r="203" spans="9:47">
      <c r="I203">
        <v>1</v>
      </c>
      <c r="J203">
        <v>3</v>
      </c>
      <c r="K203" t="s">
        <v>323</v>
      </c>
      <c r="L203" t="s">
        <v>324</v>
      </c>
      <c r="Q203">
        <v>1</v>
      </c>
      <c r="R203">
        <v>1</v>
      </c>
      <c r="S203">
        <v>3</v>
      </c>
      <c r="T203" t="s">
        <v>325</v>
      </c>
      <c r="U203" t="s">
        <v>326</v>
      </c>
      <c r="AC203">
        <v>1</v>
      </c>
      <c r="AD203">
        <v>3</v>
      </c>
      <c r="AE203" t="s">
        <v>327</v>
      </c>
      <c r="AF203" t="s">
        <v>328</v>
      </c>
    </row>
    <row r="204" spans="9:47">
      <c r="I204">
        <v>1</v>
      </c>
      <c r="J204">
        <v>4</v>
      </c>
      <c r="K204" t="s">
        <v>329</v>
      </c>
      <c r="M204">
        <v>129</v>
      </c>
      <c r="N204">
        <v>236</v>
      </c>
      <c r="O204">
        <v>364</v>
      </c>
      <c r="Q204">
        <v>1</v>
      </c>
      <c r="R204">
        <v>1</v>
      </c>
      <c r="S204">
        <v>4</v>
      </c>
      <c r="T204" t="s">
        <v>330</v>
      </c>
      <c r="U204" t="s">
        <v>331</v>
      </c>
      <c r="AC204">
        <v>1</v>
      </c>
      <c r="AD204">
        <v>4</v>
      </c>
      <c r="AE204" t="s">
        <v>332</v>
      </c>
      <c r="AF204" t="s">
        <v>333</v>
      </c>
    </row>
    <row r="205" spans="9:47">
      <c r="I205">
        <v>1</v>
      </c>
      <c r="J205">
        <v>5</v>
      </c>
      <c r="K205" t="s">
        <v>334</v>
      </c>
      <c r="M205">
        <v>51</v>
      </c>
      <c r="N205">
        <v>365</v>
      </c>
      <c r="O205">
        <v>415</v>
      </c>
      <c r="Q205">
        <v>1</v>
      </c>
      <c r="R205">
        <v>1</v>
      </c>
      <c r="S205">
        <v>5</v>
      </c>
      <c r="T205" t="s">
        <v>335</v>
      </c>
      <c r="U205" t="s">
        <v>336</v>
      </c>
      <c r="AC205">
        <v>1</v>
      </c>
      <c r="AD205">
        <v>5</v>
      </c>
      <c r="AE205" t="s">
        <v>337</v>
      </c>
      <c r="AF205" t="s">
        <v>338</v>
      </c>
    </row>
    <row r="206" spans="9:47">
      <c r="I206">
        <v>1</v>
      </c>
      <c r="J206">
        <v>6</v>
      </c>
      <c r="K206" t="s">
        <v>339</v>
      </c>
      <c r="M206">
        <v>61</v>
      </c>
      <c r="N206">
        <v>416</v>
      </c>
      <c r="O206">
        <v>476</v>
      </c>
      <c r="Q206">
        <v>1</v>
      </c>
      <c r="R206">
        <v>1</v>
      </c>
      <c r="S206">
        <v>6</v>
      </c>
      <c r="T206" t="s">
        <v>340</v>
      </c>
      <c r="U206" t="s">
        <v>341</v>
      </c>
      <c r="AC206">
        <v>1</v>
      </c>
      <c r="AD206">
        <v>6</v>
      </c>
      <c r="AE206" t="s">
        <v>342</v>
      </c>
      <c r="AF206" t="s">
        <v>343</v>
      </c>
    </row>
    <row r="207" spans="9:47">
      <c r="I207">
        <v>1</v>
      </c>
      <c r="J207">
        <v>7</v>
      </c>
      <c r="K207" t="s">
        <v>344</v>
      </c>
      <c r="M207">
        <v>38</v>
      </c>
      <c r="N207">
        <v>477</v>
      </c>
      <c r="O207">
        <v>514</v>
      </c>
      <c r="Q207">
        <v>1</v>
      </c>
      <c r="R207">
        <v>1</v>
      </c>
      <c r="S207">
        <v>7</v>
      </c>
      <c r="T207" t="s">
        <v>345</v>
      </c>
      <c r="U207" t="s">
        <v>346</v>
      </c>
      <c r="AC207">
        <v>1</v>
      </c>
      <c r="AD207">
        <v>7</v>
      </c>
      <c r="AE207" t="s">
        <v>347</v>
      </c>
      <c r="AF207" t="s">
        <v>348</v>
      </c>
    </row>
    <row r="208" spans="9:47">
      <c r="I208">
        <v>1</v>
      </c>
      <c r="J208">
        <v>8</v>
      </c>
      <c r="K208" t="s">
        <v>349</v>
      </c>
      <c r="M208">
        <v>47</v>
      </c>
      <c r="N208">
        <v>515</v>
      </c>
      <c r="O208">
        <v>561</v>
      </c>
      <c r="Q208">
        <v>1</v>
      </c>
      <c r="R208">
        <v>1</v>
      </c>
      <c r="S208">
        <v>8</v>
      </c>
      <c r="T208" t="s">
        <v>350</v>
      </c>
      <c r="U208" t="s">
        <v>351</v>
      </c>
      <c r="AC208">
        <v>1</v>
      </c>
      <c r="AD208">
        <v>8</v>
      </c>
      <c r="AE208" t="s">
        <v>352</v>
      </c>
      <c r="AF208" t="s">
        <v>353</v>
      </c>
    </row>
    <row r="209" spans="9:32">
      <c r="I209">
        <v>1</v>
      </c>
      <c r="J209">
        <v>9</v>
      </c>
      <c r="K209" t="s">
        <v>354</v>
      </c>
      <c r="M209">
        <v>43</v>
      </c>
      <c r="N209">
        <v>562</v>
      </c>
      <c r="O209">
        <v>604</v>
      </c>
      <c r="Q209">
        <v>1</v>
      </c>
      <c r="R209">
        <v>1</v>
      </c>
      <c r="S209">
        <v>9</v>
      </c>
      <c r="T209" t="s">
        <v>355</v>
      </c>
      <c r="U209" t="s">
        <v>356</v>
      </c>
      <c r="AC209">
        <v>1</v>
      </c>
      <c r="AD209">
        <v>9</v>
      </c>
      <c r="AE209" t="s">
        <v>357</v>
      </c>
      <c r="AF209" t="s">
        <v>358</v>
      </c>
    </row>
    <row r="210" spans="9:32">
      <c r="I210">
        <v>1</v>
      </c>
      <c r="J210">
        <v>10</v>
      </c>
      <c r="K210" t="s">
        <v>359</v>
      </c>
      <c r="M210">
        <v>36</v>
      </c>
      <c r="N210">
        <v>605</v>
      </c>
      <c r="O210">
        <v>640</v>
      </c>
      <c r="Q210">
        <v>1</v>
      </c>
      <c r="R210">
        <v>1</v>
      </c>
      <c r="S210">
        <v>10</v>
      </c>
      <c r="T210" t="s">
        <v>360</v>
      </c>
      <c r="U210" t="s">
        <v>361</v>
      </c>
      <c r="AC210">
        <v>1</v>
      </c>
      <c r="AD210">
        <v>10</v>
      </c>
      <c r="AE210" t="s">
        <v>362</v>
      </c>
      <c r="AF210" t="s">
        <v>363</v>
      </c>
    </row>
    <row r="211" spans="9:32">
      <c r="I211">
        <v>1</v>
      </c>
      <c r="J211">
        <v>11</v>
      </c>
      <c r="K211" t="s">
        <v>364</v>
      </c>
      <c r="M211">
        <v>30</v>
      </c>
      <c r="N211">
        <v>641</v>
      </c>
      <c r="O211">
        <v>670</v>
      </c>
      <c r="Q211">
        <v>1</v>
      </c>
      <c r="R211">
        <v>1</v>
      </c>
      <c r="S211">
        <v>11</v>
      </c>
      <c r="T211" t="s">
        <v>365</v>
      </c>
      <c r="U211" t="s">
        <v>366</v>
      </c>
      <c r="AC211">
        <v>1</v>
      </c>
      <c r="AD211">
        <v>11</v>
      </c>
      <c r="AE211" t="s">
        <v>367</v>
      </c>
      <c r="AF211" t="s">
        <v>368</v>
      </c>
    </row>
    <row r="212" spans="9:32">
      <c r="I212">
        <v>1</v>
      </c>
      <c r="J212">
        <v>12</v>
      </c>
      <c r="K212" t="s">
        <v>369</v>
      </c>
      <c r="M212">
        <v>57</v>
      </c>
      <c r="N212">
        <v>671</v>
      </c>
      <c r="O212">
        <v>727</v>
      </c>
      <c r="Q212">
        <v>1</v>
      </c>
      <c r="R212">
        <v>1</v>
      </c>
      <c r="S212">
        <v>12</v>
      </c>
      <c r="T212" t="s">
        <v>370</v>
      </c>
      <c r="U212" t="s">
        <v>371</v>
      </c>
      <c r="AC212">
        <v>1</v>
      </c>
      <c r="AD212">
        <v>12</v>
      </c>
      <c r="AE212" t="s">
        <v>372</v>
      </c>
      <c r="AF212" t="s">
        <v>373</v>
      </c>
    </row>
    <row r="213" spans="9:32">
      <c r="I213">
        <v>1</v>
      </c>
      <c r="J213">
        <v>13</v>
      </c>
      <c r="K213" t="s">
        <v>374</v>
      </c>
      <c r="M213">
        <v>25</v>
      </c>
      <c r="N213">
        <v>728</v>
      </c>
      <c r="O213">
        <v>752</v>
      </c>
      <c r="Q213">
        <v>1</v>
      </c>
      <c r="R213">
        <v>1</v>
      </c>
      <c r="S213">
        <v>13</v>
      </c>
      <c r="T213" t="s">
        <v>375</v>
      </c>
      <c r="U213" t="s">
        <v>376</v>
      </c>
      <c r="AC213">
        <v>1</v>
      </c>
      <c r="AD213">
        <v>13</v>
      </c>
      <c r="AE213" t="s">
        <v>377</v>
      </c>
      <c r="AF213" t="s">
        <v>378</v>
      </c>
    </row>
    <row r="214" spans="9:32">
      <c r="I214">
        <v>1</v>
      </c>
      <c r="J214">
        <v>14</v>
      </c>
      <c r="K214" t="s">
        <v>379</v>
      </c>
      <c r="M214">
        <v>40</v>
      </c>
      <c r="N214">
        <v>753</v>
      </c>
      <c r="O214">
        <v>792</v>
      </c>
      <c r="Q214">
        <v>1</v>
      </c>
      <c r="R214">
        <v>1</v>
      </c>
      <c r="S214">
        <v>14</v>
      </c>
      <c r="T214" t="s">
        <v>380</v>
      </c>
      <c r="U214" t="s">
        <v>381</v>
      </c>
      <c r="AC214">
        <v>1</v>
      </c>
      <c r="AD214">
        <v>14</v>
      </c>
      <c r="AE214" t="s">
        <v>382</v>
      </c>
      <c r="AF214" t="s">
        <v>383</v>
      </c>
    </row>
    <row r="215" spans="9:32">
      <c r="I215">
        <v>1</v>
      </c>
      <c r="J215">
        <v>15</v>
      </c>
      <c r="K215" t="s">
        <v>384</v>
      </c>
      <c r="M215">
        <v>15</v>
      </c>
      <c r="N215">
        <v>793</v>
      </c>
      <c r="O215">
        <v>807</v>
      </c>
      <c r="Q215">
        <v>1</v>
      </c>
      <c r="R215">
        <v>1</v>
      </c>
      <c r="S215">
        <v>15</v>
      </c>
      <c r="T215" t="s">
        <v>40</v>
      </c>
      <c r="U215" t="s">
        <v>385</v>
      </c>
      <c r="AC215">
        <v>1</v>
      </c>
      <c r="AD215">
        <v>15</v>
      </c>
      <c r="AE215" t="s">
        <v>386</v>
      </c>
      <c r="AF215" t="s">
        <v>387</v>
      </c>
    </row>
    <row r="216" spans="9:32">
      <c r="I216">
        <v>1</v>
      </c>
      <c r="J216">
        <v>16</v>
      </c>
      <c r="K216" t="s">
        <v>388</v>
      </c>
      <c r="M216">
        <v>10</v>
      </c>
      <c r="N216">
        <v>808</v>
      </c>
      <c r="O216">
        <v>817</v>
      </c>
      <c r="Q216">
        <v>1</v>
      </c>
      <c r="R216">
        <v>2</v>
      </c>
      <c r="S216">
        <v>1</v>
      </c>
      <c r="T216" t="s">
        <v>389</v>
      </c>
      <c r="U216" t="s">
        <v>390</v>
      </c>
      <c r="AC216">
        <v>1</v>
      </c>
      <c r="AD216">
        <v>16</v>
      </c>
      <c r="AE216" t="s">
        <v>391</v>
      </c>
      <c r="AF216" t="s">
        <v>392</v>
      </c>
    </row>
    <row r="217" spans="9:32">
      <c r="I217">
        <v>1</v>
      </c>
      <c r="J217">
        <v>17</v>
      </c>
      <c r="K217" t="s">
        <v>393</v>
      </c>
      <c r="M217">
        <v>6</v>
      </c>
      <c r="N217">
        <v>818</v>
      </c>
      <c r="O217">
        <v>823</v>
      </c>
      <c r="Q217">
        <v>1</v>
      </c>
      <c r="R217">
        <v>2</v>
      </c>
      <c r="S217">
        <v>2</v>
      </c>
      <c r="T217" t="s">
        <v>394</v>
      </c>
      <c r="U217" t="s">
        <v>395</v>
      </c>
      <c r="AC217">
        <v>1</v>
      </c>
      <c r="AD217">
        <v>17</v>
      </c>
      <c r="AE217" t="s">
        <v>396</v>
      </c>
      <c r="AF217" t="s">
        <v>397</v>
      </c>
    </row>
    <row r="218" spans="9:32">
      <c r="I218">
        <v>1</v>
      </c>
      <c r="J218">
        <v>18</v>
      </c>
      <c r="K218" t="s">
        <v>398</v>
      </c>
      <c r="M218">
        <v>5</v>
      </c>
      <c r="N218">
        <v>824</v>
      </c>
      <c r="O218">
        <v>828</v>
      </c>
      <c r="Q218">
        <v>1</v>
      </c>
      <c r="R218">
        <v>2</v>
      </c>
      <c r="S218">
        <v>3</v>
      </c>
      <c r="T218" t="s">
        <v>399</v>
      </c>
      <c r="U218" t="s">
        <v>400</v>
      </c>
      <c r="AC218">
        <v>1</v>
      </c>
      <c r="AD218">
        <v>18</v>
      </c>
      <c r="AE218" t="s">
        <v>401</v>
      </c>
      <c r="AF218" t="s">
        <v>402</v>
      </c>
    </row>
    <row r="219" spans="9:32">
      <c r="I219">
        <v>1</v>
      </c>
      <c r="J219">
        <v>19</v>
      </c>
      <c r="K219" t="s">
        <v>403</v>
      </c>
      <c r="M219">
        <v>4</v>
      </c>
      <c r="N219">
        <v>829</v>
      </c>
      <c r="O219">
        <v>832</v>
      </c>
      <c r="Q219">
        <v>1</v>
      </c>
      <c r="R219">
        <v>2</v>
      </c>
      <c r="S219">
        <v>4</v>
      </c>
      <c r="T219" t="s">
        <v>404</v>
      </c>
      <c r="U219" t="s">
        <v>405</v>
      </c>
      <c r="AC219">
        <v>1</v>
      </c>
      <c r="AD219">
        <v>19</v>
      </c>
      <c r="AE219" t="s">
        <v>406</v>
      </c>
      <c r="AF219" t="s">
        <v>407</v>
      </c>
    </row>
    <row r="220" spans="9:32">
      <c r="I220">
        <v>2</v>
      </c>
      <c r="J220">
        <v>1</v>
      </c>
      <c r="K220" t="s">
        <v>408</v>
      </c>
      <c r="M220">
        <v>137</v>
      </c>
      <c r="N220">
        <v>833</v>
      </c>
      <c r="O220">
        <v>969</v>
      </c>
      <c r="Q220">
        <v>1</v>
      </c>
      <c r="R220">
        <v>2</v>
      </c>
      <c r="S220">
        <v>5</v>
      </c>
      <c r="T220" t="s">
        <v>409</v>
      </c>
      <c r="U220" t="s">
        <v>410</v>
      </c>
      <c r="AC220">
        <v>1</v>
      </c>
      <c r="AD220">
        <v>20</v>
      </c>
      <c r="AE220" t="s">
        <v>411</v>
      </c>
      <c r="AF220" t="s">
        <v>412</v>
      </c>
    </row>
    <row r="221" spans="9:32">
      <c r="I221">
        <v>2</v>
      </c>
      <c r="J221">
        <v>2</v>
      </c>
      <c r="K221" t="s">
        <v>413</v>
      </c>
      <c r="M221">
        <v>31</v>
      </c>
      <c r="N221">
        <v>970</v>
      </c>
      <c r="O221">
        <v>1000</v>
      </c>
      <c r="Q221">
        <v>1</v>
      </c>
      <c r="R221">
        <v>2</v>
      </c>
      <c r="S221">
        <v>6</v>
      </c>
      <c r="T221" t="s">
        <v>414</v>
      </c>
      <c r="U221" t="s">
        <v>415</v>
      </c>
      <c r="AC221">
        <v>1</v>
      </c>
      <c r="AD221">
        <v>21</v>
      </c>
      <c r="AE221" t="s">
        <v>416</v>
      </c>
      <c r="AF221" t="s">
        <v>417</v>
      </c>
    </row>
    <row r="222" spans="9:32">
      <c r="I222">
        <v>2</v>
      </c>
      <c r="J222">
        <v>3</v>
      </c>
      <c r="K222" t="s">
        <v>418</v>
      </c>
      <c r="M222">
        <v>14</v>
      </c>
      <c r="N222">
        <v>1001</v>
      </c>
      <c r="O222">
        <v>1014</v>
      </c>
      <c r="Q222">
        <v>1</v>
      </c>
      <c r="R222">
        <v>2</v>
      </c>
      <c r="S222">
        <v>7</v>
      </c>
      <c r="T222" t="s">
        <v>419</v>
      </c>
      <c r="U222" t="s">
        <v>420</v>
      </c>
      <c r="AC222">
        <v>1</v>
      </c>
      <c r="AD222">
        <v>22</v>
      </c>
      <c r="AE222" t="s">
        <v>421</v>
      </c>
      <c r="AF222" t="s">
        <v>422</v>
      </c>
    </row>
    <row r="223" spans="9:32">
      <c r="I223">
        <v>2</v>
      </c>
      <c r="J223">
        <v>4</v>
      </c>
      <c r="K223" t="s">
        <v>423</v>
      </c>
      <c r="L223" t="s">
        <v>424</v>
      </c>
      <c r="Q223">
        <v>1</v>
      </c>
      <c r="R223">
        <v>2</v>
      </c>
      <c r="S223">
        <v>8</v>
      </c>
      <c r="T223" t="s">
        <v>425</v>
      </c>
      <c r="U223" t="s">
        <v>426</v>
      </c>
      <c r="AC223">
        <v>1</v>
      </c>
      <c r="AD223">
        <v>23</v>
      </c>
      <c r="AE223" t="s">
        <v>427</v>
      </c>
      <c r="AF223" t="s">
        <v>428</v>
      </c>
    </row>
    <row r="224" spans="9:32">
      <c r="I224">
        <v>2</v>
      </c>
      <c r="J224">
        <v>5</v>
      </c>
      <c r="K224" t="s">
        <v>429</v>
      </c>
      <c r="M224">
        <v>12</v>
      </c>
      <c r="N224">
        <v>1015</v>
      </c>
      <c r="O224">
        <v>1026</v>
      </c>
      <c r="Q224">
        <v>1</v>
      </c>
      <c r="R224">
        <v>2</v>
      </c>
      <c r="S224">
        <v>9</v>
      </c>
      <c r="T224" t="s">
        <v>430</v>
      </c>
      <c r="U224" t="s">
        <v>431</v>
      </c>
      <c r="AC224">
        <v>1</v>
      </c>
      <c r="AD224">
        <v>24</v>
      </c>
      <c r="AE224" t="s">
        <v>432</v>
      </c>
      <c r="AF224" t="s">
        <v>433</v>
      </c>
    </row>
    <row r="225" spans="9:32">
      <c r="I225">
        <v>2</v>
      </c>
      <c r="J225">
        <v>6</v>
      </c>
      <c r="K225" t="s">
        <v>434</v>
      </c>
      <c r="M225">
        <v>2</v>
      </c>
      <c r="N225">
        <v>1027</v>
      </c>
      <c r="O225">
        <v>1028</v>
      </c>
      <c r="Q225">
        <v>1</v>
      </c>
      <c r="R225">
        <v>2</v>
      </c>
      <c r="S225">
        <v>10</v>
      </c>
      <c r="T225" t="s">
        <v>435</v>
      </c>
      <c r="U225" t="s">
        <v>436</v>
      </c>
      <c r="AC225">
        <v>1</v>
      </c>
      <c r="AD225">
        <v>25</v>
      </c>
      <c r="AE225" t="s">
        <v>437</v>
      </c>
      <c r="AF225" t="s">
        <v>438</v>
      </c>
    </row>
    <row r="226" spans="9:32">
      <c r="I226">
        <v>2</v>
      </c>
      <c r="J226">
        <v>7</v>
      </c>
      <c r="K226" t="s">
        <v>228</v>
      </c>
      <c r="L226" t="s">
        <v>439</v>
      </c>
      <c r="Q226">
        <v>1</v>
      </c>
      <c r="R226">
        <v>2</v>
      </c>
      <c r="S226">
        <v>11</v>
      </c>
      <c r="T226" t="s">
        <v>440</v>
      </c>
      <c r="U226" t="s">
        <v>441</v>
      </c>
      <c r="AC226">
        <v>1</v>
      </c>
      <c r="AD226">
        <v>26</v>
      </c>
      <c r="AE226" t="s">
        <v>442</v>
      </c>
      <c r="AF226" t="s">
        <v>443</v>
      </c>
    </row>
    <row r="227" spans="9:32">
      <c r="I227">
        <v>3</v>
      </c>
      <c r="J227">
        <v>1</v>
      </c>
      <c r="K227" t="s">
        <v>444</v>
      </c>
      <c r="M227">
        <v>60</v>
      </c>
      <c r="N227">
        <v>1029</v>
      </c>
      <c r="O227">
        <v>1088</v>
      </c>
      <c r="Q227">
        <v>1</v>
      </c>
      <c r="R227">
        <v>2</v>
      </c>
      <c r="S227">
        <v>12</v>
      </c>
      <c r="T227" t="s">
        <v>445</v>
      </c>
      <c r="U227" t="s">
        <v>446</v>
      </c>
      <c r="AC227">
        <v>1</v>
      </c>
      <c r="AD227">
        <v>27</v>
      </c>
      <c r="AE227" t="s">
        <v>447</v>
      </c>
      <c r="AF227" t="s">
        <v>448</v>
      </c>
    </row>
    <row r="228" spans="9:32">
      <c r="I228">
        <v>3</v>
      </c>
      <c r="J228">
        <v>2</v>
      </c>
      <c r="K228" t="s">
        <v>449</v>
      </c>
      <c r="M228">
        <v>44</v>
      </c>
      <c r="N228">
        <v>1089</v>
      </c>
      <c r="O228">
        <v>1132</v>
      </c>
      <c r="Q228">
        <v>1</v>
      </c>
      <c r="R228">
        <v>2</v>
      </c>
      <c r="S228">
        <v>13</v>
      </c>
      <c r="T228" t="s">
        <v>450</v>
      </c>
      <c r="U228" t="s">
        <v>451</v>
      </c>
      <c r="AC228">
        <v>1</v>
      </c>
      <c r="AD228">
        <v>28</v>
      </c>
      <c r="AE228" t="s">
        <v>452</v>
      </c>
      <c r="AF228" t="s">
        <v>453</v>
      </c>
    </row>
    <row r="229" spans="9:32">
      <c r="I229">
        <v>3</v>
      </c>
      <c r="J229">
        <v>3</v>
      </c>
      <c r="K229" t="s">
        <v>454</v>
      </c>
      <c r="M229">
        <v>52</v>
      </c>
      <c r="N229">
        <v>1133</v>
      </c>
      <c r="O229">
        <v>1184</v>
      </c>
      <c r="Q229">
        <v>1</v>
      </c>
      <c r="R229">
        <v>2</v>
      </c>
      <c r="S229">
        <v>14</v>
      </c>
      <c r="T229" t="s">
        <v>455</v>
      </c>
      <c r="U229" t="s">
        <v>456</v>
      </c>
      <c r="AC229">
        <v>1</v>
      </c>
      <c r="AD229">
        <v>29</v>
      </c>
      <c r="AE229" t="s">
        <v>457</v>
      </c>
      <c r="AF229" t="s">
        <v>458</v>
      </c>
    </row>
    <row r="230" spans="9:32">
      <c r="I230">
        <v>3</v>
      </c>
      <c r="J230">
        <v>4</v>
      </c>
      <c r="K230" t="s">
        <v>459</v>
      </c>
      <c r="M230">
        <v>28</v>
      </c>
      <c r="N230">
        <v>1185</v>
      </c>
      <c r="O230">
        <v>1212</v>
      </c>
      <c r="Q230">
        <v>1</v>
      </c>
      <c r="R230">
        <v>2</v>
      </c>
      <c r="S230">
        <v>15</v>
      </c>
      <c r="T230" t="s">
        <v>460</v>
      </c>
      <c r="U230" t="s">
        <v>461</v>
      </c>
      <c r="AC230">
        <v>1</v>
      </c>
      <c r="AD230">
        <v>30</v>
      </c>
      <c r="AE230" t="s">
        <v>462</v>
      </c>
      <c r="AF230" t="s">
        <v>463</v>
      </c>
    </row>
    <row r="231" spans="9:32">
      <c r="I231">
        <v>3</v>
      </c>
      <c r="J231">
        <v>5</v>
      </c>
      <c r="K231" t="s">
        <v>464</v>
      </c>
      <c r="M231">
        <v>13</v>
      </c>
      <c r="N231">
        <v>1213</v>
      </c>
      <c r="O231">
        <v>1225</v>
      </c>
      <c r="Q231">
        <v>1</v>
      </c>
      <c r="R231">
        <v>2</v>
      </c>
      <c r="S231">
        <v>16</v>
      </c>
      <c r="T231" t="s">
        <v>465</v>
      </c>
      <c r="U231" t="s">
        <v>466</v>
      </c>
      <c r="AC231">
        <v>1</v>
      </c>
      <c r="AD231">
        <v>31</v>
      </c>
      <c r="AE231" t="s">
        <v>467</v>
      </c>
      <c r="AF231" t="s">
        <v>468</v>
      </c>
    </row>
    <row r="232" spans="9:32">
      <c r="I232">
        <v>3</v>
      </c>
      <c r="J232">
        <v>6</v>
      </c>
      <c r="K232" t="s">
        <v>469</v>
      </c>
      <c r="M232">
        <v>9</v>
      </c>
      <c r="N232">
        <v>1226</v>
      </c>
      <c r="O232">
        <v>1234</v>
      </c>
      <c r="Q232">
        <v>1</v>
      </c>
      <c r="R232">
        <v>2</v>
      </c>
      <c r="S232">
        <v>17</v>
      </c>
      <c r="T232" t="s">
        <v>470</v>
      </c>
      <c r="U232" t="s">
        <v>471</v>
      </c>
      <c r="AC232">
        <v>1</v>
      </c>
      <c r="AD232">
        <v>32</v>
      </c>
      <c r="AE232" t="s">
        <v>472</v>
      </c>
      <c r="AF232" t="s">
        <v>473</v>
      </c>
    </row>
    <row r="233" spans="9:32">
      <c r="I233">
        <v>3</v>
      </c>
      <c r="J233">
        <v>7</v>
      </c>
      <c r="K233" t="s">
        <v>474</v>
      </c>
      <c r="M233">
        <v>38</v>
      </c>
      <c r="N233">
        <v>1235</v>
      </c>
      <c r="O233">
        <v>1272</v>
      </c>
      <c r="Q233">
        <v>1</v>
      </c>
      <c r="R233">
        <v>2</v>
      </c>
      <c r="S233">
        <v>18</v>
      </c>
      <c r="T233" t="s">
        <v>475</v>
      </c>
      <c r="U233" t="s">
        <v>476</v>
      </c>
      <c r="AC233">
        <v>1</v>
      </c>
      <c r="AD233">
        <v>33</v>
      </c>
      <c r="AE233" t="s">
        <v>477</v>
      </c>
      <c r="AF233" t="s">
        <v>478</v>
      </c>
    </row>
    <row r="234" spans="9:32">
      <c r="I234">
        <v>3</v>
      </c>
      <c r="J234">
        <v>8</v>
      </c>
      <c r="K234" t="s">
        <v>479</v>
      </c>
      <c r="M234">
        <v>10</v>
      </c>
      <c r="N234">
        <v>1273</v>
      </c>
      <c r="O234">
        <v>1282</v>
      </c>
      <c r="Q234">
        <v>1</v>
      </c>
      <c r="R234">
        <v>2</v>
      </c>
      <c r="S234">
        <v>19</v>
      </c>
      <c r="T234" t="s">
        <v>480</v>
      </c>
      <c r="U234" t="s">
        <v>481</v>
      </c>
      <c r="AC234">
        <v>1</v>
      </c>
      <c r="AD234">
        <v>34</v>
      </c>
      <c r="AE234" t="s">
        <v>482</v>
      </c>
      <c r="AF234" t="s">
        <v>483</v>
      </c>
    </row>
    <row r="235" spans="9:32">
      <c r="I235">
        <v>3</v>
      </c>
      <c r="J235">
        <v>9</v>
      </c>
      <c r="K235" t="s">
        <v>484</v>
      </c>
      <c r="M235">
        <v>6</v>
      </c>
      <c r="N235">
        <v>1283</v>
      </c>
      <c r="O235">
        <v>1288</v>
      </c>
      <c r="Q235">
        <v>1</v>
      </c>
      <c r="R235">
        <v>2</v>
      </c>
      <c r="S235">
        <v>20</v>
      </c>
      <c r="T235" t="s">
        <v>40</v>
      </c>
      <c r="U235" t="s">
        <v>485</v>
      </c>
      <c r="AC235">
        <v>1</v>
      </c>
      <c r="AD235">
        <v>35</v>
      </c>
      <c r="AE235" t="s">
        <v>486</v>
      </c>
      <c r="AF235" t="s">
        <v>487</v>
      </c>
    </row>
    <row r="236" spans="9:32">
      <c r="I236">
        <v>3</v>
      </c>
      <c r="J236">
        <v>10</v>
      </c>
      <c r="K236" t="s">
        <v>488</v>
      </c>
      <c r="M236">
        <v>12</v>
      </c>
      <c r="N236">
        <v>1289</v>
      </c>
      <c r="O236">
        <v>1300</v>
      </c>
      <c r="Q236">
        <v>1</v>
      </c>
      <c r="R236">
        <v>4</v>
      </c>
      <c r="S236">
        <v>1</v>
      </c>
      <c r="T236" t="s">
        <v>489</v>
      </c>
      <c r="U236" t="s">
        <v>490</v>
      </c>
      <c r="AC236">
        <v>1</v>
      </c>
      <c r="AD236">
        <v>36</v>
      </c>
      <c r="AE236" t="s">
        <v>491</v>
      </c>
      <c r="AF236" t="s">
        <v>492</v>
      </c>
    </row>
    <row r="237" spans="9:32">
      <c r="I237">
        <v>3</v>
      </c>
      <c r="J237">
        <v>11</v>
      </c>
      <c r="K237" t="s">
        <v>493</v>
      </c>
      <c r="M237">
        <v>57</v>
      </c>
      <c r="N237">
        <v>1301</v>
      </c>
      <c r="O237">
        <v>1357</v>
      </c>
      <c r="Q237">
        <v>1</v>
      </c>
      <c r="R237">
        <v>4</v>
      </c>
      <c r="S237">
        <v>2</v>
      </c>
      <c r="T237" t="s">
        <v>494</v>
      </c>
      <c r="U237" t="s">
        <v>495</v>
      </c>
      <c r="AC237">
        <v>1</v>
      </c>
      <c r="AD237">
        <v>37</v>
      </c>
      <c r="AE237" t="s">
        <v>496</v>
      </c>
      <c r="AF237" t="s">
        <v>497</v>
      </c>
    </row>
    <row r="238" spans="9:32">
      <c r="I238">
        <v>3</v>
      </c>
      <c r="J238">
        <v>12</v>
      </c>
      <c r="K238" t="s">
        <v>498</v>
      </c>
      <c r="M238">
        <v>2</v>
      </c>
      <c r="N238">
        <v>1358</v>
      </c>
      <c r="O238">
        <v>1359</v>
      </c>
      <c r="Q238">
        <v>1</v>
      </c>
      <c r="R238">
        <v>4</v>
      </c>
      <c r="S238">
        <v>3</v>
      </c>
      <c r="T238" t="s">
        <v>499</v>
      </c>
      <c r="U238" t="s">
        <v>500</v>
      </c>
      <c r="AC238">
        <v>1</v>
      </c>
      <c r="AD238">
        <v>38</v>
      </c>
      <c r="AE238" t="s">
        <v>501</v>
      </c>
      <c r="AF238" t="s">
        <v>502</v>
      </c>
    </row>
    <row r="239" spans="9:32">
      <c r="I239">
        <v>3</v>
      </c>
      <c r="J239">
        <v>13</v>
      </c>
      <c r="K239" t="s">
        <v>503</v>
      </c>
      <c r="M239">
        <v>2</v>
      </c>
      <c r="N239">
        <v>1360</v>
      </c>
      <c r="O239">
        <v>1361</v>
      </c>
      <c r="Q239">
        <v>1</v>
      </c>
      <c r="R239">
        <v>4</v>
      </c>
      <c r="S239">
        <v>4</v>
      </c>
      <c r="T239" t="s">
        <v>504</v>
      </c>
      <c r="U239" t="s">
        <v>505</v>
      </c>
      <c r="AC239">
        <v>1</v>
      </c>
      <c r="AD239">
        <v>39</v>
      </c>
      <c r="AE239" t="s">
        <v>506</v>
      </c>
      <c r="AF239" t="s">
        <v>507</v>
      </c>
    </row>
    <row r="240" spans="9:32">
      <c r="I240">
        <v>3</v>
      </c>
      <c r="J240">
        <v>14</v>
      </c>
      <c r="K240" t="s">
        <v>508</v>
      </c>
      <c r="M240">
        <v>44</v>
      </c>
      <c r="N240">
        <v>1362</v>
      </c>
      <c r="O240">
        <v>1405</v>
      </c>
      <c r="Q240">
        <v>1</v>
      </c>
      <c r="R240">
        <v>4</v>
      </c>
      <c r="S240">
        <v>5</v>
      </c>
      <c r="T240" t="s">
        <v>509</v>
      </c>
      <c r="U240" t="s">
        <v>510</v>
      </c>
      <c r="AC240">
        <v>1</v>
      </c>
      <c r="AD240">
        <v>40</v>
      </c>
      <c r="AE240" t="s">
        <v>511</v>
      </c>
      <c r="AF240" t="s">
        <v>512</v>
      </c>
    </row>
    <row r="241" spans="9:32">
      <c r="I241">
        <v>3</v>
      </c>
      <c r="J241">
        <v>15</v>
      </c>
      <c r="K241" t="s">
        <v>513</v>
      </c>
      <c r="L241" t="s">
        <v>514</v>
      </c>
      <c r="Q241">
        <v>1</v>
      </c>
      <c r="R241">
        <v>4</v>
      </c>
      <c r="S241">
        <v>6</v>
      </c>
      <c r="T241" t="s">
        <v>515</v>
      </c>
      <c r="U241" t="s">
        <v>516</v>
      </c>
      <c r="AC241">
        <v>1</v>
      </c>
      <c r="AD241">
        <v>41</v>
      </c>
      <c r="AE241" t="s">
        <v>517</v>
      </c>
      <c r="AF241" t="s">
        <v>518</v>
      </c>
    </row>
    <row r="242" spans="9:32">
      <c r="I242">
        <v>3</v>
      </c>
      <c r="J242">
        <v>16</v>
      </c>
      <c r="K242" t="s">
        <v>519</v>
      </c>
      <c r="L242" t="s">
        <v>520</v>
      </c>
      <c r="Q242">
        <v>1</v>
      </c>
      <c r="R242">
        <v>4</v>
      </c>
      <c r="S242">
        <v>7</v>
      </c>
      <c r="T242" t="s">
        <v>521</v>
      </c>
      <c r="U242" t="s">
        <v>522</v>
      </c>
      <c r="AC242">
        <v>1</v>
      </c>
      <c r="AD242">
        <v>42</v>
      </c>
      <c r="AE242" t="s">
        <v>523</v>
      </c>
      <c r="AF242" t="s">
        <v>524</v>
      </c>
    </row>
    <row r="243" spans="9:32">
      <c r="I243">
        <v>3</v>
      </c>
      <c r="J243">
        <v>17</v>
      </c>
      <c r="K243" t="s">
        <v>525</v>
      </c>
      <c r="L243" t="s">
        <v>526</v>
      </c>
      <c r="Q243">
        <v>1</v>
      </c>
      <c r="R243">
        <v>4</v>
      </c>
      <c r="S243">
        <v>8</v>
      </c>
      <c r="T243" t="s">
        <v>527</v>
      </c>
      <c r="U243" t="s">
        <v>528</v>
      </c>
      <c r="AC243">
        <v>1</v>
      </c>
      <c r="AD243">
        <v>43</v>
      </c>
      <c r="AE243" t="s">
        <v>529</v>
      </c>
      <c r="AF243" t="s">
        <v>530</v>
      </c>
    </row>
    <row r="244" spans="9:32">
      <c r="I244">
        <v>3</v>
      </c>
      <c r="J244">
        <v>18</v>
      </c>
      <c r="K244" t="s">
        <v>531</v>
      </c>
      <c r="M244">
        <v>8</v>
      </c>
      <c r="N244">
        <v>1406</v>
      </c>
      <c r="O244">
        <v>1413</v>
      </c>
      <c r="Q244">
        <v>1</v>
      </c>
      <c r="R244">
        <v>4</v>
      </c>
      <c r="S244">
        <v>9</v>
      </c>
      <c r="T244" t="s">
        <v>532</v>
      </c>
      <c r="U244" t="s">
        <v>533</v>
      </c>
      <c r="AC244">
        <v>1</v>
      </c>
      <c r="AD244">
        <v>44</v>
      </c>
      <c r="AE244" t="s">
        <v>534</v>
      </c>
      <c r="AF244" t="s">
        <v>535</v>
      </c>
    </row>
    <row r="245" spans="9:32">
      <c r="I245">
        <v>3</v>
      </c>
      <c r="J245">
        <v>19</v>
      </c>
      <c r="K245" t="s">
        <v>536</v>
      </c>
      <c r="L245" t="s">
        <v>537</v>
      </c>
      <c r="Q245">
        <v>1</v>
      </c>
      <c r="R245">
        <v>4</v>
      </c>
      <c r="S245">
        <v>10</v>
      </c>
      <c r="T245" t="s">
        <v>538</v>
      </c>
      <c r="U245" t="s">
        <v>539</v>
      </c>
      <c r="AC245">
        <v>1</v>
      </c>
      <c r="AD245">
        <v>45</v>
      </c>
      <c r="AE245" t="s">
        <v>540</v>
      </c>
      <c r="AF245" t="s">
        <v>541</v>
      </c>
    </row>
    <row r="246" spans="9:32">
      <c r="I246">
        <v>4</v>
      </c>
      <c r="J246">
        <v>1</v>
      </c>
      <c r="K246" t="s">
        <v>226</v>
      </c>
      <c r="M246">
        <v>91</v>
      </c>
      <c r="N246">
        <v>1414</v>
      </c>
      <c r="O246">
        <v>1504</v>
      </c>
      <c r="Q246">
        <v>1</v>
      </c>
      <c r="R246">
        <v>4</v>
      </c>
      <c r="S246">
        <v>11</v>
      </c>
      <c r="T246" t="s">
        <v>542</v>
      </c>
      <c r="U246" t="s">
        <v>543</v>
      </c>
      <c r="AC246">
        <v>1</v>
      </c>
      <c r="AD246">
        <v>46</v>
      </c>
      <c r="AE246" t="s">
        <v>544</v>
      </c>
      <c r="AF246" t="s">
        <v>545</v>
      </c>
    </row>
    <row r="247" spans="9:32">
      <c r="I247">
        <v>4</v>
      </c>
      <c r="J247">
        <v>2</v>
      </c>
      <c r="K247" t="s">
        <v>229</v>
      </c>
      <c r="M247">
        <v>45</v>
      </c>
      <c r="N247">
        <v>1505</v>
      </c>
      <c r="O247">
        <v>1549</v>
      </c>
      <c r="Q247">
        <v>1</v>
      </c>
      <c r="R247">
        <v>4</v>
      </c>
      <c r="S247">
        <v>12</v>
      </c>
      <c r="T247" t="s">
        <v>546</v>
      </c>
      <c r="U247" t="s">
        <v>547</v>
      </c>
      <c r="AC247">
        <v>1</v>
      </c>
      <c r="AD247">
        <v>47</v>
      </c>
      <c r="AE247" t="s">
        <v>548</v>
      </c>
      <c r="AF247" t="s">
        <v>549</v>
      </c>
    </row>
    <row r="248" spans="9:32">
      <c r="I248">
        <v>4</v>
      </c>
      <c r="J248">
        <v>3</v>
      </c>
      <c r="K248" t="s">
        <v>232</v>
      </c>
      <c r="M248">
        <v>51</v>
      </c>
      <c r="N248">
        <v>1550</v>
      </c>
      <c r="O248">
        <v>1600</v>
      </c>
      <c r="Q248">
        <v>1</v>
      </c>
      <c r="R248">
        <v>4</v>
      </c>
      <c r="S248">
        <v>13</v>
      </c>
      <c r="T248" t="s">
        <v>550</v>
      </c>
      <c r="U248" t="s">
        <v>551</v>
      </c>
      <c r="AC248">
        <v>1</v>
      </c>
      <c r="AD248">
        <v>48</v>
      </c>
      <c r="AE248" t="s">
        <v>552</v>
      </c>
      <c r="AF248" t="s">
        <v>553</v>
      </c>
    </row>
    <row r="249" spans="9:32">
      <c r="I249">
        <v>4</v>
      </c>
      <c r="J249">
        <v>4</v>
      </c>
      <c r="K249" t="s">
        <v>234</v>
      </c>
      <c r="M249">
        <v>59</v>
      </c>
      <c r="N249">
        <v>1601</v>
      </c>
      <c r="O249">
        <v>1659</v>
      </c>
      <c r="Q249">
        <v>1</v>
      </c>
      <c r="R249">
        <v>4</v>
      </c>
      <c r="S249">
        <v>14</v>
      </c>
      <c r="T249" t="s">
        <v>554</v>
      </c>
      <c r="U249" t="s">
        <v>555</v>
      </c>
      <c r="AC249">
        <v>1</v>
      </c>
      <c r="AD249">
        <v>49</v>
      </c>
      <c r="AE249" t="s">
        <v>556</v>
      </c>
      <c r="AF249" t="s">
        <v>557</v>
      </c>
    </row>
    <row r="250" spans="9:32">
      <c r="I250">
        <v>4</v>
      </c>
      <c r="J250">
        <v>5</v>
      </c>
      <c r="K250" t="s">
        <v>237</v>
      </c>
      <c r="M250">
        <v>63</v>
      </c>
      <c r="N250">
        <v>1660</v>
      </c>
      <c r="O250">
        <v>1722</v>
      </c>
      <c r="Q250">
        <v>1</v>
      </c>
      <c r="R250">
        <v>4</v>
      </c>
      <c r="S250">
        <v>15</v>
      </c>
      <c r="T250" t="s">
        <v>558</v>
      </c>
      <c r="U250" t="s">
        <v>559</v>
      </c>
      <c r="AC250">
        <v>1</v>
      </c>
      <c r="AD250">
        <v>50</v>
      </c>
      <c r="AE250" t="s">
        <v>560</v>
      </c>
      <c r="AF250" t="s">
        <v>561</v>
      </c>
    </row>
    <row r="251" spans="9:32">
      <c r="I251">
        <v>4</v>
      </c>
      <c r="J251">
        <v>6</v>
      </c>
      <c r="K251" t="s">
        <v>240</v>
      </c>
      <c r="M251">
        <v>55</v>
      </c>
      <c r="N251">
        <v>1723</v>
      </c>
      <c r="O251">
        <v>1777</v>
      </c>
      <c r="Q251">
        <v>1</v>
      </c>
      <c r="R251">
        <v>4</v>
      </c>
      <c r="S251">
        <v>16</v>
      </c>
      <c r="T251" t="s">
        <v>562</v>
      </c>
      <c r="U251" t="s">
        <v>563</v>
      </c>
      <c r="AC251">
        <v>1</v>
      </c>
      <c r="AD251">
        <v>51</v>
      </c>
      <c r="AE251" t="s">
        <v>564</v>
      </c>
      <c r="AF251" t="s">
        <v>565</v>
      </c>
    </row>
    <row r="252" spans="9:32">
      <c r="I252">
        <v>4</v>
      </c>
      <c r="J252">
        <v>7</v>
      </c>
      <c r="K252" t="s">
        <v>242</v>
      </c>
      <c r="M252">
        <v>60</v>
      </c>
      <c r="N252">
        <v>1778</v>
      </c>
      <c r="O252">
        <v>1837</v>
      </c>
      <c r="Q252">
        <v>1</v>
      </c>
      <c r="R252">
        <v>4</v>
      </c>
      <c r="S252">
        <v>17</v>
      </c>
      <c r="T252" t="s">
        <v>566</v>
      </c>
      <c r="U252" t="s">
        <v>567</v>
      </c>
      <c r="AC252">
        <v>1</v>
      </c>
      <c r="AD252">
        <v>52</v>
      </c>
      <c r="AE252" t="s">
        <v>568</v>
      </c>
      <c r="AF252" t="s">
        <v>569</v>
      </c>
    </row>
    <row r="253" spans="9:32">
      <c r="I253">
        <v>4</v>
      </c>
      <c r="J253">
        <v>8</v>
      </c>
      <c r="K253" t="s">
        <v>244</v>
      </c>
      <c r="M253">
        <v>87</v>
      </c>
      <c r="N253">
        <v>1838</v>
      </c>
      <c r="O253">
        <v>1924</v>
      </c>
      <c r="Q253">
        <v>1</v>
      </c>
      <c r="R253">
        <v>4</v>
      </c>
      <c r="S253">
        <v>18</v>
      </c>
      <c r="T253" t="s">
        <v>570</v>
      </c>
      <c r="U253" t="s">
        <v>571</v>
      </c>
      <c r="AC253">
        <v>1</v>
      </c>
      <c r="AD253">
        <v>53</v>
      </c>
      <c r="AE253" t="s">
        <v>572</v>
      </c>
      <c r="AF253" t="s">
        <v>573</v>
      </c>
    </row>
    <row r="254" spans="9:32">
      <c r="I254">
        <v>4</v>
      </c>
      <c r="J254">
        <v>9</v>
      </c>
      <c r="K254" t="s">
        <v>246</v>
      </c>
      <c r="M254">
        <v>54</v>
      </c>
      <c r="N254">
        <v>1925</v>
      </c>
      <c r="O254">
        <v>1978</v>
      </c>
      <c r="Q254">
        <v>1</v>
      </c>
      <c r="R254">
        <v>4</v>
      </c>
      <c r="S254">
        <v>19</v>
      </c>
      <c r="T254" t="s">
        <v>574</v>
      </c>
      <c r="U254" t="s">
        <v>575</v>
      </c>
      <c r="AC254">
        <v>1</v>
      </c>
      <c r="AD254">
        <v>54</v>
      </c>
      <c r="AE254" t="s">
        <v>576</v>
      </c>
      <c r="AF254" t="s">
        <v>577</v>
      </c>
    </row>
    <row r="255" spans="9:32">
      <c r="I255">
        <v>4</v>
      </c>
      <c r="J255">
        <v>10</v>
      </c>
      <c r="K255" t="s">
        <v>248</v>
      </c>
      <c r="M255">
        <v>65</v>
      </c>
      <c r="N255">
        <v>1979</v>
      </c>
      <c r="O255">
        <v>2043</v>
      </c>
      <c r="Q255">
        <v>1</v>
      </c>
      <c r="R255">
        <v>4</v>
      </c>
      <c r="S255">
        <v>20</v>
      </c>
      <c r="T255" t="s">
        <v>578</v>
      </c>
      <c r="U255" t="s">
        <v>579</v>
      </c>
      <c r="AC255">
        <v>1</v>
      </c>
      <c r="AD255">
        <v>55</v>
      </c>
      <c r="AE255" t="s">
        <v>580</v>
      </c>
      <c r="AF255" t="s">
        <v>581</v>
      </c>
    </row>
    <row r="256" spans="9:32">
      <c r="I256">
        <v>4</v>
      </c>
      <c r="J256">
        <v>11</v>
      </c>
      <c r="K256" t="s">
        <v>251</v>
      </c>
      <c r="M256">
        <v>69</v>
      </c>
      <c r="N256">
        <v>2044</v>
      </c>
      <c r="O256">
        <v>2112</v>
      </c>
      <c r="Q256">
        <v>1</v>
      </c>
      <c r="R256">
        <v>4</v>
      </c>
      <c r="S256">
        <v>21</v>
      </c>
      <c r="T256" t="s">
        <v>582</v>
      </c>
      <c r="U256" t="s">
        <v>583</v>
      </c>
      <c r="AC256">
        <v>1</v>
      </c>
      <c r="AD256">
        <v>56</v>
      </c>
      <c r="AE256" t="s">
        <v>584</v>
      </c>
      <c r="AF256" t="s">
        <v>585</v>
      </c>
    </row>
    <row r="257" spans="9:32">
      <c r="I257">
        <v>4</v>
      </c>
      <c r="J257">
        <v>12</v>
      </c>
      <c r="K257" t="s">
        <v>254</v>
      </c>
      <c r="M257">
        <v>103</v>
      </c>
      <c r="N257">
        <v>2113</v>
      </c>
      <c r="O257">
        <v>2215</v>
      </c>
      <c r="Q257">
        <v>1</v>
      </c>
      <c r="R257">
        <v>4</v>
      </c>
      <c r="S257">
        <v>22</v>
      </c>
      <c r="T257" t="s">
        <v>586</v>
      </c>
      <c r="U257" t="s">
        <v>587</v>
      </c>
      <c r="AC257">
        <v>1</v>
      </c>
      <c r="AD257">
        <v>57</v>
      </c>
      <c r="AE257" t="s">
        <v>588</v>
      </c>
      <c r="AF257" t="s">
        <v>589</v>
      </c>
    </row>
    <row r="258" spans="9:32">
      <c r="I258">
        <v>4</v>
      </c>
      <c r="J258">
        <v>13</v>
      </c>
      <c r="K258" t="s">
        <v>257</v>
      </c>
      <c r="M258">
        <v>137</v>
      </c>
      <c r="N258">
        <v>2216</v>
      </c>
      <c r="O258">
        <v>2352</v>
      </c>
      <c r="Q258">
        <v>1</v>
      </c>
      <c r="R258">
        <v>4</v>
      </c>
      <c r="S258">
        <v>23</v>
      </c>
      <c r="T258" t="s">
        <v>590</v>
      </c>
      <c r="U258" t="s">
        <v>591</v>
      </c>
      <c r="AC258">
        <v>1</v>
      </c>
      <c r="AD258">
        <v>58</v>
      </c>
      <c r="AE258" t="s">
        <v>592</v>
      </c>
      <c r="AF258" t="s">
        <v>593</v>
      </c>
    </row>
    <row r="259" spans="9:32">
      <c r="I259">
        <v>4</v>
      </c>
      <c r="J259">
        <v>14</v>
      </c>
      <c r="K259" t="s">
        <v>260</v>
      </c>
      <c r="M259">
        <v>68</v>
      </c>
      <c r="N259">
        <v>2353</v>
      </c>
      <c r="O259">
        <v>2420</v>
      </c>
      <c r="Q259">
        <v>1</v>
      </c>
      <c r="R259">
        <v>4</v>
      </c>
      <c r="S259">
        <v>24</v>
      </c>
      <c r="T259" t="s">
        <v>594</v>
      </c>
      <c r="U259" t="s">
        <v>595</v>
      </c>
      <c r="AC259">
        <v>1</v>
      </c>
      <c r="AD259">
        <v>59</v>
      </c>
      <c r="AE259" t="s">
        <v>596</v>
      </c>
      <c r="AF259" t="s">
        <v>597</v>
      </c>
    </row>
    <row r="260" spans="9:32">
      <c r="I260">
        <v>4</v>
      </c>
      <c r="J260">
        <v>15</v>
      </c>
      <c r="K260" t="s">
        <v>261</v>
      </c>
      <c r="M260">
        <v>58</v>
      </c>
      <c r="N260">
        <v>2421</v>
      </c>
      <c r="O260">
        <v>2478</v>
      </c>
      <c r="Q260">
        <v>1</v>
      </c>
      <c r="R260">
        <v>4</v>
      </c>
      <c r="S260">
        <v>25</v>
      </c>
      <c r="T260" t="s">
        <v>598</v>
      </c>
      <c r="U260" t="s">
        <v>599</v>
      </c>
      <c r="AC260">
        <v>1</v>
      </c>
      <c r="AD260">
        <v>60</v>
      </c>
      <c r="AE260" t="s">
        <v>600</v>
      </c>
      <c r="AF260" t="s">
        <v>601</v>
      </c>
    </row>
    <row r="261" spans="9:32">
      <c r="I261">
        <v>4</v>
      </c>
      <c r="J261">
        <v>16</v>
      </c>
      <c r="K261" t="s">
        <v>262</v>
      </c>
      <c r="M261">
        <v>73</v>
      </c>
      <c r="N261">
        <v>2479</v>
      </c>
      <c r="O261">
        <v>2551</v>
      </c>
      <c r="Q261">
        <v>1</v>
      </c>
      <c r="R261">
        <v>4</v>
      </c>
      <c r="S261">
        <v>26</v>
      </c>
      <c r="T261" t="s">
        <v>602</v>
      </c>
      <c r="U261" t="s">
        <v>603</v>
      </c>
      <c r="AC261">
        <v>1</v>
      </c>
      <c r="AD261">
        <v>61</v>
      </c>
      <c r="AE261" t="s">
        <v>604</v>
      </c>
      <c r="AF261" t="s">
        <v>605</v>
      </c>
    </row>
    <row r="262" spans="9:32">
      <c r="I262">
        <v>4</v>
      </c>
      <c r="J262">
        <v>17</v>
      </c>
      <c r="K262" t="s">
        <v>263</v>
      </c>
      <c r="M262">
        <v>67</v>
      </c>
      <c r="N262">
        <v>2552</v>
      </c>
      <c r="O262">
        <v>2618</v>
      </c>
      <c r="Q262">
        <v>1</v>
      </c>
      <c r="R262">
        <v>4</v>
      </c>
      <c r="S262">
        <v>27</v>
      </c>
      <c r="T262" t="s">
        <v>606</v>
      </c>
      <c r="U262" t="s">
        <v>607</v>
      </c>
      <c r="AC262">
        <v>1</v>
      </c>
      <c r="AD262">
        <v>62</v>
      </c>
      <c r="AE262" t="s">
        <v>608</v>
      </c>
      <c r="AF262" t="s">
        <v>609</v>
      </c>
    </row>
    <row r="263" spans="9:32">
      <c r="I263">
        <v>4</v>
      </c>
      <c r="J263">
        <v>18</v>
      </c>
      <c r="K263" t="s">
        <v>264</v>
      </c>
      <c r="M263">
        <v>40</v>
      </c>
      <c r="N263">
        <v>2619</v>
      </c>
      <c r="O263">
        <v>2658</v>
      </c>
      <c r="Q263">
        <v>1</v>
      </c>
      <c r="R263">
        <v>4</v>
      </c>
      <c r="S263">
        <v>28</v>
      </c>
      <c r="T263" t="s">
        <v>610</v>
      </c>
      <c r="U263" t="s">
        <v>611</v>
      </c>
      <c r="AC263">
        <v>1</v>
      </c>
      <c r="AD263">
        <v>63</v>
      </c>
      <c r="AE263" t="s">
        <v>612</v>
      </c>
      <c r="AF263" t="s">
        <v>613</v>
      </c>
    </row>
    <row r="264" spans="9:32">
      <c r="I264">
        <v>4</v>
      </c>
      <c r="J264">
        <v>19</v>
      </c>
      <c r="K264" t="s">
        <v>265</v>
      </c>
      <c r="M264">
        <v>50</v>
      </c>
      <c r="N264">
        <v>2659</v>
      </c>
      <c r="O264">
        <v>2708</v>
      </c>
      <c r="Q264">
        <v>1</v>
      </c>
      <c r="R264">
        <v>4</v>
      </c>
      <c r="S264">
        <v>29</v>
      </c>
      <c r="T264" t="s">
        <v>614</v>
      </c>
      <c r="U264" t="s">
        <v>615</v>
      </c>
      <c r="AC264">
        <v>1</v>
      </c>
      <c r="AD264">
        <v>64</v>
      </c>
      <c r="AE264" t="s">
        <v>616</v>
      </c>
      <c r="AF264" t="s">
        <v>617</v>
      </c>
    </row>
    <row r="265" spans="9:32">
      <c r="I265">
        <v>4</v>
      </c>
      <c r="J265">
        <v>20</v>
      </c>
      <c r="K265" t="s">
        <v>266</v>
      </c>
      <c r="M265">
        <v>60</v>
      </c>
      <c r="N265">
        <v>2709</v>
      </c>
      <c r="O265">
        <v>2768</v>
      </c>
      <c r="Q265">
        <v>1</v>
      </c>
      <c r="R265">
        <v>4</v>
      </c>
      <c r="S265">
        <v>30</v>
      </c>
      <c r="T265" t="s">
        <v>618</v>
      </c>
      <c r="U265" t="s">
        <v>619</v>
      </c>
      <c r="AC265">
        <v>1</v>
      </c>
      <c r="AD265">
        <v>65</v>
      </c>
      <c r="AE265" t="s">
        <v>620</v>
      </c>
      <c r="AF265" t="s">
        <v>621</v>
      </c>
    </row>
    <row r="266" spans="9:32">
      <c r="I266">
        <v>4</v>
      </c>
      <c r="J266">
        <v>21</v>
      </c>
      <c r="K266" t="s">
        <v>267</v>
      </c>
      <c r="M266">
        <v>44</v>
      </c>
      <c r="N266">
        <v>2769</v>
      </c>
      <c r="O266">
        <v>2812</v>
      </c>
      <c r="Q266">
        <v>1</v>
      </c>
      <c r="R266">
        <v>4</v>
      </c>
      <c r="S266">
        <v>31</v>
      </c>
      <c r="T266" t="s">
        <v>622</v>
      </c>
      <c r="U266" t="s">
        <v>623</v>
      </c>
      <c r="AC266">
        <v>1</v>
      </c>
      <c r="AD266">
        <v>66</v>
      </c>
      <c r="AE266" t="s">
        <v>624</v>
      </c>
      <c r="AF266" t="s">
        <v>625</v>
      </c>
    </row>
    <row r="267" spans="9:32">
      <c r="I267">
        <v>4</v>
      </c>
      <c r="J267">
        <v>22</v>
      </c>
      <c r="K267" t="s">
        <v>268</v>
      </c>
      <c r="M267">
        <v>68</v>
      </c>
      <c r="N267">
        <v>2813</v>
      </c>
      <c r="O267">
        <v>2880</v>
      </c>
      <c r="Q267">
        <v>1</v>
      </c>
      <c r="R267">
        <v>4</v>
      </c>
      <c r="S267">
        <v>32</v>
      </c>
      <c r="T267" t="s">
        <v>626</v>
      </c>
      <c r="U267" t="s">
        <v>627</v>
      </c>
      <c r="AC267">
        <v>1</v>
      </c>
      <c r="AD267">
        <v>67</v>
      </c>
      <c r="AE267" t="s">
        <v>628</v>
      </c>
      <c r="AF267" t="s">
        <v>629</v>
      </c>
    </row>
    <row r="268" spans="9:32">
      <c r="I268">
        <v>4</v>
      </c>
      <c r="J268">
        <v>23</v>
      </c>
      <c r="K268" t="s">
        <v>269</v>
      </c>
      <c r="M268">
        <v>53</v>
      </c>
      <c r="N268">
        <v>2881</v>
      </c>
      <c r="O268">
        <v>2933</v>
      </c>
      <c r="Q268">
        <v>1</v>
      </c>
      <c r="R268">
        <v>4</v>
      </c>
      <c r="S268">
        <v>33</v>
      </c>
      <c r="T268" t="s">
        <v>630</v>
      </c>
      <c r="U268" t="s">
        <v>631</v>
      </c>
      <c r="AC268">
        <v>1</v>
      </c>
      <c r="AD268">
        <v>68</v>
      </c>
      <c r="AE268" t="s">
        <v>632</v>
      </c>
      <c r="AF268" t="s">
        <v>633</v>
      </c>
    </row>
    <row r="269" spans="9:32">
      <c r="I269">
        <v>4</v>
      </c>
      <c r="J269">
        <v>24</v>
      </c>
      <c r="K269" t="s">
        <v>270</v>
      </c>
      <c r="M269">
        <v>56</v>
      </c>
      <c r="N269">
        <v>2934</v>
      </c>
      <c r="O269">
        <v>2989</v>
      </c>
      <c r="Q269">
        <v>1</v>
      </c>
      <c r="R269">
        <v>4</v>
      </c>
      <c r="S269">
        <v>34</v>
      </c>
      <c r="T269" t="s">
        <v>634</v>
      </c>
      <c r="U269" t="s">
        <v>635</v>
      </c>
      <c r="AC269">
        <v>1</v>
      </c>
      <c r="AD269">
        <v>69</v>
      </c>
      <c r="AE269" t="s">
        <v>636</v>
      </c>
      <c r="AF269" t="s">
        <v>637</v>
      </c>
    </row>
    <row r="270" spans="9:32">
      <c r="I270">
        <v>4</v>
      </c>
      <c r="J270">
        <v>25</v>
      </c>
      <c r="K270" t="s">
        <v>271</v>
      </c>
      <c r="M270">
        <v>48</v>
      </c>
      <c r="N270">
        <v>2990</v>
      </c>
      <c r="O270">
        <v>3037</v>
      </c>
      <c r="Q270">
        <v>1</v>
      </c>
      <c r="R270">
        <v>4</v>
      </c>
      <c r="S270">
        <v>35</v>
      </c>
      <c r="T270" t="s">
        <v>638</v>
      </c>
      <c r="U270" t="s">
        <v>639</v>
      </c>
      <c r="AC270">
        <v>1</v>
      </c>
      <c r="AD270">
        <v>70</v>
      </c>
      <c r="AE270" t="s">
        <v>640</v>
      </c>
      <c r="AF270" t="s">
        <v>641</v>
      </c>
    </row>
    <row r="271" spans="9:32">
      <c r="I271">
        <v>4</v>
      </c>
      <c r="J271">
        <v>26</v>
      </c>
      <c r="K271" t="s">
        <v>272</v>
      </c>
      <c r="M271">
        <v>44</v>
      </c>
      <c r="N271">
        <v>3038</v>
      </c>
      <c r="O271">
        <v>3081</v>
      </c>
      <c r="Q271">
        <v>1</v>
      </c>
      <c r="R271">
        <v>4</v>
      </c>
      <c r="S271">
        <v>36</v>
      </c>
      <c r="T271" t="s">
        <v>642</v>
      </c>
      <c r="U271" t="s">
        <v>643</v>
      </c>
      <c r="AC271">
        <v>1</v>
      </c>
      <c r="AD271">
        <v>71</v>
      </c>
      <c r="AE271" t="s">
        <v>644</v>
      </c>
      <c r="AF271" t="s">
        <v>645</v>
      </c>
    </row>
    <row r="272" spans="9:32">
      <c r="I272">
        <v>4</v>
      </c>
      <c r="J272">
        <v>27</v>
      </c>
      <c r="K272" t="s">
        <v>273</v>
      </c>
      <c r="M272">
        <v>49</v>
      </c>
      <c r="N272">
        <v>3082</v>
      </c>
      <c r="O272">
        <v>3130</v>
      </c>
      <c r="Q272">
        <v>1</v>
      </c>
      <c r="R272">
        <v>4</v>
      </c>
      <c r="S272">
        <v>37</v>
      </c>
      <c r="T272" t="s">
        <v>646</v>
      </c>
      <c r="U272" t="s">
        <v>647</v>
      </c>
      <c r="AC272">
        <v>1</v>
      </c>
      <c r="AD272">
        <v>72</v>
      </c>
      <c r="AE272" t="s">
        <v>648</v>
      </c>
      <c r="AF272" t="s">
        <v>649</v>
      </c>
    </row>
    <row r="273" spans="9:32">
      <c r="I273">
        <v>4</v>
      </c>
      <c r="J273">
        <v>28</v>
      </c>
      <c r="K273" t="s">
        <v>274</v>
      </c>
      <c r="M273">
        <v>69</v>
      </c>
      <c r="N273">
        <v>3131</v>
      </c>
      <c r="O273">
        <v>3199</v>
      </c>
      <c r="Q273">
        <v>1</v>
      </c>
      <c r="R273">
        <v>4</v>
      </c>
      <c r="S273">
        <v>38</v>
      </c>
      <c r="T273" t="s">
        <v>650</v>
      </c>
      <c r="U273" t="s">
        <v>651</v>
      </c>
      <c r="AC273">
        <v>1</v>
      </c>
      <c r="AD273">
        <v>73</v>
      </c>
      <c r="AE273" t="s">
        <v>652</v>
      </c>
      <c r="AF273" t="s">
        <v>653</v>
      </c>
    </row>
    <row r="274" spans="9:32">
      <c r="I274">
        <v>4</v>
      </c>
      <c r="J274">
        <v>29</v>
      </c>
      <c r="K274" t="s">
        <v>275</v>
      </c>
      <c r="M274">
        <v>46</v>
      </c>
      <c r="N274">
        <v>3200</v>
      </c>
      <c r="O274">
        <v>3245</v>
      </c>
      <c r="Q274">
        <v>1</v>
      </c>
      <c r="R274">
        <v>4</v>
      </c>
      <c r="S274">
        <v>39</v>
      </c>
      <c r="T274" t="s">
        <v>654</v>
      </c>
      <c r="U274" t="s">
        <v>655</v>
      </c>
      <c r="AC274">
        <v>1</v>
      </c>
      <c r="AD274">
        <v>74</v>
      </c>
      <c r="AE274" t="s">
        <v>656</v>
      </c>
      <c r="AF274" t="s">
        <v>657</v>
      </c>
    </row>
    <row r="275" spans="9:32">
      <c r="I275">
        <v>4</v>
      </c>
      <c r="J275">
        <v>30</v>
      </c>
      <c r="K275" t="s">
        <v>276</v>
      </c>
      <c r="M275">
        <v>41</v>
      </c>
      <c r="N275">
        <v>3246</v>
      </c>
      <c r="O275">
        <v>3286</v>
      </c>
      <c r="Q275">
        <v>1</v>
      </c>
      <c r="R275">
        <v>4</v>
      </c>
      <c r="S275">
        <v>40</v>
      </c>
      <c r="T275" t="s">
        <v>658</v>
      </c>
      <c r="U275" t="s">
        <v>659</v>
      </c>
      <c r="AC275">
        <v>1</v>
      </c>
      <c r="AD275">
        <v>75</v>
      </c>
      <c r="AE275" t="s">
        <v>660</v>
      </c>
      <c r="AF275" t="s">
        <v>661</v>
      </c>
    </row>
    <row r="276" spans="9:32">
      <c r="I276">
        <v>4</v>
      </c>
      <c r="J276">
        <v>31</v>
      </c>
      <c r="K276" t="s">
        <v>277</v>
      </c>
      <c r="M276">
        <v>38</v>
      </c>
      <c r="N276">
        <v>3287</v>
      </c>
      <c r="O276">
        <v>3324</v>
      </c>
      <c r="Q276">
        <v>1</v>
      </c>
      <c r="R276">
        <v>4</v>
      </c>
      <c r="S276">
        <v>41</v>
      </c>
      <c r="T276" t="s">
        <v>662</v>
      </c>
      <c r="U276" t="s">
        <v>663</v>
      </c>
      <c r="AC276">
        <v>1</v>
      </c>
      <c r="AD276">
        <v>76</v>
      </c>
      <c r="AE276" t="s">
        <v>664</v>
      </c>
      <c r="AF276" t="s">
        <v>665</v>
      </c>
    </row>
    <row r="277" spans="9:32">
      <c r="I277">
        <v>4</v>
      </c>
      <c r="J277">
        <v>32</v>
      </c>
      <c r="K277" t="s">
        <v>278</v>
      </c>
      <c r="M277">
        <v>41</v>
      </c>
      <c r="N277">
        <v>3325</v>
      </c>
      <c r="O277">
        <v>3365</v>
      </c>
      <c r="Q277">
        <v>1</v>
      </c>
      <c r="R277">
        <v>4</v>
      </c>
      <c r="S277">
        <v>42</v>
      </c>
      <c r="T277" t="s">
        <v>666</v>
      </c>
      <c r="U277" t="s">
        <v>667</v>
      </c>
      <c r="AC277">
        <v>1</v>
      </c>
      <c r="AD277">
        <v>77</v>
      </c>
      <c r="AE277" t="s">
        <v>668</v>
      </c>
      <c r="AF277" t="s">
        <v>669</v>
      </c>
    </row>
    <row r="278" spans="9:32">
      <c r="I278">
        <v>4</v>
      </c>
      <c r="J278">
        <v>33</v>
      </c>
      <c r="K278" t="s">
        <v>279</v>
      </c>
      <c r="M278">
        <v>50</v>
      </c>
      <c r="N278">
        <v>3366</v>
      </c>
      <c r="O278">
        <v>3415</v>
      </c>
      <c r="Q278">
        <v>1</v>
      </c>
      <c r="R278">
        <v>4</v>
      </c>
      <c r="S278">
        <v>43</v>
      </c>
      <c r="T278" t="s">
        <v>670</v>
      </c>
      <c r="U278" t="s">
        <v>671</v>
      </c>
      <c r="AC278">
        <v>1</v>
      </c>
      <c r="AD278">
        <v>78</v>
      </c>
      <c r="AE278" t="s">
        <v>672</v>
      </c>
      <c r="AF278" t="s">
        <v>673</v>
      </c>
    </row>
    <row r="279" spans="9:32">
      <c r="I279">
        <v>4</v>
      </c>
      <c r="J279">
        <v>34</v>
      </c>
      <c r="K279" t="s">
        <v>280</v>
      </c>
      <c r="M279">
        <v>36</v>
      </c>
      <c r="N279">
        <v>3416</v>
      </c>
      <c r="O279">
        <v>3451</v>
      </c>
      <c r="Q279">
        <v>1</v>
      </c>
      <c r="R279">
        <v>4</v>
      </c>
      <c r="S279">
        <v>44</v>
      </c>
      <c r="T279" t="s">
        <v>674</v>
      </c>
      <c r="U279" t="s">
        <v>675</v>
      </c>
      <c r="AC279">
        <v>1</v>
      </c>
      <c r="AD279">
        <v>79</v>
      </c>
      <c r="AE279" t="s">
        <v>676</v>
      </c>
      <c r="AF279" t="s">
        <v>677</v>
      </c>
    </row>
    <row r="280" spans="9:32">
      <c r="I280">
        <v>4</v>
      </c>
      <c r="J280">
        <v>35</v>
      </c>
      <c r="K280" t="s">
        <v>281</v>
      </c>
      <c r="M280">
        <v>66</v>
      </c>
      <c r="N280">
        <v>3452</v>
      </c>
      <c r="O280">
        <v>3517</v>
      </c>
      <c r="Q280">
        <v>1</v>
      </c>
      <c r="R280">
        <v>4</v>
      </c>
      <c r="S280">
        <v>45</v>
      </c>
      <c r="T280" t="s">
        <v>678</v>
      </c>
      <c r="U280" t="s">
        <v>679</v>
      </c>
      <c r="AC280">
        <v>1</v>
      </c>
      <c r="AD280">
        <v>80</v>
      </c>
      <c r="AE280" t="s">
        <v>680</v>
      </c>
      <c r="AF280" t="s">
        <v>681</v>
      </c>
    </row>
    <row r="281" spans="9:32">
      <c r="I281">
        <v>4</v>
      </c>
      <c r="J281">
        <v>36</v>
      </c>
      <c r="K281" t="s">
        <v>282</v>
      </c>
      <c r="M281">
        <v>37</v>
      </c>
      <c r="N281">
        <v>3518</v>
      </c>
      <c r="O281">
        <v>3554</v>
      </c>
      <c r="Q281">
        <v>1</v>
      </c>
      <c r="R281">
        <v>4</v>
      </c>
      <c r="S281">
        <v>46</v>
      </c>
      <c r="T281" t="s">
        <v>682</v>
      </c>
      <c r="U281" t="s">
        <v>683</v>
      </c>
      <c r="AC281">
        <v>1</v>
      </c>
      <c r="AD281">
        <v>81</v>
      </c>
      <c r="AE281" t="s">
        <v>684</v>
      </c>
      <c r="AF281" t="s">
        <v>685</v>
      </c>
    </row>
    <row r="282" spans="9:32">
      <c r="I282">
        <v>4</v>
      </c>
      <c r="J282">
        <v>37</v>
      </c>
      <c r="K282" t="s">
        <v>283</v>
      </c>
      <c r="M282">
        <v>41</v>
      </c>
      <c r="N282">
        <v>3555</v>
      </c>
      <c r="O282">
        <v>3595</v>
      </c>
      <c r="Q282">
        <v>1</v>
      </c>
      <c r="R282">
        <v>4</v>
      </c>
      <c r="S282">
        <v>47</v>
      </c>
      <c r="T282" t="s">
        <v>686</v>
      </c>
      <c r="U282" t="s">
        <v>687</v>
      </c>
      <c r="AC282">
        <v>1</v>
      </c>
      <c r="AD282">
        <v>82</v>
      </c>
      <c r="AE282" t="s">
        <v>688</v>
      </c>
      <c r="AF282" t="s">
        <v>689</v>
      </c>
    </row>
    <row r="283" spans="9:32">
      <c r="I283">
        <v>4</v>
      </c>
      <c r="J283">
        <v>38</v>
      </c>
      <c r="K283" t="s">
        <v>284</v>
      </c>
      <c r="M283">
        <v>43</v>
      </c>
      <c r="N283">
        <v>3596</v>
      </c>
      <c r="O283">
        <v>3638</v>
      </c>
      <c r="Q283">
        <v>1</v>
      </c>
      <c r="R283">
        <v>4</v>
      </c>
      <c r="S283">
        <v>48</v>
      </c>
      <c r="T283" t="s">
        <v>690</v>
      </c>
      <c r="U283" t="s">
        <v>691</v>
      </c>
      <c r="AC283">
        <v>1</v>
      </c>
      <c r="AD283">
        <v>83</v>
      </c>
      <c r="AE283" t="s">
        <v>692</v>
      </c>
      <c r="AF283" t="s">
        <v>693</v>
      </c>
    </row>
    <row r="284" spans="9:32">
      <c r="I284">
        <v>4</v>
      </c>
      <c r="J284">
        <v>39</v>
      </c>
      <c r="K284" t="s">
        <v>285</v>
      </c>
      <c r="M284">
        <v>55</v>
      </c>
      <c r="N284">
        <v>3639</v>
      </c>
      <c r="O284">
        <v>3693</v>
      </c>
      <c r="Q284">
        <v>1</v>
      </c>
      <c r="R284">
        <v>4</v>
      </c>
      <c r="S284">
        <v>49</v>
      </c>
      <c r="T284" t="s">
        <v>694</v>
      </c>
      <c r="U284" t="s">
        <v>695</v>
      </c>
      <c r="AC284">
        <v>1</v>
      </c>
      <c r="AD284">
        <v>84</v>
      </c>
      <c r="AE284" t="s">
        <v>696</v>
      </c>
      <c r="AF284" t="s">
        <v>697</v>
      </c>
    </row>
    <row r="285" spans="9:32">
      <c r="I285">
        <v>4</v>
      </c>
      <c r="J285">
        <v>40</v>
      </c>
      <c r="K285" t="s">
        <v>286</v>
      </c>
      <c r="M285">
        <v>46</v>
      </c>
      <c r="N285">
        <v>3694</v>
      </c>
      <c r="O285">
        <v>3739</v>
      </c>
      <c r="Q285">
        <v>1</v>
      </c>
      <c r="R285">
        <v>4</v>
      </c>
      <c r="S285">
        <v>50</v>
      </c>
      <c r="T285" t="s">
        <v>698</v>
      </c>
      <c r="U285" t="s">
        <v>699</v>
      </c>
      <c r="AC285">
        <v>1</v>
      </c>
      <c r="AD285">
        <v>85</v>
      </c>
      <c r="AE285" t="s">
        <v>700</v>
      </c>
      <c r="AF285" t="s">
        <v>701</v>
      </c>
    </row>
    <row r="286" spans="9:32">
      <c r="I286">
        <v>4</v>
      </c>
      <c r="J286">
        <v>41</v>
      </c>
      <c r="K286" t="s">
        <v>287</v>
      </c>
      <c r="M286">
        <v>27</v>
      </c>
      <c r="N286">
        <v>3740</v>
      </c>
      <c r="O286">
        <v>3766</v>
      </c>
      <c r="Q286">
        <v>1</v>
      </c>
      <c r="R286">
        <v>4</v>
      </c>
      <c r="S286">
        <v>51</v>
      </c>
      <c r="T286" t="s">
        <v>702</v>
      </c>
      <c r="U286" t="s">
        <v>703</v>
      </c>
      <c r="AC286">
        <v>1</v>
      </c>
      <c r="AD286">
        <v>86</v>
      </c>
      <c r="AE286" t="s">
        <v>704</v>
      </c>
      <c r="AF286" t="s">
        <v>705</v>
      </c>
    </row>
    <row r="287" spans="9:32">
      <c r="I287">
        <v>4</v>
      </c>
      <c r="J287">
        <v>42</v>
      </c>
      <c r="K287" t="s">
        <v>288</v>
      </c>
      <c r="M287">
        <v>55</v>
      </c>
      <c r="N287">
        <v>3767</v>
      </c>
      <c r="O287">
        <v>3821</v>
      </c>
      <c r="Q287">
        <v>1</v>
      </c>
      <c r="R287">
        <v>4</v>
      </c>
      <c r="S287">
        <v>52</v>
      </c>
      <c r="T287" t="s">
        <v>706</v>
      </c>
      <c r="U287" t="s">
        <v>707</v>
      </c>
      <c r="AC287">
        <v>1</v>
      </c>
      <c r="AD287">
        <v>87</v>
      </c>
      <c r="AE287" t="s">
        <v>708</v>
      </c>
      <c r="AF287" t="s">
        <v>709</v>
      </c>
    </row>
    <row r="288" spans="9:32">
      <c r="I288">
        <v>4</v>
      </c>
      <c r="J288">
        <v>43</v>
      </c>
      <c r="K288" t="s">
        <v>289</v>
      </c>
      <c r="M288">
        <v>51</v>
      </c>
      <c r="N288">
        <v>3822</v>
      </c>
      <c r="O288">
        <v>3872</v>
      </c>
      <c r="Q288">
        <v>1</v>
      </c>
      <c r="R288">
        <v>4</v>
      </c>
      <c r="S288">
        <v>53</v>
      </c>
      <c r="T288" t="s">
        <v>710</v>
      </c>
      <c r="U288" t="s">
        <v>711</v>
      </c>
      <c r="AC288">
        <v>1</v>
      </c>
      <c r="AD288">
        <v>88</v>
      </c>
      <c r="AE288" t="s">
        <v>712</v>
      </c>
      <c r="AF288" t="s">
        <v>713</v>
      </c>
    </row>
    <row r="289" spans="9:32">
      <c r="I289">
        <v>4</v>
      </c>
      <c r="J289">
        <v>44</v>
      </c>
      <c r="K289" t="s">
        <v>290</v>
      </c>
      <c r="M289">
        <v>41</v>
      </c>
      <c r="N289">
        <v>3873</v>
      </c>
      <c r="O289">
        <v>3913</v>
      </c>
      <c r="Q289">
        <v>1</v>
      </c>
      <c r="R289">
        <v>4</v>
      </c>
      <c r="S289">
        <v>54</v>
      </c>
      <c r="T289" t="s">
        <v>714</v>
      </c>
      <c r="U289" t="s">
        <v>715</v>
      </c>
      <c r="AC289">
        <v>1</v>
      </c>
      <c r="AD289">
        <v>89</v>
      </c>
      <c r="AE289" t="s">
        <v>716</v>
      </c>
      <c r="AF289" t="s">
        <v>717</v>
      </c>
    </row>
    <row r="290" spans="9:32">
      <c r="I290">
        <v>4</v>
      </c>
      <c r="J290">
        <v>45</v>
      </c>
      <c r="K290" t="s">
        <v>291</v>
      </c>
      <c r="M290">
        <v>40</v>
      </c>
      <c r="N290">
        <v>3914</v>
      </c>
      <c r="O290">
        <v>3953</v>
      </c>
      <c r="Q290">
        <v>1</v>
      </c>
      <c r="R290">
        <v>4</v>
      </c>
      <c r="S290">
        <v>55</v>
      </c>
      <c r="T290" t="s">
        <v>718</v>
      </c>
      <c r="U290" t="s">
        <v>719</v>
      </c>
      <c r="AC290">
        <v>1</v>
      </c>
      <c r="AD290">
        <v>90</v>
      </c>
      <c r="AE290" t="s">
        <v>720</v>
      </c>
      <c r="AF290" t="s">
        <v>721</v>
      </c>
    </row>
    <row r="291" spans="9:32">
      <c r="I291">
        <v>4</v>
      </c>
      <c r="J291">
        <v>46</v>
      </c>
      <c r="K291" t="s">
        <v>292</v>
      </c>
      <c r="M291">
        <v>42</v>
      </c>
      <c r="N291">
        <v>3954</v>
      </c>
      <c r="O291">
        <v>3995</v>
      </c>
      <c r="Q291">
        <v>1</v>
      </c>
      <c r="R291">
        <v>4</v>
      </c>
      <c r="S291">
        <v>56</v>
      </c>
      <c r="T291" t="s">
        <v>722</v>
      </c>
      <c r="U291" t="s">
        <v>723</v>
      </c>
      <c r="AC291">
        <v>1</v>
      </c>
      <c r="AD291">
        <v>91</v>
      </c>
      <c r="AE291" t="s">
        <v>724</v>
      </c>
      <c r="AF291" t="s">
        <v>725</v>
      </c>
    </row>
    <row r="292" spans="9:32">
      <c r="I292">
        <v>4</v>
      </c>
      <c r="J292">
        <v>47</v>
      </c>
      <c r="K292" t="s">
        <v>293</v>
      </c>
      <c r="M292">
        <v>45</v>
      </c>
      <c r="N292">
        <v>3996</v>
      </c>
      <c r="O292">
        <v>4040</v>
      </c>
      <c r="Q292">
        <v>1</v>
      </c>
      <c r="R292">
        <v>4</v>
      </c>
      <c r="S292">
        <v>57</v>
      </c>
      <c r="T292" t="s">
        <v>726</v>
      </c>
      <c r="U292" t="s">
        <v>727</v>
      </c>
      <c r="AC292">
        <v>1</v>
      </c>
      <c r="AD292">
        <v>92</v>
      </c>
      <c r="AE292" t="s">
        <v>728</v>
      </c>
      <c r="AF292" t="s">
        <v>729</v>
      </c>
    </row>
    <row r="293" spans="9:32">
      <c r="I293">
        <v>5</v>
      </c>
      <c r="J293">
        <v>1</v>
      </c>
      <c r="K293" t="s">
        <v>316</v>
      </c>
      <c r="M293">
        <v>29</v>
      </c>
      <c r="N293">
        <v>4041</v>
      </c>
      <c r="O293">
        <v>4069</v>
      </c>
      <c r="Q293">
        <v>1</v>
      </c>
      <c r="R293">
        <v>4</v>
      </c>
      <c r="S293">
        <v>58</v>
      </c>
      <c r="T293" t="s">
        <v>730</v>
      </c>
      <c r="U293" t="s">
        <v>731</v>
      </c>
      <c r="AC293">
        <v>1</v>
      </c>
      <c r="AD293">
        <v>93</v>
      </c>
      <c r="AE293" t="s">
        <v>732</v>
      </c>
      <c r="AF293" t="s">
        <v>733</v>
      </c>
    </row>
    <row r="294" spans="9:32">
      <c r="I294">
        <v>5</v>
      </c>
      <c r="J294">
        <v>2</v>
      </c>
      <c r="K294" t="s">
        <v>734</v>
      </c>
      <c r="M294">
        <v>25</v>
      </c>
      <c r="N294">
        <v>4070</v>
      </c>
      <c r="O294">
        <v>4094</v>
      </c>
      <c r="Q294">
        <v>1</v>
      </c>
      <c r="R294">
        <v>4</v>
      </c>
      <c r="S294">
        <v>59</v>
      </c>
      <c r="T294" t="s">
        <v>735</v>
      </c>
      <c r="U294" t="s">
        <v>736</v>
      </c>
      <c r="AC294">
        <v>1</v>
      </c>
      <c r="AD294">
        <v>94</v>
      </c>
      <c r="AE294" t="s">
        <v>737</v>
      </c>
      <c r="AF294" t="s">
        <v>738</v>
      </c>
    </row>
    <row r="295" spans="9:32">
      <c r="I295">
        <v>5</v>
      </c>
      <c r="J295">
        <v>3</v>
      </c>
      <c r="K295" t="s">
        <v>739</v>
      </c>
      <c r="M295">
        <v>14</v>
      </c>
      <c r="N295">
        <v>4095</v>
      </c>
      <c r="O295">
        <v>4108</v>
      </c>
      <c r="Q295">
        <v>1</v>
      </c>
      <c r="R295">
        <v>4</v>
      </c>
      <c r="S295">
        <v>60</v>
      </c>
      <c r="T295" t="s">
        <v>740</v>
      </c>
      <c r="U295" t="s">
        <v>741</v>
      </c>
      <c r="AC295">
        <v>1</v>
      </c>
      <c r="AD295">
        <v>95</v>
      </c>
      <c r="AE295" t="s">
        <v>742</v>
      </c>
      <c r="AF295" t="s">
        <v>743</v>
      </c>
    </row>
    <row r="296" spans="9:32">
      <c r="I296">
        <v>5</v>
      </c>
      <c r="J296">
        <v>4</v>
      </c>
      <c r="K296" t="s">
        <v>744</v>
      </c>
      <c r="M296">
        <v>15</v>
      </c>
      <c r="N296">
        <v>4109</v>
      </c>
      <c r="O296">
        <v>4123</v>
      </c>
      <c r="Q296">
        <v>1</v>
      </c>
      <c r="R296">
        <v>4</v>
      </c>
      <c r="S296">
        <v>61</v>
      </c>
      <c r="T296" t="s">
        <v>745</v>
      </c>
      <c r="U296" t="s">
        <v>746</v>
      </c>
      <c r="AC296">
        <v>1</v>
      </c>
      <c r="AD296">
        <v>96</v>
      </c>
      <c r="AE296" t="s">
        <v>747</v>
      </c>
      <c r="AF296" t="s">
        <v>748</v>
      </c>
    </row>
    <row r="297" spans="9:32">
      <c r="I297">
        <v>5</v>
      </c>
      <c r="J297">
        <v>5</v>
      </c>
      <c r="K297" t="s">
        <v>749</v>
      </c>
      <c r="M297">
        <v>28</v>
      </c>
      <c r="N297">
        <v>4124</v>
      </c>
      <c r="O297">
        <v>4151</v>
      </c>
      <c r="Q297">
        <v>1</v>
      </c>
      <c r="R297">
        <v>4</v>
      </c>
      <c r="S297">
        <v>62</v>
      </c>
      <c r="T297" t="s">
        <v>750</v>
      </c>
      <c r="U297" t="s">
        <v>751</v>
      </c>
      <c r="AC297">
        <v>1</v>
      </c>
      <c r="AD297">
        <v>97</v>
      </c>
      <c r="AE297" t="s">
        <v>752</v>
      </c>
      <c r="AF297" t="s">
        <v>753</v>
      </c>
    </row>
    <row r="298" spans="9:32">
      <c r="I298">
        <v>5</v>
      </c>
      <c r="J298">
        <v>6</v>
      </c>
      <c r="K298" t="s">
        <v>754</v>
      </c>
      <c r="M298">
        <v>26</v>
      </c>
      <c r="N298">
        <v>4152</v>
      </c>
      <c r="O298">
        <v>4177</v>
      </c>
      <c r="Q298">
        <v>1</v>
      </c>
      <c r="R298">
        <v>4</v>
      </c>
      <c r="S298">
        <v>63</v>
      </c>
      <c r="T298" t="s">
        <v>755</v>
      </c>
      <c r="U298" t="s">
        <v>756</v>
      </c>
      <c r="AC298">
        <v>1</v>
      </c>
      <c r="AD298">
        <v>98</v>
      </c>
      <c r="AE298" t="s">
        <v>757</v>
      </c>
      <c r="AF298" t="s">
        <v>758</v>
      </c>
    </row>
    <row r="299" spans="9:32">
      <c r="I299">
        <v>5</v>
      </c>
      <c r="J299">
        <v>7</v>
      </c>
      <c r="K299" t="s">
        <v>759</v>
      </c>
      <c r="M299">
        <v>14</v>
      </c>
      <c r="N299">
        <v>4178</v>
      </c>
      <c r="O299">
        <v>4191</v>
      </c>
      <c r="Q299">
        <v>1</v>
      </c>
      <c r="R299">
        <v>4</v>
      </c>
      <c r="S299">
        <v>64</v>
      </c>
      <c r="T299" t="s">
        <v>760</v>
      </c>
      <c r="U299" t="s">
        <v>761</v>
      </c>
      <c r="AC299">
        <v>1</v>
      </c>
      <c r="AD299">
        <v>99</v>
      </c>
      <c r="AE299" t="s">
        <v>762</v>
      </c>
      <c r="AF299" t="s">
        <v>763</v>
      </c>
    </row>
    <row r="300" spans="9:32">
      <c r="I300">
        <v>5</v>
      </c>
      <c r="J300">
        <v>8</v>
      </c>
      <c r="K300" t="s">
        <v>764</v>
      </c>
      <c r="M300">
        <v>33</v>
      </c>
      <c r="N300">
        <v>4192</v>
      </c>
      <c r="O300">
        <v>4224</v>
      </c>
      <c r="Q300">
        <v>1</v>
      </c>
      <c r="R300">
        <v>4</v>
      </c>
      <c r="S300">
        <v>65</v>
      </c>
      <c r="T300" t="s">
        <v>765</v>
      </c>
      <c r="U300" t="s">
        <v>766</v>
      </c>
      <c r="AC300">
        <v>1</v>
      </c>
      <c r="AD300">
        <v>100</v>
      </c>
      <c r="AE300" t="s">
        <v>767</v>
      </c>
      <c r="AF300" t="s">
        <v>768</v>
      </c>
    </row>
    <row r="301" spans="9:32">
      <c r="I301">
        <v>5</v>
      </c>
      <c r="J301">
        <v>9</v>
      </c>
      <c r="K301" t="s">
        <v>769</v>
      </c>
      <c r="M301">
        <v>15</v>
      </c>
      <c r="N301">
        <v>4225</v>
      </c>
      <c r="O301">
        <v>4239</v>
      </c>
      <c r="Q301">
        <v>1</v>
      </c>
      <c r="R301">
        <v>4</v>
      </c>
      <c r="S301">
        <v>66</v>
      </c>
      <c r="T301" t="s">
        <v>770</v>
      </c>
      <c r="U301" t="s">
        <v>771</v>
      </c>
      <c r="AC301">
        <v>1</v>
      </c>
      <c r="AD301">
        <v>101</v>
      </c>
      <c r="AE301" t="s">
        <v>772</v>
      </c>
      <c r="AF301" t="s">
        <v>773</v>
      </c>
    </row>
    <row r="302" spans="9:32">
      <c r="I302">
        <v>5</v>
      </c>
      <c r="J302">
        <v>10</v>
      </c>
      <c r="K302" t="s">
        <v>774</v>
      </c>
      <c r="M302">
        <v>21</v>
      </c>
      <c r="N302">
        <v>4240</v>
      </c>
      <c r="O302">
        <v>4260</v>
      </c>
      <c r="Q302">
        <v>1</v>
      </c>
      <c r="R302">
        <v>4</v>
      </c>
      <c r="S302">
        <v>67</v>
      </c>
      <c r="T302" t="s">
        <v>775</v>
      </c>
      <c r="U302" t="s">
        <v>776</v>
      </c>
      <c r="AC302">
        <v>1</v>
      </c>
      <c r="AD302">
        <v>102</v>
      </c>
      <c r="AE302" t="s">
        <v>777</v>
      </c>
      <c r="AF302" t="s">
        <v>778</v>
      </c>
    </row>
    <row r="303" spans="9:32">
      <c r="I303">
        <v>5</v>
      </c>
      <c r="J303">
        <v>11</v>
      </c>
      <c r="K303" t="s">
        <v>779</v>
      </c>
      <c r="M303">
        <v>17</v>
      </c>
      <c r="N303">
        <v>4261</v>
      </c>
      <c r="O303">
        <v>4277</v>
      </c>
      <c r="Q303">
        <v>1</v>
      </c>
      <c r="R303">
        <v>4</v>
      </c>
      <c r="S303">
        <v>68</v>
      </c>
      <c r="T303" t="s">
        <v>780</v>
      </c>
      <c r="U303" t="s">
        <v>781</v>
      </c>
      <c r="AC303">
        <v>1</v>
      </c>
      <c r="AD303">
        <v>103</v>
      </c>
      <c r="AE303" t="s">
        <v>782</v>
      </c>
      <c r="AF303" t="s">
        <v>783</v>
      </c>
    </row>
    <row r="304" spans="9:32">
      <c r="I304">
        <v>5</v>
      </c>
      <c r="J304">
        <v>12</v>
      </c>
      <c r="K304" t="s">
        <v>784</v>
      </c>
      <c r="M304">
        <v>23</v>
      </c>
      <c r="N304">
        <v>4278</v>
      </c>
      <c r="O304">
        <v>4300</v>
      </c>
      <c r="Q304">
        <v>1</v>
      </c>
      <c r="R304">
        <v>4</v>
      </c>
      <c r="S304">
        <v>69</v>
      </c>
      <c r="T304" t="s">
        <v>785</v>
      </c>
      <c r="U304" t="s">
        <v>786</v>
      </c>
      <c r="AC304">
        <v>1</v>
      </c>
      <c r="AD304">
        <v>104</v>
      </c>
      <c r="AE304" t="s">
        <v>787</v>
      </c>
      <c r="AF304" t="s">
        <v>788</v>
      </c>
    </row>
    <row r="305" spans="9:32">
      <c r="I305">
        <v>5</v>
      </c>
      <c r="J305">
        <v>13</v>
      </c>
      <c r="K305" t="s">
        <v>789</v>
      </c>
      <c r="M305">
        <v>27</v>
      </c>
      <c r="N305">
        <v>4301</v>
      </c>
      <c r="O305">
        <v>4327</v>
      </c>
      <c r="Q305">
        <v>1</v>
      </c>
      <c r="R305">
        <v>4</v>
      </c>
      <c r="S305">
        <v>70</v>
      </c>
      <c r="T305" t="s">
        <v>790</v>
      </c>
      <c r="U305" t="s">
        <v>791</v>
      </c>
      <c r="AC305">
        <v>1</v>
      </c>
      <c r="AD305">
        <v>105</v>
      </c>
      <c r="AE305" t="s">
        <v>792</v>
      </c>
      <c r="AF305" t="s">
        <v>793</v>
      </c>
    </row>
    <row r="306" spans="9:32">
      <c r="I306">
        <v>5</v>
      </c>
      <c r="J306">
        <v>14</v>
      </c>
      <c r="K306" t="s">
        <v>794</v>
      </c>
      <c r="M306">
        <v>22</v>
      </c>
      <c r="N306">
        <v>4328</v>
      </c>
      <c r="O306">
        <v>4349</v>
      </c>
      <c r="Q306">
        <v>1</v>
      </c>
      <c r="R306">
        <v>4</v>
      </c>
      <c r="S306">
        <v>71</v>
      </c>
      <c r="T306" t="s">
        <v>795</v>
      </c>
      <c r="U306" t="s">
        <v>796</v>
      </c>
      <c r="AC306">
        <v>1</v>
      </c>
      <c r="AD306">
        <v>106</v>
      </c>
      <c r="AE306" t="s">
        <v>797</v>
      </c>
      <c r="AF306" t="s">
        <v>798</v>
      </c>
    </row>
    <row r="307" spans="9:32">
      <c r="I307">
        <v>5</v>
      </c>
      <c r="J307">
        <v>15</v>
      </c>
      <c r="K307" t="s">
        <v>799</v>
      </c>
      <c r="M307">
        <v>27</v>
      </c>
      <c r="N307">
        <v>4350</v>
      </c>
      <c r="O307">
        <v>4376</v>
      </c>
      <c r="Q307">
        <v>1</v>
      </c>
      <c r="R307">
        <v>4</v>
      </c>
      <c r="S307">
        <v>72</v>
      </c>
      <c r="T307" t="s">
        <v>800</v>
      </c>
      <c r="U307" t="s">
        <v>801</v>
      </c>
      <c r="AC307">
        <v>1</v>
      </c>
      <c r="AD307">
        <v>107</v>
      </c>
      <c r="AE307" t="s">
        <v>802</v>
      </c>
      <c r="AF307" t="s">
        <v>803</v>
      </c>
    </row>
    <row r="308" spans="9:32">
      <c r="I308">
        <v>5</v>
      </c>
      <c r="J308">
        <v>16</v>
      </c>
      <c r="K308" t="s">
        <v>804</v>
      </c>
      <c r="M308">
        <v>21</v>
      </c>
      <c r="N308">
        <v>4377</v>
      </c>
      <c r="O308">
        <v>4397</v>
      </c>
      <c r="Q308">
        <v>1</v>
      </c>
      <c r="R308">
        <v>4</v>
      </c>
      <c r="S308">
        <v>73</v>
      </c>
      <c r="T308" t="s">
        <v>805</v>
      </c>
      <c r="U308" t="s">
        <v>806</v>
      </c>
      <c r="AC308">
        <v>1</v>
      </c>
      <c r="AD308">
        <v>108</v>
      </c>
      <c r="AE308" t="s">
        <v>807</v>
      </c>
      <c r="AF308" t="s">
        <v>808</v>
      </c>
    </row>
    <row r="309" spans="9:32">
      <c r="I309">
        <v>5</v>
      </c>
      <c r="J309">
        <v>17</v>
      </c>
      <c r="K309" t="s">
        <v>809</v>
      </c>
      <c r="M309">
        <v>25</v>
      </c>
      <c r="N309">
        <v>4398</v>
      </c>
      <c r="O309">
        <v>4422</v>
      </c>
      <c r="Q309">
        <v>1</v>
      </c>
      <c r="R309">
        <v>4</v>
      </c>
      <c r="S309">
        <v>74</v>
      </c>
      <c r="T309" t="s">
        <v>810</v>
      </c>
      <c r="U309" t="s">
        <v>811</v>
      </c>
      <c r="AC309">
        <v>1</v>
      </c>
      <c r="AD309">
        <v>109</v>
      </c>
      <c r="AE309" t="s">
        <v>812</v>
      </c>
      <c r="AF309" t="s">
        <v>813</v>
      </c>
    </row>
    <row r="310" spans="9:32">
      <c r="I310">
        <v>5</v>
      </c>
      <c r="J310">
        <v>18</v>
      </c>
      <c r="K310" t="s">
        <v>814</v>
      </c>
      <c r="M310">
        <v>28</v>
      </c>
      <c r="N310">
        <v>4423</v>
      </c>
      <c r="O310">
        <v>4450</v>
      </c>
      <c r="Q310">
        <v>1</v>
      </c>
      <c r="R310">
        <v>4</v>
      </c>
      <c r="S310">
        <v>75</v>
      </c>
      <c r="T310" t="s">
        <v>815</v>
      </c>
      <c r="U310" t="s">
        <v>816</v>
      </c>
      <c r="AC310">
        <v>1</v>
      </c>
      <c r="AD310">
        <v>110</v>
      </c>
      <c r="AE310" t="s">
        <v>817</v>
      </c>
      <c r="AF310" t="s">
        <v>818</v>
      </c>
    </row>
    <row r="311" spans="9:32">
      <c r="I311">
        <v>5</v>
      </c>
      <c r="J311">
        <v>19</v>
      </c>
      <c r="K311" t="s">
        <v>819</v>
      </c>
      <c r="M311">
        <v>27</v>
      </c>
      <c r="N311">
        <v>4451</v>
      </c>
      <c r="O311">
        <v>4477</v>
      </c>
      <c r="Q311">
        <v>1</v>
      </c>
      <c r="R311">
        <v>4</v>
      </c>
      <c r="S311">
        <v>76</v>
      </c>
      <c r="T311" t="s">
        <v>820</v>
      </c>
      <c r="U311" t="s">
        <v>821</v>
      </c>
      <c r="AC311">
        <v>1</v>
      </c>
      <c r="AD311">
        <v>111</v>
      </c>
      <c r="AE311" t="s">
        <v>822</v>
      </c>
      <c r="AF311" t="s">
        <v>823</v>
      </c>
    </row>
    <row r="312" spans="9:32">
      <c r="I312">
        <v>5</v>
      </c>
      <c r="J312">
        <v>20</v>
      </c>
      <c r="K312" t="s">
        <v>824</v>
      </c>
      <c r="M312">
        <v>26</v>
      </c>
      <c r="N312">
        <v>4478</v>
      </c>
      <c r="O312">
        <v>4503</v>
      </c>
      <c r="Q312">
        <v>1</v>
      </c>
      <c r="R312">
        <v>4</v>
      </c>
      <c r="S312">
        <v>77</v>
      </c>
      <c r="T312" t="s">
        <v>825</v>
      </c>
      <c r="U312" t="s">
        <v>826</v>
      </c>
      <c r="AC312">
        <v>1</v>
      </c>
      <c r="AD312">
        <v>112</v>
      </c>
      <c r="AE312" t="s">
        <v>827</v>
      </c>
      <c r="AF312" t="s">
        <v>828</v>
      </c>
    </row>
    <row r="313" spans="9:32">
      <c r="I313">
        <v>6</v>
      </c>
      <c r="J313">
        <v>1</v>
      </c>
      <c r="K313" t="s">
        <v>829</v>
      </c>
      <c r="M313">
        <v>188</v>
      </c>
      <c r="N313">
        <v>4504</v>
      </c>
      <c r="O313">
        <v>4691</v>
      </c>
      <c r="Q313">
        <v>1</v>
      </c>
      <c r="R313">
        <v>4</v>
      </c>
      <c r="S313">
        <v>78</v>
      </c>
      <c r="T313" t="s">
        <v>830</v>
      </c>
      <c r="U313" t="s">
        <v>831</v>
      </c>
      <c r="AC313">
        <v>1</v>
      </c>
      <c r="AD313">
        <v>113</v>
      </c>
      <c r="AE313" t="s">
        <v>832</v>
      </c>
      <c r="AF313" t="s">
        <v>833</v>
      </c>
    </row>
    <row r="314" spans="9:32">
      <c r="I314">
        <v>6</v>
      </c>
      <c r="J314">
        <v>2</v>
      </c>
      <c r="K314" t="s">
        <v>834</v>
      </c>
      <c r="M314">
        <v>40</v>
      </c>
      <c r="N314">
        <v>4692</v>
      </c>
      <c r="O314">
        <v>4731</v>
      </c>
      <c r="Q314">
        <v>1</v>
      </c>
      <c r="R314">
        <v>4</v>
      </c>
      <c r="S314">
        <v>79</v>
      </c>
      <c r="T314" t="s">
        <v>835</v>
      </c>
      <c r="U314" t="s">
        <v>836</v>
      </c>
      <c r="AC314">
        <v>1</v>
      </c>
      <c r="AD314">
        <v>114</v>
      </c>
      <c r="AE314" t="s">
        <v>837</v>
      </c>
      <c r="AF314" t="s">
        <v>838</v>
      </c>
    </row>
    <row r="315" spans="9:32">
      <c r="I315">
        <v>6</v>
      </c>
      <c r="J315">
        <v>3</v>
      </c>
      <c r="K315" t="s">
        <v>839</v>
      </c>
      <c r="M315">
        <v>33</v>
      </c>
      <c r="N315">
        <v>4732</v>
      </c>
      <c r="O315">
        <v>4764</v>
      </c>
      <c r="Q315">
        <v>1</v>
      </c>
      <c r="R315">
        <v>4</v>
      </c>
      <c r="S315">
        <v>80</v>
      </c>
      <c r="T315" t="s">
        <v>840</v>
      </c>
      <c r="U315" t="s">
        <v>841</v>
      </c>
      <c r="AC315">
        <v>1</v>
      </c>
      <c r="AD315">
        <v>115</v>
      </c>
      <c r="AE315" t="s">
        <v>842</v>
      </c>
      <c r="AF315" t="s">
        <v>843</v>
      </c>
    </row>
    <row r="316" spans="9:32">
      <c r="I316">
        <v>6</v>
      </c>
      <c r="J316">
        <v>4</v>
      </c>
      <c r="K316" t="s">
        <v>844</v>
      </c>
      <c r="M316">
        <v>34</v>
      </c>
      <c r="N316">
        <v>4765</v>
      </c>
      <c r="O316">
        <v>4798</v>
      </c>
      <c r="Q316">
        <v>1</v>
      </c>
      <c r="R316">
        <v>4</v>
      </c>
      <c r="S316">
        <v>81</v>
      </c>
      <c r="T316" t="s">
        <v>845</v>
      </c>
      <c r="U316" t="s">
        <v>846</v>
      </c>
      <c r="AC316">
        <v>1</v>
      </c>
      <c r="AD316">
        <v>116</v>
      </c>
      <c r="AE316" t="s">
        <v>847</v>
      </c>
      <c r="AF316" t="s">
        <v>848</v>
      </c>
    </row>
    <row r="317" spans="9:32">
      <c r="I317">
        <v>6</v>
      </c>
      <c r="J317">
        <v>5</v>
      </c>
      <c r="K317" t="s">
        <v>849</v>
      </c>
      <c r="M317">
        <v>25</v>
      </c>
      <c r="N317">
        <v>4799</v>
      </c>
      <c r="O317">
        <v>4823</v>
      </c>
      <c r="Q317">
        <v>1</v>
      </c>
      <c r="R317">
        <v>4</v>
      </c>
      <c r="S317">
        <v>82</v>
      </c>
      <c r="T317" t="s">
        <v>850</v>
      </c>
      <c r="U317" t="s">
        <v>851</v>
      </c>
      <c r="AC317">
        <v>1</v>
      </c>
      <c r="AD317">
        <v>117</v>
      </c>
      <c r="AE317" t="s">
        <v>852</v>
      </c>
      <c r="AF317" t="s">
        <v>853</v>
      </c>
    </row>
    <row r="318" spans="9:32">
      <c r="I318">
        <v>6</v>
      </c>
      <c r="J318">
        <v>6</v>
      </c>
      <c r="K318" t="s">
        <v>854</v>
      </c>
      <c r="M318">
        <v>35</v>
      </c>
      <c r="N318">
        <v>4824</v>
      </c>
      <c r="O318">
        <v>4858</v>
      </c>
      <c r="Q318">
        <v>1</v>
      </c>
      <c r="R318">
        <v>4</v>
      </c>
      <c r="S318">
        <v>83</v>
      </c>
      <c r="T318" t="s">
        <v>855</v>
      </c>
      <c r="U318" t="s">
        <v>856</v>
      </c>
      <c r="AC318">
        <v>1</v>
      </c>
      <c r="AD318">
        <v>118</v>
      </c>
      <c r="AE318" t="s">
        <v>857</v>
      </c>
      <c r="AF318" t="s">
        <v>858</v>
      </c>
    </row>
    <row r="319" spans="9:32">
      <c r="I319">
        <v>6</v>
      </c>
      <c r="J319">
        <v>7</v>
      </c>
      <c r="K319" t="s">
        <v>859</v>
      </c>
      <c r="M319">
        <v>59</v>
      </c>
      <c r="N319">
        <v>4859</v>
      </c>
      <c r="O319">
        <v>4917</v>
      </c>
      <c r="Q319">
        <v>1</v>
      </c>
      <c r="R319">
        <v>4</v>
      </c>
      <c r="S319">
        <v>84</v>
      </c>
      <c r="T319" t="s">
        <v>860</v>
      </c>
      <c r="U319" t="s">
        <v>861</v>
      </c>
      <c r="AC319">
        <v>1</v>
      </c>
      <c r="AD319">
        <v>119</v>
      </c>
      <c r="AE319" t="s">
        <v>862</v>
      </c>
      <c r="AF319" t="s">
        <v>863</v>
      </c>
    </row>
    <row r="320" spans="9:32">
      <c r="I320">
        <v>6</v>
      </c>
      <c r="J320">
        <v>8</v>
      </c>
      <c r="K320" t="s">
        <v>864</v>
      </c>
      <c r="M320">
        <v>44</v>
      </c>
      <c r="N320">
        <v>4918</v>
      </c>
      <c r="O320">
        <v>4961</v>
      </c>
      <c r="Q320">
        <v>1</v>
      </c>
      <c r="R320">
        <v>4</v>
      </c>
      <c r="S320">
        <v>85</v>
      </c>
      <c r="T320" t="s">
        <v>865</v>
      </c>
      <c r="U320" t="s">
        <v>866</v>
      </c>
      <c r="AC320">
        <v>1</v>
      </c>
      <c r="AD320">
        <v>120</v>
      </c>
      <c r="AE320" t="s">
        <v>867</v>
      </c>
      <c r="AF320" t="s">
        <v>868</v>
      </c>
    </row>
    <row r="321" spans="9:32">
      <c r="I321">
        <v>6</v>
      </c>
      <c r="J321">
        <v>9</v>
      </c>
      <c r="K321" t="s">
        <v>869</v>
      </c>
      <c r="M321">
        <v>25</v>
      </c>
      <c r="N321">
        <v>4962</v>
      </c>
      <c r="O321">
        <v>4986</v>
      </c>
      <c r="Q321">
        <v>1</v>
      </c>
      <c r="R321">
        <v>4</v>
      </c>
      <c r="S321">
        <v>86</v>
      </c>
      <c r="T321" t="s">
        <v>870</v>
      </c>
      <c r="U321" t="s">
        <v>871</v>
      </c>
      <c r="AC321">
        <v>1</v>
      </c>
      <c r="AD321">
        <v>121</v>
      </c>
      <c r="AE321" t="s">
        <v>872</v>
      </c>
      <c r="AF321" t="s">
        <v>873</v>
      </c>
    </row>
    <row r="322" spans="9:32">
      <c r="I322">
        <v>6</v>
      </c>
      <c r="J322">
        <v>10</v>
      </c>
      <c r="K322" t="s">
        <v>874</v>
      </c>
      <c r="M322">
        <v>35</v>
      </c>
      <c r="N322">
        <v>4987</v>
      </c>
      <c r="O322">
        <v>5021</v>
      </c>
      <c r="Q322">
        <v>1</v>
      </c>
      <c r="R322">
        <v>4</v>
      </c>
      <c r="S322">
        <v>87</v>
      </c>
      <c r="T322" t="s">
        <v>875</v>
      </c>
      <c r="U322" t="s">
        <v>876</v>
      </c>
      <c r="AC322">
        <v>1</v>
      </c>
      <c r="AD322">
        <v>122</v>
      </c>
      <c r="AE322" t="s">
        <v>877</v>
      </c>
      <c r="AF322" t="s">
        <v>878</v>
      </c>
    </row>
    <row r="323" spans="9:32">
      <c r="I323">
        <v>6</v>
      </c>
      <c r="J323">
        <v>11</v>
      </c>
      <c r="K323" t="s">
        <v>879</v>
      </c>
      <c r="M323">
        <v>62</v>
      </c>
      <c r="N323">
        <v>5022</v>
      </c>
      <c r="O323">
        <v>5083</v>
      </c>
      <c r="Q323">
        <v>1</v>
      </c>
      <c r="R323">
        <v>4</v>
      </c>
      <c r="S323">
        <v>88</v>
      </c>
      <c r="T323" t="s">
        <v>880</v>
      </c>
      <c r="U323" t="s">
        <v>881</v>
      </c>
      <c r="AC323">
        <v>1</v>
      </c>
      <c r="AD323">
        <v>123</v>
      </c>
      <c r="AE323" t="s">
        <v>882</v>
      </c>
      <c r="AF323" t="s">
        <v>883</v>
      </c>
    </row>
    <row r="324" spans="9:32">
      <c r="I324">
        <v>6</v>
      </c>
      <c r="J324">
        <v>12</v>
      </c>
      <c r="K324" t="s">
        <v>884</v>
      </c>
      <c r="M324">
        <v>53</v>
      </c>
      <c r="N324">
        <v>5084</v>
      </c>
      <c r="O324">
        <v>5136</v>
      </c>
      <c r="Q324">
        <v>1</v>
      </c>
      <c r="R324">
        <v>4</v>
      </c>
      <c r="S324">
        <v>89</v>
      </c>
      <c r="T324" t="s">
        <v>885</v>
      </c>
      <c r="U324" t="s">
        <v>886</v>
      </c>
      <c r="AC324">
        <v>1</v>
      </c>
      <c r="AD324">
        <v>124</v>
      </c>
      <c r="AE324" t="s">
        <v>887</v>
      </c>
      <c r="AF324" t="s">
        <v>888</v>
      </c>
    </row>
    <row r="325" spans="9:32">
      <c r="I325">
        <v>6</v>
      </c>
      <c r="J325">
        <v>13</v>
      </c>
      <c r="K325" t="s">
        <v>889</v>
      </c>
      <c r="M325">
        <v>62</v>
      </c>
      <c r="N325">
        <v>5137</v>
      </c>
      <c r="O325">
        <v>5198</v>
      </c>
      <c r="Q325">
        <v>1</v>
      </c>
      <c r="R325">
        <v>4</v>
      </c>
      <c r="S325">
        <v>90</v>
      </c>
      <c r="T325" t="s">
        <v>890</v>
      </c>
      <c r="U325" t="s">
        <v>891</v>
      </c>
      <c r="AC325">
        <v>1</v>
      </c>
      <c r="AD325">
        <v>125</v>
      </c>
      <c r="AE325" t="s">
        <v>892</v>
      </c>
      <c r="AF325" t="s">
        <v>893</v>
      </c>
    </row>
    <row r="326" spans="9:32">
      <c r="I326">
        <v>6</v>
      </c>
      <c r="J326">
        <v>14</v>
      </c>
      <c r="K326" t="s">
        <v>894</v>
      </c>
      <c r="M326">
        <v>31</v>
      </c>
      <c r="N326">
        <v>5199</v>
      </c>
      <c r="O326">
        <v>5229</v>
      </c>
      <c r="Q326">
        <v>1</v>
      </c>
      <c r="R326">
        <v>4</v>
      </c>
      <c r="S326">
        <v>91</v>
      </c>
      <c r="T326" t="s">
        <v>895</v>
      </c>
      <c r="U326" t="s">
        <v>896</v>
      </c>
      <c r="AC326">
        <v>1</v>
      </c>
      <c r="AD326">
        <v>126</v>
      </c>
      <c r="AE326" t="s">
        <v>897</v>
      </c>
      <c r="AF326" t="s">
        <v>898</v>
      </c>
    </row>
    <row r="327" spans="9:32">
      <c r="I327">
        <v>6</v>
      </c>
      <c r="J327">
        <v>15</v>
      </c>
      <c r="K327" t="s">
        <v>899</v>
      </c>
      <c r="M327">
        <v>27</v>
      </c>
      <c r="N327">
        <v>5230</v>
      </c>
      <c r="O327">
        <v>5256</v>
      </c>
      <c r="Q327">
        <v>1</v>
      </c>
      <c r="R327">
        <v>4</v>
      </c>
      <c r="S327">
        <v>92</v>
      </c>
      <c r="T327" t="s">
        <v>900</v>
      </c>
      <c r="U327" t="s">
        <v>901</v>
      </c>
      <c r="AC327">
        <v>1</v>
      </c>
      <c r="AD327">
        <v>127</v>
      </c>
      <c r="AE327" t="s">
        <v>902</v>
      </c>
      <c r="AF327" t="s">
        <v>903</v>
      </c>
    </row>
    <row r="328" spans="9:32">
      <c r="I328">
        <v>6</v>
      </c>
      <c r="J328">
        <v>16</v>
      </c>
      <c r="K328" t="s">
        <v>904</v>
      </c>
      <c r="M328">
        <v>87</v>
      </c>
      <c r="N328">
        <v>5257</v>
      </c>
      <c r="O328">
        <v>5343</v>
      </c>
      <c r="Q328">
        <v>1</v>
      </c>
      <c r="R328">
        <v>4</v>
      </c>
      <c r="S328">
        <v>93</v>
      </c>
      <c r="T328" t="s">
        <v>905</v>
      </c>
      <c r="U328" t="s">
        <v>906</v>
      </c>
      <c r="AC328">
        <v>1</v>
      </c>
      <c r="AD328">
        <v>128</v>
      </c>
      <c r="AE328" t="s">
        <v>907</v>
      </c>
      <c r="AF328" t="s">
        <v>908</v>
      </c>
    </row>
    <row r="329" spans="9:32">
      <c r="I329">
        <v>6</v>
      </c>
      <c r="J329">
        <v>17</v>
      </c>
      <c r="K329" t="s">
        <v>909</v>
      </c>
      <c r="M329">
        <v>29</v>
      </c>
      <c r="N329">
        <v>5344</v>
      </c>
      <c r="O329">
        <v>5372</v>
      </c>
      <c r="Q329">
        <v>1</v>
      </c>
      <c r="R329">
        <v>4</v>
      </c>
      <c r="S329">
        <v>94</v>
      </c>
      <c r="T329" t="s">
        <v>910</v>
      </c>
      <c r="U329" t="s">
        <v>911</v>
      </c>
      <c r="AC329">
        <v>1</v>
      </c>
      <c r="AD329">
        <v>129</v>
      </c>
      <c r="AE329" t="s">
        <v>912</v>
      </c>
      <c r="AF329" t="s">
        <v>913</v>
      </c>
    </row>
    <row r="330" spans="9:32">
      <c r="I330">
        <v>6</v>
      </c>
      <c r="J330">
        <v>18</v>
      </c>
      <c r="K330" t="s">
        <v>914</v>
      </c>
      <c r="M330">
        <v>15</v>
      </c>
      <c r="N330">
        <v>5373</v>
      </c>
      <c r="O330">
        <v>5387</v>
      </c>
      <c r="Q330">
        <v>1</v>
      </c>
      <c r="R330">
        <v>4</v>
      </c>
      <c r="S330">
        <v>95</v>
      </c>
      <c r="T330" t="s">
        <v>915</v>
      </c>
      <c r="U330" t="s">
        <v>916</v>
      </c>
      <c r="AC330">
        <v>1</v>
      </c>
      <c r="AD330">
        <v>130</v>
      </c>
      <c r="AE330" t="s">
        <v>917</v>
      </c>
      <c r="AF330" t="s">
        <v>918</v>
      </c>
    </row>
    <row r="331" spans="9:32">
      <c r="I331">
        <v>6</v>
      </c>
      <c r="J331">
        <v>19</v>
      </c>
      <c r="K331" t="s">
        <v>919</v>
      </c>
      <c r="M331">
        <v>19</v>
      </c>
      <c r="N331">
        <v>5388</v>
      </c>
      <c r="O331">
        <v>5406</v>
      </c>
      <c r="Q331">
        <v>1</v>
      </c>
      <c r="R331">
        <v>4</v>
      </c>
      <c r="S331">
        <v>96</v>
      </c>
      <c r="T331" t="s">
        <v>920</v>
      </c>
      <c r="U331" t="s">
        <v>921</v>
      </c>
      <c r="AC331">
        <v>1</v>
      </c>
      <c r="AD331">
        <v>131</v>
      </c>
      <c r="AE331" t="s">
        <v>922</v>
      </c>
      <c r="AF331" t="s">
        <v>923</v>
      </c>
    </row>
    <row r="332" spans="9:32">
      <c r="I332">
        <v>6</v>
      </c>
      <c r="J332">
        <v>20</v>
      </c>
      <c r="K332" t="s">
        <v>924</v>
      </c>
      <c r="M332">
        <v>42</v>
      </c>
      <c r="N332">
        <v>5407</v>
      </c>
      <c r="O332">
        <v>5448</v>
      </c>
      <c r="Q332">
        <v>1</v>
      </c>
      <c r="R332">
        <v>4</v>
      </c>
      <c r="S332">
        <v>97</v>
      </c>
      <c r="T332" t="s">
        <v>925</v>
      </c>
      <c r="U332" t="s">
        <v>926</v>
      </c>
      <c r="AC332">
        <v>1</v>
      </c>
      <c r="AD332">
        <v>132</v>
      </c>
      <c r="AE332" t="s">
        <v>927</v>
      </c>
      <c r="AF332" t="s">
        <v>928</v>
      </c>
    </row>
    <row r="333" spans="9:32">
      <c r="I333">
        <v>6</v>
      </c>
      <c r="J333">
        <v>21</v>
      </c>
      <c r="K333" t="s">
        <v>929</v>
      </c>
      <c r="M333">
        <v>33</v>
      </c>
      <c r="N333">
        <v>5449</v>
      </c>
      <c r="O333">
        <v>5481</v>
      </c>
      <c r="Q333">
        <v>1</v>
      </c>
      <c r="R333">
        <v>4</v>
      </c>
      <c r="S333">
        <v>98</v>
      </c>
      <c r="T333" t="s">
        <v>930</v>
      </c>
      <c r="U333" t="s">
        <v>931</v>
      </c>
      <c r="AC333">
        <v>1</v>
      </c>
      <c r="AD333">
        <v>133</v>
      </c>
      <c r="AE333" t="s">
        <v>932</v>
      </c>
      <c r="AF333" t="s">
        <v>933</v>
      </c>
    </row>
    <row r="334" spans="9:32">
      <c r="I334">
        <v>6</v>
      </c>
      <c r="J334">
        <v>22</v>
      </c>
      <c r="K334" t="s">
        <v>934</v>
      </c>
      <c r="M334">
        <v>53</v>
      </c>
      <c r="N334">
        <v>5482</v>
      </c>
      <c r="O334">
        <v>5534</v>
      </c>
      <c r="Q334">
        <v>1</v>
      </c>
      <c r="R334">
        <v>4</v>
      </c>
      <c r="S334">
        <v>99</v>
      </c>
      <c r="T334" t="s">
        <v>935</v>
      </c>
      <c r="U334" t="s">
        <v>936</v>
      </c>
      <c r="AC334">
        <v>1</v>
      </c>
      <c r="AD334">
        <v>134</v>
      </c>
      <c r="AE334" t="s">
        <v>937</v>
      </c>
      <c r="AF334" t="s">
        <v>938</v>
      </c>
    </row>
    <row r="335" spans="9:32">
      <c r="I335">
        <v>6</v>
      </c>
      <c r="J335">
        <v>23</v>
      </c>
      <c r="K335" t="s">
        <v>939</v>
      </c>
      <c r="M335">
        <v>29</v>
      </c>
      <c r="N335">
        <v>5535</v>
      </c>
      <c r="O335">
        <v>5563</v>
      </c>
      <c r="Q335">
        <v>1</v>
      </c>
      <c r="R335">
        <v>4</v>
      </c>
      <c r="S335">
        <v>100</v>
      </c>
      <c r="T335" t="s">
        <v>940</v>
      </c>
      <c r="U335" t="s">
        <v>941</v>
      </c>
      <c r="AC335">
        <v>1</v>
      </c>
      <c r="AD335">
        <v>135</v>
      </c>
      <c r="AE335" t="s">
        <v>942</v>
      </c>
      <c r="AF335" t="s">
        <v>943</v>
      </c>
    </row>
    <row r="336" spans="9:32">
      <c r="I336">
        <v>6</v>
      </c>
      <c r="J336">
        <v>24</v>
      </c>
      <c r="K336" t="s">
        <v>944</v>
      </c>
      <c r="M336">
        <v>17</v>
      </c>
      <c r="N336">
        <v>5564</v>
      </c>
      <c r="O336">
        <v>5580</v>
      </c>
      <c r="Q336">
        <v>1</v>
      </c>
      <c r="R336">
        <v>4</v>
      </c>
      <c r="S336">
        <v>101</v>
      </c>
      <c r="T336" t="s">
        <v>945</v>
      </c>
      <c r="U336" t="s">
        <v>946</v>
      </c>
      <c r="AC336">
        <v>1</v>
      </c>
      <c r="AD336">
        <v>136</v>
      </c>
      <c r="AE336" t="s">
        <v>947</v>
      </c>
      <c r="AF336" t="s">
        <v>948</v>
      </c>
    </row>
    <row r="337" spans="9:32">
      <c r="I337">
        <v>6</v>
      </c>
      <c r="J337">
        <v>25</v>
      </c>
      <c r="K337" t="s">
        <v>949</v>
      </c>
      <c r="M337">
        <v>19</v>
      </c>
      <c r="N337">
        <v>5581</v>
      </c>
      <c r="O337">
        <v>5599</v>
      </c>
      <c r="Q337">
        <v>1</v>
      </c>
      <c r="R337">
        <v>4</v>
      </c>
      <c r="S337">
        <v>102</v>
      </c>
      <c r="T337" t="s">
        <v>950</v>
      </c>
      <c r="U337" t="s">
        <v>951</v>
      </c>
      <c r="AC337">
        <v>1</v>
      </c>
      <c r="AD337">
        <v>137</v>
      </c>
      <c r="AE337" t="s">
        <v>952</v>
      </c>
      <c r="AF337" t="s">
        <v>953</v>
      </c>
    </row>
    <row r="338" spans="9:32">
      <c r="I338">
        <v>6</v>
      </c>
      <c r="J338">
        <v>26</v>
      </c>
      <c r="K338" t="s">
        <v>954</v>
      </c>
      <c r="M338">
        <v>25</v>
      </c>
      <c r="N338">
        <v>5600</v>
      </c>
      <c r="O338">
        <v>5624</v>
      </c>
      <c r="Q338">
        <v>1</v>
      </c>
      <c r="R338">
        <v>4</v>
      </c>
      <c r="S338">
        <v>103</v>
      </c>
      <c r="T338" t="s">
        <v>955</v>
      </c>
      <c r="U338" t="s">
        <v>956</v>
      </c>
      <c r="AC338">
        <v>1</v>
      </c>
      <c r="AD338">
        <v>138</v>
      </c>
      <c r="AE338" t="s">
        <v>957</v>
      </c>
      <c r="AF338" t="s">
        <v>958</v>
      </c>
    </row>
    <row r="339" spans="9:32">
      <c r="I339">
        <v>6</v>
      </c>
      <c r="J339">
        <v>27</v>
      </c>
      <c r="K339" t="s">
        <v>959</v>
      </c>
      <c r="M339">
        <v>41</v>
      </c>
      <c r="N339">
        <v>5625</v>
      </c>
      <c r="O339">
        <v>5665</v>
      </c>
      <c r="Q339">
        <v>1</v>
      </c>
      <c r="R339">
        <v>4</v>
      </c>
      <c r="S339">
        <v>104</v>
      </c>
      <c r="T339" t="s">
        <v>960</v>
      </c>
      <c r="U339" t="s">
        <v>961</v>
      </c>
      <c r="AC339">
        <v>1</v>
      </c>
      <c r="AD339">
        <v>139</v>
      </c>
      <c r="AE339" t="s">
        <v>962</v>
      </c>
      <c r="AF339" t="s">
        <v>963</v>
      </c>
    </row>
    <row r="340" spans="9:32">
      <c r="I340">
        <v>6</v>
      </c>
      <c r="J340">
        <v>28</v>
      </c>
      <c r="K340" t="s">
        <v>964</v>
      </c>
      <c r="M340">
        <v>40</v>
      </c>
      <c r="N340">
        <v>5666</v>
      </c>
      <c r="O340">
        <v>5705</v>
      </c>
      <c r="Q340">
        <v>1</v>
      </c>
      <c r="R340">
        <v>4</v>
      </c>
      <c r="S340">
        <v>105</v>
      </c>
      <c r="T340" t="s">
        <v>965</v>
      </c>
      <c r="U340" t="s">
        <v>966</v>
      </c>
      <c r="AC340">
        <v>1</v>
      </c>
      <c r="AD340">
        <v>140</v>
      </c>
      <c r="AE340" t="s">
        <v>967</v>
      </c>
      <c r="AF340" t="s">
        <v>968</v>
      </c>
    </row>
    <row r="341" spans="9:32">
      <c r="I341">
        <v>6</v>
      </c>
      <c r="J341">
        <v>29</v>
      </c>
      <c r="K341" t="s">
        <v>969</v>
      </c>
      <c r="M341">
        <v>39</v>
      </c>
      <c r="N341">
        <v>5706</v>
      </c>
      <c r="O341">
        <v>5744</v>
      </c>
      <c r="Q341">
        <v>1</v>
      </c>
      <c r="R341">
        <v>4</v>
      </c>
      <c r="S341">
        <v>106</v>
      </c>
      <c r="T341" t="s">
        <v>970</v>
      </c>
      <c r="U341" t="s">
        <v>971</v>
      </c>
      <c r="AC341">
        <v>1</v>
      </c>
      <c r="AD341">
        <v>141</v>
      </c>
      <c r="AE341" t="s">
        <v>972</v>
      </c>
      <c r="AF341" t="s">
        <v>973</v>
      </c>
    </row>
    <row r="342" spans="9:32">
      <c r="I342">
        <v>6</v>
      </c>
      <c r="J342">
        <v>30</v>
      </c>
      <c r="K342" t="s">
        <v>974</v>
      </c>
      <c r="M342">
        <v>30</v>
      </c>
      <c r="N342">
        <v>5745</v>
      </c>
      <c r="O342">
        <v>5774</v>
      </c>
      <c r="Q342">
        <v>1</v>
      </c>
      <c r="R342">
        <v>4</v>
      </c>
      <c r="S342">
        <v>107</v>
      </c>
      <c r="T342" t="s">
        <v>975</v>
      </c>
      <c r="U342" t="s">
        <v>976</v>
      </c>
      <c r="AC342">
        <v>1</v>
      </c>
      <c r="AD342">
        <v>142</v>
      </c>
      <c r="AE342" t="s">
        <v>977</v>
      </c>
      <c r="AF342" t="s">
        <v>978</v>
      </c>
    </row>
    <row r="343" spans="9:32">
      <c r="I343">
        <v>6</v>
      </c>
      <c r="J343">
        <v>31</v>
      </c>
      <c r="K343" t="s">
        <v>979</v>
      </c>
      <c r="M343">
        <v>19</v>
      </c>
      <c r="N343">
        <v>5775</v>
      </c>
      <c r="O343">
        <v>5793</v>
      </c>
      <c r="Q343">
        <v>1</v>
      </c>
      <c r="R343">
        <v>4</v>
      </c>
      <c r="S343">
        <v>108</v>
      </c>
      <c r="T343" t="s">
        <v>980</v>
      </c>
      <c r="U343" t="s">
        <v>981</v>
      </c>
      <c r="AC343">
        <v>1</v>
      </c>
      <c r="AD343">
        <v>143</v>
      </c>
      <c r="AE343" t="s">
        <v>982</v>
      </c>
      <c r="AF343" t="s">
        <v>983</v>
      </c>
    </row>
    <row r="344" spans="9:32">
      <c r="I344">
        <v>6</v>
      </c>
      <c r="J344">
        <v>32</v>
      </c>
      <c r="K344" t="s">
        <v>984</v>
      </c>
      <c r="M344">
        <v>19</v>
      </c>
      <c r="N344">
        <v>5794</v>
      </c>
      <c r="O344">
        <v>5812</v>
      </c>
      <c r="Q344">
        <v>1</v>
      </c>
      <c r="R344">
        <v>4</v>
      </c>
      <c r="S344">
        <v>109</v>
      </c>
      <c r="T344" t="s">
        <v>985</v>
      </c>
      <c r="U344" t="s">
        <v>986</v>
      </c>
      <c r="AC344">
        <v>1</v>
      </c>
      <c r="AD344">
        <v>144</v>
      </c>
      <c r="AE344" t="s">
        <v>987</v>
      </c>
      <c r="AF344" t="s">
        <v>988</v>
      </c>
    </row>
    <row r="345" spans="9:32">
      <c r="I345">
        <v>6</v>
      </c>
      <c r="J345">
        <v>33</v>
      </c>
      <c r="K345" t="s">
        <v>989</v>
      </c>
      <c r="M345">
        <v>26</v>
      </c>
      <c r="N345">
        <v>5813</v>
      </c>
      <c r="O345">
        <v>5838</v>
      </c>
      <c r="Q345">
        <v>1</v>
      </c>
      <c r="R345">
        <v>4</v>
      </c>
      <c r="S345">
        <v>110</v>
      </c>
      <c r="T345" t="s">
        <v>990</v>
      </c>
      <c r="U345" t="s">
        <v>991</v>
      </c>
      <c r="AC345">
        <v>1</v>
      </c>
      <c r="AD345">
        <v>145</v>
      </c>
      <c r="AE345" t="s">
        <v>992</v>
      </c>
      <c r="AF345" t="s">
        <v>993</v>
      </c>
    </row>
    <row r="346" spans="9:32">
      <c r="I346">
        <v>6</v>
      </c>
      <c r="J346">
        <v>34</v>
      </c>
      <c r="K346" t="s">
        <v>994</v>
      </c>
      <c r="M346">
        <v>23</v>
      </c>
      <c r="N346">
        <v>5839</v>
      </c>
      <c r="O346">
        <v>5861</v>
      </c>
      <c r="Q346">
        <v>1</v>
      </c>
      <c r="R346">
        <v>4</v>
      </c>
      <c r="S346">
        <v>111</v>
      </c>
      <c r="T346" t="s">
        <v>995</v>
      </c>
      <c r="U346" t="s">
        <v>996</v>
      </c>
      <c r="AC346">
        <v>1</v>
      </c>
      <c r="AD346">
        <v>146</v>
      </c>
      <c r="AE346" t="s">
        <v>997</v>
      </c>
      <c r="AF346" t="s">
        <v>998</v>
      </c>
    </row>
    <row r="347" spans="9:32">
      <c r="I347">
        <v>6</v>
      </c>
      <c r="J347">
        <v>35</v>
      </c>
      <c r="K347" t="s">
        <v>999</v>
      </c>
      <c r="M347">
        <v>20</v>
      </c>
      <c r="N347">
        <v>5862</v>
      </c>
      <c r="O347">
        <v>5881</v>
      </c>
      <c r="Q347">
        <v>1</v>
      </c>
      <c r="R347">
        <v>4</v>
      </c>
      <c r="S347">
        <v>112</v>
      </c>
      <c r="T347" t="s">
        <v>1000</v>
      </c>
      <c r="U347" t="s">
        <v>1001</v>
      </c>
      <c r="AC347">
        <v>1</v>
      </c>
      <c r="AD347">
        <v>147</v>
      </c>
      <c r="AE347" t="s">
        <v>1002</v>
      </c>
      <c r="AF347" t="s">
        <v>1003</v>
      </c>
    </row>
    <row r="348" spans="9:32">
      <c r="I348">
        <v>6</v>
      </c>
      <c r="J348">
        <v>36</v>
      </c>
      <c r="K348" t="s">
        <v>1004</v>
      </c>
      <c r="M348">
        <v>24</v>
      </c>
      <c r="N348">
        <v>5882</v>
      </c>
      <c r="O348">
        <v>5905</v>
      </c>
      <c r="Q348">
        <v>1</v>
      </c>
      <c r="R348">
        <v>4</v>
      </c>
      <c r="S348">
        <v>113</v>
      </c>
      <c r="T348" t="s">
        <v>1005</v>
      </c>
      <c r="U348" t="s">
        <v>1006</v>
      </c>
      <c r="AC348">
        <v>1</v>
      </c>
      <c r="AD348">
        <v>148</v>
      </c>
      <c r="AE348" t="s">
        <v>1007</v>
      </c>
      <c r="AF348" t="s">
        <v>1008</v>
      </c>
    </row>
    <row r="349" spans="9:32">
      <c r="I349">
        <v>6</v>
      </c>
      <c r="J349">
        <v>37</v>
      </c>
      <c r="K349" t="s">
        <v>1009</v>
      </c>
      <c r="M349">
        <v>18</v>
      </c>
      <c r="N349">
        <v>5906</v>
      </c>
      <c r="O349">
        <v>5923</v>
      </c>
      <c r="Q349">
        <v>1</v>
      </c>
      <c r="R349">
        <v>4</v>
      </c>
      <c r="S349">
        <v>114</v>
      </c>
      <c r="T349" t="s">
        <v>1010</v>
      </c>
      <c r="U349" t="s">
        <v>1011</v>
      </c>
      <c r="AC349">
        <v>1</v>
      </c>
      <c r="AD349">
        <v>149</v>
      </c>
      <c r="AE349" t="s">
        <v>1012</v>
      </c>
      <c r="AF349" t="s">
        <v>1013</v>
      </c>
    </row>
    <row r="350" spans="9:32">
      <c r="I350">
        <v>6</v>
      </c>
      <c r="J350">
        <v>38</v>
      </c>
      <c r="K350" t="s">
        <v>1014</v>
      </c>
      <c r="M350">
        <v>22</v>
      </c>
      <c r="N350">
        <v>5924</v>
      </c>
      <c r="O350">
        <v>5945</v>
      </c>
      <c r="Q350">
        <v>1</v>
      </c>
      <c r="R350">
        <v>4</v>
      </c>
      <c r="S350">
        <v>115</v>
      </c>
      <c r="T350" t="s">
        <v>1015</v>
      </c>
      <c r="U350" t="s">
        <v>1016</v>
      </c>
      <c r="AC350">
        <v>1</v>
      </c>
      <c r="AD350">
        <v>150</v>
      </c>
      <c r="AE350" t="s">
        <v>1017</v>
      </c>
      <c r="AF350" t="s">
        <v>1018</v>
      </c>
    </row>
    <row r="351" spans="9:32">
      <c r="I351">
        <v>6</v>
      </c>
      <c r="J351">
        <v>39</v>
      </c>
      <c r="K351" t="s">
        <v>1019</v>
      </c>
      <c r="M351">
        <v>34</v>
      </c>
      <c r="N351">
        <v>5946</v>
      </c>
      <c r="O351">
        <v>5979</v>
      </c>
      <c r="Q351">
        <v>1</v>
      </c>
      <c r="R351">
        <v>4</v>
      </c>
      <c r="S351">
        <v>116</v>
      </c>
      <c r="T351" t="s">
        <v>1020</v>
      </c>
      <c r="U351" t="s">
        <v>1021</v>
      </c>
      <c r="AC351">
        <v>1</v>
      </c>
      <c r="AD351">
        <v>151</v>
      </c>
      <c r="AE351" t="s">
        <v>1022</v>
      </c>
      <c r="AF351" t="s">
        <v>1023</v>
      </c>
    </row>
    <row r="352" spans="9:32">
      <c r="I352">
        <v>6</v>
      </c>
      <c r="J352">
        <v>40</v>
      </c>
      <c r="K352" t="s">
        <v>1024</v>
      </c>
      <c r="M352">
        <v>58</v>
      </c>
      <c r="N352">
        <v>5980</v>
      </c>
      <c r="O352">
        <v>6037</v>
      </c>
      <c r="Q352">
        <v>1</v>
      </c>
      <c r="R352">
        <v>4</v>
      </c>
      <c r="S352">
        <v>117</v>
      </c>
      <c r="T352" t="s">
        <v>1025</v>
      </c>
      <c r="U352" t="s">
        <v>1026</v>
      </c>
      <c r="AC352">
        <v>1</v>
      </c>
      <c r="AD352">
        <v>152</v>
      </c>
      <c r="AE352" t="s">
        <v>1027</v>
      </c>
      <c r="AF352" t="s">
        <v>1028</v>
      </c>
    </row>
    <row r="353" spans="9:32">
      <c r="I353">
        <v>6</v>
      </c>
      <c r="J353">
        <v>41</v>
      </c>
      <c r="K353" t="s">
        <v>1029</v>
      </c>
      <c r="M353">
        <v>20</v>
      </c>
      <c r="N353">
        <v>6038</v>
      </c>
      <c r="O353">
        <v>6057</v>
      </c>
      <c r="Q353">
        <v>1</v>
      </c>
      <c r="R353">
        <v>4</v>
      </c>
      <c r="S353">
        <v>118</v>
      </c>
      <c r="T353" t="s">
        <v>1030</v>
      </c>
      <c r="U353" t="s">
        <v>1031</v>
      </c>
      <c r="AC353">
        <v>1</v>
      </c>
      <c r="AD353">
        <v>153</v>
      </c>
      <c r="AE353" t="s">
        <v>1032</v>
      </c>
      <c r="AF353" t="s">
        <v>1033</v>
      </c>
    </row>
    <row r="354" spans="9:32">
      <c r="I354">
        <v>6</v>
      </c>
      <c r="J354">
        <v>42</v>
      </c>
      <c r="K354" t="s">
        <v>1034</v>
      </c>
      <c r="M354">
        <v>22</v>
      </c>
      <c r="N354">
        <v>6058</v>
      </c>
      <c r="O354">
        <v>6079</v>
      </c>
      <c r="Q354">
        <v>1</v>
      </c>
      <c r="R354">
        <v>4</v>
      </c>
      <c r="S354">
        <v>119</v>
      </c>
      <c r="T354" t="s">
        <v>1035</v>
      </c>
      <c r="U354" t="s">
        <v>1036</v>
      </c>
      <c r="AC354">
        <v>1</v>
      </c>
      <c r="AD354">
        <v>154</v>
      </c>
      <c r="AE354" t="s">
        <v>1037</v>
      </c>
      <c r="AF354" t="s">
        <v>1038</v>
      </c>
    </row>
    <row r="355" spans="9:32">
      <c r="I355">
        <v>6</v>
      </c>
      <c r="J355">
        <v>43</v>
      </c>
      <c r="K355" t="s">
        <v>1039</v>
      </c>
      <c r="M355">
        <v>44</v>
      </c>
      <c r="N355">
        <v>6080</v>
      </c>
      <c r="O355">
        <v>6123</v>
      </c>
      <c r="Q355">
        <v>1</v>
      </c>
      <c r="R355">
        <v>4</v>
      </c>
      <c r="S355">
        <v>120</v>
      </c>
      <c r="T355" t="s">
        <v>1040</v>
      </c>
      <c r="U355" t="s">
        <v>1041</v>
      </c>
      <c r="AC355">
        <v>1</v>
      </c>
      <c r="AD355">
        <v>155</v>
      </c>
      <c r="AE355" t="s">
        <v>1042</v>
      </c>
      <c r="AF355" t="s">
        <v>1043</v>
      </c>
    </row>
    <row r="356" spans="9:32">
      <c r="I356">
        <v>6</v>
      </c>
      <c r="J356">
        <v>44</v>
      </c>
      <c r="K356" t="s">
        <v>1044</v>
      </c>
      <c r="M356">
        <v>18</v>
      </c>
      <c r="N356">
        <v>6124</v>
      </c>
      <c r="O356">
        <v>6141</v>
      </c>
      <c r="Q356">
        <v>1</v>
      </c>
      <c r="R356">
        <v>4</v>
      </c>
      <c r="S356">
        <v>121</v>
      </c>
      <c r="T356" t="s">
        <v>1045</v>
      </c>
      <c r="U356" t="s">
        <v>1046</v>
      </c>
      <c r="AC356">
        <v>1</v>
      </c>
      <c r="AD356">
        <v>156</v>
      </c>
      <c r="AE356" t="s">
        <v>1047</v>
      </c>
      <c r="AF356" t="s">
        <v>1048</v>
      </c>
    </row>
    <row r="357" spans="9:32">
      <c r="I357">
        <v>6</v>
      </c>
      <c r="J357">
        <v>45</v>
      </c>
      <c r="K357" t="s">
        <v>1049</v>
      </c>
      <c r="M357">
        <v>26</v>
      </c>
      <c r="N357">
        <v>6142</v>
      </c>
      <c r="O357">
        <v>6167</v>
      </c>
      <c r="Q357">
        <v>1</v>
      </c>
      <c r="R357">
        <v>4</v>
      </c>
      <c r="S357">
        <v>122</v>
      </c>
      <c r="T357" t="s">
        <v>1050</v>
      </c>
      <c r="U357" t="s">
        <v>1051</v>
      </c>
      <c r="AC357">
        <v>1</v>
      </c>
      <c r="AD357">
        <v>157</v>
      </c>
      <c r="AE357" t="s">
        <v>1052</v>
      </c>
      <c r="AF357" t="s">
        <v>1053</v>
      </c>
    </row>
    <row r="358" spans="9:32">
      <c r="I358">
        <v>6</v>
      </c>
      <c r="J358">
        <v>46</v>
      </c>
      <c r="K358" t="s">
        <v>1054</v>
      </c>
      <c r="M358">
        <v>43</v>
      </c>
      <c r="N358">
        <v>6168</v>
      </c>
      <c r="O358">
        <v>6210</v>
      </c>
      <c r="Q358">
        <v>1</v>
      </c>
      <c r="R358">
        <v>4</v>
      </c>
      <c r="S358">
        <v>123</v>
      </c>
      <c r="T358" t="s">
        <v>1055</v>
      </c>
      <c r="U358" t="s">
        <v>1056</v>
      </c>
      <c r="AC358">
        <v>1</v>
      </c>
      <c r="AD358">
        <v>158</v>
      </c>
      <c r="AE358" t="s">
        <v>1057</v>
      </c>
      <c r="AF358" t="s">
        <v>1058</v>
      </c>
    </row>
    <row r="359" spans="9:32">
      <c r="I359">
        <v>6</v>
      </c>
      <c r="J359">
        <v>47</v>
      </c>
      <c r="K359" t="s">
        <v>1059</v>
      </c>
      <c r="M359">
        <v>43</v>
      </c>
      <c r="N359">
        <v>6211</v>
      </c>
      <c r="O359">
        <v>6253</v>
      </c>
      <c r="Q359">
        <v>1</v>
      </c>
      <c r="R359">
        <v>4</v>
      </c>
      <c r="S359">
        <v>124</v>
      </c>
      <c r="T359" t="s">
        <v>1060</v>
      </c>
      <c r="U359" t="s">
        <v>1061</v>
      </c>
      <c r="AC359">
        <v>1</v>
      </c>
      <c r="AD359">
        <v>159</v>
      </c>
      <c r="AE359" t="s">
        <v>1062</v>
      </c>
      <c r="AF359" t="s">
        <v>1063</v>
      </c>
    </row>
    <row r="360" spans="9:32">
      <c r="I360">
        <v>7</v>
      </c>
      <c r="J360">
        <v>1</v>
      </c>
      <c r="K360" t="s">
        <v>1064</v>
      </c>
      <c r="L360" t="s">
        <v>1065</v>
      </c>
      <c r="Q360">
        <v>1</v>
      </c>
      <c r="R360">
        <v>4</v>
      </c>
      <c r="S360">
        <v>125</v>
      </c>
      <c r="T360" t="s">
        <v>1066</v>
      </c>
      <c r="U360" t="s">
        <v>1067</v>
      </c>
      <c r="AC360">
        <v>1</v>
      </c>
      <c r="AD360">
        <v>160</v>
      </c>
      <c r="AE360" t="s">
        <v>1068</v>
      </c>
      <c r="AF360" t="s">
        <v>1069</v>
      </c>
    </row>
    <row r="361" spans="9:32">
      <c r="I361">
        <v>7</v>
      </c>
      <c r="J361">
        <v>2</v>
      </c>
      <c r="K361" t="s">
        <v>1070</v>
      </c>
      <c r="L361" t="s">
        <v>1071</v>
      </c>
      <c r="Q361">
        <v>1</v>
      </c>
      <c r="R361">
        <v>4</v>
      </c>
      <c r="S361">
        <v>126</v>
      </c>
      <c r="T361" t="s">
        <v>1072</v>
      </c>
      <c r="U361" t="s">
        <v>1073</v>
      </c>
      <c r="AC361">
        <v>1</v>
      </c>
      <c r="AD361">
        <v>161</v>
      </c>
      <c r="AE361" t="s">
        <v>1074</v>
      </c>
      <c r="AF361" t="s">
        <v>1075</v>
      </c>
    </row>
    <row r="362" spans="9:32">
      <c r="I362">
        <v>7</v>
      </c>
      <c r="J362">
        <v>3</v>
      </c>
      <c r="K362" t="s">
        <v>1076</v>
      </c>
      <c r="L362" t="s">
        <v>1077</v>
      </c>
      <c r="Q362">
        <v>1</v>
      </c>
      <c r="R362">
        <v>4</v>
      </c>
      <c r="S362">
        <v>127</v>
      </c>
      <c r="T362" t="s">
        <v>1078</v>
      </c>
      <c r="U362" t="s">
        <v>1079</v>
      </c>
      <c r="AC362">
        <v>1</v>
      </c>
      <c r="AD362">
        <v>162</v>
      </c>
      <c r="AE362" t="s">
        <v>1080</v>
      </c>
      <c r="AF362" t="s">
        <v>1081</v>
      </c>
    </row>
    <row r="363" spans="9:32">
      <c r="I363">
        <v>7</v>
      </c>
      <c r="J363">
        <v>4</v>
      </c>
      <c r="K363" t="s">
        <v>1082</v>
      </c>
      <c r="L363" t="s">
        <v>1083</v>
      </c>
      <c r="Q363">
        <v>1</v>
      </c>
      <c r="R363">
        <v>4</v>
      </c>
      <c r="S363">
        <v>128</v>
      </c>
      <c r="T363" t="s">
        <v>1084</v>
      </c>
      <c r="U363" t="s">
        <v>1085</v>
      </c>
      <c r="AC363">
        <v>1</v>
      </c>
      <c r="AD363">
        <v>163</v>
      </c>
      <c r="AE363" t="s">
        <v>1086</v>
      </c>
      <c r="AF363" t="s">
        <v>1087</v>
      </c>
    </row>
    <row r="364" spans="9:32">
      <c r="I364">
        <v>7</v>
      </c>
      <c r="J364">
        <v>5</v>
      </c>
      <c r="K364" t="s">
        <v>1088</v>
      </c>
      <c r="L364" t="s">
        <v>1089</v>
      </c>
      <c r="Q364">
        <v>1</v>
      </c>
      <c r="R364">
        <v>4</v>
      </c>
      <c r="S364">
        <v>129</v>
      </c>
      <c r="T364" t="s">
        <v>40</v>
      </c>
      <c r="U364" t="s">
        <v>1090</v>
      </c>
      <c r="AC364">
        <v>1</v>
      </c>
      <c r="AD364">
        <v>164</v>
      </c>
      <c r="AE364" t="s">
        <v>1091</v>
      </c>
      <c r="AF364" t="s">
        <v>1092</v>
      </c>
    </row>
    <row r="365" spans="9:32">
      <c r="I365">
        <v>7</v>
      </c>
      <c r="J365">
        <v>6</v>
      </c>
      <c r="K365" t="s">
        <v>1093</v>
      </c>
      <c r="L365" t="s">
        <v>1094</v>
      </c>
      <c r="Q365">
        <v>1</v>
      </c>
      <c r="R365">
        <v>5</v>
      </c>
      <c r="S365">
        <v>1</v>
      </c>
      <c r="T365" t="s">
        <v>1095</v>
      </c>
      <c r="U365" t="s">
        <v>1096</v>
      </c>
      <c r="AC365">
        <v>1</v>
      </c>
      <c r="AD365">
        <v>165</v>
      </c>
      <c r="AE365" t="s">
        <v>1097</v>
      </c>
      <c r="AF365" t="s">
        <v>1098</v>
      </c>
    </row>
    <row r="366" spans="9:32">
      <c r="I366">
        <v>7</v>
      </c>
      <c r="J366">
        <v>7</v>
      </c>
      <c r="K366" t="s">
        <v>1099</v>
      </c>
      <c r="L366" t="s">
        <v>1100</v>
      </c>
      <c r="Q366">
        <v>1</v>
      </c>
      <c r="R366">
        <v>5</v>
      </c>
      <c r="S366">
        <v>2</v>
      </c>
      <c r="T366" t="s">
        <v>394</v>
      </c>
      <c r="U366" t="s">
        <v>1101</v>
      </c>
      <c r="AC366">
        <v>1</v>
      </c>
      <c r="AD366">
        <v>166</v>
      </c>
      <c r="AE366" t="s">
        <v>1102</v>
      </c>
      <c r="AF366" t="s">
        <v>1103</v>
      </c>
    </row>
    <row r="367" spans="9:32">
      <c r="I367">
        <v>7</v>
      </c>
      <c r="J367">
        <v>8</v>
      </c>
      <c r="K367" t="s">
        <v>1104</v>
      </c>
      <c r="L367" t="s">
        <v>1105</v>
      </c>
      <c r="Q367">
        <v>1</v>
      </c>
      <c r="R367">
        <v>5</v>
      </c>
      <c r="S367">
        <v>3</v>
      </c>
      <c r="T367" t="s">
        <v>399</v>
      </c>
      <c r="U367" t="s">
        <v>1106</v>
      </c>
      <c r="AC367">
        <v>1</v>
      </c>
      <c r="AD367">
        <v>167</v>
      </c>
      <c r="AE367" t="s">
        <v>1107</v>
      </c>
      <c r="AF367" t="s">
        <v>1108</v>
      </c>
    </row>
    <row r="368" spans="9:32">
      <c r="I368">
        <v>7</v>
      </c>
      <c r="J368">
        <v>9</v>
      </c>
      <c r="K368" t="s">
        <v>1109</v>
      </c>
      <c r="L368" t="s">
        <v>1110</v>
      </c>
      <c r="Q368">
        <v>1</v>
      </c>
      <c r="R368">
        <v>5</v>
      </c>
      <c r="S368">
        <v>4</v>
      </c>
      <c r="T368" t="s">
        <v>1111</v>
      </c>
      <c r="U368" t="s">
        <v>1112</v>
      </c>
      <c r="AC368">
        <v>1</v>
      </c>
      <c r="AD368">
        <v>168</v>
      </c>
      <c r="AE368" t="s">
        <v>1113</v>
      </c>
      <c r="AF368" t="s">
        <v>1114</v>
      </c>
    </row>
    <row r="369" spans="9:32">
      <c r="I369">
        <v>7</v>
      </c>
      <c r="J369">
        <v>10</v>
      </c>
      <c r="K369" t="s">
        <v>1115</v>
      </c>
      <c r="L369" t="s">
        <v>1116</v>
      </c>
      <c r="Q369">
        <v>1</v>
      </c>
      <c r="R369">
        <v>5</v>
      </c>
      <c r="S369">
        <v>5</v>
      </c>
      <c r="T369" t="s">
        <v>1117</v>
      </c>
      <c r="U369" t="s">
        <v>1118</v>
      </c>
      <c r="AC369">
        <v>1</v>
      </c>
      <c r="AD369">
        <v>169</v>
      </c>
      <c r="AE369" t="s">
        <v>1119</v>
      </c>
      <c r="AF369" t="s">
        <v>1120</v>
      </c>
    </row>
    <row r="370" spans="9:32">
      <c r="I370">
        <v>7</v>
      </c>
      <c r="J370">
        <v>11</v>
      </c>
      <c r="K370" t="s">
        <v>1121</v>
      </c>
      <c r="L370" t="s">
        <v>1122</v>
      </c>
      <c r="Q370">
        <v>1</v>
      </c>
      <c r="R370">
        <v>5</v>
      </c>
      <c r="S370">
        <v>6</v>
      </c>
      <c r="T370" t="s">
        <v>1123</v>
      </c>
      <c r="U370" t="s">
        <v>1124</v>
      </c>
      <c r="AC370">
        <v>1</v>
      </c>
      <c r="AD370">
        <v>170</v>
      </c>
      <c r="AE370" t="s">
        <v>1125</v>
      </c>
      <c r="AF370" t="s">
        <v>1126</v>
      </c>
    </row>
    <row r="371" spans="9:32">
      <c r="I371">
        <v>7</v>
      </c>
      <c r="J371">
        <v>12</v>
      </c>
      <c r="K371" t="s">
        <v>1127</v>
      </c>
      <c r="L371" t="s">
        <v>1128</v>
      </c>
      <c r="Q371">
        <v>1</v>
      </c>
      <c r="R371">
        <v>5</v>
      </c>
      <c r="S371">
        <v>7</v>
      </c>
      <c r="T371" t="s">
        <v>1129</v>
      </c>
      <c r="U371" t="s">
        <v>1130</v>
      </c>
      <c r="AC371">
        <v>1</v>
      </c>
      <c r="AD371">
        <v>171</v>
      </c>
      <c r="AE371" t="s">
        <v>1131</v>
      </c>
      <c r="AF371" t="s">
        <v>1132</v>
      </c>
    </row>
    <row r="372" spans="9:32">
      <c r="I372">
        <v>8</v>
      </c>
      <c r="J372">
        <v>1</v>
      </c>
      <c r="K372" t="s">
        <v>1133</v>
      </c>
      <c r="L372" t="s">
        <v>1134</v>
      </c>
      <c r="Q372">
        <v>1</v>
      </c>
      <c r="R372">
        <v>5</v>
      </c>
      <c r="S372">
        <v>8</v>
      </c>
      <c r="T372" t="s">
        <v>1135</v>
      </c>
      <c r="U372" t="s">
        <v>1136</v>
      </c>
      <c r="AC372">
        <v>1</v>
      </c>
      <c r="AD372">
        <v>172</v>
      </c>
      <c r="AE372" t="s">
        <v>1137</v>
      </c>
      <c r="AF372" t="s">
        <v>1138</v>
      </c>
    </row>
    <row r="373" spans="9:32">
      <c r="I373">
        <v>8</v>
      </c>
      <c r="J373">
        <v>2</v>
      </c>
      <c r="K373" t="s">
        <v>1139</v>
      </c>
      <c r="L373" t="s">
        <v>1140</v>
      </c>
      <c r="Q373">
        <v>1</v>
      </c>
      <c r="R373">
        <v>5</v>
      </c>
      <c r="S373">
        <v>9</v>
      </c>
      <c r="T373" t="s">
        <v>1141</v>
      </c>
      <c r="U373" t="s">
        <v>1142</v>
      </c>
      <c r="AC373">
        <v>1</v>
      </c>
      <c r="AD373">
        <v>173</v>
      </c>
      <c r="AE373" t="s">
        <v>1143</v>
      </c>
      <c r="AF373" t="s">
        <v>1144</v>
      </c>
    </row>
    <row r="374" spans="9:32">
      <c r="I374">
        <v>8</v>
      </c>
      <c r="J374">
        <v>3</v>
      </c>
      <c r="K374" t="s">
        <v>1145</v>
      </c>
      <c r="L374" t="s">
        <v>1146</v>
      </c>
      <c r="Q374">
        <v>1</v>
      </c>
      <c r="R374">
        <v>5</v>
      </c>
      <c r="S374">
        <v>10</v>
      </c>
      <c r="T374" t="s">
        <v>1147</v>
      </c>
      <c r="U374" t="s">
        <v>1148</v>
      </c>
      <c r="AC374">
        <v>1</v>
      </c>
      <c r="AD374">
        <v>174</v>
      </c>
      <c r="AE374" t="s">
        <v>1149</v>
      </c>
      <c r="AF374" t="s">
        <v>1150</v>
      </c>
    </row>
    <row r="375" spans="9:32">
      <c r="I375">
        <v>8</v>
      </c>
      <c r="J375">
        <v>4</v>
      </c>
      <c r="K375" t="s">
        <v>1151</v>
      </c>
      <c r="L375" t="s">
        <v>1152</v>
      </c>
      <c r="Q375">
        <v>1</v>
      </c>
      <c r="R375">
        <v>5</v>
      </c>
      <c r="S375">
        <v>11</v>
      </c>
      <c r="T375" t="s">
        <v>1153</v>
      </c>
      <c r="U375" t="s">
        <v>1154</v>
      </c>
      <c r="AC375">
        <v>1</v>
      </c>
      <c r="AD375">
        <v>175</v>
      </c>
      <c r="AE375" t="s">
        <v>1155</v>
      </c>
      <c r="AF375" t="s">
        <v>1156</v>
      </c>
    </row>
    <row r="376" spans="9:32">
      <c r="I376">
        <v>8</v>
      </c>
      <c r="J376">
        <v>5</v>
      </c>
      <c r="K376" t="s">
        <v>1157</v>
      </c>
      <c r="L376" t="s">
        <v>1158</v>
      </c>
      <c r="Q376">
        <v>1</v>
      </c>
      <c r="R376">
        <v>5</v>
      </c>
      <c r="S376">
        <v>12</v>
      </c>
      <c r="T376" t="s">
        <v>1159</v>
      </c>
      <c r="U376" t="s">
        <v>1160</v>
      </c>
      <c r="AC376">
        <v>1</v>
      </c>
      <c r="AD376">
        <v>176</v>
      </c>
      <c r="AE376" t="s">
        <v>1161</v>
      </c>
      <c r="AF376" t="s">
        <v>1162</v>
      </c>
    </row>
    <row r="377" spans="9:32">
      <c r="I377">
        <v>8</v>
      </c>
      <c r="J377">
        <v>6</v>
      </c>
      <c r="K377" t="s">
        <v>1163</v>
      </c>
      <c r="L377" t="s">
        <v>1164</v>
      </c>
      <c r="Q377">
        <v>1</v>
      </c>
      <c r="R377">
        <v>5</v>
      </c>
      <c r="S377">
        <v>13</v>
      </c>
      <c r="T377" t="s">
        <v>1165</v>
      </c>
      <c r="U377" t="s">
        <v>1166</v>
      </c>
      <c r="AC377">
        <v>1</v>
      </c>
      <c r="AD377">
        <v>177</v>
      </c>
      <c r="AE377" t="s">
        <v>1167</v>
      </c>
      <c r="AF377" t="s">
        <v>1168</v>
      </c>
    </row>
    <row r="378" spans="9:32">
      <c r="I378">
        <v>8</v>
      </c>
      <c r="J378">
        <v>7</v>
      </c>
      <c r="K378" t="s">
        <v>1169</v>
      </c>
      <c r="L378" t="s">
        <v>1170</v>
      </c>
      <c r="Q378">
        <v>1</v>
      </c>
      <c r="R378">
        <v>5</v>
      </c>
      <c r="S378">
        <v>14</v>
      </c>
      <c r="T378" t="s">
        <v>1171</v>
      </c>
      <c r="U378" t="s">
        <v>1172</v>
      </c>
      <c r="AC378">
        <v>1</v>
      </c>
      <c r="AD378">
        <v>178</v>
      </c>
      <c r="AE378" t="s">
        <v>1173</v>
      </c>
      <c r="AF378" t="s">
        <v>1174</v>
      </c>
    </row>
    <row r="379" spans="9:32">
      <c r="I379">
        <v>8</v>
      </c>
      <c r="J379">
        <v>8</v>
      </c>
      <c r="K379" t="s">
        <v>1175</v>
      </c>
      <c r="L379" t="s">
        <v>1176</v>
      </c>
      <c r="Q379">
        <v>1</v>
      </c>
      <c r="R379">
        <v>5</v>
      </c>
      <c r="S379">
        <v>15</v>
      </c>
      <c r="T379" t="s">
        <v>1177</v>
      </c>
      <c r="U379" t="s">
        <v>1178</v>
      </c>
      <c r="AC379">
        <v>1</v>
      </c>
      <c r="AD379">
        <v>179</v>
      </c>
      <c r="AE379" t="s">
        <v>1179</v>
      </c>
      <c r="AF379" t="s">
        <v>1180</v>
      </c>
    </row>
    <row r="380" spans="9:32">
      <c r="I380">
        <v>8</v>
      </c>
      <c r="J380">
        <v>9</v>
      </c>
      <c r="K380" t="s">
        <v>1181</v>
      </c>
      <c r="L380" t="s">
        <v>1182</v>
      </c>
      <c r="Q380">
        <v>1</v>
      </c>
      <c r="R380">
        <v>5</v>
      </c>
      <c r="S380">
        <v>16</v>
      </c>
      <c r="T380" t="s">
        <v>1183</v>
      </c>
      <c r="U380" t="s">
        <v>1184</v>
      </c>
      <c r="AC380">
        <v>1</v>
      </c>
      <c r="AD380">
        <v>180</v>
      </c>
      <c r="AE380" t="s">
        <v>1185</v>
      </c>
      <c r="AF380" t="s">
        <v>1186</v>
      </c>
    </row>
    <row r="381" spans="9:32">
      <c r="I381">
        <v>8</v>
      </c>
      <c r="J381">
        <v>10</v>
      </c>
      <c r="K381" t="s">
        <v>1187</v>
      </c>
      <c r="L381" t="s">
        <v>1188</v>
      </c>
      <c r="Q381">
        <v>1</v>
      </c>
      <c r="R381">
        <v>5</v>
      </c>
      <c r="S381">
        <v>17</v>
      </c>
      <c r="T381" t="s">
        <v>1189</v>
      </c>
      <c r="U381" t="s">
        <v>1190</v>
      </c>
      <c r="AC381">
        <v>1</v>
      </c>
      <c r="AD381">
        <v>181</v>
      </c>
      <c r="AE381" t="s">
        <v>1191</v>
      </c>
      <c r="AF381" t="s">
        <v>1192</v>
      </c>
    </row>
    <row r="382" spans="9:32">
      <c r="I382">
        <v>8</v>
      </c>
      <c r="J382">
        <v>11</v>
      </c>
      <c r="K382" t="s">
        <v>1193</v>
      </c>
      <c r="L382" t="s">
        <v>1194</v>
      </c>
      <c r="Q382">
        <v>1</v>
      </c>
      <c r="R382">
        <v>5</v>
      </c>
      <c r="S382">
        <v>18</v>
      </c>
      <c r="T382" t="s">
        <v>1195</v>
      </c>
      <c r="U382" t="s">
        <v>1196</v>
      </c>
      <c r="AC382">
        <v>1</v>
      </c>
      <c r="AD382">
        <v>182</v>
      </c>
      <c r="AE382" t="s">
        <v>1197</v>
      </c>
      <c r="AF382" t="s">
        <v>1198</v>
      </c>
    </row>
    <row r="383" spans="9:32">
      <c r="I383">
        <v>9</v>
      </c>
      <c r="J383">
        <v>1</v>
      </c>
      <c r="K383" t="s">
        <v>1199</v>
      </c>
      <c r="L383" t="s">
        <v>1200</v>
      </c>
      <c r="Q383">
        <v>1</v>
      </c>
      <c r="R383">
        <v>5</v>
      </c>
      <c r="S383">
        <v>19</v>
      </c>
      <c r="T383" t="s">
        <v>1201</v>
      </c>
      <c r="U383" t="s">
        <v>1202</v>
      </c>
      <c r="AC383">
        <v>1</v>
      </c>
      <c r="AD383">
        <v>183</v>
      </c>
      <c r="AE383" t="s">
        <v>1203</v>
      </c>
      <c r="AF383" t="s">
        <v>1204</v>
      </c>
    </row>
    <row r="384" spans="9:32">
      <c r="I384">
        <v>9</v>
      </c>
      <c r="J384">
        <v>2</v>
      </c>
      <c r="K384" t="s">
        <v>1205</v>
      </c>
      <c r="L384" t="s">
        <v>1206</v>
      </c>
      <c r="Q384">
        <v>1</v>
      </c>
      <c r="R384">
        <v>5</v>
      </c>
      <c r="S384">
        <v>20</v>
      </c>
      <c r="T384" t="s">
        <v>1207</v>
      </c>
      <c r="U384" t="s">
        <v>1208</v>
      </c>
      <c r="AC384">
        <v>1</v>
      </c>
      <c r="AD384">
        <v>184</v>
      </c>
      <c r="AE384" t="s">
        <v>1209</v>
      </c>
      <c r="AF384" t="s">
        <v>1210</v>
      </c>
    </row>
    <row r="385" spans="9:32">
      <c r="I385">
        <v>9</v>
      </c>
      <c r="J385">
        <v>3</v>
      </c>
      <c r="K385" t="s">
        <v>1211</v>
      </c>
      <c r="L385" t="s">
        <v>1212</v>
      </c>
      <c r="Q385">
        <v>1</v>
      </c>
      <c r="R385">
        <v>5</v>
      </c>
      <c r="S385">
        <v>21</v>
      </c>
      <c r="T385" t="s">
        <v>1213</v>
      </c>
      <c r="U385" t="s">
        <v>1214</v>
      </c>
      <c r="AC385">
        <v>1</v>
      </c>
      <c r="AD385">
        <v>185</v>
      </c>
      <c r="AE385" t="s">
        <v>1215</v>
      </c>
      <c r="AF385" t="s">
        <v>1216</v>
      </c>
    </row>
    <row r="386" spans="9:32">
      <c r="I386">
        <v>9</v>
      </c>
      <c r="J386">
        <v>4</v>
      </c>
      <c r="K386" t="s">
        <v>1217</v>
      </c>
      <c r="L386" t="s">
        <v>1218</v>
      </c>
      <c r="Q386">
        <v>1</v>
      </c>
      <c r="R386">
        <v>5</v>
      </c>
      <c r="S386">
        <v>22</v>
      </c>
      <c r="T386" t="s">
        <v>1219</v>
      </c>
      <c r="U386" t="s">
        <v>1220</v>
      </c>
      <c r="AC386">
        <v>1</v>
      </c>
      <c r="AD386">
        <v>186</v>
      </c>
      <c r="AE386" t="s">
        <v>1221</v>
      </c>
      <c r="AF386" t="s">
        <v>1222</v>
      </c>
    </row>
    <row r="387" spans="9:32">
      <c r="I387">
        <v>9</v>
      </c>
      <c r="J387">
        <v>5</v>
      </c>
      <c r="K387" t="s">
        <v>1223</v>
      </c>
      <c r="L387" t="s">
        <v>1224</v>
      </c>
      <c r="Q387">
        <v>1</v>
      </c>
      <c r="R387">
        <v>5</v>
      </c>
      <c r="S387">
        <v>23</v>
      </c>
      <c r="T387" t="s">
        <v>1225</v>
      </c>
      <c r="U387" t="s">
        <v>1226</v>
      </c>
      <c r="AC387">
        <v>1</v>
      </c>
      <c r="AD387">
        <v>187</v>
      </c>
      <c r="AE387" t="s">
        <v>1227</v>
      </c>
      <c r="AF387" t="s">
        <v>1228</v>
      </c>
    </row>
    <row r="388" spans="9:32">
      <c r="I388">
        <v>9</v>
      </c>
      <c r="J388">
        <v>6</v>
      </c>
      <c r="K388" t="s">
        <v>1229</v>
      </c>
      <c r="L388" t="s">
        <v>1230</v>
      </c>
      <c r="Q388">
        <v>1</v>
      </c>
      <c r="R388">
        <v>5</v>
      </c>
      <c r="S388">
        <v>24</v>
      </c>
      <c r="T388" t="s">
        <v>1231</v>
      </c>
      <c r="U388" t="s">
        <v>1232</v>
      </c>
      <c r="AC388">
        <v>1</v>
      </c>
      <c r="AD388">
        <v>188</v>
      </c>
      <c r="AE388" t="s">
        <v>1233</v>
      </c>
      <c r="AF388" t="s">
        <v>1234</v>
      </c>
    </row>
    <row r="389" spans="9:32">
      <c r="I389">
        <v>10</v>
      </c>
      <c r="J389">
        <v>1</v>
      </c>
      <c r="K389" t="s">
        <v>1235</v>
      </c>
      <c r="L389" t="s">
        <v>1236</v>
      </c>
      <c r="Q389">
        <v>1</v>
      </c>
      <c r="R389">
        <v>5</v>
      </c>
      <c r="S389">
        <v>25</v>
      </c>
      <c r="T389" t="s">
        <v>1237</v>
      </c>
      <c r="U389" t="s">
        <v>1238</v>
      </c>
      <c r="AC389">
        <v>1</v>
      </c>
      <c r="AD389">
        <v>189</v>
      </c>
      <c r="AE389" t="s">
        <v>1239</v>
      </c>
      <c r="AF389" t="s">
        <v>1240</v>
      </c>
    </row>
    <row r="390" spans="9:32">
      <c r="I390">
        <v>10</v>
      </c>
      <c r="J390">
        <v>2</v>
      </c>
      <c r="K390" t="s">
        <v>1241</v>
      </c>
      <c r="L390" t="s">
        <v>1242</v>
      </c>
      <c r="Q390">
        <v>1</v>
      </c>
      <c r="R390">
        <v>5</v>
      </c>
      <c r="S390">
        <v>26</v>
      </c>
      <c r="T390" t="s">
        <v>1243</v>
      </c>
      <c r="U390" t="s">
        <v>1244</v>
      </c>
      <c r="AC390">
        <v>2</v>
      </c>
      <c r="AD390">
        <v>1</v>
      </c>
      <c r="AE390" t="s">
        <v>1245</v>
      </c>
      <c r="AF390" t="s">
        <v>1246</v>
      </c>
    </row>
    <row r="391" spans="9:32">
      <c r="I391">
        <v>10</v>
      </c>
      <c r="J391">
        <v>3</v>
      </c>
      <c r="K391" t="s">
        <v>1247</v>
      </c>
      <c r="L391" t="s">
        <v>1248</v>
      </c>
      <c r="Q391">
        <v>1</v>
      </c>
      <c r="R391">
        <v>5</v>
      </c>
      <c r="S391">
        <v>27</v>
      </c>
      <c r="T391" t="s">
        <v>1249</v>
      </c>
      <c r="U391" t="s">
        <v>1250</v>
      </c>
      <c r="AC391">
        <v>2</v>
      </c>
      <c r="AD391">
        <v>2</v>
      </c>
      <c r="AE391" t="s">
        <v>1251</v>
      </c>
      <c r="AF391" t="s">
        <v>1252</v>
      </c>
    </row>
    <row r="392" spans="9:32">
      <c r="I392">
        <v>10</v>
      </c>
      <c r="J392">
        <v>4</v>
      </c>
      <c r="K392" t="s">
        <v>1253</v>
      </c>
      <c r="L392" t="s">
        <v>1254</v>
      </c>
      <c r="Q392">
        <v>1</v>
      </c>
      <c r="R392">
        <v>5</v>
      </c>
      <c r="S392">
        <v>28</v>
      </c>
      <c r="T392" t="s">
        <v>1255</v>
      </c>
      <c r="U392" t="s">
        <v>1256</v>
      </c>
      <c r="AC392">
        <v>2</v>
      </c>
      <c r="AD392">
        <v>3</v>
      </c>
      <c r="AE392" t="s">
        <v>1257</v>
      </c>
      <c r="AF392" t="s">
        <v>1258</v>
      </c>
    </row>
    <row r="393" spans="9:32">
      <c r="I393">
        <v>10</v>
      </c>
      <c r="J393">
        <v>5</v>
      </c>
      <c r="K393" t="s">
        <v>1259</v>
      </c>
      <c r="L393" t="s">
        <v>1260</v>
      </c>
      <c r="Q393">
        <v>1</v>
      </c>
      <c r="R393">
        <v>5</v>
      </c>
      <c r="S393">
        <v>29</v>
      </c>
      <c r="T393" t="s">
        <v>1261</v>
      </c>
      <c r="U393" t="s">
        <v>1262</v>
      </c>
      <c r="AC393">
        <v>2</v>
      </c>
      <c r="AD393">
        <v>4</v>
      </c>
      <c r="AE393" t="s">
        <v>1263</v>
      </c>
      <c r="AF393" t="s">
        <v>1264</v>
      </c>
    </row>
    <row r="394" spans="9:32">
      <c r="I394">
        <v>10</v>
      </c>
      <c r="J394">
        <v>6</v>
      </c>
      <c r="K394" t="s">
        <v>1265</v>
      </c>
      <c r="L394" t="s">
        <v>1266</v>
      </c>
      <c r="Q394">
        <v>1</v>
      </c>
      <c r="R394">
        <v>5</v>
      </c>
      <c r="S394">
        <v>30</v>
      </c>
      <c r="T394" t="s">
        <v>1267</v>
      </c>
      <c r="U394" t="s">
        <v>1268</v>
      </c>
      <c r="AC394">
        <v>2</v>
      </c>
      <c r="AD394">
        <v>5</v>
      </c>
      <c r="AE394" t="s">
        <v>1269</v>
      </c>
      <c r="AF394" t="s">
        <v>1270</v>
      </c>
    </row>
    <row r="395" spans="9:32">
      <c r="I395">
        <v>10</v>
      </c>
      <c r="J395">
        <v>7</v>
      </c>
      <c r="K395" t="s">
        <v>1271</v>
      </c>
      <c r="L395" t="s">
        <v>1272</v>
      </c>
      <c r="Q395">
        <v>1</v>
      </c>
      <c r="R395">
        <v>5</v>
      </c>
      <c r="S395">
        <v>31</v>
      </c>
      <c r="T395" t="s">
        <v>1273</v>
      </c>
      <c r="U395" t="s">
        <v>1274</v>
      </c>
      <c r="AC395">
        <v>2</v>
      </c>
      <c r="AD395">
        <v>6</v>
      </c>
      <c r="AE395" t="s">
        <v>1275</v>
      </c>
      <c r="AF395" t="s">
        <v>1276</v>
      </c>
    </row>
    <row r="396" spans="9:32">
      <c r="I396">
        <v>10</v>
      </c>
      <c r="J396">
        <v>8</v>
      </c>
      <c r="K396" t="s">
        <v>1277</v>
      </c>
      <c r="L396" t="s">
        <v>1278</v>
      </c>
      <c r="Q396">
        <v>1</v>
      </c>
      <c r="R396">
        <v>5</v>
      </c>
      <c r="S396">
        <v>32</v>
      </c>
      <c r="T396" t="s">
        <v>1279</v>
      </c>
      <c r="U396" t="s">
        <v>1280</v>
      </c>
      <c r="AC396">
        <v>2</v>
      </c>
      <c r="AD396">
        <v>7</v>
      </c>
      <c r="AE396" t="s">
        <v>1281</v>
      </c>
      <c r="AF396" t="s">
        <v>1282</v>
      </c>
    </row>
    <row r="397" spans="9:32">
      <c r="I397">
        <v>10</v>
      </c>
      <c r="J397">
        <v>9</v>
      </c>
      <c r="K397" t="s">
        <v>1283</v>
      </c>
      <c r="L397" t="s">
        <v>1284</v>
      </c>
      <c r="Q397">
        <v>1</v>
      </c>
      <c r="R397">
        <v>5</v>
      </c>
      <c r="S397">
        <v>33</v>
      </c>
      <c r="T397" t="s">
        <v>1285</v>
      </c>
      <c r="U397" t="s">
        <v>1286</v>
      </c>
      <c r="AC397">
        <v>2</v>
      </c>
      <c r="AD397">
        <v>8</v>
      </c>
      <c r="AE397" t="s">
        <v>1287</v>
      </c>
      <c r="AF397" t="s">
        <v>1288</v>
      </c>
    </row>
    <row r="398" spans="9:32">
      <c r="I398">
        <v>10</v>
      </c>
      <c r="J398">
        <v>10</v>
      </c>
      <c r="K398" t="s">
        <v>1289</v>
      </c>
      <c r="L398" t="s">
        <v>1290</v>
      </c>
      <c r="Q398">
        <v>1</v>
      </c>
      <c r="R398">
        <v>5</v>
      </c>
      <c r="S398">
        <v>34</v>
      </c>
      <c r="T398" t="s">
        <v>1291</v>
      </c>
      <c r="U398" t="s">
        <v>1292</v>
      </c>
      <c r="AC398">
        <v>2</v>
      </c>
      <c r="AD398">
        <v>9</v>
      </c>
      <c r="AE398" t="s">
        <v>1293</v>
      </c>
      <c r="AF398" t="s">
        <v>1294</v>
      </c>
    </row>
    <row r="399" spans="9:32">
      <c r="I399">
        <v>10</v>
      </c>
      <c r="J399">
        <v>11</v>
      </c>
      <c r="K399" t="s">
        <v>1295</v>
      </c>
      <c r="L399" t="s">
        <v>1296</v>
      </c>
      <c r="Q399">
        <v>1</v>
      </c>
      <c r="R399">
        <v>5</v>
      </c>
      <c r="S399">
        <v>35</v>
      </c>
      <c r="T399" t="s">
        <v>1297</v>
      </c>
      <c r="U399" t="s">
        <v>1298</v>
      </c>
      <c r="AC399">
        <v>2</v>
      </c>
      <c r="AD399">
        <v>10</v>
      </c>
      <c r="AE399" t="s">
        <v>1299</v>
      </c>
      <c r="AF399" t="s">
        <v>1300</v>
      </c>
    </row>
    <row r="400" spans="9:32">
      <c r="I400">
        <v>10</v>
      </c>
      <c r="J400">
        <v>12</v>
      </c>
      <c r="K400" t="s">
        <v>1301</v>
      </c>
      <c r="L400" t="s">
        <v>1302</v>
      </c>
      <c r="Q400">
        <v>1</v>
      </c>
      <c r="R400">
        <v>5</v>
      </c>
      <c r="S400">
        <v>36</v>
      </c>
      <c r="T400" t="s">
        <v>1303</v>
      </c>
      <c r="U400" t="s">
        <v>1304</v>
      </c>
      <c r="AC400">
        <v>2</v>
      </c>
      <c r="AD400">
        <v>11</v>
      </c>
      <c r="AE400" t="s">
        <v>1305</v>
      </c>
      <c r="AF400" t="s">
        <v>1306</v>
      </c>
    </row>
    <row r="401" spans="9:32">
      <c r="I401">
        <v>10</v>
      </c>
      <c r="J401">
        <v>13</v>
      </c>
      <c r="K401" t="s">
        <v>1307</v>
      </c>
      <c r="L401" t="s">
        <v>1308</v>
      </c>
      <c r="Q401">
        <v>1</v>
      </c>
      <c r="R401">
        <v>5</v>
      </c>
      <c r="S401">
        <v>37</v>
      </c>
      <c r="T401" t="s">
        <v>1309</v>
      </c>
      <c r="U401" t="s">
        <v>1310</v>
      </c>
      <c r="AC401">
        <v>2</v>
      </c>
      <c r="AD401">
        <v>12</v>
      </c>
      <c r="AE401" t="s">
        <v>1311</v>
      </c>
      <c r="AF401" t="s">
        <v>1312</v>
      </c>
    </row>
    <row r="402" spans="9:32">
      <c r="I402">
        <v>10</v>
      </c>
      <c r="J402">
        <v>14</v>
      </c>
      <c r="K402" t="s">
        <v>1313</v>
      </c>
      <c r="L402" t="s">
        <v>1314</v>
      </c>
      <c r="Q402">
        <v>1</v>
      </c>
      <c r="R402">
        <v>5</v>
      </c>
      <c r="S402">
        <v>38</v>
      </c>
      <c r="T402" t="s">
        <v>1315</v>
      </c>
      <c r="U402" t="s">
        <v>1316</v>
      </c>
      <c r="AC402">
        <v>2</v>
      </c>
      <c r="AD402">
        <v>13</v>
      </c>
      <c r="AE402" t="s">
        <v>1317</v>
      </c>
      <c r="AF402" t="s">
        <v>1318</v>
      </c>
    </row>
    <row r="403" spans="9:32">
      <c r="I403">
        <v>10</v>
      </c>
      <c r="J403">
        <v>15</v>
      </c>
      <c r="K403" t="s">
        <v>1319</v>
      </c>
      <c r="L403" t="s">
        <v>1320</v>
      </c>
      <c r="Q403">
        <v>1</v>
      </c>
      <c r="R403">
        <v>5</v>
      </c>
      <c r="S403">
        <v>39</v>
      </c>
      <c r="T403" t="s">
        <v>1321</v>
      </c>
      <c r="U403" t="s">
        <v>1322</v>
      </c>
      <c r="AC403">
        <v>2</v>
      </c>
      <c r="AD403">
        <v>14</v>
      </c>
      <c r="AE403" t="s">
        <v>1323</v>
      </c>
      <c r="AF403" t="s">
        <v>1324</v>
      </c>
    </row>
    <row r="404" spans="9:32">
      <c r="I404">
        <v>10</v>
      </c>
      <c r="J404">
        <v>16</v>
      </c>
      <c r="K404" t="s">
        <v>1325</v>
      </c>
      <c r="L404" t="s">
        <v>1326</v>
      </c>
      <c r="Q404">
        <v>1</v>
      </c>
      <c r="R404">
        <v>5</v>
      </c>
      <c r="S404">
        <v>40</v>
      </c>
      <c r="T404" t="s">
        <v>1327</v>
      </c>
      <c r="U404" t="s">
        <v>1328</v>
      </c>
      <c r="AC404">
        <v>2</v>
      </c>
      <c r="AD404">
        <v>15</v>
      </c>
      <c r="AE404" t="s">
        <v>1329</v>
      </c>
      <c r="AF404" t="s">
        <v>1330</v>
      </c>
    </row>
    <row r="405" spans="9:32">
      <c r="I405">
        <v>10</v>
      </c>
      <c r="J405">
        <v>17</v>
      </c>
      <c r="K405" t="s">
        <v>1331</v>
      </c>
      <c r="L405" t="s">
        <v>1332</v>
      </c>
      <c r="Q405">
        <v>1</v>
      </c>
      <c r="R405">
        <v>5</v>
      </c>
      <c r="S405">
        <v>41</v>
      </c>
      <c r="T405" t="s">
        <v>1333</v>
      </c>
      <c r="U405" t="s">
        <v>1334</v>
      </c>
      <c r="AC405">
        <v>2</v>
      </c>
      <c r="AD405">
        <v>16</v>
      </c>
      <c r="AE405" t="s">
        <v>1335</v>
      </c>
      <c r="AF405" t="s">
        <v>1336</v>
      </c>
    </row>
    <row r="406" spans="9:32">
      <c r="I406">
        <v>10</v>
      </c>
      <c r="J406">
        <v>18</v>
      </c>
      <c r="K406" t="s">
        <v>1337</v>
      </c>
      <c r="L406" t="s">
        <v>1338</v>
      </c>
      <c r="Q406">
        <v>1</v>
      </c>
      <c r="R406">
        <v>5</v>
      </c>
      <c r="S406">
        <v>42</v>
      </c>
      <c r="T406" t="s">
        <v>1339</v>
      </c>
      <c r="U406" t="s">
        <v>1340</v>
      </c>
      <c r="AC406">
        <v>2</v>
      </c>
      <c r="AD406">
        <v>17</v>
      </c>
      <c r="AE406" t="s">
        <v>1341</v>
      </c>
      <c r="AF406" t="s">
        <v>1342</v>
      </c>
    </row>
    <row r="407" spans="9:32">
      <c r="I407">
        <v>10</v>
      </c>
      <c r="J407">
        <v>19</v>
      </c>
      <c r="K407" t="s">
        <v>1343</v>
      </c>
      <c r="L407" t="s">
        <v>1344</v>
      </c>
      <c r="Q407">
        <v>1</v>
      </c>
      <c r="R407">
        <v>5</v>
      </c>
      <c r="S407">
        <v>43</v>
      </c>
      <c r="T407" t="s">
        <v>1345</v>
      </c>
      <c r="U407" t="s">
        <v>1346</v>
      </c>
      <c r="AC407">
        <v>2</v>
      </c>
      <c r="AD407">
        <v>18</v>
      </c>
      <c r="AE407" t="s">
        <v>1347</v>
      </c>
      <c r="AF407" t="s">
        <v>1348</v>
      </c>
    </row>
    <row r="408" spans="9:32">
      <c r="I408">
        <v>10</v>
      </c>
      <c r="J408">
        <v>20</v>
      </c>
      <c r="K408" t="s">
        <v>1349</v>
      </c>
      <c r="L408" t="s">
        <v>1350</v>
      </c>
      <c r="Q408">
        <v>1</v>
      </c>
      <c r="R408">
        <v>5</v>
      </c>
      <c r="S408">
        <v>44</v>
      </c>
      <c r="T408" t="s">
        <v>1351</v>
      </c>
      <c r="U408" t="s">
        <v>1352</v>
      </c>
      <c r="AC408">
        <v>2</v>
      </c>
      <c r="AD408">
        <v>19</v>
      </c>
      <c r="AE408" t="s">
        <v>1353</v>
      </c>
      <c r="AF408" t="s">
        <v>1354</v>
      </c>
    </row>
    <row r="409" spans="9:32">
      <c r="I409">
        <v>10</v>
      </c>
      <c r="J409">
        <v>21</v>
      </c>
      <c r="K409" t="s">
        <v>1355</v>
      </c>
      <c r="L409" t="s">
        <v>1356</v>
      </c>
      <c r="Q409">
        <v>1</v>
      </c>
      <c r="R409">
        <v>5</v>
      </c>
      <c r="S409">
        <v>45</v>
      </c>
      <c r="T409" t="s">
        <v>1357</v>
      </c>
      <c r="U409" t="s">
        <v>1358</v>
      </c>
      <c r="AC409">
        <v>2</v>
      </c>
      <c r="AD409">
        <v>20</v>
      </c>
      <c r="AE409" t="s">
        <v>1359</v>
      </c>
      <c r="AF409" t="s">
        <v>1360</v>
      </c>
    </row>
    <row r="410" spans="9:32">
      <c r="I410">
        <v>10</v>
      </c>
      <c r="J410">
        <v>22</v>
      </c>
      <c r="K410" t="s">
        <v>1361</v>
      </c>
      <c r="L410" t="s">
        <v>1362</v>
      </c>
      <c r="Q410">
        <v>1</v>
      </c>
      <c r="R410">
        <v>5</v>
      </c>
      <c r="S410">
        <v>46</v>
      </c>
      <c r="T410" t="s">
        <v>1363</v>
      </c>
      <c r="U410" t="s">
        <v>1364</v>
      </c>
      <c r="AC410">
        <v>2</v>
      </c>
      <c r="AD410">
        <v>21</v>
      </c>
      <c r="AE410" t="s">
        <v>1365</v>
      </c>
      <c r="AF410" t="s">
        <v>1366</v>
      </c>
    </row>
    <row r="411" spans="9:32">
      <c r="I411">
        <v>10</v>
      </c>
      <c r="J411">
        <v>23</v>
      </c>
      <c r="K411" t="s">
        <v>1367</v>
      </c>
      <c r="L411" t="s">
        <v>1368</v>
      </c>
      <c r="Q411">
        <v>1</v>
      </c>
      <c r="R411">
        <v>5</v>
      </c>
      <c r="S411">
        <v>47</v>
      </c>
      <c r="T411" t="s">
        <v>1369</v>
      </c>
      <c r="U411" t="s">
        <v>1370</v>
      </c>
      <c r="AC411">
        <v>2</v>
      </c>
      <c r="AD411">
        <v>22</v>
      </c>
      <c r="AE411" t="s">
        <v>1371</v>
      </c>
      <c r="AF411" t="s">
        <v>1372</v>
      </c>
    </row>
    <row r="412" spans="9:32">
      <c r="I412">
        <v>10</v>
      </c>
      <c r="J412">
        <v>24</v>
      </c>
      <c r="K412" t="s">
        <v>1373</v>
      </c>
      <c r="L412" t="s">
        <v>1374</v>
      </c>
      <c r="Q412">
        <v>1</v>
      </c>
      <c r="R412">
        <v>5</v>
      </c>
      <c r="S412">
        <v>48</v>
      </c>
      <c r="T412" t="s">
        <v>1375</v>
      </c>
      <c r="U412" t="s">
        <v>1376</v>
      </c>
      <c r="AC412">
        <v>2</v>
      </c>
      <c r="AD412">
        <v>23</v>
      </c>
      <c r="AE412" t="s">
        <v>1377</v>
      </c>
      <c r="AF412" t="s">
        <v>1378</v>
      </c>
    </row>
    <row r="413" spans="9:32">
      <c r="Q413">
        <v>1</v>
      </c>
      <c r="R413">
        <v>5</v>
      </c>
      <c r="S413">
        <v>49</v>
      </c>
      <c r="T413" t="s">
        <v>1379</v>
      </c>
      <c r="U413" t="s">
        <v>1380</v>
      </c>
      <c r="AC413">
        <v>2</v>
      </c>
      <c r="AD413">
        <v>24</v>
      </c>
      <c r="AE413" t="s">
        <v>1381</v>
      </c>
      <c r="AF413" t="s">
        <v>1382</v>
      </c>
    </row>
    <row r="414" spans="9:32">
      <c r="Q414">
        <v>1</v>
      </c>
      <c r="R414">
        <v>5</v>
      </c>
      <c r="S414">
        <v>50</v>
      </c>
      <c r="T414" t="s">
        <v>1383</v>
      </c>
      <c r="U414" t="s">
        <v>1384</v>
      </c>
      <c r="AC414">
        <v>2</v>
      </c>
      <c r="AD414">
        <v>25</v>
      </c>
      <c r="AE414" t="s">
        <v>1385</v>
      </c>
      <c r="AF414" t="s">
        <v>1386</v>
      </c>
    </row>
    <row r="415" spans="9:32">
      <c r="Q415">
        <v>1</v>
      </c>
      <c r="R415">
        <v>5</v>
      </c>
      <c r="S415">
        <v>51</v>
      </c>
      <c r="T415" t="s">
        <v>40</v>
      </c>
      <c r="U415" t="s">
        <v>1387</v>
      </c>
      <c r="AC415">
        <v>2</v>
      </c>
      <c r="AD415">
        <v>26</v>
      </c>
      <c r="AE415" t="s">
        <v>1388</v>
      </c>
      <c r="AF415" t="s">
        <v>1389</v>
      </c>
    </row>
    <row r="416" spans="9:32">
      <c r="Q416">
        <v>1</v>
      </c>
      <c r="R416">
        <v>6</v>
      </c>
      <c r="S416">
        <v>1</v>
      </c>
      <c r="T416" t="s">
        <v>1095</v>
      </c>
      <c r="U416" t="s">
        <v>1390</v>
      </c>
      <c r="AC416">
        <v>2</v>
      </c>
      <c r="AD416">
        <v>27</v>
      </c>
      <c r="AE416" t="s">
        <v>1391</v>
      </c>
      <c r="AF416" t="s">
        <v>1392</v>
      </c>
    </row>
    <row r="417" spans="17:32">
      <c r="Q417">
        <v>1</v>
      </c>
      <c r="R417">
        <v>6</v>
      </c>
      <c r="S417">
        <v>2</v>
      </c>
      <c r="T417" t="s">
        <v>394</v>
      </c>
      <c r="U417" t="s">
        <v>1393</v>
      </c>
      <c r="AC417">
        <v>2</v>
      </c>
      <c r="AD417">
        <v>28</v>
      </c>
      <c r="AE417" t="s">
        <v>1394</v>
      </c>
      <c r="AF417" t="s">
        <v>1395</v>
      </c>
    </row>
    <row r="418" spans="17:32">
      <c r="Q418">
        <v>1</v>
      </c>
      <c r="R418">
        <v>6</v>
      </c>
      <c r="S418">
        <v>3</v>
      </c>
      <c r="T418" t="s">
        <v>399</v>
      </c>
      <c r="U418" t="s">
        <v>1396</v>
      </c>
      <c r="AC418">
        <v>2</v>
      </c>
      <c r="AD418">
        <v>29</v>
      </c>
      <c r="AE418" t="s">
        <v>1397</v>
      </c>
      <c r="AF418" t="s">
        <v>1398</v>
      </c>
    </row>
    <row r="419" spans="17:32">
      <c r="Q419">
        <v>1</v>
      </c>
      <c r="R419">
        <v>6</v>
      </c>
      <c r="S419">
        <v>4</v>
      </c>
      <c r="T419" t="s">
        <v>1111</v>
      </c>
      <c r="U419" t="s">
        <v>1399</v>
      </c>
      <c r="AC419">
        <v>2</v>
      </c>
      <c r="AD419">
        <v>30</v>
      </c>
      <c r="AE419" t="s">
        <v>1400</v>
      </c>
      <c r="AF419" t="s">
        <v>1401</v>
      </c>
    </row>
    <row r="420" spans="17:32">
      <c r="Q420">
        <v>1</v>
      </c>
      <c r="R420">
        <v>6</v>
      </c>
      <c r="S420">
        <v>5</v>
      </c>
      <c r="T420" t="s">
        <v>1117</v>
      </c>
      <c r="U420" t="s">
        <v>1402</v>
      </c>
      <c r="AC420">
        <v>2</v>
      </c>
      <c r="AD420">
        <v>31</v>
      </c>
      <c r="AE420" t="s">
        <v>1403</v>
      </c>
      <c r="AF420" t="s">
        <v>1404</v>
      </c>
    </row>
    <row r="421" spans="17:32">
      <c r="Q421">
        <v>1</v>
      </c>
      <c r="R421">
        <v>6</v>
      </c>
      <c r="S421">
        <v>6</v>
      </c>
      <c r="T421" t="s">
        <v>1123</v>
      </c>
      <c r="U421" t="s">
        <v>1405</v>
      </c>
      <c r="AC421">
        <v>2</v>
      </c>
      <c r="AD421">
        <v>32</v>
      </c>
      <c r="AE421" t="s">
        <v>1406</v>
      </c>
      <c r="AF421" t="s">
        <v>1407</v>
      </c>
    </row>
    <row r="422" spans="17:32">
      <c r="Q422">
        <v>1</v>
      </c>
      <c r="R422">
        <v>6</v>
      </c>
      <c r="S422">
        <v>7</v>
      </c>
      <c r="T422" t="s">
        <v>1129</v>
      </c>
      <c r="U422" t="s">
        <v>1408</v>
      </c>
      <c r="AC422">
        <v>2</v>
      </c>
      <c r="AD422">
        <v>33</v>
      </c>
      <c r="AE422" t="s">
        <v>1409</v>
      </c>
      <c r="AF422" t="s">
        <v>1410</v>
      </c>
    </row>
    <row r="423" spans="17:32">
      <c r="Q423">
        <v>1</v>
      </c>
      <c r="R423">
        <v>6</v>
      </c>
      <c r="S423">
        <v>8</v>
      </c>
      <c r="T423" t="s">
        <v>1135</v>
      </c>
      <c r="U423" t="s">
        <v>1411</v>
      </c>
      <c r="AC423">
        <v>2</v>
      </c>
      <c r="AD423">
        <v>34</v>
      </c>
      <c r="AE423" t="s">
        <v>1412</v>
      </c>
      <c r="AF423" t="s">
        <v>1413</v>
      </c>
    </row>
    <row r="424" spans="17:32">
      <c r="Q424">
        <v>1</v>
      </c>
      <c r="R424">
        <v>6</v>
      </c>
      <c r="S424">
        <v>9</v>
      </c>
      <c r="T424" t="s">
        <v>1141</v>
      </c>
      <c r="U424" t="s">
        <v>1414</v>
      </c>
      <c r="AC424">
        <v>2</v>
      </c>
      <c r="AD424">
        <v>35</v>
      </c>
      <c r="AE424" t="s">
        <v>1415</v>
      </c>
      <c r="AF424" t="s">
        <v>1416</v>
      </c>
    </row>
    <row r="425" spans="17:32">
      <c r="Q425">
        <v>1</v>
      </c>
      <c r="R425">
        <v>6</v>
      </c>
      <c r="S425">
        <v>10</v>
      </c>
      <c r="T425" t="s">
        <v>1417</v>
      </c>
      <c r="U425" t="s">
        <v>1418</v>
      </c>
      <c r="AC425">
        <v>2</v>
      </c>
      <c r="AD425">
        <v>36</v>
      </c>
      <c r="AE425" t="s">
        <v>1419</v>
      </c>
      <c r="AF425" t="s">
        <v>1420</v>
      </c>
    </row>
    <row r="426" spans="17:32">
      <c r="Q426">
        <v>1</v>
      </c>
      <c r="R426">
        <v>6</v>
      </c>
      <c r="S426">
        <v>11</v>
      </c>
      <c r="T426" t="s">
        <v>1421</v>
      </c>
      <c r="U426" t="s">
        <v>1422</v>
      </c>
      <c r="AC426">
        <v>2</v>
      </c>
      <c r="AD426">
        <v>37</v>
      </c>
      <c r="AE426" t="s">
        <v>1423</v>
      </c>
      <c r="AF426" t="s">
        <v>1424</v>
      </c>
    </row>
    <row r="427" spans="17:32">
      <c r="Q427">
        <v>1</v>
      </c>
      <c r="R427">
        <v>6</v>
      </c>
      <c r="S427">
        <v>12</v>
      </c>
      <c r="T427" t="s">
        <v>1425</v>
      </c>
      <c r="U427" t="s">
        <v>1426</v>
      </c>
      <c r="AC427">
        <v>2</v>
      </c>
      <c r="AD427">
        <v>38</v>
      </c>
      <c r="AE427" t="s">
        <v>1427</v>
      </c>
      <c r="AF427" t="s">
        <v>1428</v>
      </c>
    </row>
    <row r="428" spans="17:32">
      <c r="Q428">
        <v>1</v>
      </c>
      <c r="R428">
        <v>6</v>
      </c>
      <c r="S428">
        <v>13</v>
      </c>
      <c r="T428" t="s">
        <v>1429</v>
      </c>
      <c r="U428" t="s">
        <v>1430</v>
      </c>
      <c r="AC428">
        <v>2</v>
      </c>
      <c r="AD428">
        <v>39</v>
      </c>
      <c r="AE428" t="s">
        <v>1431</v>
      </c>
      <c r="AF428" t="s">
        <v>1432</v>
      </c>
    </row>
    <row r="429" spans="17:32">
      <c r="Q429">
        <v>1</v>
      </c>
      <c r="R429">
        <v>6</v>
      </c>
      <c r="S429">
        <v>14</v>
      </c>
      <c r="T429" t="s">
        <v>1433</v>
      </c>
      <c r="U429" t="s">
        <v>1434</v>
      </c>
      <c r="AC429">
        <v>2</v>
      </c>
      <c r="AD429">
        <v>40</v>
      </c>
      <c r="AE429" t="s">
        <v>1435</v>
      </c>
      <c r="AF429" t="s">
        <v>1436</v>
      </c>
    </row>
    <row r="430" spans="17:32">
      <c r="Q430">
        <v>1</v>
      </c>
      <c r="R430">
        <v>6</v>
      </c>
      <c r="S430">
        <v>15</v>
      </c>
      <c r="T430" t="s">
        <v>1437</v>
      </c>
      <c r="U430" t="s">
        <v>1438</v>
      </c>
      <c r="AC430">
        <v>3</v>
      </c>
      <c r="AD430">
        <v>1</v>
      </c>
      <c r="AE430" t="s">
        <v>1439</v>
      </c>
      <c r="AF430" t="s">
        <v>1440</v>
      </c>
    </row>
    <row r="431" spans="17:32">
      <c r="Q431">
        <v>1</v>
      </c>
      <c r="R431">
        <v>6</v>
      </c>
      <c r="S431">
        <v>16</v>
      </c>
      <c r="T431" t="s">
        <v>1441</v>
      </c>
      <c r="U431" t="s">
        <v>1442</v>
      </c>
      <c r="AC431">
        <v>3</v>
      </c>
      <c r="AD431">
        <v>2</v>
      </c>
      <c r="AE431" t="s">
        <v>1443</v>
      </c>
      <c r="AF431" t="s">
        <v>1444</v>
      </c>
    </row>
    <row r="432" spans="17:32">
      <c r="Q432">
        <v>1</v>
      </c>
      <c r="R432">
        <v>6</v>
      </c>
      <c r="S432">
        <v>17</v>
      </c>
      <c r="T432" t="s">
        <v>1445</v>
      </c>
      <c r="U432" t="s">
        <v>1446</v>
      </c>
      <c r="AC432">
        <v>3</v>
      </c>
      <c r="AD432">
        <v>3</v>
      </c>
      <c r="AE432" t="s">
        <v>1447</v>
      </c>
      <c r="AF432" t="s">
        <v>1448</v>
      </c>
    </row>
    <row r="433" spans="17:32">
      <c r="Q433">
        <v>1</v>
      </c>
      <c r="R433">
        <v>6</v>
      </c>
      <c r="S433">
        <v>18</v>
      </c>
      <c r="T433" t="s">
        <v>1449</v>
      </c>
      <c r="U433" t="s">
        <v>1450</v>
      </c>
      <c r="AC433">
        <v>3</v>
      </c>
      <c r="AD433">
        <v>4</v>
      </c>
      <c r="AE433" t="s">
        <v>1451</v>
      </c>
      <c r="AF433" t="s">
        <v>1452</v>
      </c>
    </row>
    <row r="434" spans="17:32">
      <c r="Q434">
        <v>1</v>
      </c>
      <c r="R434">
        <v>6</v>
      </c>
      <c r="S434">
        <v>19</v>
      </c>
      <c r="T434" t="s">
        <v>1453</v>
      </c>
      <c r="U434" t="s">
        <v>1454</v>
      </c>
      <c r="AC434">
        <v>3</v>
      </c>
      <c r="AD434">
        <v>5</v>
      </c>
      <c r="AE434" t="s">
        <v>1455</v>
      </c>
      <c r="AF434" t="s">
        <v>1456</v>
      </c>
    </row>
    <row r="435" spans="17:32">
      <c r="Q435">
        <v>1</v>
      </c>
      <c r="R435">
        <v>6</v>
      </c>
      <c r="S435">
        <v>20</v>
      </c>
      <c r="T435" t="s">
        <v>1457</v>
      </c>
      <c r="U435" t="s">
        <v>1458</v>
      </c>
      <c r="AC435">
        <v>3</v>
      </c>
      <c r="AD435">
        <v>6</v>
      </c>
      <c r="AE435" t="s">
        <v>1459</v>
      </c>
      <c r="AF435" t="s">
        <v>1460</v>
      </c>
    </row>
    <row r="436" spans="17:32">
      <c r="Q436">
        <v>1</v>
      </c>
      <c r="R436">
        <v>6</v>
      </c>
      <c r="S436">
        <v>21</v>
      </c>
      <c r="T436" t="s">
        <v>1461</v>
      </c>
      <c r="U436" t="s">
        <v>1462</v>
      </c>
      <c r="AC436">
        <v>3</v>
      </c>
      <c r="AD436">
        <v>7</v>
      </c>
      <c r="AE436" t="s">
        <v>1463</v>
      </c>
      <c r="AF436" t="s">
        <v>1464</v>
      </c>
    </row>
    <row r="437" spans="17:32">
      <c r="Q437">
        <v>1</v>
      </c>
      <c r="R437">
        <v>6</v>
      </c>
      <c r="S437">
        <v>22</v>
      </c>
      <c r="T437" t="s">
        <v>1465</v>
      </c>
      <c r="U437" t="s">
        <v>1466</v>
      </c>
      <c r="AC437">
        <v>3</v>
      </c>
      <c r="AD437">
        <v>8</v>
      </c>
      <c r="AE437" t="s">
        <v>1467</v>
      </c>
      <c r="AF437" t="s">
        <v>1468</v>
      </c>
    </row>
    <row r="438" spans="17:32">
      <c r="Q438">
        <v>1</v>
      </c>
      <c r="R438">
        <v>6</v>
      </c>
      <c r="S438">
        <v>23</v>
      </c>
      <c r="T438" t="s">
        <v>1469</v>
      </c>
      <c r="U438" t="s">
        <v>1470</v>
      </c>
      <c r="AC438">
        <v>3</v>
      </c>
      <c r="AD438">
        <v>9</v>
      </c>
      <c r="AE438" t="s">
        <v>1471</v>
      </c>
      <c r="AF438" t="s">
        <v>1472</v>
      </c>
    </row>
    <row r="439" spans="17:32">
      <c r="Q439">
        <v>1</v>
      </c>
      <c r="R439">
        <v>6</v>
      </c>
      <c r="S439">
        <v>24</v>
      </c>
      <c r="T439" t="s">
        <v>1473</v>
      </c>
      <c r="U439" t="s">
        <v>1474</v>
      </c>
      <c r="AC439">
        <v>3</v>
      </c>
      <c r="AD439">
        <v>10</v>
      </c>
      <c r="AE439" t="s">
        <v>1475</v>
      </c>
      <c r="AF439" t="s">
        <v>1476</v>
      </c>
    </row>
    <row r="440" spans="17:32">
      <c r="Q440">
        <v>1</v>
      </c>
      <c r="R440">
        <v>6</v>
      </c>
      <c r="S440">
        <v>25</v>
      </c>
      <c r="T440" t="s">
        <v>1477</v>
      </c>
      <c r="U440" t="s">
        <v>1478</v>
      </c>
      <c r="AC440">
        <v>3</v>
      </c>
      <c r="AD440">
        <v>11</v>
      </c>
      <c r="AE440" t="s">
        <v>1479</v>
      </c>
      <c r="AF440" t="s">
        <v>1480</v>
      </c>
    </row>
    <row r="441" spans="17:32">
      <c r="Q441">
        <v>1</v>
      </c>
      <c r="R441">
        <v>6</v>
      </c>
      <c r="S441">
        <v>26</v>
      </c>
      <c r="T441" t="s">
        <v>1481</v>
      </c>
      <c r="U441" t="s">
        <v>1482</v>
      </c>
      <c r="AC441">
        <v>3</v>
      </c>
      <c r="AD441">
        <v>12</v>
      </c>
      <c r="AE441" t="s">
        <v>1483</v>
      </c>
      <c r="AF441" t="s">
        <v>1484</v>
      </c>
    </row>
    <row r="442" spans="17:32">
      <c r="Q442">
        <v>1</v>
      </c>
      <c r="R442">
        <v>6</v>
      </c>
      <c r="S442">
        <v>27</v>
      </c>
      <c r="T442" t="s">
        <v>1485</v>
      </c>
      <c r="U442" t="s">
        <v>1486</v>
      </c>
      <c r="AC442">
        <v>3</v>
      </c>
      <c r="AD442">
        <v>13</v>
      </c>
      <c r="AE442" t="s">
        <v>1487</v>
      </c>
      <c r="AF442" t="s">
        <v>1488</v>
      </c>
    </row>
    <row r="443" spans="17:32">
      <c r="Q443">
        <v>1</v>
      </c>
      <c r="R443">
        <v>6</v>
      </c>
      <c r="S443">
        <v>28</v>
      </c>
      <c r="T443" t="s">
        <v>1489</v>
      </c>
      <c r="U443" t="s">
        <v>1490</v>
      </c>
      <c r="AC443">
        <v>3</v>
      </c>
      <c r="AD443">
        <v>14</v>
      </c>
      <c r="AE443" t="s">
        <v>1491</v>
      </c>
      <c r="AF443" t="s">
        <v>1492</v>
      </c>
    </row>
    <row r="444" spans="17:32">
      <c r="Q444">
        <v>1</v>
      </c>
      <c r="R444">
        <v>6</v>
      </c>
      <c r="S444">
        <v>29</v>
      </c>
      <c r="T444" t="s">
        <v>1493</v>
      </c>
      <c r="U444" t="s">
        <v>1494</v>
      </c>
      <c r="AC444">
        <v>3</v>
      </c>
      <c r="AD444">
        <v>15</v>
      </c>
      <c r="AE444" t="s">
        <v>1495</v>
      </c>
      <c r="AF444" t="s">
        <v>1496</v>
      </c>
    </row>
    <row r="445" spans="17:32">
      <c r="Q445">
        <v>1</v>
      </c>
      <c r="R445">
        <v>6</v>
      </c>
      <c r="S445">
        <v>30</v>
      </c>
      <c r="T445" t="s">
        <v>1497</v>
      </c>
      <c r="U445" t="s">
        <v>1498</v>
      </c>
      <c r="AC445">
        <v>3</v>
      </c>
      <c r="AD445">
        <v>16</v>
      </c>
      <c r="AE445" t="s">
        <v>1499</v>
      </c>
      <c r="AF445" t="s">
        <v>1500</v>
      </c>
    </row>
    <row r="446" spans="17:32">
      <c r="Q446">
        <v>1</v>
      </c>
      <c r="R446">
        <v>6</v>
      </c>
      <c r="S446">
        <v>31</v>
      </c>
      <c r="T446" t="s">
        <v>1501</v>
      </c>
      <c r="U446" t="s">
        <v>1502</v>
      </c>
      <c r="AC446">
        <v>3</v>
      </c>
      <c r="AD446">
        <v>17</v>
      </c>
      <c r="AE446" t="s">
        <v>1503</v>
      </c>
      <c r="AF446" t="s">
        <v>1504</v>
      </c>
    </row>
    <row r="447" spans="17:32">
      <c r="Q447">
        <v>1</v>
      </c>
      <c r="R447">
        <v>6</v>
      </c>
      <c r="S447">
        <v>32</v>
      </c>
      <c r="T447" t="s">
        <v>1505</v>
      </c>
      <c r="U447" t="s">
        <v>1506</v>
      </c>
      <c r="AC447">
        <v>3</v>
      </c>
      <c r="AD447">
        <v>18</v>
      </c>
      <c r="AE447" t="s">
        <v>1507</v>
      </c>
      <c r="AF447" t="s">
        <v>1508</v>
      </c>
    </row>
    <row r="448" spans="17:32">
      <c r="Q448">
        <v>1</v>
      </c>
      <c r="R448">
        <v>6</v>
      </c>
      <c r="S448">
        <v>33</v>
      </c>
      <c r="T448" t="s">
        <v>1509</v>
      </c>
      <c r="U448" t="s">
        <v>1510</v>
      </c>
      <c r="AC448">
        <v>3</v>
      </c>
      <c r="AD448">
        <v>19</v>
      </c>
      <c r="AE448" t="s">
        <v>1511</v>
      </c>
      <c r="AF448" t="s">
        <v>1512</v>
      </c>
    </row>
    <row r="449" spans="17:32">
      <c r="Q449">
        <v>1</v>
      </c>
      <c r="R449">
        <v>6</v>
      </c>
      <c r="S449">
        <v>34</v>
      </c>
      <c r="T449" t="s">
        <v>1513</v>
      </c>
      <c r="U449" t="s">
        <v>1514</v>
      </c>
      <c r="AC449">
        <v>3</v>
      </c>
      <c r="AD449">
        <v>20</v>
      </c>
      <c r="AE449" t="s">
        <v>1515</v>
      </c>
      <c r="AF449" t="s">
        <v>1516</v>
      </c>
    </row>
    <row r="450" spans="17:32">
      <c r="Q450">
        <v>1</v>
      </c>
      <c r="R450">
        <v>6</v>
      </c>
      <c r="S450">
        <v>35</v>
      </c>
      <c r="T450" t="s">
        <v>1517</v>
      </c>
      <c r="U450" t="s">
        <v>1518</v>
      </c>
      <c r="AC450">
        <v>3</v>
      </c>
      <c r="AD450">
        <v>21</v>
      </c>
      <c r="AE450" t="s">
        <v>1519</v>
      </c>
      <c r="AF450" t="s">
        <v>1520</v>
      </c>
    </row>
    <row r="451" spans="17:32">
      <c r="Q451">
        <v>1</v>
      </c>
      <c r="R451">
        <v>6</v>
      </c>
      <c r="S451">
        <v>36</v>
      </c>
      <c r="T451" t="s">
        <v>1521</v>
      </c>
      <c r="U451" t="s">
        <v>1522</v>
      </c>
      <c r="AC451">
        <v>3</v>
      </c>
      <c r="AD451">
        <v>22</v>
      </c>
      <c r="AE451" t="s">
        <v>1523</v>
      </c>
      <c r="AF451" t="s">
        <v>1524</v>
      </c>
    </row>
    <row r="452" spans="17:32">
      <c r="Q452">
        <v>1</v>
      </c>
      <c r="R452">
        <v>6</v>
      </c>
      <c r="S452">
        <v>37</v>
      </c>
      <c r="T452" t="s">
        <v>1525</v>
      </c>
      <c r="U452" t="s">
        <v>1526</v>
      </c>
      <c r="AC452">
        <v>3</v>
      </c>
      <c r="AD452">
        <v>23</v>
      </c>
      <c r="AE452" t="s">
        <v>1527</v>
      </c>
      <c r="AF452" t="s">
        <v>1528</v>
      </c>
    </row>
    <row r="453" spans="17:32">
      <c r="Q453">
        <v>1</v>
      </c>
      <c r="R453">
        <v>6</v>
      </c>
      <c r="S453">
        <v>38</v>
      </c>
      <c r="T453" t="s">
        <v>1529</v>
      </c>
      <c r="U453" t="s">
        <v>1530</v>
      </c>
      <c r="AC453">
        <v>3</v>
      </c>
      <c r="AD453">
        <v>24</v>
      </c>
      <c r="AE453" t="s">
        <v>1531</v>
      </c>
      <c r="AF453" t="s">
        <v>1532</v>
      </c>
    </row>
    <row r="454" spans="17:32">
      <c r="Q454">
        <v>1</v>
      </c>
      <c r="R454">
        <v>6</v>
      </c>
      <c r="S454">
        <v>39</v>
      </c>
      <c r="T454" t="s">
        <v>1533</v>
      </c>
      <c r="U454" t="s">
        <v>1534</v>
      </c>
      <c r="AC454">
        <v>3</v>
      </c>
      <c r="AD454">
        <v>25</v>
      </c>
      <c r="AE454" t="s">
        <v>1535</v>
      </c>
      <c r="AF454" t="s">
        <v>1536</v>
      </c>
    </row>
    <row r="455" spans="17:32">
      <c r="Q455">
        <v>1</v>
      </c>
      <c r="R455">
        <v>6</v>
      </c>
      <c r="S455">
        <v>40</v>
      </c>
      <c r="T455" t="s">
        <v>1537</v>
      </c>
      <c r="U455" t="s">
        <v>1538</v>
      </c>
      <c r="AC455">
        <v>3</v>
      </c>
      <c r="AD455">
        <v>26</v>
      </c>
      <c r="AE455" t="s">
        <v>1539</v>
      </c>
      <c r="AF455" t="s">
        <v>1540</v>
      </c>
    </row>
    <row r="456" spans="17:32">
      <c r="Q456">
        <v>1</v>
      </c>
      <c r="R456">
        <v>6</v>
      </c>
      <c r="S456">
        <v>41</v>
      </c>
      <c r="T456" t="s">
        <v>1541</v>
      </c>
      <c r="U456" t="s">
        <v>1542</v>
      </c>
      <c r="AC456">
        <v>3</v>
      </c>
      <c r="AD456">
        <v>27</v>
      </c>
      <c r="AE456" t="s">
        <v>1543</v>
      </c>
      <c r="AF456" t="s">
        <v>1544</v>
      </c>
    </row>
    <row r="457" spans="17:32">
      <c r="Q457">
        <v>1</v>
      </c>
      <c r="R457">
        <v>6</v>
      </c>
      <c r="S457">
        <v>42</v>
      </c>
      <c r="T457" t="s">
        <v>1545</v>
      </c>
      <c r="U457" t="s">
        <v>1546</v>
      </c>
      <c r="AC457">
        <v>3</v>
      </c>
      <c r="AD457">
        <v>28</v>
      </c>
      <c r="AE457" t="s">
        <v>1547</v>
      </c>
      <c r="AF457" t="s">
        <v>1548</v>
      </c>
    </row>
    <row r="458" spans="17:32">
      <c r="Q458">
        <v>1</v>
      </c>
      <c r="R458">
        <v>6</v>
      </c>
      <c r="S458">
        <v>43</v>
      </c>
      <c r="T458" t="s">
        <v>1549</v>
      </c>
      <c r="U458" t="s">
        <v>1550</v>
      </c>
      <c r="AC458">
        <v>3</v>
      </c>
      <c r="AD458">
        <v>29</v>
      </c>
      <c r="AE458" t="s">
        <v>1551</v>
      </c>
      <c r="AF458" t="s">
        <v>1552</v>
      </c>
    </row>
    <row r="459" spans="17:32">
      <c r="Q459">
        <v>1</v>
      </c>
      <c r="R459">
        <v>6</v>
      </c>
      <c r="S459">
        <v>44</v>
      </c>
      <c r="T459" t="s">
        <v>1553</v>
      </c>
      <c r="U459" t="s">
        <v>1554</v>
      </c>
      <c r="AC459">
        <v>3</v>
      </c>
      <c r="AD459">
        <v>30</v>
      </c>
      <c r="AE459" t="s">
        <v>1555</v>
      </c>
      <c r="AF459" t="s">
        <v>1556</v>
      </c>
    </row>
    <row r="460" spans="17:32">
      <c r="Q460">
        <v>1</v>
      </c>
      <c r="R460">
        <v>6</v>
      </c>
      <c r="S460">
        <v>45</v>
      </c>
      <c r="T460" t="s">
        <v>1557</v>
      </c>
      <c r="U460" t="s">
        <v>1558</v>
      </c>
      <c r="AC460">
        <v>3</v>
      </c>
      <c r="AD460">
        <v>31</v>
      </c>
      <c r="AE460" t="s">
        <v>1559</v>
      </c>
      <c r="AF460" t="s">
        <v>1560</v>
      </c>
    </row>
    <row r="461" spans="17:32">
      <c r="Q461">
        <v>1</v>
      </c>
      <c r="R461">
        <v>6</v>
      </c>
      <c r="S461">
        <v>46</v>
      </c>
      <c r="T461" t="s">
        <v>1561</v>
      </c>
      <c r="U461" t="s">
        <v>1562</v>
      </c>
      <c r="AC461">
        <v>3</v>
      </c>
      <c r="AD461">
        <v>32</v>
      </c>
      <c r="AE461" t="s">
        <v>1563</v>
      </c>
      <c r="AF461" t="s">
        <v>1564</v>
      </c>
    </row>
    <row r="462" spans="17:32">
      <c r="Q462">
        <v>1</v>
      </c>
      <c r="R462">
        <v>6</v>
      </c>
      <c r="S462">
        <v>47</v>
      </c>
      <c r="T462" t="s">
        <v>1565</v>
      </c>
      <c r="U462" t="s">
        <v>1566</v>
      </c>
      <c r="AC462">
        <v>3</v>
      </c>
      <c r="AD462">
        <v>33</v>
      </c>
      <c r="AE462" t="s">
        <v>1567</v>
      </c>
      <c r="AF462" t="s">
        <v>1568</v>
      </c>
    </row>
    <row r="463" spans="17:32">
      <c r="Q463">
        <v>1</v>
      </c>
      <c r="R463">
        <v>6</v>
      </c>
      <c r="S463">
        <v>48</v>
      </c>
      <c r="T463" t="s">
        <v>1569</v>
      </c>
      <c r="U463" t="s">
        <v>1570</v>
      </c>
      <c r="AC463">
        <v>4</v>
      </c>
      <c r="AD463">
        <v>1</v>
      </c>
      <c r="AE463" t="s">
        <v>734</v>
      </c>
      <c r="AF463" t="s">
        <v>1571</v>
      </c>
    </row>
    <row r="464" spans="17:32">
      <c r="Q464">
        <v>1</v>
      </c>
      <c r="R464">
        <v>6</v>
      </c>
      <c r="S464">
        <v>49</v>
      </c>
      <c r="T464" t="s">
        <v>1572</v>
      </c>
      <c r="U464" t="s">
        <v>1573</v>
      </c>
      <c r="AC464">
        <v>4</v>
      </c>
      <c r="AD464">
        <v>2</v>
      </c>
      <c r="AE464" t="s">
        <v>1574</v>
      </c>
      <c r="AF464" t="s">
        <v>1575</v>
      </c>
    </row>
    <row r="465" spans="17:32">
      <c r="Q465">
        <v>1</v>
      </c>
      <c r="R465">
        <v>6</v>
      </c>
      <c r="S465">
        <v>50</v>
      </c>
      <c r="T465" t="s">
        <v>1576</v>
      </c>
      <c r="U465" t="s">
        <v>1577</v>
      </c>
      <c r="AC465">
        <v>4</v>
      </c>
      <c r="AD465">
        <v>3</v>
      </c>
      <c r="AE465" t="s">
        <v>1578</v>
      </c>
      <c r="AF465" t="s">
        <v>1579</v>
      </c>
    </row>
    <row r="466" spans="17:32">
      <c r="Q466">
        <v>1</v>
      </c>
      <c r="R466">
        <v>6</v>
      </c>
      <c r="S466">
        <v>51</v>
      </c>
      <c r="T466" t="s">
        <v>1580</v>
      </c>
      <c r="U466" t="s">
        <v>1581</v>
      </c>
      <c r="AC466">
        <v>4</v>
      </c>
      <c r="AD466">
        <v>4</v>
      </c>
      <c r="AE466" t="s">
        <v>1582</v>
      </c>
      <c r="AF466" t="s">
        <v>1583</v>
      </c>
    </row>
    <row r="467" spans="17:32">
      <c r="Q467">
        <v>1</v>
      </c>
      <c r="R467">
        <v>6</v>
      </c>
      <c r="S467">
        <v>52</v>
      </c>
      <c r="T467" t="s">
        <v>1584</v>
      </c>
      <c r="U467" t="s">
        <v>1585</v>
      </c>
      <c r="AC467">
        <v>4</v>
      </c>
      <c r="AD467">
        <v>5</v>
      </c>
      <c r="AE467" t="s">
        <v>1586</v>
      </c>
      <c r="AF467" t="s">
        <v>1587</v>
      </c>
    </row>
    <row r="468" spans="17:32">
      <c r="Q468">
        <v>1</v>
      </c>
      <c r="R468">
        <v>6</v>
      </c>
      <c r="S468">
        <v>53</v>
      </c>
      <c r="T468" t="s">
        <v>1588</v>
      </c>
      <c r="U468" t="s">
        <v>1589</v>
      </c>
      <c r="AC468">
        <v>4</v>
      </c>
      <c r="AD468">
        <v>6</v>
      </c>
      <c r="AE468" t="s">
        <v>1590</v>
      </c>
      <c r="AF468" t="s">
        <v>1591</v>
      </c>
    </row>
    <row r="469" spans="17:32">
      <c r="Q469">
        <v>1</v>
      </c>
      <c r="R469">
        <v>6</v>
      </c>
      <c r="S469">
        <v>54</v>
      </c>
      <c r="T469" t="s">
        <v>1592</v>
      </c>
      <c r="U469" t="s">
        <v>1593</v>
      </c>
      <c r="AC469">
        <v>4</v>
      </c>
      <c r="AD469">
        <v>7</v>
      </c>
      <c r="AE469" t="s">
        <v>1594</v>
      </c>
      <c r="AF469" t="s">
        <v>1595</v>
      </c>
    </row>
    <row r="470" spans="17:32">
      <c r="Q470">
        <v>1</v>
      </c>
      <c r="R470">
        <v>6</v>
      </c>
      <c r="S470">
        <v>55</v>
      </c>
      <c r="T470" t="s">
        <v>1596</v>
      </c>
      <c r="U470" t="s">
        <v>1597</v>
      </c>
      <c r="AC470">
        <v>4</v>
      </c>
      <c r="AD470">
        <v>8</v>
      </c>
      <c r="AE470" t="s">
        <v>1598</v>
      </c>
      <c r="AF470" t="s">
        <v>1599</v>
      </c>
    </row>
    <row r="471" spans="17:32">
      <c r="Q471">
        <v>1</v>
      </c>
      <c r="R471">
        <v>6</v>
      </c>
      <c r="S471">
        <v>56</v>
      </c>
      <c r="T471" t="s">
        <v>1600</v>
      </c>
      <c r="U471" t="s">
        <v>1601</v>
      </c>
      <c r="AC471">
        <v>4</v>
      </c>
      <c r="AD471">
        <v>9</v>
      </c>
      <c r="AE471" t="s">
        <v>1602</v>
      </c>
      <c r="AF471" t="s">
        <v>1603</v>
      </c>
    </row>
    <row r="472" spans="17:32">
      <c r="Q472">
        <v>1</v>
      </c>
      <c r="R472">
        <v>6</v>
      </c>
      <c r="S472">
        <v>57</v>
      </c>
      <c r="T472" t="s">
        <v>1604</v>
      </c>
      <c r="U472" t="s">
        <v>1605</v>
      </c>
      <c r="AC472">
        <v>4</v>
      </c>
      <c r="AD472">
        <v>10</v>
      </c>
      <c r="AE472" t="s">
        <v>1606</v>
      </c>
      <c r="AF472" t="s">
        <v>1607</v>
      </c>
    </row>
    <row r="473" spans="17:32">
      <c r="Q473">
        <v>1</v>
      </c>
      <c r="R473">
        <v>6</v>
      </c>
      <c r="S473">
        <v>58</v>
      </c>
      <c r="T473" t="s">
        <v>1608</v>
      </c>
      <c r="U473" t="s">
        <v>1609</v>
      </c>
      <c r="AC473">
        <v>4</v>
      </c>
      <c r="AD473">
        <v>11</v>
      </c>
      <c r="AE473" t="s">
        <v>1610</v>
      </c>
      <c r="AF473" t="s">
        <v>1611</v>
      </c>
    </row>
    <row r="474" spans="17:32">
      <c r="Q474">
        <v>1</v>
      </c>
      <c r="R474">
        <v>6</v>
      </c>
      <c r="S474">
        <v>59</v>
      </c>
      <c r="T474" t="s">
        <v>1612</v>
      </c>
      <c r="U474" t="s">
        <v>1613</v>
      </c>
      <c r="AC474">
        <v>4</v>
      </c>
      <c r="AD474">
        <v>12</v>
      </c>
      <c r="AE474" t="s">
        <v>1614</v>
      </c>
      <c r="AF474" t="s">
        <v>1615</v>
      </c>
    </row>
    <row r="475" spans="17:32">
      <c r="Q475">
        <v>1</v>
      </c>
      <c r="R475">
        <v>6</v>
      </c>
      <c r="S475">
        <v>60</v>
      </c>
      <c r="T475" t="s">
        <v>1616</v>
      </c>
      <c r="U475" t="s">
        <v>1617</v>
      </c>
      <c r="AC475">
        <v>4</v>
      </c>
      <c r="AD475">
        <v>13</v>
      </c>
      <c r="AE475" t="s">
        <v>1618</v>
      </c>
      <c r="AF475" t="s">
        <v>1619</v>
      </c>
    </row>
    <row r="476" spans="17:32">
      <c r="Q476">
        <v>1</v>
      </c>
      <c r="R476">
        <v>6</v>
      </c>
      <c r="S476">
        <v>61</v>
      </c>
      <c r="T476" t="s">
        <v>40</v>
      </c>
      <c r="U476" t="s">
        <v>1620</v>
      </c>
      <c r="AC476">
        <v>4</v>
      </c>
      <c r="AD476">
        <v>14</v>
      </c>
      <c r="AE476" t="s">
        <v>1621</v>
      </c>
      <c r="AF476" t="s">
        <v>1622</v>
      </c>
    </row>
    <row r="477" spans="17:32">
      <c r="Q477">
        <v>1</v>
      </c>
      <c r="R477">
        <v>7</v>
      </c>
      <c r="S477">
        <v>1</v>
      </c>
      <c r="T477" t="s">
        <v>1095</v>
      </c>
      <c r="U477" t="s">
        <v>1623</v>
      </c>
      <c r="AC477">
        <v>4</v>
      </c>
      <c r="AD477">
        <v>15</v>
      </c>
      <c r="AE477" t="s">
        <v>1624</v>
      </c>
      <c r="AF477" t="s">
        <v>1625</v>
      </c>
    </row>
    <row r="478" spans="17:32">
      <c r="Q478">
        <v>1</v>
      </c>
      <c r="R478">
        <v>7</v>
      </c>
      <c r="S478">
        <v>2</v>
      </c>
      <c r="T478" t="s">
        <v>394</v>
      </c>
      <c r="U478" t="s">
        <v>1626</v>
      </c>
      <c r="AC478">
        <v>4</v>
      </c>
      <c r="AD478">
        <v>16</v>
      </c>
      <c r="AE478" t="s">
        <v>1627</v>
      </c>
      <c r="AF478" t="s">
        <v>1628</v>
      </c>
    </row>
    <row r="479" spans="17:32">
      <c r="Q479">
        <v>1</v>
      </c>
      <c r="R479">
        <v>7</v>
      </c>
      <c r="S479">
        <v>3</v>
      </c>
      <c r="T479" t="s">
        <v>399</v>
      </c>
      <c r="U479" t="s">
        <v>1629</v>
      </c>
      <c r="AC479">
        <v>4</v>
      </c>
      <c r="AD479">
        <v>17</v>
      </c>
      <c r="AE479" t="s">
        <v>1630</v>
      </c>
      <c r="AF479" t="s">
        <v>1631</v>
      </c>
    </row>
    <row r="480" spans="17:32">
      <c r="Q480">
        <v>1</v>
      </c>
      <c r="R480">
        <v>7</v>
      </c>
      <c r="S480">
        <v>4</v>
      </c>
      <c r="T480" t="s">
        <v>1111</v>
      </c>
      <c r="U480" t="s">
        <v>1632</v>
      </c>
      <c r="AC480">
        <v>4</v>
      </c>
      <c r="AD480">
        <v>18</v>
      </c>
      <c r="AE480" t="s">
        <v>1633</v>
      </c>
      <c r="AF480" t="s">
        <v>1634</v>
      </c>
    </row>
    <row r="481" spans="17:32">
      <c r="Q481">
        <v>1</v>
      </c>
      <c r="R481">
        <v>7</v>
      </c>
      <c r="S481">
        <v>5</v>
      </c>
      <c r="T481" t="s">
        <v>1117</v>
      </c>
      <c r="U481" t="s">
        <v>1635</v>
      </c>
      <c r="AC481">
        <v>4</v>
      </c>
      <c r="AD481">
        <v>19</v>
      </c>
      <c r="AE481" t="s">
        <v>1636</v>
      </c>
      <c r="AF481" t="s">
        <v>1637</v>
      </c>
    </row>
    <row r="482" spans="17:32">
      <c r="Q482">
        <v>1</v>
      </c>
      <c r="R482">
        <v>7</v>
      </c>
      <c r="S482">
        <v>6</v>
      </c>
      <c r="T482" t="s">
        <v>1123</v>
      </c>
      <c r="U482" t="s">
        <v>1638</v>
      </c>
      <c r="AC482">
        <v>4</v>
      </c>
      <c r="AD482">
        <v>20</v>
      </c>
      <c r="AE482" t="s">
        <v>1639</v>
      </c>
      <c r="AF482" t="s">
        <v>1640</v>
      </c>
    </row>
    <row r="483" spans="17:32">
      <c r="Q483">
        <v>1</v>
      </c>
      <c r="R483">
        <v>7</v>
      </c>
      <c r="S483">
        <v>7</v>
      </c>
      <c r="T483" t="s">
        <v>1129</v>
      </c>
      <c r="U483" t="s">
        <v>1641</v>
      </c>
      <c r="AC483">
        <v>4</v>
      </c>
      <c r="AD483">
        <v>21</v>
      </c>
      <c r="AE483" t="s">
        <v>1642</v>
      </c>
      <c r="AF483" t="s">
        <v>1643</v>
      </c>
    </row>
    <row r="484" spans="17:32">
      <c r="Q484">
        <v>1</v>
      </c>
      <c r="R484">
        <v>7</v>
      </c>
      <c r="S484">
        <v>8</v>
      </c>
      <c r="T484" t="s">
        <v>1135</v>
      </c>
      <c r="U484" t="s">
        <v>1644</v>
      </c>
      <c r="AC484">
        <v>4</v>
      </c>
      <c r="AD484">
        <v>22</v>
      </c>
      <c r="AE484" t="s">
        <v>1645</v>
      </c>
      <c r="AF484" t="s">
        <v>1646</v>
      </c>
    </row>
    <row r="485" spans="17:32">
      <c r="Q485">
        <v>1</v>
      </c>
      <c r="R485">
        <v>7</v>
      </c>
      <c r="S485">
        <v>9</v>
      </c>
      <c r="T485" t="s">
        <v>1141</v>
      </c>
      <c r="U485" t="s">
        <v>1647</v>
      </c>
      <c r="AC485">
        <v>4</v>
      </c>
      <c r="AD485">
        <v>23</v>
      </c>
      <c r="AE485" t="s">
        <v>1648</v>
      </c>
      <c r="AF485" t="s">
        <v>1649</v>
      </c>
    </row>
    <row r="486" spans="17:32">
      <c r="Q486">
        <v>1</v>
      </c>
      <c r="R486">
        <v>7</v>
      </c>
      <c r="S486">
        <v>10</v>
      </c>
      <c r="T486" t="s">
        <v>1650</v>
      </c>
      <c r="U486" t="s">
        <v>1651</v>
      </c>
      <c r="AC486">
        <v>4</v>
      </c>
      <c r="AD486">
        <v>24</v>
      </c>
      <c r="AE486" t="s">
        <v>1652</v>
      </c>
      <c r="AF486" t="s">
        <v>1653</v>
      </c>
    </row>
    <row r="487" spans="17:32">
      <c r="Q487">
        <v>1</v>
      </c>
      <c r="R487">
        <v>7</v>
      </c>
      <c r="S487">
        <v>11</v>
      </c>
      <c r="T487" t="s">
        <v>1654</v>
      </c>
      <c r="U487" t="s">
        <v>1655</v>
      </c>
      <c r="AC487">
        <v>4</v>
      </c>
      <c r="AD487">
        <v>25</v>
      </c>
      <c r="AE487" t="s">
        <v>1656</v>
      </c>
      <c r="AF487" t="s">
        <v>1657</v>
      </c>
    </row>
    <row r="488" spans="17:32">
      <c r="Q488">
        <v>1</v>
      </c>
      <c r="R488">
        <v>7</v>
      </c>
      <c r="S488">
        <v>12</v>
      </c>
      <c r="T488" t="s">
        <v>1658</v>
      </c>
      <c r="U488" t="s">
        <v>1659</v>
      </c>
      <c r="AC488">
        <v>4</v>
      </c>
      <c r="AD488">
        <v>26</v>
      </c>
      <c r="AE488" t="s">
        <v>1660</v>
      </c>
      <c r="AF488" t="s">
        <v>1661</v>
      </c>
    </row>
    <row r="489" spans="17:32">
      <c r="Q489">
        <v>1</v>
      </c>
      <c r="R489">
        <v>7</v>
      </c>
      <c r="S489">
        <v>13</v>
      </c>
      <c r="T489" t="s">
        <v>1662</v>
      </c>
      <c r="U489" t="s">
        <v>1663</v>
      </c>
      <c r="AC489">
        <v>4</v>
      </c>
      <c r="AD489">
        <v>27</v>
      </c>
      <c r="AE489" t="s">
        <v>1664</v>
      </c>
      <c r="AF489" t="s">
        <v>1665</v>
      </c>
    </row>
    <row r="490" spans="17:32">
      <c r="Q490">
        <v>1</v>
      </c>
      <c r="R490">
        <v>7</v>
      </c>
      <c r="S490">
        <v>14</v>
      </c>
      <c r="T490" t="s">
        <v>1666</v>
      </c>
      <c r="U490" t="s">
        <v>1667</v>
      </c>
      <c r="AC490">
        <v>4</v>
      </c>
      <c r="AD490">
        <v>28</v>
      </c>
      <c r="AE490" t="s">
        <v>1668</v>
      </c>
      <c r="AF490" t="s">
        <v>1669</v>
      </c>
    </row>
    <row r="491" spans="17:32">
      <c r="Q491">
        <v>1</v>
      </c>
      <c r="R491">
        <v>7</v>
      </c>
      <c r="S491">
        <v>15</v>
      </c>
      <c r="T491" t="s">
        <v>1670</v>
      </c>
      <c r="U491" t="s">
        <v>1671</v>
      </c>
      <c r="AC491">
        <v>4</v>
      </c>
      <c r="AD491">
        <v>29</v>
      </c>
      <c r="AE491" t="s">
        <v>1672</v>
      </c>
      <c r="AF491" t="s">
        <v>1673</v>
      </c>
    </row>
    <row r="492" spans="17:32">
      <c r="Q492">
        <v>1</v>
      </c>
      <c r="R492">
        <v>7</v>
      </c>
      <c r="S492">
        <v>16</v>
      </c>
      <c r="T492" t="s">
        <v>1674</v>
      </c>
      <c r="U492" t="s">
        <v>1675</v>
      </c>
      <c r="AC492">
        <v>4</v>
      </c>
      <c r="AD492">
        <v>30</v>
      </c>
      <c r="AE492" t="s">
        <v>1676</v>
      </c>
      <c r="AF492" t="s">
        <v>1677</v>
      </c>
    </row>
    <row r="493" spans="17:32">
      <c r="Q493">
        <v>1</v>
      </c>
      <c r="R493">
        <v>7</v>
      </c>
      <c r="S493">
        <v>17</v>
      </c>
      <c r="T493" t="s">
        <v>1678</v>
      </c>
      <c r="U493" t="s">
        <v>1679</v>
      </c>
      <c r="AC493">
        <v>4</v>
      </c>
      <c r="AD493">
        <v>31</v>
      </c>
      <c r="AE493" t="s">
        <v>1680</v>
      </c>
      <c r="AF493" t="s">
        <v>1681</v>
      </c>
    </row>
    <row r="494" spans="17:32">
      <c r="Q494">
        <v>1</v>
      </c>
      <c r="R494">
        <v>7</v>
      </c>
      <c r="S494">
        <v>18</v>
      </c>
      <c r="T494" t="s">
        <v>1682</v>
      </c>
      <c r="U494" t="s">
        <v>1683</v>
      </c>
      <c r="AC494">
        <v>4</v>
      </c>
      <c r="AD494">
        <v>32</v>
      </c>
      <c r="AE494" t="s">
        <v>1684</v>
      </c>
      <c r="AF494" t="s">
        <v>1685</v>
      </c>
    </row>
    <row r="495" spans="17:32">
      <c r="Q495">
        <v>1</v>
      </c>
      <c r="R495">
        <v>7</v>
      </c>
      <c r="S495">
        <v>19</v>
      </c>
      <c r="T495" t="s">
        <v>1686</v>
      </c>
      <c r="U495" t="s">
        <v>1687</v>
      </c>
      <c r="AC495">
        <v>4</v>
      </c>
      <c r="AD495">
        <v>33</v>
      </c>
      <c r="AE495" t="s">
        <v>1688</v>
      </c>
      <c r="AF495" t="s">
        <v>1689</v>
      </c>
    </row>
    <row r="496" spans="17:32">
      <c r="Q496">
        <v>1</v>
      </c>
      <c r="R496">
        <v>7</v>
      </c>
      <c r="S496">
        <v>20</v>
      </c>
      <c r="T496" t="s">
        <v>1690</v>
      </c>
      <c r="U496" t="s">
        <v>1691</v>
      </c>
      <c r="AC496">
        <v>4</v>
      </c>
      <c r="AD496">
        <v>34</v>
      </c>
      <c r="AE496" t="s">
        <v>1692</v>
      </c>
      <c r="AF496" t="s">
        <v>1693</v>
      </c>
    </row>
    <row r="497" spans="17:32">
      <c r="Q497">
        <v>1</v>
      </c>
      <c r="R497">
        <v>7</v>
      </c>
      <c r="S497">
        <v>21</v>
      </c>
      <c r="T497" t="s">
        <v>1694</v>
      </c>
      <c r="U497" t="s">
        <v>1695</v>
      </c>
      <c r="AC497">
        <v>4</v>
      </c>
      <c r="AD497">
        <v>35</v>
      </c>
      <c r="AE497" t="s">
        <v>1696</v>
      </c>
      <c r="AF497" t="s">
        <v>1697</v>
      </c>
    </row>
    <row r="498" spans="17:32">
      <c r="Q498">
        <v>1</v>
      </c>
      <c r="R498">
        <v>7</v>
      </c>
      <c r="S498">
        <v>22</v>
      </c>
      <c r="T498" t="s">
        <v>1698</v>
      </c>
      <c r="U498" t="s">
        <v>1699</v>
      </c>
      <c r="AC498">
        <v>4</v>
      </c>
      <c r="AD498">
        <v>36</v>
      </c>
      <c r="AE498" t="s">
        <v>1700</v>
      </c>
      <c r="AF498" t="s">
        <v>1701</v>
      </c>
    </row>
    <row r="499" spans="17:32">
      <c r="Q499">
        <v>1</v>
      </c>
      <c r="R499">
        <v>7</v>
      </c>
      <c r="S499">
        <v>23</v>
      </c>
      <c r="T499" t="s">
        <v>1702</v>
      </c>
      <c r="U499" t="s">
        <v>1703</v>
      </c>
      <c r="AC499">
        <v>4</v>
      </c>
      <c r="AD499">
        <v>37</v>
      </c>
      <c r="AE499" t="s">
        <v>1704</v>
      </c>
      <c r="AF499" t="s">
        <v>1705</v>
      </c>
    </row>
    <row r="500" spans="17:32">
      <c r="Q500">
        <v>1</v>
      </c>
      <c r="R500">
        <v>7</v>
      </c>
      <c r="S500">
        <v>24</v>
      </c>
      <c r="T500" t="s">
        <v>1706</v>
      </c>
      <c r="U500" t="s">
        <v>1707</v>
      </c>
      <c r="AC500">
        <v>4</v>
      </c>
      <c r="AD500">
        <v>38</v>
      </c>
      <c r="AE500" t="s">
        <v>1708</v>
      </c>
      <c r="AF500" t="s">
        <v>1709</v>
      </c>
    </row>
    <row r="501" spans="17:32">
      <c r="Q501">
        <v>1</v>
      </c>
      <c r="R501">
        <v>7</v>
      </c>
      <c r="S501">
        <v>25</v>
      </c>
      <c r="T501" t="s">
        <v>1710</v>
      </c>
      <c r="U501" t="s">
        <v>1711</v>
      </c>
      <c r="AC501">
        <v>4</v>
      </c>
      <c r="AD501">
        <v>39</v>
      </c>
      <c r="AE501" t="s">
        <v>1712</v>
      </c>
      <c r="AF501" t="s">
        <v>1713</v>
      </c>
    </row>
    <row r="502" spans="17:32">
      <c r="Q502">
        <v>1</v>
      </c>
      <c r="R502">
        <v>7</v>
      </c>
      <c r="S502">
        <v>26</v>
      </c>
      <c r="T502" t="s">
        <v>1714</v>
      </c>
      <c r="U502" t="s">
        <v>1715</v>
      </c>
      <c r="AC502">
        <v>4</v>
      </c>
      <c r="AD502">
        <v>40</v>
      </c>
      <c r="AE502" t="s">
        <v>1716</v>
      </c>
      <c r="AF502" t="s">
        <v>1717</v>
      </c>
    </row>
    <row r="503" spans="17:32">
      <c r="Q503">
        <v>1</v>
      </c>
      <c r="R503">
        <v>7</v>
      </c>
      <c r="S503">
        <v>27</v>
      </c>
      <c r="T503" t="s">
        <v>1718</v>
      </c>
      <c r="U503" t="s">
        <v>1719</v>
      </c>
      <c r="AC503">
        <v>5</v>
      </c>
      <c r="AD503">
        <v>1</v>
      </c>
      <c r="AE503" t="s">
        <v>1720</v>
      </c>
      <c r="AF503" t="s">
        <v>1721</v>
      </c>
    </row>
    <row r="504" spans="17:32">
      <c r="Q504">
        <v>1</v>
      </c>
      <c r="R504">
        <v>7</v>
      </c>
      <c r="S504">
        <v>28</v>
      </c>
      <c r="T504" t="s">
        <v>1722</v>
      </c>
      <c r="U504" t="s">
        <v>1723</v>
      </c>
      <c r="AC504">
        <v>5</v>
      </c>
      <c r="AD504">
        <v>2</v>
      </c>
      <c r="AE504" t="s">
        <v>1724</v>
      </c>
      <c r="AF504" t="s">
        <v>1725</v>
      </c>
    </row>
    <row r="505" spans="17:32">
      <c r="Q505">
        <v>1</v>
      </c>
      <c r="R505">
        <v>7</v>
      </c>
      <c r="S505">
        <v>29</v>
      </c>
      <c r="T505" t="s">
        <v>1726</v>
      </c>
      <c r="U505" t="s">
        <v>1727</v>
      </c>
      <c r="AC505">
        <v>5</v>
      </c>
      <c r="AD505">
        <v>3</v>
      </c>
      <c r="AE505" t="s">
        <v>1728</v>
      </c>
      <c r="AF505" t="s">
        <v>1729</v>
      </c>
    </row>
    <row r="506" spans="17:32">
      <c r="Q506">
        <v>1</v>
      </c>
      <c r="R506">
        <v>7</v>
      </c>
      <c r="S506">
        <v>30</v>
      </c>
      <c r="T506" t="s">
        <v>1730</v>
      </c>
      <c r="U506" t="s">
        <v>1731</v>
      </c>
      <c r="AC506">
        <v>5</v>
      </c>
      <c r="AD506">
        <v>4</v>
      </c>
      <c r="AE506" t="s">
        <v>1732</v>
      </c>
      <c r="AF506" t="s">
        <v>1733</v>
      </c>
    </row>
    <row r="507" spans="17:32">
      <c r="Q507">
        <v>1</v>
      </c>
      <c r="R507">
        <v>7</v>
      </c>
      <c r="S507">
        <v>31</v>
      </c>
      <c r="T507" t="s">
        <v>1734</v>
      </c>
      <c r="U507" t="s">
        <v>1735</v>
      </c>
      <c r="AC507">
        <v>5</v>
      </c>
      <c r="AD507">
        <v>5</v>
      </c>
      <c r="AE507" t="s">
        <v>1736</v>
      </c>
      <c r="AF507" t="s">
        <v>1737</v>
      </c>
    </row>
    <row r="508" spans="17:32">
      <c r="Q508">
        <v>1</v>
      </c>
      <c r="R508">
        <v>7</v>
      </c>
      <c r="S508">
        <v>32</v>
      </c>
      <c r="T508" t="s">
        <v>1738</v>
      </c>
      <c r="U508" t="s">
        <v>1739</v>
      </c>
      <c r="AC508">
        <v>5</v>
      </c>
      <c r="AD508">
        <v>6</v>
      </c>
      <c r="AE508" t="s">
        <v>1740</v>
      </c>
      <c r="AF508" t="s">
        <v>1741</v>
      </c>
    </row>
    <row r="509" spans="17:32">
      <c r="Q509">
        <v>1</v>
      </c>
      <c r="R509">
        <v>7</v>
      </c>
      <c r="S509">
        <v>33</v>
      </c>
      <c r="T509" t="s">
        <v>1742</v>
      </c>
      <c r="U509" t="s">
        <v>1743</v>
      </c>
      <c r="AC509">
        <v>5</v>
      </c>
      <c r="AD509">
        <v>7</v>
      </c>
      <c r="AE509" t="s">
        <v>1744</v>
      </c>
      <c r="AF509" t="s">
        <v>1745</v>
      </c>
    </row>
    <row r="510" spans="17:32">
      <c r="Q510">
        <v>1</v>
      </c>
      <c r="R510">
        <v>7</v>
      </c>
      <c r="S510">
        <v>34</v>
      </c>
      <c r="T510" t="s">
        <v>1746</v>
      </c>
      <c r="U510" t="s">
        <v>1747</v>
      </c>
      <c r="AC510">
        <v>5</v>
      </c>
      <c r="AD510">
        <v>8</v>
      </c>
      <c r="AE510" t="s">
        <v>1748</v>
      </c>
      <c r="AF510" t="s">
        <v>1749</v>
      </c>
    </row>
    <row r="511" spans="17:32">
      <c r="Q511">
        <v>1</v>
      </c>
      <c r="R511">
        <v>7</v>
      </c>
      <c r="S511">
        <v>35</v>
      </c>
      <c r="T511" t="s">
        <v>1750</v>
      </c>
      <c r="U511" t="s">
        <v>1751</v>
      </c>
      <c r="AC511">
        <v>5</v>
      </c>
      <c r="AD511">
        <v>9</v>
      </c>
      <c r="AE511" t="s">
        <v>1752</v>
      </c>
      <c r="AF511" t="s">
        <v>1753</v>
      </c>
    </row>
    <row r="512" spans="17:32">
      <c r="Q512">
        <v>1</v>
      </c>
      <c r="R512">
        <v>7</v>
      </c>
      <c r="S512">
        <v>36</v>
      </c>
      <c r="T512" t="s">
        <v>1754</v>
      </c>
      <c r="U512" t="s">
        <v>1755</v>
      </c>
      <c r="AC512">
        <v>5</v>
      </c>
      <c r="AD512">
        <v>10</v>
      </c>
      <c r="AE512" t="s">
        <v>1756</v>
      </c>
      <c r="AF512" t="s">
        <v>1757</v>
      </c>
    </row>
    <row r="513" spans="17:32">
      <c r="Q513">
        <v>1</v>
      </c>
      <c r="R513">
        <v>7</v>
      </c>
      <c r="S513">
        <v>37</v>
      </c>
      <c r="T513" t="s">
        <v>1758</v>
      </c>
      <c r="U513" t="s">
        <v>1759</v>
      </c>
      <c r="AC513">
        <v>5</v>
      </c>
      <c r="AD513">
        <v>11</v>
      </c>
      <c r="AE513" t="s">
        <v>1760</v>
      </c>
      <c r="AF513" t="s">
        <v>1761</v>
      </c>
    </row>
    <row r="514" spans="17:32">
      <c r="Q514">
        <v>1</v>
      </c>
      <c r="R514">
        <v>7</v>
      </c>
      <c r="S514">
        <v>38</v>
      </c>
      <c r="T514" t="s">
        <v>40</v>
      </c>
      <c r="U514" t="s">
        <v>1762</v>
      </c>
      <c r="AC514">
        <v>5</v>
      </c>
      <c r="AD514">
        <v>12</v>
      </c>
      <c r="AE514" t="s">
        <v>1763</v>
      </c>
      <c r="AF514" t="s">
        <v>1764</v>
      </c>
    </row>
    <row r="515" spans="17:32">
      <c r="Q515">
        <v>1</v>
      </c>
      <c r="R515">
        <v>8</v>
      </c>
      <c r="S515">
        <v>1</v>
      </c>
      <c r="T515" t="s">
        <v>1095</v>
      </c>
      <c r="U515" t="s">
        <v>1765</v>
      </c>
      <c r="AC515">
        <v>5</v>
      </c>
      <c r="AD515">
        <v>13</v>
      </c>
      <c r="AE515" t="s">
        <v>1766</v>
      </c>
      <c r="AF515" t="s">
        <v>1767</v>
      </c>
    </row>
    <row r="516" spans="17:32">
      <c r="Q516">
        <v>1</v>
      </c>
      <c r="R516">
        <v>8</v>
      </c>
      <c r="S516">
        <v>2</v>
      </c>
      <c r="T516" t="s">
        <v>394</v>
      </c>
      <c r="U516" t="s">
        <v>1768</v>
      </c>
      <c r="AC516">
        <v>5</v>
      </c>
      <c r="AD516">
        <v>14</v>
      </c>
      <c r="AE516" t="s">
        <v>1769</v>
      </c>
      <c r="AF516" t="s">
        <v>1770</v>
      </c>
    </row>
    <row r="517" spans="17:32">
      <c r="Q517">
        <v>1</v>
      </c>
      <c r="R517">
        <v>8</v>
      </c>
      <c r="S517">
        <v>3</v>
      </c>
      <c r="T517" t="s">
        <v>399</v>
      </c>
      <c r="U517" t="s">
        <v>1771</v>
      </c>
      <c r="AC517">
        <v>5</v>
      </c>
      <c r="AD517">
        <v>15</v>
      </c>
      <c r="AE517" t="s">
        <v>1772</v>
      </c>
      <c r="AF517" t="s">
        <v>1773</v>
      </c>
    </row>
    <row r="518" spans="17:32">
      <c r="Q518">
        <v>1</v>
      </c>
      <c r="R518">
        <v>8</v>
      </c>
      <c r="S518">
        <v>4</v>
      </c>
      <c r="T518" t="s">
        <v>1111</v>
      </c>
      <c r="U518" t="s">
        <v>1774</v>
      </c>
      <c r="AC518">
        <v>5</v>
      </c>
      <c r="AD518">
        <v>16</v>
      </c>
      <c r="AE518" t="s">
        <v>1775</v>
      </c>
      <c r="AF518" t="s">
        <v>1776</v>
      </c>
    </row>
    <row r="519" spans="17:32">
      <c r="Q519">
        <v>1</v>
      </c>
      <c r="R519">
        <v>8</v>
      </c>
      <c r="S519">
        <v>5</v>
      </c>
      <c r="T519" t="s">
        <v>1117</v>
      </c>
      <c r="U519" t="s">
        <v>1777</v>
      </c>
      <c r="AC519">
        <v>5</v>
      </c>
      <c r="AD519">
        <v>17</v>
      </c>
      <c r="AE519" t="s">
        <v>1778</v>
      </c>
      <c r="AF519" t="s">
        <v>1779</v>
      </c>
    </row>
    <row r="520" spans="17:32">
      <c r="Q520">
        <v>1</v>
      </c>
      <c r="R520">
        <v>8</v>
      </c>
      <c r="S520">
        <v>6</v>
      </c>
      <c r="T520" t="s">
        <v>1123</v>
      </c>
      <c r="U520" t="s">
        <v>1780</v>
      </c>
      <c r="AC520">
        <v>5</v>
      </c>
      <c r="AD520">
        <v>18</v>
      </c>
      <c r="AE520" t="s">
        <v>1781</v>
      </c>
      <c r="AF520" t="s">
        <v>1782</v>
      </c>
    </row>
    <row r="521" spans="17:32">
      <c r="Q521">
        <v>1</v>
      </c>
      <c r="R521">
        <v>8</v>
      </c>
      <c r="S521">
        <v>7</v>
      </c>
      <c r="T521" t="s">
        <v>1129</v>
      </c>
      <c r="U521" t="s">
        <v>1783</v>
      </c>
      <c r="AC521">
        <v>5</v>
      </c>
      <c r="AD521">
        <v>19</v>
      </c>
      <c r="AE521" t="s">
        <v>1784</v>
      </c>
      <c r="AF521" t="s">
        <v>1785</v>
      </c>
    </row>
    <row r="522" spans="17:32">
      <c r="Q522">
        <v>1</v>
      </c>
      <c r="R522">
        <v>8</v>
      </c>
      <c r="S522">
        <v>8</v>
      </c>
      <c r="T522" t="s">
        <v>1135</v>
      </c>
      <c r="U522" t="s">
        <v>1786</v>
      </c>
      <c r="AC522">
        <v>5</v>
      </c>
      <c r="AD522">
        <v>20</v>
      </c>
      <c r="AE522" t="s">
        <v>1787</v>
      </c>
      <c r="AF522" t="s">
        <v>1788</v>
      </c>
    </row>
    <row r="523" spans="17:32">
      <c r="Q523">
        <v>1</v>
      </c>
      <c r="R523">
        <v>8</v>
      </c>
      <c r="S523">
        <v>9</v>
      </c>
      <c r="T523" t="s">
        <v>1141</v>
      </c>
      <c r="U523" t="s">
        <v>1789</v>
      </c>
      <c r="AC523">
        <v>5</v>
      </c>
      <c r="AD523">
        <v>21</v>
      </c>
      <c r="AE523" t="s">
        <v>1790</v>
      </c>
      <c r="AF523" t="s">
        <v>1791</v>
      </c>
    </row>
    <row r="524" spans="17:32">
      <c r="Q524">
        <v>1</v>
      </c>
      <c r="R524">
        <v>8</v>
      </c>
      <c r="S524">
        <v>10</v>
      </c>
      <c r="T524" t="s">
        <v>1792</v>
      </c>
      <c r="U524" t="s">
        <v>1793</v>
      </c>
      <c r="AC524">
        <v>5</v>
      </c>
      <c r="AD524">
        <v>22</v>
      </c>
      <c r="AE524" t="s">
        <v>1794</v>
      </c>
      <c r="AF524" t="s">
        <v>1795</v>
      </c>
    </row>
    <row r="525" spans="17:32">
      <c r="Q525">
        <v>1</v>
      </c>
      <c r="R525">
        <v>8</v>
      </c>
      <c r="S525">
        <v>11</v>
      </c>
      <c r="T525" t="s">
        <v>1796</v>
      </c>
      <c r="U525" t="s">
        <v>1797</v>
      </c>
      <c r="AC525">
        <v>5</v>
      </c>
      <c r="AD525">
        <v>23</v>
      </c>
      <c r="AE525" t="s">
        <v>1798</v>
      </c>
      <c r="AF525" t="s">
        <v>1799</v>
      </c>
    </row>
    <row r="526" spans="17:32">
      <c r="Q526">
        <v>1</v>
      </c>
      <c r="R526">
        <v>8</v>
      </c>
      <c r="S526">
        <v>12</v>
      </c>
      <c r="T526" t="s">
        <v>1800</v>
      </c>
      <c r="U526" t="s">
        <v>1801</v>
      </c>
      <c r="AC526">
        <v>5</v>
      </c>
      <c r="AD526">
        <v>24</v>
      </c>
      <c r="AE526" t="s">
        <v>1802</v>
      </c>
      <c r="AF526" t="s">
        <v>1803</v>
      </c>
    </row>
    <row r="527" spans="17:32">
      <c r="Q527">
        <v>1</v>
      </c>
      <c r="R527">
        <v>8</v>
      </c>
      <c r="S527">
        <v>13</v>
      </c>
      <c r="T527" t="s">
        <v>1804</v>
      </c>
      <c r="U527" t="s">
        <v>1805</v>
      </c>
      <c r="AC527">
        <v>5</v>
      </c>
      <c r="AD527">
        <v>25</v>
      </c>
      <c r="AE527" t="s">
        <v>1806</v>
      </c>
      <c r="AF527" t="s">
        <v>1807</v>
      </c>
    </row>
    <row r="528" spans="17:32">
      <c r="Q528">
        <v>1</v>
      </c>
      <c r="R528">
        <v>8</v>
      </c>
      <c r="S528">
        <v>14</v>
      </c>
      <c r="T528" t="s">
        <v>1808</v>
      </c>
      <c r="U528" t="s">
        <v>1809</v>
      </c>
      <c r="AC528">
        <v>6</v>
      </c>
      <c r="AD528">
        <v>1</v>
      </c>
      <c r="AE528" t="s">
        <v>1810</v>
      </c>
      <c r="AF528" t="s">
        <v>1811</v>
      </c>
    </row>
    <row r="529" spans="17:32">
      <c r="Q529">
        <v>1</v>
      </c>
      <c r="R529">
        <v>8</v>
      </c>
      <c r="S529">
        <v>15</v>
      </c>
      <c r="T529" t="s">
        <v>1812</v>
      </c>
      <c r="U529" t="s">
        <v>1813</v>
      </c>
      <c r="AC529">
        <v>6</v>
      </c>
      <c r="AD529">
        <v>2</v>
      </c>
      <c r="AE529" t="s">
        <v>1814</v>
      </c>
      <c r="AF529" t="s">
        <v>1815</v>
      </c>
    </row>
    <row r="530" spans="17:32">
      <c r="Q530">
        <v>1</v>
      </c>
      <c r="R530">
        <v>8</v>
      </c>
      <c r="S530">
        <v>16</v>
      </c>
      <c r="T530" t="s">
        <v>1816</v>
      </c>
      <c r="U530" t="s">
        <v>1817</v>
      </c>
      <c r="AC530">
        <v>6</v>
      </c>
      <c r="AD530">
        <v>3</v>
      </c>
      <c r="AE530" t="s">
        <v>1818</v>
      </c>
      <c r="AF530" t="s">
        <v>1819</v>
      </c>
    </row>
    <row r="531" spans="17:32">
      <c r="Q531">
        <v>1</v>
      </c>
      <c r="R531">
        <v>8</v>
      </c>
      <c r="S531">
        <v>17</v>
      </c>
      <c r="T531" t="s">
        <v>1820</v>
      </c>
      <c r="U531" t="s">
        <v>1821</v>
      </c>
      <c r="AC531">
        <v>6</v>
      </c>
      <c r="AD531">
        <v>4</v>
      </c>
      <c r="AE531" t="s">
        <v>1822</v>
      </c>
      <c r="AF531" t="s">
        <v>1823</v>
      </c>
    </row>
    <row r="532" spans="17:32">
      <c r="Q532">
        <v>1</v>
      </c>
      <c r="R532">
        <v>8</v>
      </c>
      <c r="S532">
        <v>18</v>
      </c>
      <c r="T532" t="s">
        <v>1824</v>
      </c>
      <c r="U532" t="s">
        <v>1825</v>
      </c>
      <c r="AC532">
        <v>6</v>
      </c>
      <c r="AD532">
        <v>5</v>
      </c>
      <c r="AE532" t="s">
        <v>1826</v>
      </c>
      <c r="AF532" t="s">
        <v>1827</v>
      </c>
    </row>
    <row r="533" spans="17:32">
      <c r="Q533">
        <v>1</v>
      </c>
      <c r="R533">
        <v>8</v>
      </c>
      <c r="S533">
        <v>19</v>
      </c>
      <c r="T533" t="s">
        <v>1828</v>
      </c>
      <c r="U533" t="s">
        <v>1829</v>
      </c>
      <c r="AC533">
        <v>6</v>
      </c>
      <c r="AD533">
        <v>6</v>
      </c>
      <c r="AE533" t="s">
        <v>1830</v>
      </c>
      <c r="AF533" t="s">
        <v>1831</v>
      </c>
    </row>
    <row r="534" spans="17:32">
      <c r="Q534">
        <v>1</v>
      </c>
      <c r="R534">
        <v>8</v>
      </c>
      <c r="S534">
        <v>20</v>
      </c>
      <c r="T534" t="s">
        <v>1832</v>
      </c>
      <c r="U534" t="s">
        <v>1833</v>
      </c>
      <c r="AC534">
        <v>6</v>
      </c>
      <c r="AD534">
        <v>7</v>
      </c>
      <c r="AE534" t="s">
        <v>1834</v>
      </c>
      <c r="AF534" t="s">
        <v>1835</v>
      </c>
    </row>
    <row r="535" spans="17:32">
      <c r="Q535">
        <v>1</v>
      </c>
      <c r="R535">
        <v>8</v>
      </c>
      <c r="S535">
        <v>21</v>
      </c>
      <c r="T535" t="s">
        <v>1836</v>
      </c>
      <c r="U535" t="s">
        <v>1837</v>
      </c>
      <c r="AC535">
        <v>6</v>
      </c>
      <c r="AD535">
        <v>8</v>
      </c>
      <c r="AE535" t="s">
        <v>1838</v>
      </c>
      <c r="AF535" t="s">
        <v>1839</v>
      </c>
    </row>
    <row r="536" spans="17:32">
      <c r="Q536">
        <v>1</v>
      </c>
      <c r="R536">
        <v>8</v>
      </c>
      <c r="S536">
        <v>22</v>
      </c>
      <c r="T536" t="s">
        <v>1840</v>
      </c>
      <c r="U536" t="s">
        <v>1841</v>
      </c>
      <c r="AC536">
        <v>6</v>
      </c>
      <c r="AD536">
        <v>9</v>
      </c>
      <c r="AE536" t="s">
        <v>1842</v>
      </c>
      <c r="AF536" t="s">
        <v>1843</v>
      </c>
    </row>
    <row r="537" spans="17:32">
      <c r="Q537">
        <v>1</v>
      </c>
      <c r="R537">
        <v>8</v>
      </c>
      <c r="S537">
        <v>23</v>
      </c>
      <c r="T537" t="s">
        <v>1844</v>
      </c>
      <c r="U537" t="s">
        <v>1845</v>
      </c>
      <c r="AC537">
        <v>6</v>
      </c>
      <c r="AD537">
        <v>10</v>
      </c>
      <c r="AE537" t="s">
        <v>1846</v>
      </c>
      <c r="AF537" t="s">
        <v>1847</v>
      </c>
    </row>
    <row r="538" spans="17:32">
      <c r="Q538">
        <v>1</v>
      </c>
      <c r="R538">
        <v>8</v>
      </c>
      <c r="S538">
        <v>24</v>
      </c>
      <c r="T538" t="s">
        <v>1848</v>
      </c>
      <c r="U538" t="s">
        <v>1849</v>
      </c>
      <c r="AC538">
        <v>6</v>
      </c>
      <c r="AD538">
        <v>11</v>
      </c>
      <c r="AE538" t="s">
        <v>1850</v>
      </c>
      <c r="AF538" t="s">
        <v>1851</v>
      </c>
    </row>
    <row r="539" spans="17:32">
      <c r="Q539">
        <v>1</v>
      </c>
      <c r="R539">
        <v>8</v>
      </c>
      <c r="S539">
        <v>25</v>
      </c>
      <c r="T539" t="s">
        <v>1852</v>
      </c>
      <c r="U539" t="s">
        <v>1853</v>
      </c>
      <c r="AC539">
        <v>6</v>
      </c>
      <c r="AD539">
        <v>12</v>
      </c>
      <c r="AE539" t="s">
        <v>1854</v>
      </c>
      <c r="AF539" t="s">
        <v>1855</v>
      </c>
    </row>
    <row r="540" spans="17:32">
      <c r="Q540">
        <v>1</v>
      </c>
      <c r="R540">
        <v>8</v>
      </c>
      <c r="S540">
        <v>26</v>
      </c>
      <c r="T540" t="s">
        <v>1856</v>
      </c>
      <c r="U540" t="s">
        <v>1857</v>
      </c>
      <c r="AC540">
        <v>6</v>
      </c>
      <c r="AD540">
        <v>13</v>
      </c>
      <c r="AE540" t="s">
        <v>1858</v>
      </c>
      <c r="AF540" t="s">
        <v>1859</v>
      </c>
    </row>
    <row r="541" spans="17:32">
      <c r="Q541">
        <v>1</v>
      </c>
      <c r="R541">
        <v>8</v>
      </c>
      <c r="S541">
        <v>27</v>
      </c>
      <c r="T541" t="s">
        <v>1860</v>
      </c>
      <c r="U541" t="s">
        <v>1861</v>
      </c>
      <c r="AC541">
        <v>6</v>
      </c>
      <c r="AD541">
        <v>14</v>
      </c>
      <c r="AE541" t="s">
        <v>1862</v>
      </c>
      <c r="AF541" t="s">
        <v>1863</v>
      </c>
    </row>
    <row r="542" spans="17:32">
      <c r="Q542">
        <v>1</v>
      </c>
      <c r="R542">
        <v>8</v>
      </c>
      <c r="S542">
        <v>28</v>
      </c>
      <c r="T542" t="s">
        <v>1864</v>
      </c>
      <c r="U542" t="s">
        <v>1865</v>
      </c>
      <c r="AC542">
        <v>6</v>
      </c>
      <c r="AD542">
        <v>15</v>
      </c>
      <c r="AE542" t="s">
        <v>1866</v>
      </c>
      <c r="AF542" t="s">
        <v>1867</v>
      </c>
    </row>
    <row r="543" spans="17:32">
      <c r="Q543">
        <v>1</v>
      </c>
      <c r="R543">
        <v>8</v>
      </c>
      <c r="S543">
        <v>29</v>
      </c>
      <c r="T543" t="s">
        <v>1868</v>
      </c>
      <c r="U543" t="s">
        <v>1869</v>
      </c>
      <c r="AC543">
        <v>6</v>
      </c>
      <c r="AD543">
        <v>16</v>
      </c>
      <c r="AE543" t="s">
        <v>1870</v>
      </c>
      <c r="AF543" t="s">
        <v>1871</v>
      </c>
    </row>
    <row r="544" spans="17:32">
      <c r="Q544">
        <v>1</v>
      </c>
      <c r="R544">
        <v>8</v>
      </c>
      <c r="S544">
        <v>30</v>
      </c>
      <c r="T544" t="s">
        <v>1872</v>
      </c>
      <c r="U544" t="s">
        <v>1873</v>
      </c>
      <c r="AC544">
        <v>6</v>
      </c>
      <c r="AD544">
        <v>17</v>
      </c>
      <c r="AE544" t="s">
        <v>1874</v>
      </c>
      <c r="AF544" t="s">
        <v>1875</v>
      </c>
    </row>
    <row r="545" spans="17:32">
      <c r="Q545">
        <v>1</v>
      </c>
      <c r="R545">
        <v>8</v>
      </c>
      <c r="S545">
        <v>31</v>
      </c>
      <c r="T545" t="s">
        <v>1876</v>
      </c>
      <c r="U545" t="s">
        <v>1877</v>
      </c>
      <c r="AC545">
        <v>6</v>
      </c>
      <c r="AD545">
        <v>18</v>
      </c>
      <c r="AE545" t="s">
        <v>1878</v>
      </c>
      <c r="AF545" t="s">
        <v>1879</v>
      </c>
    </row>
    <row r="546" spans="17:32">
      <c r="Q546">
        <v>1</v>
      </c>
      <c r="R546">
        <v>8</v>
      </c>
      <c r="S546">
        <v>32</v>
      </c>
      <c r="T546" t="s">
        <v>1880</v>
      </c>
      <c r="U546" t="s">
        <v>1881</v>
      </c>
      <c r="AC546">
        <v>6</v>
      </c>
      <c r="AD546">
        <v>19</v>
      </c>
      <c r="AE546" t="s">
        <v>1882</v>
      </c>
      <c r="AF546" t="s">
        <v>1883</v>
      </c>
    </row>
    <row r="547" spans="17:32">
      <c r="Q547">
        <v>1</v>
      </c>
      <c r="R547">
        <v>8</v>
      </c>
      <c r="S547">
        <v>33</v>
      </c>
      <c r="T547" t="s">
        <v>1884</v>
      </c>
      <c r="U547" t="s">
        <v>1885</v>
      </c>
      <c r="AC547">
        <v>6</v>
      </c>
      <c r="AD547">
        <v>20</v>
      </c>
      <c r="AE547" t="s">
        <v>1886</v>
      </c>
      <c r="AF547" t="s">
        <v>1887</v>
      </c>
    </row>
    <row r="548" spans="17:32">
      <c r="Q548">
        <v>1</v>
      </c>
      <c r="R548">
        <v>8</v>
      </c>
      <c r="S548">
        <v>34</v>
      </c>
      <c r="T548" t="s">
        <v>1888</v>
      </c>
      <c r="U548" t="s">
        <v>1889</v>
      </c>
      <c r="AC548">
        <v>6</v>
      </c>
      <c r="AD548">
        <v>21</v>
      </c>
      <c r="AE548" t="s">
        <v>1890</v>
      </c>
      <c r="AF548" t="s">
        <v>1891</v>
      </c>
    </row>
    <row r="549" spans="17:32">
      <c r="Q549">
        <v>1</v>
      </c>
      <c r="R549">
        <v>8</v>
      </c>
      <c r="S549">
        <v>35</v>
      </c>
      <c r="T549" t="s">
        <v>1892</v>
      </c>
      <c r="U549" t="s">
        <v>1893</v>
      </c>
      <c r="AC549">
        <v>6</v>
      </c>
      <c r="AD549">
        <v>22</v>
      </c>
      <c r="AE549" t="s">
        <v>1894</v>
      </c>
      <c r="AF549" t="s">
        <v>1895</v>
      </c>
    </row>
    <row r="550" spans="17:32">
      <c r="Q550">
        <v>1</v>
      </c>
      <c r="R550">
        <v>8</v>
      </c>
      <c r="S550">
        <v>36</v>
      </c>
      <c r="T550" t="s">
        <v>1896</v>
      </c>
      <c r="U550" t="s">
        <v>1897</v>
      </c>
      <c r="AC550">
        <v>6</v>
      </c>
      <c r="AD550">
        <v>23</v>
      </c>
      <c r="AE550" t="s">
        <v>1898</v>
      </c>
      <c r="AF550" t="s">
        <v>1899</v>
      </c>
    </row>
    <row r="551" spans="17:32">
      <c r="Q551">
        <v>1</v>
      </c>
      <c r="R551">
        <v>8</v>
      </c>
      <c r="S551">
        <v>37</v>
      </c>
      <c r="T551" t="s">
        <v>1900</v>
      </c>
      <c r="U551" t="s">
        <v>1901</v>
      </c>
      <c r="AC551">
        <v>6</v>
      </c>
      <c r="AD551">
        <v>24</v>
      </c>
      <c r="AE551" t="s">
        <v>1902</v>
      </c>
      <c r="AF551" t="s">
        <v>1903</v>
      </c>
    </row>
    <row r="552" spans="17:32">
      <c r="Q552">
        <v>1</v>
      </c>
      <c r="R552">
        <v>8</v>
      </c>
      <c r="S552">
        <v>38</v>
      </c>
      <c r="T552" t="s">
        <v>1904</v>
      </c>
      <c r="U552" t="s">
        <v>1905</v>
      </c>
      <c r="AC552">
        <v>6</v>
      </c>
      <c r="AD552">
        <v>25</v>
      </c>
      <c r="AE552" t="s">
        <v>1906</v>
      </c>
      <c r="AF552" t="s">
        <v>1907</v>
      </c>
    </row>
    <row r="553" spans="17:32">
      <c r="Q553">
        <v>1</v>
      </c>
      <c r="R553">
        <v>8</v>
      </c>
      <c r="S553">
        <v>39</v>
      </c>
      <c r="T553" t="s">
        <v>1908</v>
      </c>
      <c r="U553" t="s">
        <v>1909</v>
      </c>
      <c r="AC553">
        <v>6</v>
      </c>
      <c r="AD553">
        <v>26</v>
      </c>
      <c r="AE553" t="s">
        <v>1910</v>
      </c>
      <c r="AF553" t="s">
        <v>1911</v>
      </c>
    </row>
    <row r="554" spans="17:32">
      <c r="Q554">
        <v>1</v>
      </c>
      <c r="R554">
        <v>8</v>
      </c>
      <c r="S554">
        <v>40</v>
      </c>
      <c r="T554" t="s">
        <v>1912</v>
      </c>
      <c r="U554" t="s">
        <v>1913</v>
      </c>
      <c r="AC554">
        <v>6</v>
      </c>
      <c r="AD554">
        <v>27</v>
      </c>
      <c r="AE554" t="s">
        <v>1914</v>
      </c>
      <c r="AF554" t="s">
        <v>1915</v>
      </c>
    </row>
    <row r="555" spans="17:32">
      <c r="Q555">
        <v>1</v>
      </c>
      <c r="R555">
        <v>8</v>
      </c>
      <c r="S555">
        <v>41</v>
      </c>
      <c r="T555" t="s">
        <v>1916</v>
      </c>
      <c r="U555" t="s">
        <v>1917</v>
      </c>
      <c r="AC555">
        <v>6</v>
      </c>
      <c r="AD555">
        <v>28</v>
      </c>
      <c r="AE555" t="s">
        <v>1918</v>
      </c>
      <c r="AF555" t="s">
        <v>1919</v>
      </c>
    </row>
    <row r="556" spans="17:32">
      <c r="Q556">
        <v>1</v>
      </c>
      <c r="R556">
        <v>8</v>
      </c>
      <c r="S556">
        <v>42</v>
      </c>
      <c r="T556" t="s">
        <v>1920</v>
      </c>
      <c r="U556" t="s">
        <v>1921</v>
      </c>
      <c r="AC556">
        <v>6</v>
      </c>
      <c r="AD556">
        <v>29</v>
      </c>
      <c r="AE556" t="s">
        <v>1922</v>
      </c>
      <c r="AF556" t="s">
        <v>1923</v>
      </c>
    </row>
    <row r="557" spans="17:32">
      <c r="Q557">
        <v>1</v>
      </c>
      <c r="R557">
        <v>8</v>
      </c>
      <c r="S557">
        <v>43</v>
      </c>
      <c r="T557" t="s">
        <v>1924</v>
      </c>
      <c r="U557" t="s">
        <v>1925</v>
      </c>
      <c r="AC557">
        <v>6</v>
      </c>
      <c r="AD557">
        <v>30</v>
      </c>
      <c r="AE557" t="s">
        <v>1926</v>
      </c>
      <c r="AF557" t="s">
        <v>1927</v>
      </c>
    </row>
    <row r="558" spans="17:32">
      <c r="Q558">
        <v>1</v>
      </c>
      <c r="R558">
        <v>8</v>
      </c>
      <c r="S558">
        <v>44</v>
      </c>
      <c r="T558" t="s">
        <v>1928</v>
      </c>
      <c r="U558" t="s">
        <v>1929</v>
      </c>
      <c r="AC558">
        <v>6</v>
      </c>
      <c r="AD558">
        <v>31</v>
      </c>
      <c r="AE558" t="s">
        <v>1930</v>
      </c>
      <c r="AF558" t="s">
        <v>1931</v>
      </c>
    </row>
    <row r="559" spans="17:32">
      <c r="Q559">
        <v>1</v>
      </c>
      <c r="R559">
        <v>8</v>
      </c>
      <c r="S559">
        <v>45</v>
      </c>
      <c r="T559" t="s">
        <v>1932</v>
      </c>
      <c r="U559" t="s">
        <v>1933</v>
      </c>
      <c r="AC559">
        <v>6</v>
      </c>
      <c r="AD559">
        <v>32</v>
      </c>
      <c r="AE559" t="s">
        <v>1934</v>
      </c>
      <c r="AF559" t="s">
        <v>1935</v>
      </c>
    </row>
    <row r="560" spans="17:32">
      <c r="Q560">
        <v>1</v>
      </c>
      <c r="R560">
        <v>8</v>
      </c>
      <c r="S560">
        <v>46</v>
      </c>
      <c r="T560" t="s">
        <v>1936</v>
      </c>
      <c r="U560" t="s">
        <v>1937</v>
      </c>
      <c r="AC560">
        <v>6</v>
      </c>
      <c r="AD560">
        <v>33</v>
      </c>
      <c r="AE560" t="s">
        <v>1938</v>
      </c>
      <c r="AF560" t="s">
        <v>1939</v>
      </c>
    </row>
    <row r="561" spans="17:32">
      <c r="Q561">
        <v>1</v>
      </c>
      <c r="R561">
        <v>8</v>
      </c>
      <c r="S561">
        <v>47</v>
      </c>
      <c r="T561" t="s">
        <v>40</v>
      </c>
      <c r="U561" t="s">
        <v>1940</v>
      </c>
      <c r="AC561">
        <v>6</v>
      </c>
      <c r="AD561">
        <v>34</v>
      </c>
      <c r="AE561" t="s">
        <v>1941</v>
      </c>
      <c r="AF561" t="s">
        <v>1942</v>
      </c>
    </row>
    <row r="562" spans="17:32">
      <c r="Q562">
        <v>1</v>
      </c>
      <c r="R562">
        <v>9</v>
      </c>
      <c r="S562">
        <v>1</v>
      </c>
      <c r="T562" t="s">
        <v>1095</v>
      </c>
      <c r="U562" t="s">
        <v>1943</v>
      </c>
      <c r="AC562">
        <v>6</v>
      </c>
      <c r="AD562">
        <v>35</v>
      </c>
      <c r="AE562" t="s">
        <v>1944</v>
      </c>
      <c r="AF562" t="s">
        <v>1945</v>
      </c>
    </row>
    <row r="563" spans="17:32">
      <c r="Q563">
        <v>1</v>
      </c>
      <c r="R563">
        <v>9</v>
      </c>
      <c r="S563">
        <v>2</v>
      </c>
      <c r="T563" t="s">
        <v>394</v>
      </c>
      <c r="U563" t="s">
        <v>1946</v>
      </c>
      <c r="AC563">
        <v>7</v>
      </c>
      <c r="AD563">
        <v>1</v>
      </c>
      <c r="AE563" t="s">
        <v>1947</v>
      </c>
      <c r="AF563" t="s">
        <v>1948</v>
      </c>
    </row>
    <row r="564" spans="17:32">
      <c r="Q564">
        <v>1</v>
      </c>
      <c r="R564">
        <v>9</v>
      </c>
      <c r="S564">
        <v>3</v>
      </c>
      <c r="T564" t="s">
        <v>399</v>
      </c>
      <c r="U564" t="s">
        <v>1949</v>
      </c>
      <c r="AC564">
        <v>7</v>
      </c>
      <c r="AD564">
        <v>2</v>
      </c>
      <c r="AE564" t="s">
        <v>1950</v>
      </c>
      <c r="AF564" t="s">
        <v>1951</v>
      </c>
    </row>
    <row r="565" spans="17:32">
      <c r="Q565">
        <v>1</v>
      </c>
      <c r="R565">
        <v>9</v>
      </c>
      <c r="S565">
        <v>4</v>
      </c>
      <c r="T565" t="s">
        <v>1111</v>
      </c>
      <c r="U565" t="s">
        <v>1952</v>
      </c>
      <c r="AC565">
        <v>7</v>
      </c>
      <c r="AD565">
        <v>3</v>
      </c>
      <c r="AE565" t="s">
        <v>1953</v>
      </c>
      <c r="AF565" t="s">
        <v>1954</v>
      </c>
    </row>
    <row r="566" spans="17:32">
      <c r="Q566">
        <v>1</v>
      </c>
      <c r="R566">
        <v>9</v>
      </c>
      <c r="S566">
        <v>5</v>
      </c>
      <c r="T566" t="s">
        <v>1117</v>
      </c>
      <c r="U566" t="s">
        <v>1955</v>
      </c>
      <c r="AC566">
        <v>7</v>
      </c>
      <c r="AD566">
        <v>4</v>
      </c>
      <c r="AE566" t="s">
        <v>1956</v>
      </c>
      <c r="AF566" t="s">
        <v>1957</v>
      </c>
    </row>
    <row r="567" spans="17:32">
      <c r="Q567">
        <v>1</v>
      </c>
      <c r="R567">
        <v>9</v>
      </c>
      <c r="S567">
        <v>6</v>
      </c>
      <c r="T567" t="s">
        <v>1123</v>
      </c>
      <c r="U567" t="s">
        <v>1958</v>
      </c>
      <c r="AC567">
        <v>7</v>
      </c>
      <c r="AD567">
        <v>5</v>
      </c>
      <c r="AE567" t="s">
        <v>1959</v>
      </c>
      <c r="AF567" t="s">
        <v>1960</v>
      </c>
    </row>
    <row r="568" spans="17:32">
      <c r="Q568">
        <v>1</v>
      </c>
      <c r="R568">
        <v>9</v>
      </c>
      <c r="S568">
        <v>7</v>
      </c>
      <c r="T568" t="s">
        <v>1129</v>
      </c>
      <c r="U568" t="s">
        <v>1961</v>
      </c>
      <c r="AC568">
        <v>7</v>
      </c>
      <c r="AD568">
        <v>6</v>
      </c>
      <c r="AE568" t="s">
        <v>1962</v>
      </c>
      <c r="AF568" t="s">
        <v>1963</v>
      </c>
    </row>
    <row r="569" spans="17:32">
      <c r="Q569">
        <v>1</v>
      </c>
      <c r="R569">
        <v>9</v>
      </c>
      <c r="S569">
        <v>8</v>
      </c>
      <c r="T569" t="s">
        <v>1135</v>
      </c>
      <c r="U569" t="s">
        <v>1964</v>
      </c>
      <c r="AC569">
        <v>7</v>
      </c>
      <c r="AD569">
        <v>7</v>
      </c>
      <c r="AE569" t="s">
        <v>1965</v>
      </c>
      <c r="AF569" t="s">
        <v>1966</v>
      </c>
    </row>
    <row r="570" spans="17:32">
      <c r="Q570">
        <v>1</v>
      </c>
      <c r="R570">
        <v>9</v>
      </c>
      <c r="S570">
        <v>9</v>
      </c>
      <c r="T570" t="s">
        <v>1141</v>
      </c>
      <c r="U570" t="s">
        <v>1967</v>
      </c>
      <c r="AC570">
        <v>7</v>
      </c>
      <c r="AD570">
        <v>8</v>
      </c>
      <c r="AE570" t="s">
        <v>1968</v>
      </c>
      <c r="AF570" t="s">
        <v>1969</v>
      </c>
    </row>
    <row r="571" spans="17:32">
      <c r="Q571">
        <v>1</v>
      </c>
      <c r="R571">
        <v>9</v>
      </c>
      <c r="S571">
        <v>10</v>
      </c>
      <c r="T571" t="s">
        <v>1970</v>
      </c>
      <c r="U571" t="s">
        <v>1971</v>
      </c>
      <c r="AC571">
        <v>7</v>
      </c>
      <c r="AD571">
        <v>9</v>
      </c>
      <c r="AE571" t="s">
        <v>1972</v>
      </c>
      <c r="AF571" t="s">
        <v>1973</v>
      </c>
    </row>
    <row r="572" spans="17:32">
      <c r="Q572">
        <v>1</v>
      </c>
      <c r="R572">
        <v>9</v>
      </c>
      <c r="S572">
        <v>11</v>
      </c>
      <c r="T572" t="s">
        <v>1974</v>
      </c>
      <c r="U572" t="s">
        <v>1975</v>
      </c>
      <c r="AC572">
        <v>7</v>
      </c>
      <c r="AD572">
        <v>10</v>
      </c>
      <c r="AE572" t="s">
        <v>1976</v>
      </c>
      <c r="AF572" t="s">
        <v>1977</v>
      </c>
    </row>
    <row r="573" spans="17:32">
      <c r="Q573">
        <v>1</v>
      </c>
      <c r="R573">
        <v>9</v>
      </c>
      <c r="S573">
        <v>12</v>
      </c>
      <c r="T573" t="s">
        <v>1978</v>
      </c>
      <c r="U573" t="s">
        <v>1979</v>
      </c>
      <c r="AC573">
        <v>7</v>
      </c>
      <c r="AD573">
        <v>11</v>
      </c>
      <c r="AE573" t="s">
        <v>1980</v>
      </c>
      <c r="AF573" t="s">
        <v>1981</v>
      </c>
    </row>
    <row r="574" spans="17:32">
      <c r="Q574">
        <v>1</v>
      </c>
      <c r="R574">
        <v>9</v>
      </c>
      <c r="S574">
        <v>13</v>
      </c>
      <c r="T574" t="s">
        <v>1982</v>
      </c>
      <c r="U574" t="s">
        <v>1983</v>
      </c>
      <c r="AC574">
        <v>7</v>
      </c>
      <c r="AD574">
        <v>12</v>
      </c>
      <c r="AE574" t="s">
        <v>523</v>
      </c>
      <c r="AF574" t="s">
        <v>1984</v>
      </c>
    </row>
    <row r="575" spans="17:32">
      <c r="Q575">
        <v>1</v>
      </c>
      <c r="R575">
        <v>9</v>
      </c>
      <c r="S575">
        <v>14</v>
      </c>
      <c r="T575" t="s">
        <v>1985</v>
      </c>
      <c r="U575" t="s">
        <v>1986</v>
      </c>
      <c r="AC575">
        <v>7</v>
      </c>
      <c r="AD575">
        <v>13</v>
      </c>
      <c r="AE575" t="s">
        <v>1987</v>
      </c>
      <c r="AF575" t="s">
        <v>1988</v>
      </c>
    </row>
    <row r="576" spans="17:32">
      <c r="Q576">
        <v>1</v>
      </c>
      <c r="R576">
        <v>9</v>
      </c>
      <c r="S576">
        <v>15</v>
      </c>
      <c r="T576" t="s">
        <v>1989</v>
      </c>
      <c r="U576" t="s">
        <v>1990</v>
      </c>
      <c r="AC576">
        <v>7</v>
      </c>
      <c r="AD576">
        <v>14</v>
      </c>
      <c r="AE576" t="s">
        <v>1991</v>
      </c>
      <c r="AF576" t="s">
        <v>1992</v>
      </c>
    </row>
    <row r="577" spans="17:32">
      <c r="Q577">
        <v>1</v>
      </c>
      <c r="R577">
        <v>9</v>
      </c>
      <c r="S577">
        <v>16</v>
      </c>
      <c r="T577" t="s">
        <v>1993</v>
      </c>
      <c r="U577" t="s">
        <v>1994</v>
      </c>
      <c r="AC577">
        <v>7</v>
      </c>
      <c r="AD577">
        <v>15</v>
      </c>
      <c r="AE577" t="s">
        <v>1995</v>
      </c>
      <c r="AF577" t="s">
        <v>1996</v>
      </c>
    </row>
    <row r="578" spans="17:32">
      <c r="Q578">
        <v>1</v>
      </c>
      <c r="R578">
        <v>9</v>
      </c>
      <c r="S578">
        <v>17</v>
      </c>
      <c r="T578" t="s">
        <v>1997</v>
      </c>
      <c r="U578" t="s">
        <v>1998</v>
      </c>
      <c r="AC578">
        <v>7</v>
      </c>
      <c r="AD578">
        <v>16</v>
      </c>
      <c r="AE578" t="s">
        <v>1999</v>
      </c>
      <c r="AF578" t="s">
        <v>2000</v>
      </c>
    </row>
    <row r="579" spans="17:32">
      <c r="Q579">
        <v>1</v>
      </c>
      <c r="R579">
        <v>9</v>
      </c>
      <c r="S579">
        <v>18</v>
      </c>
      <c r="T579" t="s">
        <v>2001</v>
      </c>
      <c r="U579" t="s">
        <v>2002</v>
      </c>
      <c r="AC579">
        <v>7</v>
      </c>
      <c r="AD579">
        <v>17</v>
      </c>
      <c r="AE579" t="s">
        <v>2003</v>
      </c>
      <c r="AF579" t="s">
        <v>2004</v>
      </c>
    </row>
    <row r="580" spans="17:32">
      <c r="Q580">
        <v>1</v>
      </c>
      <c r="R580">
        <v>9</v>
      </c>
      <c r="S580">
        <v>19</v>
      </c>
      <c r="T580" t="s">
        <v>2005</v>
      </c>
      <c r="U580" t="s">
        <v>2006</v>
      </c>
      <c r="AC580">
        <v>7</v>
      </c>
      <c r="AD580">
        <v>18</v>
      </c>
      <c r="AE580" t="s">
        <v>2007</v>
      </c>
      <c r="AF580" t="s">
        <v>2008</v>
      </c>
    </row>
    <row r="581" spans="17:32">
      <c r="Q581">
        <v>1</v>
      </c>
      <c r="R581">
        <v>9</v>
      </c>
      <c r="S581">
        <v>20</v>
      </c>
      <c r="T581" t="s">
        <v>2009</v>
      </c>
      <c r="U581" t="s">
        <v>2010</v>
      </c>
      <c r="AC581">
        <v>7</v>
      </c>
      <c r="AD581">
        <v>19</v>
      </c>
      <c r="AE581" t="s">
        <v>2011</v>
      </c>
      <c r="AF581" t="s">
        <v>2012</v>
      </c>
    </row>
    <row r="582" spans="17:32">
      <c r="Q582">
        <v>1</v>
      </c>
      <c r="R582">
        <v>9</v>
      </c>
      <c r="S582">
        <v>21</v>
      </c>
      <c r="T582" t="s">
        <v>2013</v>
      </c>
      <c r="U582" t="s">
        <v>2014</v>
      </c>
      <c r="AC582">
        <v>7</v>
      </c>
      <c r="AD582">
        <v>20</v>
      </c>
      <c r="AE582" t="s">
        <v>2015</v>
      </c>
      <c r="AF582" t="s">
        <v>2016</v>
      </c>
    </row>
    <row r="583" spans="17:32">
      <c r="Q583">
        <v>1</v>
      </c>
      <c r="R583">
        <v>9</v>
      </c>
      <c r="S583">
        <v>22</v>
      </c>
      <c r="T583" t="s">
        <v>2017</v>
      </c>
      <c r="U583" t="s">
        <v>2018</v>
      </c>
      <c r="AC583">
        <v>7</v>
      </c>
      <c r="AD583">
        <v>21</v>
      </c>
      <c r="AE583" t="s">
        <v>2019</v>
      </c>
      <c r="AF583" t="s">
        <v>2020</v>
      </c>
    </row>
    <row r="584" spans="17:32">
      <c r="Q584">
        <v>1</v>
      </c>
      <c r="R584">
        <v>9</v>
      </c>
      <c r="S584">
        <v>23</v>
      </c>
      <c r="T584" t="s">
        <v>2021</v>
      </c>
      <c r="U584" t="s">
        <v>2022</v>
      </c>
      <c r="AC584">
        <v>7</v>
      </c>
      <c r="AD584">
        <v>22</v>
      </c>
      <c r="AE584" t="s">
        <v>2023</v>
      </c>
      <c r="AF584" t="s">
        <v>2024</v>
      </c>
    </row>
    <row r="585" spans="17:32">
      <c r="Q585">
        <v>1</v>
      </c>
      <c r="R585">
        <v>9</v>
      </c>
      <c r="S585">
        <v>24</v>
      </c>
      <c r="T585" t="s">
        <v>2025</v>
      </c>
      <c r="U585" t="s">
        <v>2026</v>
      </c>
      <c r="AC585">
        <v>7</v>
      </c>
      <c r="AD585">
        <v>23</v>
      </c>
      <c r="AE585" t="s">
        <v>2027</v>
      </c>
      <c r="AF585" t="s">
        <v>2028</v>
      </c>
    </row>
    <row r="586" spans="17:32">
      <c r="Q586">
        <v>1</v>
      </c>
      <c r="R586">
        <v>9</v>
      </c>
      <c r="S586">
        <v>25</v>
      </c>
      <c r="T586" t="s">
        <v>2029</v>
      </c>
      <c r="U586" t="s">
        <v>2030</v>
      </c>
      <c r="AC586">
        <v>7</v>
      </c>
      <c r="AD586">
        <v>24</v>
      </c>
      <c r="AE586" t="s">
        <v>2031</v>
      </c>
      <c r="AF586" t="s">
        <v>2032</v>
      </c>
    </row>
    <row r="587" spans="17:32">
      <c r="Q587">
        <v>1</v>
      </c>
      <c r="R587">
        <v>9</v>
      </c>
      <c r="S587">
        <v>26</v>
      </c>
      <c r="T587" t="s">
        <v>2033</v>
      </c>
      <c r="U587" t="s">
        <v>2034</v>
      </c>
      <c r="AC587">
        <v>7</v>
      </c>
      <c r="AD587">
        <v>25</v>
      </c>
      <c r="AE587" t="s">
        <v>2035</v>
      </c>
      <c r="AF587" t="s">
        <v>2036</v>
      </c>
    </row>
    <row r="588" spans="17:32">
      <c r="Q588">
        <v>1</v>
      </c>
      <c r="R588">
        <v>9</v>
      </c>
      <c r="S588">
        <v>27</v>
      </c>
      <c r="T588" t="s">
        <v>2037</v>
      </c>
      <c r="U588" t="s">
        <v>2038</v>
      </c>
      <c r="AC588">
        <v>7</v>
      </c>
      <c r="AD588">
        <v>26</v>
      </c>
      <c r="AE588" t="s">
        <v>2039</v>
      </c>
      <c r="AF588" t="s">
        <v>2040</v>
      </c>
    </row>
    <row r="589" spans="17:32">
      <c r="Q589">
        <v>1</v>
      </c>
      <c r="R589">
        <v>9</v>
      </c>
      <c r="S589">
        <v>28</v>
      </c>
      <c r="T589" t="s">
        <v>2041</v>
      </c>
      <c r="U589" t="s">
        <v>2042</v>
      </c>
      <c r="AC589">
        <v>7</v>
      </c>
      <c r="AD589">
        <v>27</v>
      </c>
      <c r="AE589" t="s">
        <v>2043</v>
      </c>
      <c r="AF589" t="s">
        <v>2044</v>
      </c>
    </row>
    <row r="590" spans="17:32">
      <c r="Q590">
        <v>1</v>
      </c>
      <c r="R590">
        <v>9</v>
      </c>
      <c r="S590">
        <v>29</v>
      </c>
      <c r="T590" t="s">
        <v>2045</v>
      </c>
      <c r="U590" t="s">
        <v>2046</v>
      </c>
      <c r="AC590">
        <v>7</v>
      </c>
      <c r="AD590">
        <v>28</v>
      </c>
      <c r="AE590" t="s">
        <v>2047</v>
      </c>
      <c r="AF590" t="s">
        <v>2048</v>
      </c>
    </row>
    <row r="591" spans="17:32">
      <c r="Q591">
        <v>1</v>
      </c>
      <c r="R591">
        <v>9</v>
      </c>
      <c r="S591">
        <v>30</v>
      </c>
      <c r="T591" t="s">
        <v>2049</v>
      </c>
      <c r="U591" t="s">
        <v>2050</v>
      </c>
      <c r="AC591">
        <v>7</v>
      </c>
      <c r="AD591">
        <v>29</v>
      </c>
      <c r="AE591" t="s">
        <v>2051</v>
      </c>
      <c r="AF591" t="s">
        <v>2052</v>
      </c>
    </row>
    <row r="592" spans="17:32">
      <c r="Q592">
        <v>1</v>
      </c>
      <c r="R592">
        <v>9</v>
      </c>
      <c r="S592">
        <v>31</v>
      </c>
      <c r="T592" t="s">
        <v>2053</v>
      </c>
      <c r="U592" t="s">
        <v>2054</v>
      </c>
      <c r="AC592">
        <v>7</v>
      </c>
      <c r="AD592">
        <v>30</v>
      </c>
      <c r="AE592" t="s">
        <v>2055</v>
      </c>
      <c r="AF592" t="s">
        <v>2056</v>
      </c>
    </row>
    <row r="593" spans="17:32">
      <c r="Q593">
        <v>1</v>
      </c>
      <c r="R593">
        <v>9</v>
      </c>
      <c r="S593">
        <v>32</v>
      </c>
      <c r="T593" t="s">
        <v>2057</v>
      </c>
      <c r="U593" t="s">
        <v>2058</v>
      </c>
      <c r="AC593">
        <v>7</v>
      </c>
      <c r="AD593">
        <v>31</v>
      </c>
      <c r="AE593" t="s">
        <v>2059</v>
      </c>
      <c r="AF593" t="s">
        <v>2060</v>
      </c>
    </row>
    <row r="594" spans="17:32">
      <c r="Q594">
        <v>1</v>
      </c>
      <c r="R594">
        <v>9</v>
      </c>
      <c r="S594">
        <v>33</v>
      </c>
      <c r="T594" t="s">
        <v>2061</v>
      </c>
      <c r="U594" t="s">
        <v>2062</v>
      </c>
      <c r="AC594">
        <v>7</v>
      </c>
      <c r="AD594">
        <v>32</v>
      </c>
      <c r="AE594" t="s">
        <v>2063</v>
      </c>
      <c r="AF594" t="s">
        <v>2064</v>
      </c>
    </row>
    <row r="595" spans="17:32">
      <c r="Q595">
        <v>1</v>
      </c>
      <c r="R595">
        <v>9</v>
      </c>
      <c r="S595">
        <v>34</v>
      </c>
      <c r="T595" t="s">
        <v>2065</v>
      </c>
      <c r="U595" t="s">
        <v>2066</v>
      </c>
      <c r="AC595">
        <v>7</v>
      </c>
      <c r="AD595">
        <v>33</v>
      </c>
      <c r="AE595" t="s">
        <v>2067</v>
      </c>
      <c r="AF595" t="s">
        <v>2068</v>
      </c>
    </row>
    <row r="596" spans="17:32">
      <c r="Q596">
        <v>1</v>
      </c>
      <c r="R596">
        <v>9</v>
      </c>
      <c r="S596">
        <v>35</v>
      </c>
      <c r="T596" t="s">
        <v>2069</v>
      </c>
      <c r="U596" t="s">
        <v>2070</v>
      </c>
      <c r="AC596">
        <v>7</v>
      </c>
      <c r="AD596">
        <v>34</v>
      </c>
      <c r="AE596" t="s">
        <v>2071</v>
      </c>
      <c r="AF596" t="s">
        <v>2072</v>
      </c>
    </row>
    <row r="597" spans="17:32">
      <c r="Q597">
        <v>1</v>
      </c>
      <c r="R597">
        <v>9</v>
      </c>
      <c r="S597">
        <v>36</v>
      </c>
      <c r="T597" t="s">
        <v>2073</v>
      </c>
      <c r="U597" t="s">
        <v>2074</v>
      </c>
      <c r="AC597">
        <v>7</v>
      </c>
      <c r="AD597">
        <v>35</v>
      </c>
      <c r="AE597" t="s">
        <v>2075</v>
      </c>
      <c r="AF597" t="s">
        <v>2076</v>
      </c>
    </row>
    <row r="598" spans="17:32">
      <c r="Q598">
        <v>1</v>
      </c>
      <c r="R598">
        <v>9</v>
      </c>
      <c r="S598">
        <v>37</v>
      </c>
      <c r="T598" t="s">
        <v>2077</v>
      </c>
      <c r="U598" t="s">
        <v>2078</v>
      </c>
      <c r="AC598">
        <v>7</v>
      </c>
      <c r="AD598">
        <v>36</v>
      </c>
      <c r="AE598" t="s">
        <v>2079</v>
      </c>
      <c r="AF598" t="s">
        <v>2080</v>
      </c>
    </row>
    <row r="599" spans="17:32">
      <c r="Q599">
        <v>1</v>
      </c>
      <c r="R599">
        <v>9</v>
      </c>
      <c r="S599">
        <v>38</v>
      </c>
      <c r="T599" t="s">
        <v>2081</v>
      </c>
      <c r="U599" t="s">
        <v>2082</v>
      </c>
      <c r="AC599">
        <v>7</v>
      </c>
      <c r="AD599">
        <v>37</v>
      </c>
      <c r="AE599" t="s">
        <v>2083</v>
      </c>
      <c r="AF599" t="s">
        <v>2084</v>
      </c>
    </row>
    <row r="600" spans="17:32">
      <c r="Q600">
        <v>1</v>
      </c>
      <c r="R600">
        <v>9</v>
      </c>
      <c r="S600">
        <v>39</v>
      </c>
      <c r="T600" t="s">
        <v>2085</v>
      </c>
      <c r="U600" t="s">
        <v>2086</v>
      </c>
      <c r="AC600">
        <v>7</v>
      </c>
      <c r="AD600">
        <v>38</v>
      </c>
      <c r="AE600" t="s">
        <v>2087</v>
      </c>
      <c r="AF600" t="s">
        <v>2088</v>
      </c>
    </row>
    <row r="601" spans="17:32">
      <c r="Q601">
        <v>1</v>
      </c>
      <c r="R601">
        <v>9</v>
      </c>
      <c r="S601">
        <v>40</v>
      </c>
      <c r="T601" t="s">
        <v>2089</v>
      </c>
      <c r="U601" t="s">
        <v>2090</v>
      </c>
      <c r="AC601">
        <v>7</v>
      </c>
      <c r="AD601">
        <v>39</v>
      </c>
      <c r="AE601" t="s">
        <v>2091</v>
      </c>
      <c r="AF601" t="s">
        <v>2092</v>
      </c>
    </row>
    <row r="602" spans="17:32">
      <c r="Q602">
        <v>1</v>
      </c>
      <c r="R602">
        <v>9</v>
      </c>
      <c r="S602">
        <v>41</v>
      </c>
      <c r="T602" t="s">
        <v>2093</v>
      </c>
      <c r="U602" t="s">
        <v>2094</v>
      </c>
      <c r="AC602">
        <v>7</v>
      </c>
      <c r="AD602">
        <v>40</v>
      </c>
      <c r="AE602" t="s">
        <v>2095</v>
      </c>
      <c r="AF602" t="s">
        <v>2096</v>
      </c>
    </row>
    <row r="603" spans="17:32">
      <c r="Q603">
        <v>1</v>
      </c>
      <c r="R603">
        <v>9</v>
      </c>
      <c r="S603">
        <v>42</v>
      </c>
      <c r="T603" t="s">
        <v>2097</v>
      </c>
      <c r="U603" t="s">
        <v>2098</v>
      </c>
      <c r="AC603">
        <v>7</v>
      </c>
      <c r="AD603">
        <v>41</v>
      </c>
      <c r="AE603" t="s">
        <v>2099</v>
      </c>
      <c r="AF603" t="s">
        <v>2100</v>
      </c>
    </row>
    <row r="604" spans="17:32">
      <c r="Q604">
        <v>1</v>
      </c>
      <c r="R604">
        <v>9</v>
      </c>
      <c r="S604">
        <v>43</v>
      </c>
      <c r="T604" t="s">
        <v>40</v>
      </c>
      <c r="U604" t="s">
        <v>2101</v>
      </c>
      <c r="AC604">
        <v>7</v>
      </c>
      <c r="AD604">
        <v>42</v>
      </c>
      <c r="AE604" t="s">
        <v>2102</v>
      </c>
      <c r="AF604" t="s">
        <v>2103</v>
      </c>
    </row>
    <row r="605" spans="17:32">
      <c r="Q605">
        <v>1</v>
      </c>
      <c r="R605">
        <v>10</v>
      </c>
      <c r="S605">
        <v>1</v>
      </c>
      <c r="T605" t="s">
        <v>1095</v>
      </c>
      <c r="U605" t="s">
        <v>2104</v>
      </c>
      <c r="AC605">
        <v>7</v>
      </c>
      <c r="AD605">
        <v>43</v>
      </c>
      <c r="AE605" t="s">
        <v>2105</v>
      </c>
      <c r="AF605" t="s">
        <v>2106</v>
      </c>
    </row>
    <row r="606" spans="17:32">
      <c r="Q606">
        <v>1</v>
      </c>
      <c r="R606">
        <v>10</v>
      </c>
      <c r="S606">
        <v>2</v>
      </c>
      <c r="T606" t="s">
        <v>394</v>
      </c>
      <c r="U606" t="s">
        <v>2107</v>
      </c>
      <c r="AC606">
        <v>7</v>
      </c>
      <c r="AD606">
        <v>44</v>
      </c>
      <c r="AE606" t="s">
        <v>2108</v>
      </c>
      <c r="AF606" t="s">
        <v>2109</v>
      </c>
    </row>
    <row r="607" spans="17:32">
      <c r="Q607">
        <v>1</v>
      </c>
      <c r="R607">
        <v>10</v>
      </c>
      <c r="S607">
        <v>3</v>
      </c>
      <c r="T607" t="s">
        <v>399</v>
      </c>
      <c r="U607" t="s">
        <v>2110</v>
      </c>
      <c r="AC607">
        <v>7</v>
      </c>
      <c r="AD607">
        <v>45</v>
      </c>
      <c r="AE607" t="s">
        <v>2111</v>
      </c>
      <c r="AF607" t="s">
        <v>2112</v>
      </c>
    </row>
    <row r="608" spans="17:32">
      <c r="Q608">
        <v>1</v>
      </c>
      <c r="R608">
        <v>10</v>
      </c>
      <c r="S608">
        <v>4</v>
      </c>
      <c r="T608" t="s">
        <v>1111</v>
      </c>
      <c r="U608" t="s">
        <v>2113</v>
      </c>
      <c r="AC608">
        <v>7</v>
      </c>
      <c r="AD608">
        <v>46</v>
      </c>
      <c r="AE608" t="s">
        <v>2114</v>
      </c>
      <c r="AF608" t="s">
        <v>2115</v>
      </c>
    </row>
    <row r="609" spans="17:32">
      <c r="Q609">
        <v>1</v>
      </c>
      <c r="R609">
        <v>10</v>
      </c>
      <c r="S609">
        <v>5</v>
      </c>
      <c r="T609" t="s">
        <v>1117</v>
      </c>
      <c r="U609" t="s">
        <v>2116</v>
      </c>
      <c r="AC609">
        <v>7</v>
      </c>
      <c r="AD609">
        <v>47</v>
      </c>
      <c r="AE609" t="s">
        <v>2117</v>
      </c>
      <c r="AF609" t="s">
        <v>2118</v>
      </c>
    </row>
    <row r="610" spans="17:32">
      <c r="Q610">
        <v>1</v>
      </c>
      <c r="R610">
        <v>10</v>
      </c>
      <c r="S610">
        <v>6</v>
      </c>
      <c r="T610" t="s">
        <v>1123</v>
      </c>
      <c r="U610" t="s">
        <v>2119</v>
      </c>
      <c r="AC610">
        <v>7</v>
      </c>
      <c r="AD610">
        <v>48</v>
      </c>
      <c r="AE610" t="s">
        <v>2120</v>
      </c>
      <c r="AF610" t="s">
        <v>2121</v>
      </c>
    </row>
    <row r="611" spans="17:32">
      <c r="Q611">
        <v>1</v>
      </c>
      <c r="R611">
        <v>10</v>
      </c>
      <c r="S611">
        <v>7</v>
      </c>
      <c r="T611" t="s">
        <v>1129</v>
      </c>
      <c r="U611" t="s">
        <v>2122</v>
      </c>
      <c r="AC611">
        <v>7</v>
      </c>
      <c r="AD611">
        <v>49</v>
      </c>
      <c r="AE611" t="s">
        <v>2123</v>
      </c>
      <c r="AF611" t="s">
        <v>2124</v>
      </c>
    </row>
    <row r="612" spans="17:32">
      <c r="Q612">
        <v>1</v>
      </c>
      <c r="R612">
        <v>10</v>
      </c>
      <c r="S612">
        <v>8</v>
      </c>
      <c r="T612" t="s">
        <v>1135</v>
      </c>
      <c r="U612" t="s">
        <v>2125</v>
      </c>
      <c r="AC612">
        <v>7</v>
      </c>
      <c r="AD612">
        <v>50</v>
      </c>
      <c r="AE612" t="s">
        <v>2126</v>
      </c>
      <c r="AF612" t="s">
        <v>2127</v>
      </c>
    </row>
    <row r="613" spans="17:32">
      <c r="Q613">
        <v>1</v>
      </c>
      <c r="R613">
        <v>10</v>
      </c>
      <c r="S613">
        <v>9</v>
      </c>
      <c r="T613" t="s">
        <v>1141</v>
      </c>
      <c r="U613" t="s">
        <v>2128</v>
      </c>
      <c r="AC613">
        <v>7</v>
      </c>
      <c r="AD613">
        <v>51</v>
      </c>
      <c r="AE613" t="s">
        <v>2129</v>
      </c>
      <c r="AF613" t="s">
        <v>2130</v>
      </c>
    </row>
    <row r="614" spans="17:32">
      <c r="Q614">
        <v>1</v>
      </c>
      <c r="R614">
        <v>10</v>
      </c>
      <c r="S614">
        <v>10</v>
      </c>
      <c r="T614" t="s">
        <v>2131</v>
      </c>
      <c r="U614" t="s">
        <v>2132</v>
      </c>
      <c r="AC614">
        <v>7</v>
      </c>
      <c r="AD614">
        <v>52</v>
      </c>
      <c r="AE614" t="s">
        <v>2133</v>
      </c>
      <c r="AF614" t="s">
        <v>2134</v>
      </c>
    </row>
    <row r="615" spans="17:32">
      <c r="Q615">
        <v>1</v>
      </c>
      <c r="R615">
        <v>10</v>
      </c>
      <c r="S615">
        <v>11</v>
      </c>
      <c r="T615" t="s">
        <v>2135</v>
      </c>
      <c r="U615" t="s">
        <v>2136</v>
      </c>
      <c r="AC615">
        <v>7</v>
      </c>
      <c r="AD615">
        <v>53</v>
      </c>
      <c r="AE615" t="s">
        <v>2137</v>
      </c>
      <c r="AF615" t="s">
        <v>2138</v>
      </c>
    </row>
    <row r="616" spans="17:32">
      <c r="Q616">
        <v>1</v>
      </c>
      <c r="R616">
        <v>10</v>
      </c>
      <c r="S616">
        <v>12</v>
      </c>
      <c r="T616" t="s">
        <v>2139</v>
      </c>
      <c r="U616" t="s">
        <v>2140</v>
      </c>
      <c r="AC616">
        <v>7</v>
      </c>
      <c r="AD616">
        <v>54</v>
      </c>
      <c r="AE616" t="s">
        <v>2141</v>
      </c>
      <c r="AF616" t="s">
        <v>2142</v>
      </c>
    </row>
    <row r="617" spans="17:32">
      <c r="Q617">
        <v>1</v>
      </c>
      <c r="R617">
        <v>10</v>
      </c>
      <c r="S617">
        <v>13</v>
      </c>
      <c r="T617" t="s">
        <v>2143</v>
      </c>
      <c r="U617" t="s">
        <v>2144</v>
      </c>
      <c r="AC617">
        <v>7</v>
      </c>
      <c r="AD617">
        <v>55</v>
      </c>
      <c r="AE617" t="s">
        <v>2145</v>
      </c>
      <c r="AF617" t="s">
        <v>2146</v>
      </c>
    </row>
    <row r="618" spans="17:32">
      <c r="Q618">
        <v>1</v>
      </c>
      <c r="R618">
        <v>10</v>
      </c>
      <c r="S618">
        <v>14</v>
      </c>
      <c r="T618" t="s">
        <v>2147</v>
      </c>
      <c r="U618" t="s">
        <v>2148</v>
      </c>
      <c r="AC618">
        <v>7</v>
      </c>
      <c r="AD618">
        <v>56</v>
      </c>
      <c r="AE618" t="s">
        <v>2149</v>
      </c>
      <c r="AF618" t="s">
        <v>2150</v>
      </c>
    </row>
    <row r="619" spans="17:32">
      <c r="Q619">
        <v>1</v>
      </c>
      <c r="R619">
        <v>10</v>
      </c>
      <c r="S619">
        <v>15</v>
      </c>
      <c r="T619" t="s">
        <v>2151</v>
      </c>
      <c r="U619" t="s">
        <v>2152</v>
      </c>
      <c r="AC619">
        <v>7</v>
      </c>
      <c r="AD619">
        <v>57</v>
      </c>
      <c r="AE619" t="s">
        <v>2153</v>
      </c>
      <c r="AF619" t="s">
        <v>2154</v>
      </c>
    </row>
    <row r="620" spans="17:32">
      <c r="Q620">
        <v>1</v>
      </c>
      <c r="R620">
        <v>10</v>
      </c>
      <c r="S620">
        <v>16</v>
      </c>
      <c r="T620" t="s">
        <v>2155</v>
      </c>
      <c r="U620" t="s">
        <v>2156</v>
      </c>
      <c r="AC620">
        <v>7</v>
      </c>
      <c r="AD620">
        <v>58</v>
      </c>
      <c r="AE620" t="s">
        <v>2157</v>
      </c>
      <c r="AF620" t="s">
        <v>2158</v>
      </c>
    </row>
    <row r="621" spans="17:32">
      <c r="Q621">
        <v>1</v>
      </c>
      <c r="R621">
        <v>10</v>
      </c>
      <c r="S621">
        <v>17</v>
      </c>
      <c r="T621" t="s">
        <v>2159</v>
      </c>
      <c r="U621" t="s">
        <v>2160</v>
      </c>
      <c r="AC621">
        <v>7</v>
      </c>
      <c r="AD621">
        <v>59</v>
      </c>
      <c r="AE621" t="s">
        <v>2161</v>
      </c>
      <c r="AF621" t="s">
        <v>2162</v>
      </c>
    </row>
    <row r="622" spans="17:32">
      <c r="Q622">
        <v>1</v>
      </c>
      <c r="R622">
        <v>10</v>
      </c>
      <c r="S622">
        <v>18</v>
      </c>
      <c r="T622" t="s">
        <v>2163</v>
      </c>
      <c r="U622" t="s">
        <v>2164</v>
      </c>
      <c r="AC622">
        <v>8</v>
      </c>
      <c r="AD622">
        <v>1</v>
      </c>
      <c r="AE622" t="s">
        <v>2165</v>
      </c>
      <c r="AF622" t="s">
        <v>2166</v>
      </c>
    </row>
    <row r="623" spans="17:32">
      <c r="Q623">
        <v>1</v>
      </c>
      <c r="R623">
        <v>10</v>
      </c>
      <c r="S623">
        <v>19</v>
      </c>
      <c r="T623" t="s">
        <v>2167</v>
      </c>
      <c r="U623" t="s">
        <v>2168</v>
      </c>
      <c r="AC623">
        <v>8</v>
      </c>
      <c r="AD623">
        <v>2</v>
      </c>
      <c r="AE623" t="s">
        <v>2169</v>
      </c>
      <c r="AF623" t="s">
        <v>2170</v>
      </c>
    </row>
    <row r="624" spans="17:32">
      <c r="Q624">
        <v>1</v>
      </c>
      <c r="R624">
        <v>10</v>
      </c>
      <c r="S624">
        <v>20</v>
      </c>
      <c r="T624" t="s">
        <v>2171</v>
      </c>
      <c r="U624" t="s">
        <v>2172</v>
      </c>
      <c r="AC624">
        <v>8</v>
      </c>
      <c r="AD624">
        <v>3</v>
      </c>
      <c r="AE624" t="s">
        <v>2173</v>
      </c>
      <c r="AF624" t="s">
        <v>2174</v>
      </c>
    </row>
    <row r="625" spans="17:32">
      <c r="Q625">
        <v>1</v>
      </c>
      <c r="R625">
        <v>10</v>
      </c>
      <c r="S625">
        <v>21</v>
      </c>
      <c r="T625" t="s">
        <v>2175</v>
      </c>
      <c r="U625" t="s">
        <v>2176</v>
      </c>
      <c r="AC625">
        <v>8</v>
      </c>
      <c r="AD625">
        <v>4</v>
      </c>
      <c r="AE625" t="s">
        <v>2177</v>
      </c>
      <c r="AF625" t="s">
        <v>2178</v>
      </c>
    </row>
    <row r="626" spans="17:32">
      <c r="Q626">
        <v>1</v>
      </c>
      <c r="R626">
        <v>10</v>
      </c>
      <c r="S626">
        <v>22</v>
      </c>
      <c r="T626" t="s">
        <v>2179</v>
      </c>
      <c r="U626" t="s">
        <v>2180</v>
      </c>
      <c r="AC626">
        <v>8</v>
      </c>
      <c r="AD626">
        <v>5</v>
      </c>
      <c r="AE626" t="s">
        <v>2181</v>
      </c>
      <c r="AF626" t="s">
        <v>2182</v>
      </c>
    </row>
    <row r="627" spans="17:32">
      <c r="Q627">
        <v>1</v>
      </c>
      <c r="R627">
        <v>10</v>
      </c>
      <c r="S627">
        <v>23</v>
      </c>
      <c r="T627" t="s">
        <v>2183</v>
      </c>
      <c r="U627" t="s">
        <v>2184</v>
      </c>
      <c r="AC627">
        <v>8</v>
      </c>
      <c r="AD627">
        <v>6</v>
      </c>
      <c r="AE627" t="s">
        <v>2185</v>
      </c>
      <c r="AF627" t="s">
        <v>2186</v>
      </c>
    </row>
    <row r="628" spans="17:32">
      <c r="Q628">
        <v>1</v>
      </c>
      <c r="R628">
        <v>10</v>
      </c>
      <c r="S628">
        <v>24</v>
      </c>
      <c r="T628" t="s">
        <v>2187</v>
      </c>
      <c r="U628" t="s">
        <v>2188</v>
      </c>
      <c r="AC628">
        <v>8</v>
      </c>
      <c r="AD628">
        <v>7</v>
      </c>
      <c r="AE628" t="s">
        <v>2189</v>
      </c>
      <c r="AF628" t="s">
        <v>2190</v>
      </c>
    </row>
    <row r="629" spans="17:32">
      <c r="Q629">
        <v>1</v>
      </c>
      <c r="R629">
        <v>10</v>
      </c>
      <c r="S629">
        <v>25</v>
      </c>
      <c r="T629" t="s">
        <v>2191</v>
      </c>
      <c r="U629" t="s">
        <v>2192</v>
      </c>
      <c r="AC629">
        <v>8</v>
      </c>
      <c r="AD629">
        <v>8</v>
      </c>
      <c r="AE629" t="s">
        <v>2193</v>
      </c>
      <c r="AF629" t="s">
        <v>2194</v>
      </c>
    </row>
    <row r="630" spans="17:32">
      <c r="Q630">
        <v>1</v>
      </c>
      <c r="R630">
        <v>10</v>
      </c>
      <c r="S630">
        <v>26</v>
      </c>
      <c r="T630" t="s">
        <v>2195</v>
      </c>
      <c r="U630" t="s">
        <v>2196</v>
      </c>
      <c r="AC630">
        <v>8</v>
      </c>
      <c r="AD630">
        <v>9</v>
      </c>
      <c r="AE630" t="s">
        <v>2197</v>
      </c>
      <c r="AF630" t="s">
        <v>2198</v>
      </c>
    </row>
    <row r="631" spans="17:32">
      <c r="Q631">
        <v>1</v>
      </c>
      <c r="R631">
        <v>10</v>
      </c>
      <c r="S631">
        <v>27</v>
      </c>
      <c r="T631" t="s">
        <v>2199</v>
      </c>
      <c r="U631" t="s">
        <v>2200</v>
      </c>
      <c r="AC631">
        <v>8</v>
      </c>
      <c r="AD631">
        <v>10</v>
      </c>
      <c r="AE631" t="s">
        <v>2201</v>
      </c>
      <c r="AF631" t="s">
        <v>2202</v>
      </c>
    </row>
    <row r="632" spans="17:32">
      <c r="Q632">
        <v>1</v>
      </c>
      <c r="R632">
        <v>10</v>
      </c>
      <c r="S632">
        <v>28</v>
      </c>
      <c r="T632" t="s">
        <v>2203</v>
      </c>
      <c r="U632" t="s">
        <v>2204</v>
      </c>
      <c r="AC632">
        <v>8</v>
      </c>
      <c r="AD632">
        <v>11</v>
      </c>
      <c r="AE632" t="s">
        <v>2205</v>
      </c>
      <c r="AF632" t="s">
        <v>2206</v>
      </c>
    </row>
    <row r="633" spans="17:32">
      <c r="Q633">
        <v>1</v>
      </c>
      <c r="R633">
        <v>10</v>
      </c>
      <c r="S633">
        <v>29</v>
      </c>
      <c r="T633" t="s">
        <v>2207</v>
      </c>
      <c r="U633" t="s">
        <v>2208</v>
      </c>
      <c r="AC633">
        <v>8</v>
      </c>
      <c r="AD633">
        <v>12</v>
      </c>
      <c r="AE633" t="s">
        <v>2209</v>
      </c>
      <c r="AF633" t="s">
        <v>2210</v>
      </c>
    </row>
    <row r="634" spans="17:32">
      <c r="Q634">
        <v>1</v>
      </c>
      <c r="R634">
        <v>10</v>
      </c>
      <c r="S634">
        <v>30</v>
      </c>
      <c r="T634" t="s">
        <v>2211</v>
      </c>
      <c r="U634" t="s">
        <v>2212</v>
      </c>
      <c r="AC634">
        <v>8</v>
      </c>
      <c r="AD634">
        <v>13</v>
      </c>
      <c r="AE634" t="s">
        <v>2213</v>
      </c>
      <c r="AF634" t="s">
        <v>2214</v>
      </c>
    </row>
    <row r="635" spans="17:32">
      <c r="Q635">
        <v>1</v>
      </c>
      <c r="R635">
        <v>10</v>
      </c>
      <c r="S635">
        <v>31</v>
      </c>
      <c r="T635" t="s">
        <v>2215</v>
      </c>
      <c r="U635" t="s">
        <v>2216</v>
      </c>
      <c r="AC635">
        <v>8</v>
      </c>
      <c r="AD635">
        <v>14</v>
      </c>
      <c r="AE635" t="s">
        <v>2217</v>
      </c>
      <c r="AF635" t="s">
        <v>2218</v>
      </c>
    </row>
    <row r="636" spans="17:32">
      <c r="Q636">
        <v>1</v>
      </c>
      <c r="R636">
        <v>10</v>
      </c>
      <c r="S636">
        <v>32</v>
      </c>
      <c r="T636" t="s">
        <v>2219</v>
      </c>
      <c r="U636" t="s">
        <v>2220</v>
      </c>
      <c r="AC636">
        <v>8</v>
      </c>
      <c r="AD636">
        <v>15</v>
      </c>
      <c r="AE636" t="s">
        <v>2221</v>
      </c>
      <c r="AF636" t="s">
        <v>2222</v>
      </c>
    </row>
    <row r="637" spans="17:32">
      <c r="Q637">
        <v>1</v>
      </c>
      <c r="R637">
        <v>10</v>
      </c>
      <c r="S637">
        <v>33</v>
      </c>
      <c r="T637" t="s">
        <v>2223</v>
      </c>
      <c r="U637" t="s">
        <v>2224</v>
      </c>
      <c r="AC637">
        <v>8</v>
      </c>
      <c r="AD637">
        <v>16</v>
      </c>
      <c r="AE637" t="s">
        <v>2225</v>
      </c>
      <c r="AF637" t="s">
        <v>2226</v>
      </c>
    </row>
    <row r="638" spans="17:32">
      <c r="Q638">
        <v>1</v>
      </c>
      <c r="R638">
        <v>10</v>
      </c>
      <c r="S638">
        <v>34</v>
      </c>
      <c r="T638" t="s">
        <v>2227</v>
      </c>
      <c r="U638" t="s">
        <v>2228</v>
      </c>
      <c r="AC638">
        <v>8</v>
      </c>
      <c r="AD638">
        <v>17</v>
      </c>
      <c r="AE638" t="s">
        <v>2229</v>
      </c>
      <c r="AF638" t="s">
        <v>2230</v>
      </c>
    </row>
    <row r="639" spans="17:32">
      <c r="Q639">
        <v>1</v>
      </c>
      <c r="R639">
        <v>10</v>
      </c>
      <c r="S639">
        <v>35</v>
      </c>
      <c r="T639" t="s">
        <v>2231</v>
      </c>
      <c r="U639" t="s">
        <v>2232</v>
      </c>
      <c r="AC639">
        <v>8</v>
      </c>
      <c r="AD639">
        <v>18</v>
      </c>
      <c r="AE639" t="s">
        <v>2233</v>
      </c>
      <c r="AF639" t="s">
        <v>2234</v>
      </c>
    </row>
    <row r="640" spans="17:32">
      <c r="Q640">
        <v>1</v>
      </c>
      <c r="R640">
        <v>10</v>
      </c>
      <c r="S640">
        <v>36</v>
      </c>
      <c r="T640" t="s">
        <v>40</v>
      </c>
      <c r="U640" t="s">
        <v>2235</v>
      </c>
      <c r="AC640">
        <v>8</v>
      </c>
      <c r="AD640">
        <v>19</v>
      </c>
      <c r="AE640" t="s">
        <v>2236</v>
      </c>
      <c r="AF640" t="s">
        <v>2237</v>
      </c>
    </row>
    <row r="641" spans="17:32">
      <c r="Q641">
        <v>1</v>
      </c>
      <c r="R641">
        <v>11</v>
      </c>
      <c r="S641">
        <v>1</v>
      </c>
      <c r="T641" t="s">
        <v>1095</v>
      </c>
      <c r="U641" t="s">
        <v>2238</v>
      </c>
      <c r="AC641">
        <v>8</v>
      </c>
      <c r="AD641">
        <v>20</v>
      </c>
      <c r="AE641" t="s">
        <v>2239</v>
      </c>
      <c r="AF641" t="s">
        <v>2240</v>
      </c>
    </row>
    <row r="642" spans="17:32">
      <c r="Q642">
        <v>1</v>
      </c>
      <c r="R642">
        <v>11</v>
      </c>
      <c r="S642">
        <v>2</v>
      </c>
      <c r="T642" t="s">
        <v>394</v>
      </c>
      <c r="U642" t="s">
        <v>2241</v>
      </c>
      <c r="AC642">
        <v>8</v>
      </c>
      <c r="AD642">
        <v>21</v>
      </c>
      <c r="AE642" t="s">
        <v>2242</v>
      </c>
      <c r="AF642" t="s">
        <v>2243</v>
      </c>
    </row>
    <row r="643" spans="17:32">
      <c r="Q643">
        <v>1</v>
      </c>
      <c r="R643">
        <v>11</v>
      </c>
      <c r="S643">
        <v>3</v>
      </c>
      <c r="T643" t="s">
        <v>399</v>
      </c>
      <c r="U643" t="s">
        <v>2244</v>
      </c>
      <c r="AC643">
        <v>8</v>
      </c>
      <c r="AD643">
        <v>22</v>
      </c>
      <c r="AE643" t="s">
        <v>2245</v>
      </c>
      <c r="AF643" t="s">
        <v>2246</v>
      </c>
    </row>
    <row r="644" spans="17:32">
      <c r="Q644">
        <v>1</v>
      </c>
      <c r="R644">
        <v>11</v>
      </c>
      <c r="S644">
        <v>4</v>
      </c>
      <c r="T644" t="s">
        <v>1111</v>
      </c>
      <c r="U644" t="s">
        <v>2247</v>
      </c>
      <c r="AC644">
        <v>8</v>
      </c>
      <c r="AD644">
        <v>23</v>
      </c>
      <c r="AE644" t="s">
        <v>2248</v>
      </c>
      <c r="AF644" t="s">
        <v>2249</v>
      </c>
    </row>
    <row r="645" spans="17:32">
      <c r="Q645">
        <v>1</v>
      </c>
      <c r="R645">
        <v>11</v>
      </c>
      <c r="S645">
        <v>5</v>
      </c>
      <c r="T645" t="s">
        <v>1117</v>
      </c>
      <c r="U645" t="s">
        <v>2250</v>
      </c>
      <c r="AC645">
        <v>8</v>
      </c>
      <c r="AD645">
        <v>24</v>
      </c>
      <c r="AE645" t="s">
        <v>2251</v>
      </c>
      <c r="AF645" t="s">
        <v>2252</v>
      </c>
    </row>
    <row r="646" spans="17:32">
      <c r="Q646">
        <v>1</v>
      </c>
      <c r="R646">
        <v>11</v>
      </c>
      <c r="S646">
        <v>6</v>
      </c>
      <c r="T646" t="s">
        <v>1123</v>
      </c>
      <c r="U646" t="s">
        <v>2253</v>
      </c>
      <c r="AC646">
        <v>8</v>
      </c>
      <c r="AD646">
        <v>25</v>
      </c>
      <c r="AE646" t="s">
        <v>2254</v>
      </c>
      <c r="AF646" t="s">
        <v>2255</v>
      </c>
    </row>
    <row r="647" spans="17:32">
      <c r="Q647">
        <v>1</v>
      </c>
      <c r="R647">
        <v>11</v>
      </c>
      <c r="S647">
        <v>7</v>
      </c>
      <c r="T647" t="s">
        <v>1129</v>
      </c>
      <c r="U647" t="s">
        <v>2256</v>
      </c>
      <c r="AC647">
        <v>8</v>
      </c>
      <c r="AD647">
        <v>26</v>
      </c>
      <c r="AE647" t="s">
        <v>2257</v>
      </c>
      <c r="AF647" t="s">
        <v>2258</v>
      </c>
    </row>
    <row r="648" spans="17:32">
      <c r="Q648">
        <v>1</v>
      </c>
      <c r="R648">
        <v>11</v>
      </c>
      <c r="S648">
        <v>8</v>
      </c>
      <c r="T648" t="s">
        <v>1135</v>
      </c>
      <c r="U648" t="s">
        <v>2259</v>
      </c>
      <c r="AC648">
        <v>8</v>
      </c>
      <c r="AD648">
        <v>27</v>
      </c>
      <c r="AE648" t="s">
        <v>2260</v>
      </c>
      <c r="AF648" t="s">
        <v>2261</v>
      </c>
    </row>
    <row r="649" spans="17:32">
      <c r="Q649">
        <v>1</v>
      </c>
      <c r="R649">
        <v>11</v>
      </c>
      <c r="S649">
        <v>9</v>
      </c>
      <c r="T649" t="s">
        <v>1141</v>
      </c>
      <c r="U649" t="s">
        <v>2262</v>
      </c>
      <c r="AC649">
        <v>8</v>
      </c>
      <c r="AD649">
        <v>28</v>
      </c>
      <c r="AE649" t="s">
        <v>2263</v>
      </c>
      <c r="AF649" t="s">
        <v>2264</v>
      </c>
    </row>
    <row r="650" spans="17:32">
      <c r="Q650">
        <v>1</v>
      </c>
      <c r="R650">
        <v>11</v>
      </c>
      <c r="S650">
        <v>10</v>
      </c>
      <c r="T650" t="s">
        <v>2265</v>
      </c>
      <c r="U650" t="s">
        <v>2266</v>
      </c>
      <c r="AC650">
        <v>8</v>
      </c>
      <c r="AD650">
        <v>29</v>
      </c>
      <c r="AE650" t="s">
        <v>2267</v>
      </c>
      <c r="AF650" t="s">
        <v>2268</v>
      </c>
    </row>
    <row r="651" spans="17:32">
      <c r="Q651">
        <v>1</v>
      </c>
      <c r="R651">
        <v>11</v>
      </c>
      <c r="S651">
        <v>11</v>
      </c>
      <c r="T651" t="s">
        <v>2269</v>
      </c>
      <c r="U651" t="s">
        <v>2270</v>
      </c>
      <c r="AC651">
        <v>8</v>
      </c>
      <c r="AD651">
        <v>30</v>
      </c>
      <c r="AE651" t="s">
        <v>2271</v>
      </c>
      <c r="AF651" t="s">
        <v>2272</v>
      </c>
    </row>
    <row r="652" spans="17:32">
      <c r="Q652">
        <v>1</v>
      </c>
      <c r="R652">
        <v>11</v>
      </c>
      <c r="S652">
        <v>12</v>
      </c>
      <c r="T652" t="s">
        <v>2273</v>
      </c>
      <c r="U652" t="s">
        <v>2274</v>
      </c>
      <c r="AC652">
        <v>8</v>
      </c>
      <c r="AD652">
        <v>31</v>
      </c>
      <c r="AE652" t="s">
        <v>2275</v>
      </c>
      <c r="AF652" t="s">
        <v>2276</v>
      </c>
    </row>
    <row r="653" spans="17:32">
      <c r="Q653">
        <v>1</v>
      </c>
      <c r="R653">
        <v>11</v>
      </c>
      <c r="S653">
        <v>13</v>
      </c>
      <c r="T653" t="s">
        <v>2277</v>
      </c>
      <c r="U653" t="s">
        <v>2278</v>
      </c>
      <c r="AC653">
        <v>8</v>
      </c>
      <c r="AD653">
        <v>32</v>
      </c>
      <c r="AE653" t="s">
        <v>2279</v>
      </c>
      <c r="AF653" t="s">
        <v>2280</v>
      </c>
    </row>
    <row r="654" spans="17:32">
      <c r="Q654">
        <v>1</v>
      </c>
      <c r="R654">
        <v>11</v>
      </c>
      <c r="S654">
        <v>14</v>
      </c>
      <c r="T654" t="s">
        <v>2281</v>
      </c>
      <c r="U654" t="s">
        <v>2282</v>
      </c>
      <c r="AC654">
        <v>8</v>
      </c>
      <c r="AD654">
        <v>33</v>
      </c>
      <c r="AE654" t="s">
        <v>2283</v>
      </c>
      <c r="AF654" t="s">
        <v>2284</v>
      </c>
    </row>
    <row r="655" spans="17:32">
      <c r="Q655">
        <v>1</v>
      </c>
      <c r="R655">
        <v>11</v>
      </c>
      <c r="S655">
        <v>15</v>
      </c>
      <c r="T655" t="s">
        <v>2285</v>
      </c>
      <c r="U655" t="s">
        <v>2286</v>
      </c>
      <c r="AC655">
        <v>8</v>
      </c>
      <c r="AD655">
        <v>34</v>
      </c>
      <c r="AE655" t="s">
        <v>2287</v>
      </c>
      <c r="AF655" t="s">
        <v>2288</v>
      </c>
    </row>
    <row r="656" spans="17:32">
      <c r="Q656">
        <v>1</v>
      </c>
      <c r="R656">
        <v>11</v>
      </c>
      <c r="S656">
        <v>16</v>
      </c>
      <c r="T656" t="s">
        <v>2289</v>
      </c>
      <c r="U656" t="s">
        <v>2290</v>
      </c>
      <c r="AC656">
        <v>8</v>
      </c>
      <c r="AD656">
        <v>35</v>
      </c>
      <c r="AE656" t="s">
        <v>2291</v>
      </c>
      <c r="AF656" t="s">
        <v>2292</v>
      </c>
    </row>
    <row r="657" spans="17:32">
      <c r="Q657">
        <v>1</v>
      </c>
      <c r="R657">
        <v>11</v>
      </c>
      <c r="S657">
        <v>17</v>
      </c>
      <c r="T657" t="s">
        <v>2293</v>
      </c>
      <c r="U657" t="s">
        <v>2294</v>
      </c>
      <c r="AC657">
        <v>8</v>
      </c>
      <c r="AD657">
        <v>36</v>
      </c>
      <c r="AE657" t="s">
        <v>2295</v>
      </c>
      <c r="AF657" t="s">
        <v>2296</v>
      </c>
    </row>
    <row r="658" spans="17:32">
      <c r="Q658">
        <v>1</v>
      </c>
      <c r="R658">
        <v>11</v>
      </c>
      <c r="S658">
        <v>18</v>
      </c>
      <c r="T658" t="s">
        <v>2297</v>
      </c>
      <c r="U658" t="s">
        <v>2298</v>
      </c>
      <c r="AC658">
        <v>8</v>
      </c>
      <c r="AD658">
        <v>37</v>
      </c>
      <c r="AE658" t="s">
        <v>2299</v>
      </c>
      <c r="AF658" t="s">
        <v>2300</v>
      </c>
    </row>
    <row r="659" spans="17:32">
      <c r="Q659">
        <v>1</v>
      </c>
      <c r="R659">
        <v>11</v>
      </c>
      <c r="S659">
        <v>19</v>
      </c>
      <c r="T659" t="s">
        <v>2301</v>
      </c>
      <c r="U659" t="s">
        <v>2302</v>
      </c>
      <c r="AC659">
        <v>8</v>
      </c>
      <c r="AD659">
        <v>38</v>
      </c>
      <c r="AE659" t="s">
        <v>2303</v>
      </c>
      <c r="AF659" t="s">
        <v>2304</v>
      </c>
    </row>
    <row r="660" spans="17:32">
      <c r="Q660">
        <v>1</v>
      </c>
      <c r="R660">
        <v>11</v>
      </c>
      <c r="S660">
        <v>20</v>
      </c>
      <c r="T660" t="s">
        <v>2305</v>
      </c>
      <c r="U660" t="s">
        <v>2306</v>
      </c>
      <c r="AC660">
        <v>8</v>
      </c>
      <c r="AD660">
        <v>39</v>
      </c>
      <c r="AE660" t="s">
        <v>2307</v>
      </c>
      <c r="AF660" t="s">
        <v>2308</v>
      </c>
    </row>
    <row r="661" spans="17:32">
      <c r="Q661">
        <v>1</v>
      </c>
      <c r="R661">
        <v>11</v>
      </c>
      <c r="S661">
        <v>21</v>
      </c>
      <c r="T661" t="s">
        <v>2309</v>
      </c>
      <c r="U661" t="s">
        <v>2310</v>
      </c>
      <c r="AC661">
        <v>8</v>
      </c>
      <c r="AD661">
        <v>40</v>
      </c>
      <c r="AE661" t="s">
        <v>2311</v>
      </c>
      <c r="AF661" t="s">
        <v>2312</v>
      </c>
    </row>
    <row r="662" spans="17:32">
      <c r="Q662">
        <v>1</v>
      </c>
      <c r="R662">
        <v>11</v>
      </c>
      <c r="S662">
        <v>22</v>
      </c>
      <c r="T662" t="s">
        <v>2313</v>
      </c>
      <c r="U662" t="s">
        <v>2314</v>
      </c>
      <c r="AC662">
        <v>8</v>
      </c>
      <c r="AD662">
        <v>41</v>
      </c>
      <c r="AE662" t="s">
        <v>2315</v>
      </c>
      <c r="AF662" t="s">
        <v>2316</v>
      </c>
    </row>
    <row r="663" spans="17:32">
      <c r="Q663">
        <v>1</v>
      </c>
      <c r="R663">
        <v>11</v>
      </c>
      <c r="S663">
        <v>23</v>
      </c>
      <c r="T663" t="s">
        <v>2317</v>
      </c>
      <c r="U663" t="s">
        <v>2318</v>
      </c>
      <c r="AC663">
        <v>8</v>
      </c>
      <c r="AD663">
        <v>42</v>
      </c>
      <c r="AE663" t="s">
        <v>2319</v>
      </c>
      <c r="AF663" t="s">
        <v>2320</v>
      </c>
    </row>
    <row r="664" spans="17:32">
      <c r="Q664">
        <v>1</v>
      </c>
      <c r="R664">
        <v>11</v>
      </c>
      <c r="S664">
        <v>24</v>
      </c>
      <c r="T664" t="s">
        <v>2321</v>
      </c>
      <c r="U664" t="s">
        <v>2322</v>
      </c>
      <c r="AC664">
        <v>8</v>
      </c>
      <c r="AD664">
        <v>43</v>
      </c>
      <c r="AE664" t="s">
        <v>2323</v>
      </c>
      <c r="AF664" t="s">
        <v>2324</v>
      </c>
    </row>
    <row r="665" spans="17:32">
      <c r="Q665">
        <v>1</v>
      </c>
      <c r="R665">
        <v>11</v>
      </c>
      <c r="S665">
        <v>25</v>
      </c>
      <c r="T665" t="s">
        <v>2325</v>
      </c>
      <c r="U665" t="s">
        <v>2326</v>
      </c>
      <c r="AC665">
        <v>8</v>
      </c>
      <c r="AD665">
        <v>44</v>
      </c>
      <c r="AE665" t="s">
        <v>2327</v>
      </c>
      <c r="AF665" t="s">
        <v>2328</v>
      </c>
    </row>
    <row r="666" spans="17:32">
      <c r="Q666">
        <v>1</v>
      </c>
      <c r="R666">
        <v>11</v>
      </c>
      <c r="S666">
        <v>26</v>
      </c>
      <c r="T666" t="s">
        <v>2329</v>
      </c>
      <c r="U666" t="s">
        <v>2330</v>
      </c>
      <c r="AC666">
        <v>9</v>
      </c>
      <c r="AD666">
        <v>1</v>
      </c>
      <c r="AE666" t="s">
        <v>2331</v>
      </c>
      <c r="AF666" t="s">
        <v>2332</v>
      </c>
    </row>
    <row r="667" spans="17:32">
      <c r="Q667">
        <v>1</v>
      </c>
      <c r="R667">
        <v>11</v>
      </c>
      <c r="S667">
        <v>27</v>
      </c>
      <c r="T667" t="s">
        <v>2333</v>
      </c>
      <c r="U667" t="s">
        <v>2334</v>
      </c>
      <c r="AC667">
        <v>9</v>
      </c>
      <c r="AD667">
        <v>2</v>
      </c>
      <c r="AE667" t="s">
        <v>2335</v>
      </c>
      <c r="AF667" t="s">
        <v>2336</v>
      </c>
    </row>
    <row r="668" spans="17:32">
      <c r="Q668">
        <v>1</v>
      </c>
      <c r="R668">
        <v>11</v>
      </c>
      <c r="S668">
        <v>28</v>
      </c>
      <c r="T668" t="s">
        <v>2337</v>
      </c>
      <c r="U668" t="s">
        <v>2338</v>
      </c>
      <c r="AC668">
        <v>9</v>
      </c>
      <c r="AD668">
        <v>3</v>
      </c>
      <c r="AE668" t="s">
        <v>2339</v>
      </c>
      <c r="AF668" t="s">
        <v>2340</v>
      </c>
    </row>
    <row r="669" spans="17:32">
      <c r="Q669">
        <v>1</v>
      </c>
      <c r="R669">
        <v>11</v>
      </c>
      <c r="S669">
        <v>29</v>
      </c>
      <c r="T669" t="s">
        <v>2341</v>
      </c>
      <c r="U669" t="s">
        <v>2342</v>
      </c>
      <c r="AC669">
        <v>9</v>
      </c>
      <c r="AD669">
        <v>4</v>
      </c>
      <c r="AE669" t="s">
        <v>2343</v>
      </c>
      <c r="AF669" t="s">
        <v>2344</v>
      </c>
    </row>
    <row r="670" spans="17:32">
      <c r="Q670">
        <v>1</v>
      </c>
      <c r="R670">
        <v>11</v>
      </c>
      <c r="S670">
        <v>30</v>
      </c>
      <c r="T670" t="s">
        <v>40</v>
      </c>
      <c r="U670" t="s">
        <v>2345</v>
      </c>
      <c r="AC670">
        <v>9</v>
      </c>
      <c r="AD670">
        <v>5</v>
      </c>
      <c r="AE670" t="s">
        <v>2346</v>
      </c>
      <c r="AF670" t="s">
        <v>2347</v>
      </c>
    </row>
    <row r="671" spans="17:32">
      <c r="Q671">
        <v>1</v>
      </c>
      <c r="R671">
        <v>12</v>
      </c>
      <c r="S671">
        <v>1</v>
      </c>
      <c r="T671" t="s">
        <v>1095</v>
      </c>
      <c r="U671" t="s">
        <v>2348</v>
      </c>
      <c r="AC671">
        <v>9</v>
      </c>
      <c r="AD671">
        <v>6</v>
      </c>
      <c r="AE671" t="s">
        <v>2349</v>
      </c>
      <c r="AF671" t="s">
        <v>2350</v>
      </c>
    </row>
    <row r="672" spans="17:32">
      <c r="Q672">
        <v>1</v>
      </c>
      <c r="R672">
        <v>12</v>
      </c>
      <c r="S672">
        <v>2</v>
      </c>
      <c r="T672" t="s">
        <v>394</v>
      </c>
      <c r="U672" t="s">
        <v>2351</v>
      </c>
      <c r="AC672">
        <v>9</v>
      </c>
      <c r="AD672">
        <v>7</v>
      </c>
      <c r="AE672" t="s">
        <v>2352</v>
      </c>
      <c r="AF672" t="s">
        <v>2353</v>
      </c>
    </row>
    <row r="673" spans="17:32">
      <c r="Q673">
        <v>1</v>
      </c>
      <c r="R673">
        <v>12</v>
      </c>
      <c r="S673">
        <v>3</v>
      </c>
      <c r="T673" t="s">
        <v>399</v>
      </c>
      <c r="U673" t="s">
        <v>2354</v>
      </c>
      <c r="AC673">
        <v>9</v>
      </c>
      <c r="AD673">
        <v>8</v>
      </c>
      <c r="AE673" t="s">
        <v>2355</v>
      </c>
      <c r="AF673" t="s">
        <v>2356</v>
      </c>
    </row>
    <row r="674" spans="17:32">
      <c r="Q674">
        <v>1</v>
      </c>
      <c r="R674">
        <v>12</v>
      </c>
      <c r="S674">
        <v>4</v>
      </c>
      <c r="T674" t="s">
        <v>1111</v>
      </c>
      <c r="U674" t="s">
        <v>2357</v>
      </c>
      <c r="AC674">
        <v>9</v>
      </c>
      <c r="AD674">
        <v>9</v>
      </c>
      <c r="AE674" t="s">
        <v>2358</v>
      </c>
      <c r="AF674" t="s">
        <v>2359</v>
      </c>
    </row>
    <row r="675" spans="17:32">
      <c r="Q675">
        <v>1</v>
      </c>
      <c r="R675">
        <v>12</v>
      </c>
      <c r="S675">
        <v>5</v>
      </c>
      <c r="T675" t="s">
        <v>1117</v>
      </c>
      <c r="U675" t="s">
        <v>2360</v>
      </c>
      <c r="AC675">
        <v>9</v>
      </c>
      <c r="AD675">
        <v>10</v>
      </c>
      <c r="AE675" t="s">
        <v>2361</v>
      </c>
      <c r="AF675" t="s">
        <v>2362</v>
      </c>
    </row>
    <row r="676" spans="17:32">
      <c r="Q676">
        <v>1</v>
      </c>
      <c r="R676">
        <v>12</v>
      </c>
      <c r="S676">
        <v>6</v>
      </c>
      <c r="T676" t="s">
        <v>1123</v>
      </c>
      <c r="U676" t="s">
        <v>2363</v>
      </c>
      <c r="AC676">
        <v>9</v>
      </c>
      <c r="AD676">
        <v>11</v>
      </c>
      <c r="AE676" t="s">
        <v>2364</v>
      </c>
      <c r="AF676" t="s">
        <v>2365</v>
      </c>
    </row>
    <row r="677" spans="17:32">
      <c r="Q677">
        <v>1</v>
      </c>
      <c r="R677">
        <v>12</v>
      </c>
      <c r="S677">
        <v>7</v>
      </c>
      <c r="T677" t="s">
        <v>1129</v>
      </c>
      <c r="U677" t="s">
        <v>2366</v>
      </c>
      <c r="AC677">
        <v>9</v>
      </c>
      <c r="AD677">
        <v>12</v>
      </c>
      <c r="AE677" t="s">
        <v>2367</v>
      </c>
      <c r="AF677" t="s">
        <v>2368</v>
      </c>
    </row>
    <row r="678" spans="17:32">
      <c r="Q678">
        <v>1</v>
      </c>
      <c r="R678">
        <v>12</v>
      </c>
      <c r="S678">
        <v>8</v>
      </c>
      <c r="T678" t="s">
        <v>1135</v>
      </c>
      <c r="U678" t="s">
        <v>2369</v>
      </c>
      <c r="AC678">
        <v>9</v>
      </c>
      <c r="AD678">
        <v>13</v>
      </c>
      <c r="AE678" t="s">
        <v>2370</v>
      </c>
      <c r="AF678" t="s">
        <v>2371</v>
      </c>
    </row>
    <row r="679" spans="17:32">
      <c r="Q679">
        <v>1</v>
      </c>
      <c r="R679">
        <v>12</v>
      </c>
      <c r="S679">
        <v>9</v>
      </c>
      <c r="T679" t="s">
        <v>1141</v>
      </c>
      <c r="U679" t="s">
        <v>2372</v>
      </c>
      <c r="AC679">
        <v>9</v>
      </c>
      <c r="AD679">
        <v>14</v>
      </c>
      <c r="AE679" t="s">
        <v>2373</v>
      </c>
      <c r="AF679" t="s">
        <v>2374</v>
      </c>
    </row>
    <row r="680" spans="17:32">
      <c r="Q680">
        <v>1</v>
      </c>
      <c r="R680">
        <v>12</v>
      </c>
      <c r="S680">
        <v>10</v>
      </c>
      <c r="T680" t="s">
        <v>2375</v>
      </c>
      <c r="U680" t="s">
        <v>2376</v>
      </c>
      <c r="AC680">
        <v>9</v>
      </c>
      <c r="AD680">
        <v>15</v>
      </c>
      <c r="AE680" t="s">
        <v>2377</v>
      </c>
      <c r="AF680" t="s">
        <v>2378</v>
      </c>
    </row>
    <row r="681" spans="17:32">
      <c r="Q681">
        <v>1</v>
      </c>
      <c r="R681">
        <v>12</v>
      </c>
      <c r="S681">
        <v>11</v>
      </c>
      <c r="T681" t="s">
        <v>2379</v>
      </c>
      <c r="U681" t="s">
        <v>2380</v>
      </c>
      <c r="AC681">
        <v>9</v>
      </c>
      <c r="AD681">
        <v>16</v>
      </c>
      <c r="AE681" t="s">
        <v>2381</v>
      </c>
      <c r="AF681" t="s">
        <v>2382</v>
      </c>
    </row>
    <row r="682" spans="17:32">
      <c r="Q682">
        <v>1</v>
      </c>
      <c r="R682">
        <v>12</v>
      </c>
      <c r="S682">
        <v>12</v>
      </c>
      <c r="T682" t="s">
        <v>2383</v>
      </c>
      <c r="U682" t="s">
        <v>2384</v>
      </c>
      <c r="AC682">
        <v>9</v>
      </c>
      <c r="AD682">
        <v>17</v>
      </c>
      <c r="AE682" t="s">
        <v>2385</v>
      </c>
      <c r="AF682" t="s">
        <v>2386</v>
      </c>
    </row>
    <row r="683" spans="17:32">
      <c r="Q683">
        <v>1</v>
      </c>
      <c r="R683">
        <v>12</v>
      </c>
      <c r="S683">
        <v>13</v>
      </c>
      <c r="T683" t="s">
        <v>2387</v>
      </c>
      <c r="U683" t="s">
        <v>2388</v>
      </c>
      <c r="AC683">
        <v>9</v>
      </c>
      <c r="AD683">
        <v>18</v>
      </c>
      <c r="AE683" t="s">
        <v>2389</v>
      </c>
      <c r="AF683" t="s">
        <v>2390</v>
      </c>
    </row>
    <row r="684" spans="17:32">
      <c r="Q684">
        <v>1</v>
      </c>
      <c r="R684">
        <v>12</v>
      </c>
      <c r="S684">
        <v>14</v>
      </c>
      <c r="T684" t="s">
        <v>2391</v>
      </c>
      <c r="U684" t="s">
        <v>2392</v>
      </c>
      <c r="AC684">
        <v>9</v>
      </c>
      <c r="AD684">
        <v>19</v>
      </c>
      <c r="AE684" t="s">
        <v>2393</v>
      </c>
      <c r="AF684" t="s">
        <v>2394</v>
      </c>
    </row>
    <row r="685" spans="17:32">
      <c r="Q685">
        <v>1</v>
      </c>
      <c r="R685">
        <v>12</v>
      </c>
      <c r="S685">
        <v>15</v>
      </c>
      <c r="T685" t="s">
        <v>2395</v>
      </c>
      <c r="U685" t="s">
        <v>2396</v>
      </c>
      <c r="AC685">
        <v>9</v>
      </c>
      <c r="AD685">
        <v>20</v>
      </c>
      <c r="AE685" t="s">
        <v>2397</v>
      </c>
      <c r="AF685" t="s">
        <v>2398</v>
      </c>
    </row>
    <row r="686" spans="17:32">
      <c r="Q686">
        <v>1</v>
      </c>
      <c r="R686">
        <v>12</v>
      </c>
      <c r="S686">
        <v>16</v>
      </c>
      <c r="T686" t="s">
        <v>2399</v>
      </c>
      <c r="U686" t="s">
        <v>2400</v>
      </c>
      <c r="AC686">
        <v>9</v>
      </c>
      <c r="AD686">
        <v>21</v>
      </c>
      <c r="AE686" t="s">
        <v>2401</v>
      </c>
      <c r="AF686" t="s">
        <v>2402</v>
      </c>
    </row>
    <row r="687" spans="17:32">
      <c r="Q687">
        <v>1</v>
      </c>
      <c r="R687">
        <v>12</v>
      </c>
      <c r="S687">
        <v>17</v>
      </c>
      <c r="T687" t="s">
        <v>2403</v>
      </c>
      <c r="U687" t="s">
        <v>2404</v>
      </c>
      <c r="AC687">
        <v>9</v>
      </c>
      <c r="AD687">
        <v>22</v>
      </c>
      <c r="AE687" t="s">
        <v>2405</v>
      </c>
      <c r="AF687" t="s">
        <v>2406</v>
      </c>
    </row>
    <row r="688" spans="17:32">
      <c r="Q688">
        <v>1</v>
      </c>
      <c r="R688">
        <v>12</v>
      </c>
      <c r="S688">
        <v>18</v>
      </c>
      <c r="T688" t="s">
        <v>2407</v>
      </c>
      <c r="U688" t="s">
        <v>2408</v>
      </c>
      <c r="AC688">
        <v>9</v>
      </c>
      <c r="AD688">
        <v>23</v>
      </c>
      <c r="AE688" t="s">
        <v>2409</v>
      </c>
      <c r="AF688" t="s">
        <v>2410</v>
      </c>
    </row>
    <row r="689" spans="17:32">
      <c r="Q689">
        <v>1</v>
      </c>
      <c r="R689">
        <v>12</v>
      </c>
      <c r="S689">
        <v>19</v>
      </c>
      <c r="T689" t="s">
        <v>2411</v>
      </c>
      <c r="U689" t="s">
        <v>2412</v>
      </c>
      <c r="AC689">
        <v>9</v>
      </c>
      <c r="AD689">
        <v>24</v>
      </c>
      <c r="AE689" t="s">
        <v>2413</v>
      </c>
      <c r="AF689" t="s">
        <v>2414</v>
      </c>
    </row>
    <row r="690" spans="17:32">
      <c r="Q690">
        <v>1</v>
      </c>
      <c r="R690">
        <v>12</v>
      </c>
      <c r="S690">
        <v>20</v>
      </c>
      <c r="T690" t="s">
        <v>2415</v>
      </c>
      <c r="U690" t="s">
        <v>2416</v>
      </c>
      <c r="AC690">
        <v>9</v>
      </c>
      <c r="AD690">
        <v>25</v>
      </c>
      <c r="AE690" t="s">
        <v>2417</v>
      </c>
      <c r="AF690" t="s">
        <v>2418</v>
      </c>
    </row>
    <row r="691" spans="17:32">
      <c r="Q691">
        <v>1</v>
      </c>
      <c r="R691">
        <v>12</v>
      </c>
      <c r="S691">
        <v>21</v>
      </c>
      <c r="T691" t="s">
        <v>2419</v>
      </c>
      <c r="U691" t="s">
        <v>2420</v>
      </c>
      <c r="AC691">
        <v>10</v>
      </c>
      <c r="AD691">
        <v>1</v>
      </c>
      <c r="AE691" t="s">
        <v>2421</v>
      </c>
      <c r="AF691" t="s">
        <v>2422</v>
      </c>
    </row>
    <row r="692" spans="17:32">
      <c r="Q692">
        <v>1</v>
      </c>
      <c r="R692">
        <v>12</v>
      </c>
      <c r="S692">
        <v>22</v>
      </c>
      <c r="T692" t="s">
        <v>2423</v>
      </c>
      <c r="U692" t="s">
        <v>2424</v>
      </c>
      <c r="AC692">
        <v>10</v>
      </c>
      <c r="AD692">
        <v>2</v>
      </c>
      <c r="AE692" t="s">
        <v>2425</v>
      </c>
      <c r="AF692" t="s">
        <v>2426</v>
      </c>
    </row>
    <row r="693" spans="17:32">
      <c r="Q693">
        <v>1</v>
      </c>
      <c r="R693">
        <v>12</v>
      </c>
      <c r="S693">
        <v>23</v>
      </c>
      <c r="T693" t="s">
        <v>2427</v>
      </c>
      <c r="U693" t="s">
        <v>2428</v>
      </c>
      <c r="AC693">
        <v>10</v>
      </c>
      <c r="AD693">
        <v>3</v>
      </c>
      <c r="AE693" t="s">
        <v>2429</v>
      </c>
      <c r="AF693" t="s">
        <v>2430</v>
      </c>
    </row>
    <row r="694" spans="17:32">
      <c r="Q694">
        <v>1</v>
      </c>
      <c r="R694">
        <v>12</v>
      </c>
      <c r="S694">
        <v>24</v>
      </c>
      <c r="T694" t="s">
        <v>2431</v>
      </c>
      <c r="U694" t="s">
        <v>2432</v>
      </c>
      <c r="AC694">
        <v>10</v>
      </c>
      <c r="AD694">
        <v>4</v>
      </c>
      <c r="AE694" t="s">
        <v>2433</v>
      </c>
      <c r="AF694" t="s">
        <v>2434</v>
      </c>
    </row>
    <row r="695" spans="17:32">
      <c r="Q695">
        <v>1</v>
      </c>
      <c r="R695">
        <v>12</v>
      </c>
      <c r="S695">
        <v>25</v>
      </c>
      <c r="T695" t="s">
        <v>2435</v>
      </c>
      <c r="U695" t="s">
        <v>2436</v>
      </c>
      <c r="AC695">
        <v>10</v>
      </c>
      <c r="AD695">
        <v>5</v>
      </c>
      <c r="AE695" t="s">
        <v>2437</v>
      </c>
      <c r="AF695" t="s">
        <v>2438</v>
      </c>
    </row>
    <row r="696" spans="17:32">
      <c r="Q696">
        <v>1</v>
      </c>
      <c r="R696">
        <v>12</v>
      </c>
      <c r="S696">
        <v>26</v>
      </c>
      <c r="T696" t="s">
        <v>2439</v>
      </c>
      <c r="U696" t="s">
        <v>2440</v>
      </c>
      <c r="AC696">
        <v>10</v>
      </c>
      <c r="AD696">
        <v>6</v>
      </c>
      <c r="AE696" t="s">
        <v>2441</v>
      </c>
      <c r="AF696" t="s">
        <v>2442</v>
      </c>
    </row>
    <row r="697" spans="17:32">
      <c r="Q697">
        <v>1</v>
      </c>
      <c r="R697">
        <v>12</v>
      </c>
      <c r="S697">
        <v>27</v>
      </c>
      <c r="T697" t="s">
        <v>2443</v>
      </c>
      <c r="U697" t="s">
        <v>2444</v>
      </c>
      <c r="AC697">
        <v>10</v>
      </c>
      <c r="AD697">
        <v>7</v>
      </c>
      <c r="AE697" t="s">
        <v>2445</v>
      </c>
      <c r="AF697" t="s">
        <v>2446</v>
      </c>
    </row>
    <row r="698" spans="17:32">
      <c r="Q698">
        <v>1</v>
      </c>
      <c r="R698">
        <v>12</v>
      </c>
      <c r="S698">
        <v>28</v>
      </c>
      <c r="T698" t="s">
        <v>2447</v>
      </c>
      <c r="U698" t="s">
        <v>2448</v>
      </c>
      <c r="AC698">
        <v>10</v>
      </c>
      <c r="AD698">
        <v>8</v>
      </c>
      <c r="AE698" t="s">
        <v>2449</v>
      </c>
      <c r="AF698" t="s">
        <v>2450</v>
      </c>
    </row>
    <row r="699" spans="17:32">
      <c r="Q699">
        <v>1</v>
      </c>
      <c r="R699">
        <v>12</v>
      </c>
      <c r="S699">
        <v>29</v>
      </c>
      <c r="T699" t="s">
        <v>2451</v>
      </c>
      <c r="U699" t="s">
        <v>2452</v>
      </c>
      <c r="AC699">
        <v>10</v>
      </c>
      <c r="AD699">
        <v>9</v>
      </c>
      <c r="AE699" t="s">
        <v>2453</v>
      </c>
      <c r="AF699" t="s">
        <v>2454</v>
      </c>
    </row>
    <row r="700" spans="17:32">
      <c r="Q700">
        <v>1</v>
      </c>
      <c r="R700">
        <v>12</v>
      </c>
      <c r="S700">
        <v>30</v>
      </c>
      <c r="T700" t="s">
        <v>2455</v>
      </c>
      <c r="U700" t="s">
        <v>2456</v>
      </c>
      <c r="AC700">
        <v>10</v>
      </c>
      <c r="AD700">
        <v>10</v>
      </c>
      <c r="AE700" t="s">
        <v>2457</v>
      </c>
      <c r="AF700" t="s">
        <v>2458</v>
      </c>
    </row>
    <row r="701" spans="17:32">
      <c r="Q701">
        <v>1</v>
      </c>
      <c r="R701">
        <v>12</v>
      </c>
      <c r="S701">
        <v>31</v>
      </c>
      <c r="T701" t="s">
        <v>2459</v>
      </c>
      <c r="U701" t="s">
        <v>2460</v>
      </c>
      <c r="AC701">
        <v>10</v>
      </c>
      <c r="AD701">
        <v>11</v>
      </c>
      <c r="AE701" t="s">
        <v>2461</v>
      </c>
      <c r="AF701" t="s">
        <v>2462</v>
      </c>
    </row>
    <row r="702" spans="17:32">
      <c r="Q702">
        <v>1</v>
      </c>
      <c r="R702">
        <v>12</v>
      </c>
      <c r="S702">
        <v>32</v>
      </c>
      <c r="T702" t="s">
        <v>2463</v>
      </c>
      <c r="U702" t="s">
        <v>2464</v>
      </c>
      <c r="AC702">
        <v>10</v>
      </c>
      <c r="AD702">
        <v>12</v>
      </c>
      <c r="AE702" t="s">
        <v>2465</v>
      </c>
      <c r="AF702" t="s">
        <v>2466</v>
      </c>
    </row>
    <row r="703" spans="17:32">
      <c r="Q703">
        <v>1</v>
      </c>
      <c r="R703">
        <v>12</v>
      </c>
      <c r="S703">
        <v>33</v>
      </c>
      <c r="T703" t="s">
        <v>2467</v>
      </c>
      <c r="U703" t="s">
        <v>2468</v>
      </c>
      <c r="AC703">
        <v>10</v>
      </c>
      <c r="AD703">
        <v>13</v>
      </c>
      <c r="AE703" t="s">
        <v>2469</v>
      </c>
      <c r="AF703" t="s">
        <v>2470</v>
      </c>
    </row>
    <row r="704" spans="17:32">
      <c r="Q704">
        <v>1</v>
      </c>
      <c r="R704">
        <v>12</v>
      </c>
      <c r="S704">
        <v>34</v>
      </c>
      <c r="T704" t="s">
        <v>2471</v>
      </c>
      <c r="U704" t="s">
        <v>2472</v>
      </c>
      <c r="AC704">
        <v>10</v>
      </c>
      <c r="AD704">
        <v>14</v>
      </c>
      <c r="AE704" t="s">
        <v>2473</v>
      </c>
      <c r="AF704" t="s">
        <v>2474</v>
      </c>
    </row>
    <row r="705" spans="17:32">
      <c r="Q705">
        <v>1</v>
      </c>
      <c r="R705">
        <v>12</v>
      </c>
      <c r="S705">
        <v>35</v>
      </c>
      <c r="T705" t="s">
        <v>2475</v>
      </c>
      <c r="U705" t="s">
        <v>2476</v>
      </c>
      <c r="AC705">
        <v>10</v>
      </c>
      <c r="AD705">
        <v>15</v>
      </c>
      <c r="AE705" t="s">
        <v>2477</v>
      </c>
      <c r="AF705" t="s">
        <v>2478</v>
      </c>
    </row>
    <row r="706" spans="17:32">
      <c r="Q706">
        <v>1</v>
      </c>
      <c r="R706">
        <v>12</v>
      </c>
      <c r="S706">
        <v>36</v>
      </c>
      <c r="T706" t="s">
        <v>2479</v>
      </c>
      <c r="U706" t="s">
        <v>2480</v>
      </c>
      <c r="AC706">
        <v>10</v>
      </c>
      <c r="AD706">
        <v>16</v>
      </c>
      <c r="AE706" t="s">
        <v>2481</v>
      </c>
      <c r="AF706" t="s">
        <v>2482</v>
      </c>
    </row>
    <row r="707" spans="17:32">
      <c r="Q707">
        <v>1</v>
      </c>
      <c r="R707">
        <v>12</v>
      </c>
      <c r="S707">
        <v>37</v>
      </c>
      <c r="T707" t="s">
        <v>2483</v>
      </c>
      <c r="U707" t="s">
        <v>2484</v>
      </c>
      <c r="AC707">
        <v>10</v>
      </c>
      <c r="AD707">
        <v>17</v>
      </c>
      <c r="AE707" t="s">
        <v>2485</v>
      </c>
      <c r="AF707" t="s">
        <v>2486</v>
      </c>
    </row>
    <row r="708" spans="17:32">
      <c r="Q708">
        <v>1</v>
      </c>
      <c r="R708">
        <v>12</v>
      </c>
      <c r="S708">
        <v>38</v>
      </c>
      <c r="T708" t="s">
        <v>2487</v>
      </c>
      <c r="U708" t="s">
        <v>2488</v>
      </c>
      <c r="AC708">
        <v>10</v>
      </c>
      <c r="AD708">
        <v>18</v>
      </c>
      <c r="AE708" t="s">
        <v>2489</v>
      </c>
      <c r="AF708" t="s">
        <v>2490</v>
      </c>
    </row>
    <row r="709" spans="17:32">
      <c r="Q709">
        <v>1</v>
      </c>
      <c r="R709">
        <v>12</v>
      </c>
      <c r="S709">
        <v>39</v>
      </c>
      <c r="T709" t="s">
        <v>2491</v>
      </c>
      <c r="U709" t="s">
        <v>2492</v>
      </c>
      <c r="AC709">
        <v>10</v>
      </c>
      <c r="AD709">
        <v>19</v>
      </c>
      <c r="AE709" t="s">
        <v>2493</v>
      </c>
      <c r="AF709" t="s">
        <v>2494</v>
      </c>
    </row>
    <row r="710" spans="17:32">
      <c r="Q710">
        <v>1</v>
      </c>
      <c r="R710">
        <v>12</v>
      </c>
      <c r="S710">
        <v>40</v>
      </c>
      <c r="T710" t="s">
        <v>2495</v>
      </c>
      <c r="U710" t="s">
        <v>2496</v>
      </c>
      <c r="AC710">
        <v>10</v>
      </c>
      <c r="AD710">
        <v>20</v>
      </c>
      <c r="AE710" t="s">
        <v>2497</v>
      </c>
      <c r="AF710" t="s">
        <v>2498</v>
      </c>
    </row>
    <row r="711" spans="17:32">
      <c r="Q711">
        <v>1</v>
      </c>
      <c r="R711">
        <v>12</v>
      </c>
      <c r="S711">
        <v>41</v>
      </c>
      <c r="T711" t="s">
        <v>2499</v>
      </c>
      <c r="U711" t="s">
        <v>2500</v>
      </c>
      <c r="AC711">
        <v>10</v>
      </c>
      <c r="AD711">
        <v>21</v>
      </c>
      <c r="AE711" t="s">
        <v>2501</v>
      </c>
      <c r="AF711" t="s">
        <v>2502</v>
      </c>
    </row>
    <row r="712" spans="17:32">
      <c r="Q712">
        <v>1</v>
      </c>
      <c r="R712">
        <v>12</v>
      </c>
      <c r="S712">
        <v>42</v>
      </c>
      <c r="T712" t="s">
        <v>2503</v>
      </c>
      <c r="U712" t="s">
        <v>2504</v>
      </c>
      <c r="AC712">
        <v>10</v>
      </c>
      <c r="AD712">
        <v>22</v>
      </c>
      <c r="AE712" t="s">
        <v>2505</v>
      </c>
      <c r="AF712" t="s">
        <v>2506</v>
      </c>
    </row>
    <row r="713" spans="17:32">
      <c r="Q713">
        <v>1</v>
      </c>
      <c r="R713">
        <v>12</v>
      </c>
      <c r="S713">
        <v>43</v>
      </c>
      <c r="T713" t="s">
        <v>2507</v>
      </c>
      <c r="U713" t="s">
        <v>2508</v>
      </c>
      <c r="AC713">
        <v>10</v>
      </c>
      <c r="AD713">
        <v>23</v>
      </c>
      <c r="AE713" t="s">
        <v>2509</v>
      </c>
      <c r="AF713" t="s">
        <v>2510</v>
      </c>
    </row>
    <row r="714" spans="17:32">
      <c r="Q714">
        <v>1</v>
      </c>
      <c r="R714">
        <v>12</v>
      </c>
      <c r="S714">
        <v>44</v>
      </c>
      <c r="T714" t="s">
        <v>2511</v>
      </c>
      <c r="U714" t="s">
        <v>2512</v>
      </c>
      <c r="AC714">
        <v>10</v>
      </c>
      <c r="AD714">
        <v>24</v>
      </c>
      <c r="AE714" t="s">
        <v>2513</v>
      </c>
      <c r="AF714" t="s">
        <v>2514</v>
      </c>
    </row>
    <row r="715" spans="17:32">
      <c r="Q715">
        <v>1</v>
      </c>
      <c r="R715">
        <v>12</v>
      </c>
      <c r="S715">
        <v>45</v>
      </c>
      <c r="T715" t="s">
        <v>2515</v>
      </c>
      <c r="U715" t="s">
        <v>2516</v>
      </c>
      <c r="AC715">
        <v>10</v>
      </c>
      <c r="AD715">
        <v>25</v>
      </c>
      <c r="AE715" t="s">
        <v>2517</v>
      </c>
      <c r="AF715" t="s">
        <v>2518</v>
      </c>
    </row>
    <row r="716" spans="17:32">
      <c r="Q716">
        <v>1</v>
      </c>
      <c r="R716">
        <v>12</v>
      </c>
      <c r="S716">
        <v>46</v>
      </c>
      <c r="T716" t="s">
        <v>2519</v>
      </c>
      <c r="U716" t="s">
        <v>2520</v>
      </c>
      <c r="AC716">
        <v>10</v>
      </c>
      <c r="AD716">
        <v>26</v>
      </c>
      <c r="AE716" t="s">
        <v>2521</v>
      </c>
      <c r="AF716" t="s">
        <v>2522</v>
      </c>
    </row>
    <row r="717" spans="17:32">
      <c r="Q717">
        <v>1</v>
      </c>
      <c r="R717">
        <v>12</v>
      </c>
      <c r="S717">
        <v>47</v>
      </c>
      <c r="T717" t="s">
        <v>2523</v>
      </c>
      <c r="U717" t="s">
        <v>2524</v>
      </c>
      <c r="AC717">
        <v>10</v>
      </c>
      <c r="AD717">
        <v>27</v>
      </c>
      <c r="AE717" t="s">
        <v>2525</v>
      </c>
      <c r="AF717" t="s">
        <v>2526</v>
      </c>
    </row>
    <row r="718" spans="17:32">
      <c r="Q718">
        <v>1</v>
      </c>
      <c r="R718">
        <v>12</v>
      </c>
      <c r="S718">
        <v>48</v>
      </c>
      <c r="T718" t="s">
        <v>2527</v>
      </c>
      <c r="U718" t="s">
        <v>2528</v>
      </c>
      <c r="AC718">
        <v>10</v>
      </c>
      <c r="AD718">
        <v>28</v>
      </c>
      <c r="AE718" t="s">
        <v>2529</v>
      </c>
      <c r="AF718" t="s">
        <v>2530</v>
      </c>
    </row>
    <row r="719" spans="17:32">
      <c r="Q719">
        <v>1</v>
      </c>
      <c r="R719">
        <v>12</v>
      </c>
      <c r="S719">
        <v>49</v>
      </c>
      <c r="T719" t="s">
        <v>2531</v>
      </c>
      <c r="U719" t="s">
        <v>2532</v>
      </c>
      <c r="AC719">
        <v>10</v>
      </c>
      <c r="AD719">
        <v>29</v>
      </c>
      <c r="AE719" t="s">
        <v>2533</v>
      </c>
      <c r="AF719" t="s">
        <v>2534</v>
      </c>
    </row>
    <row r="720" spans="17:32">
      <c r="Q720">
        <v>1</v>
      </c>
      <c r="R720">
        <v>12</v>
      </c>
      <c r="S720">
        <v>50</v>
      </c>
      <c r="T720" t="s">
        <v>2535</v>
      </c>
      <c r="U720" t="s">
        <v>2536</v>
      </c>
      <c r="AC720">
        <v>10</v>
      </c>
      <c r="AD720">
        <v>30</v>
      </c>
      <c r="AE720" t="s">
        <v>2537</v>
      </c>
      <c r="AF720" t="s">
        <v>2538</v>
      </c>
    </row>
    <row r="721" spans="17:32">
      <c r="Q721">
        <v>1</v>
      </c>
      <c r="R721">
        <v>12</v>
      </c>
      <c r="S721">
        <v>51</v>
      </c>
      <c r="T721" t="s">
        <v>2539</v>
      </c>
      <c r="U721" t="s">
        <v>2540</v>
      </c>
      <c r="AC721">
        <v>10</v>
      </c>
      <c r="AD721">
        <v>31</v>
      </c>
      <c r="AE721" t="s">
        <v>2541</v>
      </c>
      <c r="AF721" t="s">
        <v>2542</v>
      </c>
    </row>
    <row r="722" spans="17:32">
      <c r="Q722">
        <v>1</v>
      </c>
      <c r="R722">
        <v>12</v>
      </c>
      <c r="S722">
        <v>52</v>
      </c>
      <c r="T722" t="s">
        <v>2543</v>
      </c>
      <c r="U722" t="s">
        <v>2544</v>
      </c>
      <c r="AC722">
        <v>10</v>
      </c>
      <c r="AD722">
        <v>32</v>
      </c>
      <c r="AE722" t="s">
        <v>2545</v>
      </c>
      <c r="AF722" t="s">
        <v>2546</v>
      </c>
    </row>
    <row r="723" spans="17:32">
      <c r="Q723">
        <v>1</v>
      </c>
      <c r="R723">
        <v>12</v>
      </c>
      <c r="S723">
        <v>53</v>
      </c>
      <c r="T723" t="s">
        <v>2547</v>
      </c>
      <c r="U723" t="s">
        <v>2548</v>
      </c>
      <c r="AC723">
        <v>10</v>
      </c>
      <c r="AD723">
        <v>33</v>
      </c>
      <c r="AE723" t="s">
        <v>2549</v>
      </c>
      <c r="AF723" t="s">
        <v>2550</v>
      </c>
    </row>
    <row r="724" spans="17:32">
      <c r="Q724">
        <v>1</v>
      </c>
      <c r="R724">
        <v>12</v>
      </c>
      <c r="S724">
        <v>54</v>
      </c>
      <c r="T724" t="s">
        <v>2551</v>
      </c>
      <c r="U724" t="s">
        <v>2552</v>
      </c>
      <c r="AC724">
        <v>10</v>
      </c>
      <c r="AD724">
        <v>34</v>
      </c>
      <c r="AE724" t="s">
        <v>2553</v>
      </c>
      <c r="AF724" t="s">
        <v>2554</v>
      </c>
    </row>
    <row r="725" spans="17:32">
      <c r="Q725">
        <v>1</v>
      </c>
      <c r="R725">
        <v>12</v>
      </c>
      <c r="S725">
        <v>55</v>
      </c>
      <c r="T725" t="s">
        <v>2555</v>
      </c>
      <c r="U725" t="s">
        <v>2556</v>
      </c>
      <c r="AC725">
        <v>10</v>
      </c>
      <c r="AD725">
        <v>35</v>
      </c>
      <c r="AE725" t="s">
        <v>2557</v>
      </c>
      <c r="AF725" t="s">
        <v>2558</v>
      </c>
    </row>
    <row r="726" spans="17:32">
      <c r="Q726">
        <v>1</v>
      </c>
      <c r="R726">
        <v>12</v>
      </c>
      <c r="S726">
        <v>56</v>
      </c>
      <c r="T726" t="s">
        <v>2559</v>
      </c>
      <c r="U726" t="s">
        <v>2560</v>
      </c>
      <c r="AC726">
        <v>11</v>
      </c>
      <c r="AD726">
        <v>1</v>
      </c>
      <c r="AE726" t="s">
        <v>739</v>
      </c>
      <c r="AF726" t="s">
        <v>2561</v>
      </c>
    </row>
    <row r="727" spans="17:32">
      <c r="Q727">
        <v>1</v>
      </c>
      <c r="R727">
        <v>12</v>
      </c>
      <c r="S727">
        <v>57</v>
      </c>
      <c r="T727" t="s">
        <v>40</v>
      </c>
      <c r="U727" t="s">
        <v>2562</v>
      </c>
      <c r="AC727">
        <v>11</v>
      </c>
      <c r="AD727">
        <v>2</v>
      </c>
      <c r="AE727" t="s">
        <v>2563</v>
      </c>
      <c r="AF727" t="s">
        <v>2564</v>
      </c>
    </row>
    <row r="728" spans="17:32">
      <c r="Q728">
        <v>1</v>
      </c>
      <c r="R728">
        <v>13</v>
      </c>
      <c r="S728">
        <v>1</v>
      </c>
      <c r="T728" t="s">
        <v>1095</v>
      </c>
      <c r="U728" t="s">
        <v>2565</v>
      </c>
      <c r="AC728">
        <v>11</v>
      </c>
      <c r="AD728">
        <v>3</v>
      </c>
      <c r="AE728" t="s">
        <v>2566</v>
      </c>
      <c r="AF728" t="s">
        <v>2567</v>
      </c>
    </row>
    <row r="729" spans="17:32">
      <c r="Q729">
        <v>1</v>
      </c>
      <c r="R729">
        <v>13</v>
      </c>
      <c r="S729">
        <v>2</v>
      </c>
      <c r="T729" t="s">
        <v>394</v>
      </c>
      <c r="U729" t="s">
        <v>2568</v>
      </c>
      <c r="AC729">
        <v>11</v>
      </c>
      <c r="AD729">
        <v>4</v>
      </c>
      <c r="AE729" t="s">
        <v>2569</v>
      </c>
      <c r="AF729" t="s">
        <v>2570</v>
      </c>
    </row>
    <row r="730" spans="17:32">
      <c r="Q730">
        <v>1</v>
      </c>
      <c r="R730">
        <v>13</v>
      </c>
      <c r="S730">
        <v>3</v>
      </c>
      <c r="T730" t="s">
        <v>2571</v>
      </c>
      <c r="U730" t="s">
        <v>2572</v>
      </c>
      <c r="AC730">
        <v>11</v>
      </c>
      <c r="AD730">
        <v>5</v>
      </c>
      <c r="AE730" t="s">
        <v>2573</v>
      </c>
      <c r="AF730" t="s">
        <v>2574</v>
      </c>
    </row>
    <row r="731" spans="17:32">
      <c r="Q731">
        <v>1</v>
      </c>
      <c r="R731">
        <v>13</v>
      </c>
      <c r="S731">
        <v>4</v>
      </c>
      <c r="T731" t="s">
        <v>2575</v>
      </c>
      <c r="U731" t="s">
        <v>2576</v>
      </c>
      <c r="AC731">
        <v>11</v>
      </c>
      <c r="AD731">
        <v>6</v>
      </c>
      <c r="AE731" t="s">
        <v>2577</v>
      </c>
      <c r="AF731" t="s">
        <v>2578</v>
      </c>
    </row>
    <row r="732" spans="17:32">
      <c r="Q732">
        <v>1</v>
      </c>
      <c r="R732">
        <v>13</v>
      </c>
      <c r="S732">
        <v>5</v>
      </c>
      <c r="T732" t="s">
        <v>2579</v>
      </c>
      <c r="U732" t="s">
        <v>2580</v>
      </c>
      <c r="AC732">
        <v>11</v>
      </c>
      <c r="AD732">
        <v>7</v>
      </c>
      <c r="AE732" t="s">
        <v>2581</v>
      </c>
      <c r="AF732" t="s">
        <v>2582</v>
      </c>
    </row>
    <row r="733" spans="17:32">
      <c r="Q733">
        <v>1</v>
      </c>
      <c r="R733">
        <v>13</v>
      </c>
      <c r="S733">
        <v>6</v>
      </c>
      <c r="T733" t="s">
        <v>2583</v>
      </c>
      <c r="U733" t="s">
        <v>2584</v>
      </c>
      <c r="AC733">
        <v>11</v>
      </c>
      <c r="AD733">
        <v>8</v>
      </c>
      <c r="AE733" t="s">
        <v>2585</v>
      </c>
      <c r="AF733" t="s">
        <v>2586</v>
      </c>
    </row>
    <row r="734" spans="17:32">
      <c r="Q734">
        <v>1</v>
      </c>
      <c r="R734">
        <v>13</v>
      </c>
      <c r="S734">
        <v>7</v>
      </c>
      <c r="T734" t="s">
        <v>2587</v>
      </c>
      <c r="U734" t="s">
        <v>2588</v>
      </c>
      <c r="AC734">
        <v>11</v>
      </c>
      <c r="AD734">
        <v>9</v>
      </c>
      <c r="AE734" t="s">
        <v>2589</v>
      </c>
      <c r="AF734" t="s">
        <v>2590</v>
      </c>
    </row>
    <row r="735" spans="17:32">
      <c r="Q735">
        <v>1</v>
      </c>
      <c r="R735">
        <v>13</v>
      </c>
      <c r="S735">
        <v>8</v>
      </c>
      <c r="T735" t="s">
        <v>2591</v>
      </c>
      <c r="U735" t="s">
        <v>2592</v>
      </c>
      <c r="AC735">
        <v>11</v>
      </c>
      <c r="AD735">
        <v>10</v>
      </c>
      <c r="AE735" t="s">
        <v>2593</v>
      </c>
      <c r="AF735" t="s">
        <v>2594</v>
      </c>
    </row>
    <row r="736" spans="17:32">
      <c r="Q736">
        <v>1</v>
      </c>
      <c r="R736">
        <v>13</v>
      </c>
      <c r="S736">
        <v>9</v>
      </c>
      <c r="T736" t="s">
        <v>2595</v>
      </c>
      <c r="U736" t="s">
        <v>2596</v>
      </c>
      <c r="AC736">
        <v>11</v>
      </c>
      <c r="AD736">
        <v>11</v>
      </c>
      <c r="AE736" t="s">
        <v>2597</v>
      </c>
      <c r="AF736" t="s">
        <v>2598</v>
      </c>
    </row>
    <row r="737" spans="17:32">
      <c r="Q737">
        <v>1</v>
      </c>
      <c r="R737">
        <v>13</v>
      </c>
      <c r="S737">
        <v>10</v>
      </c>
      <c r="T737" t="s">
        <v>2599</v>
      </c>
      <c r="U737" t="s">
        <v>2600</v>
      </c>
      <c r="AC737">
        <v>11</v>
      </c>
      <c r="AD737">
        <v>12</v>
      </c>
      <c r="AE737" t="s">
        <v>2601</v>
      </c>
      <c r="AF737" t="s">
        <v>2602</v>
      </c>
    </row>
    <row r="738" spans="17:32">
      <c r="Q738">
        <v>1</v>
      </c>
      <c r="R738">
        <v>13</v>
      </c>
      <c r="S738">
        <v>11</v>
      </c>
      <c r="T738" t="s">
        <v>2603</v>
      </c>
      <c r="U738" t="s">
        <v>2604</v>
      </c>
      <c r="AC738">
        <v>11</v>
      </c>
      <c r="AD738">
        <v>13</v>
      </c>
      <c r="AE738" t="s">
        <v>2605</v>
      </c>
      <c r="AF738" t="s">
        <v>2606</v>
      </c>
    </row>
    <row r="739" spans="17:32">
      <c r="Q739">
        <v>1</v>
      </c>
      <c r="R739">
        <v>13</v>
      </c>
      <c r="S739">
        <v>12</v>
      </c>
      <c r="T739" t="s">
        <v>2607</v>
      </c>
      <c r="U739" t="s">
        <v>2608</v>
      </c>
      <c r="AC739">
        <v>11</v>
      </c>
      <c r="AD739">
        <v>14</v>
      </c>
      <c r="AE739" t="s">
        <v>2609</v>
      </c>
      <c r="AF739" t="s">
        <v>2610</v>
      </c>
    </row>
    <row r="740" spans="17:32">
      <c r="Q740">
        <v>1</v>
      </c>
      <c r="R740">
        <v>13</v>
      </c>
      <c r="S740">
        <v>13</v>
      </c>
      <c r="T740" t="s">
        <v>2611</v>
      </c>
      <c r="U740" t="s">
        <v>2612</v>
      </c>
      <c r="AC740">
        <v>11</v>
      </c>
      <c r="AD740">
        <v>15</v>
      </c>
      <c r="AE740" t="s">
        <v>2613</v>
      </c>
      <c r="AF740" t="s">
        <v>2614</v>
      </c>
    </row>
    <row r="741" spans="17:32">
      <c r="Q741">
        <v>1</v>
      </c>
      <c r="R741">
        <v>13</v>
      </c>
      <c r="S741">
        <v>14</v>
      </c>
      <c r="T741" t="s">
        <v>2615</v>
      </c>
      <c r="U741" t="s">
        <v>2616</v>
      </c>
      <c r="AC741">
        <v>11</v>
      </c>
      <c r="AD741">
        <v>16</v>
      </c>
      <c r="AE741" t="s">
        <v>2617</v>
      </c>
      <c r="AF741" t="s">
        <v>2618</v>
      </c>
    </row>
    <row r="742" spans="17:32">
      <c r="Q742">
        <v>1</v>
      </c>
      <c r="R742">
        <v>13</v>
      </c>
      <c r="S742">
        <v>15</v>
      </c>
      <c r="T742" t="s">
        <v>2619</v>
      </c>
      <c r="U742" t="s">
        <v>2620</v>
      </c>
      <c r="AC742">
        <v>11</v>
      </c>
      <c r="AD742">
        <v>17</v>
      </c>
      <c r="AE742" t="s">
        <v>2621</v>
      </c>
      <c r="AF742" t="s">
        <v>2622</v>
      </c>
    </row>
    <row r="743" spans="17:32">
      <c r="Q743">
        <v>1</v>
      </c>
      <c r="R743">
        <v>13</v>
      </c>
      <c r="S743">
        <v>16</v>
      </c>
      <c r="T743" t="s">
        <v>2623</v>
      </c>
      <c r="U743" t="s">
        <v>2624</v>
      </c>
      <c r="AC743">
        <v>11</v>
      </c>
      <c r="AD743">
        <v>18</v>
      </c>
      <c r="AE743" t="s">
        <v>2625</v>
      </c>
      <c r="AF743" t="s">
        <v>2626</v>
      </c>
    </row>
    <row r="744" spans="17:32">
      <c r="Q744">
        <v>1</v>
      </c>
      <c r="R744">
        <v>13</v>
      </c>
      <c r="S744">
        <v>17</v>
      </c>
      <c r="T744" t="s">
        <v>2627</v>
      </c>
      <c r="U744" t="s">
        <v>2628</v>
      </c>
      <c r="AC744">
        <v>11</v>
      </c>
      <c r="AD744">
        <v>19</v>
      </c>
      <c r="AE744" t="s">
        <v>2629</v>
      </c>
      <c r="AF744" t="s">
        <v>2630</v>
      </c>
    </row>
    <row r="745" spans="17:32">
      <c r="Q745">
        <v>1</v>
      </c>
      <c r="R745">
        <v>13</v>
      </c>
      <c r="S745">
        <v>18</v>
      </c>
      <c r="T745" t="s">
        <v>2631</v>
      </c>
      <c r="U745" t="s">
        <v>2632</v>
      </c>
      <c r="AC745">
        <v>11</v>
      </c>
      <c r="AD745">
        <v>20</v>
      </c>
      <c r="AE745" t="s">
        <v>2633</v>
      </c>
      <c r="AF745" t="s">
        <v>2634</v>
      </c>
    </row>
    <row r="746" spans="17:32">
      <c r="Q746">
        <v>1</v>
      </c>
      <c r="R746">
        <v>13</v>
      </c>
      <c r="S746">
        <v>19</v>
      </c>
      <c r="T746" t="s">
        <v>2635</v>
      </c>
      <c r="U746" t="s">
        <v>2636</v>
      </c>
      <c r="AC746">
        <v>11</v>
      </c>
      <c r="AD746">
        <v>21</v>
      </c>
      <c r="AE746" t="s">
        <v>2637</v>
      </c>
      <c r="AF746" t="s">
        <v>2638</v>
      </c>
    </row>
    <row r="747" spans="17:32">
      <c r="Q747">
        <v>1</v>
      </c>
      <c r="R747">
        <v>13</v>
      </c>
      <c r="S747">
        <v>20</v>
      </c>
      <c r="T747" t="s">
        <v>2639</v>
      </c>
      <c r="U747" t="s">
        <v>2640</v>
      </c>
      <c r="AC747">
        <v>11</v>
      </c>
      <c r="AD747">
        <v>22</v>
      </c>
      <c r="AE747" t="s">
        <v>2641</v>
      </c>
      <c r="AF747" t="s">
        <v>2642</v>
      </c>
    </row>
    <row r="748" spans="17:32">
      <c r="Q748">
        <v>1</v>
      </c>
      <c r="R748">
        <v>13</v>
      </c>
      <c r="S748">
        <v>21</v>
      </c>
      <c r="T748" t="s">
        <v>2643</v>
      </c>
      <c r="U748" t="s">
        <v>2644</v>
      </c>
      <c r="AC748">
        <v>11</v>
      </c>
      <c r="AD748">
        <v>23</v>
      </c>
      <c r="AE748" t="s">
        <v>2645</v>
      </c>
      <c r="AF748" t="s">
        <v>2646</v>
      </c>
    </row>
    <row r="749" spans="17:32">
      <c r="Q749">
        <v>1</v>
      </c>
      <c r="R749">
        <v>13</v>
      </c>
      <c r="S749">
        <v>22</v>
      </c>
      <c r="T749" t="s">
        <v>2647</v>
      </c>
      <c r="U749" t="s">
        <v>2648</v>
      </c>
      <c r="AC749">
        <v>11</v>
      </c>
      <c r="AD749">
        <v>24</v>
      </c>
      <c r="AE749" t="s">
        <v>2649</v>
      </c>
      <c r="AF749" t="s">
        <v>2650</v>
      </c>
    </row>
    <row r="750" spans="17:32">
      <c r="Q750">
        <v>1</v>
      </c>
      <c r="R750">
        <v>13</v>
      </c>
      <c r="S750">
        <v>23</v>
      </c>
      <c r="T750" t="s">
        <v>2651</v>
      </c>
      <c r="U750" t="s">
        <v>2652</v>
      </c>
      <c r="AC750">
        <v>11</v>
      </c>
      <c r="AD750">
        <v>25</v>
      </c>
      <c r="AE750" t="s">
        <v>2653</v>
      </c>
      <c r="AF750" t="s">
        <v>2654</v>
      </c>
    </row>
    <row r="751" spans="17:32">
      <c r="Q751">
        <v>1</v>
      </c>
      <c r="R751">
        <v>13</v>
      </c>
      <c r="S751">
        <v>24</v>
      </c>
      <c r="T751" t="s">
        <v>2655</v>
      </c>
      <c r="U751" t="s">
        <v>2656</v>
      </c>
      <c r="AC751">
        <v>11</v>
      </c>
      <c r="AD751">
        <v>26</v>
      </c>
      <c r="AE751" t="s">
        <v>2657</v>
      </c>
      <c r="AF751" t="s">
        <v>2658</v>
      </c>
    </row>
    <row r="752" spans="17:32">
      <c r="Q752">
        <v>1</v>
      </c>
      <c r="R752">
        <v>13</v>
      </c>
      <c r="S752">
        <v>25</v>
      </c>
      <c r="T752" t="s">
        <v>40</v>
      </c>
      <c r="U752" t="s">
        <v>2659</v>
      </c>
      <c r="AC752">
        <v>11</v>
      </c>
      <c r="AD752">
        <v>27</v>
      </c>
      <c r="AE752" t="s">
        <v>2660</v>
      </c>
      <c r="AF752" t="s">
        <v>2661</v>
      </c>
    </row>
    <row r="753" spans="17:32">
      <c r="Q753">
        <v>1</v>
      </c>
      <c r="R753">
        <v>14</v>
      </c>
      <c r="S753">
        <v>1</v>
      </c>
      <c r="T753" t="s">
        <v>2662</v>
      </c>
      <c r="U753" t="s">
        <v>2663</v>
      </c>
      <c r="AC753">
        <v>11</v>
      </c>
      <c r="AD753">
        <v>28</v>
      </c>
      <c r="AE753" t="s">
        <v>2664</v>
      </c>
      <c r="AF753" t="s">
        <v>2665</v>
      </c>
    </row>
    <row r="754" spans="17:32">
      <c r="Q754">
        <v>1</v>
      </c>
      <c r="R754">
        <v>14</v>
      </c>
      <c r="S754">
        <v>2</v>
      </c>
      <c r="T754" t="s">
        <v>2666</v>
      </c>
      <c r="U754" t="s">
        <v>2667</v>
      </c>
      <c r="AC754">
        <v>11</v>
      </c>
      <c r="AD754">
        <v>29</v>
      </c>
      <c r="AE754" t="s">
        <v>2668</v>
      </c>
      <c r="AF754" t="s">
        <v>2669</v>
      </c>
    </row>
    <row r="755" spans="17:32">
      <c r="Q755">
        <v>1</v>
      </c>
      <c r="R755">
        <v>14</v>
      </c>
      <c r="S755">
        <v>3</v>
      </c>
      <c r="T755" t="s">
        <v>2670</v>
      </c>
      <c r="U755" t="s">
        <v>2671</v>
      </c>
      <c r="AC755">
        <v>11</v>
      </c>
      <c r="AD755">
        <v>30</v>
      </c>
      <c r="AE755" t="s">
        <v>2672</v>
      </c>
      <c r="AF755" t="s">
        <v>2673</v>
      </c>
    </row>
    <row r="756" spans="17:32">
      <c r="Q756">
        <v>1</v>
      </c>
      <c r="R756">
        <v>14</v>
      </c>
      <c r="S756">
        <v>4</v>
      </c>
      <c r="T756" t="s">
        <v>2674</v>
      </c>
      <c r="U756" t="s">
        <v>2675</v>
      </c>
      <c r="AC756">
        <v>11</v>
      </c>
      <c r="AD756">
        <v>31</v>
      </c>
      <c r="AE756" t="s">
        <v>2676</v>
      </c>
      <c r="AF756" t="s">
        <v>2677</v>
      </c>
    </row>
    <row r="757" spans="17:32">
      <c r="Q757">
        <v>1</v>
      </c>
      <c r="R757">
        <v>14</v>
      </c>
      <c r="S757">
        <v>5</v>
      </c>
      <c r="T757" t="s">
        <v>2678</v>
      </c>
      <c r="U757" t="s">
        <v>2679</v>
      </c>
      <c r="AC757">
        <v>11</v>
      </c>
      <c r="AD757">
        <v>32</v>
      </c>
      <c r="AE757" t="s">
        <v>2680</v>
      </c>
      <c r="AF757" t="s">
        <v>2681</v>
      </c>
    </row>
    <row r="758" spans="17:32">
      <c r="Q758">
        <v>1</v>
      </c>
      <c r="R758">
        <v>14</v>
      </c>
      <c r="S758">
        <v>6</v>
      </c>
      <c r="T758" t="s">
        <v>2682</v>
      </c>
      <c r="U758" t="s">
        <v>2683</v>
      </c>
      <c r="AC758">
        <v>11</v>
      </c>
      <c r="AD758">
        <v>33</v>
      </c>
      <c r="AE758" t="s">
        <v>2684</v>
      </c>
      <c r="AF758" t="s">
        <v>2685</v>
      </c>
    </row>
    <row r="759" spans="17:32">
      <c r="Q759">
        <v>1</v>
      </c>
      <c r="R759">
        <v>14</v>
      </c>
      <c r="S759">
        <v>7</v>
      </c>
      <c r="T759" t="s">
        <v>2686</v>
      </c>
      <c r="U759" t="s">
        <v>2687</v>
      </c>
      <c r="AC759">
        <v>11</v>
      </c>
      <c r="AD759">
        <v>34</v>
      </c>
      <c r="AE759" t="s">
        <v>2688</v>
      </c>
      <c r="AF759" t="s">
        <v>2689</v>
      </c>
    </row>
    <row r="760" spans="17:32">
      <c r="Q760">
        <v>1</v>
      </c>
      <c r="R760">
        <v>14</v>
      </c>
      <c r="S760">
        <v>8</v>
      </c>
      <c r="T760" t="s">
        <v>2690</v>
      </c>
      <c r="U760" t="s">
        <v>2691</v>
      </c>
      <c r="AC760">
        <v>11</v>
      </c>
      <c r="AD760">
        <v>35</v>
      </c>
      <c r="AE760" t="s">
        <v>2692</v>
      </c>
      <c r="AF760" t="s">
        <v>2693</v>
      </c>
    </row>
    <row r="761" spans="17:32">
      <c r="Q761">
        <v>1</v>
      </c>
      <c r="R761">
        <v>14</v>
      </c>
      <c r="S761">
        <v>9</v>
      </c>
      <c r="T761" t="s">
        <v>2694</v>
      </c>
      <c r="U761" t="s">
        <v>2695</v>
      </c>
      <c r="AC761">
        <v>11</v>
      </c>
      <c r="AD761">
        <v>36</v>
      </c>
      <c r="AE761" t="s">
        <v>2696</v>
      </c>
      <c r="AF761" t="s">
        <v>2697</v>
      </c>
    </row>
    <row r="762" spans="17:32">
      <c r="Q762">
        <v>1</v>
      </c>
      <c r="R762">
        <v>14</v>
      </c>
      <c r="S762">
        <v>10</v>
      </c>
      <c r="T762" t="s">
        <v>2698</v>
      </c>
      <c r="U762" t="s">
        <v>2699</v>
      </c>
      <c r="AC762">
        <v>11</v>
      </c>
      <c r="AD762">
        <v>37</v>
      </c>
      <c r="AE762" t="s">
        <v>2700</v>
      </c>
      <c r="AF762" t="s">
        <v>2701</v>
      </c>
    </row>
    <row r="763" spans="17:32">
      <c r="Q763">
        <v>1</v>
      </c>
      <c r="R763">
        <v>14</v>
      </c>
      <c r="S763">
        <v>11</v>
      </c>
      <c r="T763" t="s">
        <v>2702</v>
      </c>
      <c r="U763" t="s">
        <v>2703</v>
      </c>
      <c r="AC763">
        <v>11</v>
      </c>
      <c r="AD763">
        <v>38</v>
      </c>
      <c r="AE763" t="s">
        <v>2704</v>
      </c>
      <c r="AF763" t="s">
        <v>2705</v>
      </c>
    </row>
    <row r="764" spans="17:32">
      <c r="Q764">
        <v>1</v>
      </c>
      <c r="R764">
        <v>14</v>
      </c>
      <c r="S764">
        <v>12</v>
      </c>
      <c r="T764" t="s">
        <v>2706</v>
      </c>
      <c r="U764" t="s">
        <v>2707</v>
      </c>
      <c r="AC764">
        <v>11</v>
      </c>
      <c r="AD764">
        <v>39</v>
      </c>
      <c r="AE764" t="s">
        <v>2708</v>
      </c>
      <c r="AF764" t="s">
        <v>2709</v>
      </c>
    </row>
    <row r="765" spans="17:32">
      <c r="Q765">
        <v>1</v>
      </c>
      <c r="R765">
        <v>14</v>
      </c>
      <c r="S765">
        <v>13</v>
      </c>
      <c r="T765" t="s">
        <v>2710</v>
      </c>
      <c r="U765" t="s">
        <v>2711</v>
      </c>
      <c r="AC765">
        <v>11</v>
      </c>
      <c r="AD765">
        <v>40</v>
      </c>
      <c r="AE765" t="s">
        <v>2712</v>
      </c>
      <c r="AF765" t="s">
        <v>2713</v>
      </c>
    </row>
    <row r="766" spans="17:32">
      <c r="Q766">
        <v>1</v>
      </c>
      <c r="R766">
        <v>14</v>
      </c>
      <c r="S766">
        <v>14</v>
      </c>
      <c r="T766" t="s">
        <v>2714</v>
      </c>
      <c r="U766" t="s">
        <v>2715</v>
      </c>
      <c r="AC766">
        <v>11</v>
      </c>
      <c r="AD766">
        <v>41</v>
      </c>
      <c r="AE766" t="s">
        <v>2716</v>
      </c>
      <c r="AF766" t="s">
        <v>2717</v>
      </c>
    </row>
    <row r="767" spans="17:32">
      <c r="Q767">
        <v>1</v>
      </c>
      <c r="R767">
        <v>14</v>
      </c>
      <c r="S767">
        <v>15</v>
      </c>
      <c r="T767" t="s">
        <v>2718</v>
      </c>
      <c r="U767" t="s">
        <v>2719</v>
      </c>
      <c r="AC767">
        <v>11</v>
      </c>
      <c r="AD767">
        <v>42</v>
      </c>
      <c r="AE767" t="s">
        <v>2720</v>
      </c>
      <c r="AF767" t="s">
        <v>2721</v>
      </c>
    </row>
    <row r="768" spans="17:32">
      <c r="Q768">
        <v>1</v>
      </c>
      <c r="R768">
        <v>14</v>
      </c>
      <c r="S768">
        <v>16</v>
      </c>
      <c r="T768" t="s">
        <v>2722</v>
      </c>
      <c r="U768" t="s">
        <v>2723</v>
      </c>
      <c r="AC768">
        <v>11</v>
      </c>
      <c r="AD768">
        <v>43</v>
      </c>
      <c r="AE768" t="s">
        <v>2724</v>
      </c>
      <c r="AF768" t="s">
        <v>2725</v>
      </c>
    </row>
    <row r="769" spans="17:32">
      <c r="Q769">
        <v>1</v>
      </c>
      <c r="R769">
        <v>14</v>
      </c>
      <c r="S769">
        <v>17</v>
      </c>
      <c r="T769" t="s">
        <v>2726</v>
      </c>
      <c r="U769" t="s">
        <v>2727</v>
      </c>
      <c r="AC769">
        <v>11</v>
      </c>
      <c r="AD769">
        <v>44</v>
      </c>
      <c r="AE769" t="s">
        <v>2728</v>
      </c>
      <c r="AF769" t="s">
        <v>2729</v>
      </c>
    </row>
    <row r="770" spans="17:32">
      <c r="Q770">
        <v>1</v>
      </c>
      <c r="R770">
        <v>14</v>
      </c>
      <c r="S770">
        <v>18</v>
      </c>
      <c r="T770" t="s">
        <v>2730</v>
      </c>
      <c r="U770" t="s">
        <v>2731</v>
      </c>
      <c r="AC770">
        <v>11</v>
      </c>
      <c r="AD770">
        <v>45</v>
      </c>
      <c r="AE770" t="s">
        <v>2732</v>
      </c>
      <c r="AF770" t="s">
        <v>2733</v>
      </c>
    </row>
    <row r="771" spans="17:32">
      <c r="Q771">
        <v>1</v>
      </c>
      <c r="R771">
        <v>14</v>
      </c>
      <c r="S771">
        <v>19</v>
      </c>
      <c r="T771" t="s">
        <v>2734</v>
      </c>
      <c r="U771" t="s">
        <v>2735</v>
      </c>
      <c r="AC771">
        <v>11</v>
      </c>
      <c r="AD771">
        <v>46</v>
      </c>
      <c r="AE771" t="s">
        <v>2736</v>
      </c>
      <c r="AF771" t="s">
        <v>2737</v>
      </c>
    </row>
    <row r="772" spans="17:32">
      <c r="Q772">
        <v>1</v>
      </c>
      <c r="R772">
        <v>14</v>
      </c>
      <c r="S772">
        <v>20</v>
      </c>
      <c r="T772" t="s">
        <v>2738</v>
      </c>
      <c r="U772" t="s">
        <v>2739</v>
      </c>
      <c r="AC772">
        <v>11</v>
      </c>
      <c r="AD772">
        <v>47</v>
      </c>
      <c r="AE772" t="s">
        <v>2740</v>
      </c>
      <c r="AF772" t="s">
        <v>2741</v>
      </c>
    </row>
    <row r="773" spans="17:32">
      <c r="Q773">
        <v>1</v>
      </c>
      <c r="R773">
        <v>14</v>
      </c>
      <c r="S773">
        <v>21</v>
      </c>
      <c r="T773" t="s">
        <v>2742</v>
      </c>
      <c r="U773" t="s">
        <v>2743</v>
      </c>
      <c r="AC773">
        <v>11</v>
      </c>
      <c r="AD773">
        <v>48</v>
      </c>
      <c r="AE773" t="s">
        <v>2744</v>
      </c>
      <c r="AF773" t="s">
        <v>2745</v>
      </c>
    </row>
    <row r="774" spans="17:32">
      <c r="Q774">
        <v>1</v>
      </c>
      <c r="R774">
        <v>14</v>
      </c>
      <c r="S774">
        <v>22</v>
      </c>
      <c r="T774" t="s">
        <v>2746</v>
      </c>
      <c r="U774" t="s">
        <v>2747</v>
      </c>
      <c r="AC774">
        <v>11</v>
      </c>
      <c r="AD774">
        <v>49</v>
      </c>
      <c r="AE774" t="s">
        <v>2748</v>
      </c>
      <c r="AF774" t="s">
        <v>2749</v>
      </c>
    </row>
    <row r="775" spans="17:32">
      <c r="Q775">
        <v>1</v>
      </c>
      <c r="R775">
        <v>14</v>
      </c>
      <c r="S775">
        <v>23</v>
      </c>
      <c r="T775" t="s">
        <v>2750</v>
      </c>
      <c r="U775" t="s">
        <v>2751</v>
      </c>
      <c r="AC775">
        <v>11</v>
      </c>
      <c r="AD775">
        <v>50</v>
      </c>
      <c r="AE775" t="s">
        <v>2752</v>
      </c>
      <c r="AF775" t="s">
        <v>2753</v>
      </c>
    </row>
    <row r="776" spans="17:32">
      <c r="Q776">
        <v>1</v>
      </c>
      <c r="R776">
        <v>14</v>
      </c>
      <c r="S776">
        <v>24</v>
      </c>
      <c r="T776" t="s">
        <v>2754</v>
      </c>
      <c r="U776" t="s">
        <v>2755</v>
      </c>
      <c r="AC776">
        <v>11</v>
      </c>
      <c r="AD776">
        <v>51</v>
      </c>
      <c r="AE776" t="s">
        <v>2756</v>
      </c>
      <c r="AF776" t="s">
        <v>2757</v>
      </c>
    </row>
    <row r="777" spans="17:32">
      <c r="Q777">
        <v>1</v>
      </c>
      <c r="R777">
        <v>14</v>
      </c>
      <c r="S777">
        <v>25</v>
      </c>
      <c r="T777" t="s">
        <v>2758</v>
      </c>
      <c r="U777" t="s">
        <v>2759</v>
      </c>
      <c r="AC777">
        <v>11</v>
      </c>
      <c r="AD777">
        <v>52</v>
      </c>
      <c r="AE777" t="s">
        <v>2760</v>
      </c>
      <c r="AF777" t="s">
        <v>2761</v>
      </c>
    </row>
    <row r="778" spans="17:32">
      <c r="Q778">
        <v>1</v>
      </c>
      <c r="R778">
        <v>14</v>
      </c>
      <c r="S778">
        <v>26</v>
      </c>
      <c r="T778" t="s">
        <v>2762</v>
      </c>
      <c r="U778" t="s">
        <v>2763</v>
      </c>
      <c r="AC778">
        <v>11</v>
      </c>
      <c r="AD778">
        <v>53</v>
      </c>
      <c r="AE778" t="s">
        <v>2764</v>
      </c>
      <c r="AF778" t="s">
        <v>2765</v>
      </c>
    </row>
    <row r="779" spans="17:32">
      <c r="Q779">
        <v>1</v>
      </c>
      <c r="R779">
        <v>14</v>
      </c>
      <c r="S779">
        <v>27</v>
      </c>
      <c r="T779" t="s">
        <v>2766</v>
      </c>
      <c r="U779" t="s">
        <v>2767</v>
      </c>
      <c r="AC779">
        <v>11</v>
      </c>
      <c r="AD779">
        <v>54</v>
      </c>
      <c r="AE779" t="s">
        <v>2768</v>
      </c>
      <c r="AF779" t="s">
        <v>2769</v>
      </c>
    </row>
    <row r="780" spans="17:32">
      <c r="Q780">
        <v>1</v>
      </c>
      <c r="R780">
        <v>14</v>
      </c>
      <c r="S780">
        <v>28</v>
      </c>
      <c r="T780" t="s">
        <v>2770</v>
      </c>
      <c r="U780" t="s">
        <v>2771</v>
      </c>
      <c r="AC780">
        <v>11</v>
      </c>
      <c r="AD780">
        <v>55</v>
      </c>
      <c r="AE780" t="s">
        <v>2772</v>
      </c>
      <c r="AF780" t="s">
        <v>2773</v>
      </c>
    </row>
    <row r="781" spans="17:32">
      <c r="Q781">
        <v>1</v>
      </c>
      <c r="R781">
        <v>14</v>
      </c>
      <c r="S781">
        <v>29</v>
      </c>
      <c r="T781" t="s">
        <v>2774</v>
      </c>
      <c r="U781" t="s">
        <v>2775</v>
      </c>
      <c r="AC781">
        <v>11</v>
      </c>
      <c r="AD781">
        <v>56</v>
      </c>
      <c r="AE781" t="s">
        <v>2776</v>
      </c>
      <c r="AF781" t="s">
        <v>2777</v>
      </c>
    </row>
    <row r="782" spans="17:32">
      <c r="Q782">
        <v>1</v>
      </c>
      <c r="R782">
        <v>14</v>
      </c>
      <c r="S782">
        <v>30</v>
      </c>
      <c r="T782" t="s">
        <v>2778</v>
      </c>
      <c r="U782" t="s">
        <v>2779</v>
      </c>
      <c r="AC782">
        <v>11</v>
      </c>
      <c r="AD782">
        <v>57</v>
      </c>
      <c r="AE782" t="s">
        <v>2780</v>
      </c>
      <c r="AF782" t="s">
        <v>2781</v>
      </c>
    </row>
    <row r="783" spans="17:32">
      <c r="Q783">
        <v>1</v>
      </c>
      <c r="R783">
        <v>14</v>
      </c>
      <c r="S783">
        <v>31</v>
      </c>
      <c r="T783" t="s">
        <v>2782</v>
      </c>
      <c r="U783" t="s">
        <v>2783</v>
      </c>
      <c r="AC783">
        <v>11</v>
      </c>
      <c r="AD783">
        <v>58</v>
      </c>
      <c r="AE783" t="s">
        <v>2784</v>
      </c>
      <c r="AF783" t="s">
        <v>2785</v>
      </c>
    </row>
    <row r="784" spans="17:32">
      <c r="Q784">
        <v>1</v>
      </c>
      <c r="R784">
        <v>14</v>
      </c>
      <c r="S784">
        <v>32</v>
      </c>
      <c r="T784" t="s">
        <v>2786</v>
      </c>
      <c r="U784" t="s">
        <v>2787</v>
      </c>
      <c r="AC784">
        <v>11</v>
      </c>
      <c r="AD784">
        <v>59</v>
      </c>
      <c r="AE784" t="s">
        <v>2788</v>
      </c>
      <c r="AF784" t="s">
        <v>2789</v>
      </c>
    </row>
    <row r="785" spans="17:32">
      <c r="Q785">
        <v>1</v>
      </c>
      <c r="R785">
        <v>14</v>
      </c>
      <c r="S785">
        <v>33</v>
      </c>
      <c r="T785" t="s">
        <v>2790</v>
      </c>
      <c r="U785" t="s">
        <v>2791</v>
      </c>
      <c r="AC785">
        <v>11</v>
      </c>
      <c r="AD785">
        <v>60</v>
      </c>
      <c r="AE785" t="s">
        <v>2792</v>
      </c>
      <c r="AF785" t="s">
        <v>2793</v>
      </c>
    </row>
    <row r="786" spans="17:32">
      <c r="Q786">
        <v>1</v>
      </c>
      <c r="R786">
        <v>14</v>
      </c>
      <c r="S786">
        <v>34</v>
      </c>
      <c r="T786" t="s">
        <v>2794</v>
      </c>
      <c r="U786" t="s">
        <v>2795</v>
      </c>
      <c r="AC786">
        <v>11</v>
      </c>
      <c r="AD786">
        <v>61</v>
      </c>
      <c r="AE786" t="s">
        <v>2796</v>
      </c>
      <c r="AF786" t="s">
        <v>2797</v>
      </c>
    </row>
    <row r="787" spans="17:32">
      <c r="Q787">
        <v>1</v>
      </c>
      <c r="R787">
        <v>14</v>
      </c>
      <c r="S787">
        <v>35</v>
      </c>
      <c r="T787" t="s">
        <v>2798</v>
      </c>
      <c r="U787" t="s">
        <v>2799</v>
      </c>
      <c r="AC787">
        <v>11</v>
      </c>
      <c r="AD787">
        <v>62</v>
      </c>
      <c r="AE787" t="s">
        <v>2800</v>
      </c>
      <c r="AF787" t="s">
        <v>2801</v>
      </c>
    </row>
    <row r="788" spans="17:32">
      <c r="Q788">
        <v>1</v>
      </c>
      <c r="R788">
        <v>14</v>
      </c>
      <c r="S788">
        <v>36</v>
      </c>
      <c r="T788" t="s">
        <v>2802</v>
      </c>
      <c r="U788" t="s">
        <v>2803</v>
      </c>
      <c r="AC788">
        <v>11</v>
      </c>
      <c r="AD788">
        <v>63</v>
      </c>
      <c r="AE788" t="s">
        <v>2804</v>
      </c>
      <c r="AF788" t="s">
        <v>2805</v>
      </c>
    </row>
    <row r="789" spans="17:32">
      <c r="Q789">
        <v>1</v>
      </c>
      <c r="R789">
        <v>14</v>
      </c>
      <c r="S789">
        <v>37</v>
      </c>
      <c r="T789" t="s">
        <v>2806</v>
      </c>
      <c r="U789" t="s">
        <v>2807</v>
      </c>
      <c r="AC789">
        <v>11</v>
      </c>
      <c r="AD789">
        <v>64</v>
      </c>
      <c r="AE789" t="s">
        <v>2808</v>
      </c>
      <c r="AF789" t="s">
        <v>2809</v>
      </c>
    </row>
    <row r="790" spans="17:32">
      <c r="Q790">
        <v>1</v>
      </c>
      <c r="R790">
        <v>14</v>
      </c>
      <c r="S790">
        <v>38</v>
      </c>
      <c r="T790" t="s">
        <v>2810</v>
      </c>
      <c r="U790" t="s">
        <v>2811</v>
      </c>
      <c r="AC790">
        <v>11</v>
      </c>
      <c r="AD790">
        <v>65</v>
      </c>
      <c r="AE790" t="s">
        <v>2812</v>
      </c>
      <c r="AF790" t="s">
        <v>2813</v>
      </c>
    </row>
    <row r="791" spans="17:32">
      <c r="Q791">
        <v>1</v>
      </c>
      <c r="R791">
        <v>14</v>
      </c>
      <c r="S791">
        <v>39</v>
      </c>
      <c r="T791" t="s">
        <v>2814</v>
      </c>
      <c r="U791" t="s">
        <v>2815</v>
      </c>
      <c r="AC791">
        <v>11</v>
      </c>
      <c r="AD791">
        <v>66</v>
      </c>
      <c r="AE791" t="s">
        <v>2816</v>
      </c>
      <c r="AF791" t="s">
        <v>2817</v>
      </c>
    </row>
    <row r="792" spans="17:32">
      <c r="Q792">
        <v>1</v>
      </c>
      <c r="R792">
        <v>14</v>
      </c>
      <c r="S792">
        <v>40</v>
      </c>
      <c r="T792" t="s">
        <v>40</v>
      </c>
      <c r="U792" t="s">
        <v>2818</v>
      </c>
      <c r="AC792">
        <v>11</v>
      </c>
      <c r="AD792">
        <v>67</v>
      </c>
      <c r="AE792" t="s">
        <v>2819</v>
      </c>
      <c r="AF792" t="s">
        <v>2820</v>
      </c>
    </row>
    <row r="793" spans="17:32">
      <c r="Q793">
        <v>1</v>
      </c>
      <c r="R793">
        <v>15</v>
      </c>
      <c r="S793">
        <v>1</v>
      </c>
      <c r="T793" t="s">
        <v>2821</v>
      </c>
      <c r="U793" t="s">
        <v>2822</v>
      </c>
      <c r="AC793">
        <v>11</v>
      </c>
      <c r="AD793">
        <v>68</v>
      </c>
      <c r="AE793" t="s">
        <v>2823</v>
      </c>
      <c r="AF793" t="s">
        <v>2824</v>
      </c>
    </row>
    <row r="794" spans="17:32">
      <c r="Q794">
        <v>1</v>
      </c>
      <c r="R794">
        <v>15</v>
      </c>
      <c r="S794">
        <v>2</v>
      </c>
      <c r="T794" t="s">
        <v>2825</v>
      </c>
      <c r="U794" t="s">
        <v>2826</v>
      </c>
      <c r="AC794">
        <v>11</v>
      </c>
      <c r="AD794">
        <v>69</v>
      </c>
      <c r="AE794" t="s">
        <v>2827</v>
      </c>
      <c r="AF794" t="s">
        <v>2828</v>
      </c>
    </row>
    <row r="795" spans="17:32">
      <c r="Q795">
        <v>1</v>
      </c>
      <c r="R795">
        <v>15</v>
      </c>
      <c r="S795">
        <v>3</v>
      </c>
      <c r="T795" t="s">
        <v>2829</v>
      </c>
      <c r="U795" t="s">
        <v>2830</v>
      </c>
      <c r="AC795">
        <v>11</v>
      </c>
      <c r="AD795">
        <v>70</v>
      </c>
      <c r="AE795" t="s">
        <v>2831</v>
      </c>
      <c r="AF795" t="s">
        <v>2832</v>
      </c>
    </row>
    <row r="796" spans="17:32">
      <c r="Q796">
        <v>1</v>
      </c>
      <c r="R796">
        <v>15</v>
      </c>
      <c r="S796">
        <v>4</v>
      </c>
      <c r="T796" t="s">
        <v>2833</v>
      </c>
      <c r="U796" t="s">
        <v>2834</v>
      </c>
      <c r="AC796">
        <v>11</v>
      </c>
      <c r="AD796">
        <v>71</v>
      </c>
      <c r="AE796" t="s">
        <v>2835</v>
      </c>
      <c r="AF796" t="s">
        <v>2836</v>
      </c>
    </row>
    <row r="797" spans="17:32">
      <c r="Q797">
        <v>1</v>
      </c>
      <c r="R797">
        <v>15</v>
      </c>
      <c r="S797">
        <v>5</v>
      </c>
      <c r="T797" t="s">
        <v>2837</v>
      </c>
      <c r="U797" t="s">
        <v>2838</v>
      </c>
      <c r="AC797">
        <v>11</v>
      </c>
      <c r="AD797">
        <v>72</v>
      </c>
      <c r="AE797" t="s">
        <v>2839</v>
      </c>
      <c r="AF797" t="s">
        <v>2840</v>
      </c>
    </row>
    <row r="798" spans="17:32">
      <c r="Q798">
        <v>1</v>
      </c>
      <c r="R798">
        <v>15</v>
      </c>
      <c r="S798">
        <v>6</v>
      </c>
      <c r="T798" t="s">
        <v>2841</v>
      </c>
      <c r="U798" t="s">
        <v>2842</v>
      </c>
      <c r="AC798">
        <v>11</v>
      </c>
      <c r="AD798">
        <v>73</v>
      </c>
      <c r="AE798" t="s">
        <v>2843</v>
      </c>
      <c r="AF798" t="s">
        <v>2844</v>
      </c>
    </row>
    <row r="799" spans="17:32">
      <c r="Q799">
        <v>1</v>
      </c>
      <c r="R799">
        <v>15</v>
      </c>
      <c r="S799">
        <v>7</v>
      </c>
      <c r="T799" t="s">
        <v>2845</v>
      </c>
      <c r="U799" t="s">
        <v>2846</v>
      </c>
      <c r="AC799">
        <v>12</v>
      </c>
      <c r="AD799">
        <v>1</v>
      </c>
      <c r="AE799" t="s">
        <v>744</v>
      </c>
      <c r="AF799" t="s">
        <v>2847</v>
      </c>
    </row>
    <row r="800" spans="17:32">
      <c r="Q800">
        <v>1</v>
      </c>
      <c r="R800">
        <v>15</v>
      </c>
      <c r="S800">
        <v>8</v>
      </c>
      <c r="T800" t="s">
        <v>2848</v>
      </c>
      <c r="U800" t="s">
        <v>2849</v>
      </c>
      <c r="AC800">
        <v>12</v>
      </c>
      <c r="AD800">
        <v>2</v>
      </c>
      <c r="AE800" t="s">
        <v>2850</v>
      </c>
      <c r="AF800" t="s">
        <v>2851</v>
      </c>
    </row>
    <row r="801" spans="17:32">
      <c r="Q801">
        <v>1</v>
      </c>
      <c r="R801">
        <v>15</v>
      </c>
      <c r="S801">
        <v>9</v>
      </c>
      <c r="T801" t="s">
        <v>2852</v>
      </c>
      <c r="U801" t="s">
        <v>2853</v>
      </c>
      <c r="AC801">
        <v>12</v>
      </c>
      <c r="AD801">
        <v>3</v>
      </c>
      <c r="AE801" t="s">
        <v>2854</v>
      </c>
      <c r="AF801" t="s">
        <v>2855</v>
      </c>
    </row>
    <row r="802" spans="17:32">
      <c r="Q802">
        <v>1</v>
      </c>
      <c r="R802">
        <v>15</v>
      </c>
      <c r="S802">
        <v>10</v>
      </c>
      <c r="T802" t="s">
        <v>2856</v>
      </c>
      <c r="U802" t="s">
        <v>2857</v>
      </c>
      <c r="AC802">
        <v>12</v>
      </c>
      <c r="AD802">
        <v>4</v>
      </c>
      <c r="AE802" t="s">
        <v>2858</v>
      </c>
      <c r="AF802" t="s">
        <v>2859</v>
      </c>
    </row>
    <row r="803" spans="17:32">
      <c r="Q803">
        <v>1</v>
      </c>
      <c r="R803">
        <v>15</v>
      </c>
      <c r="S803">
        <v>11</v>
      </c>
      <c r="T803" t="s">
        <v>2860</v>
      </c>
      <c r="U803" t="s">
        <v>2861</v>
      </c>
      <c r="AC803">
        <v>12</v>
      </c>
      <c r="AD803">
        <v>5</v>
      </c>
      <c r="AE803" t="s">
        <v>2862</v>
      </c>
      <c r="AF803" t="s">
        <v>2863</v>
      </c>
    </row>
    <row r="804" spans="17:32">
      <c r="Q804">
        <v>1</v>
      </c>
      <c r="R804">
        <v>15</v>
      </c>
      <c r="S804">
        <v>12</v>
      </c>
      <c r="T804" t="s">
        <v>2864</v>
      </c>
      <c r="U804" t="s">
        <v>2865</v>
      </c>
      <c r="AC804">
        <v>12</v>
      </c>
      <c r="AD804">
        <v>6</v>
      </c>
      <c r="AE804" t="s">
        <v>2866</v>
      </c>
      <c r="AF804" t="s">
        <v>2867</v>
      </c>
    </row>
    <row r="805" spans="17:32">
      <c r="Q805">
        <v>1</v>
      </c>
      <c r="R805">
        <v>15</v>
      </c>
      <c r="S805">
        <v>13</v>
      </c>
      <c r="T805" t="s">
        <v>2868</v>
      </c>
      <c r="U805" t="s">
        <v>2869</v>
      </c>
      <c r="AC805">
        <v>12</v>
      </c>
      <c r="AD805">
        <v>7</v>
      </c>
      <c r="AE805" t="s">
        <v>2870</v>
      </c>
      <c r="AF805" t="s">
        <v>2871</v>
      </c>
    </row>
    <row r="806" spans="17:32">
      <c r="Q806">
        <v>1</v>
      </c>
      <c r="R806">
        <v>15</v>
      </c>
      <c r="S806">
        <v>14</v>
      </c>
      <c r="T806" t="s">
        <v>2872</v>
      </c>
      <c r="U806" t="s">
        <v>2873</v>
      </c>
      <c r="AC806">
        <v>12</v>
      </c>
      <c r="AD806">
        <v>8</v>
      </c>
      <c r="AE806" t="s">
        <v>2874</v>
      </c>
      <c r="AF806" t="s">
        <v>2875</v>
      </c>
    </row>
    <row r="807" spans="17:32">
      <c r="Q807">
        <v>1</v>
      </c>
      <c r="R807">
        <v>15</v>
      </c>
      <c r="S807">
        <v>15</v>
      </c>
      <c r="T807" t="s">
        <v>40</v>
      </c>
      <c r="U807" t="s">
        <v>2876</v>
      </c>
      <c r="AC807">
        <v>12</v>
      </c>
      <c r="AD807">
        <v>9</v>
      </c>
      <c r="AE807" t="s">
        <v>2877</v>
      </c>
      <c r="AF807" t="s">
        <v>2878</v>
      </c>
    </row>
    <row r="808" spans="17:32">
      <c r="Q808">
        <v>1</v>
      </c>
      <c r="R808">
        <v>16</v>
      </c>
      <c r="S808">
        <v>1</v>
      </c>
      <c r="T808" t="s">
        <v>2821</v>
      </c>
      <c r="U808" t="s">
        <v>2879</v>
      </c>
      <c r="AC808">
        <v>12</v>
      </c>
      <c r="AD808">
        <v>10</v>
      </c>
      <c r="AE808" t="s">
        <v>2880</v>
      </c>
      <c r="AF808" t="s">
        <v>2881</v>
      </c>
    </row>
    <row r="809" spans="17:32">
      <c r="Q809">
        <v>1</v>
      </c>
      <c r="R809">
        <v>16</v>
      </c>
      <c r="S809">
        <v>2</v>
      </c>
      <c r="T809" t="s">
        <v>2882</v>
      </c>
      <c r="U809" t="s">
        <v>2883</v>
      </c>
      <c r="AC809">
        <v>12</v>
      </c>
      <c r="AD809">
        <v>11</v>
      </c>
      <c r="AE809" t="s">
        <v>2884</v>
      </c>
      <c r="AF809" t="s">
        <v>2885</v>
      </c>
    </row>
    <row r="810" spans="17:32">
      <c r="Q810">
        <v>1</v>
      </c>
      <c r="R810">
        <v>16</v>
      </c>
      <c r="S810">
        <v>3</v>
      </c>
      <c r="T810" t="s">
        <v>2886</v>
      </c>
      <c r="U810" t="s">
        <v>2887</v>
      </c>
      <c r="AC810">
        <v>12</v>
      </c>
      <c r="AD810">
        <v>12</v>
      </c>
      <c r="AE810" t="s">
        <v>2888</v>
      </c>
      <c r="AF810" t="s">
        <v>2889</v>
      </c>
    </row>
    <row r="811" spans="17:32">
      <c r="Q811">
        <v>1</v>
      </c>
      <c r="R811">
        <v>16</v>
      </c>
      <c r="S811">
        <v>4</v>
      </c>
      <c r="T811" t="s">
        <v>2890</v>
      </c>
      <c r="U811" t="s">
        <v>2891</v>
      </c>
      <c r="AC811">
        <v>12</v>
      </c>
      <c r="AD811">
        <v>13</v>
      </c>
      <c r="AE811" t="s">
        <v>2892</v>
      </c>
      <c r="AF811" t="s">
        <v>2893</v>
      </c>
    </row>
    <row r="812" spans="17:32">
      <c r="Q812">
        <v>1</v>
      </c>
      <c r="R812">
        <v>16</v>
      </c>
      <c r="S812">
        <v>5</v>
      </c>
      <c r="T812" t="s">
        <v>2894</v>
      </c>
      <c r="U812" t="s">
        <v>2895</v>
      </c>
      <c r="AC812">
        <v>12</v>
      </c>
      <c r="AD812">
        <v>14</v>
      </c>
      <c r="AE812" t="s">
        <v>2896</v>
      </c>
      <c r="AF812" t="s">
        <v>2897</v>
      </c>
    </row>
    <row r="813" spans="17:32">
      <c r="Q813">
        <v>1</v>
      </c>
      <c r="R813">
        <v>16</v>
      </c>
      <c r="S813">
        <v>6</v>
      </c>
      <c r="T813" t="s">
        <v>2898</v>
      </c>
      <c r="U813" t="s">
        <v>2899</v>
      </c>
      <c r="AC813">
        <v>12</v>
      </c>
      <c r="AD813">
        <v>15</v>
      </c>
      <c r="AE813" t="s">
        <v>2900</v>
      </c>
      <c r="AF813" t="s">
        <v>2901</v>
      </c>
    </row>
    <row r="814" spans="17:32">
      <c r="Q814">
        <v>1</v>
      </c>
      <c r="R814">
        <v>16</v>
      </c>
      <c r="S814">
        <v>7</v>
      </c>
      <c r="T814" t="s">
        <v>2902</v>
      </c>
      <c r="U814" t="s">
        <v>2903</v>
      </c>
      <c r="AC814">
        <v>12</v>
      </c>
      <c r="AD814">
        <v>16</v>
      </c>
      <c r="AE814" t="s">
        <v>2904</v>
      </c>
      <c r="AF814" t="s">
        <v>2905</v>
      </c>
    </row>
    <row r="815" spans="17:32">
      <c r="Q815">
        <v>1</v>
      </c>
      <c r="R815">
        <v>16</v>
      </c>
      <c r="S815">
        <v>8</v>
      </c>
      <c r="T815" t="s">
        <v>2906</v>
      </c>
      <c r="U815" t="s">
        <v>2907</v>
      </c>
      <c r="AC815">
        <v>12</v>
      </c>
      <c r="AD815">
        <v>17</v>
      </c>
      <c r="AE815" t="s">
        <v>2908</v>
      </c>
      <c r="AF815" t="s">
        <v>2909</v>
      </c>
    </row>
    <row r="816" spans="17:32">
      <c r="Q816">
        <v>1</v>
      </c>
      <c r="R816">
        <v>16</v>
      </c>
      <c r="S816">
        <v>9</v>
      </c>
      <c r="T816" t="s">
        <v>2910</v>
      </c>
      <c r="U816" t="s">
        <v>2911</v>
      </c>
      <c r="AC816">
        <v>12</v>
      </c>
      <c r="AD816">
        <v>18</v>
      </c>
      <c r="AE816" t="s">
        <v>2912</v>
      </c>
      <c r="AF816" t="s">
        <v>2913</v>
      </c>
    </row>
    <row r="817" spans="17:32">
      <c r="Q817">
        <v>1</v>
      </c>
      <c r="R817">
        <v>16</v>
      </c>
      <c r="S817">
        <v>10</v>
      </c>
      <c r="T817" t="s">
        <v>40</v>
      </c>
      <c r="U817" t="s">
        <v>2914</v>
      </c>
      <c r="AC817">
        <v>12</v>
      </c>
      <c r="AD817">
        <v>19</v>
      </c>
      <c r="AE817" t="s">
        <v>2915</v>
      </c>
      <c r="AF817" t="s">
        <v>2916</v>
      </c>
    </row>
    <row r="818" spans="17:32">
      <c r="Q818">
        <v>1</v>
      </c>
      <c r="R818">
        <v>17</v>
      </c>
      <c r="S818">
        <v>1</v>
      </c>
      <c r="T818" t="s">
        <v>2917</v>
      </c>
      <c r="U818" t="s">
        <v>2918</v>
      </c>
      <c r="AC818">
        <v>12</v>
      </c>
      <c r="AD818">
        <v>20</v>
      </c>
      <c r="AE818" t="s">
        <v>2919</v>
      </c>
      <c r="AF818" t="s">
        <v>2920</v>
      </c>
    </row>
    <row r="819" spans="17:32">
      <c r="Q819">
        <v>1</v>
      </c>
      <c r="R819">
        <v>17</v>
      </c>
      <c r="S819">
        <v>2</v>
      </c>
      <c r="T819" t="s">
        <v>2921</v>
      </c>
      <c r="U819" t="s">
        <v>2922</v>
      </c>
      <c r="AC819">
        <v>12</v>
      </c>
      <c r="AD819">
        <v>21</v>
      </c>
      <c r="AE819" t="s">
        <v>2923</v>
      </c>
      <c r="AF819" t="s">
        <v>2924</v>
      </c>
    </row>
    <row r="820" spans="17:32">
      <c r="Q820">
        <v>1</v>
      </c>
      <c r="R820">
        <v>17</v>
      </c>
      <c r="S820">
        <v>3</v>
      </c>
      <c r="T820" t="s">
        <v>2925</v>
      </c>
      <c r="U820" t="s">
        <v>2926</v>
      </c>
      <c r="AC820">
        <v>12</v>
      </c>
      <c r="AD820">
        <v>22</v>
      </c>
      <c r="AE820" t="s">
        <v>2927</v>
      </c>
      <c r="AF820" t="s">
        <v>2928</v>
      </c>
    </row>
    <row r="821" spans="17:32">
      <c r="Q821">
        <v>1</v>
      </c>
      <c r="R821">
        <v>17</v>
      </c>
      <c r="S821">
        <v>4</v>
      </c>
      <c r="T821" t="s">
        <v>2929</v>
      </c>
      <c r="U821" t="s">
        <v>2930</v>
      </c>
      <c r="AC821">
        <v>12</v>
      </c>
      <c r="AD821">
        <v>23</v>
      </c>
      <c r="AE821" t="s">
        <v>2931</v>
      </c>
      <c r="AF821" t="s">
        <v>2932</v>
      </c>
    </row>
    <row r="822" spans="17:32">
      <c r="Q822">
        <v>1</v>
      </c>
      <c r="R822">
        <v>17</v>
      </c>
      <c r="S822">
        <v>5</v>
      </c>
      <c r="T822" t="s">
        <v>2933</v>
      </c>
      <c r="U822" t="s">
        <v>2934</v>
      </c>
      <c r="AC822">
        <v>12</v>
      </c>
      <c r="AD822">
        <v>24</v>
      </c>
      <c r="AE822" t="s">
        <v>2935</v>
      </c>
      <c r="AF822" t="s">
        <v>2936</v>
      </c>
    </row>
    <row r="823" spans="17:32">
      <c r="Q823">
        <v>1</v>
      </c>
      <c r="R823">
        <v>17</v>
      </c>
      <c r="S823">
        <v>6</v>
      </c>
      <c r="T823" t="s">
        <v>40</v>
      </c>
      <c r="U823" t="s">
        <v>2937</v>
      </c>
      <c r="AC823">
        <v>12</v>
      </c>
      <c r="AD823">
        <v>25</v>
      </c>
      <c r="AE823" t="s">
        <v>2938</v>
      </c>
      <c r="AF823" t="s">
        <v>2939</v>
      </c>
    </row>
    <row r="824" spans="17:32">
      <c r="Q824">
        <v>1</v>
      </c>
      <c r="R824">
        <v>18</v>
      </c>
      <c r="S824">
        <v>1</v>
      </c>
      <c r="T824" t="s">
        <v>2940</v>
      </c>
      <c r="U824" t="s">
        <v>2941</v>
      </c>
      <c r="AC824">
        <v>12</v>
      </c>
      <c r="AD824">
        <v>26</v>
      </c>
      <c r="AE824" t="s">
        <v>2942</v>
      </c>
      <c r="AF824" t="s">
        <v>2943</v>
      </c>
    </row>
    <row r="825" spans="17:32">
      <c r="Q825">
        <v>1</v>
      </c>
      <c r="R825">
        <v>18</v>
      </c>
      <c r="S825">
        <v>2</v>
      </c>
      <c r="T825" t="s">
        <v>2944</v>
      </c>
      <c r="U825" t="s">
        <v>2945</v>
      </c>
      <c r="AC825">
        <v>12</v>
      </c>
      <c r="AD825">
        <v>27</v>
      </c>
      <c r="AE825" t="s">
        <v>2946</v>
      </c>
      <c r="AF825" t="s">
        <v>2947</v>
      </c>
    </row>
    <row r="826" spans="17:32">
      <c r="Q826">
        <v>1</v>
      </c>
      <c r="R826">
        <v>18</v>
      </c>
      <c r="S826">
        <v>3</v>
      </c>
      <c r="T826" t="s">
        <v>2948</v>
      </c>
      <c r="U826" t="s">
        <v>2949</v>
      </c>
      <c r="AC826">
        <v>12</v>
      </c>
      <c r="AD826">
        <v>28</v>
      </c>
      <c r="AE826" t="s">
        <v>2950</v>
      </c>
      <c r="AF826" t="s">
        <v>2951</v>
      </c>
    </row>
    <row r="827" spans="17:32">
      <c r="Q827">
        <v>1</v>
      </c>
      <c r="R827">
        <v>18</v>
      </c>
      <c r="S827">
        <v>4</v>
      </c>
      <c r="T827" t="s">
        <v>2952</v>
      </c>
      <c r="U827" t="s">
        <v>2953</v>
      </c>
      <c r="AC827">
        <v>12</v>
      </c>
      <c r="AD827">
        <v>29</v>
      </c>
      <c r="AE827" t="s">
        <v>2954</v>
      </c>
      <c r="AF827" t="s">
        <v>2955</v>
      </c>
    </row>
    <row r="828" spans="17:32">
      <c r="Q828">
        <v>1</v>
      </c>
      <c r="R828">
        <v>18</v>
      </c>
      <c r="S828">
        <v>5</v>
      </c>
      <c r="T828" t="s">
        <v>40</v>
      </c>
      <c r="U828" t="s">
        <v>2956</v>
      </c>
      <c r="AC828">
        <v>12</v>
      </c>
      <c r="AD828">
        <v>30</v>
      </c>
      <c r="AE828" t="s">
        <v>2957</v>
      </c>
      <c r="AF828" t="s">
        <v>2958</v>
      </c>
    </row>
    <row r="829" spans="17:32">
      <c r="Q829">
        <v>1</v>
      </c>
      <c r="R829">
        <v>19</v>
      </c>
      <c r="S829">
        <v>1</v>
      </c>
      <c r="T829" t="s">
        <v>2959</v>
      </c>
      <c r="U829" t="s">
        <v>2960</v>
      </c>
      <c r="AC829">
        <v>12</v>
      </c>
      <c r="AD829">
        <v>31</v>
      </c>
      <c r="AE829" t="s">
        <v>2961</v>
      </c>
      <c r="AF829" t="s">
        <v>2962</v>
      </c>
    </row>
    <row r="830" spans="17:32">
      <c r="Q830">
        <v>1</v>
      </c>
      <c r="R830">
        <v>19</v>
      </c>
      <c r="S830">
        <v>2</v>
      </c>
      <c r="T830" t="s">
        <v>2963</v>
      </c>
      <c r="U830" t="s">
        <v>2964</v>
      </c>
      <c r="AC830">
        <v>12</v>
      </c>
      <c r="AD830">
        <v>32</v>
      </c>
      <c r="AE830" t="s">
        <v>2965</v>
      </c>
      <c r="AF830" t="s">
        <v>2966</v>
      </c>
    </row>
    <row r="831" spans="17:32">
      <c r="Q831">
        <v>1</v>
      </c>
      <c r="R831">
        <v>19</v>
      </c>
      <c r="S831">
        <v>3</v>
      </c>
      <c r="T831" t="s">
        <v>2967</v>
      </c>
      <c r="U831" t="s">
        <v>2968</v>
      </c>
      <c r="AC831">
        <v>12</v>
      </c>
      <c r="AD831">
        <v>33</v>
      </c>
      <c r="AE831" t="s">
        <v>2969</v>
      </c>
      <c r="AF831" t="s">
        <v>2970</v>
      </c>
    </row>
    <row r="832" spans="17:32">
      <c r="Q832">
        <v>1</v>
      </c>
      <c r="R832">
        <v>19</v>
      </c>
      <c r="S832">
        <v>4</v>
      </c>
      <c r="T832" t="s">
        <v>40</v>
      </c>
      <c r="U832" t="s">
        <v>2971</v>
      </c>
      <c r="AC832">
        <v>12</v>
      </c>
      <c r="AD832">
        <v>34</v>
      </c>
      <c r="AE832" t="s">
        <v>2972</v>
      </c>
      <c r="AF832" t="s">
        <v>2973</v>
      </c>
    </row>
    <row r="833" spans="17:32">
      <c r="Q833">
        <v>2</v>
      </c>
      <c r="R833">
        <v>1</v>
      </c>
      <c r="S833">
        <v>1</v>
      </c>
      <c r="T833" t="s">
        <v>2974</v>
      </c>
      <c r="U833" t="s">
        <v>2975</v>
      </c>
      <c r="AC833">
        <v>12</v>
      </c>
      <c r="AD833">
        <v>35</v>
      </c>
      <c r="AE833" t="s">
        <v>2976</v>
      </c>
      <c r="AF833" t="s">
        <v>2977</v>
      </c>
    </row>
    <row r="834" spans="17:32">
      <c r="Q834">
        <v>2</v>
      </c>
      <c r="R834">
        <v>1</v>
      </c>
      <c r="S834">
        <v>2</v>
      </c>
      <c r="T834" t="s">
        <v>2978</v>
      </c>
      <c r="U834" t="s">
        <v>2979</v>
      </c>
      <c r="AC834">
        <v>12</v>
      </c>
      <c r="AD834">
        <v>36</v>
      </c>
      <c r="AE834" t="s">
        <v>2980</v>
      </c>
      <c r="AF834" t="s">
        <v>2981</v>
      </c>
    </row>
    <row r="835" spans="17:32">
      <c r="Q835">
        <v>2</v>
      </c>
      <c r="R835">
        <v>1</v>
      </c>
      <c r="S835">
        <v>3</v>
      </c>
      <c r="T835" t="s">
        <v>2982</v>
      </c>
      <c r="U835" t="s">
        <v>2983</v>
      </c>
      <c r="AC835">
        <v>12</v>
      </c>
      <c r="AD835">
        <v>37</v>
      </c>
      <c r="AE835" t="s">
        <v>2984</v>
      </c>
      <c r="AF835" t="s">
        <v>2985</v>
      </c>
    </row>
    <row r="836" spans="17:32">
      <c r="Q836">
        <v>2</v>
      </c>
      <c r="R836">
        <v>1</v>
      </c>
      <c r="S836">
        <v>4</v>
      </c>
      <c r="T836" t="s">
        <v>2986</v>
      </c>
      <c r="U836" t="s">
        <v>2987</v>
      </c>
      <c r="AC836">
        <v>12</v>
      </c>
      <c r="AD836">
        <v>38</v>
      </c>
      <c r="AE836" t="s">
        <v>2988</v>
      </c>
      <c r="AF836" t="s">
        <v>2989</v>
      </c>
    </row>
    <row r="837" spans="17:32">
      <c r="Q837">
        <v>2</v>
      </c>
      <c r="R837">
        <v>1</v>
      </c>
      <c r="S837">
        <v>5</v>
      </c>
      <c r="T837" t="s">
        <v>2990</v>
      </c>
      <c r="U837" t="s">
        <v>2991</v>
      </c>
      <c r="AC837">
        <v>12</v>
      </c>
      <c r="AD837">
        <v>39</v>
      </c>
      <c r="AE837" t="s">
        <v>2992</v>
      </c>
      <c r="AF837" t="s">
        <v>2993</v>
      </c>
    </row>
    <row r="838" spans="17:32">
      <c r="Q838">
        <v>2</v>
      </c>
      <c r="R838">
        <v>1</v>
      </c>
      <c r="S838">
        <v>6</v>
      </c>
      <c r="T838" t="s">
        <v>2994</v>
      </c>
      <c r="U838" t="s">
        <v>2995</v>
      </c>
      <c r="AC838">
        <v>12</v>
      </c>
      <c r="AD838">
        <v>40</v>
      </c>
      <c r="AE838" t="s">
        <v>2996</v>
      </c>
      <c r="AF838" t="s">
        <v>2997</v>
      </c>
    </row>
    <row r="839" spans="17:32">
      <c r="Q839">
        <v>2</v>
      </c>
      <c r="R839">
        <v>1</v>
      </c>
      <c r="S839">
        <v>7</v>
      </c>
      <c r="T839" t="s">
        <v>2998</v>
      </c>
      <c r="U839" t="s">
        <v>2999</v>
      </c>
      <c r="AC839">
        <v>12</v>
      </c>
      <c r="AD839">
        <v>41</v>
      </c>
      <c r="AE839" t="s">
        <v>3000</v>
      </c>
      <c r="AF839" t="s">
        <v>3001</v>
      </c>
    </row>
    <row r="840" spans="17:32">
      <c r="Q840">
        <v>2</v>
      </c>
      <c r="R840">
        <v>1</v>
      </c>
      <c r="S840">
        <v>8</v>
      </c>
      <c r="T840" t="s">
        <v>3002</v>
      </c>
      <c r="U840" t="s">
        <v>3003</v>
      </c>
      <c r="AC840">
        <v>12</v>
      </c>
      <c r="AD840">
        <v>42</v>
      </c>
      <c r="AE840" t="s">
        <v>3004</v>
      </c>
      <c r="AF840" t="s">
        <v>3005</v>
      </c>
    </row>
    <row r="841" spans="17:32">
      <c r="Q841">
        <v>2</v>
      </c>
      <c r="R841">
        <v>1</v>
      </c>
      <c r="S841">
        <v>9</v>
      </c>
      <c r="T841" t="s">
        <v>3006</v>
      </c>
      <c r="U841" t="s">
        <v>3007</v>
      </c>
      <c r="AC841">
        <v>12</v>
      </c>
      <c r="AD841">
        <v>43</v>
      </c>
      <c r="AE841" t="s">
        <v>3008</v>
      </c>
      <c r="AF841" t="s">
        <v>3009</v>
      </c>
    </row>
    <row r="842" spans="17:32">
      <c r="Q842">
        <v>2</v>
      </c>
      <c r="R842">
        <v>1</v>
      </c>
      <c r="S842">
        <v>10</v>
      </c>
      <c r="T842" t="s">
        <v>3010</v>
      </c>
      <c r="U842" t="s">
        <v>3011</v>
      </c>
      <c r="AC842">
        <v>12</v>
      </c>
      <c r="AD842">
        <v>44</v>
      </c>
      <c r="AE842" t="s">
        <v>3012</v>
      </c>
      <c r="AF842" t="s">
        <v>3013</v>
      </c>
    </row>
    <row r="843" spans="17:32">
      <c r="Q843">
        <v>2</v>
      </c>
      <c r="R843">
        <v>1</v>
      </c>
      <c r="S843">
        <v>11</v>
      </c>
      <c r="T843" t="s">
        <v>3014</v>
      </c>
      <c r="U843" t="s">
        <v>3015</v>
      </c>
      <c r="AC843">
        <v>12</v>
      </c>
      <c r="AD843">
        <v>45</v>
      </c>
      <c r="AE843" t="s">
        <v>3016</v>
      </c>
      <c r="AF843" t="s">
        <v>3017</v>
      </c>
    </row>
    <row r="844" spans="17:32">
      <c r="Q844">
        <v>2</v>
      </c>
      <c r="R844">
        <v>1</v>
      </c>
      <c r="S844">
        <v>12</v>
      </c>
      <c r="T844" t="s">
        <v>3018</v>
      </c>
      <c r="U844" t="s">
        <v>3019</v>
      </c>
      <c r="AC844">
        <v>12</v>
      </c>
      <c r="AD844">
        <v>46</v>
      </c>
      <c r="AE844" t="s">
        <v>3020</v>
      </c>
      <c r="AF844" t="s">
        <v>3021</v>
      </c>
    </row>
    <row r="845" spans="17:32">
      <c r="Q845">
        <v>2</v>
      </c>
      <c r="R845">
        <v>1</v>
      </c>
      <c r="S845">
        <v>13</v>
      </c>
      <c r="T845" t="s">
        <v>3022</v>
      </c>
      <c r="U845" t="s">
        <v>3023</v>
      </c>
      <c r="AC845">
        <v>12</v>
      </c>
      <c r="AD845">
        <v>47</v>
      </c>
      <c r="AE845" t="s">
        <v>3024</v>
      </c>
      <c r="AF845" t="s">
        <v>3025</v>
      </c>
    </row>
    <row r="846" spans="17:32">
      <c r="Q846">
        <v>2</v>
      </c>
      <c r="R846">
        <v>1</v>
      </c>
      <c r="S846">
        <v>14</v>
      </c>
      <c r="T846" t="s">
        <v>3026</v>
      </c>
      <c r="U846" t="s">
        <v>3027</v>
      </c>
      <c r="AC846">
        <v>12</v>
      </c>
      <c r="AD846">
        <v>48</v>
      </c>
      <c r="AE846" t="s">
        <v>3028</v>
      </c>
      <c r="AF846" t="s">
        <v>3029</v>
      </c>
    </row>
    <row r="847" spans="17:32">
      <c r="Q847">
        <v>2</v>
      </c>
      <c r="R847">
        <v>1</v>
      </c>
      <c r="S847">
        <v>15</v>
      </c>
      <c r="T847" t="s">
        <v>3030</v>
      </c>
      <c r="U847" t="s">
        <v>3031</v>
      </c>
      <c r="AC847">
        <v>12</v>
      </c>
      <c r="AD847">
        <v>49</v>
      </c>
      <c r="AE847" t="s">
        <v>3032</v>
      </c>
      <c r="AF847" t="s">
        <v>3033</v>
      </c>
    </row>
    <row r="848" spans="17:32">
      <c r="Q848">
        <v>2</v>
      </c>
      <c r="R848">
        <v>1</v>
      </c>
      <c r="S848">
        <v>16</v>
      </c>
      <c r="T848" t="s">
        <v>3034</v>
      </c>
      <c r="U848" t="s">
        <v>3035</v>
      </c>
      <c r="AC848">
        <v>12</v>
      </c>
      <c r="AD848">
        <v>50</v>
      </c>
      <c r="AE848" t="s">
        <v>3036</v>
      </c>
      <c r="AF848" t="s">
        <v>3037</v>
      </c>
    </row>
    <row r="849" spans="17:32">
      <c r="Q849">
        <v>2</v>
      </c>
      <c r="R849">
        <v>1</v>
      </c>
      <c r="S849">
        <v>17</v>
      </c>
      <c r="T849" t="s">
        <v>3038</v>
      </c>
      <c r="U849" t="s">
        <v>3039</v>
      </c>
      <c r="AC849">
        <v>12</v>
      </c>
      <c r="AD849">
        <v>51</v>
      </c>
      <c r="AE849" t="s">
        <v>3040</v>
      </c>
      <c r="AF849" t="s">
        <v>3041</v>
      </c>
    </row>
    <row r="850" spans="17:32">
      <c r="Q850">
        <v>2</v>
      </c>
      <c r="R850">
        <v>1</v>
      </c>
      <c r="S850">
        <v>18</v>
      </c>
      <c r="T850" t="s">
        <v>3042</v>
      </c>
      <c r="U850" t="s">
        <v>3043</v>
      </c>
      <c r="AC850">
        <v>12</v>
      </c>
      <c r="AD850">
        <v>52</v>
      </c>
      <c r="AE850" t="s">
        <v>3044</v>
      </c>
      <c r="AF850" t="s">
        <v>3045</v>
      </c>
    </row>
    <row r="851" spans="17:32">
      <c r="Q851">
        <v>2</v>
      </c>
      <c r="R851">
        <v>1</v>
      </c>
      <c r="S851">
        <v>19</v>
      </c>
      <c r="T851" t="s">
        <v>3046</v>
      </c>
      <c r="U851" t="s">
        <v>3047</v>
      </c>
      <c r="AC851">
        <v>12</v>
      </c>
      <c r="AD851">
        <v>53</v>
      </c>
      <c r="AE851" t="s">
        <v>3048</v>
      </c>
      <c r="AF851" t="s">
        <v>3049</v>
      </c>
    </row>
    <row r="852" spans="17:32">
      <c r="Q852">
        <v>2</v>
      </c>
      <c r="R852">
        <v>1</v>
      </c>
      <c r="S852">
        <v>20</v>
      </c>
      <c r="T852" t="s">
        <v>3050</v>
      </c>
      <c r="U852" t="s">
        <v>3051</v>
      </c>
      <c r="AC852">
        <v>12</v>
      </c>
      <c r="AD852">
        <v>54</v>
      </c>
      <c r="AE852" t="s">
        <v>3052</v>
      </c>
      <c r="AF852" t="s">
        <v>3053</v>
      </c>
    </row>
    <row r="853" spans="17:32">
      <c r="Q853">
        <v>2</v>
      </c>
      <c r="R853">
        <v>1</v>
      </c>
      <c r="S853">
        <v>21</v>
      </c>
      <c r="T853" t="s">
        <v>3054</v>
      </c>
      <c r="U853" t="s">
        <v>3055</v>
      </c>
      <c r="AC853">
        <v>12</v>
      </c>
      <c r="AD853">
        <v>55</v>
      </c>
      <c r="AE853" t="s">
        <v>3056</v>
      </c>
      <c r="AF853" t="s">
        <v>3057</v>
      </c>
    </row>
    <row r="854" spans="17:32">
      <c r="Q854">
        <v>2</v>
      </c>
      <c r="R854">
        <v>1</v>
      </c>
      <c r="S854">
        <v>22</v>
      </c>
      <c r="T854" t="s">
        <v>3058</v>
      </c>
      <c r="U854" t="s">
        <v>3059</v>
      </c>
      <c r="AC854">
        <v>12</v>
      </c>
      <c r="AD854">
        <v>56</v>
      </c>
      <c r="AE854" t="s">
        <v>3060</v>
      </c>
      <c r="AF854" t="s">
        <v>3061</v>
      </c>
    </row>
    <row r="855" spans="17:32">
      <c r="Q855">
        <v>2</v>
      </c>
      <c r="R855">
        <v>1</v>
      </c>
      <c r="S855">
        <v>23</v>
      </c>
      <c r="T855" t="s">
        <v>3062</v>
      </c>
      <c r="U855" t="s">
        <v>3063</v>
      </c>
      <c r="AC855">
        <v>12</v>
      </c>
      <c r="AD855">
        <v>57</v>
      </c>
      <c r="AE855" t="s">
        <v>3064</v>
      </c>
      <c r="AF855" t="s">
        <v>3065</v>
      </c>
    </row>
    <row r="856" spans="17:32">
      <c r="Q856">
        <v>2</v>
      </c>
      <c r="R856">
        <v>1</v>
      </c>
      <c r="S856">
        <v>24</v>
      </c>
      <c r="T856" t="s">
        <v>3066</v>
      </c>
      <c r="U856" t="s">
        <v>3067</v>
      </c>
      <c r="AC856">
        <v>12</v>
      </c>
      <c r="AD856">
        <v>58</v>
      </c>
      <c r="AE856" t="s">
        <v>3068</v>
      </c>
      <c r="AF856" t="s">
        <v>3069</v>
      </c>
    </row>
    <row r="857" spans="17:32">
      <c r="Q857">
        <v>2</v>
      </c>
      <c r="R857">
        <v>1</v>
      </c>
      <c r="S857">
        <v>25</v>
      </c>
      <c r="T857" t="s">
        <v>3070</v>
      </c>
      <c r="U857" t="s">
        <v>3071</v>
      </c>
      <c r="AC857">
        <v>12</v>
      </c>
      <c r="AD857">
        <v>59</v>
      </c>
      <c r="AE857" t="s">
        <v>3072</v>
      </c>
      <c r="AF857" t="s">
        <v>3073</v>
      </c>
    </row>
    <row r="858" spans="17:32">
      <c r="Q858">
        <v>2</v>
      </c>
      <c r="R858">
        <v>1</v>
      </c>
      <c r="S858">
        <v>26</v>
      </c>
      <c r="T858" t="s">
        <v>3074</v>
      </c>
      <c r="U858" t="s">
        <v>3075</v>
      </c>
      <c r="AC858">
        <v>12</v>
      </c>
      <c r="AD858">
        <v>60</v>
      </c>
      <c r="AE858" t="s">
        <v>3076</v>
      </c>
      <c r="AF858" t="s">
        <v>3077</v>
      </c>
    </row>
    <row r="859" spans="17:32">
      <c r="Q859">
        <v>2</v>
      </c>
      <c r="R859">
        <v>1</v>
      </c>
      <c r="S859">
        <v>27</v>
      </c>
      <c r="T859" t="s">
        <v>3078</v>
      </c>
      <c r="U859" t="s">
        <v>3079</v>
      </c>
      <c r="AC859">
        <v>13</v>
      </c>
      <c r="AD859">
        <v>1</v>
      </c>
      <c r="AE859" t="s">
        <v>3080</v>
      </c>
      <c r="AF859" t="s">
        <v>3081</v>
      </c>
    </row>
    <row r="860" spans="17:32">
      <c r="Q860">
        <v>2</v>
      </c>
      <c r="R860">
        <v>1</v>
      </c>
      <c r="S860">
        <v>28</v>
      </c>
      <c r="T860" t="s">
        <v>3082</v>
      </c>
      <c r="U860" t="s">
        <v>3083</v>
      </c>
      <c r="AC860">
        <v>13</v>
      </c>
      <c r="AD860">
        <v>2</v>
      </c>
      <c r="AE860" t="s">
        <v>3084</v>
      </c>
      <c r="AF860" t="s">
        <v>3085</v>
      </c>
    </row>
    <row r="861" spans="17:32">
      <c r="Q861">
        <v>2</v>
      </c>
      <c r="R861">
        <v>1</v>
      </c>
      <c r="S861">
        <v>29</v>
      </c>
      <c r="T861" t="s">
        <v>3086</v>
      </c>
      <c r="U861" t="s">
        <v>3087</v>
      </c>
      <c r="AC861">
        <v>13</v>
      </c>
      <c r="AD861">
        <v>3</v>
      </c>
      <c r="AE861" t="s">
        <v>3088</v>
      </c>
      <c r="AF861" t="s">
        <v>3089</v>
      </c>
    </row>
    <row r="862" spans="17:32">
      <c r="Q862">
        <v>2</v>
      </c>
      <c r="R862">
        <v>1</v>
      </c>
      <c r="S862">
        <v>30</v>
      </c>
      <c r="T862" t="s">
        <v>3090</v>
      </c>
      <c r="U862" t="s">
        <v>3091</v>
      </c>
      <c r="AC862">
        <v>13</v>
      </c>
      <c r="AD862">
        <v>4</v>
      </c>
      <c r="AE862" t="s">
        <v>3092</v>
      </c>
      <c r="AF862" t="s">
        <v>3093</v>
      </c>
    </row>
    <row r="863" spans="17:32">
      <c r="Q863">
        <v>2</v>
      </c>
      <c r="R863">
        <v>1</v>
      </c>
      <c r="S863">
        <v>31</v>
      </c>
      <c r="T863" t="s">
        <v>3094</v>
      </c>
      <c r="U863" t="s">
        <v>3095</v>
      </c>
      <c r="AC863">
        <v>13</v>
      </c>
      <c r="AD863">
        <v>5</v>
      </c>
      <c r="AE863" t="s">
        <v>3096</v>
      </c>
      <c r="AF863" t="s">
        <v>3097</v>
      </c>
    </row>
    <row r="864" spans="17:32">
      <c r="Q864">
        <v>2</v>
      </c>
      <c r="R864">
        <v>1</v>
      </c>
      <c r="S864">
        <v>32</v>
      </c>
      <c r="T864" t="s">
        <v>3098</v>
      </c>
      <c r="U864" t="s">
        <v>3099</v>
      </c>
      <c r="AC864">
        <v>13</v>
      </c>
      <c r="AD864">
        <v>6</v>
      </c>
      <c r="AE864" t="s">
        <v>3100</v>
      </c>
      <c r="AF864" t="s">
        <v>3101</v>
      </c>
    </row>
    <row r="865" spans="17:32">
      <c r="Q865">
        <v>2</v>
      </c>
      <c r="R865">
        <v>1</v>
      </c>
      <c r="S865">
        <v>33</v>
      </c>
      <c r="T865" t="s">
        <v>3102</v>
      </c>
      <c r="U865" t="s">
        <v>3103</v>
      </c>
      <c r="AC865">
        <v>13</v>
      </c>
      <c r="AD865">
        <v>7</v>
      </c>
      <c r="AE865" t="s">
        <v>3104</v>
      </c>
      <c r="AF865" t="s">
        <v>3105</v>
      </c>
    </row>
    <row r="866" spans="17:32">
      <c r="Q866">
        <v>2</v>
      </c>
      <c r="R866">
        <v>1</v>
      </c>
      <c r="S866">
        <v>34</v>
      </c>
      <c r="T866" t="s">
        <v>3106</v>
      </c>
      <c r="U866" t="s">
        <v>3107</v>
      </c>
      <c r="AC866">
        <v>13</v>
      </c>
      <c r="AD866">
        <v>8</v>
      </c>
      <c r="AE866" t="s">
        <v>3108</v>
      </c>
      <c r="AF866" t="s">
        <v>3109</v>
      </c>
    </row>
    <row r="867" spans="17:32">
      <c r="Q867">
        <v>2</v>
      </c>
      <c r="R867">
        <v>1</v>
      </c>
      <c r="S867">
        <v>35</v>
      </c>
      <c r="T867" t="s">
        <v>3110</v>
      </c>
      <c r="U867" t="s">
        <v>3111</v>
      </c>
      <c r="AC867">
        <v>13</v>
      </c>
      <c r="AD867">
        <v>9</v>
      </c>
      <c r="AE867" t="s">
        <v>3112</v>
      </c>
      <c r="AF867" t="s">
        <v>3113</v>
      </c>
    </row>
    <row r="868" spans="17:32">
      <c r="Q868">
        <v>2</v>
      </c>
      <c r="R868">
        <v>1</v>
      </c>
      <c r="S868">
        <v>36</v>
      </c>
      <c r="T868" t="s">
        <v>3114</v>
      </c>
      <c r="U868" t="s">
        <v>3115</v>
      </c>
      <c r="AC868">
        <v>13</v>
      </c>
      <c r="AD868">
        <v>10</v>
      </c>
      <c r="AE868" t="s">
        <v>3116</v>
      </c>
      <c r="AF868" t="s">
        <v>3117</v>
      </c>
    </row>
    <row r="869" spans="17:32">
      <c r="Q869">
        <v>2</v>
      </c>
      <c r="R869">
        <v>1</v>
      </c>
      <c r="S869">
        <v>37</v>
      </c>
      <c r="T869" t="s">
        <v>3118</v>
      </c>
      <c r="U869" t="s">
        <v>3119</v>
      </c>
      <c r="AC869">
        <v>13</v>
      </c>
      <c r="AD869">
        <v>11</v>
      </c>
      <c r="AE869" t="s">
        <v>3120</v>
      </c>
      <c r="AF869" t="s">
        <v>3121</v>
      </c>
    </row>
    <row r="870" spans="17:32">
      <c r="Q870">
        <v>2</v>
      </c>
      <c r="R870">
        <v>1</v>
      </c>
      <c r="S870">
        <v>38</v>
      </c>
      <c r="T870" t="s">
        <v>3122</v>
      </c>
      <c r="U870" t="s">
        <v>3123</v>
      </c>
      <c r="AC870">
        <v>13</v>
      </c>
      <c r="AD870">
        <v>12</v>
      </c>
      <c r="AE870" t="s">
        <v>3124</v>
      </c>
      <c r="AF870" t="s">
        <v>3125</v>
      </c>
    </row>
    <row r="871" spans="17:32">
      <c r="Q871">
        <v>2</v>
      </c>
      <c r="R871">
        <v>1</v>
      </c>
      <c r="S871">
        <v>39</v>
      </c>
      <c r="T871" t="s">
        <v>3126</v>
      </c>
      <c r="U871" t="s">
        <v>3127</v>
      </c>
      <c r="AC871">
        <v>13</v>
      </c>
      <c r="AD871">
        <v>13</v>
      </c>
      <c r="AE871" t="s">
        <v>3128</v>
      </c>
      <c r="AF871" t="s">
        <v>3129</v>
      </c>
    </row>
    <row r="872" spans="17:32">
      <c r="Q872">
        <v>2</v>
      </c>
      <c r="R872">
        <v>1</v>
      </c>
      <c r="S872">
        <v>40</v>
      </c>
      <c r="T872" t="s">
        <v>3130</v>
      </c>
      <c r="U872" t="s">
        <v>3131</v>
      </c>
      <c r="AC872">
        <v>13</v>
      </c>
      <c r="AD872">
        <v>14</v>
      </c>
      <c r="AE872" t="s">
        <v>3132</v>
      </c>
      <c r="AF872" t="s">
        <v>3133</v>
      </c>
    </row>
    <row r="873" spans="17:32">
      <c r="Q873">
        <v>2</v>
      </c>
      <c r="R873">
        <v>1</v>
      </c>
      <c r="S873">
        <v>41</v>
      </c>
      <c r="T873" t="s">
        <v>3134</v>
      </c>
      <c r="U873" t="s">
        <v>3135</v>
      </c>
      <c r="AC873">
        <v>13</v>
      </c>
      <c r="AD873">
        <v>15</v>
      </c>
      <c r="AE873" t="s">
        <v>3136</v>
      </c>
      <c r="AF873" t="s">
        <v>3137</v>
      </c>
    </row>
    <row r="874" spans="17:32">
      <c r="Q874">
        <v>2</v>
      </c>
      <c r="R874">
        <v>1</v>
      </c>
      <c r="S874">
        <v>42</v>
      </c>
      <c r="T874" t="s">
        <v>3138</v>
      </c>
      <c r="U874" t="s">
        <v>3139</v>
      </c>
      <c r="AC874">
        <v>13</v>
      </c>
      <c r="AD874">
        <v>16</v>
      </c>
      <c r="AE874" t="s">
        <v>3140</v>
      </c>
      <c r="AF874" t="s">
        <v>3141</v>
      </c>
    </row>
    <row r="875" spans="17:32">
      <c r="Q875">
        <v>2</v>
      </c>
      <c r="R875">
        <v>1</v>
      </c>
      <c r="S875">
        <v>43</v>
      </c>
      <c r="T875" t="s">
        <v>3142</v>
      </c>
      <c r="U875" t="s">
        <v>3143</v>
      </c>
      <c r="AC875">
        <v>13</v>
      </c>
      <c r="AD875">
        <v>17</v>
      </c>
      <c r="AE875" t="s">
        <v>3144</v>
      </c>
      <c r="AF875" t="s">
        <v>3145</v>
      </c>
    </row>
    <row r="876" spans="17:32">
      <c r="Q876">
        <v>2</v>
      </c>
      <c r="R876">
        <v>1</v>
      </c>
      <c r="S876">
        <v>44</v>
      </c>
      <c r="T876" t="s">
        <v>3146</v>
      </c>
      <c r="U876" t="s">
        <v>3147</v>
      </c>
      <c r="AC876">
        <v>13</v>
      </c>
      <c r="AD876">
        <v>18</v>
      </c>
      <c r="AE876" t="s">
        <v>3148</v>
      </c>
      <c r="AF876" t="s">
        <v>3149</v>
      </c>
    </row>
    <row r="877" spans="17:32">
      <c r="Q877">
        <v>2</v>
      </c>
      <c r="R877">
        <v>1</v>
      </c>
      <c r="S877">
        <v>45</v>
      </c>
      <c r="T877" t="s">
        <v>3150</v>
      </c>
      <c r="U877" t="s">
        <v>3151</v>
      </c>
      <c r="AC877">
        <v>13</v>
      </c>
      <c r="AD877">
        <v>19</v>
      </c>
      <c r="AE877" t="s">
        <v>3152</v>
      </c>
      <c r="AF877" t="s">
        <v>3153</v>
      </c>
    </row>
    <row r="878" spans="17:32">
      <c r="Q878">
        <v>2</v>
      </c>
      <c r="R878">
        <v>1</v>
      </c>
      <c r="S878">
        <v>46</v>
      </c>
      <c r="T878" t="s">
        <v>3154</v>
      </c>
      <c r="U878" t="s">
        <v>3155</v>
      </c>
      <c r="AC878">
        <v>13</v>
      </c>
      <c r="AD878">
        <v>20</v>
      </c>
      <c r="AE878" t="s">
        <v>3156</v>
      </c>
      <c r="AF878" t="s">
        <v>3157</v>
      </c>
    </row>
    <row r="879" spans="17:32">
      <c r="Q879">
        <v>2</v>
      </c>
      <c r="R879">
        <v>1</v>
      </c>
      <c r="S879">
        <v>47</v>
      </c>
      <c r="T879" t="s">
        <v>3158</v>
      </c>
      <c r="U879" t="s">
        <v>3159</v>
      </c>
      <c r="AC879">
        <v>13</v>
      </c>
      <c r="AD879">
        <v>21</v>
      </c>
      <c r="AE879" t="s">
        <v>3160</v>
      </c>
      <c r="AF879" t="s">
        <v>3161</v>
      </c>
    </row>
    <row r="880" spans="17:32">
      <c r="Q880">
        <v>2</v>
      </c>
      <c r="R880">
        <v>1</v>
      </c>
      <c r="S880">
        <v>48</v>
      </c>
      <c r="T880" t="s">
        <v>3162</v>
      </c>
      <c r="U880" t="s">
        <v>3163</v>
      </c>
      <c r="AC880">
        <v>13</v>
      </c>
      <c r="AD880">
        <v>22</v>
      </c>
      <c r="AE880" t="s">
        <v>3164</v>
      </c>
      <c r="AF880" t="s">
        <v>3165</v>
      </c>
    </row>
    <row r="881" spans="17:32">
      <c r="Q881">
        <v>2</v>
      </c>
      <c r="R881">
        <v>1</v>
      </c>
      <c r="S881">
        <v>49</v>
      </c>
      <c r="T881" t="s">
        <v>3166</v>
      </c>
      <c r="U881" t="s">
        <v>3167</v>
      </c>
      <c r="AC881">
        <v>13</v>
      </c>
      <c r="AD881">
        <v>23</v>
      </c>
      <c r="AE881" t="s">
        <v>3168</v>
      </c>
      <c r="AF881" t="s">
        <v>3169</v>
      </c>
    </row>
    <row r="882" spans="17:32">
      <c r="Q882">
        <v>2</v>
      </c>
      <c r="R882">
        <v>1</v>
      </c>
      <c r="S882">
        <v>50</v>
      </c>
      <c r="T882" t="s">
        <v>3170</v>
      </c>
      <c r="U882" t="s">
        <v>3171</v>
      </c>
      <c r="AC882">
        <v>13</v>
      </c>
      <c r="AD882">
        <v>24</v>
      </c>
      <c r="AE882" t="s">
        <v>3172</v>
      </c>
      <c r="AF882" t="s">
        <v>3173</v>
      </c>
    </row>
    <row r="883" spans="17:32">
      <c r="Q883">
        <v>2</v>
      </c>
      <c r="R883">
        <v>1</v>
      </c>
      <c r="S883">
        <v>51</v>
      </c>
      <c r="T883" t="s">
        <v>3174</v>
      </c>
      <c r="U883" t="s">
        <v>3175</v>
      </c>
      <c r="AC883">
        <v>13</v>
      </c>
      <c r="AD883">
        <v>25</v>
      </c>
      <c r="AE883" t="s">
        <v>3176</v>
      </c>
      <c r="AF883" t="s">
        <v>3177</v>
      </c>
    </row>
    <row r="884" spans="17:32">
      <c r="Q884">
        <v>2</v>
      </c>
      <c r="R884">
        <v>1</v>
      </c>
      <c r="S884">
        <v>52</v>
      </c>
      <c r="T884" t="s">
        <v>3178</v>
      </c>
      <c r="U884" t="s">
        <v>3179</v>
      </c>
      <c r="AC884">
        <v>13</v>
      </c>
      <c r="AD884">
        <v>26</v>
      </c>
      <c r="AE884" t="s">
        <v>3180</v>
      </c>
      <c r="AF884" t="s">
        <v>3181</v>
      </c>
    </row>
    <row r="885" spans="17:32">
      <c r="Q885">
        <v>2</v>
      </c>
      <c r="R885">
        <v>1</v>
      </c>
      <c r="S885">
        <v>53</v>
      </c>
      <c r="T885" t="s">
        <v>3182</v>
      </c>
      <c r="U885" t="s">
        <v>3183</v>
      </c>
      <c r="AC885">
        <v>13</v>
      </c>
      <c r="AD885">
        <v>27</v>
      </c>
      <c r="AE885" t="s">
        <v>3184</v>
      </c>
      <c r="AF885" t="s">
        <v>3185</v>
      </c>
    </row>
    <row r="886" spans="17:32">
      <c r="Q886">
        <v>2</v>
      </c>
      <c r="R886">
        <v>1</v>
      </c>
      <c r="S886">
        <v>54</v>
      </c>
      <c r="T886" t="s">
        <v>3186</v>
      </c>
      <c r="U886" t="s">
        <v>3187</v>
      </c>
      <c r="AC886">
        <v>13</v>
      </c>
      <c r="AD886">
        <v>28</v>
      </c>
      <c r="AE886" t="s">
        <v>3188</v>
      </c>
      <c r="AF886" t="s">
        <v>3189</v>
      </c>
    </row>
    <row r="887" spans="17:32">
      <c r="Q887">
        <v>2</v>
      </c>
      <c r="R887">
        <v>1</v>
      </c>
      <c r="S887">
        <v>55</v>
      </c>
      <c r="T887" t="s">
        <v>3190</v>
      </c>
      <c r="U887" t="s">
        <v>3191</v>
      </c>
      <c r="AC887">
        <v>13</v>
      </c>
      <c r="AD887">
        <v>29</v>
      </c>
      <c r="AE887" t="s">
        <v>3192</v>
      </c>
      <c r="AF887" t="s">
        <v>3193</v>
      </c>
    </row>
    <row r="888" spans="17:32">
      <c r="Q888">
        <v>2</v>
      </c>
      <c r="R888">
        <v>1</v>
      </c>
      <c r="S888">
        <v>56</v>
      </c>
      <c r="T888" t="s">
        <v>3194</v>
      </c>
      <c r="U888" t="s">
        <v>3195</v>
      </c>
      <c r="AC888">
        <v>13</v>
      </c>
      <c r="AD888">
        <v>30</v>
      </c>
      <c r="AE888" t="s">
        <v>3196</v>
      </c>
      <c r="AF888" t="s">
        <v>3197</v>
      </c>
    </row>
    <row r="889" spans="17:32">
      <c r="Q889">
        <v>2</v>
      </c>
      <c r="R889">
        <v>1</v>
      </c>
      <c r="S889">
        <v>57</v>
      </c>
      <c r="T889" t="s">
        <v>3198</v>
      </c>
      <c r="U889" t="s">
        <v>3199</v>
      </c>
      <c r="AC889">
        <v>13</v>
      </c>
      <c r="AD889">
        <v>31</v>
      </c>
      <c r="AE889" t="s">
        <v>3200</v>
      </c>
      <c r="AF889" t="s">
        <v>3201</v>
      </c>
    </row>
    <row r="890" spans="17:32">
      <c r="Q890">
        <v>2</v>
      </c>
      <c r="R890">
        <v>1</v>
      </c>
      <c r="S890">
        <v>58</v>
      </c>
      <c r="T890" t="s">
        <v>3202</v>
      </c>
      <c r="U890" t="s">
        <v>3203</v>
      </c>
      <c r="AC890">
        <v>13</v>
      </c>
      <c r="AD890">
        <v>32</v>
      </c>
      <c r="AE890" t="s">
        <v>3204</v>
      </c>
      <c r="AF890" t="s">
        <v>3205</v>
      </c>
    </row>
    <row r="891" spans="17:32">
      <c r="Q891">
        <v>2</v>
      </c>
      <c r="R891">
        <v>1</v>
      </c>
      <c r="S891">
        <v>59</v>
      </c>
      <c r="T891" t="s">
        <v>3206</v>
      </c>
      <c r="U891" t="s">
        <v>3207</v>
      </c>
      <c r="AC891">
        <v>13</v>
      </c>
      <c r="AD891">
        <v>33</v>
      </c>
      <c r="AE891" t="s">
        <v>3208</v>
      </c>
      <c r="AF891" t="s">
        <v>3209</v>
      </c>
    </row>
    <row r="892" spans="17:32">
      <c r="Q892">
        <v>2</v>
      </c>
      <c r="R892">
        <v>1</v>
      </c>
      <c r="S892">
        <v>60</v>
      </c>
      <c r="T892" t="s">
        <v>3210</v>
      </c>
      <c r="U892" t="s">
        <v>3211</v>
      </c>
      <c r="AC892">
        <v>13</v>
      </c>
      <c r="AD892">
        <v>34</v>
      </c>
      <c r="AE892" t="s">
        <v>3212</v>
      </c>
      <c r="AF892" t="s">
        <v>3213</v>
      </c>
    </row>
    <row r="893" spans="17:32">
      <c r="Q893">
        <v>2</v>
      </c>
      <c r="R893">
        <v>1</v>
      </c>
      <c r="S893">
        <v>61</v>
      </c>
      <c r="T893" t="s">
        <v>3214</v>
      </c>
      <c r="U893" t="s">
        <v>3215</v>
      </c>
      <c r="AC893">
        <v>13</v>
      </c>
      <c r="AD893">
        <v>35</v>
      </c>
      <c r="AE893" t="s">
        <v>3216</v>
      </c>
      <c r="AF893" t="s">
        <v>3217</v>
      </c>
    </row>
    <row r="894" spans="17:32">
      <c r="Q894">
        <v>2</v>
      </c>
      <c r="R894">
        <v>1</v>
      </c>
      <c r="S894">
        <v>62</v>
      </c>
      <c r="T894" t="s">
        <v>3218</v>
      </c>
      <c r="U894" t="s">
        <v>3219</v>
      </c>
      <c r="AC894">
        <v>13</v>
      </c>
      <c r="AD894">
        <v>36</v>
      </c>
      <c r="AE894" t="s">
        <v>3220</v>
      </c>
      <c r="AF894" t="s">
        <v>3221</v>
      </c>
    </row>
    <row r="895" spans="17:32">
      <c r="Q895">
        <v>2</v>
      </c>
      <c r="R895">
        <v>1</v>
      </c>
      <c r="S895">
        <v>63</v>
      </c>
      <c r="T895" t="s">
        <v>3222</v>
      </c>
      <c r="U895" t="s">
        <v>3223</v>
      </c>
      <c r="AC895">
        <v>13</v>
      </c>
      <c r="AD895">
        <v>37</v>
      </c>
      <c r="AE895" t="s">
        <v>3224</v>
      </c>
      <c r="AF895" t="s">
        <v>3225</v>
      </c>
    </row>
    <row r="896" spans="17:32">
      <c r="Q896">
        <v>2</v>
      </c>
      <c r="R896">
        <v>1</v>
      </c>
      <c r="S896">
        <v>64</v>
      </c>
      <c r="T896" t="s">
        <v>3226</v>
      </c>
      <c r="U896" t="s">
        <v>3227</v>
      </c>
      <c r="AC896">
        <v>13</v>
      </c>
      <c r="AD896">
        <v>38</v>
      </c>
      <c r="AE896" t="s">
        <v>3228</v>
      </c>
      <c r="AF896" t="s">
        <v>3229</v>
      </c>
    </row>
    <row r="897" spans="17:32">
      <c r="Q897">
        <v>2</v>
      </c>
      <c r="R897">
        <v>1</v>
      </c>
      <c r="S897">
        <v>65</v>
      </c>
      <c r="T897" t="s">
        <v>3230</v>
      </c>
      <c r="U897" t="s">
        <v>3231</v>
      </c>
      <c r="AC897">
        <v>13</v>
      </c>
      <c r="AD897">
        <v>39</v>
      </c>
      <c r="AE897" t="s">
        <v>3232</v>
      </c>
      <c r="AF897" t="s">
        <v>3233</v>
      </c>
    </row>
    <row r="898" spans="17:32">
      <c r="Q898">
        <v>2</v>
      </c>
      <c r="R898">
        <v>1</v>
      </c>
      <c r="S898">
        <v>66</v>
      </c>
      <c r="T898" t="s">
        <v>3234</v>
      </c>
      <c r="U898" t="s">
        <v>3235</v>
      </c>
      <c r="AC898">
        <v>13</v>
      </c>
      <c r="AD898">
        <v>40</v>
      </c>
      <c r="AE898" t="s">
        <v>3236</v>
      </c>
      <c r="AF898" t="s">
        <v>3237</v>
      </c>
    </row>
    <row r="899" spans="17:32">
      <c r="Q899">
        <v>2</v>
      </c>
      <c r="R899">
        <v>1</v>
      </c>
      <c r="S899">
        <v>67</v>
      </c>
      <c r="T899" t="s">
        <v>3238</v>
      </c>
      <c r="U899" t="s">
        <v>3239</v>
      </c>
      <c r="AC899">
        <v>13</v>
      </c>
      <c r="AD899">
        <v>41</v>
      </c>
      <c r="AE899" t="s">
        <v>3240</v>
      </c>
      <c r="AF899" t="s">
        <v>3241</v>
      </c>
    </row>
    <row r="900" spans="17:32">
      <c r="Q900">
        <v>2</v>
      </c>
      <c r="R900">
        <v>1</v>
      </c>
      <c r="S900">
        <v>68</v>
      </c>
      <c r="T900" t="s">
        <v>3242</v>
      </c>
      <c r="U900" t="s">
        <v>3243</v>
      </c>
      <c r="AC900">
        <v>13</v>
      </c>
      <c r="AD900">
        <v>42</v>
      </c>
      <c r="AE900" t="s">
        <v>3244</v>
      </c>
      <c r="AF900" t="s">
        <v>3245</v>
      </c>
    </row>
    <row r="901" spans="17:32">
      <c r="Q901">
        <v>2</v>
      </c>
      <c r="R901">
        <v>1</v>
      </c>
      <c r="S901">
        <v>69</v>
      </c>
      <c r="T901" t="s">
        <v>3246</v>
      </c>
      <c r="U901" t="s">
        <v>3247</v>
      </c>
      <c r="AC901">
        <v>13</v>
      </c>
      <c r="AD901">
        <v>43</v>
      </c>
      <c r="AE901" t="s">
        <v>3248</v>
      </c>
      <c r="AF901" t="s">
        <v>3249</v>
      </c>
    </row>
    <row r="902" spans="17:32">
      <c r="Q902">
        <v>2</v>
      </c>
      <c r="R902">
        <v>1</v>
      </c>
      <c r="S902">
        <v>70</v>
      </c>
      <c r="T902" t="s">
        <v>3250</v>
      </c>
      <c r="U902" t="s">
        <v>3251</v>
      </c>
      <c r="AC902">
        <v>13</v>
      </c>
      <c r="AD902">
        <v>44</v>
      </c>
      <c r="AE902" t="s">
        <v>3252</v>
      </c>
      <c r="AF902" t="s">
        <v>3253</v>
      </c>
    </row>
    <row r="903" spans="17:32">
      <c r="Q903">
        <v>2</v>
      </c>
      <c r="R903">
        <v>1</v>
      </c>
      <c r="S903">
        <v>71</v>
      </c>
      <c r="T903" t="s">
        <v>3254</v>
      </c>
      <c r="U903" t="s">
        <v>3255</v>
      </c>
      <c r="AC903">
        <v>13</v>
      </c>
      <c r="AD903">
        <v>45</v>
      </c>
      <c r="AE903" t="s">
        <v>3256</v>
      </c>
      <c r="AF903" t="s">
        <v>3257</v>
      </c>
    </row>
    <row r="904" spans="17:32">
      <c r="Q904">
        <v>2</v>
      </c>
      <c r="R904">
        <v>1</v>
      </c>
      <c r="S904">
        <v>72</v>
      </c>
      <c r="T904" t="s">
        <v>3258</v>
      </c>
      <c r="U904" t="s">
        <v>3259</v>
      </c>
      <c r="AC904">
        <v>13</v>
      </c>
      <c r="AD904">
        <v>46</v>
      </c>
      <c r="AE904" t="s">
        <v>3260</v>
      </c>
      <c r="AF904" t="s">
        <v>3261</v>
      </c>
    </row>
    <row r="905" spans="17:32">
      <c r="Q905">
        <v>2</v>
      </c>
      <c r="R905">
        <v>1</v>
      </c>
      <c r="S905">
        <v>73</v>
      </c>
      <c r="T905" t="s">
        <v>3262</v>
      </c>
      <c r="U905" t="s">
        <v>3263</v>
      </c>
      <c r="AC905">
        <v>13</v>
      </c>
      <c r="AD905">
        <v>47</v>
      </c>
      <c r="AE905" t="s">
        <v>3264</v>
      </c>
      <c r="AF905" t="s">
        <v>3265</v>
      </c>
    </row>
    <row r="906" spans="17:32">
      <c r="Q906">
        <v>2</v>
      </c>
      <c r="R906">
        <v>1</v>
      </c>
      <c r="S906">
        <v>74</v>
      </c>
      <c r="T906" t="s">
        <v>3266</v>
      </c>
      <c r="U906" t="s">
        <v>3267</v>
      </c>
      <c r="AC906">
        <v>13</v>
      </c>
      <c r="AD906">
        <v>48</v>
      </c>
      <c r="AE906" t="s">
        <v>3268</v>
      </c>
      <c r="AF906" t="s">
        <v>3269</v>
      </c>
    </row>
    <row r="907" spans="17:32">
      <c r="Q907">
        <v>2</v>
      </c>
      <c r="R907">
        <v>1</v>
      </c>
      <c r="S907">
        <v>75</v>
      </c>
      <c r="T907" t="s">
        <v>3270</v>
      </c>
      <c r="U907" t="s">
        <v>3271</v>
      </c>
      <c r="AC907">
        <v>13</v>
      </c>
      <c r="AD907">
        <v>49</v>
      </c>
      <c r="AE907" t="s">
        <v>3272</v>
      </c>
      <c r="AF907" t="s">
        <v>3273</v>
      </c>
    </row>
    <row r="908" spans="17:32">
      <c r="Q908">
        <v>2</v>
      </c>
      <c r="R908">
        <v>1</v>
      </c>
      <c r="S908">
        <v>76</v>
      </c>
      <c r="T908" t="s">
        <v>3274</v>
      </c>
      <c r="U908" t="s">
        <v>3275</v>
      </c>
      <c r="AC908">
        <v>13</v>
      </c>
      <c r="AD908">
        <v>50</v>
      </c>
      <c r="AE908" t="s">
        <v>3276</v>
      </c>
      <c r="AF908" t="s">
        <v>3277</v>
      </c>
    </row>
    <row r="909" spans="17:32">
      <c r="Q909">
        <v>2</v>
      </c>
      <c r="R909">
        <v>1</v>
      </c>
      <c r="S909">
        <v>77</v>
      </c>
      <c r="T909" t="s">
        <v>3278</v>
      </c>
      <c r="U909" t="s">
        <v>3279</v>
      </c>
      <c r="AC909">
        <v>13</v>
      </c>
      <c r="AD909">
        <v>51</v>
      </c>
      <c r="AE909" t="s">
        <v>3280</v>
      </c>
      <c r="AF909" t="s">
        <v>3281</v>
      </c>
    </row>
    <row r="910" spans="17:32">
      <c r="Q910">
        <v>2</v>
      </c>
      <c r="R910">
        <v>1</v>
      </c>
      <c r="S910">
        <v>78</v>
      </c>
      <c r="T910" t="s">
        <v>3282</v>
      </c>
      <c r="U910" t="s">
        <v>3283</v>
      </c>
      <c r="AC910">
        <v>13</v>
      </c>
      <c r="AD910">
        <v>52</v>
      </c>
      <c r="AE910" t="s">
        <v>3284</v>
      </c>
      <c r="AF910" t="s">
        <v>3285</v>
      </c>
    </row>
    <row r="911" spans="17:32">
      <c r="Q911">
        <v>2</v>
      </c>
      <c r="R911">
        <v>1</v>
      </c>
      <c r="S911">
        <v>79</v>
      </c>
      <c r="T911" t="s">
        <v>3286</v>
      </c>
      <c r="U911" t="s">
        <v>3287</v>
      </c>
      <c r="AC911">
        <v>13</v>
      </c>
      <c r="AD911">
        <v>53</v>
      </c>
      <c r="AE911" t="s">
        <v>3288</v>
      </c>
      <c r="AF911" t="s">
        <v>3289</v>
      </c>
    </row>
    <row r="912" spans="17:32">
      <c r="Q912">
        <v>2</v>
      </c>
      <c r="R912">
        <v>1</v>
      </c>
      <c r="S912">
        <v>80</v>
      </c>
      <c r="T912" t="s">
        <v>3290</v>
      </c>
      <c r="U912" t="s">
        <v>3291</v>
      </c>
      <c r="AC912">
        <v>13</v>
      </c>
      <c r="AD912">
        <v>54</v>
      </c>
      <c r="AE912" t="s">
        <v>3292</v>
      </c>
      <c r="AF912" t="s">
        <v>3293</v>
      </c>
    </row>
    <row r="913" spans="17:32">
      <c r="Q913">
        <v>2</v>
      </c>
      <c r="R913">
        <v>1</v>
      </c>
      <c r="S913">
        <v>81</v>
      </c>
      <c r="T913" t="s">
        <v>3294</v>
      </c>
      <c r="U913" t="s">
        <v>3295</v>
      </c>
      <c r="AC913">
        <v>13</v>
      </c>
      <c r="AD913">
        <v>55</v>
      </c>
      <c r="AE913" t="s">
        <v>3296</v>
      </c>
      <c r="AF913" t="s">
        <v>3297</v>
      </c>
    </row>
    <row r="914" spans="17:32">
      <c r="Q914">
        <v>2</v>
      </c>
      <c r="R914">
        <v>1</v>
      </c>
      <c r="S914">
        <v>82</v>
      </c>
      <c r="T914" t="s">
        <v>3298</v>
      </c>
      <c r="U914" t="s">
        <v>3299</v>
      </c>
      <c r="AC914">
        <v>13</v>
      </c>
      <c r="AD914">
        <v>56</v>
      </c>
      <c r="AE914" t="s">
        <v>3300</v>
      </c>
      <c r="AF914" t="s">
        <v>3301</v>
      </c>
    </row>
    <row r="915" spans="17:32">
      <c r="Q915">
        <v>2</v>
      </c>
      <c r="R915">
        <v>1</v>
      </c>
      <c r="S915">
        <v>83</v>
      </c>
      <c r="T915" t="s">
        <v>3302</v>
      </c>
      <c r="U915" t="s">
        <v>3303</v>
      </c>
      <c r="AC915">
        <v>13</v>
      </c>
      <c r="AD915">
        <v>57</v>
      </c>
      <c r="AE915" t="s">
        <v>3304</v>
      </c>
      <c r="AF915" t="s">
        <v>3305</v>
      </c>
    </row>
    <row r="916" spans="17:32">
      <c r="Q916">
        <v>2</v>
      </c>
      <c r="R916">
        <v>1</v>
      </c>
      <c r="S916">
        <v>84</v>
      </c>
      <c r="T916" t="s">
        <v>3306</v>
      </c>
      <c r="U916" t="s">
        <v>3307</v>
      </c>
      <c r="AC916">
        <v>13</v>
      </c>
      <c r="AD916">
        <v>58</v>
      </c>
      <c r="AE916" t="s">
        <v>3308</v>
      </c>
      <c r="AF916" t="s">
        <v>3309</v>
      </c>
    </row>
    <row r="917" spans="17:32">
      <c r="Q917">
        <v>2</v>
      </c>
      <c r="R917">
        <v>1</v>
      </c>
      <c r="S917">
        <v>85</v>
      </c>
      <c r="T917" t="s">
        <v>3310</v>
      </c>
      <c r="U917" t="s">
        <v>3311</v>
      </c>
      <c r="AC917">
        <v>13</v>
      </c>
      <c r="AD917">
        <v>59</v>
      </c>
      <c r="AE917" t="s">
        <v>3312</v>
      </c>
      <c r="AF917" t="s">
        <v>3313</v>
      </c>
    </row>
    <row r="918" spans="17:32">
      <c r="Q918">
        <v>2</v>
      </c>
      <c r="R918">
        <v>1</v>
      </c>
      <c r="S918">
        <v>86</v>
      </c>
      <c r="T918" t="s">
        <v>3314</v>
      </c>
      <c r="U918" t="s">
        <v>3315</v>
      </c>
      <c r="AC918">
        <v>13</v>
      </c>
      <c r="AD918">
        <v>60</v>
      </c>
      <c r="AE918" t="s">
        <v>3316</v>
      </c>
      <c r="AF918" t="s">
        <v>3317</v>
      </c>
    </row>
    <row r="919" spans="17:32">
      <c r="Q919">
        <v>2</v>
      </c>
      <c r="R919">
        <v>1</v>
      </c>
      <c r="S919">
        <v>87</v>
      </c>
      <c r="T919" t="s">
        <v>3318</v>
      </c>
      <c r="U919" t="s">
        <v>3319</v>
      </c>
      <c r="AC919">
        <v>13</v>
      </c>
      <c r="AD919">
        <v>61</v>
      </c>
      <c r="AE919" t="s">
        <v>3320</v>
      </c>
      <c r="AF919" t="s">
        <v>3321</v>
      </c>
    </row>
    <row r="920" spans="17:32">
      <c r="Q920">
        <v>2</v>
      </c>
      <c r="R920">
        <v>1</v>
      </c>
      <c r="S920">
        <v>88</v>
      </c>
      <c r="T920" t="s">
        <v>3322</v>
      </c>
      <c r="U920" t="s">
        <v>3323</v>
      </c>
      <c r="AC920">
        <v>13</v>
      </c>
      <c r="AD920">
        <v>62</v>
      </c>
      <c r="AE920" t="s">
        <v>3324</v>
      </c>
      <c r="AF920" t="s">
        <v>3325</v>
      </c>
    </row>
    <row r="921" spans="17:32">
      <c r="Q921">
        <v>2</v>
      </c>
      <c r="R921">
        <v>1</v>
      </c>
      <c r="S921">
        <v>89</v>
      </c>
      <c r="T921" t="s">
        <v>3326</v>
      </c>
      <c r="U921" t="s">
        <v>3327</v>
      </c>
      <c r="AC921">
        <v>14</v>
      </c>
      <c r="AD921">
        <v>1</v>
      </c>
      <c r="AE921" t="s">
        <v>749</v>
      </c>
      <c r="AF921" t="s">
        <v>3328</v>
      </c>
    </row>
    <row r="922" spans="17:32">
      <c r="Q922">
        <v>2</v>
      </c>
      <c r="R922">
        <v>1</v>
      </c>
      <c r="S922">
        <v>90</v>
      </c>
      <c r="T922" t="s">
        <v>3329</v>
      </c>
      <c r="U922" t="s">
        <v>3330</v>
      </c>
      <c r="AC922">
        <v>14</v>
      </c>
      <c r="AD922">
        <v>2</v>
      </c>
      <c r="AE922" t="s">
        <v>3331</v>
      </c>
      <c r="AF922" t="s">
        <v>3332</v>
      </c>
    </row>
    <row r="923" spans="17:32">
      <c r="Q923">
        <v>2</v>
      </c>
      <c r="R923">
        <v>1</v>
      </c>
      <c r="S923">
        <v>91</v>
      </c>
      <c r="T923" t="s">
        <v>3333</v>
      </c>
      <c r="U923" t="s">
        <v>3334</v>
      </c>
      <c r="AC923">
        <v>14</v>
      </c>
      <c r="AD923">
        <v>3</v>
      </c>
      <c r="AE923" t="s">
        <v>3335</v>
      </c>
      <c r="AF923" t="s">
        <v>3336</v>
      </c>
    </row>
    <row r="924" spans="17:32">
      <c r="Q924">
        <v>2</v>
      </c>
      <c r="R924">
        <v>1</v>
      </c>
      <c r="S924">
        <v>92</v>
      </c>
      <c r="T924" t="s">
        <v>3337</v>
      </c>
      <c r="U924" t="s">
        <v>3338</v>
      </c>
      <c r="AC924">
        <v>14</v>
      </c>
      <c r="AD924">
        <v>4</v>
      </c>
      <c r="AE924" t="s">
        <v>3339</v>
      </c>
      <c r="AF924" t="s">
        <v>3340</v>
      </c>
    </row>
    <row r="925" spans="17:32">
      <c r="Q925">
        <v>2</v>
      </c>
      <c r="R925">
        <v>1</v>
      </c>
      <c r="S925">
        <v>93</v>
      </c>
      <c r="T925" t="s">
        <v>3341</v>
      </c>
      <c r="U925" t="s">
        <v>3342</v>
      </c>
      <c r="AC925">
        <v>14</v>
      </c>
      <c r="AD925">
        <v>5</v>
      </c>
      <c r="AE925" t="s">
        <v>3343</v>
      </c>
      <c r="AF925" t="s">
        <v>3344</v>
      </c>
    </row>
    <row r="926" spans="17:32">
      <c r="Q926">
        <v>2</v>
      </c>
      <c r="R926">
        <v>1</v>
      </c>
      <c r="S926">
        <v>94</v>
      </c>
      <c r="T926" t="s">
        <v>3345</v>
      </c>
      <c r="U926" t="s">
        <v>3346</v>
      </c>
      <c r="AC926">
        <v>14</v>
      </c>
      <c r="AD926">
        <v>6</v>
      </c>
      <c r="AE926" t="s">
        <v>3347</v>
      </c>
      <c r="AF926" t="s">
        <v>3348</v>
      </c>
    </row>
    <row r="927" spans="17:32">
      <c r="Q927">
        <v>2</v>
      </c>
      <c r="R927">
        <v>1</v>
      </c>
      <c r="S927">
        <v>95</v>
      </c>
      <c r="T927" t="s">
        <v>3349</v>
      </c>
      <c r="U927" t="s">
        <v>3350</v>
      </c>
      <c r="AC927">
        <v>14</v>
      </c>
      <c r="AD927">
        <v>7</v>
      </c>
      <c r="AE927" t="s">
        <v>3351</v>
      </c>
      <c r="AF927" t="s">
        <v>3352</v>
      </c>
    </row>
    <row r="928" spans="17:32">
      <c r="Q928">
        <v>2</v>
      </c>
      <c r="R928">
        <v>1</v>
      </c>
      <c r="S928">
        <v>96</v>
      </c>
      <c r="T928" t="s">
        <v>3353</v>
      </c>
      <c r="U928" t="s">
        <v>3354</v>
      </c>
      <c r="AC928">
        <v>14</v>
      </c>
      <c r="AD928">
        <v>8</v>
      </c>
      <c r="AE928" t="s">
        <v>3355</v>
      </c>
      <c r="AF928" t="s">
        <v>3356</v>
      </c>
    </row>
    <row r="929" spans="17:32">
      <c r="Q929">
        <v>2</v>
      </c>
      <c r="R929">
        <v>1</v>
      </c>
      <c r="S929">
        <v>97</v>
      </c>
      <c r="T929" t="s">
        <v>3357</v>
      </c>
      <c r="U929" t="s">
        <v>3358</v>
      </c>
      <c r="AC929">
        <v>14</v>
      </c>
      <c r="AD929">
        <v>9</v>
      </c>
      <c r="AE929" t="s">
        <v>3359</v>
      </c>
      <c r="AF929" t="s">
        <v>3360</v>
      </c>
    </row>
    <row r="930" spans="17:32">
      <c r="Q930">
        <v>2</v>
      </c>
      <c r="R930">
        <v>1</v>
      </c>
      <c r="S930">
        <v>98</v>
      </c>
      <c r="T930" t="s">
        <v>3361</v>
      </c>
      <c r="U930" t="s">
        <v>3362</v>
      </c>
      <c r="AC930">
        <v>14</v>
      </c>
      <c r="AD930">
        <v>10</v>
      </c>
      <c r="AE930" t="s">
        <v>3363</v>
      </c>
      <c r="AF930" t="s">
        <v>3364</v>
      </c>
    </row>
    <row r="931" spans="17:32">
      <c r="Q931">
        <v>2</v>
      </c>
      <c r="R931">
        <v>1</v>
      </c>
      <c r="S931">
        <v>99</v>
      </c>
      <c r="T931" t="s">
        <v>3365</v>
      </c>
      <c r="U931" t="s">
        <v>3366</v>
      </c>
      <c r="AC931">
        <v>14</v>
      </c>
      <c r="AD931">
        <v>11</v>
      </c>
      <c r="AE931" t="s">
        <v>3367</v>
      </c>
      <c r="AF931" t="s">
        <v>3368</v>
      </c>
    </row>
    <row r="932" spans="17:32">
      <c r="Q932">
        <v>2</v>
      </c>
      <c r="R932">
        <v>1</v>
      </c>
      <c r="S932">
        <v>100</v>
      </c>
      <c r="T932" t="s">
        <v>3369</v>
      </c>
      <c r="U932" t="s">
        <v>3370</v>
      </c>
      <c r="AC932">
        <v>14</v>
      </c>
      <c r="AD932">
        <v>12</v>
      </c>
      <c r="AE932" t="s">
        <v>3371</v>
      </c>
      <c r="AF932" t="s">
        <v>3372</v>
      </c>
    </row>
    <row r="933" spans="17:32">
      <c r="Q933">
        <v>2</v>
      </c>
      <c r="R933">
        <v>1</v>
      </c>
      <c r="S933">
        <v>101</v>
      </c>
      <c r="T933" t="s">
        <v>3373</v>
      </c>
      <c r="U933" t="s">
        <v>3374</v>
      </c>
      <c r="AC933">
        <v>14</v>
      </c>
      <c r="AD933">
        <v>13</v>
      </c>
      <c r="AE933" t="s">
        <v>3375</v>
      </c>
      <c r="AF933" t="s">
        <v>3376</v>
      </c>
    </row>
    <row r="934" spans="17:32">
      <c r="Q934">
        <v>2</v>
      </c>
      <c r="R934">
        <v>1</v>
      </c>
      <c r="S934">
        <v>102</v>
      </c>
      <c r="T934" t="s">
        <v>3377</v>
      </c>
      <c r="U934" t="s">
        <v>3378</v>
      </c>
      <c r="AC934">
        <v>14</v>
      </c>
      <c r="AD934">
        <v>14</v>
      </c>
      <c r="AE934" t="s">
        <v>3379</v>
      </c>
      <c r="AF934" t="s">
        <v>3380</v>
      </c>
    </row>
    <row r="935" spans="17:32">
      <c r="Q935">
        <v>2</v>
      </c>
      <c r="R935">
        <v>1</v>
      </c>
      <c r="S935">
        <v>103</v>
      </c>
      <c r="T935" t="s">
        <v>3381</v>
      </c>
      <c r="U935" t="s">
        <v>3382</v>
      </c>
      <c r="AC935">
        <v>14</v>
      </c>
      <c r="AD935">
        <v>15</v>
      </c>
      <c r="AE935" t="s">
        <v>3383</v>
      </c>
      <c r="AF935" t="s">
        <v>3384</v>
      </c>
    </row>
    <row r="936" spans="17:32">
      <c r="Q936">
        <v>2</v>
      </c>
      <c r="R936">
        <v>1</v>
      </c>
      <c r="S936">
        <v>104</v>
      </c>
      <c r="T936" t="s">
        <v>3385</v>
      </c>
      <c r="U936" t="s">
        <v>3386</v>
      </c>
      <c r="AC936">
        <v>14</v>
      </c>
      <c r="AD936">
        <v>16</v>
      </c>
      <c r="AE936" t="s">
        <v>3387</v>
      </c>
      <c r="AF936" t="s">
        <v>3388</v>
      </c>
    </row>
    <row r="937" spans="17:32">
      <c r="Q937">
        <v>2</v>
      </c>
      <c r="R937">
        <v>1</v>
      </c>
      <c r="S937">
        <v>105</v>
      </c>
      <c r="T937" t="s">
        <v>3389</v>
      </c>
      <c r="U937" t="s">
        <v>3390</v>
      </c>
      <c r="AC937">
        <v>14</v>
      </c>
      <c r="AD937">
        <v>17</v>
      </c>
      <c r="AE937" t="s">
        <v>3391</v>
      </c>
      <c r="AF937" t="s">
        <v>3392</v>
      </c>
    </row>
    <row r="938" spans="17:32">
      <c r="Q938">
        <v>2</v>
      </c>
      <c r="R938">
        <v>1</v>
      </c>
      <c r="S938">
        <v>106</v>
      </c>
      <c r="T938" t="s">
        <v>3393</v>
      </c>
      <c r="U938" t="s">
        <v>3394</v>
      </c>
      <c r="AC938">
        <v>14</v>
      </c>
      <c r="AD938">
        <v>18</v>
      </c>
      <c r="AE938" t="s">
        <v>3395</v>
      </c>
      <c r="AF938" t="s">
        <v>3396</v>
      </c>
    </row>
    <row r="939" spans="17:32">
      <c r="Q939">
        <v>2</v>
      </c>
      <c r="R939">
        <v>1</v>
      </c>
      <c r="S939">
        <v>107</v>
      </c>
      <c r="T939" t="s">
        <v>3397</v>
      </c>
      <c r="U939" t="s">
        <v>3398</v>
      </c>
      <c r="AC939">
        <v>14</v>
      </c>
      <c r="AD939">
        <v>19</v>
      </c>
      <c r="AE939" t="s">
        <v>3399</v>
      </c>
      <c r="AF939" t="s">
        <v>3400</v>
      </c>
    </row>
    <row r="940" spans="17:32">
      <c r="Q940">
        <v>2</v>
      </c>
      <c r="R940">
        <v>1</v>
      </c>
      <c r="S940">
        <v>108</v>
      </c>
      <c r="T940" t="s">
        <v>3401</v>
      </c>
      <c r="U940" t="s">
        <v>3402</v>
      </c>
      <c r="AC940">
        <v>14</v>
      </c>
      <c r="AD940">
        <v>20</v>
      </c>
      <c r="AE940" t="s">
        <v>754</v>
      </c>
      <c r="AF940" t="s">
        <v>3403</v>
      </c>
    </row>
    <row r="941" spans="17:32">
      <c r="Q941">
        <v>2</v>
      </c>
      <c r="R941">
        <v>1</v>
      </c>
      <c r="S941">
        <v>109</v>
      </c>
      <c r="T941" t="s">
        <v>3404</v>
      </c>
      <c r="U941" t="s">
        <v>3405</v>
      </c>
      <c r="AC941">
        <v>14</v>
      </c>
      <c r="AD941">
        <v>21</v>
      </c>
      <c r="AE941" t="s">
        <v>3406</v>
      </c>
      <c r="AF941" t="s">
        <v>3407</v>
      </c>
    </row>
    <row r="942" spans="17:32">
      <c r="Q942">
        <v>2</v>
      </c>
      <c r="R942">
        <v>1</v>
      </c>
      <c r="S942">
        <v>110</v>
      </c>
      <c r="T942" t="s">
        <v>3408</v>
      </c>
      <c r="U942" t="s">
        <v>3409</v>
      </c>
      <c r="AC942">
        <v>14</v>
      </c>
      <c r="AD942">
        <v>22</v>
      </c>
      <c r="AE942" t="s">
        <v>3410</v>
      </c>
      <c r="AF942" t="s">
        <v>3411</v>
      </c>
    </row>
    <row r="943" spans="17:32">
      <c r="Q943">
        <v>2</v>
      </c>
      <c r="R943">
        <v>1</v>
      </c>
      <c r="S943">
        <v>111</v>
      </c>
      <c r="T943" t="s">
        <v>3412</v>
      </c>
      <c r="U943" t="s">
        <v>3413</v>
      </c>
      <c r="AC943">
        <v>14</v>
      </c>
      <c r="AD943">
        <v>23</v>
      </c>
      <c r="AE943" t="s">
        <v>3414</v>
      </c>
      <c r="AF943" t="s">
        <v>3415</v>
      </c>
    </row>
    <row r="944" spans="17:32">
      <c r="Q944">
        <v>2</v>
      </c>
      <c r="R944">
        <v>1</v>
      </c>
      <c r="S944">
        <v>112</v>
      </c>
      <c r="T944" t="s">
        <v>3416</v>
      </c>
      <c r="U944" t="s">
        <v>3417</v>
      </c>
      <c r="AC944">
        <v>14</v>
      </c>
      <c r="AD944">
        <v>24</v>
      </c>
      <c r="AE944" t="s">
        <v>3418</v>
      </c>
      <c r="AF944" t="s">
        <v>3419</v>
      </c>
    </row>
    <row r="945" spans="17:32">
      <c r="Q945">
        <v>2</v>
      </c>
      <c r="R945">
        <v>1</v>
      </c>
      <c r="S945">
        <v>113</v>
      </c>
      <c r="T945" t="s">
        <v>3420</v>
      </c>
      <c r="U945" t="s">
        <v>3421</v>
      </c>
      <c r="AC945">
        <v>14</v>
      </c>
      <c r="AD945">
        <v>25</v>
      </c>
      <c r="AE945" t="s">
        <v>3422</v>
      </c>
      <c r="AF945" t="s">
        <v>3423</v>
      </c>
    </row>
    <row r="946" spans="17:32">
      <c r="Q946">
        <v>2</v>
      </c>
      <c r="R946">
        <v>1</v>
      </c>
      <c r="S946">
        <v>114</v>
      </c>
      <c r="T946" t="s">
        <v>3424</v>
      </c>
      <c r="U946" t="s">
        <v>3425</v>
      </c>
      <c r="AC946">
        <v>14</v>
      </c>
      <c r="AD946">
        <v>26</v>
      </c>
      <c r="AE946" t="s">
        <v>3426</v>
      </c>
      <c r="AF946" t="s">
        <v>3427</v>
      </c>
    </row>
    <row r="947" spans="17:32">
      <c r="Q947">
        <v>2</v>
      </c>
      <c r="R947">
        <v>1</v>
      </c>
      <c r="S947">
        <v>115</v>
      </c>
      <c r="T947" t="s">
        <v>3428</v>
      </c>
      <c r="U947" t="s">
        <v>3429</v>
      </c>
      <c r="AC947">
        <v>14</v>
      </c>
      <c r="AD947">
        <v>27</v>
      </c>
      <c r="AE947" t="s">
        <v>3430</v>
      </c>
      <c r="AF947" t="s">
        <v>3431</v>
      </c>
    </row>
    <row r="948" spans="17:32">
      <c r="Q948">
        <v>2</v>
      </c>
      <c r="R948">
        <v>1</v>
      </c>
      <c r="S948">
        <v>116</v>
      </c>
      <c r="T948" t="s">
        <v>3432</v>
      </c>
      <c r="U948" t="s">
        <v>3433</v>
      </c>
      <c r="AC948">
        <v>14</v>
      </c>
      <c r="AD948">
        <v>28</v>
      </c>
      <c r="AE948" t="s">
        <v>759</v>
      </c>
      <c r="AF948" t="s">
        <v>3434</v>
      </c>
    </row>
    <row r="949" spans="17:32">
      <c r="Q949">
        <v>2</v>
      </c>
      <c r="R949">
        <v>1</v>
      </c>
      <c r="S949">
        <v>117</v>
      </c>
      <c r="T949" t="s">
        <v>3435</v>
      </c>
      <c r="U949" t="s">
        <v>3436</v>
      </c>
      <c r="AC949">
        <v>14</v>
      </c>
      <c r="AD949">
        <v>29</v>
      </c>
      <c r="AE949" t="s">
        <v>3437</v>
      </c>
      <c r="AF949" t="s">
        <v>3438</v>
      </c>
    </row>
    <row r="950" spans="17:32">
      <c r="Q950">
        <v>2</v>
      </c>
      <c r="R950">
        <v>1</v>
      </c>
      <c r="S950">
        <v>118</v>
      </c>
      <c r="T950" t="s">
        <v>3439</v>
      </c>
      <c r="U950" t="s">
        <v>3440</v>
      </c>
      <c r="AC950">
        <v>14</v>
      </c>
      <c r="AD950">
        <v>30</v>
      </c>
      <c r="AE950" t="s">
        <v>3441</v>
      </c>
      <c r="AF950" t="s">
        <v>3442</v>
      </c>
    </row>
    <row r="951" spans="17:32">
      <c r="Q951">
        <v>2</v>
      </c>
      <c r="R951">
        <v>1</v>
      </c>
      <c r="S951">
        <v>119</v>
      </c>
      <c r="T951" t="s">
        <v>3443</v>
      </c>
      <c r="U951" t="s">
        <v>3444</v>
      </c>
      <c r="AC951">
        <v>14</v>
      </c>
      <c r="AD951">
        <v>31</v>
      </c>
      <c r="AE951" t="s">
        <v>3445</v>
      </c>
      <c r="AF951" t="s">
        <v>3446</v>
      </c>
    </row>
    <row r="952" spans="17:32">
      <c r="Q952">
        <v>2</v>
      </c>
      <c r="R952">
        <v>1</v>
      </c>
      <c r="S952">
        <v>120</v>
      </c>
      <c r="T952" t="s">
        <v>3447</v>
      </c>
      <c r="U952" t="s">
        <v>3448</v>
      </c>
      <c r="AC952">
        <v>14</v>
      </c>
      <c r="AD952">
        <v>32</v>
      </c>
      <c r="AE952" t="s">
        <v>3449</v>
      </c>
      <c r="AF952" t="s">
        <v>3450</v>
      </c>
    </row>
    <row r="953" spans="17:32">
      <c r="Q953">
        <v>2</v>
      </c>
      <c r="R953">
        <v>1</v>
      </c>
      <c r="S953">
        <v>121</v>
      </c>
      <c r="T953" t="s">
        <v>3451</v>
      </c>
      <c r="U953" t="s">
        <v>3452</v>
      </c>
      <c r="AC953">
        <v>14</v>
      </c>
      <c r="AD953">
        <v>33</v>
      </c>
      <c r="AE953" t="s">
        <v>3453</v>
      </c>
      <c r="AF953" t="s">
        <v>3454</v>
      </c>
    </row>
    <row r="954" spans="17:32">
      <c r="Q954">
        <v>2</v>
      </c>
      <c r="R954">
        <v>1</v>
      </c>
      <c r="S954">
        <v>122</v>
      </c>
      <c r="T954" t="s">
        <v>3455</v>
      </c>
      <c r="U954" t="s">
        <v>3456</v>
      </c>
      <c r="AC954">
        <v>14</v>
      </c>
      <c r="AD954">
        <v>34</v>
      </c>
      <c r="AE954" t="s">
        <v>3457</v>
      </c>
      <c r="AF954" t="s">
        <v>3458</v>
      </c>
    </row>
    <row r="955" spans="17:32">
      <c r="Q955">
        <v>2</v>
      </c>
      <c r="R955">
        <v>1</v>
      </c>
      <c r="S955">
        <v>123</v>
      </c>
      <c r="T955" t="s">
        <v>3459</v>
      </c>
      <c r="U955" t="s">
        <v>3460</v>
      </c>
      <c r="AC955">
        <v>14</v>
      </c>
      <c r="AD955">
        <v>35</v>
      </c>
      <c r="AE955" t="s">
        <v>3461</v>
      </c>
      <c r="AF955" t="s">
        <v>3462</v>
      </c>
    </row>
    <row r="956" spans="17:32">
      <c r="Q956">
        <v>2</v>
      </c>
      <c r="R956">
        <v>1</v>
      </c>
      <c r="S956">
        <v>124</v>
      </c>
      <c r="T956" t="s">
        <v>3463</v>
      </c>
      <c r="U956" t="s">
        <v>3464</v>
      </c>
      <c r="AC956">
        <v>14</v>
      </c>
      <c r="AD956">
        <v>36</v>
      </c>
      <c r="AE956" t="s">
        <v>3465</v>
      </c>
      <c r="AF956" t="s">
        <v>3466</v>
      </c>
    </row>
    <row r="957" spans="17:32">
      <c r="Q957">
        <v>2</v>
      </c>
      <c r="R957">
        <v>1</v>
      </c>
      <c r="S957">
        <v>125</v>
      </c>
      <c r="T957" t="s">
        <v>3467</v>
      </c>
      <c r="U957" t="s">
        <v>3468</v>
      </c>
      <c r="AC957">
        <v>14</v>
      </c>
      <c r="AD957">
        <v>37</v>
      </c>
      <c r="AE957" t="s">
        <v>3469</v>
      </c>
      <c r="AF957" t="s">
        <v>3470</v>
      </c>
    </row>
    <row r="958" spans="17:32">
      <c r="Q958">
        <v>2</v>
      </c>
      <c r="R958">
        <v>1</v>
      </c>
      <c r="S958">
        <v>126</v>
      </c>
      <c r="T958" t="s">
        <v>3471</v>
      </c>
      <c r="U958" t="s">
        <v>3472</v>
      </c>
      <c r="AC958">
        <v>14</v>
      </c>
      <c r="AD958">
        <v>38</v>
      </c>
      <c r="AE958" t="s">
        <v>3473</v>
      </c>
      <c r="AF958" t="s">
        <v>3474</v>
      </c>
    </row>
    <row r="959" spans="17:32">
      <c r="Q959">
        <v>2</v>
      </c>
      <c r="R959">
        <v>1</v>
      </c>
      <c r="S959">
        <v>127</v>
      </c>
      <c r="T959" t="s">
        <v>3475</v>
      </c>
      <c r="U959" t="s">
        <v>3476</v>
      </c>
      <c r="AC959">
        <v>14</v>
      </c>
      <c r="AD959">
        <v>39</v>
      </c>
      <c r="AE959" t="s">
        <v>3477</v>
      </c>
      <c r="AF959" t="s">
        <v>3478</v>
      </c>
    </row>
    <row r="960" spans="17:32">
      <c r="Q960">
        <v>2</v>
      </c>
      <c r="R960">
        <v>1</v>
      </c>
      <c r="S960">
        <v>128</v>
      </c>
      <c r="T960" t="s">
        <v>3479</v>
      </c>
      <c r="U960" t="s">
        <v>3480</v>
      </c>
      <c r="AC960">
        <v>14</v>
      </c>
      <c r="AD960">
        <v>40</v>
      </c>
      <c r="AE960" t="s">
        <v>3481</v>
      </c>
      <c r="AF960" t="s">
        <v>3482</v>
      </c>
    </row>
    <row r="961" spans="17:32">
      <c r="Q961">
        <v>2</v>
      </c>
      <c r="R961">
        <v>1</v>
      </c>
      <c r="S961">
        <v>129</v>
      </c>
      <c r="T961" t="s">
        <v>3483</v>
      </c>
      <c r="U961" t="s">
        <v>3484</v>
      </c>
      <c r="AC961">
        <v>14</v>
      </c>
      <c r="AD961">
        <v>41</v>
      </c>
      <c r="AE961" t="s">
        <v>3485</v>
      </c>
      <c r="AF961" t="s">
        <v>3486</v>
      </c>
    </row>
    <row r="962" spans="17:32">
      <c r="Q962">
        <v>2</v>
      </c>
      <c r="R962">
        <v>1</v>
      </c>
      <c r="S962">
        <v>130</v>
      </c>
      <c r="T962" t="s">
        <v>3487</v>
      </c>
      <c r="U962" t="s">
        <v>3488</v>
      </c>
      <c r="AC962">
        <v>14</v>
      </c>
      <c r="AD962">
        <v>42</v>
      </c>
      <c r="AE962" t="s">
        <v>3489</v>
      </c>
      <c r="AF962" t="s">
        <v>3490</v>
      </c>
    </row>
    <row r="963" spans="17:32">
      <c r="Q963">
        <v>2</v>
      </c>
      <c r="R963">
        <v>1</v>
      </c>
      <c r="S963">
        <v>131</v>
      </c>
      <c r="T963" t="s">
        <v>3491</v>
      </c>
      <c r="U963" t="s">
        <v>3492</v>
      </c>
      <c r="AC963">
        <v>14</v>
      </c>
      <c r="AD963">
        <v>43</v>
      </c>
      <c r="AE963" t="s">
        <v>3493</v>
      </c>
      <c r="AF963" t="s">
        <v>3494</v>
      </c>
    </row>
    <row r="964" spans="17:32">
      <c r="Q964">
        <v>2</v>
      </c>
      <c r="R964">
        <v>1</v>
      </c>
      <c r="S964">
        <v>132</v>
      </c>
      <c r="T964" t="s">
        <v>3495</v>
      </c>
      <c r="U964" t="s">
        <v>3496</v>
      </c>
      <c r="AC964">
        <v>14</v>
      </c>
      <c r="AD964">
        <v>44</v>
      </c>
      <c r="AE964" t="s">
        <v>3497</v>
      </c>
      <c r="AF964" t="s">
        <v>3498</v>
      </c>
    </row>
    <row r="965" spans="17:32">
      <c r="Q965">
        <v>2</v>
      </c>
      <c r="R965">
        <v>1</v>
      </c>
      <c r="S965">
        <v>133</v>
      </c>
      <c r="T965" t="s">
        <v>3499</v>
      </c>
      <c r="U965" t="s">
        <v>3500</v>
      </c>
      <c r="AC965">
        <v>14</v>
      </c>
      <c r="AD965">
        <v>45</v>
      </c>
      <c r="AE965" t="s">
        <v>3501</v>
      </c>
      <c r="AF965" t="s">
        <v>3502</v>
      </c>
    </row>
    <row r="966" spans="17:32">
      <c r="Q966">
        <v>2</v>
      </c>
      <c r="R966">
        <v>1</v>
      </c>
      <c r="S966">
        <v>134</v>
      </c>
      <c r="T966" t="s">
        <v>3503</v>
      </c>
      <c r="U966" t="s">
        <v>3504</v>
      </c>
      <c r="AC966">
        <v>14</v>
      </c>
      <c r="AD966">
        <v>46</v>
      </c>
      <c r="AE966" t="s">
        <v>3505</v>
      </c>
      <c r="AF966" t="s">
        <v>3506</v>
      </c>
    </row>
    <row r="967" spans="17:32">
      <c r="Q967">
        <v>2</v>
      </c>
      <c r="R967">
        <v>1</v>
      </c>
      <c r="S967">
        <v>135</v>
      </c>
      <c r="T967" t="s">
        <v>3507</v>
      </c>
      <c r="U967" t="s">
        <v>3508</v>
      </c>
      <c r="AC967">
        <v>14</v>
      </c>
      <c r="AD967">
        <v>47</v>
      </c>
      <c r="AE967" t="s">
        <v>3509</v>
      </c>
      <c r="AF967" t="s">
        <v>3510</v>
      </c>
    </row>
    <row r="968" spans="17:32">
      <c r="Q968">
        <v>2</v>
      </c>
      <c r="R968">
        <v>1</v>
      </c>
      <c r="S968">
        <v>136</v>
      </c>
      <c r="T968" t="s">
        <v>3511</v>
      </c>
      <c r="U968" t="s">
        <v>3512</v>
      </c>
      <c r="AC968">
        <v>14</v>
      </c>
      <c r="AD968">
        <v>48</v>
      </c>
      <c r="AE968" t="s">
        <v>3513</v>
      </c>
      <c r="AF968" t="s">
        <v>3514</v>
      </c>
    </row>
    <row r="969" spans="17:32">
      <c r="Q969">
        <v>2</v>
      </c>
      <c r="R969">
        <v>1</v>
      </c>
      <c r="S969">
        <v>137</v>
      </c>
      <c r="T969" t="s">
        <v>40</v>
      </c>
      <c r="U969" t="s">
        <v>3515</v>
      </c>
      <c r="AC969">
        <v>14</v>
      </c>
      <c r="AD969">
        <v>49</v>
      </c>
      <c r="AE969" t="s">
        <v>3516</v>
      </c>
      <c r="AF969" t="s">
        <v>3517</v>
      </c>
    </row>
    <row r="970" spans="17:32">
      <c r="Q970">
        <v>2</v>
      </c>
      <c r="R970">
        <v>2</v>
      </c>
      <c r="S970">
        <v>1</v>
      </c>
      <c r="T970" t="s">
        <v>2821</v>
      </c>
      <c r="U970" t="s">
        <v>3518</v>
      </c>
      <c r="AC970">
        <v>14</v>
      </c>
      <c r="AD970">
        <v>50</v>
      </c>
      <c r="AE970" t="s">
        <v>3519</v>
      </c>
      <c r="AF970" t="s">
        <v>3520</v>
      </c>
    </row>
    <row r="971" spans="17:32">
      <c r="Q971">
        <v>2</v>
      </c>
      <c r="R971">
        <v>2</v>
      </c>
      <c r="S971">
        <v>2</v>
      </c>
      <c r="T971" t="s">
        <v>3521</v>
      </c>
      <c r="U971" t="s">
        <v>3522</v>
      </c>
      <c r="AC971">
        <v>14</v>
      </c>
      <c r="AD971">
        <v>51</v>
      </c>
      <c r="AE971" t="s">
        <v>3523</v>
      </c>
      <c r="AF971" t="s">
        <v>3524</v>
      </c>
    </row>
    <row r="972" spans="17:32">
      <c r="Q972">
        <v>2</v>
      </c>
      <c r="R972">
        <v>2</v>
      </c>
      <c r="S972">
        <v>3</v>
      </c>
      <c r="T972" t="s">
        <v>3525</v>
      </c>
      <c r="U972" t="s">
        <v>3526</v>
      </c>
      <c r="AC972">
        <v>14</v>
      </c>
      <c r="AD972">
        <v>52</v>
      </c>
      <c r="AE972" t="s">
        <v>3527</v>
      </c>
      <c r="AF972" t="s">
        <v>3528</v>
      </c>
    </row>
    <row r="973" spans="17:32">
      <c r="Q973">
        <v>2</v>
      </c>
      <c r="R973">
        <v>2</v>
      </c>
      <c r="S973">
        <v>4</v>
      </c>
      <c r="T973" t="s">
        <v>3529</v>
      </c>
      <c r="U973" t="s">
        <v>3530</v>
      </c>
      <c r="AC973">
        <v>14</v>
      </c>
      <c r="AD973">
        <v>53</v>
      </c>
      <c r="AE973" t="s">
        <v>3531</v>
      </c>
      <c r="AF973" t="s">
        <v>3532</v>
      </c>
    </row>
    <row r="974" spans="17:32">
      <c r="Q974">
        <v>2</v>
      </c>
      <c r="R974">
        <v>2</v>
      </c>
      <c r="S974">
        <v>5</v>
      </c>
      <c r="T974" t="s">
        <v>3533</v>
      </c>
      <c r="U974" t="s">
        <v>3534</v>
      </c>
      <c r="AC974">
        <v>14</v>
      </c>
      <c r="AD974">
        <v>54</v>
      </c>
      <c r="AE974" t="s">
        <v>3535</v>
      </c>
      <c r="AF974" t="s">
        <v>3536</v>
      </c>
    </row>
    <row r="975" spans="17:32">
      <c r="Q975">
        <v>2</v>
      </c>
      <c r="R975">
        <v>2</v>
      </c>
      <c r="S975">
        <v>6</v>
      </c>
      <c r="T975" t="s">
        <v>3537</v>
      </c>
      <c r="U975" t="s">
        <v>3538</v>
      </c>
      <c r="AC975">
        <v>14</v>
      </c>
      <c r="AD975">
        <v>55</v>
      </c>
      <c r="AE975" t="s">
        <v>3539</v>
      </c>
      <c r="AF975" t="s">
        <v>3540</v>
      </c>
    </row>
    <row r="976" spans="17:32">
      <c r="Q976">
        <v>2</v>
      </c>
      <c r="R976">
        <v>2</v>
      </c>
      <c r="S976">
        <v>7</v>
      </c>
      <c r="T976" t="s">
        <v>3541</v>
      </c>
      <c r="U976" t="s">
        <v>3542</v>
      </c>
      <c r="AC976">
        <v>14</v>
      </c>
      <c r="AD976">
        <v>56</v>
      </c>
      <c r="AE976" t="s">
        <v>3543</v>
      </c>
      <c r="AF976" t="s">
        <v>3544</v>
      </c>
    </row>
    <row r="977" spans="17:32">
      <c r="Q977">
        <v>2</v>
      </c>
      <c r="R977">
        <v>2</v>
      </c>
      <c r="S977">
        <v>8</v>
      </c>
      <c r="T977" t="s">
        <v>3545</v>
      </c>
      <c r="U977" t="s">
        <v>3546</v>
      </c>
      <c r="AC977">
        <v>14</v>
      </c>
      <c r="AD977">
        <v>57</v>
      </c>
      <c r="AE977" t="s">
        <v>3547</v>
      </c>
      <c r="AF977" t="s">
        <v>3548</v>
      </c>
    </row>
    <row r="978" spans="17:32">
      <c r="Q978">
        <v>2</v>
      </c>
      <c r="R978">
        <v>2</v>
      </c>
      <c r="S978">
        <v>9</v>
      </c>
      <c r="T978" t="s">
        <v>3549</v>
      </c>
      <c r="U978" t="s">
        <v>3550</v>
      </c>
      <c r="AC978">
        <v>14</v>
      </c>
      <c r="AD978">
        <v>58</v>
      </c>
      <c r="AE978" t="s">
        <v>3551</v>
      </c>
      <c r="AF978" t="s">
        <v>3552</v>
      </c>
    </row>
    <row r="979" spans="17:32">
      <c r="Q979">
        <v>2</v>
      </c>
      <c r="R979">
        <v>2</v>
      </c>
      <c r="S979">
        <v>10</v>
      </c>
      <c r="T979" t="s">
        <v>3553</v>
      </c>
      <c r="U979" t="s">
        <v>3554</v>
      </c>
      <c r="AC979">
        <v>14</v>
      </c>
      <c r="AD979">
        <v>59</v>
      </c>
      <c r="AE979" t="s">
        <v>3555</v>
      </c>
      <c r="AF979" t="s">
        <v>3556</v>
      </c>
    </row>
    <row r="980" spans="17:32">
      <c r="Q980">
        <v>2</v>
      </c>
      <c r="R980">
        <v>2</v>
      </c>
      <c r="S980">
        <v>11</v>
      </c>
      <c r="T980" t="s">
        <v>3557</v>
      </c>
      <c r="U980" t="s">
        <v>3558</v>
      </c>
      <c r="AC980">
        <v>14</v>
      </c>
      <c r="AD980">
        <v>60</v>
      </c>
      <c r="AE980" t="s">
        <v>3559</v>
      </c>
      <c r="AF980" t="s">
        <v>3560</v>
      </c>
    </row>
    <row r="981" spans="17:32">
      <c r="Q981">
        <v>2</v>
      </c>
      <c r="R981">
        <v>2</v>
      </c>
      <c r="S981">
        <v>12</v>
      </c>
      <c r="T981" t="s">
        <v>3561</v>
      </c>
      <c r="U981" t="s">
        <v>3562</v>
      </c>
      <c r="AC981">
        <v>14</v>
      </c>
      <c r="AD981">
        <v>61</v>
      </c>
      <c r="AE981" t="s">
        <v>3563</v>
      </c>
      <c r="AF981" t="s">
        <v>3564</v>
      </c>
    </row>
    <row r="982" spans="17:32">
      <c r="Q982">
        <v>2</v>
      </c>
      <c r="R982">
        <v>2</v>
      </c>
      <c r="S982">
        <v>13</v>
      </c>
      <c r="T982" t="s">
        <v>3565</v>
      </c>
      <c r="U982" t="s">
        <v>3566</v>
      </c>
      <c r="AC982">
        <v>15</v>
      </c>
      <c r="AD982">
        <v>1</v>
      </c>
      <c r="AE982" t="s">
        <v>3567</v>
      </c>
      <c r="AF982" t="s">
        <v>3568</v>
      </c>
    </row>
    <row r="983" spans="17:32">
      <c r="Q983">
        <v>2</v>
      </c>
      <c r="R983">
        <v>2</v>
      </c>
      <c r="S983">
        <v>14</v>
      </c>
      <c r="T983" t="s">
        <v>3569</v>
      </c>
      <c r="U983" t="s">
        <v>3570</v>
      </c>
      <c r="AC983">
        <v>15</v>
      </c>
      <c r="AD983">
        <v>2</v>
      </c>
      <c r="AE983" t="s">
        <v>3571</v>
      </c>
      <c r="AF983" t="s">
        <v>3572</v>
      </c>
    </row>
    <row r="984" spans="17:32">
      <c r="Q984">
        <v>2</v>
      </c>
      <c r="R984">
        <v>2</v>
      </c>
      <c r="S984">
        <v>15</v>
      </c>
      <c r="T984" t="s">
        <v>3573</v>
      </c>
      <c r="U984" t="s">
        <v>3574</v>
      </c>
      <c r="AC984">
        <v>15</v>
      </c>
      <c r="AD984">
        <v>3</v>
      </c>
      <c r="AE984" t="s">
        <v>3575</v>
      </c>
      <c r="AF984" t="s">
        <v>3576</v>
      </c>
    </row>
    <row r="985" spans="17:32">
      <c r="Q985">
        <v>2</v>
      </c>
      <c r="R985">
        <v>2</v>
      </c>
      <c r="S985">
        <v>16</v>
      </c>
      <c r="T985" t="s">
        <v>3577</v>
      </c>
      <c r="U985" t="s">
        <v>3578</v>
      </c>
      <c r="AC985">
        <v>15</v>
      </c>
      <c r="AD985">
        <v>4</v>
      </c>
      <c r="AE985" t="s">
        <v>3579</v>
      </c>
      <c r="AF985" t="s">
        <v>3580</v>
      </c>
    </row>
    <row r="986" spans="17:32">
      <c r="Q986">
        <v>2</v>
      </c>
      <c r="R986">
        <v>2</v>
      </c>
      <c r="S986">
        <v>17</v>
      </c>
      <c r="T986" t="s">
        <v>3581</v>
      </c>
      <c r="U986" t="s">
        <v>3582</v>
      </c>
      <c r="AC986">
        <v>15</v>
      </c>
      <c r="AD986">
        <v>5</v>
      </c>
      <c r="AE986" t="s">
        <v>3583</v>
      </c>
      <c r="AF986" t="s">
        <v>3584</v>
      </c>
    </row>
    <row r="987" spans="17:32">
      <c r="Q987">
        <v>2</v>
      </c>
      <c r="R987">
        <v>2</v>
      </c>
      <c r="S987">
        <v>18</v>
      </c>
      <c r="T987" t="s">
        <v>3585</v>
      </c>
      <c r="U987" t="s">
        <v>3586</v>
      </c>
      <c r="AC987">
        <v>15</v>
      </c>
      <c r="AD987">
        <v>6</v>
      </c>
      <c r="AE987" t="s">
        <v>3587</v>
      </c>
      <c r="AF987" t="s">
        <v>3588</v>
      </c>
    </row>
    <row r="988" spans="17:32">
      <c r="Q988">
        <v>2</v>
      </c>
      <c r="R988">
        <v>2</v>
      </c>
      <c r="S988">
        <v>19</v>
      </c>
      <c r="T988" t="s">
        <v>3589</v>
      </c>
      <c r="U988" t="s">
        <v>3590</v>
      </c>
      <c r="AC988">
        <v>15</v>
      </c>
      <c r="AD988">
        <v>7</v>
      </c>
      <c r="AE988" t="s">
        <v>3591</v>
      </c>
      <c r="AF988" t="s">
        <v>3592</v>
      </c>
    </row>
    <row r="989" spans="17:32">
      <c r="Q989">
        <v>2</v>
      </c>
      <c r="R989">
        <v>2</v>
      </c>
      <c r="S989">
        <v>20</v>
      </c>
      <c r="T989" t="s">
        <v>3593</v>
      </c>
      <c r="U989" t="s">
        <v>3594</v>
      </c>
      <c r="AC989">
        <v>15</v>
      </c>
      <c r="AD989">
        <v>8</v>
      </c>
      <c r="AE989" t="s">
        <v>3595</v>
      </c>
      <c r="AF989" t="s">
        <v>3596</v>
      </c>
    </row>
    <row r="990" spans="17:32">
      <c r="Q990">
        <v>2</v>
      </c>
      <c r="R990">
        <v>2</v>
      </c>
      <c r="S990">
        <v>21</v>
      </c>
      <c r="T990" t="s">
        <v>3597</v>
      </c>
      <c r="U990" t="s">
        <v>3598</v>
      </c>
      <c r="AC990">
        <v>15</v>
      </c>
      <c r="AD990">
        <v>9</v>
      </c>
      <c r="AE990" t="s">
        <v>3599</v>
      </c>
      <c r="AF990" t="s">
        <v>3600</v>
      </c>
    </row>
    <row r="991" spans="17:32">
      <c r="Q991">
        <v>2</v>
      </c>
      <c r="R991">
        <v>2</v>
      </c>
      <c r="S991">
        <v>22</v>
      </c>
      <c r="T991" t="s">
        <v>3601</v>
      </c>
      <c r="U991" t="s">
        <v>3602</v>
      </c>
      <c r="AC991">
        <v>15</v>
      </c>
      <c r="AD991">
        <v>10</v>
      </c>
      <c r="AE991" t="s">
        <v>3603</v>
      </c>
      <c r="AF991" t="s">
        <v>3604</v>
      </c>
    </row>
    <row r="992" spans="17:32">
      <c r="Q992">
        <v>2</v>
      </c>
      <c r="R992">
        <v>2</v>
      </c>
      <c r="S992">
        <v>23</v>
      </c>
      <c r="T992" t="s">
        <v>3605</v>
      </c>
      <c r="U992" t="s">
        <v>3606</v>
      </c>
      <c r="AC992">
        <v>15</v>
      </c>
      <c r="AD992">
        <v>11</v>
      </c>
      <c r="AE992" t="s">
        <v>3607</v>
      </c>
      <c r="AF992" t="s">
        <v>3608</v>
      </c>
    </row>
    <row r="993" spans="17:32">
      <c r="Q993">
        <v>2</v>
      </c>
      <c r="R993">
        <v>2</v>
      </c>
      <c r="S993">
        <v>24</v>
      </c>
      <c r="T993" t="s">
        <v>3609</v>
      </c>
      <c r="U993" t="s">
        <v>3610</v>
      </c>
      <c r="AC993">
        <v>15</v>
      </c>
      <c r="AD993">
        <v>12</v>
      </c>
      <c r="AE993" t="s">
        <v>3611</v>
      </c>
      <c r="AF993" t="s">
        <v>3612</v>
      </c>
    </row>
    <row r="994" spans="17:32">
      <c r="Q994">
        <v>2</v>
      </c>
      <c r="R994">
        <v>2</v>
      </c>
      <c r="S994">
        <v>25</v>
      </c>
      <c r="T994" t="s">
        <v>3613</v>
      </c>
      <c r="U994" t="s">
        <v>3614</v>
      </c>
      <c r="AC994">
        <v>15</v>
      </c>
      <c r="AD994">
        <v>13</v>
      </c>
      <c r="AE994" t="s">
        <v>3615</v>
      </c>
      <c r="AF994" t="s">
        <v>3616</v>
      </c>
    </row>
    <row r="995" spans="17:32">
      <c r="Q995">
        <v>2</v>
      </c>
      <c r="R995">
        <v>2</v>
      </c>
      <c r="S995">
        <v>26</v>
      </c>
      <c r="T995" t="s">
        <v>3617</v>
      </c>
      <c r="U995" t="s">
        <v>3618</v>
      </c>
      <c r="AC995">
        <v>15</v>
      </c>
      <c r="AD995">
        <v>14</v>
      </c>
      <c r="AE995" t="s">
        <v>3619</v>
      </c>
      <c r="AF995" t="s">
        <v>3620</v>
      </c>
    </row>
    <row r="996" spans="17:32">
      <c r="Q996">
        <v>2</v>
      </c>
      <c r="R996">
        <v>2</v>
      </c>
      <c r="S996">
        <v>27</v>
      </c>
      <c r="T996" t="s">
        <v>3621</v>
      </c>
      <c r="U996" t="s">
        <v>3622</v>
      </c>
      <c r="AC996">
        <v>15</v>
      </c>
      <c r="AD996">
        <v>15</v>
      </c>
      <c r="AE996" t="s">
        <v>3623</v>
      </c>
      <c r="AF996" t="s">
        <v>3624</v>
      </c>
    </row>
    <row r="997" spans="17:32">
      <c r="Q997">
        <v>2</v>
      </c>
      <c r="R997">
        <v>2</v>
      </c>
      <c r="S997">
        <v>28</v>
      </c>
      <c r="T997" t="s">
        <v>3625</v>
      </c>
      <c r="U997" t="s">
        <v>3626</v>
      </c>
      <c r="AC997">
        <v>15</v>
      </c>
      <c r="AD997">
        <v>16</v>
      </c>
      <c r="AE997" t="s">
        <v>3627</v>
      </c>
      <c r="AF997" t="s">
        <v>3628</v>
      </c>
    </row>
    <row r="998" spans="17:32">
      <c r="Q998">
        <v>2</v>
      </c>
      <c r="R998">
        <v>2</v>
      </c>
      <c r="S998">
        <v>29</v>
      </c>
      <c r="T998" t="s">
        <v>3629</v>
      </c>
      <c r="U998" t="s">
        <v>3630</v>
      </c>
      <c r="AC998">
        <v>15</v>
      </c>
      <c r="AD998">
        <v>17</v>
      </c>
      <c r="AE998" t="s">
        <v>3631</v>
      </c>
      <c r="AF998" t="s">
        <v>3632</v>
      </c>
    </row>
    <row r="999" spans="17:32">
      <c r="Q999">
        <v>2</v>
      </c>
      <c r="R999">
        <v>2</v>
      </c>
      <c r="S999">
        <v>30</v>
      </c>
      <c r="T999" t="s">
        <v>3633</v>
      </c>
      <c r="U999" t="s">
        <v>3634</v>
      </c>
      <c r="AC999">
        <v>15</v>
      </c>
      <c r="AD999">
        <v>18</v>
      </c>
      <c r="AE999" t="s">
        <v>3635</v>
      </c>
      <c r="AF999" t="s">
        <v>3636</v>
      </c>
    </row>
    <row r="1000" spans="17:32">
      <c r="Q1000">
        <v>2</v>
      </c>
      <c r="R1000">
        <v>2</v>
      </c>
      <c r="S1000">
        <v>31</v>
      </c>
      <c r="T1000" t="s">
        <v>40</v>
      </c>
      <c r="U1000" t="s">
        <v>3637</v>
      </c>
      <c r="AC1000">
        <v>15</v>
      </c>
      <c r="AD1000">
        <v>19</v>
      </c>
      <c r="AE1000" t="s">
        <v>3638</v>
      </c>
      <c r="AF1000" t="s">
        <v>3639</v>
      </c>
    </row>
    <row r="1001" spans="17:32">
      <c r="Q1001">
        <v>2</v>
      </c>
      <c r="R1001">
        <v>3</v>
      </c>
      <c r="S1001">
        <v>1</v>
      </c>
      <c r="T1001" t="s">
        <v>2974</v>
      </c>
      <c r="U1001" t="s">
        <v>3640</v>
      </c>
      <c r="AC1001">
        <v>15</v>
      </c>
      <c r="AD1001">
        <v>20</v>
      </c>
      <c r="AE1001" t="s">
        <v>3641</v>
      </c>
      <c r="AF1001" t="s">
        <v>3642</v>
      </c>
    </row>
    <row r="1002" spans="17:32">
      <c r="Q1002">
        <v>2</v>
      </c>
      <c r="R1002">
        <v>3</v>
      </c>
      <c r="S1002">
        <v>2</v>
      </c>
      <c r="T1002" t="s">
        <v>3643</v>
      </c>
      <c r="U1002" t="s">
        <v>3644</v>
      </c>
      <c r="AC1002">
        <v>15</v>
      </c>
      <c r="AD1002">
        <v>21</v>
      </c>
      <c r="AE1002" t="s">
        <v>3645</v>
      </c>
      <c r="AF1002" t="s">
        <v>3646</v>
      </c>
    </row>
    <row r="1003" spans="17:32">
      <c r="Q1003">
        <v>2</v>
      </c>
      <c r="R1003">
        <v>3</v>
      </c>
      <c r="S1003">
        <v>3</v>
      </c>
      <c r="T1003" t="s">
        <v>3647</v>
      </c>
      <c r="U1003" t="s">
        <v>3648</v>
      </c>
      <c r="AC1003">
        <v>15</v>
      </c>
      <c r="AD1003">
        <v>22</v>
      </c>
      <c r="AE1003" t="s">
        <v>3649</v>
      </c>
      <c r="AF1003" t="s">
        <v>3650</v>
      </c>
    </row>
    <row r="1004" spans="17:32">
      <c r="Q1004">
        <v>2</v>
      </c>
      <c r="R1004">
        <v>3</v>
      </c>
      <c r="S1004">
        <v>4</v>
      </c>
      <c r="T1004" t="s">
        <v>3651</v>
      </c>
      <c r="U1004" t="s">
        <v>3652</v>
      </c>
      <c r="AC1004">
        <v>15</v>
      </c>
      <c r="AD1004">
        <v>23</v>
      </c>
      <c r="AE1004" t="s">
        <v>3653</v>
      </c>
      <c r="AF1004" t="s">
        <v>3654</v>
      </c>
    </row>
    <row r="1005" spans="17:32">
      <c r="Q1005">
        <v>2</v>
      </c>
      <c r="R1005">
        <v>3</v>
      </c>
      <c r="S1005">
        <v>5</v>
      </c>
      <c r="T1005" t="s">
        <v>3655</v>
      </c>
      <c r="U1005" t="s">
        <v>3656</v>
      </c>
      <c r="AC1005">
        <v>15</v>
      </c>
      <c r="AD1005">
        <v>24</v>
      </c>
      <c r="AE1005" t="s">
        <v>3657</v>
      </c>
      <c r="AF1005" t="s">
        <v>3658</v>
      </c>
    </row>
    <row r="1006" spans="17:32">
      <c r="Q1006">
        <v>2</v>
      </c>
      <c r="R1006">
        <v>3</v>
      </c>
      <c r="S1006">
        <v>6</v>
      </c>
      <c r="T1006" t="s">
        <v>3659</v>
      </c>
      <c r="U1006" t="s">
        <v>3660</v>
      </c>
      <c r="AC1006">
        <v>15</v>
      </c>
      <c r="AD1006">
        <v>25</v>
      </c>
      <c r="AE1006" t="s">
        <v>3661</v>
      </c>
      <c r="AF1006" t="s">
        <v>3662</v>
      </c>
    </row>
    <row r="1007" spans="17:32">
      <c r="Q1007">
        <v>2</v>
      </c>
      <c r="R1007">
        <v>3</v>
      </c>
      <c r="S1007">
        <v>7</v>
      </c>
      <c r="T1007" t="s">
        <v>3663</v>
      </c>
      <c r="U1007" t="s">
        <v>3664</v>
      </c>
      <c r="AC1007">
        <v>15</v>
      </c>
      <c r="AD1007">
        <v>26</v>
      </c>
      <c r="AE1007" t="s">
        <v>3665</v>
      </c>
      <c r="AF1007" t="s">
        <v>3666</v>
      </c>
    </row>
    <row r="1008" spans="17:32">
      <c r="Q1008">
        <v>2</v>
      </c>
      <c r="R1008">
        <v>3</v>
      </c>
      <c r="S1008">
        <v>8</v>
      </c>
      <c r="T1008" t="s">
        <v>3667</v>
      </c>
      <c r="U1008" t="s">
        <v>3668</v>
      </c>
      <c r="AC1008">
        <v>15</v>
      </c>
      <c r="AD1008">
        <v>27</v>
      </c>
      <c r="AE1008" t="s">
        <v>3669</v>
      </c>
      <c r="AF1008" t="s">
        <v>3670</v>
      </c>
    </row>
    <row r="1009" spans="17:32">
      <c r="Q1009">
        <v>2</v>
      </c>
      <c r="R1009">
        <v>3</v>
      </c>
      <c r="S1009">
        <v>9</v>
      </c>
      <c r="T1009" t="s">
        <v>3671</v>
      </c>
      <c r="U1009" t="s">
        <v>3672</v>
      </c>
      <c r="AC1009">
        <v>16</v>
      </c>
      <c r="AD1009">
        <v>1</v>
      </c>
      <c r="AE1009" t="s">
        <v>3673</v>
      </c>
      <c r="AF1009" t="s">
        <v>3674</v>
      </c>
    </row>
    <row r="1010" spans="17:32">
      <c r="Q1010">
        <v>2</v>
      </c>
      <c r="R1010">
        <v>3</v>
      </c>
      <c r="S1010">
        <v>10</v>
      </c>
      <c r="T1010" t="s">
        <v>3675</v>
      </c>
      <c r="U1010" t="s">
        <v>3676</v>
      </c>
      <c r="AC1010">
        <v>16</v>
      </c>
      <c r="AD1010">
        <v>2</v>
      </c>
      <c r="AE1010" t="s">
        <v>3677</v>
      </c>
      <c r="AF1010" t="s">
        <v>3678</v>
      </c>
    </row>
    <row r="1011" spans="17:32">
      <c r="Q1011">
        <v>2</v>
      </c>
      <c r="R1011">
        <v>3</v>
      </c>
      <c r="S1011">
        <v>11</v>
      </c>
      <c r="T1011" t="s">
        <v>3679</v>
      </c>
      <c r="U1011" t="s">
        <v>3680</v>
      </c>
      <c r="AC1011">
        <v>16</v>
      </c>
      <c r="AD1011">
        <v>3</v>
      </c>
      <c r="AE1011" t="s">
        <v>3681</v>
      </c>
      <c r="AF1011" t="s">
        <v>3682</v>
      </c>
    </row>
    <row r="1012" spans="17:32">
      <c r="Q1012">
        <v>2</v>
      </c>
      <c r="R1012">
        <v>3</v>
      </c>
      <c r="S1012">
        <v>12</v>
      </c>
      <c r="T1012" t="s">
        <v>3683</v>
      </c>
      <c r="U1012" t="s">
        <v>3684</v>
      </c>
      <c r="AC1012">
        <v>16</v>
      </c>
      <c r="AD1012">
        <v>4</v>
      </c>
      <c r="AE1012" t="s">
        <v>3685</v>
      </c>
      <c r="AF1012" t="s">
        <v>3686</v>
      </c>
    </row>
    <row r="1013" spans="17:32">
      <c r="Q1013">
        <v>2</v>
      </c>
      <c r="R1013">
        <v>3</v>
      </c>
      <c r="S1013">
        <v>13</v>
      </c>
      <c r="T1013" t="s">
        <v>3687</v>
      </c>
      <c r="U1013" t="s">
        <v>3688</v>
      </c>
      <c r="AC1013">
        <v>16</v>
      </c>
      <c r="AD1013">
        <v>5</v>
      </c>
      <c r="AE1013" t="s">
        <v>3689</v>
      </c>
      <c r="AF1013" t="s">
        <v>3690</v>
      </c>
    </row>
    <row r="1014" spans="17:32">
      <c r="Q1014">
        <v>2</v>
      </c>
      <c r="R1014">
        <v>3</v>
      </c>
      <c r="S1014">
        <v>14</v>
      </c>
      <c r="T1014" t="s">
        <v>40</v>
      </c>
      <c r="U1014" t="s">
        <v>3691</v>
      </c>
      <c r="AC1014">
        <v>16</v>
      </c>
      <c r="AD1014">
        <v>6</v>
      </c>
      <c r="AE1014" t="s">
        <v>3692</v>
      </c>
      <c r="AF1014" t="s">
        <v>3693</v>
      </c>
    </row>
    <row r="1015" spans="17:32">
      <c r="Q1015">
        <v>2</v>
      </c>
      <c r="R1015">
        <v>5</v>
      </c>
      <c r="S1015">
        <v>1</v>
      </c>
      <c r="T1015" t="s">
        <v>2974</v>
      </c>
      <c r="U1015" t="s">
        <v>3694</v>
      </c>
      <c r="AC1015">
        <v>16</v>
      </c>
      <c r="AD1015">
        <v>7</v>
      </c>
      <c r="AE1015" t="s">
        <v>3695</v>
      </c>
      <c r="AF1015" t="s">
        <v>3696</v>
      </c>
    </row>
    <row r="1016" spans="17:32">
      <c r="Q1016">
        <v>2</v>
      </c>
      <c r="R1016">
        <v>5</v>
      </c>
      <c r="S1016">
        <v>2</v>
      </c>
      <c r="T1016" t="s">
        <v>3697</v>
      </c>
      <c r="U1016" t="s">
        <v>3698</v>
      </c>
      <c r="AC1016">
        <v>16</v>
      </c>
      <c r="AD1016">
        <v>8</v>
      </c>
      <c r="AE1016" t="s">
        <v>3699</v>
      </c>
      <c r="AF1016" t="s">
        <v>3700</v>
      </c>
    </row>
    <row r="1017" spans="17:32">
      <c r="Q1017">
        <v>2</v>
      </c>
      <c r="R1017">
        <v>5</v>
      </c>
      <c r="S1017">
        <v>3</v>
      </c>
      <c r="T1017" t="s">
        <v>3701</v>
      </c>
      <c r="U1017" t="s">
        <v>3702</v>
      </c>
      <c r="AC1017">
        <v>16</v>
      </c>
      <c r="AD1017">
        <v>9</v>
      </c>
      <c r="AE1017" t="s">
        <v>3703</v>
      </c>
      <c r="AF1017" t="s">
        <v>3704</v>
      </c>
    </row>
    <row r="1018" spans="17:32">
      <c r="Q1018">
        <v>2</v>
      </c>
      <c r="R1018">
        <v>5</v>
      </c>
      <c r="S1018">
        <v>4</v>
      </c>
      <c r="T1018" t="s">
        <v>3705</v>
      </c>
      <c r="U1018" t="s">
        <v>3706</v>
      </c>
      <c r="AC1018">
        <v>16</v>
      </c>
      <c r="AD1018">
        <v>10</v>
      </c>
      <c r="AE1018" t="s">
        <v>3707</v>
      </c>
      <c r="AF1018" t="s">
        <v>3708</v>
      </c>
    </row>
    <row r="1019" spans="17:32">
      <c r="Q1019">
        <v>2</v>
      </c>
      <c r="R1019">
        <v>5</v>
      </c>
      <c r="S1019">
        <v>5</v>
      </c>
      <c r="T1019" t="s">
        <v>3709</v>
      </c>
      <c r="U1019" t="s">
        <v>3710</v>
      </c>
      <c r="AC1019">
        <v>16</v>
      </c>
      <c r="AD1019">
        <v>11</v>
      </c>
      <c r="AE1019" t="s">
        <v>3711</v>
      </c>
      <c r="AF1019" t="s">
        <v>3712</v>
      </c>
    </row>
    <row r="1020" spans="17:32">
      <c r="Q1020">
        <v>2</v>
      </c>
      <c r="R1020">
        <v>5</v>
      </c>
      <c r="S1020">
        <v>6</v>
      </c>
      <c r="T1020" t="s">
        <v>3713</v>
      </c>
      <c r="U1020" t="s">
        <v>3714</v>
      </c>
      <c r="AC1020">
        <v>16</v>
      </c>
      <c r="AD1020">
        <v>12</v>
      </c>
      <c r="AE1020" t="s">
        <v>3715</v>
      </c>
      <c r="AF1020" t="s">
        <v>3716</v>
      </c>
    </row>
    <row r="1021" spans="17:32">
      <c r="Q1021">
        <v>2</v>
      </c>
      <c r="R1021">
        <v>5</v>
      </c>
      <c r="S1021">
        <v>7</v>
      </c>
      <c r="T1021" t="s">
        <v>3717</v>
      </c>
      <c r="U1021" t="s">
        <v>3718</v>
      </c>
      <c r="AC1021">
        <v>16</v>
      </c>
      <c r="AD1021">
        <v>13</v>
      </c>
      <c r="AE1021" t="s">
        <v>3719</v>
      </c>
      <c r="AF1021" t="s">
        <v>3720</v>
      </c>
    </row>
    <row r="1022" spans="17:32">
      <c r="Q1022">
        <v>2</v>
      </c>
      <c r="R1022">
        <v>5</v>
      </c>
      <c r="S1022">
        <v>8</v>
      </c>
      <c r="T1022" t="s">
        <v>3721</v>
      </c>
      <c r="U1022" t="s">
        <v>3722</v>
      </c>
      <c r="AC1022">
        <v>16</v>
      </c>
      <c r="AD1022">
        <v>14</v>
      </c>
      <c r="AE1022" t="s">
        <v>3723</v>
      </c>
      <c r="AF1022" t="s">
        <v>3724</v>
      </c>
    </row>
    <row r="1023" spans="17:32">
      <c r="Q1023">
        <v>2</v>
      </c>
      <c r="R1023">
        <v>5</v>
      </c>
      <c r="S1023">
        <v>9</v>
      </c>
      <c r="T1023" t="s">
        <v>3725</v>
      </c>
      <c r="U1023" t="s">
        <v>3726</v>
      </c>
      <c r="AC1023">
        <v>16</v>
      </c>
      <c r="AD1023">
        <v>15</v>
      </c>
      <c r="AE1023" t="s">
        <v>3727</v>
      </c>
      <c r="AF1023" t="s">
        <v>3728</v>
      </c>
    </row>
    <row r="1024" spans="17:32">
      <c r="Q1024">
        <v>2</v>
      </c>
      <c r="R1024">
        <v>5</v>
      </c>
      <c r="S1024">
        <v>10</v>
      </c>
      <c r="T1024" t="s">
        <v>3729</v>
      </c>
      <c r="U1024" t="s">
        <v>3730</v>
      </c>
      <c r="AC1024">
        <v>16</v>
      </c>
      <c r="AD1024">
        <v>16</v>
      </c>
      <c r="AE1024" t="s">
        <v>3731</v>
      </c>
      <c r="AF1024" t="s">
        <v>3732</v>
      </c>
    </row>
    <row r="1025" spans="17:32">
      <c r="Q1025">
        <v>2</v>
      </c>
      <c r="R1025">
        <v>5</v>
      </c>
      <c r="S1025">
        <v>11</v>
      </c>
      <c r="T1025" t="s">
        <v>3733</v>
      </c>
      <c r="U1025" t="s">
        <v>3734</v>
      </c>
      <c r="AC1025">
        <v>16</v>
      </c>
      <c r="AD1025">
        <v>17</v>
      </c>
      <c r="AE1025" t="s">
        <v>3735</v>
      </c>
      <c r="AF1025" t="s">
        <v>3736</v>
      </c>
    </row>
    <row r="1026" spans="17:32">
      <c r="Q1026">
        <v>2</v>
      </c>
      <c r="R1026">
        <v>5</v>
      </c>
      <c r="S1026">
        <v>12</v>
      </c>
      <c r="T1026" t="s">
        <v>40</v>
      </c>
      <c r="U1026" t="s">
        <v>3737</v>
      </c>
      <c r="AC1026">
        <v>16</v>
      </c>
      <c r="AD1026">
        <v>18</v>
      </c>
      <c r="AE1026" t="s">
        <v>3738</v>
      </c>
      <c r="AF1026" t="s">
        <v>3739</v>
      </c>
    </row>
    <row r="1027" spans="17:32">
      <c r="Q1027">
        <v>2</v>
      </c>
      <c r="R1027">
        <v>6</v>
      </c>
      <c r="S1027">
        <v>1</v>
      </c>
      <c r="T1027" t="s">
        <v>3740</v>
      </c>
      <c r="U1027" t="s">
        <v>3741</v>
      </c>
      <c r="AC1027">
        <v>16</v>
      </c>
      <c r="AD1027">
        <v>19</v>
      </c>
      <c r="AE1027" t="s">
        <v>3742</v>
      </c>
      <c r="AF1027" t="s">
        <v>3743</v>
      </c>
    </row>
    <row r="1028" spans="17:32">
      <c r="Q1028">
        <v>2</v>
      </c>
      <c r="R1028">
        <v>6</v>
      </c>
      <c r="S1028">
        <v>2</v>
      </c>
      <c r="T1028" t="s">
        <v>40</v>
      </c>
      <c r="U1028" t="s">
        <v>3744</v>
      </c>
      <c r="AC1028">
        <v>16</v>
      </c>
      <c r="AD1028">
        <v>20</v>
      </c>
      <c r="AE1028" t="s">
        <v>3745</v>
      </c>
      <c r="AF1028" t="s">
        <v>3746</v>
      </c>
    </row>
    <row r="1029" spans="17:32">
      <c r="Q1029">
        <v>3</v>
      </c>
      <c r="R1029">
        <v>1</v>
      </c>
      <c r="S1029">
        <v>1</v>
      </c>
      <c r="T1029" t="s">
        <v>3747</v>
      </c>
      <c r="U1029" t="s">
        <v>3748</v>
      </c>
      <c r="AC1029">
        <v>16</v>
      </c>
      <c r="AD1029">
        <v>21</v>
      </c>
      <c r="AE1029" t="s">
        <v>3749</v>
      </c>
      <c r="AF1029" t="s">
        <v>3750</v>
      </c>
    </row>
    <row r="1030" spans="17:32">
      <c r="Q1030">
        <v>3</v>
      </c>
      <c r="R1030">
        <v>1</v>
      </c>
      <c r="S1030">
        <v>2</v>
      </c>
      <c r="T1030" t="s">
        <v>3751</v>
      </c>
      <c r="U1030" t="s">
        <v>3752</v>
      </c>
      <c r="AC1030">
        <v>16</v>
      </c>
      <c r="AD1030">
        <v>22</v>
      </c>
      <c r="AE1030" t="s">
        <v>3753</v>
      </c>
      <c r="AF1030" t="s">
        <v>3754</v>
      </c>
    </row>
    <row r="1031" spans="17:32">
      <c r="Q1031">
        <v>3</v>
      </c>
      <c r="R1031">
        <v>1</v>
      </c>
      <c r="S1031">
        <v>3</v>
      </c>
      <c r="T1031" t="s">
        <v>3755</v>
      </c>
      <c r="U1031" t="s">
        <v>3756</v>
      </c>
      <c r="AC1031">
        <v>16</v>
      </c>
      <c r="AD1031">
        <v>23</v>
      </c>
      <c r="AE1031" t="s">
        <v>3757</v>
      </c>
      <c r="AF1031" t="s">
        <v>3758</v>
      </c>
    </row>
    <row r="1032" spans="17:32">
      <c r="Q1032">
        <v>3</v>
      </c>
      <c r="R1032">
        <v>1</v>
      </c>
      <c r="S1032">
        <v>4</v>
      </c>
      <c r="T1032" t="s">
        <v>3759</v>
      </c>
      <c r="U1032" t="s">
        <v>3760</v>
      </c>
      <c r="AC1032">
        <v>16</v>
      </c>
      <c r="AD1032">
        <v>24</v>
      </c>
      <c r="AE1032" t="s">
        <v>3761</v>
      </c>
      <c r="AF1032" t="s">
        <v>3762</v>
      </c>
    </row>
    <row r="1033" spans="17:32">
      <c r="Q1033">
        <v>3</v>
      </c>
      <c r="R1033">
        <v>1</v>
      </c>
      <c r="S1033">
        <v>5</v>
      </c>
      <c r="T1033" t="s">
        <v>3763</v>
      </c>
      <c r="U1033" t="s">
        <v>3764</v>
      </c>
      <c r="AC1033">
        <v>16</v>
      </c>
      <c r="AD1033">
        <v>25</v>
      </c>
      <c r="AE1033" t="s">
        <v>3765</v>
      </c>
      <c r="AF1033" t="s">
        <v>3766</v>
      </c>
    </row>
    <row r="1034" spans="17:32">
      <c r="Q1034">
        <v>3</v>
      </c>
      <c r="R1034">
        <v>1</v>
      </c>
      <c r="S1034">
        <v>6</v>
      </c>
      <c r="T1034" t="s">
        <v>3767</v>
      </c>
      <c r="U1034" t="s">
        <v>3768</v>
      </c>
      <c r="AC1034">
        <v>16</v>
      </c>
      <c r="AD1034">
        <v>26</v>
      </c>
      <c r="AE1034" t="s">
        <v>3769</v>
      </c>
      <c r="AF1034" t="s">
        <v>3770</v>
      </c>
    </row>
    <row r="1035" spans="17:32">
      <c r="Q1035">
        <v>3</v>
      </c>
      <c r="R1035">
        <v>1</v>
      </c>
      <c r="S1035">
        <v>7</v>
      </c>
      <c r="T1035" t="s">
        <v>3771</v>
      </c>
      <c r="U1035" t="s">
        <v>3772</v>
      </c>
      <c r="AC1035">
        <v>16</v>
      </c>
      <c r="AD1035">
        <v>27</v>
      </c>
      <c r="AE1035" t="s">
        <v>3773</v>
      </c>
      <c r="AF1035" t="s">
        <v>3774</v>
      </c>
    </row>
    <row r="1036" spans="17:32">
      <c r="Q1036">
        <v>3</v>
      </c>
      <c r="R1036">
        <v>1</v>
      </c>
      <c r="S1036">
        <v>8</v>
      </c>
      <c r="T1036" t="s">
        <v>3775</v>
      </c>
      <c r="U1036" t="s">
        <v>3776</v>
      </c>
      <c r="AC1036">
        <v>16</v>
      </c>
      <c r="AD1036">
        <v>28</v>
      </c>
      <c r="AE1036" t="s">
        <v>3777</v>
      </c>
      <c r="AF1036" t="s">
        <v>3778</v>
      </c>
    </row>
    <row r="1037" spans="17:32">
      <c r="Q1037">
        <v>3</v>
      </c>
      <c r="R1037">
        <v>1</v>
      </c>
      <c r="S1037">
        <v>9</v>
      </c>
      <c r="T1037" t="s">
        <v>3779</v>
      </c>
      <c r="U1037" t="s">
        <v>3780</v>
      </c>
      <c r="AC1037">
        <v>16</v>
      </c>
      <c r="AD1037">
        <v>29</v>
      </c>
      <c r="AE1037" t="s">
        <v>3781</v>
      </c>
      <c r="AF1037" t="s">
        <v>3782</v>
      </c>
    </row>
    <row r="1038" spans="17:32">
      <c r="Q1038">
        <v>3</v>
      </c>
      <c r="R1038">
        <v>1</v>
      </c>
      <c r="S1038">
        <v>10</v>
      </c>
      <c r="T1038" t="s">
        <v>3783</v>
      </c>
      <c r="U1038" t="s">
        <v>3784</v>
      </c>
      <c r="AC1038">
        <v>16</v>
      </c>
      <c r="AD1038">
        <v>30</v>
      </c>
      <c r="AE1038" t="s">
        <v>3785</v>
      </c>
      <c r="AF1038" t="s">
        <v>3786</v>
      </c>
    </row>
    <row r="1039" spans="17:32">
      <c r="Q1039">
        <v>3</v>
      </c>
      <c r="R1039">
        <v>1</v>
      </c>
      <c r="S1039">
        <v>11</v>
      </c>
      <c r="T1039" t="s">
        <v>3787</v>
      </c>
      <c r="U1039" t="s">
        <v>3788</v>
      </c>
      <c r="AC1039">
        <v>16</v>
      </c>
      <c r="AD1039">
        <v>31</v>
      </c>
      <c r="AE1039" t="s">
        <v>3789</v>
      </c>
      <c r="AF1039" t="s">
        <v>3790</v>
      </c>
    </row>
    <row r="1040" spans="17:32">
      <c r="Q1040">
        <v>3</v>
      </c>
      <c r="R1040">
        <v>1</v>
      </c>
      <c r="S1040">
        <v>12</v>
      </c>
      <c r="T1040" t="s">
        <v>3791</v>
      </c>
      <c r="U1040" t="s">
        <v>3792</v>
      </c>
      <c r="AC1040">
        <v>16</v>
      </c>
      <c r="AD1040">
        <v>32</v>
      </c>
      <c r="AE1040" t="s">
        <v>3793</v>
      </c>
      <c r="AF1040" t="s">
        <v>3794</v>
      </c>
    </row>
    <row r="1041" spans="17:32">
      <c r="Q1041">
        <v>3</v>
      </c>
      <c r="R1041">
        <v>1</v>
      </c>
      <c r="S1041">
        <v>13</v>
      </c>
      <c r="T1041" t="s">
        <v>3795</v>
      </c>
      <c r="U1041" t="s">
        <v>3796</v>
      </c>
      <c r="AC1041">
        <v>16</v>
      </c>
      <c r="AD1041">
        <v>33</v>
      </c>
      <c r="AE1041" t="s">
        <v>3797</v>
      </c>
      <c r="AF1041" t="s">
        <v>3798</v>
      </c>
    </row>
    <row r="1042" spans="17:32">
      <c r="Q1042">
        <v>3</v>
      </c>
      <c r="R1042">
        <v>1</v>
      </c>
      <c r="S1042">
        <v>14</v>
      </c>
      <c r="T1042" t="s">
        <v>3799</v>
      </c>
      <c r="U1042" t="s">
        <v>3800</v>
      </c>
      <c r="AC1042">
        <v>16</v>
      </c>
      <c r="AD1042">
        <v>34</v>
      </c>
      <c r="AE1042" t="s">
        <v>3801</v>
      </c>
      <c r="AF1042" t="s">
        <v>3802</v>
      </c>
    </row>
    <row r="1043" spans="17:32">
      <c r="Q1043">
        <v>3</v>
      </c>
      <c r="R1043">
        <v>1</v>
      </c>
      <c r="S1043">
        <v>15</v>
      </c>
      <c r="T1043" t="s">
        <v>3803</v>
      </c>
      <c r="U1043" t="s">
        <v>3804</v>
      </c>
      <c r="AC1043">
        <v>16</v>
      </c>
      <c r="AD1043">
        <v>35</v>
      </c>
      <c r="AE1043" t="s">
        <v>3805</v>
      </c>
      <c r="AF1043" t="s">
        <v>3806</v>
      </c>
    </row>
    <row r="1044" spans="17:32">
      <c r="Q1044">
        <v>3</v>
      </c>
      <c r="R1044">
        <v>1</v>
      </c>
      <c r="S1044">
        <v>16</v>
      </c>
      <c r="T1044" t="s">
        <v>3807</v>
      </c>
      <c r="U1044" t="s">
        <v>3808</v>
      </c>
      <c r="AC1044">
        <v>16</v>
      </c>
      <c r="AD1044">
        <v>36</v>
      </c>
      <c r="AE1044" t="s">
        <v>3809</v>
      </c>
      <c r="AF1044" t="s">
        <v>3810</v>
      </c>
    </row>
    <row r="1045" spans="17:32">
      <c r="Q1045">
        <v>3</v>
      </c>
      <c r="R1045">
        <v>1</v>
      </c>
      <c r="S1045">
        <v>17</v>
      </c>
      <c r="T1045" t="s">
        <v>3811</v>
      </c>
      <c r="U1045" t="s">
        <v>3812</v>
      </c>
      <c r="AC1045">
        <v>16</v>
      </c>
      <c r="AD1045">
        <v>37</v>
      </c>
      <c r="AE1045" t="s">
        <v>3813</v>
      </c>
      <c r="AF1045" t="s">
        <v>3814</v>
      </c>
    </row>
    <row r="1046" spans="17:32">
      <c r="Q1046">
        <v>3</v>
      </c>
      <c r="R1046">
        <v>1</v>
      </c>
      <c r="S1046">
        <v>18</v>
      </c>
      <c r="T1046" t="s">
        <v>3815</v>
      </c>
      <c r="U1046" t="s">
        <v>3816</v>
      </c>
      <c r="AC1046">
        <v>16</v>
      </c>
      <c r="AD1046">
        <v>38</v>
      </c>
      <c r="AE1046" t="s">
        <v>3817</v>
      </c>
      <c r="AF1046" t="s">
        <v>3818</v>
      </c>
    </row>
    <row r="1047" spans="17:32">
      <c r="Q1047">
        <v>3</v>
      </c>
      <c r="R1047">
        <v>1</v>
      </c>
      <c r="S1047">
        <v>19</v>
      </c>
      <c r="T1047" t="s">
        <v>3819</v>
      </c>
      <c r="U1047" t="s">
        <v>3820</v>
      </c>
      <c r="AC1047">
        <v>16</v>
      </c>
      <c r="AD1047">
        <v>39</v>
      </c>
      <c r="AE1047" t="s">
        <v>3821</v>
      </c>
      <c r="AF1047" t="s">
        <v>3822</v>
      </c>
    </row>
    <row r="1048" spans="17:32">
      <c r="Q1048">
        <v>3</v>
      </c>
      <c r="R1048">
        <v>1</v>
      </c>
      <c r="S1048">
        <v>20</v>
      </c>
      <c r="T1048" t="s">
        <v>3823</v>
      </c>
      <c r="U1048" t="s">
        <v>3824</v>
      </c>
      <c r="AC1048">
        <v>16</v>
      </c>
      <c r="AD1048">
        <v>40</v>
      </c>
      <c r="AE1048" t="s">
        <v>3825</v>
      </c>
      <c r="AF1048" t="s">
        <v>3826</v>
      </c>
    </row>
    <row r="1049" spans="17:32">
      <c r="Q1049">
        <v>3</v>
      </c>
      <c r="R1049">
        <v>1</v>
      </c>
      <c r="S1049">
        <v>21</v>
      </c>
      <c r="T1049" t="s">
        <v>3827</v>
      </c>
      <c r="U1049" t="s">
        <v>3828</v>
      </c>
      <c r="AC1049">
        <v>16</v>
      </c>
      <c r="AD1049">
        <v>41</v>
      </c>
      <c r="AE1049" t="s">
        <v>3829</v>
      </c>
      <c r="AF1049" t="s">
        <v>3830</v>
      </c>
    </row>
    <row r="1050" spans="17:32">
      <c r="Q1050">
        <v>3</v>
      </c>
      <c r="R1050">
        <v>1</v>
      </c>
      <c r="S1050">
        <v>22</v>
      </c>
      <c r="T1050" t="s">
        <v>3831</v>
      </c>
      <c r="U1050" t="s">
        <v>3832</v>
      </c>
      <c r="AC1050">
        <v>16</v>
      </c>
      <c r="AD1050">
        <v>42</v>
      </c>
      <c r="AE1050" t="s">
        <v>3833</v>
      </c>
      <c r="AF1050" t="s">
        <v>3834</v>
      </c>
    </row>
    <row r="1051" spans="17:32">
      <c r="Q1051">
        <v>3</v>
      </c>
      <c r="R1051">
        <v>1</v>
      </c>
      <c r="S1051">
        <v>23</v>
      </c>
      <c r="T1051" t="s">
        <v>3835</v>
      </c>
      <c r="U1051" t="s">
        <v>3836</v>
      </c>
      <c r="AC1051">
        <v>16</v>
      </c>
      <c r="AD1051">
        <v>43</v>
      </c>
      <c r="AE1051" t="s">
        <v>3837</v>
      </c>
      <c r="AF1051" t="s">
        <v>3838</v>
      </c>
    </row>
    <row r="1052" spans="17:32">
      <c r="Q1052">
        <v>3</v>
      </c>
      <c r="R1052">
        <v>1</v>
      </c>
      <c r="S1052">
        <v>24</v>
      </c>
      <c r="T1052" t="s">
        <v>3839</v>
      </c>
      <c r="U1052" t="s">
        <v>3840</v>
      </c>
      <c r="AC1052">
        <v>16</v>
      </c>
      <c r="AD1052">
        <v>44</v>
      </c>
      <c r="AE1052" t="s">
        <v>3841</v>
      </c>
      <c r="AF1052" t="s">
        <v>3842</v>
      </c>
    </row>
    <row r="1053" spans="17:32">
      <c r="Q1053">
        <v>3</v>
      </c>
      <c r="R1053">
        <v>1</v>
      </c>
      <c r="S1053">
        <v>25</v>
      </c>
      <c r="T1053" t="s">
        <v>3843</v>
      </c>
      <c r="U1053" t="s">
        <v>3844</v>
      </c>
      <c r="AC1053">
        <v>16</v>
      </c>
      <c r="AD1053">
        <v>45</v>
      </c>
      <c r="AE1053" t="s">
        <v>3845</v>
      </c>
      <c r="AF1053" t="s">
        <v>3846</v>
      </c>
    </row>
    <row r="1054" spans="17:32">
      <c r="Q1054">
        <v>3</v>
      </c>
      <c r="R1054">
        <v>1</v>
      </c>
      <c r="S1054">
        <v>26</v>
      </c>
      <c r="T1054" t="s">
        <v>3847</v>
      </c>
      <c r="U1054" t="s">
        <v>3848</v>
      </c>
      <c r="AC1054">
        <v>16</v>
      </c>
      <c r="AD1054">
        <v>46</v>
      </c>
      <c r="AE1054" t="s">
        <v>3849</v>
      </c>
      <c r="AF1054" t="s">
        <v>3850</v>
      </c>
    </row>
    <row r="1055" spans="17:32">
      <c r="Q1055">
        <v>3</v>
      </c>
      <c r="R1055">
        <v>1</v>
      </c>
      <c r="S1055">
        <v>27</v>
      </c>
      <c r="T1055" t="s">
        <v>3851</v>
      </c>
      <c r="U1055" t="s">
        <v>3852</v>
      </c>
      <c r="AC1055">
        <v>16</v>
      </c>
      <c r="AD1055">
        <v>47</v>
      </c>
      <c r="AE1055" t="s">
        <v>3853</v>
      </c>
      <c r="AF1055" t="s">
        <v>3854</v>
      </c>
    </row>
    <row r="1056" spans="17:32">
      <c r="Q1056">
        <v>3</v>
      </c>
      <c r="R1056">
        <v>1</v>
      </c>
      <c r="S1056">
        <v>28</v>
      </c>
      <c r="T1056" t="s">
        <v>3855</v>
      </c>
      <c r="U1056" t="s">
        <v>3856</v>
      </c>
      <c r="AC1056">
        <v>16</v>
      </c>
      <c r="AD1056">
        <v>48</v>
      </c>
      <c r="AE1056" t="s">
        <v>3857</v>
      </c>
      <c r="AF1056" t="s">
        <v>3858</v>
      </c>
    </row>
    <row r="1057" spans="17:32">
      <c r="Q1057">
        <v>3</v>
      </c>
      <c r="R1057">
        <v>1</v>
      </c>
      <c r="S1057">
        <v>29</v>
      </c>
      <c r="T1057" t="s">
        <v>3859</v>
      </c>
      <c r="U1057" t="s">
        <v>3860</v>
      </c>
      <c r="AC1057">
        <v>16</v>
      </c>
      <c r="AD1057">
        <v>49</v>
      </c>
      <c r="AE1057" t="s">
        <v>3861</v>
      </c>
      <c r="AF1057" t="s">
        <v>3862</v>
      </c>
    </row>
    <row r="1058" spans="17:32">
      <c r="Q1058">
        <v>3</v>
      </c>
      <c r="R1058">
        <v>1</v>
      </c>
      <c r="S1058">
        <v>30</v>
      </c>
      <c r="T1058" t="s">
        <v>3863</v>
      </c>
      <c r="U1058" t="s">
        <v>3864</v>
      </c>
      <c r="AC1058">
        <v>16</v>
      </c>
      <c r="AD1058">
        <v>50</v>
      </c>
      <c r="AE1058" t="s">
        <v>3865</v>
      </c>
      <c r="AF1058" t="s">
        <v>3866</v>
      </c>
    </row>
    <row r="1059" spans="17:32">
      <c r="Q1059">
        <v>3</v>
      </c>
      <c r="R1059">
        <v>1</v>
      </c>
      <c r="S1059">
        <v>31</v>
      </c>
      <c r="T1059" t="s">
        <v>3867</v>
      </c>
      <c r="U1059" t="s">
        <v>3868</v>
      </c>
      <c r="AC1059">
        <v>16</v>
      </c>
      <c r="AD1059">
        <v>51</v>
      </c>
      <c r="AE1059" t="s">
        <v>3869</v>
      </c>
      <c r="AF1059" t="s">
        <v>3870</v>
      </c>
    </row>
    <row r="1060" spans="17:32">
      <c r="Q1060">
        <v>3</v>
      </c>
      <c r="R1060">
        <v>1</v>
      </c>
      <c r="S1060">
        <v>32</v>
      </c>
      <c r="T1060" t="s">
        <v>3871</v>
      </c>
      <c r="U1060" t="s">
        <v>3872</v>
      </c>
      <c r="AC1060">
        <v>16</v>
      </c>
      <c r="AD1060">
        <v>52</v>
      </c>
      <c r="AE1060" t="s">
        <v>3873</v>
      </c>
      <c r="AF1060" t="s">
        <v>3874</v>
      </c>
    </row>
    <row r="1061" spans="17:32">
      <c r="Q1061">
        <v>3</v>
      </c>
      <c r="R1061">
        <v>1</v>
      </c>
      <c r="S1061">
        <v>33</v>
      </c>
      <c r="T1061" t="s">
        <v>3875</v>
      </c>
      <c r="U1061" t="s">
        <v>3876</v>
      </c>
      <c r="AC1061">
        <v>16</v>
      </c>
      <c r="AD1061">
        <v>53</v>
      </c>
      <c r="AE1061" t="s">
        <v>3877</v>
      </c>
      <c r="AF1061" t="s">
        <v>3878</v>
      </c>
    </row>
    <row r="1062" spans="17:32">
      <c r="Q1062">
        <v>3</v>
      </c>
      <c r="R1062">
        <v>1</v>
      </c>
      <c r="S1062">
        <v>34</v>
      </c>
      <c r="T1062" t="s">
        <v>3879</v>
      </c>
      <c r="U1062" t="s">
        <v>3880</v>
      </c>
      <c r="AC1062">
        <v>16</v>
      </c>
      <c r="AD1062">
        <v>54</v>
      </c>
      <c r="AE1062" t="s">
        <v>3881</v>
      </c>
      <c r="AF1062" t="s">
        <v>3882</v>
      </c>
    </row>
    <row r="1063" spans="17:32">
      <c r="Q1063">
        <v>3</v>
      </c>
      <c r="R1063">
        <v>1</v>
      </c>
      <c r="S1063">
        <v>35</v>
      </c>
      <c r="T1063" t="s">
        <v>3883</v>
      </c>
      <c r="U1063" t="s">
        <v>3884</v>
      </c>
      <c r="AC1063">
        <v>16</v>
      </c>
      <c r="AD1063">
        <v>55</v>
      </c>
      <c r="AE1063" t="s">
        <v>3885</v>
      </c>
      <c r="AF1063" t="s">
        <v>3886</v>
      </c>
    </row>
    <row r="1064" spans="17:32">
      <c r="Q1064">
        <v>3</v>
      </c>
      <c r="R1064">
        <v>1</v>
      </c>
      <c r="S1064">
        <v>36</v>
      </c>
      <c r="T1064" t="s">
        <v>3887</v>
      </c>
      <c r="U1064" t="s">
        <v>3888</v>
      </c>
      <c r="AC1064">
        <v>16</v>
      </c>
      <c r="AD1064">
        <v>56</v>
      </c>
      <c r="AE1064" t="s">
        <v>3889</v>
      </c>
      <c r="AF1064" t="s">
        <v>3890</v>
      </c>
    </row>
    <row r="1065" spans="17:32">
      <c r="Q1065">
        <v>3</v>
      </c>
      <c r="R1065">
        <v>1</v>
      </c>
      <c r="S1065">
        <v>37</v>
      </c>
      <c r="T1065" t="s">
        <v>3891</v>
      </c>
      <c r="U1065" t="s">
        <v>3892</v>
      </c>
      <c r="AC1065">
        <v>16</v>
      </c>
      <c r="AD1065">
        <v>57</v>
      </c>
      <c r="AE1065" t="s">
        <v>3893</v>
      </c>
      <c r="AF1065" t="s">
        <v>3894</v>
      </c>
    </row>
    <row r="1066" spans="17:32">
      <c r="Q1066">
        <v>3</v>
      </c>
      <c r="R1066">
        <v>1</v>
      </c>
      <c r="S1066">
        <v>38</v>
      </c>
      <c r="T1066" t="s">
        <v>3895</v>
      </c>
      <c r="U1066" t="s">
        <v>3896</v>
      </c>
      <c r="AC1066">
        <v>16</v>
      </c>
      <c r="AD1066">
        <v>58</v>
      </c>
      <c r="AE1066" t="s">
        <v>3897</v>
      </c>
      <c r="AF1066" t="s">
        <v>3898</v>
      </c>
    </row>
    <row r="1067" spans="17:32">
      <c r="Q1067">
        <v>3</v>
      </c>
      <c r="R1067">
        <v>1</v>
      </c>
      <c r="S1067">
        <v>39</v>
      </c>
      <c r="T1067" t="s">
        <v>3899</v>
      </c>
      <c r="U1067" t="s">
        <v>3900</v>
      </c>
      <c r="AC1067">
        <v>16</v>
      </c>
      <c r="AD1067">
        <v>59</v>
      </c>
      <c r="AE1067" t="s">
        <v>3901</v>
      </c>
      <c r="AF1067" t="s">
        <v>3902</v>
      </c>
    </row>
    <row r="1068" spans="17:32">
      <c r="Q1068">
        <v>3</v>
      </c>
      <c r="R1068">
        <v>1</v>
      </c>
      <c r="S1068">
        <v>40</v>
      </c>
      <c r="T1068" t="s">
        <v>3903</v>
      </c>
      <c r="U1068" t="s">
        <v>3904</v>
      </c>
      <c r="AC1068">
        <v>16</v>
      </c>
      <c r="AD1068">
        <v>60</v>
      </c>
      <c r="AE1068" t="s">
        <v>3905</v>
      </c>
      <c r="AF1068" t="s">
        <v>3906</v>
      </c>
    </row>
    <row r="1069" spans="17:32">
      <c r="Q1069">
        <v>3</v>
      </c>
      <c r="R1069">
        <v>1</v>
      </c>
      <c r="S1069">
        <v>41</v>
      </c>
      <c r="T1069" t="s">
        <v>3907</v>
      </c>
      <c r="U1069" t="s">
        <v>3908</v>
      </c>
      <c r="AC1069">
        <v>16</v>
      </c>
      <c r="AD1069">
        <v>61</v>
      </c>
      <c r="AE1069" t="s">
        <v>3909</v>
      </c>
      <c r="AF1069" t="s">
        <v>3910</v>
      </c>
    </row>
    <row r="1070" spans="17:32">
      <c r="Q1070">
        <v>3</v>
      </c>
      <c r="R1070">
        <v>1</v>
      </c>
      <c r="S1070">
        <v>42</v>
      </c>
      <c r="T1070" t="s">
        <v>3911</v>
      </c>
      <c r="U1070" t="s">
        <v>3912</v>
      </c>
      <c r="AC1070">
        <v>16</v>
      </c>
      <c r="AD1070">
        <v>62</v>
      </c>
      <c r="AE1070" t="s">
        <v>3913</v>
      </c>
      <c r="AF1070" t="s">
        <v>3914</v>
      </c>
    </row>
    <row r="1071" spans="17:32">
      <c r="Q1071">
        <v>3</v>
      </c>
      <c r="R1071">
        <v>1</v>
      </c>
      <c r="S1071">
        <v>43</v>
      </c>
      <c r="T1071" t="s">
        <v>3915</v>
      </c>
      <c r="U1071" t="s">
        <v>3916</v>
      </c>
      <c r="AC1071">
        <v>16</v>
      </c>
      <c r="AD1071">
        <v>63</v>
      </c>
      <c r="AE1071" t="s">
        <v>3917</v>
      </c>
      <c r="AF1071" t="s">
        <v>3918</v>
      </c>
    </row>
    <row r="1072" spans="17:32">
      <c r="Q1072">
        <v>3</v>
      </c>
      <c r="R1072">
        <v>1</v>
      </c>
      <c r="S1072">
        <v>44</v>
      </c>
      <c r="T1072" t="s">
        <v>3919</v>
      </c>
      <c r="U1072" t="s">
        <v>3920</v>
      </c>
      <c r="AC1072">
        <v>16</v>
      </c>
      <c r="AD1072">
        <v>64</v>
      </c>
      <c r="AE1072" t="s">
        <v>3921</v>
      </c>
      <c r="AF1072" t="s">
        <v>3922</v>
      </c>
    </row>
    <row r="1073" spans="17:32">
      <c r="Q1073">
        <v>3</v>
      </c>
      <c r="R1073">
        <v>1</v>
      </c>
      <c r="S1073">
        <v>45</v>
      </c>
      <c r="T1073" t="s">
        <v>3923</v>
      </c>
      <c r="U1073" t="s">
        <v>3924</v>
      </c>
      <c r="AC1073">
        <v>16</v>
      </c>
      <c r="AD1073">
        <v>65</v>
      </c>
      <c r="AE1073" t="s">
        <v>3925</v>
      </c>
      <c r="AF1073" t="s">
        <v>3926</v>
      </c>
    </row>
    <row r="1074" spans="17:32">
      <c r="Q1074">
        <v>3</v>
      </c>
      <c r="R1074">
        <v>1</v>
      </c>
      <c r="S1074">
        <v>46</v>
      </c>
      <c r="T1074" t="s">
        <v>3927</v>
      </c>
      <c r="U1074" t="s">
        <v>3928</v>
      </c>
      <c r="AC1074">
        <v>16</v>
      </c>
      <c r="AD1074">
        <v>66</v>
      </c>
      <c r="AE1074" t="s">
        <v>3929</v>
      </c>
      <c r="AF1074" t="s">
        <v>3930</v>
      </c>
    </row>
    <row r="1075" spans="17:32">
      <c r="Q1075">
        <v>3</v>
      </c>
      <c r="R1075">
        <v>1</v>
      </c>
      <c r="S1075">
        <v>47</v>
      </c>
      <c r="T1075" t="s">
        <v>3931</v>
      </c>
      <c r="U1075" t="s">
        <v>3932</v>
      </c>
      <c r="AC1075">
        <v>16</v>
      </c>
      <c r="AD1075">
        <v>67</v>
      </c>
      <c r="AE1075" t="s">
        <v>3933</v>
      </c>
      <c r="AF1075" t="s">
        <v>3934</v>
      </c>
    </row>
    <row r="1076" spans="17:32">
      <c r="Q1076">
        <v>3</v>
      </c>
      <c r="R1076">
        <v>1</v>
      </c>
      <c r="S1076">
        <v>48</v>
      </c>
      <c r="T1076" t="s">
        <v>3935</v>
      </c>
      <c r="U1076" t="s">
        <v>3936</v>
      </c>
      <c r="AC1076">
        <v>16</v>
      </c>
      <c r="AD1076">
        <v>68</v>
      </c>
      <c r="AE1076" t="s">
        <v>3937</v>
      </c>
      <c r="AF1076" t="s">
        <v>3938</v>
      </c>
    </row>
    <row r="1077" spans="17:32">
      <c r="Q1077">
        <v>3</v>
      </c>
      <c r="R1077">
        <v>1</v>
      </c>
      <c r="S1077">
        <v>49</v>
      </c>
      <c r="T1077" t="s">
        <v>3939</v>
      </c>
      <c r="U1077" t="s">
        <v>3940</v>
      </c>
      <c r="AC1077">
        <v>16</v>
      </c>
      <c r="AD1077">
        <v>69</v>
      </c>
      <c r="AE1077" t="s">
        <v>3941</v>
      </c>
      <c r="AF1077" t="s">
        <v>3942</v>
      </c>
    </row>
    <row r="1078" spans="17:32">
      <c r="Q1078">
        <v>3</v>
      </c>
      <c r="R1078">
        <v>1</v>
      </c>
      <c r="S1078">
        <v>50</v>
      </c>
      <c r="T1078" t="s">
        <v>3943</v>
      </c>
      <c r="U1078" t="s">
        <v>3944</v>
      </c>
      <c r="AC1078">
        <v>16</v>
      </c>
      <c r="AD1078">
        <v>70</v>
      </c>
      <c r="AE1078" t="s">
        <v>3945</v>
      </c>
      <c r="AF1078" t="s">
        <v>3946</v>
      </c>
    </row>
    <row r="1079" spans="17:32">
      <c r="Q1079">
        <v>3</v>
      </c>
      <c r="R1079">
        <v>1</v>
      </c>
      <c r="S1079">
        <v>51</v>
      </c>
      <c r="T1079" t="s">
        <v>3947</v>
      </c>
      <c r="U1079" t="s">
        <v>3948</v>
      </c>
      <c r="AC1079">
        <v>16</v>
      </c>
      <c r="AD1079">
        <v>71</v>
      </c>
      <c r="AE1079" t="s">
        <v>3949</v>
      </c>
      <c r="AF1079" t="s">
        <v>3950</v>
      </c>
    </row>
    <row r="1080" spans="17:32">
      <c r="Q1080">
        <v>3</v>
      </c>
      <c r="R1080">
        <v>1</v>
      </c>
      <c r="S1080">
        <v>52</v>
      </c>
      <c r="T1080" t="s">
        <v>3951</v>
      </c>
      <c r="U1080" t="s">
        <v>3952</v>
      </c>
      <c r="AC1080">
        <v>16</v>
      </c>
      <c r="AD1080">
        <v>72</v>
      </c>
      <c r="AE1080" t="s">
        <v>3953</v>
      </c>
      <c r="AF1080" t="s">
        <v>3954</v>
      </c>
    </row>
    <row r="1081" spans="17:32">
      <c r="Q1081">
        <v>3</v>
      </c>
      <c r="R1081">
        <v>1</v>
      </c>
      <c r="S1081">
        <v>53</v>
      </c>
      <c r="T1081" t="s">
        <v>3955</v>
      </c>
      <c r="U1081" t="s">
        <v>3956</v>
      </c>
      <c r="AC1081">
        <v>16</v>
      </c>
      <c r="AD1081">
        <v>73</v>
      </c>
      <c r="AE1081" t="s">
        <v>3957</v>
      </c>
      <c r="AF1081" t="s">
        <v>3958</v>
      </c>
    </row>
    <row r="1082" spans="17:32">
      <c r="Q1082">
        <v>3</v>
      </c>
      <c r="R1082">
        <v>1</v>
      </c>
      <c r="S1082">
        <v>54</v>
      </c>
      <c r="T1082" t="s">
        <v>3959</v>
      </c>
      <c r="U1082" t="s">
        <v>3960</v>
      </c>
      <c r="AC1082">
        <v>16</v>
      </c>
      <c r="AD1082">
        <v>74</v>
      </c>
      <c r="AE1082" t="s">
        <v>3961</v>
      </c>
      <c r="AF1082" t="s">
        <v>3962</v>
      </c>
    </row>
    <row r="1083" spans="17:32">
      <c r="Q1083">
        <v>3</v>
      </c>
      <c r="R1083">
        <v>1</v>
      </c>
      <c r="S1083">
        <v>55</v>
      </c>
      <c r="T1083" t="s">
        <v>3963</v>
      </c>
      <c r="U1083" t="s">
        <v>3964</v>
      </c>
      <c r="AC1083">
        <v>16</v>
      </c>
      <c r="AD1083">
        <v>75</v>
      </c>
      <c r="AE1083" t="s">
        <v>3965</v>
      </c>
      <c r="AF1083" t="s">
        <v>3966</v>
      </c>
    </row>
    <row r="1084" spans="17:32">
      <c r="Q1084">
        <v>3</v>
      </c>
      <c r="R1084">
        <v>1</v>
      </c>
      <c r="S1084">
        <v>56</v>
      </c>
      <c r="T1084" t="s">
        <v>3967</v>
      </c>
      <c r="U1084" t="s">
        <v>3968</v>
      </c>
      <c r="AC1084">
        <v>16</v>
      </c>
      <c r="AD1084">
        <v>76</v>
      </c>
      <c r="AE1084" t="s">
        <v>3969</v>
      </c>
      <c r="AF1084" t="s">
        <v>3970</v>
      </c>
    </row>
    <row r="1085" spans="17:32">
      <c r="Q1085">
        <v>3</v>
      </c>
      <c r="R1085">
        <v>1</v>
      </c>
      <c r="S1085">
        <v>57</v>
      </c>
      <c r="T1085" t="s">
        <v>3971</v>
      </c>
      <c r="U1085" t="s">
        <v>3972</v>
      </c>
      <c r="AC1085">
        <v>16</v>
      </c>
      <c r="AD1085">
        <v>77</v>
      </c>
      <c r="AE1085" t="s">
        <v>3973</v>
      </c>
      <c r="AF1085" t="s">
        <v>3974</v>
      </c>
    </row>
    <row r="1086" spans="17:32">
      <c r="Q1086">
        <v>3</v>
      </c>
      <c r="R1086">
        <v>1</v>
      </c>
      <c r="S1086">
        <v>58</v>
      </c>
      <c r="T1086" t="s">
        <v>3975</v>
      </c>
      <c r="U1086" t="s">
        <v>3976</v>
      </c>
      <c r="AC1086">
        <v>17</v>
      </c>
      <c r="AD1086">
        <v>1</v>
      </c>
      <c r="AE1086" t="s">
        <v>764</v>
      </c>
      <c r="AF1086" t="s">
        <v>3977</v>
      </c>
    </row>
    <row r="1087" spans="17:32">
      <c r="Q1087">
        <v>3</v>
      </c>
      <c r="R1087">
        <v>1</v>
      </c>
      <c r="S1087">
        <v>59</v>
      </c>
      <c r="T1087" t="s">
        <v>3978</v>
      </c>
      <c r="U1087" t="s">
        <v>3979</v>
      </c>
      <c r="AC1087">
        <v>17</v>
      </c>
      <c r="AD1087">
        <v>2</v>
      </c>
      <c r="AE1087" t="s">
        <v>3980</v>
      </c>
      <c r="AF1087" t="s">
        <v>3981</v>
      </c>
    </row>
    <row r="1088" spans="17:32">
      <c r="Q1088">
        <v>3</v>
      </c>
      <c r="R1088">
        <v>1</v>
      </c>
      <c r="S1088">
        <v>60</v>
      </c>
      <c r="T1088" t="s">
        <v>40</v>
      </c>
      <c r="U1088" t="s">
        <v>3982</v>
      </c>
      <c r="AC1088">
        <v>17</v>
      </c>
      <c r="AD1088">
        <v>3</v>
      </c>
      <c r="AE1088" t="s">
        <v>3983</v>
      </c>
      <c r="AF1088" t="s">
        <v>3984</v>
      </c>
    </row>
    <row r="1089" spans="17:32">
      <c r="Q1089">
        <v>3</v>
      </c>
      <c r="R1089">
        <v>2</v>
      </c>
      <c r="S1089">
        <v>1</v>
      </c>
      <c r="T1089" t="s">
        <v>3747</v>
      </c>
      <c r="U1089" t="s">
        <v>3985</v>
      </c>
      <c r="AC1089">
        <v>17</v>
      </c>
      <c r="AD1089">
        <v>4</v>
      </c>
      <c r="AE1089" t="s">
        <v>3986</v>
      </c>
      <c r="AF1089" t="s">
        <v>3987</v>
      </c>
    </row>
    <row r="1090" spans="17:32">
      <c r="Q1090">
        <v>3</v>
      </c>
      <c r="R1090">
        <v>2</v>
      </c>
      <c r="S1090">
        <v>2</v>
      </c>
      <c r="T1090" t="s">
        <v>3988</v>
      </c>
      <c r="U1090" t="s">
        <v>3989</v>
      </c>
      <c r="AC1090">
        <v>17</v>
      </c>
      <c r="AD1090">
        <v>5</v>
      </c>
      <c r="AE1090" t="s">
        <v>3990</v>
      </c>
      <c r="AF1090" t="s">
        <v>3991</v>
      </c>
    </row>
    <row r="1091" spans="17:32">
      <c r="Q1091">
        <v>3</v>
      </c>
      <c r="R1091">
        <v>2</v>
      </c>
      <c r="S1091">
        <v>3</v>
      </c>
      <c r="T1091" t="s">
        <v>3992</v>
      </c>
      <c r="U1091" t="s">
        <v>3993</v>
      </c>
      <c r="AC1091">
        <v>17</v>
      </c>
      <c r="AD1091">
        <v>6</v>
      </c>
      <c r="AE1091" t="s">
        <v>3994</v>
      </c>
      <c r="AF1091" t="s">
        <v>3995</v>
      </c>
    </row>
    <row r="1092" spans="17:32">
      <c r="Q1092">
        <v>3</v>
      </c>
      <c r="R1092">
        <v>2</v>
      </c>
      <c r="S1092">
        <v>4</v>
      </c>
      <c r="T1092" t="s">
        <v>3996</v>
      </c>
      <c r="U1092" t="s">
        <v>3997</v>
      </c>
      <c r="AC1092">
        <v>17</v>
      </c>
      <c r="AD1092">
        <v>7</v>
      </c>
      <c r="AE1092" t="s">
        <v>3998</v>
      </c>
      <c r="AF1092" t="s">
        <v>3999</v>
      </c>
    </row>
    <row r="1093" spans="17:32">
      <c r="Q1093">
        <v>3</v>
      </c>
      <c r="R1093">
        <v>2</v>
      </c>
      <c r="S1093">
        <v>5</v>
      </c>
      <c r="T1093" t="s">
        <v>4000</v>
      </c>
      <c r="U1093" t="s">
        <v>4001</v>
      </c>
      <c r="AC1093">
        <v>17</v>
      </c>
      <c r="AD1093">
        <v>8</v>
      </c>
      <c r="AE1093" t="s">
        <v>4002</v>
      </c>
      <c r="AF1093" t="s">
        <v>4003</v>
      </c>
    </row>
    <row r="1094" spans="17:32">
      <c r="Q1094">
        <v>3</v>
      </c>
      <c r="R1094">
        <v>2</v>
      </c>
      <c r="S1094">
        <v>6</v>
      </c>
      <c r="T1094" t="s">
        <v>4004</v>
      </c>
      <c r="U1094" t="s">
        <v>4005</v>
      </c>
      <c r="AC1094">
        <v>17</v>
      </c>
      <c r="AD1094">
        <v>9</v>
      </c>
      <c r="AE1094" t="s">
        <v>4006</v>
      </c>
      <c r="AF1094" t="s">
        <v>4007</v>
      </c>
    </row>
    <row r="1095" spans="17:32">
      <c r="Q1095">
        <v>3</v>
      </c>
      <c r="R1095">
        <v>2</v>
      </c>
      <c r="S1095">
        <v>7</v>
      </c>
      <c r="T1095" t="s">
        <v>4008</v>
      </c>
      <c r="U1095" t="s">
        <v>4009</v>
      </c>
      <c r="AC1095">
        <v>17</v>
      </c>
      <c r="AD1095">
        <v>10</v>
      </c>
      <c r="AE1095" t="s">
        <v>4010</v>
      </c>
      <c r="AF1095" t="s">
        <v>4011</v>
      </c>
    </row>
    <row r="1096" spans="17:32">
      <c r="Q1096">
        <v>3</v>
      </c>
      <c r="R1096">
        <v>2</v>
      </c>
      <c r="S1096">
        <v>8</v>
      </c>
      <c r="T1096" t="s">
        <v>4012</v>
      </c>
      <c r="U1096" t="s">
        <v>4013</v>
      </c>
      <c r="AC1096">
        <v>17</v>
      </c>
      <c r="AD1096">
        <v>11</v>
      </c>
      <c r="AE1096" t="s">
        <v>4014</v>
      </c>
      <c r="AF1096" t="s">
        <v>4015</v>
      </c>
    </row>
    <row r="1097" spans="17:32">
      <c r="Q1097">
        <v>3</v>
      </c>
      <c r="R1097">
        <v>2</v>
      </c>
      <c r="S1097">
        <v>9</v>
      </c>
      <c r="T1097" t="s">
        <v>4016</v>
      </c>
      <c r="U1097" t="s">
        <v>4017</v>
      </c>
      <c r="AC1097">
        <v>17</v>
      </c>
      <c r="AD1097">
        <v>12</v>
      </c>
      <c r="AE1097" t="s">
        <v>4018</v>
      </c>
      <c r="AF1097" t="s">
        <v>4019</v>
      </c>
    </row>
    <row r="1098" spans="17:32">
      <c r="Q1098">
        <v>3</v>
      </c>
      <c r="R1098">
        <v>2</v>
      </c>
      <c r="S1098">
        <v>10</v>
      </c>
      <c r="T1098" t="s">
        <v>4020</v>
      </c>
      <c r="U1098" t="s">
        <v>4021</v>
      </c>
      <c r="AC1098">
        <v>17</v>
      </c>
      <c r="AD1098">
        <v>13</v>
      </c>
      <c r="AE1098" t="s">
        <v>4022</v>
      </c>
      <c r="AF1098" t="s">
        <v>4023</v>
      </c>
    </row>
    <row r="1099" spans="17:32">
      <c r="Q1099">
        <v>3</v>
      </c>
      <c r="R1099">
        <v>2</v>
      </c>
      <c r="S1099">
        <v>11</v>
      </c>
      <c r="T1099" t="s">
        <v>4024</v>
      </c>
      <c r="U1099" t="s">
        <v>4025</v>
      </c>
      <c r="AC1099">
        <v>17</v>
      </c>
      <c r="AD1099">
        <v>14</v>
      </c>
      <c r="AE1099" t="s">
        <v>4026</v>
      </c>
      <c r="AF1099" t="s">
        <v>4027</v>
      </c>
    </row>
    <row r="1100" spans="17:32">
      <c r="Q1100">
        <v>3</v>
      </c>
      <c r="R1100">
        <v>2</v>
      </c>
      <c r="S1100">
        <v>12</v>
      </c>
      <c r="T1100" t="s">
        <v>4028</v>
      </c>
      <c r="U1100" t="s">
        <v>4029</v>
      </c>
      <c r="AC1100">
        <v>17</v>
      </c>
      <c r="AD1100">
        <v>15</v>
      </c>
      <c r="AE1100" t="s">
        <v>4030</v>
      </c>
      <c r="AF1100" t="s">
        <v>4031</v>
      </c>
    </row>
    <row r="1101" spans="17:32">
      <c r="Q1101">
        <v>3</v>
      </c>
      <c r="R1101">
        <v>2</v>
      </c>
      <c r="S1101">
        <v>13</v>
      </c>
      <c r="T1101" t="s">
        <v>4032</v>
      </c>
      <c r="U1101" t="s">
        <v>4033</v>
      </c>
      <c r="AC1101">
        <v>17</v>
      </c>
      <c r="AD1101">
        <v>16</v>
      </c>
      <c r="AE1101" t="s">
        <v>4034</v>
      </c>
      <c r="AF1101" t="s">
        <v>4035</v>
      </c>
    </row>
    <row r="1102" spans="17:32">
      <c r="Q1102">
        <v>3</v>
      </c>
      <c r="R1102">
        <v>2</v>
      </c>
      <c r="S1102">
        <v>14</v>
      </c>
      <c r="T1102" t="s">
        <v>4036</v>
      </c>
      <c r="U1102" t="s">
        <v>4037</v>
      </c>
      <c r="AC1102">
        <v>17</v>
      </c>
      <c r="AD1102">
        <v>17</v>
      </c>
      <c r="AE1102" t="s">
        <v>4038</v>
      </c>
      <c r="AF1102" t="s">
        <v>4039</v>
      </c>
    </row>
    <row r="1103" spans="17:32">
      <c r="Q1103">
        <v>3</v>
      </c>
      <c r="R1103">
        <v>2</v>
      </c>
      <c r="S1103">
        <v>15</v>
      </c>
      <c r="T1103" t="s">
        <v>4040</v>
      </c>
      <c r="U1103" t="s">
        <v>4041</v>
      </c>
      <c r="AC1103">
        <v>17</v>
      </c>
      <c r="AD1103">
        <v>18</v>
      </c>
      <c r="AE1103" t="s">
        <v>4042</v>
      </c>
      <c r="AF1103" t="s">
        <v>4043</v>
      </c>
    </row>
    <row r="1104" spans="17:32">
      <c r="Q1104">
        <v>3</v>
      </c>
      <c r="R1104">
        <v>2</v>
      </c>
      <c r="S1104">
        <v>16</v>
      </c>
      <c r="T1104" t="s">
        <v>4044</v>
      </c>
      <c r="U1104" t="s">
        <v>4045</v>
      </c>
      <c r="AC1104">
        <v>17</v>
      </c>
      <c r="AD1104">
        <v>19</v>
      </c>
      <c r="AE1104" t="s">
        <v>4046</v>
      </c>
      <c r="AF1104" t="s">
        <v>4047</v>
      </c>
    </row>
    <row r="1105" spans="17:32">
      <c r="Q1105">
        <v>3</v>
      </c>
      <c r="R1105">
        <v>2</v>
      </c>
      <c r="S1105">
        <v>17</v>
      </c>
      <c r="T1105" t="s">
        <v>4048</v>
      </c>
      <c r="U1105" t="s">
        <v>4049</v>
      </c>
      <c r="AC1105">
        <v>17</v>
      </c>
      <c r="AD1105">
        <v>20</v>
      </c>
      <c r="AE1105" t="s">
        <v>4050</v>
      </c>
      <c r="AF1105" t="s">
        <v>4051</v>
      </c>
    </row>
    <row r="1106" spans="17:32">
      <c r="Q1106">
        <v>3</v>
      </c>
      <c r="R1106">
        <v>2</v>
      </c>
      <c r="S1106">
        <v>18</v>
      </c>
      <c r="T1106" t="s">
        <v>4052</v>
      </c>
      <c r="U1106" t="s">
        <v>4053</v>
      </c>
      <c r="AC1106">
        <v>17</v>
      </c>
      <c r="AD1106">
        <v>21</v>
      </c>
      <c r="AE1106" t="s">
        <v>4054</v>
      </c>
      <c r="AF1106" t="s">
        <v>4055</v>
      </c>
    </row>
    <row r="1107" spans="17:32">
      <c r="Q1107">
        <v>3</v>
      </c>
      <c r="R1107">
        <v>2</v>
      </c>
      <c r="S1107">
        <v>19</v>
      </c>
      <c r="T1107" t="s">
        <v>4056</v>
      </c>
      <c r="U1107" t="s">
        <v>4057</v>
      </c>
      <c r="AC1107">
        <v>17</v>
      </c>
      <c r="AD1107">
        <v>22</v>
      </c>
      <c r="AE1107" t="s">
        <v>4058</v>
      </c>
      <c r="AF1107" t="s">
        <v>4059</v>
      </c>
    </row>
    <row r="1108" spans="17:32">
      <c r="Q1108">
        <v>3</v>
      </c>
      <c r="R1108">
        <v>2</v>
      </c>
      <c r="S1108">
        <v>20</v>
      </c>
      <c r="T1108" t="s">
        <v>4060</v>
      </c>
      <c r="U1108" t="s">
        <v>4061</v>
      </c>
      <c r="AC1108">
        <v>17</v>
      </c>
      <c r="AD1108">
        <v>23</v>
      </c>
      <c r="AE1108" t="s">
        <v>4062</v>
      </c>
      <c r="AF1108" t="s">
        <v>4063</v>
      </c>
    </row>
    <row r="1109" spans="17:32">
      <c r="Q1109">
        <v>3</v>
      </c>
      <c r="R1109">
        <v>2</v>
      </c>
      <c r="S1109">
        <v>21</v>
      </c>
      <c r="T1109" t="s">
        <v>4064</v>
      </c>
      <c r="U1109" t="s">
        <v>4065</v>
      </c>
      <c r="AC1109">
        <v>17</v>
      </c>
      <c r="AD1109">
        <v>24</v>
      </c>
      <c r="AE1109" t="s">
        <v>4066</v>
      </c>
      <c r="AF1109" t="s">
        <v>4067</v>
      </c>
    </row>
    <row r="1110" spans="17:32">
      <c r="Q1110">
        <v>3</v>
      </c>
      <c r="R1110">
        <v>2</v>
      </c>
      <c r="S1110">
        <v>22</v>
      </c>
      <c r="T1110" t="s">
        <v>4068</v>
      </c>
      <c r="U1110" t="s">
        <v>4069</v>
      </c>
      <c r="AC1110">
        <v>17</v>
      </c>
      <c r="AD1110">
        <v>25</v>
      </c>
      <c r="AE1110" t="s">
        <v>4070</v>
      </c>
      <c r="AF1110" t="s">
        <v>4071</v>
      </c>
    </row>
    <row r="1111" spans="17:32">
      <c r="Q1111">
        <v>3</v>
      </c>
      <c r="R1111">
        <v>2</v>
      </c>
      <c r="S1111">
        <v>23</v>
      </c>
      <c r="T1111" t="s">
        <v>4072</v>
      </c>
      <c r="U1111" t="s">
        <v>4073</v>
      </c>
      <c r="AC1111">
        <v>17</v>
      </c>
      <c r="AD1111">
        <v>26</v>
      </c>
      <c r="AE1111" t="s">
        <v>4074</v>
      </c>
      <c r="AF1111" t="s">
        <v>4075</v>
      </c>
    </row>
    <row r="1112" spans="17:32">
      <c r="Q1112">
        <v>3</v>
      </c>
      <c r="R1112">
        <v>2</v>
      </c>
      <c r="S1112">
        <v>24</v>
      </c>
      <c r="T1112" t="s">
        <v>4076</v>
      </c>
      <c r="U1112" t="s">
        <v>4077</v>
      </c>
      <c r="AC1112">
        <v>17</v>
      </c>
      <c r="AD1112">
        <v>27</v>
      </c>
      <c r="AE1112" t="s">
        <v>4078</v>
      </c>
      <c r="AF1112" t="s">
        <v>4079</v>
      </c>
    </row>
    <row r="1113" spans="17:32">
      <c r="Q1113">
        <v>3</v>
      </c>
      <c r="R1113">
        <v>2</v>
      </c>
      <c r="S1113">
        <v>25</v>
      </c>
      <c r="T1113" t="s">
        <v>4080</v>
      </c>
      <c r="U1113" t="s">
        <v>4081</v>
      </c>
      <c r="AC1113">
        <v>17</v>
      </c>
      <c r="AD1113">
        <v>28</v>
      </c>
      <c r="AE1113" t="s">
        <v>4082</v>
      </c>
      <c r="AF1113" t="s">
        <v>4083</v>
      </c>
    </row>
    <row r="1114" spans="17:32">
      <c r="Q1114">
        <v>3</v>
      </c>
      <c r="R1114">
        <v>2</v>
      </c>
      <c r="S1114">
        <v>26</v>
      </c>
      <c r="T1114" t="s">
        <v>4084</v>
      </c>
      <c r="U1114" t="s">
        <v>4085</v>
      </c>
      <c r="AC1114">
        <v>17</v>
      </c>
      <c r="AD1114">
        <v>29</v>
      </c>
      <c r="AE1114" t="s">
        <v>4086</v>
      </c>
      <c r="AF1114" t="s">
        <v>4087</v>
      </c>
    </row>
    <row r="1115" spans="17:32">
      <c r="Q1115">
        <v>3</v>
      </c>
      <c r="R1115">
        <v>2</v>
      </c>
      <c r="S1115">
        <v>27</v>
      </c>
      <c r="T1115" t="s">
        <v>4088</v>
      </c>
      <c r="U1115" t="s">
        <v>4089</v>
      </c>
      <c r="AC1115">
        <v>17</v>
      </c>
      <c r="AD1115">
        <v>30</v>
      </c>
      <c r="AE1115" t="s">
        <v>4090</v>
      </c>
      <c r="AF1115" t="s">
        <v>4091</v>
      </c>
    </row>
    <row r="1116" spans="17:32">
      <c r="Q1116">
        <v>3</v>
      </c>
      <c r="R1116">
        <v>2</v>
      </c>
      <c r="S1116">
        <v>28</v>
      </c>
      <c r="T1116" t="s">
        <v>4092</v>
      </c>
      <c r="U1116" t="s">
        <v>4093</v>
      </c>
      <c r="AC1116">
        <v>17</v>
      </c>
      <c r="AD1116">
        <v>31</v>
      </c>
      <c r="AE1116" t="s">
        <v>4094</v>
      </c>
      <c r="AF1116" t="s">
        <v>4095</v>
      </c>
    </row>
    <row r="1117" spans="17:32">
      <c r="Q1117">
        <v>3</v>
      </c>
      <c r="R1117">
        <v>2</v>
      </c>
      <c r="S1117">
        <v>29</v>
      </c>
      <c r="T1117" t="s">
        <v>4096</v>
      </c>
      <c r="U1117" t="s">
        <v>4097</v>
      </c>
      <c r="AC1117">
        <v>17</v>
      </c>
      <c r="AD1117">
        <v>32</v>
      </c>
      <c r="AE1117" t="s">
        <v>4098</v>
      </c>
      <c r="AF1117" t="s">
        <v>4099</v>
      </c>
    </row>
    <row r="1118" spans="17:32">
      <c r="Q1118">
        <v>3</v>
      </c>
      <c r="R1118">
        <v>2</v>
      </c>
      <c r="S1118">
        <v>30</v>
      </c>
      <c r="T1118" t="s">
        <v>4100</v>
      </c>
      <c r="U1118" t="s">
        <v>4101</v>
      </c>
      <c r="AC1118">
        <v>17</v>
      </c>
      <c r="AD1118">
        <v>33</v>
      </c>
      <c r="AE1118" t="s">
        <v>4102</v>
      </c>
      <c r="AF1118" t="s">
        <v>4103</v>
      </c>
    </row>
    <row r="1119" spans="17:32">
      <c r="Q1119">
        <v>3</v>
      </c>
      <c r="R1119">
        <v>2</v>
      </c>
      <c r="S1119">
        <v>31</v>
      </c>
      <c r="T1119" t="s">
        <v>4104</v>
      </c>
      <c r="U1119" t="s">
        <v>4105</v>
      </c>
      <c r="AC1119">
        <v>17</v>
      </c>
      <c r="AD1119">
        <v>34</v>
      </c>
      <c r="AE1119" t="s">
        <v>4106</v>
      </c>
      <c r="AF1119" t="s">
        <v>4107</v>
      </c>
    </row>
    <row r="1120" spans="17:32">
      <c r="Q1120">
        <v>3</v>
      </c>
      <c r="R1120">
        <v>2</v>
      </c>
      <c r="S1120">
        <v>32</v>
      </c>
      <c r="T1120" t="s">
        <v>4108</v>
      </c>
      <c r="U1120" t="s">
        <v>4109</v>
      </c>
      <c r="AC1120">
        <v>17</v>
      </c>
      <c r="AD1120">
        <v>35</v>
      </c>
      <c r="AE1120" t="s">
        <v>4110</v>
      </c>
      <c r="AF1120" t="s">
        <v>4111</v>
      </c>
    </row>
    <row r="1121" spans="17:32">
      <c r="Q1121">
        <v>3</v>
      </c>
      <c r="R1121">
        <v>2</v>
      </c>
      <c r="S1121">
        <v>33</v>
      </c>
      <c r="T1121" t="s">
        <v>4112</v>
      </c>
      <c r="U1121" t="s">
        <v>4113</v>
      </c>
      <c r="AC1121">
        <v>17</v>
      </c>
      <c r="AD1121">
        <v>36</v>
      </c>
      <c r="AE1121" t="s">
        <v>4114</v>
      </c>
      <c r="AF1121" t="s">
        <v>4115</v>
      </c>
    </row>
    <row r="1122" spans="17:32">
      <c r="Q1122">
        <v>3</v>
      </c>
      <c r="R1122">
        <v>2</v>
      </c>
      <c r="S1122">
        <v>34</v>
      </c>
      <c r="T1122" t="s">
        <v>4116</v>
      </c>
      <c r="U1122" t="s">
        <v>4117</v>
      </c>
      <c r="AC1122">
        <v>17</v>
      </c>
      <c r="AD1122">
        <v>37</v>
      </c>
      <c r="AE1122" t="s">
        <v>4118</v>
      </c>
      <c r="AF1122" t="s">
        <v>4119</v>
      </c>
    </row>
    <row r="1123" spans="17:32">
      <c r="Q1123">
        <v>3</v>
      </c>
      <c r="R1123">
        <v>2</v>
      </c>
      <c r="S1123">
        <v>35</v>
      </c>
      <c r="T1123" t="s">
        <v>4120</v>
      </c>
      <c r="U1123" t="s">
        <v>4121</v>
      </c>
      <c r="AC1123">
        <v>17</v>
      </c>
      <c r="AD1123">
        <v>38</v>
      </c>
      <c r="AE1123" t="s">
        <v>4122</v>
      </c>
      <c r="AF1123" t="s">
        <v>4123</v>
      </c>
    </row>
    <row r="1124" spans="17:32">
      <c r="Q1124">
        <v>3</v>
      </c>
      <c r="R1124">
        <v>2</v>
      </c>
      <c r="S1124">
        <v>36</v>
      </c>
      <c r="T1124" t="s">
        <v>4124</v>
      </c>
      <c r="U1124" t="s">
        <v>4125</v>
      </c>
      <c r="AC1124">
        <v>18</v>
      </c>
      <c r="AD1124">
        <v>1</v>
      </c>
      <c r="AE1124" t="s">
        <v>4126</v>
      </c>
      <c r="AF1124" t="s">
        <v>4127</v>
      </c>
    </row>
    <row r="1125" spans="17:32">
      <c r="Q1125">
        <v>3</v>
      </c>
      <c r="R1125">
        <v>2</v>
      </c>
      <c r="S1125">
        <v>37</v>
      </c>
      <c r="T1125" t="s">
        <v>4128</v>
      </c>
      <c r="U1125" t="s">
        <v>4129</v>
      </c>
      <c r="AC1125">
        <v>18</v>
      </c>
      <c r="AD1125">
        <v>2</v>
      </c>
      <c r="AE1125" t="s">
        <v>4130</v>
      </c>
      <c r="AF1125" t="s">
        <v>4131</v>
      </c>
    </row>
    <row r="1126" spans="17:32">
      <c r="Q1126">
        <v>3</v>
      </c>
      <c r="R1126">
        <v>2</v>
      </c>
      <c r="S1126">
        <v>38</v>
      </c>
      <c r="T1126" t="s">
        <v>4132</v>
      </c>
      <c r="U1126" t="s">
        <v>4133</v>
      </c>
      <c r="AC1126">
        <v>18</v>
      </c>
      <c r="AD1126">
        <v>3</v>
      </c>
      <c r="AE1126" t="s">
        <v>4134</v>
      </c>
      <c r="AF1126" t="s">
        <v>4135</v>
      </c>
    </row>
    <row r="1127" spans="17:32">
      <c r="Q1127">
        <v>3</v>
      </c>
      <c r="R1127">
        <v>2</v>
      </c>
      <c r="S1127">
        <v>39</v>
      </c>
      <c r="T1127" t="s">
        <v>4136</v>
      </c>
      <c r="U1127" t="s">
        <v>4137</v>
      </c>
      <c r="AC1127">
        <v>18</v>
      </c>
      <c r="AD1127">
        <v>4</v>
      </c>
      <c r="AE1127" t="s">
        <v>4138</v>
      </c>
      <c r="AF1127" t="s">
        <v>4139</v>
      </c>
    </row>
    <row r="1128" spans="17:32">
      <c r="Q1128">
        <v>3</v>
      </c>
      <c r="R1128">
        <v>2</v>
      </c>
      <c r="S1128">
        <v>40</v>
      </c>
      <c r="T1128" t="s">
        <v>4140</v>
      </c>
      <c r="U1128" t="s">
        <v>4141</v>
      </c>
      <c r="AC1128">
        <v>18</v>
      </c>
      <c r="AD1128">
        <v>5</v>
      </c>
      <c r="AE1128" t="s">
        <v>4142</v>
      </c>
      <c r="AF1128" t="s">
        <v>4143</v>
      </c>
    </row>
    <row r="1129" spans="17:32">
      <c r="Q1129">
        <v>3</v>
      </c>
      <c r="R1129">
        <v>2</v>
      </c>
      <c r="S1129">
        <v>41</v>
      </c>
      <c r="T1129" t="s">
        <v>4144</v>
      </c>
      <c r="U1129" t="s">
        <v>4145</v>
      </c>
      <c r="AC1129">
        <v>18</v>
      </c>
      <c r="AD1129">
        <v>6</v>
      </c>
      <c r="AE1129" t="s">
        <v>4146</v>
      </c>
      <c r="AF1129" t="s">
        <v>4147</v>
      </c>
    </row>
    <row r="1130" spans="17:32">
      <c r="Q1130">
        <v>3</v>
      </c>
      <c r="R1130">
        <v>2</v>
      </c>
      <c r="S1130">
        <v>42</v>
      </c>
      <c r="T1130" t="s">
        <v>4148</v>
      </c>
      <c r="U1130" t="s">
        <v>4149</v>
      </c>
      <c r="AC1130">
        <v>18</v>
      </c>
      <c r="AD1130">
        <v>7</v>
      </c>
      <c r="AE1130" t="s">
        <v>4150</v>
      </c>
      <c r="AF1130" t="s">
        <v>4151</v>
      </c>
    </row>
    <row r="1131" spans="17:32">
      <c r="Q1131">
        <v>3</v>
      </c>
      <c r="R1131">
        <v>2</v>
      </c>
      <c r="S1131">
        <v>43</v>
      </c>
      <c r="T1131" t="s">
        <v>4152</v>
      </c>
      <c r="U1131" t="s">
        <v>4153</v>
      </c>
      <c r="AC1131">
        <v>18</v>
      </c>
      <c r="AD1131">
        <v>8</v>
      </c>
      <c r="AE1131" t="s">
        <v>4154</v>
      </c>
      <c r="AF1131" t="s">
        <v>4155</v>
      </c>
    </row>
    <row r="1132" spans="17:32">
      <c r="Q1132">
        <v>3</v>
      </c>
      <c r="R1132">
        <v>2</v>
      </c>
      <c r="S1132">
        <v>44</v>
      </c>
      <c r="T1132" t="s">
        <v>40</v>
      </c>
      <c r="U1132" t="s">
        <v>4156</v>
      </c>
      <c r="AC1132">
        <v>18</v>
      </c>
      <c r="AD1132">
        <v>9</v>
      </c>
      <c r="AE1132" t="s">
        <v>4157</v>
      </c>
      <c r="AF1132" t="s">
        <v>4158</v>
      </c>
    </row>
    <row r="1133" spans="17:32">
      <c r="Q1133">
        <v>3</v>
      </c>
      <c r="R1133">
        <v>3</v>
      </c>
      <c r="S1133">
        <v>1</v>
      </c>
      <c r="T1133" t="s">
        <v>3747</v>
      </c>
      <c r="U1133" t="s">
        <v>4159</v>
      </c>
      <c r="AC1133">
        <v>18</v>
      </c>
      <c r="AD1133">
        <v>10</v>
      </c>
      <c r="AE1133" t="s">
        <v>4160</v>
      </c>
      <c r="AF1133" t="s">
        <v>4161</v>
      </c>
    </row>
    <row r="1134" spans="17:32">
      <c r="Q1134">
        <v>3</v>
      </c>
      <c r="R1134">
        <v>3</v>
      </c>
      <c r="S1134">
        <v>2</v>
      </c>
      <c r="T1134" t="s">
        <v>4162</v>
      </c>
      <c r="U1134" t="s">
        <v>4163</v>
      </c>
      <c r="AC1134">
        <v>18</v>
      </c>
      <c r="AD1134">
        <v>11</v>
      </c>
      <c r="AE1134" t="s">
        <v>4164</v>
      </c>
      <c r="AF1134" t="s">
        <v>4165</v>
      </c>
    </row>
    <row r="1135" spans="17:32">
      <c r="Q1135">
        <v>3</v>
      </c>
      <c r="R1135">
        <v>3</v>
      </c>
      <c r="S1135">
        <v>3</v>
      </c>
      <c r="T1135" t="s">
        <v>4166</v>
      </c>
      <c r="U1135" t="s">
        <v>4167</v>
      </c>
      <c r="AC1135">
        <v>18</v>
      </c>
      <c r="AD1135">
        <v>12</v>
      </c>
      <c r="AE1135" t="s">
        <v>4168</v>
      </c>
      <c r="AF1135" t="s">
        <v>4169</v>
      </c>
    </row>
    <row r="1136" spans="17:32">
      <c r="Q1136">
        <v>3</v>
      </c>
      <c r="R1136">
        <v>3</v>
      </c>
      <c r="S1136">
        <v>4</v>
      </c>
      <c r="T1136" t="s">
        <v>4170</v>
      </c>
      <c r="U1136" t="s">
        <v>4171</v>
      </c>
      <c r="AC1136">
        <v>18</v>
      </c>
      <c r="AD1136">
        <v>13</v>
      </c>
      <c r="AE1136" t="s">
        <v>4172</v>
      </c>
      <c r="AF1136" t="s">
        <v>4173</v>
      </c>
    </row>
    <row r="1137" spans="17:32">
      <c r="Q1137">
        <v>3</v>
      </c>
      <c r="R1137">
        <v>3</v>
      </c>
      <c r="S1137">
        <v>5</v>
      </c>
      <c r="T1137" t="s">
        <v>4174</v>
      </c>
      <c r="U1137" t="s">
        <v>4175</v>
      </c>
      <c r="AC1137">
        <v>18</v>
      </c>
      <c r="AD1137">
        <v>14</v>
      </c>
      <c r="AE1137" t="s">
        <v>4176</v>
      </c>
      <c r="AF1137" t="s">
        <v>4177</v>
      </c>
    </row>
    <row r="1138" spans="17:32">
      <c r="Q1138">
        <v>3</v>
      </c>
      <c r="R1138">
        <v>3</v>
      </c>
      <c r="S1138">
        <v>6</v>
      </c>
      <c r="T1138" t="s">
        <v>4178</v>
      </c>
      <c r="U1138" t="s">
        <v>4179</v>
      </c>
      <c r="AC1138">
        <v>18</v>
      </c>
      <c r="AD1138">
        <v>15</v>
      </c>
      <c r="AE1138" t="s">
        <v>4180</v>
      </c>
      <c r="AF1138" t="s">
        <v>4181</v>
      </c>
    </row>
    <row r="1139" spans="17:32">
      <c r="Q1139">
        <v>3</v>
      </c>
      <c r="R1139">
        <v>3</v>
      </c>
      <c r="S1139">
        <v>7</v>
      </c>
      <c r="T1139" t="s">
        <v>4182</v>
      </c>
      <c r="U1139" t="s">
        <v>4183</v>
      </c>
      <c r="AC1139">
        <v>19</v>
      </c>
      <c r="AD1139">
        <v>1</v>
      </c>
      <c r="AE1139" t="s">
        <v>4184</v>
      </c>
      <c r="AF1139" t="s">
        <v>4185</v>
      </c>
    </row>
    <row r="1140" spans="17:32">
      <c r="Q1140">
        <v>3</v>
      </c>
      <c r="R1140">
        <v>3</v>
      </c>
      <c r="S1140">
        <v>8</v>
      </c>
      <c r="T1140" t="s">
        <v>4186</v>
      </c>
      <c r="U1140" t="s">
        <v>4187</v>
      </c>
      <c r="AC1140">
        <v>19</v>
      </c>
      <c r="AD1140">
        <v>2</v>
      </c>
      <c r="AE1140" t="s">
        <v>4188</v>
      </c>
      <c r="AF1140" t="s">
        <v>4189</v>
      </c>
    </row>
    <row r="1141" spans="17:32">
      <c r="Q1141">
        <v>3</v>
      </c>
      <c r="R1141">
        <v>3</v>
      </c>
      <c r="S1141">
        <v>9</v>
      </c>
      <c r="T1141" t="s">
        <v>4190</v>
      </c>
      <c r="U1141" t="s">
        <v>4191</v>
      </c>
      <c r="AC1141">
        <v>19</v>
      </c>
      <c r="AD1141">
        <v>3</v>
      </c>
      <c r="AE1141" t="s">
        <v>4192</v>
      </c>
      <c r="AF1141" t="s">
        <v>4193</v>
      </c>
    </row>
    <row r="1142" spans="17:32">
      <c r="Q1142">
        <v>3</v>
      </c>
      <c r="R1142">
        <v>3</v>
      </c>
      <c r="S1142">
        <v>10</v>
      </c>
      <c r="T1142" t="s">
        <v>4194</v>
      </c>
      <c r="U1142" t="s">
        <v>4195</v>
      </c>
      <c r="AC1142">
        <v>19</v>
      </c>
      <c r="AD1142">
        <v>4</v>
      </c>
      <c r="AE1142" t="s">
        <v>4196</v>
      </c>
      <c r="AF1142" t="s">
        <v>4197</v>
      </c>
    </row>
    <row r="1143" spans="17:32">
      <c r="Q1143">
        <v>3</v>
      </c>
      <c r="R1143">
        <v>3</v>
      </c>
      <c r="S1143">
        <v>11</v>
      </c>
      <c r="T1143" t="s">
        <v>4198</v>
      </c>
      <c r="U1143" t="s">
        <v>4199</v>
      </c>
      <c r="AC1143">
        <v>19</v>
      </c>
      <c r="AD1143">
        <v>5</v>
      </c>
      <c r="AE1143" t="s">
        <v>4200</v>
      </c>
      <c r="AF1143" t="s">
        <v>4201</v>
      </c>
    </row>
    <row r="1144" spans="17:32">
      <c r="Q1144">
        <v>3</v>
      </c>
      <c r="R1144">
        <v>3</v>
      </c>
      <c r="S1144">
        <v>12</v>
      </c>
      <c r="T1144" t="s">
        <v>4202</v>
      </c>
      <c r="U1144" t="s">
        <v>4203</v>
      </c>
      <c r="AC1144">
        <v>19</v>
      </c>
      <c r="AD1144">
        <v>6</v>
      </c>
      <c r="AE1144" t="s">
        <v>4204</v>
      </c>
      <c r="AF1144" t="s">
        <v>4205</v>
      </c>
    </row>
    <row r="1145" spans="17:32">
      <c r="Q1145">
        <v>3</v>
      </c>
      <c r="R1145">
        <v>3</v>
      </c>
      <c r="S1145">
        <v>13</v>
      </c>
      <c r="T1145" t="s">
        <v>4206</v>
      </c>
      <c r="U1145" t="s">
        <v>4207</v>
      </c>
      <c r="AC1145">
        <v>19</v>
      </c>
      <c r="AD1145">
        <v>7</v>
      </c>
      <c r="AE1145" t="s">
        <v>4208</v>
      </c>
      <c r="AF1145" t="s">
        <v>4209</v>
      </c>
    </row>
    <row r="1146" spans="17:32">
      <c r="Q1146">
        <v>3</v>
      </c>
      <c r="R1146">
        <v>3</v>
      </c>
      <c r="S1146">
        <v>14</v>
      </c>
      <c r="T1146" t="s">
        <v>4210</v>
      </c>
      <c r="U1146" t="s">
        <v>4211</v>
      </c>
      <c r="AC1146">
        <v>19</v>
      </c>
      <c r="AD1146">
        <v>8</v>
      </c>
      <c r="AE1146" t="s">
        <v>4212</v>
      </c>
      <c r="AF1146" t="s">
        <v>4213</v>
      </c>
    </row>
    <row r="1147" spans="17:32">
      <c r="Q1147">
        <v>3</v>
      </c>
      <c r="R1147">
        <v>3</v>
      </c>
      <c r="S1147">
        <v>15</v>
      </c>
      <c r="T1147" t="s">
        <v>4214</v>
      </c>
      <c r="U1147" t="s">
        <v>4215</v>
      </c>
      <c r="AC1147">
        <v>19</v>
      </c>
      <c r="AD1147">
        <v>9</v>
      </c>
      <c r="AE1147" t="s">
        <v>4216</v>
      </c>
      <c r="AF1147" t="s">
        <v>4217</v>
      </c>
    </row>
    <row r="1148" spans="17:32">
      <c r="Q1148">
        <v>3</v>
      </c>
      <c r="R1148">
        <v>3</v>
      </c>
      <c r="S1148">
        <v>16</v>
      </c>
      <c r="T1148" t="s">
        <v>4218</v>
      </c>
      <c r="U1148" t="s">
        <v>4219</v>
      </c>
      <c r="AC1148">
        <v>19</v>
      </c>
      <c r="AD1148">
        <v>10</v>
      </c>
      <c r="AE1148" t="s">
        <v>4220</v>
      </c>
      <c r="AF1148" t="s">
        <v>4221</v>
      </c>
    </row>
    <row r="1149" spans="17:32">
      <c r="Q1149">
        <v>3</v>
      </c>
      <c r="R1149">
        <v>3</v>
      </c>
      <c r="S1149">
        <v>17</v>
      </c>
      <c r="T1149" t="s">
        <v>4222</v>
      </c>
      <c r="U1149" t="s">
        <v>4223</v>
      </c>
      <c r="AC1149">
        <v>19</v>
      </c>
      <c r="AD1149">
        <v>11</v>
      </c>
      <c r="AE1149" t="s">
        <v>4224</v>
      </c>
      <c r="AF1149" t="s">
        <v>4225</v>
      </c>
    </row>
    <row r="1150" spans="17:32">
      <c r="Q1150">
        <v>3</v>
      </c>
      <c r="R1150">
        <v>3</v>
      </c>
      <c r="S1150">
        <v>18</v>
      </c>
      <c r="T1150" t="s">
        <v>4226</v>
      </c>
      <c r="U1150" t="s">
        <v>4227</v>
      </c>
      <c r="AC1150">
        <v>19</v>
      </c>
      <c r="AD1150">
        <v>12</v>
      </c>
      <c r="AE1150" t="s">
        <v>4228</v>
      </c>
      <c r="AF1150" t="s">
        <v>4229</v>
      </c>
    </row>
    <row r="1151" spans="17:32">
      <c r="Q1151">
        <v>3</v>
      </c>
      <c r="R1151">
        <v>3</v>
      </c>
      <c r="S1151">
        <v>19</v>
      </c>
      <c r="T1151" t="s">
        <v>4230</v>
      </c>
      <c r="U1151" t="s">
        <v>4231</v>
      </c>
      <c r="AC1151">
        <v>19</v>
      </c>
      <c r="AD1151">
        <v>13</v>
      </c>
      <c r="AE1151" t="s">
        <v>4232</v>
      </c>
      <c r="AF1151" t="s">
        <v>4233</v>
      </c>
    </row>
    <row r="1152" spans="17:32">
      <c r="Q1152">
        <v>3</v>
      </c>
      <c r="R1152">
        <v>3</v>
      </c>
      <c r="S1152">
        <v>20</v>
      </c>
      <c r="T1152" t="s">
        <v>4234</v>
      </c>
      <c r="U1152" t="s">
        <v>4235</v>
      </c>
      <c r="AC1152">
        <v>19</v>
      </c>
      <c r="AD1152">
        <v>14</v>
      </c>
      <c r="AE1152" t="s">
        <v>4236</v>
      </c>
      <c r="AF1152" t="s">
        <v>4237</v>
      </c>
    </row>
    <row r="1153" spans="17:32">
      <c r="Q1153">
        <v>3</v>
      </c>
      <c r="R1153">
        <v>3</v>
      </c>
      <c r="S1153">
        <v>21</v>
      </c>
      <c r="T1153" t="s">
        <v>4238</v>
      </c>
      <c r="U1153" t="s">
        <v>4239</v>
      </c>
      <c r="AC1153">
        <v>19</v>
      </c>
      <c r="AD1153">
        <v>15</v>
      </c>
      <c r="AE1153" t="s">
        <v>4240</v>
      </c>
      <c r="AF1153" t="s">
        <v>4241</v>
      </c>
    </row>
    <row r="1154" spans="17:32">
      <c r="Q1154">
        <v>3</v>
      </c>
      <c r="R1154">
        <v>3</v>
      </c>
      <c r="S1154">
        <v>22</v>
      </c>
      <c r="T1154" t="s">
        <v>4242</v>
      </c>
      <c r="U1154" t="s">
        <v>4243</v>
      </c>
      <c r="AC1154">
        <v>19</v>
      </c>
      <c r="AD1154">
        <v>16</v>
      </c>
      <c r="AE1154" t="s">
        <v>4244</v>
      </c>
      <c r="AF1154" t="s">
        <v>4245</v>
      </c>
    </row>
    <row r="1155" spans="17:32">
      <c r="Q1155">
        <v>3</v>
      </c>
      <c r="R1155">
        <v>3</v>
      </c>
      <c r="S1155">
        <v>23</v>
      </c>
      <c r="T1155" t="s">
        <v>4246</v>
      </c>
      <c r="U1155" t="s">
        <v>4247</v>
      </c>
      <c r="AC1155">
        <v>19</v>
      </c>
      <c r="AD1155">
        <v>17</v>
      </c>
      <c r="AE1155" t="s">
        <v>4248</v>
      </c>
      <c r="AF1155" t="s">
        <v>4249</v>
      </c>
    </row>
    <row r="1156" spans="17:32">
      <c r="Q1156">
        <v>3</v>
      </c>
      <c r="R1156">
        <v>3</v>
      </c>
      <c r="S1156">
        <v>24</v>
      </c>
      <c r="T1156" t="s">
        <v>4250</v>
      </c>
      <c r="U1156" t="s">
        <v>4251</v>
      </c>
      <c r="AC1156">
        <v>19</v>
      </c>
      <c r="AD1156">
        <v>18</v>
      </c>
      <c r="AE1156" t="s">
        <v>4252</v>
      </c>
      <c r="AF1156" t="s">
        <v>4253</v>
      </c>
    </row>
    <row r="1157" spans="17:32">
      <c r="Q1157">
        <v>3</v>
      </c>
      <c r="R1157">
        <v>3</v>
      </c>
      <c r="S1157">
        <v>25</v>
      </c>
      <c r="T1157" t="s">
        <v>4254</v>
      </c>
      <c r="U1157" t="s">
        <v>4255</v>
      </c>
      <c r="AC1157">
        <v>19</v>
      </c>
      <c r="AD1157">
        <v>19</v>
      </c>
      <c r="AE1157" t="s">
        <v>4256</v>
      </c>
      <c r="AF1157" t="s">
        <v>4257</v>
      </c>
    </row>
    <row r="1158" spans="17:32">
      <c r="Q1158">
        <v>3</v>
      </c>
      <c r="R1158">
        <v>3</v>
      </c>
      <c r="S1158">
        <v>26</v>
      </c>
      <c r="T1158" t="s">
        <v>4258</v>
      </c>
      <c r="U1158" t="s">
        <v>4259</v>
      </c>
      <c r="AC1158">
        <v>20</v>
      </c>
      <c r="AD1158">
        <v>1</v>
      </c>
      <c r="AE1158" t="s">
        <v>4260</v>
      </c>
      <c r="AF1158" t="s">
        <v>4261</v>
      </c>
    </row>
    <row r="1159" spans="17:32">
      <c r="Q1159">
        <v>3</v>
      </c>
      <c r="R1159">
        <v>3</v>
      </c>
      <c r="S1159">
        <v>27</v>
      </c>
      <c r="T1159" t="s">
        <v>4262</v>
      </c>
      <c r="U1159" t="s">
        <v>4263</v>
      </c>
      <c r="AC1159">
        <v>20</v>
      </c>
      <c r="AD1159">
        <v>2</v>
      </c>
      <c r="AE1159" t="s">
        <v>4264</v>
      </c>
      <c r="AF1159" t="s">
        <v>4265</v>
      </c>
    </row>
    <row r="1160" spans="17:32">
      <c r="Q1160">
        <v>3</v>
      </c>
      <c r="R1160">
        <v>3</v>
      </c>
      <c r="S1160">
        <v>28</v>
      </c>
      <c r="T1160" t="s">
        <v>4266</v>
      </c>
      <c r="U1160" t="s">
        <v>4267</v>
      </c>
      <c r="AC1160">
        <v>20</v>
      </c>
      <c r="AD1160">
        <v>3</v>
      </c>
      <c r="AE1160" t="s">
        <v>4268</v>
      </c>
      <c r="AF1160" t="s">
        <v>4269</v>
      </c>
    </row>
    <row r="1161" spans="17:32">
      <c r="Q1161">
        <v>3</v>
      </c>
      <c r="R1161">
        <v>3</v>
      </c>
      <c r="S1161">
        <v>29</v>
      </c>
      <c r="T1161" t="s">
        <v>4270</v>
      </c>
      <c r="U1161" t="s">
        <v>4271</v>
      </c>
      <c r="AC1161">
        <v>20</v>
      </c>
      <c r="AD1161">
        <v>4</v>
      </c>
      <c r="AE1161" t="s">
        <v>4272</v>
      </c>
      <c r="AF1161" t="s">
        <v>4273</v>
      </c>
    </row>
    <row r="1162" spans="17:32">
      <c r="Q1162">
        <v>3</v>
      </c>
      <c r="R1162">
        <v>3</v>
      </c>
      <c r="S1162">
        <v>30</v>
      </c>
      <c r="T1162" t="s">
        <v>4274</v>
      </c>
      <c r="U1162" t="s">
        <v>4275</v>
      </c>
      <c r="AC1162">
        <v>20</v>
      </c>
      <c r="AD1162">
        <v>5</v>
      </c>
      <c r="AE1162" t="s">
        <v>4276</v>
      </c>
      <c r="AF1162" t="s">
        <v>4277</v>
      </c>
    </row>
    <row r="1163" spans="17:32">
      <c r="Q1163">
        <v>3</v>
      </c>
      <c r="R1163">
        <v>3</v>
      </c>
      <c r="S1163">
        <v>31</v>
      </c>
      <c r="T1163" t="s">
        <v>4278</v>
      </c>
      <c r="U1163" t="s">
        <v>4279</v>
      </c>
      <c r="AC1163">
        <v>20</v>
      </c>
      <c r="AD1163">
        <v>6</v>
      </c>
      <c r="AE1163" t="s">
        <v>4280</v>
      </c>
      <c r="AF1163" t="s">
        <v>4281</v>
      </c>
    </row>
    <row r="1164" spans="17:32">
      <c r="Q1164">
        <v>3</v>
      </c>
      <c r="R1164">
        <v>3</v>
      </c>
      <c r="S1164">
        <v>32</v>
      </c>
      <c r="T1164" t="s">
        <v>4282</v>
      </c>
      <c r="U1164" t="s">
        <v>4283</v>
      </c>
      <c r="AC1164">
        <v>20</v>
      </c>
      <c r="AD1164">
        <v>7</v>
      </c>
      <c r="AE1164" t="s">
        <v>4284</v>
      </c>
      <c r="AF1164" t="s">
        <v>4285</v>
      </c>
    </row>
    <row r="1165" spans="17:32">
      <c r="Q1165">
        <v>3</v>
      </c>
      <c r="R1165">
        <v>3</v>
      </c>
      <c r="S1165">
        <v>33</v>
      </c>
      <c r="T1165" t="s">
        <v>4286</v>
      </c>
      <c r="U1165" t="s">
        <v>4287</v>
      </c>
      <c r="AC1165">
        <v>20</v>
      </c>
      <c r="AD1165">
        <v>8</v>
      </c>
      <c r="AE1165" t="s">
        <v>4288</v>
      </c>
      <c r="AF1165" t="s">
        <v>4289</v>
      </c>
    </row>
    <row r="1166" spans="17:32">
      <c r="Q1166">
        <v>3</v>
      </c>
      <c r="R1166">
        <v>3</v>
      </c>
      <c r="S1166">
        <v>34</v>
      </c>
      <c r="T1166" t="s">
        <v>4290</v>
      </c>
      <c r="U1166" t="s">
        <v>4291</v>
      </c>
      <c r="AC1166">
        <v>20</v>
      </c>
      <c r="AD1166">
        <v>9</v>
      </c>
      <c r="AE1166" t="s">
        <v>4292</v>
      </c>
      <c r="AF1166" t="s">
        <v>4293</v>
      </c>
    </row>
    <row r="1167" spans="17:32">
      <c r="Q1167">
        <v>3</v>
      </c>
      <c r="R1167">
        <v>3</v>
      </c>
      <c r="S1167">
        <v>35</v>
      </c>
      <c r="T1167" t="s">
        <v>4294</v>
      </c>
      <c r="U1167" t="s">
        <v>4295</v>
      </c>
      <c r="AC1167">
        <v>20</v>
      </c>
      <c r="AD1167">
        <v>10</v>
      </c>
      <c r="AE1167" t="s">
        <v>4296</v>
      </c>
      <c r="AF1167" t="s">
        <v>4297</v>
      </c>
    </row>
    <row r="1168" spans="17:32">
      <c r="Q1168">
        <v>3</v>
      </c>
      <c r="R1168">
        <v>3</v>
      </c>
      <c r="S1168">
        <v>36</v>
      </c>
      <c r="T1168" t="s">
        <v>4298</v>
      </c>
      <c r="U1168" t="s">
        <v>4299</v>
      </c>
      <c r="AC1168">
        <v>20</v>
      </c>
      <c r="AD1168">
        <v>11</v>
      </c>
      <c r="AE1168" t="s">
        <v>4300</v>
      </c>
      <c r="AF1168" t="s">
        <v>4301</v>
      </c>
    </row>
    <row r="1169" spans="17:32">
      <c r="Q1169">
        <v>3</v>
      </c>
      <c r="R1169">
        <v>3</v>
      </c>
      <c r="S1169">
        <v>37</v>
      </c>
      <c r="T1169" t="s">
        <v>4302</v>
      </c>
      <c r="U1169" t="s">
        <v>4303</v>
      </c>
      <c r="AC1169">
        <v>20</v>
      </c>
      <c r="AD1169">
        <v>12</v>
      </c>
      <c r="AE1169" t="s">
        <v>4304</v>
      </c>
      <c r="AF1169" t="s">
        <v>4305</v>
      </c>
    </row>
    <row r="1170" spans="17:32">
      <c r="Q1170">
        <v>3</v>
      </c>
      <c r="R1170">
        <v>3</v>
      </c>
      <c r="S1170">
        <v>38</v>
      </c>
      <c r="T1170" t="s">
        <v>4306</v>
      </c>
      <c r="U1170" t="s">
        <v>4307</v>
      </c>
      <c r="AC1170">
        <v>20</v>
      </c>
      <c r="AD1170">
        <v>13</v>
      </c>
      <c r="AE1170" t="s">
        <v>4308</v>
      </c>
      <c r="AF1170" t="s">
        <v>4309</v>
      </c>
    </row>
    <row r="1171" spans="17:32">
      <c r="Q1171">
        <v>3</v>
      </c>
      <c r="R1171">
        <v>3</v>
      </c>
      <c r="S1171">
        <v>39</v>
      </c>
      <c r="T1171" t="s">
        <v>4310</v>
      </c>
      <c r="U1171" t="s">
        <v>4311</v>
      </c>
      <c r="AC1171">
        <v>20</v>
      </c>
      <c r="AD1171">
        <v>14</v>
      </c>
      <c r="AE1171" t="s">
        <v>4312</v>
      </c>
      <c r="AF1171" t="s">
        <v>4313</v>
      </c>
    </row>
    <row r="1172" spans="17:32">
      <c r="Q1172">
        <v>3</v>
      </c>
      <c r="R1172">
        <v>3</v>
      </c>
      <c r="S1172">
        <v>40</v>
      </c>
      <c r="T1172" t="s">
        <v>4314</v>
      </c>
      <c r="U1172" t="s">
        <v>4315</v>
      </c>
      <c r="AC1172">
        <v>20</v>
      </c>
      <c r="AD1172">
        <v>15</v>
      </c>
      <c r="AE1172" t="s">
        <v>4316</v>
      </c>
      <c r="AF1172" t="s">
        <v>4317</v>
      </c>
    </row>
    <row r="1173" spans="17:32">
      <c r="Q1173">
        <v>3</v>
      </c>
      <c r="R1173">
        <v>3</v>
      </c>
      <c r="S1173">
        <v>41</v>
      </c>
      <c r="T1173" t="s">
        <v>4318</v>
      </c>
      <c r="U1173" t="s">
        <v>4319</v>
      </c>
      <c r="AC1173">
        <v>20</v>
      </c>
      <c r="AD1173">
        <v>16</v>
      </c>
      <c r="AE1173" t="s">
        <v>4320</v>
      </c>
      <c r="AF1173" t="s">
        <v>4321</v>
      </c>
    </row>
    <row r="1174" spans="17:32">
      <c r="Q1174">
        <v>3</v>
      </c>
      <c r="R1174">
        <v>3</v>
      </c>
      <c r="S1174">
        <v>42</v>
      </c>
      <c r="T1174" t="s">
        <v>4322</v>
      </c>
      <c r="U1174" t="s">
        <v>4323</v>
      </c>
      <c r="AC1174">
        <v>20</v>
      </c>
      <c r="AD1174">
        <v>17</v>
      </c>
      <c r="AE1174" t="s">
        <v>4324</v>
      </c>
      <c r="AF1174" t="s">
        <v>4325</v>
      </c>
    </row>
    <row r="1175" spans="17:32">
      <c r="Q1175">
        <v>3</v>
      </c>
      <c r="R1175">
        <v>3</v>
      </c>
      <c r="S1175">
        <v>43</v>
      </c>
      <c r="T1175" t="s">
        <v>4326</v>
      </c>
      <c r="U1175" t="s">
        <v>4327</v>
      </c>
      <c r="AC1175">
        <v>20</v>
      </c>
      <c r="AD1175">
        <v>18</v>
      </c>
      <c r="AE1175" t="s">
        <v>4328</v>
      </c>
      <c r="AF1175" t="s">
        <v>4329</v>
      </c>
    </row>
    <row r="1176" spans="17:32">
      <c r="Q1176">
        <v>3</v>
      </c>
      <c r="R1176">
        <v>3</v>
      </c>
      <c r="S1176">
        <v>44</v>
      </c>
      <c r="T1176" t="s">
        <v>4330</v>
      </c>
      <c r="U1176" t="s">
        <v>4331</v>
      </c>
      <c r="AC1176">
        <v>20</v>
      </c>
      <c r="AD1176">
        <v>19</v>
      </c>
      <c r="AE1176" t="s">
        <v>4332</v>
      </c>
      <c r="AF1176" t="s">
        <v>4333</v>
      </c>
    </row>
    <row r="1177" spans="17:32">
      <c r="Q1177">
        <v>3</v>
      </c>
      <c r="R1177">
        <v>3</v>
      </c>
      <c r="S1177">
        <v>45</v>
      </c>
      <c r="T1177" t="s">
        <v>4334</v>
      </c>
      <c r="U1177" t="s">
        <v>4335</v>
      </c>
      <c r="AC1177">
        <v>20</v>
      </c>
      <c r="AD1177">
        <v>20</v>
      </c>
      <c r="AE1177" t="s">
        <v>4336</v>
      </c>
      <c r="AF1177" t="s">
        <v>4337</v>
      </c>
    </row>
    <row r="1178" spans="17:32">
      <c r="Q1178">
        <v>3</v>
      </c>
      <c r="R1178">
        <v>3</v>
      </c>
      <c r="S1178">
        <v>46</v>
      </c>
      <c r="T1178" t="s">
        <v>4338</v>
      </c>
      <c r="U1178" t="s">
        <v>4339</v>
      </c>
      <c r="AC1178">
        <v>20</v>
      </c>
      <c r="AD1178">
        <v>21</v>
      </c>
      <c r="AE1178" t="s">
        <v>4340</v>
      </c>
      <c r="AF1178" t="s">
        <v>4341</v>
      </c>
    </row>
    <row r="1179" spans="17:32">
      <c r="Q1179">
        <v>3</v>
      </c>
      <c r="R1179">
        <v>3</v>
      </c>
      <c r="S1179">
        <v>47</v>
      </c>
      <c r="T1179" t="s">
        <v>4342</v>
      </c>
      <c r="U1179" t="s">
        <v>4343</v>
      </c>
      <c r="AC1179">
        <v>20</v>
      </c>
      <c r="AD1179">
        <v>22</v>
      </c>
      <c r="AE1179" t="s">
        <v>4344</v>
      </c>
      <c r="AF1179" t="s">
        <v>4345</v>
      </c>
    </row>
    <row r="1180" spans="17:32">
      <c r="Q1180">
        <v>3</v>
      </c>
      <c r="R1180">
        <v>3</v>
      </c>
      <c r="S1180">
        <v>48</v>
      </c>
      <c r="T1180" t="s">
        <v>4346</v>
      </c>
      <c r="U1180" t="s">
        <v>4347</v>
      </c>
      <c r="AC1180">
        <v>20</v>
      </c>
      <c r="AD1180">
        <v>23</v>
      </c>
      <c r="AE1180" t="s">
        <v>4348</v>
      </c>
      <c r="AF1180" t="s">
        <v>4349</v>
      </c>
    </row>
    <row r="1181" spans="17:32">
      <c r="Q1181">
        <v>3</v>
      </c>
      <c r="R1181">
        <v>3</v>
      </c>
      <c r="S1181">
        <v>49</v>
      </c>
      <c r="T1181" t="s">
        <v>4350</v>
      </c>
      <c r="U1181" t="s">
        <v>4351</v>
      </c>
      <c r="AC1181">
        <v>20</v>
      </c>
      <c r="AD1181">
        <v>24</v>
      </c>
      <c r="AE1181" t="s">
        <v>4352</v>
      </c>
      <c r="AF1181" t="s">
        <v>4353</v>
      </c>
    </row>
    <row r="1182" spans="17:32">
      <c r="Q1182">
        <v>3</v>
      </c>
      <c r="R1182">
        <v>3</v>
      </c>
      <c r="S1182">
        <v>50</v>
      </c>
      <c r="T1182" t="s">
        <v>4354</v>
      </c>
      <c r="U1182" t="s">
        <v>4355</v>
      </c>
      <c r="AC1182">
        <v>20</v>
      </c>
      <c r="AD1182">
        <v>25</v>
      </c>
      <c r="AE1182" t="s">
        <v>4356</v>
      </c>
      <c r="AF1182" t="s">
        <v>4357</v>
      </c>
    </row>
    <row r="1183" spans="17:32">
      <c r="Q1183">
        <v>3</v>
      </c>
      <c r="R1183">
        <v>3</v>
      </c>
      <c r="S1183">
        <v>51</v>
      </c>
      <c r="T1183" t="s">
        <v>4358</v>
      </c>
      <c r="U1183" t="s">
        <v>4359</v>
      </c>
      <c r="AC1183">
        <v>20</v>
      </c>
      <c r="AD1183">
        <v>26</v>
      </c>
      <c r="AE1183" t="s">
        <v>4360</v>
      </c>
      <c r="AF1183" t="s">
        <v>4361</v>
      </c>
    </row>
    <row r="1184" spans="17:32">
      <c r="Q1184">
        <v>3</v>
      </c>
      <c r="R1184">
        <v>3</v>
      </c>
      <c r="S1184">
        <v>52</v>
      </c>
      <c r="T1184" t="s">
        <v>40</v>
      </c>
      <c r="U1184" t="s">
        <v>4362</v>
      </c>
      <c r="AC1184">
        <v>20</v>
      </c>
      <c r="AD1184">
        <v>27</v>
      </c>
      <c r="AE1184" t="s">
        <v>4363</v>
      </c>
      <c r="AF1184" t="s">
        <v>4364</v>
      </c>
    </row>
    <row r="1185" spans="17:32">
      <c r="Q1185">
        <v>3</v>
      </c>
      <c r="R1185">
        <v>4</v>
      </c>
      <c r="S1185">
        <v>1</v>
      </c>
      <c r="T1185" t="s">
        <v>3747</v>
      </c>
      <c r="U1185" t="s">
        <v>4365</v>
      </c>
      <c r="AC1185">
        <v>20</v>
      </c>
      <c r="AD1185">
        <v>28</v>
      </c>
      <c r="AE1185" t="s">
        <v>4366</v>
      </c>
      <c r="AF1185" t="s">
        <v>4367</v>
      </c>
    </row>
    <row r="1186" spans="17:32">
      <c r="Q1186">
        <v>3</v>
      </c>
      <c r="R1186">
        <v>4</v>
      </c>
      <c r="S1186">
        <v>2</v>
      </c>
      <c r="T1186" t="s">
        <v>4368</v>
      </c>
      <c r="U1186" t="s">
        <v>4369</v>
      </c>
      <c r="AC1186">
        <v>20</v>
      </c>
      <c r="AD1186">
        <v>29</v>
      </c>
      <c r="AE1186" t="s">
        <v>4370</v>
      </c>
      <c r="AF1186" t="s">
        <v>4371</v>
      </c>
    </row>
    <row r="1187" spans="17:32">
      <c r="Q1187">
        <v>3</v>
      </c>
      <c r="R1187">
        <v>4</v>
      </c>
      <c r="S1187">
        <v>3</v>
      </c>
      <c r="T1187" t="s">
        <v>4372</v>
      </c>
      <c r="U1187" t="s">
        <v>4373</v>
      </c>
      <c r="AC1187">
        <v>20</v>
      </c>
      <c r="AD1187">
        <v>30</v>
      </c>
      <c r="AE1187" t="s">
        <v>4374</v>
      </c>
      <c r="AF1187" t="s">
        <v>4375</v>
      </c>
    </row>
    <row r="1188" spans="17:32">
      <c r="Q1188">
        <v>3</v>
      </c>
      <c r="R1188">
        <v>4</v>
      </c>
      <c r="S1188">
        <v>4</v>
      </c>
      <c r="T1188" t="s">
        <v>4376</v>
      </c>
      <c r="U1188" t="s">
        <v>4377</v>
      </c>
      <c r="AC1188">
        <v>20</v>
      </c>
      <c r="AD1188">
        <v>31</v>
      </c>
      <c r="AE1188" t="s">
        <v>4378</v>
      </c>
      <c r="AF1188" t="s">
        <v>4379</v>
      </c>
    </row>
    <row r="1189" spans="17:32">
      <c r="Q1189">
        <v>3</v>
      </c>
      <c r="R1189">
        <v>4</v>
      </c>
      <c r="S1189">
        <v>5</v>
      </c>
      <c r="T1189" t="s">
        <v>4380</v>
      </c>
      <c r="U1189" t="s">
        <v>4381</v>
      </c>
      <c r="AC1189">
        <v>20</v>
      </c>
      <c r="AD1189">
        <v>32</v>
      </c>
      <c r="AE1189" t="s">
        <v>4382</v>
      </c>
      <c r="AF1189" t="s">
        <v>4383</v>
      </c>
    </row>
    <row r="1190" spans="17:32">
      <c r="Q1190">
        <v>3</v>
      </c>
      <c r="R1190">
        <v>4</v>
      </c>
      <c r="S1190">
        <v>6</v>
      </c>
      <c r="T1190" t="s">
        <v>4384</v>
      </c>
      <c r="U1190" t="s">
        <v>4385</v>
      </c>
      <c r="AC1190">
        <v>20</v>
      </c>
      <c r="AD1190">
        <v>33</v>
      </c>
      <c r="AE1190" t="s">
        <v>4386</v>
      </c>
      <c r="AF1190" t="s">
        <v>4387</v>
      </c>
    </row>
    <row r="1191" spans="17:32">
      <c r="Q1191">
        <v>3</v>
      </c>
      <c r="R1191">
        <v>4</v>
      </c>
      <c r="S1191">
        <v>7</v>
      </c>
      <c r="T1191" t="s">
        <v>4388</v>
      </c>
      <c r="U1191" t="s">
        <v>4389</v>
      </c>
      <c r="AC1191">
        <v>20</v>
      </c>
      <c r="AD1191">
        <v>34</v>
      </c>
      <c r="AE1191" t="s">
        <v>4390</v>
      </c>
      <c r="AF1191" t="s">
        <v>4391</v>
      </c>
    </row>
    <row r="1192" spans="17:32">
      <c r="Q1192">
        <v>3</v>
      </c>
      <c r="R1192">
        <v>4</v>
      </c>
      <c r="S1192">
        <v>8</v>
      </c>
      <c r="T1192" t="s">
        <v>4392</v>
      </c>
      <c r="U1192" t="s">
        <v>4393</v>
      </c>
      <c r="AC1192">
        <v>20</v>
      </c>
      <c r="AD1192">
        <v>35</v>
      </c>
      <c r="AE1192" t="s">
        <v>4394</v>
      </c>
      <c r="AF1192" t="s">
        <v>4395</v>
      </c>
    </row>
    <row r="1193" spans="17:32">
      <c r="Q1193">
        <v>3</v>
      </c>
      <c r="R1193">
        <v>4</v>
      </c>
      <c r="S1193">
        <v>9</v>
      </c>
      <c r="T1193" t="s">
        <v>4396</v>
      </c>
      <c r="U1193" t="s">
        <v>4397</v>
      </c>
      <c r="AC1193">
        <v>20</v>
      </c>
      <c r="AD1193">
        <v>36</v>
      </c>
      <c r="AE1193" t="s">
        <v>4398</v>
      </c>
      <c r="AF1193" t="s">
        <v>4399</v>
      </c>
    </row>
    <row r="1194" spans="17:32">
      <c r="Q1194">
        <v>3</v>
      </c>
      <c r="R1194">
        <v>4</v>
      </c>
      <c r="S1194">
        <v>10</v>
      </c>
      <c r="T1194" t="s">
        <v>4400</v>
      </c>
      <c r="U1194" t="s">
        <v>4401</v>
      </c>
      <c r="AC1194">
        <v>20</v>
      </c>
      <c r="AD1194">
        <v>37</v>
      </c>
      <c r="AE1194" t="s">
        <v>4402</v>
      </c>
      <c r="AF1194" t="s">
        <v>4403</v>
      </c>
    </row>
    <row r="1195" spans="17:32">
      <c r="Q1195">
        <v>3</v>
      </c>
      <c r="R1195">
        <v>4</v>
      </c>
      <c r="S1195">
        <v>11</v>
      </c>
      <c r="T1195" t="s">
        <v>4404</v>
      </c>
      <c r="U1195" t="s">
        <v>4405</v>
      </c>
      <c r="AC1195">
        <v>20</v>
      </c>
      <c r="AD1195">
        <v>38</v>
      </c>
      <c r="AE1195" t="s">
        <v>4406</v>
      </c>
      <c r="AF1195" t="s">
        <v>4407</v>
      </c>
    </row>
    <row r="1196" spans="17:32">
      <c r="Q1196">
        <v>3</v>
      </c>
      <c r="R1196">
        <v>4</v>
      </c>
      <c r="S1196">
        <v>12</v>
      </c>
      <c r="T1196" t="s">
        <v>4408</v>
      </c>
      <c r="U1196" t="s">
        <v>4409</v>
      </c>
      <c r="AC1196">
        <v>20</v>
      </c>
      <c r="AD1196">
        <v>39</v>
      </c>
      <c r="AE1196" t="s">
        <v>4410</v>
      </c>
      <c r="AF1196" t="s">
        <v>4411</v>
      </c>
    </row>
    <row r="1197" spans="17:32">
      <c r="Q1197">
        <v>3</v>
      </c>
      <c r="R1197">
        <v>4</v>
      </c>
      <c r="S1197">
        <v>13</v>
      </c>
      <c r="T1197" t="s">
        <v>4412</v>
      </c>
      <c r="U1197" t="s">
        <v>4413</v>
      </c>
      <c r="AC1197">
        <v>20</v>
      </c>
      <c r="AD1197">
        <v>40</v>
      </c>
      <c r="AE1197" t="s">
        <v>4414</v>
      </c>
      <c r="AF1197" t="s">
        <v>4415</v>
      </c>
    </row>
    <row r="1198" spans="17:32">
      <c r="Q1198">
        <v>3</v>
      </c>
      <c r="R1198">
        <v>4</v>
      </c>
      <c r="S1198">
        <v>14</v>
      </c>
      <c r="T1198" t="s">
        <v>4416</v>
      </c>
      <c r="U1198" t="s">
        <v>4417</v>
      </c>
      <c r="AC1198">
        <v>20</v>
      </c>
      <c r="AD1198">
        <v>41</v>
      </c>
      <c r="AE1198" t="s">
        <v>4418</v>
      </c>
      <c r="AF1198" t="s">
        <v>4419</v>
      </c>
    </row>
    <row r="1199" spans="17:32">
      <c r="Q1199">
        <v>3</v>
      </c>
      <c r="R1199">
        <v>4</v>
      </c>
      <c r="S1199">
        <v>15</v>
      </c>
      <c r="T1199" t="s">
        <v>4420</v>
      </c>
      <c r="U1199" t="s">
        <v>4421</v>
      </c>
      <c r="AC1199">
        <v>20</v>
      </c>
      <c r="AD1199">
        <v>42</v>
      </c>
      <c r="AE1199" t="s">
        <v>4422</v>
      </c>
      <c r="AF1199" t="s">
        <v>4423</v>
      </c>
    </row>
    <row r="1200" spans="17:32">
      <c r="Q1200">
        <v>3</v>
      </c>
      <c r="R1200">
        <v>4</v>
      </c>
      <c r="S1200">
        <v>16</v>
      </c>
      <c r="T1200" t="s">
        <v>4424</v>
      </c>
      <c r="U1200" t="s">
        <v>4425</v>
      </c>
      <c r="AC1200">
        <v>21</v>
      </c>
      <c r="AD1200">
        <v>1</v>
      </c>
      <c r="AE1200" t="s">
        <v>769</v>
      </c>
      <c r="AF1200" t="s">
        <v>4426</v>
      </c>
    </row>
    <row r="1201" spans="17:32">
      <c r="Q1201">
        <v>3</v>
      </c>
      <c r="R1201">
        <v>4</v>
      </c>
      <c r="S1201">
        <v>17</v>
      </c>
      <c r="T1201" t="s">
        <v>4427</v>
      </c>
      <c r="U1201" t="s">
        <v>4428</v>
      </c>
      <c r="AC1201">
        <v>21</v>
      </c>
      <c r="AD1201">
        <v>2</v>
      </c>
      <c r="AE1201" t="s">
        <v>4429</v>
      </c>
      <c r="AF1201" t="s">
        <v>4430</v>
      </c>
    </row>
    <row r="1202" spans="17:32">
      <c r="Q1202">
        <v>3</v>
      </c>
      <c r="R1202">
        <v>4</v>
      </c>
      <c r="S1202">
        <v>18</v>
      </c>
      <c r="T1202" t="s">
        <v>4431</v>
      </c>
      <c r="U1202" t="s">
        <v>4432</v>
      </c>
      <c r="AC1202">
        <v>21</v>
      </c>
      <c r="AD1202">
        <v>3</v>
      </c>
      <c r="AE1202" t="s">
        <v>4433</v>
      </c>
      <c r="AF1202" t="s">
        <v>4434</v>
      </c>
    </row>
    <row r="1203" spans="17:32">
      <c r="Q1203">
        <v>3</v>
      </c>
      <c r="R1203">
        <v>4</v>
      </c>
      <c r="S1203">
        <v>19</v>
      </c>
      <c r="T1203" t="s">
        <v>4435</v>
      </c>
      <c r="U1203" t="s">
        <v>4436</v>
      </c>
      <c r="AC1203">
        <v>21</v>
      </c>
      <c r="AD1203">
        <v>4</v>
      </c>
      <c r="AE1203" t="s">
        <v>4437</v>
      </c>
      <c r="AF1203" t="s">
        <v>4438</v>
      </c>
    </row>
    <row r="1204" spans="17:32">
      <c r="Q1204">
        <v>3</v>
      </c>
      <c r="R1204">
        <v>4</v>
      </c>
      <c r="S1204">
        <v>20</v>
      </c>
      <c r="T1204" t="s">
        <v>4439</v>
      </c>
      <c r="U1204" t="s">
        <v>4440</v>
      </c>
      <c r="AC1204">
        <v>21</v>
      </c>
      <c r="AD1204">
        <v>5</v>
      </c>
      <c r="AE1204" t="s">
        <v>774</v>
      </c>
      <c r="AF1204" t="s">
        <v>4441</v>
      </c>
    </row>
    <row r="1205" spans="17:32">
      <c r="Q1205">
        <v>3</v>
      </c>
      <c r="R1205">
        <v>4</v>
      </c>
      <c r="S1205">
        <v>21</v>
      </c>
      <c r="T1205" t="s">
        <v>4442</v>
      </c>
      <c r="U1205" t="s">
        <v>4443</v>
      </c>
      <c r="AC1205">
        <v>21</v>
      </c>
      <c r="AD1205">
        <v>6</v>
      </c>
      <c r="AE1205" t="s">
        <v>4444</v>
      </c>
      <c r="AF1205" t="s">
        <v>4445</v>
      </c>
    </row>
    <row r="1206" spans="17:32">
      <c r="Q1206">
        <v>3</v>
      </c>
      <c r="R1206">
        <v>4</v>
      </c>
      <c r="S1206">
        <v>22</v>
      </c>
      <c r="T1206" t="s">
        <v>4446</v>
      </c>
      <c r="U1206" t="s">
        <v>4447</v>
      </c>
      <c r="AC1206">
        <v>21</v>
      </c>
      <c r="AD1206">
        <v>7</v>
      </c>
      <c r="AE1206" t="s">
        <v>4448</v>
      </c>
      <c r="AF1206" t="s">
        <v>4449</v>
      </c>
    </row>
    <row r="1207" spans="17:32">
      <c r="Q1207">
        <v>3</v>
      </c>
      <c r="R1207">
        <v>4</v>
      </c>
      <c r="S1207">
        <v>23</v>
      </c>
      <c r="T1207" t="s">
        <v>4450</v>
      </c>
      <c r="U1207" t="s">
        <v>4451</v>
      </c>
      <c r="AC1207">
        <v>21</v>
      </c>
      <c r="AD1207">
        <v>8</v>
      </c>
      <c r="AE1207" t="s">
        <v>4452</v>
      </c>
      <c r="AF1207" t="s">
        <v>4453</v>
      </c>
    </row>
    <row r="1208" spans="17:32">
      <c r="Q1208">
        <v>3</v>
      </c>
      <c r="R1208">
        <v>4</v>
      </c>
      <c r="S1208">
        <v>24</v>
      </c>
      <c r="T1208" t="s">
        <v>4454</v>
      </c>
      <c r="U1208" t="s">
        <v>4455</v>
      </c>
      <c r="AC1208">
        <v>21</v>
      </c>
      <c r="AD1208">
        <v>9</v>
      </c>
      <c r="AE1208" t="s">
        <v>4456</v>
      </c>
      <c r="AF1208" t="s">
        <v>4457</v>
      </c>
    </row>
    <row r="1209" spans="17:32">
      <c r="Q1209">
        <v>3</v>
      </c>
      <c r="R1209">
        <v>4</v>
      </c>
      <c r="S1209">
        <v>25</v>
      </c>
      <c r="T1209" t="s">
        <v>4458</v>
      </c>
      <c r="U1209" t="s">
        <v>4459</v>
      </c>
      <c r="AC1209">
        <v>21</v>
      </c>
      <c r="AD1209">
        <v>10</v>
      </c>
      <c r="AE1209" t="s">
        <v>4460</v>
      </c>
      <c r="AF1209" t="s">
        <v>4461</v>
      </c>
    </row>
    <row r="1210" spans="17:32">
      <c r="Q1210">
        <v>3</v>
      </c>
      <c r="R1210">
        <v>4</v>
      </c>
      <c r="S1210">
        <v>26</v>
      </c>
      <c r="T1210" t="s">
        <v>4462</v>
      </c>
      <c r="U1210" t="s">
        <v>4463</v>
      </c>
      <c r="AC1210">
        <v>21</v>
      </c>
      <c r="AD1210">
        <v>11</v>
      </c>
      <c r="AE1210" t="s">
        <v>4464</v>
      </c>
      <c r="AF1210" t="s">
        <v>4465</v>
      </c>
    </row>
    <row r="1211" spans="17:32">
      <c r="Q1211">
        <v>3</v>
      </c>
      <c r="R1211">
        <v>4</v>
      </c>
      <c r="S1211">
        <v>27</v>
      </c>
      <c r="T1211" t="s">
        <v>4466</v>
      </c>
      <c r="U1211" t="s">
        <v>4467</v>
      </c>
      <c r="AC1211">
        <v>21</v>
      </c>
      <c r="AD1211">
        <v>12</v>
      </c>
      <c r="AE1211" t="s">
        <v>4468</v>
      </c>
      <c r="AF1211" t="s">
        <v>4469</v>
      </c>
    </row>
    <row r="1212" spans="17:32">
      <c r="Q1212">
        <v>3</v>
      </c>
      <c r="R1212">
        <v>4</v>
      </c>
      <c r="S1212">
        <v>28</v>
      </c>
      <c r="T1212" t="s">
        <v>40</v>
      </c>
      <c r="U1212" t="s">
        <v>4470</v>
      </c>
      <c r="AC1212">
        <v>21</v>
      </c>
      <c r="AD1212">
        <v>13</v>
      </c>
      <c r="AE1212" t="s">
        <v>4471</v>
      </c>
      <c r="AF1212" t="s">
        <v>4472</v>
      </c>
    </row>
    <row r="1213" spans="17:32">
      <c r="Q1213">
        <v>3</v>
      </c>
      <c r="R1213">
        <v>5</v>
      </c>
      <c r="S1213">
        <v>1</v>
      </c>
      <c r="T1213" t="s">
        <v>3747</v>
      </c>
      <c r="U1213" t="s">
        <v>4473</v>
      </c>
      <c r="AC1213">
        <v>21</v>
      </c>
      <c r="AD1213">
        <v>14</v>
      </c>
      <c r="AE1213" t="s">
        <v>4474</v>
      </c>
      <c r="AF1213" t="s">
        <v>4475</v>
      </c>
    </row>
    <row r="1214" spans="17:32">
      <c r="Q1214">
        <v>3</v>
      </c>
      <c r="R1214">
        <v>5</v>
      </c>
      <c r="S1214">
        <v>2</v>
      </c>
      <c r="T1214" t="s">
        <v>4358</v>
      </c>
      <c r="U1214" t="s">
        <v>4476</v>
      </c>
      <c r="AC1214">
        <v>21</v>
      </c>
      <c r="AD1214">
        <v>15</v>
      </c>
      <c r="AE1214" t="s">
        <v>4477</v>
      </c>
      <c r="AF1214" t="s">
        <v>4478</v>
      </c>
    </row>
    <row r="1215" spans="17:32">
      <c r="Q1215">
        <v>3</v>
      </c>
      <c r="R1215">
        <v>5</v>
      </c>
      <c r="S1215">
        <v>3</v>
      </c>
      <c r="T1215" t="s">
        <v>4479</v>
      </c>
      <c r="U1215" t="s">
        <v>4480</v>
      </c>
      <c r="AC1215">
        <v>21</v>
      </c>
      <c r="AD1215">
        <v>16</v>
      </c>
      <c r="AE1215" t="s">
        <v>4481</v>
      </c>
      <c r="AF1215" t="s">
        <v>4482</v>
      </c>
    </row>
    <row r="1216" spans="17:32">
      <c r="Q1216">
        <v>3</v>
      </c>
      <c r="R1216">
        <v>5</v>
      </c>
      <c r="S1216">
        <v>4</v>
      </c>
      <c r="T1216" t="s">
        <v>4483</v>
      </c>
      <c r="U1216" t="s">
        <v>4484</v>
      </c>
      <c r="AC1216">
        <v>21</v>
      </c>
      <c r="AD1216">
        <v>17</v>
      </c>
      <c r="AE1216" t="s">
        <v>4485</v>
      </c>
      <c r="AF1216" t="s">
        <v>4486</v>
      </c>
    </row>
    <row r="1217" spans="17:32">
      <c r="Q1217">
        <v>3</v>
      </c>
      <c r="R1217">
        <v>5</v>
      </c>
      <c r="S1217">
        <v>5</v>
      </c>
      <c r="T1217" t="s">
        <v>4487</v>
      </c>
      <c r="U1217" t="s">
        <v>4488</v>
      </c>
      <c r="AC1217">
        <v>21</v>
      </c>
      <c r="AD1217">
        <v>18</v>
      </c>
      <c r="AE1217" t="s">
        <v>4489</v>
      </c>
      <c r="AF1217" t="s">
        <v>4490</v>
      </c>
    </row>
    <row r="1218" spans="17:32">
      <c r="Q1218">
        <v>3</v>
      </c>
      <c r="R1218">
        <v>5</v>
      </c>
      <c r="S1218">
        <v>6</v>
      </c>
      <c r="T1218" t="s">
        <v>4491</v>
      </c>
      <c r="U1218" t="s">
        <v>4492</v>
      </c>
      <c r="AC1218">
        <v>21</v>
      </c>
      <c r="AD1218">
        <v>19</v>
      </c>
      <c r="AE1218" t="s">
        <v>4493</v>
      </c>
      <c r="AF1218" t="s">
        <v>4494</v>
      </c>
    </row>
    <row r="1219" spans="17:32">
      <c r="Q1219">
        <v>3</v>
      </c>
      <c r="R1219">
        <v>5</v>
      </c>
      <c r="S1219">
        <v>7</v>
      </c>
      <c r="T1219" t="s">
        <v>4495</v>
      </c>
      <c r="U1219" t="s">
        <v>4496</v>
      </c>
      <c r="AC1219">
        <v>21</v>
      </c>
      <c r="AD1219">
        <v>20</v>
      </c>
      <c r="AE1219" t="s">
        <v>4497</v>
      </c>
      <c r="AF1219" t="s">
        <v>4498</v>
      </c>
    </row>
    <row r="1220" spans="17:32">
      <c r="Q1220">
        <v>3</v>
      </c>
      <c r="R1220">
        <v>5</v>
      </c>
      <c r="S1220">
        <v>8</v>
      </c>
      <c r="T1220" t="s">
        <v>4499</v>
      </c>
      <c r="U1220" t="s">
        <v>4500</v>
      </c>
      <c r="AC1220">
        <v>21</v>
      </c>
      <c r="AD1220">
        <v>21</v>
      </c>
      <c r="AE1220" t="s">
        <v>4501</v>
      </c>
      <c r="AF1220" t="s">
        <v>4502</v>
      </c>
    </row>
    <row r="1221" spans="17:32">
      <c r="Q1221">
        <v>3</v>
      </c>
      <c r="R1221">
        <v>5</v>
      </c>
      <c r="S1221">
        <v>9</v>
      </c>
      <c r="T1221" t="s">
        <v>4503</v>
      </c>
      <c r="U1221" t="s">
        <v>4504</v>
      </c>
      <c r="AC1221">
        <v>21</v>
      </c>
      <c r="AD1221">
        <v>22</v>
      </c>
      <c r="AE1221" t="s">
        <v>4505</v>
      </c>
      <c r="AF1221" t="s">
        <v>4506</v>
      </c>
    </row>
    <row r="1222" spans="17:32">
      <c r="Q1222">
        <v>3</v>
      </c>
      <c r="R1222">
        <v>5</v>
      </c>
      <c r="S1222">
        <v>10</v>
      </c>
      <c r="T1222" t="s">
        <v>4507</v>
      </c>
      <c r="U1222" t="s">
        <v>4508</v>
      </c>
      <c r="AC1222">
        <v>21</v>
      </c>
      <c r="AD1222">
        <v>23</v>
      </c>
      <c r="AE1222" t="s">
        <v>4509</v>
      </c>
      <c r="AF1222" t="s">
        <v>4510</v>
      </c>
    </row>
    <row r="1223" spans="17:32">
      <c r="Q1223">
        <v>3</v>
      </c>
      <c r="R1223">
        <v>5</v>
      </c>
      <c r="S1223">
        <v>11</v>
      </c>
      <c r="T1223" t="s">
        <v>4511</v>
      </c>
      <c r="U1223" t="s">
        <v>4512</v>
      </c>
      <c r="AC1223">
        <v>21</v>
      </c>
      <c r="AD1223">
        <v>24</v>
      </c>
      <c r="AE1223" t="s">
        <v>4513</v>
      </c>
      <c r="AF1223" t="s">
        <v>4514</v>
      </c>
    </row>
    <row r="1224" spans="17:32">
      <c r="Q1224">
        <v>3</v>
      </c>
      <c r="R1224">
        <v>5</v>
      </c>
      <c r="S1224">
        <v>12</v>
      </c>
      <c r="T1224" t="s">
        <v>4515</v>
      </c>
      <c r="U1224" t="s">
        <v>4516</v>
      </c>
      <c r="AC1224">
        <v>21</v>
      </c>
      <c r="AD1224">
        <v>25</v>
      </c>
      <c r="AE1224" t="s">
        <v>4517</v>
      </c>
      <c r="AF1224" t="s">
        <v>4518</v>
      </c>
    </row>
    <row r="1225" spans="17:32">
      <c r="Q1225">
        <v>3</v>
      </c>
      <c r="R1225">
        <v>5</v>
      </c>
      <c r="S1225">
        <v>13</v>
      </c>
      <c r="T1225" t="s">
        <v>40</v>
      </c>
      <c r="U1225" t="s">
        <v>4519</v>
      </c>
      <c r="AC1225">
        <v>21</v>
      </c>
      <c r="AD1225">
        <v>26</v>
      </c>
      <c r="AE1225" t="s">
        <v>4520</v>
      </c>
      <c r="AF1225" t="s">
        <v>4521</v>
      </c>
    </row>
    <row r="1226" spans="17:32">
      <c r="Q1226">
        <v>3</v>
      </c>
      <c r="R1226">
        <v>6</v>
      </c>
      <c r="S1226">
        <v>1</v>
      </c>
      <c r="T1226" t="s">
        <v>3747</v>
      </c>
      <c r="U1226" t="s">
        <v>4522</v>
      </c>
      <c r="AC1226">
        <v>21</v>
      </c>
      <c r="AD1226">
        <v>27</v>
      </c>
      <c r="AE1226" t="s">
        <v>4523</v>
      </c>
      <c r="AF1226" t="s">
        <v>4524</v>
      </c>
    </row>
    <row r="1227" spans="17:32">
      <c r="Q1227">
        <v>3</v>
      </c>
      <c r="R1227">
        <v>6</v>
      </c>
      <c r="S1227">
        <v>2</v>
      </c>
      <c r="T1227" t="s">
        <v>4358</v>
      </c>
      <c r="U1227" t="s">
        <v>4525</v>
      </c>
      <c r="AC1227">
        <v>21</v>
      </c>
      <c r="AD1227">
        <v>28</v>
      </c>
      <c r="AE1227" t="s">
        <v>4526</v>
      </c>
      <c r="AF1227" t="s">
        <v>4527</v>
      </c>
    </row>
    <row r="1228" spans="17:32">
      <c r="Q1228">
        <v>3</v>
      </c>
      <c r="R1228">
        <v>6</v>
      </c>
      <c r="S1228">
        <v>3</v>
      </c>
      <c r="T1228" t="s">
        <v>4528</v>
      </c>
      <c r="U1228" t="s">
        <v>4529</v>
      </c>
      <c r="AC1228">
        <v>21</v>
      </c>
      <c r="AD1228">
        <v>29</v>
      </c>
      <c r="AE1228" t="s">
        <v>4530</v>
      </c>
      <c r="AF1228" t="s">
        <v>4531</v>
      </c>
    </row>
    <row r="1229" spans="17:32">
      <c r="Q1229">
        <v>3</v>
      </c>
      <c r="R1229">
        <v>6</v>
      </c>
      <c r="S1229">
        <v>4</v>
      </c>
      <c r="T1229" t="s">
        <v>4532</v>
      </c>
      <c r="U1229" t="s">
        <v>4533</v>
      </c>
      <c r="AC1229">
        <v>21</v>
      </c>
      <c r="AD1229">
        <v>30</v>
      </c>
      <c r="AE1229" t="s">
        <v>4534</v>
      </c>
      <c r="AF1229" t="s">
        <v>4535</v>
      </c>
    </row>
    <row r="1230" spans="17:32">
      <c r="Q1230">
        <v>3</v>
      </c>
      <c r="R1230">
        <v>6</v>
      </c>
      <c r="S1230">
        <v>5</v>
      </c>
      <c r="T1230" t="s">
        <v>4536</v>
      </c>
      <c r="U1230" t="s">
        <v>4537</v>
      </c>
      <c r="AC1230">
        <v>21</v>
      </c>
      <c r="AD1230">
        <v>31</v>
      </c>
      <c r="AE1230" t="s">
        <v>4538</v>
      </c>
      <c r="AF1230" t="s">
        <v>4539</v>
      </c>
    </row>
    <row r="1231" spans="17:32">
      <c r="Q1231">
        <v>3</v>
      </c>
      <c r="R1231">
        <v>6</v>
      </c>
      <c r="S1231">
        <v>6</v>
      </c>
      <c r="T1231" t="s">
        <v>4540</v>
      </c>
      <c r="U1231" t="s">
        <v>4541</v>
      </c>
      <c r="AC1231">
        <v>21</v>
      </c>
      <c r="AD1231">
        <v>32</v>
      </c>
      <c r="AE1231" t="s">
        <v>4542</v>
      </c>
      <c r="AF1231" t="s">
        <v>4543</v>
      </c>
    </row>
    <row r="1232" spans="17:32">
      <c r="Q1232">
        <v>3</v>
      </c>
      <c r="R1232">
        <v>6</v>
      </c>
      <c r="S1232">
        <v>7</v>
      </c>
      <c r="T1232" t="s">
        <v>4544</v>
      </c>
      <c r="U1232" t="s">
        <v>4545</v>
      </c>
      <c r="AC1232">
        <v>21</v>
      </c>
      <c r="AD1232">
        <v>33</v>
      </c>
      <c r="AE1232" t="s">
        <v>4546</v>
      </c>
      <c r="AF1232" t="s">
        <v>4547</v>
      </c>
    </row>
    <row r="1233" spans="17:32">
      <c r="Q1233">
        <v>3</v>
      </c>
      <c r="R1233">
        <v>6</v>
      </c>
      <c r="S1233">
        <v>8</v>
      </c>
      <c r="T1233" t="s">
        <v>4548</v>
      </c>
      <c r="U1233" t="s">
        <v>4549</v>
      </c>
      <c r="AC1233">
        <v>21</v>
      </c>
      <c r="AD1233">
        <v>34</v>
      </c>
      <c r="AE1233" t="s">
        <v>4550</v>
      </c>
      <c r="AF1233" t="s">
        <v>4551</v>
      </c>
    </row>
    <row r="1234" spans="17:32">
      <c r="Q1234">
        <v>3</v>
      </c>
      <c r="R1234">
        <v>6</v>
      </c>
      <c r="S1234">
        <v>9</v>
      </c>
      <c r="T1234" t="s">
        <v>40</v>
      </c>
      <c r="U1234" t="s">
        <v>4552</v>
      </c>
      <c r="AC1234">
        <v>21</v>
      </c>
      <c r="AD1234">
        <v>35</v>
      </c>
      <c r="AE1234" t="s">
        <v>4553</v>
      </c>
      <c r="AF1234" t="s">
        <v>4554</v>
      </c>
    </row>
    <row r="1235" spans="17:32">
      <c r="Q1235">
        <v>3</v>
      </c>
      <c r="R1235">
        <v>7</v>
      </c>
      <c r="S1235">
        <v>1</v>
      </c>
      <c r="T1235" t="s">
        <v>3747</v>
      </c>
      <c r="U1235" t="s">
        <v>4555</v>
      </c>
      <c r="AC1235">
        <v>21</v>
      </c>
      <c r="AD1235">
        <v>36</v>
      </c>
      <c r="AE1235" t="s">
        <v>4556</v>
      </c>
      <c r="AF1235" t="s">
        <v>4557</v>
      </c>
    </row>
    <row r="1236" spans="17:32">
      <c r="Q1236">
        <v>3</v>
      </c>
      <c r="R1236">
        <v>7</v>
      </c>
      <c r="S1236">
        <v>2</v>
      </c>
      <c r="T1236" t="s">
        <v>4558</v>
      </c>
      <c r="U1236" t="s">
        <v>4559</v>
      </c>
      <c r="AC1236">
        <v>21</v>
      </c>
      <c r="AD1236">
        <v>37</v>
      </c>
      <c r="AE1236" t="s">
        <v>4560</v>
      </c>
      <c r="AF1236" t="s">
        <v>4561</v>
      </c>
    </row>
    <row r="1237" spans="17:32">
      <c r="Q1237">
        <v>3</v>
      </c>
      <c r="R1237">
        <v>7</v>
      </c>
      <c r="S1237">
        <v>3</v>
      </c>
      <c r="T1237" t="s">
        <v>4562</v>
      </c>
      <c r="U1237" t="s">
        <v>4563</v>
      </c>
      <c r="AC1237">
        <v>21</v>
      </c>
      <c r="AD1237">
        <v>38</v>
      </c>
      <c r="AE1237" t="s">
        <v>4564</v>
      </c>
      <c r="AF1237" t="s">
        <v>4565</v>
      </c>
    </row>
    <row r="1238" spans="17:32">
      <c r="Q1238">
        <v>3</v>
      </c>
      <c r="R1238">
        <v>7</v>
      </c>
      <c r="S1238">
        <v>4</v>
      </c>
      <c r="T1238" t="s">
        <v>4566</v>
      </c>
      <c r="U1238" t="s">
        <v>4567</v>
      </c>
      <c r="AC1238">
        <v>21</v>
      </c>
      <c r="AD1238">
        <v>39</v>
      </c>
      <c r="AE1238" t="s">
        <v>4568</v>
      </c>
      <c r="AF1238" t="s">
        <v>4569</v>
      </c>
    </row>
    <row r="1239" spans="17:32">
      <c r="Q1239">
        <v>3</v>
      </c>
      <c r="R1239">
        <v>7</v>
      </c>
      <c r="S1239">
        <v>5</v>
      </c>
      <c r="T1239" t="s">
        <v>4570</v>
      </c>
      <c r="U1239" t="s">
        <v>4571</v>
      </c>
      <c r="AC1239">
        <v>21</v>
      </c>
      <c r="AD1239">
        <v>40</v>
      </c>
      <c r="AE1239" t="s">
        <v>4572</v>
      </c>
      <c r="AF1239" t="s">
        <v>4573</v>
      </c>
    </row>
    <row r="1240" spans="17:32">
      <c r="Q1240">
        <v>3</v>
      </c>
      <c r="R1240">
        <v>7</v>
      </c>
      <c r="S1240">
        <v>6</v>
      </c>
      <c r="T1240" t="s">
        <v>4574</v>
      </c>
      <c r="U1240" t="s">
        <v>4575</v>
      </c>
      <c r="AC1240">
        <v>21</v>
      </c>
      <c r="AD1240">
        <v>41</v>
      </c>
      <c r="AE1240" t="s">
        <v>4576</v>
      </c>
      <c r="AF1240" t="s">
        <v>4577</v>
      </c>
    </row>
    <row r="1241" spans="17:32">
      <c r="Q1241">
        <v>3</v>
      </c>
      <c r="R1241">
        <v>7</v>
      </c>
      <c r="S1241">
        <v>7</v>
      </c>
      <c r="T1241" t="s">
        <v>4578</v>
      </c>
      <c r="U1241" t="s">
        <v>4579</v>
      </c>
      <c r="AC1241">
        <v>21</v>
      </c>
      <c r="AD1241">
        <v>42</v>
      </c>
      <c r="AE1241" t="s">
        <v>4580</v>
      </c>
      <c r="AF1241" t="s">
        <v>4581</v>
      </c>
    </row>
    <row r="1242" spans="17:32">
      <c r="Q1242">
        <v>3</v>
      </c>
      <c r="R1242">
        <v>7</v>
      </c>
      <c r="S1242">
        <v>8</v>
      </c>
      <c r="T1242" t="s">
        <v>4582</v>
      </c>
      <c r="U1242" t="s">
        <v>4583</v>
      </c>
      <c r="AC1242">
        <v>21</v>
      </c>
      <c r="AD1242">
        <v>43</v>
      </c>
      <c r="AE1242" t="s">
        <v>4584</v>
      </c>
      <c r="AF1242" t="s">
        <v>4585</v>
      </c>
    </row>
    <row r="1243" spans="17:32">
      <c r="Q1243">
        <v>3</v>
      </c>
      <c r="R1243">
        <v>7</v>
      </c>
      <c r="S1243">
        <v>9</v>
      </c>
      <c r="T1243" t="s">
        <v>4586</v>
      </c>
      <c r="U1243" t="s">
        <v>4587</v>
      </c>
      <c r="AC1243">
        <v>21</v>
      </c>
      <c r="AD1243">
        <v>44</v>
      </c>
      <c r="AE1243" t="s">
        <v>4588</v>
      </c>
      <c r="AF1243" t="s">
        <v>4589</v>
      </c>
    </row>
    <row r="1244" spans="17:32">
      <c r="Q1244">
        <v>3</v>
      </c>
      <c r="R1244">
        <v>7</v>
      </c>
      <c r="S1244">
        <v>10</v>
      </c>
      <c r="T1244" t="s">
        <v>4590</v>
      </c>
      <c r="U1244" t="s">
        <v>4591</v>
      </c>
      <c r="AC1244">
        <v>21</v>
      </c>
      <c r="AD1244">
        <v>45</v>
      </c>
      <c r="AE1244" t="s">
        <v>4592</v>
      </c>
      <c r="AF1244" t="s">
        <v>4593</v>
      </c>
    </row>
    <row r="1245" spans="17:32">
      <c r="Q1245">
        <v>3</v>
      </c>
      <c r="R1245">
        <v>7</v>
      </c>
      <c r="S1245">
        <v>11</v>
      </c>
      <c r="T1245" t="s">
        <v>4594</v>
      </c>
      <c r="U1245" t="s">
        <v>4595</v>
      </c>
      <c r="AC1245">
        <v>22</v>
      </c>
      <c r="AD1245">
        <v>1</v>
      </c>
      <c r="AE1245" t="s">
        <v>779</v>
      </c>
      <c r="AF1245" t="s">
        <v>4596</v>
      </c>
    </row>
    <row r="1246" spans="17:32">
      <c r="Q1246">
        <v>3</v>
      </c>
      <c r="R1246">
        <v>7</v>
      </c>
      <c r="S1246">
        <v>12</v>
      </c>
      <c r="T1246" t="s">
        <v>4597</v>
      </c>
      <c r="U1246" t="s">
        <v>4598</v>
      </c>
      <c r="AC1246">
        <v>22</v>
      </c>
      <c r="AD1246">
        <v>2</v>
      </c>
      <c r="AE1246" t="s">
        <v>4599</v>
      </c>
      <c r="AF1246" t="s">
        <v>4600</v>
      </c>
    </row>
    <row r="1247" spans="17:32">
      <c r="Q1247">
        <v>3</v>
      </c>
      <c r="R1247">
        <v>7</v>
      </c>
      <c r="S1247">
        <v>13</v>
      </c>
      <c r="T1247" t="s">
        <v>4601</v>
      </c>
      <c r="U1247" t="s">
        <v>4602</v>
      </c>
      <c r="AC1247">
        <v>22</v>
      </c>
      <c r="AD1247">
        <v>3</v>
      </c>
      <c r="AE1247" t="s">
        <v>4603</v>
      </c>
      <c r="AF1247" t="s">
        <v>4604</v>
      </c>
    </row>
    <row r="1248" spans="17:32">
      <c r="Q1248">
        <v>3</v>
      </c>
      <c r="R1248">
        <v>7</v>
      </c>
      <c r="S1248">
        <v>14</v>
      </c>
      <c r="T1248" t="s">
        <v>4605</v>
      </c>
      <c r="U1248" t="s">
        <v>4606</v>
      </c>
      <c r="AC1248">
        <v>22</v>
      </c>
      <c r="AD1248">
        <v>4</v>
      </c>
      <c r="AE1248" t="s">
        <v>4607</v>
      </c>
      <c r="AF1248" t="s">
        <v>4608</v>
      </c>
    </row>
    <row r="1249" spans="17:32">
      <c r="Q1249">
        <v>3</v>
      </c>
      <c r="R1249">
        <v>7</v>
      </c>
      <c r="S1249">
        <v>15</v>
      </c>
      <c r="T1249" t="s">
        <v>4609</v>
      </c>
      <c r="U1249" t="s">
        <v>4610</v>
      </c>
      <c r="AC1249">
        <v>22</v>
      </c>
      <c r="AD1249">
        <v>5</v>
      </c>
      <c r="AE1249" t="s">
        <v>4611</v>
      </c>
      <c r="AF1249" t="s">
        <v>4612</v>
      </c>
    </row>
    <row r="1250" spans="17:32">
      <c r="Q1250">
        <v>3</v>
      </c>
      <c r="R1250">
        <v>7</v>
      </c>
      <c r="S1250">
        <v>16</v>
      </c>
      <c r="T1250" t="s">
        <v>4613</v>
      </c>
      <c r="U1250" t="s">
        <v>4614</v>
      </c>
      <c r="AC1250">
        <v>22</v>
      </c>
      <c r="AD1250">
        <v>6</v>
      </c>
      <c r="AE1250" t="s">
        <v>4615</v>
      </c>
      <c r="AF1250" t="s">
        <v>4616</v>
      </c>
    </row>
    <row r="1251" spans="17:32">
      <c r="Q1251">
        <v>3</v>
      </c>
      <c r="R1251">
        <v>7</v>
      </c>
      <c r="S1251">
        <v>17</v>
      </c>
      <c r="T1251" t="s">
        <v>4617</v>
      </c>
      <c r="U1251" t="s">
        <v>4618</v>
      </c>
      <c r="AC1251">
        <v>22</v>
      </c>
      <c r="AD1251">
        <v>7</v>
      </c>
      <c r="AE1251" t="s">
        <v>4619</v>
      </c>
      <c r="AF1251" t="s">
        <v>4620</v>
      </c>
    </row>
    <row r="1252" spans="17:32">
      <c r="Q1252">
        <v>3</v>
      </c>
      <c r="R1252">
        <v>7</v>
      </c>
      <c r="S1252">
        <v>18</v>
      </c>
      <c r="T1252" t="s">
        <v>4621</v>
      </c>
      <c r="U1252" t="s">
        <v>4622</v>
      </c>
      <c r="AC1252">
        <v>22</v>
      </c>
      <c r="AD1252">
        <v>8</v>
      </c>
      <c r="AE1252" t="s">
        <v>4623</v>
      </c>
      <c r="AF1252" t="s">
        <v>4624</v>
      </c>
    </row>
    <row r="1253" spans="17:32">
      <c r="Q1253">
        <v>3</v>
      </c>
      <c r="R1253">
        <v>7</v>
      </c>
      <c r="S1253">
        <v>19</v>
      </c>
      <c r="T1253" t="s">
        <v>4625</v>
      </c>
      <c r="U1253" t="s">
        <v>4626</v>
      </c>
      <c r="AC1253">
        <v>22</v>
      </c>
      <c r="AD1253">
        <v>9</v>
      </c>
      <c r="AE1253" t="s">
        <v>4627</v>
      </c>
      <c r="AF1253" t="s">
        <v>4628</v>
      </c>
    </row>
    <row r="1254" spans="17:32">
      <c r="Q1254">
        <v>3</v>
      </c>
      <c r="R1254">
        <v>7</v>
      </c>
      <c r="S1254">
        <v>20</v>
      </c>
      <c r="T1254" t="s">
        <v>4629</v>
      </c>
      <c r="U1254" t="s">
        <v>4630</v>
      </c>
      <c r="AC1254">
        <v>22</v>
      </c>
      <c r="AD1254">
        <v>10</v>
      </c>
      <c r="AE1254" t="s">
        <v>4631</v>
      </c>
      <c r="AF1254" t="s">
        <v>4632</v>
      </c>
    </row>
    <row r="1255" spans="17:32">
      <c r="Q1255">
        <v>3</v>
      </c>
      <c r="R1255">
        <v>7</v>
      </c>
      <c r="S1255">
        <v>21</v>
      </c>
      <c r="T1255" t="s">
        <v>4633</v>
      </c>
      <c r="U1255" t="s">
        <v>4634</v>
      </c>
      <c r="AC1255">
        <v>22</v>
      </c>
      <c r="AD1255">
        <v>11</v>
      </c>
      <c r="AE1255" t="s">
        <v>4635</v>
      </c>
      <c r="AF1255" t="s">
        <v>4636</v>
      </c>
    </row>
    <row r="1256" spans="17:32">
      <c r="Q1256">
        <v>3</v>
      </c>
      <c r="R1256">
        <v>7</v>
      </c>
      <c r="S1256">
        <v>22</v>
      </c>
      <c r="T1256" t="s">
        <v>4637</v>
      </c>
      <c r="U1256" t="s">
        <v>4638</v>
      </c>
      <c r="AC1256">
        <v>22</v>
      </c>
      <c r="AD1256">
        <v>12</v>
      </c>
      <c r="AE1256" t="s">
        <v>4639</v>
      </c>
      <c r="AF1256" t="s">
        <v>4640</v>
      </c>
    </row>
    <row r="1257" spans="17:32">
      <c r="Q1257">
        <v>3</v>
      </c>
      <c r="R1257">
        <v>7</v>
      </c>
      <c r="S1257">
        <v>23</v>
      </c>
      <c r="T1257" t="s">
        <v>4641</v>
      </c>
      <c r="U1257" t="s">
        <v>4642</v>
      </c>
      <c r="AC1257">
        <v>22</v>
      </c>
      <c r="AD1257">
        <v>13</v>
      </c>
      <c r="AE1257" t="s">
        <v>4643</v>
      </c>
      <c r="AF1257" t="s">
        <v>4644</v>
      </c>
    </row>
    <row r="1258" spans="17:32">
      <c r="Q1258">
        <v>3</v>
      </c>
      <c r="R1258">
        <v>7</v>
      </c>
      <c r="S1258">
        <v>24</v>
      </c>
      <c r="T1258" t="s">
        <v>4645</v>
      </c>
      <c r="U1258" t="s">
        <v>4646</v>
      </c>
      <c r="AC1258">
        <v>22</v>
      </c>
      <c r="AD1258">
        <v>14</v>
      </c>
      <c r="AE1258" t="s">
        <v>4647</v>
      </c>
      <c r="AF1258" t="s">
        <v>4648</v>
      </c>
    </row>
    <row r="1259" spans="17:32">
      <c r="Q1259">
        <v>3</v>
      </c>
      <c r="R1259">
        <v>7</v>
      </c>
      <c r="S1259">
        <v>25</v>
      </c>
      <c r="T1259" t="s">
        <v>4649</v>
      </c>
      <c r="U1259" t="s">
        <v>4650</v>
      </c>
      <c r="AC1259">
        <v>22</v>
      </c>
      <c r="AD1259">
        <v>15</v>
      </c>
      <c r="AE1259" t="s">
        <v>4651</v>
      </c>
      <c r="AF1259" t="s">
        <v>4652</v>
      </c>
    </row>
    <row r="1260" spans="17:32">
      <c r="Q1260">
        <v>3</v>
      </c>
      <c r="R1260">
        <v>7</v>
      </c>
      <c r="S1260">
        <v>26</v>
      </c>
      <c r="T1260" t="s">
        <v>4653</v>
      </c>
      <c r="U1260" t="s">
        <v>4654</v>
      </c>
      <c r="AC1260">
        <v>22</v>
      </c>
      <c r="AD1260">
        <v>16</v>
      </c>
      <c r="AE1260" t="s">
        <v>4655</v>
      </c>
      <c r="AF1260" t="s">
        <v>4656</v>
      </c>
    </row>
    <row r="1261" spans="17:32">
      <c r="Q1261">
        <v>3</v>
      </c>
      <c r="R1261">
        <v>7</v>
      </c>
      <c r="S1261">
        <v>27</v>
      </c>
      <c r="T1261" t="s">
        <v>4657</v>
      </c>
      <c r="U1261" t="s">
        <v>4658</v>
      </c>
      <c r="AC1261">
        <v>22</v>
      </c>
      <c r="AD1261">
        <v>17</v>
      </c>
      <c r="AE1261" t="s">
        <v>4659</v>
      </c>
      <c r="AF1261" t="s">
        <v>4660</v>
      </c>
    </row>
    <row r="1262" spans="17:32">
      <c r="Q1262">
        <v>3</v>
      </c>
      <c r="R1262">
        <v>7</v>
      </c>
      <c r="S1262">
        <v>28</v>
      </c>
      <c r="T1262" t="s">
        <v>4661</v>
      </c>
      <c r="U1262" t="s">
        <v>4662</v>
      </c>
      <c r="AC1262">
        <v>22</v>
      </c>
      <c r="AD1262">
        <v>18</v>
      </c>
      <c r="AE1262" t="s">
        <v>4663</v>
      </c>
      <c r="AF1262" t="s">
        <v>4664</v>
      </c>
    </row>
    <row r="1263" spans="17:32">
      <c r="Q1263">
        <v>3</v>
      </c>
      <c r="R1263">
        <v>7</v>
      </c>
      <c r="S1263">
        <v>29</v>
      </c>
      <c r="T1263" t="s">
        <v>4665</v>
      </c>
      <c r="U1263" t="s">
        <v>4666</v>
      </c>
      <c r="AC1263">
        <v>22</v>
      </c>
      <c r="AD1263">
        <v>19</v>
      </c>
      <c r="AE1263" t="s">
        <v>4667</v>
      </c>
      <c r="AF1263" t="s">
        <v>4668</v>
      </c>
    </row>
    <row r="1264" spans="17:32">
      <c r="Q1264">
        <v>3</v>
      </c>
      <c r="R1264">
        <v>7</v>
      </c>
      <c r="S1264">
        <v>30</v>
      </c>
      <c r="T1264" t="s">
        <v>4669</v>
      </c>
      <c r="U1264" t="s">
        <v>4670</v>
      </c>
      <c r="AC1264">
        <v>22</v>
      </c>
      <c r="AD1264">
        <v>20</v>
      </c>
      <c r="AE1264" t="s">
        <v>4671</v>
      </c>
      <c r="AF1264" t="s">
        <v>4672</v>
      </c>
    </row>
    <row r="1265" spans="17:32">
      <c r="Q1265">
        <v>3</v>
      </c>
      <c r="R1265">
        <v>7</v>
      </c>
      <c r="S1265">
        <v>31</v>
      </c>
      <c r="T1265" t="s">
        <v>4673</v>
      </c>
      <c r="U1265" t="s">
        <v>4674</v>
      </c>
      <c r="AC1265">
        <v>22</v>
      </c>
      <c r="AD1265">
        <v>21</v>
      </c>
      <c r="AE1265" t="s">
        <v>4675</v>
      </c>
      <c r="AF1265" t="s">
        <v>4676</v>
      </c>
    </row>
    <row r="1266" spans="17:32">
      <c r="Q1266">
        <v>3</v>
      </c>
      <c r="R1266">
        <v>7</v>
      </c>
      <c r="S1266">
        <v>32</v>
      </c>
      <c r="T1266" t="s">
        <v>4677</v>
      </c>
      <c r="U1266" t="s">
        <v>4678</v>
      </c>
      <c r="AC1266">
        <v>22</v>
      </c>
      <c r="AD1266">
        <v>22</v>
      </c>
      <c r="AE1266" t="s">
        <v>4679</v>
      </c>
      <c r="AF1266" t="s">
        <v>4680</v>
      </c>
    </row>
    <row r="1267" spans="17:32">
      <c r="Q1267">
        <v>3</v>
      </c>
      <c r="R1267">
        <v>7</v>
      </c>
      <c r="S1267">
        <v>33</v>
      </c>
      <c r="T1267" t="s">
        <v>4681</v>
      </c>
      <c r="U1267" t="s">
        <v>4682</v>
      </c>
      <c r="AC1267">
        <v>22</v>
      </c>
      <c r="AD1267">
        <v>23</v>
      </c>
      <c r="AE1267" t="s">
        <v>4683</v>
      </c>
      <c r="AF1267" t="s">
        <v>4684</v>
      </c>
    </row>
    <row r="1268" spans="17:32">
      <c r="Q1268">
        <v>3</v>
      </c>
      <c r="R1268">
        <v>7</v>
      </c>
      <c r="S1268">
        <v>34</v>
      </c>
      <c r="T1268" t="s">
        <v>4685</v>
      </c>
      <c r="U1268" t="s">
        <v>4686</v>
      </c>
      <c r="AC1268">
        <v>22</v>
      </c>
      <c r="AD1268">
        <v>24</v>
      </c>
      <c r="AE1268" t="s">
        <v>4687</v>
      </c>
      <c r="AF1268" t="s">
        <v>4688</v>
      </c>
    </row>
    <row r="1269" spans="17:32">
      <c r="Q1269">
        <v>3</v>
      </c>
      <c r="R1269">
        <v>7</v>
      </c>
      <c r="S1269">
        <v>35</v>
      </c>
      <c r="T1269" t="s">
        <v>4689</v>
      </c>
      <c r="U1269" t="s">
        <v>4690</v>
      </c>
      <c r="AC1269">
        <v>22</v>
      </c>
      <c r="AD1269">
        <v>25</v>
      </c>
      <c r="AE1269" t="s">
        <v>4691</v>
      </c>
      <c r="AF1269" t="s">
        <v>4692</v>
      </c>
    </row>
    <row r="1270" spans="17:32">
      <c r="Q1270">
        <v>3</v>
      </c>
      <c r="R1270">
        <v>7</v>
      </c>
      <c r="S1270">
        <v>36</v>
      </c>
      <c r="T1270" t="s">
        <v>4693</v>
      </c>
      <c r="U1270" t="s">
        <v>4694</v>
      </c>
      <c r="AC1270">
        <v>22</v>
      </c>
      <c r="AD1270">
        <v>26</v>
      </c>
      <c r="AE1270" t="s">
        <v>4695</v>
      </c>
      <c r="AF1270" t="s">
        <v>4696</v>
      </c>
    </row>
    <row r="1271" spans="17:32">
      <c r="Q1271">
        <v>3</v>
      </c>
      <c r="R1271">
        <v>7</v>
      </c>
      <c r="S1271">
        <v>37</v>
      </c>
      <c r="T1271" t="s">
        <v>4697</v>
      </c>
      <c r="U1271" t="s">
        <v>4698</v>
      </c>
      <c r="AC1271">
        <v>22</v>
      </c>
      <c r="AD1271">
        <v>27</v>
      </c>
      <c r="AE1271" t="s">
        <v>4699</v>
      </c>
      <c r="AF1271" t="s">
        <v>4700</v>
      </c>
    </row>
    <row r="1272" spans="17:32">
      <c r="Q1272">
        <v>3</v>
      </c>
      <c r="R1272">
        <v>7</v>
      </c>
      <c r="S1272">
        <v>38</v>
      </c>
      <c r="T1272" t="s">
        <v>40</v>
      </c>
      <c r="U1272" t="s">
        <v>4701</v>
      </c>
      <c r="AC1272">
        <v>22</v>
      </c>
      <c r="AD1272">
        <v>28</v>
      </c>
      <c r="AE1272" t="s">
        <v>4702</v>
      </c>
      <c r="AF1272" t="s">
        <v>4703</v>
      </c>
    </row>
    <row r="1273" spans="17:32">
      <c r="Q1273">
        <v>3</v>
      </c>
      <c r="R1273">
        <v>8</v>
      </c>
      <c r="S1273">
        <v>1</v>
      </c>
      <c r="T1273" t="s">
        <v>3747</v>
      </c>
      <c r="U1273" t="s">
        <v>4704</v>
      </c>
      <c r="AC1273">
        <v>22</v>
      </c>
      <c r="AD1273">
        <v>29</v>
      </c>
      <c r="AE1273" t="s">
        <v>4705</v>
      </c>
      <c r="AF1273" t="s">
        <v>4706</v>
      </c>
    </row>
    <row r="1274" spans="17:32">
      <c r="Q1274">
        <v>3</v>
      </c>
      <c r="R1274">
        <v>8</v>
      </c>
      <c r="S1274">
        <v>2</v>
      </c>
      <c r="T1274" t="s">
        <v>4707</v>
      </c>
      <c r="U1274" t="s">
        <v>4708</v>
      </c>
      <c r="AC1274">
        <v>22</v>
      </c>
      <c r="AD1274">
        <v>30</v>
      </c>
      <c r="AE1274" t="s">
        <v>4709</v>
      </c>
      <c r="AF1274" t="s">
        <v>4710</v>
      </c>
    </row>
    <row r="1275" spans="17:32">
      <c r="Q1275">
        <v>3</v>
      </c>
      <c r="R1275">
        <v>8</v>
      </c>
      <c r="S1275">
        <v>3</v>
      </c>
      <c r="T1275" t="s">
        <v>3988</v>
      </c>
      <c r="U1275" t="s">
        <v>4711</v>
      </c>
      <c r="AC1275">
        <v>22</v>
      </c>
      <c r="AD1275">
        <v>31</v>
      </c>
      <c r="AE1275" t="s">
        <v>4712</v>
      </c>
      <c r="AF1275" t="s">
        <v>4713</v>
      </c>
    </row>
    <row r="1276" spans="17:32">
      <c r="Q1276">
        <v>3</v>
      </c>
      <c r="R1276">
        <v>8</v>
      </c>
      <c r="S1276">
        <v>4</v>
      </c>
      <c r="T1276" t="s">
        <v>4714</v>
      </c>
      <c r="U1276" t="s">
        <v>4715</v>
      </c>
      <c r="AC1276">
        <v>22</v>
      </c>
      <c r="AD1276">
        <v>32</v>
      </c>
      <c r="AE1276" t="s">
        <v>4716</v>
      </c>
      <c r="AF1276" t="s">
        <v>4717</v>
      </c>
    </row>
    <row r="1277" spans="17:32">
      <c r="Q1277">
        <v>3</v>
      </c>
      <c r="R1277">
        <v>8</v>
      </c>
      <c r="S1277">
        <v>5</v>
      </c>
      <c r="T1277" t="s">
        <v>4718</v>
      </c>
      <c r="U1277" t="s">
        <v>4719</v>
      </c>
      <c r="AC1277">
        <v>22</v>
      </c>
      <c r="AD1277">
        <v>33</v>
      </c>
      <c r="AE1277" t="s">
        <v>4720</v>
      </c>
      <c r="AF1277" t="s">
        <v>4721</v>
      </c>
    </row>
    <row r="1278" spans="17:32">
      <c r="Q1278">
        <v>3</v>
      </c>
      <c r="R1278">
        <v>8</v>
      </c>
      <c r="S1278">
        <v>6</v>
      </c>
      <c r="T1278" t="s">
        <v>4722</v>
      </c>
      <c r="U1278" t="s">
        <v>4723</v>
      </c>
      <c r="AC1278">
        <v>22</v>
      </c>
      <c r="AD1278">
        <v>34</v>
      </c>
      <c r="AE1278" t="s">
        <v>4724</v>
      </c>
      <c r="AF1278" t="s">
        <v>4725</v>
      </c>
    </row>
    <row r="1279" spans="17:32">
      <c r="Q1279">
        <v>3</v>
      </c>
      <c r="R1279">
        <v>8</v>
      </c>
      <c r="S1279">
        <v>7</v>
      </c>
      <c r="T1279" t="s">
        <v>4726</v>
      </c>
      <c r="U1279" t="s">
        <v>4727</v>
      </c>
      <c r="AC1279">
        <v>22</v>
      </c>
      <c r="AD1279">
        <v>35</v>
      </c>
      <c r="AE1279" t="s">
        <v>4728</v>
      </c>
      <c r="AF1279" t="s">
        <v>4729</v>
      </c>
    </row>
    <row r="1280" spans="17:32">
      <c r="Q1280">
        <v>3</v>
      </c>
      <c r="R1280">
        <v>8</v>
      </c>
      <c r="S1280">
        <v>8</v>
      </c>
      <c r="T1280" t="s">
        <v>4730</v>
      </c>
      <c r="U1280" t="s">
        <v>4731</v>
      </c>
      <c r="AC1280">
        <v>22</v>
      </c>
      <c r="AD1280">
        <v>36</v>
      </c>
      <c r="AE1280" t="s">
        <v>4732</v>
      </c>
      <c r="AF1280" t="s">
        <v>4733</v>
      </c>
    </row>
    <row r="1281" spans="17:32">
      <c r="Q1281">
        <v>3</v>
      </c>
      <c r="R1281">
        <v>8</v>
      </c>
      <c r="S1281">
        <v>9</v>
      </c>
      <c r="T1281" t="s">
        <v>4734</v>
      </c>
      <c r="U1281" t="s">
        <v>4735</v>
      </c>
      <c r="AC1281">
        <v>22</v>
      </c>
      <c r="AD1281">
        <v>37</v>
      </c>
      <c r="AE1281" t="s">
        <v>4736</v>
      </c>
      <c r="AF1281" t="s">
        <v>4737</v>
      </c>
    </row>
    <row r="1282" spans="17:32">
      <c r="Q1282">
        <v>3</v>
      </c>
      <c r="R1282">
        <v>8</v>
      </c>
      <c r="S1282">
        <v>10</v>
      </c>
      <c r="T1282" t="s">
        <v>40</v>
      </c>
      <c r="U1282" t="s">
        <v>4738</v>
      </c>
      <c r="AC1282">
        <v>22</v>
      </c>
      <c r="AD1282">
        <v>38</v>
      </c>
      <c r="AE1282" t="s">
        <v>4739</v>
      </c>
      <c r="AF1282" t="s">
        <v>4740</v>
      </c>
    </row>
    <row r="1283" spans="17:32">
      <c r="Q1283">
        <v>3</v>
      </c>
      <c r="R1283">
        <v>9</v>
      </c>
      <c r="S1283">
        <v>1</v>
      </c>
      <c r="T1283" t="s">
        <v>3747</v>
      </c>
      <c r="U1283" t="s">
        <v>4741</v>
      </c>
      <c r="AC1283">
        <v>22</v>
      </c>
      <c r="AD1283">
        <v>39</v>
      </c>
      <c r="AE1283" t="s">
        <v>4742</v>
      </c>
      <c r="AF1283" t="s">
        <v>4743</v>
      </c>
    </row>
    <row r="1284" spans="17:32">
      <c r="Q1284">
        <v>3</v>
      </c>
      <c r="R1284">
        <v>9</v>
      </c>
      <c r="S1284">
        <v>2</v>
      </c>
      <c r="T1284" t="s">
        <v>4358</v>
      </c>
      <c r="U1284" t="s">
        <v>4744</v>
      </c>
      <c r="AC1284">
        <v>22</v>
      </c>
      <c r="AD1284">
        <v>40</v>
      </c>
      <c r="AE1284" t="s">
        <v>4745</v>
      </c>
      <c r="AF1284" t="s">
        <v>4746</v>
      </c>
    </row>
    <row r="1285" spans="17:32">
      <c r="Q1285">
        <v>3</v>
      </c>
      <c r="R1285">
        <v>9</v>
      </c>
      <c r="S1285">
        <v>3</v>
      </c>
      <c r="T1285" t="s">
        <v>4747</v>
      </c>
      <c r="U1285" t="s">
        <v>4748</v>
      </c>
      <c r="AC1285">
        <v>22</v>
      </c>
      <c r="AD1285">
        <v>41</v>
      </c>
      <c r="AE1285" t="s">
        <v>4749</v>
      </c>
      <c r="AF1285" t="s">
        <v>4750</v>
      </c>
    </row>
    <row r="1286" spans="17:32">
      <c r="Q1286">
        <v>3</v>
      </c>
      <c r="R1286">
        <v>9</v>
      </c>
      <c r="S1286">
        <v>4</v>
      </c>
      <c r="T1286" t="s">
        <v>4751</v>
      </c>
      <c r="U1286" t="s">
        <v>4752</v>
      </c>
      <c r="AC1286">
        <v>22</v>
      </c>
      <c r="AD1286">
        <v>42</v>
      </c>
      <c r="AE1286" t="s">
        <v>4753</v>
      </c>
      <c r="AF1286" t="s">
        <v>4754</v>
      </c>
    </row>
    <row r="1287" spans="17:32">
      <c r="Q1287">
        <v>3</v>
      </c>
      <c r="R1287">
        <v>9</v>
      </c>
      <c r="S1287">
        <v>5</v>
      </c>
      <c r="T1287" t="s">
        <v>4755</v>
      </c>
      <c r="U1287" t="s">
        <v>4756</v>
      </c>
      <c r="AC1287">
        <v>22</v>
      </c>
      <c r="AD1287">
        <v>43</v>
      </c>
      <c r="AE1287" t="s">
        <v>4757</v>
      </c>
      <c r="AF1287" t="s">
        <v>4758</v>
      </c>
    </row>
    <row r="1288" spans="17:32">
      <c r="Q1288">
        <v>3</v>
      </c>
      <c r="R1288">
        <v>9</v>
      </c>
      <c r="S1288">
        <v>6</v>
      </c>
      <c r="T1288" t="s">
        <v>40</v>
      </c>
      <c r="U1288" t="s">
        <v>4759</v>
      </c>
      <c r="AC1288">
        <v>22</v>
      </c>
      <c r="AD1288">
        <v>44</v>
      </c>
      <c r="AE1288" t="s">
        <v>4760</v>
      </c>
      <c r="AF1288" t="s">
        <v>4761</v>
      </c>
    </row>
    <row r="1289" spans="17:32">
      <c r="Q1289">
        <v>3</v>
      </c>
      <c r="R1289">
        <v>10</v>
      </c>
      <c r="S1289">
        <v>1</v>
      </c>
      <c r="T1289" t="s">
        <v>4762</v>
      </c>
      <c r="U1289" t="s">
        <v>4763</v>
      </c>
      <c r="AC1289">
        <v>22</v>
      </c>
      <c r="AD1289">
        <v>45</v>
      </c>
      <c r="AE1289" t="s">
        <v>4764</v>
      </c>
      <c r="AF1289" t="s">
        <v>4765</v>
      </c>
    </row>
    <row r="1290" spans="17:32">
      <c r="Q1290">
        <v>3</v>
      </c>
      <c r="R1290">
        <v>10</v>
      </c>
      <c r="S1290">
        <v>2</v>
      </c>
      <c r="T1290" t="s">
        <v>4766</v>
      </c>
      <c r="U1290" t="s">
        <v>4767</v>
      </c>
      <c r="AC1290">
        <v>22</v>
      </c>
      <c r="AD1290">
        <v>46</v>
      </c>
      <c r="AE1290" t="s">
        <v>4768</v>
      </c>
      <c r="AF1290" t="s">
        <v>4769</v>
      </c>
    </row>
    <row r="1291" spans="17:32">
      <c r="Q1291">
        <v>3</v>
      </c>
      <c r="R1291">
        <v>10</v>
      </c>
      <c r="S1291">
        <v>3</v>
      </c>
      <c r="T1291" t="s">
        <v>4770</v>
      </c>
      <c r="U1291" t="s">
        <v>4771</v>
      </c>
      <c r="AC1291">
        <v>22</v>
      </c>
      <c r="AD1291">
        <v>47</v>
      </c>
      <c r="AE1291" t="s">
        <v>4772</v>
      </c>
      <c r="AF1291" t="s">
        <v>4773</v>
      </c>
    </row>
    <row r="1292" spans="17:32">
      <c r="Q1292">
        <v>3</v>
      </c>
      <c r="R1292">
        <v>10</v>
      </c>
      <c r="S1292">
        <v>4</v>
      </c>
      <c r="T1292" t="s">
        <v>4774</v>
      </c>
      <c r="U1292" t="s">
        <v>4775</v>
      </c>
      <c r="AC1292">
        <v>22</v>
      </c>
      <c r="AD1292">
        <v>48</v>
      </c>
      <c r="AE1292" t="s">
        <v>4776</v>
      </c>
      <c r="AF1292" t="s">
        <v>4777</v>
      </c>
    </row>
    <row r="1293" spans="17:32">
      <c r="Q1293">
        <v>3</v>
      </c>
      <c r="R1293">
        <v>10</v>
      </c>
      <c r="S1293">
        <v>5</v>
      </c>
      <c r="T1293" t="s">
        <v>4778</v>
      </c>
      <c r="U1293" t="s">
        <v>4779</v>
      </c>
      <c r="AC1293">
        <v>22</v>
      </c>
      <c r="AD1293">
        <v>49</v>
      </c>
      <c r="AE1293" t="s">
        <v>4780</v>
      </c>
      <c r="AF1293" t="s">
        <v>4781</v>
      </c>
    </row>
    <row r="1294" spans="17:32">
      <c r="Q1294">
        <v>3</v>
      </c>
      <c r="R1294">
        <v>10</v>
      </c>
      <c r="S1294">
        <v>6</v>
      </c>
      <c r="T1294" t="s">
        <v>4782</v>
      </c>
      <c r="U1294" t="s">
        <v>4783</v>
      </c>
      <c r="AC1294">
        <v>22</v>
      </c>
      <c r="AD1294">
        <v>50</v>
      </c>
      <c r="AE1294" t="s">
        <v>4784</v>
      </c>
      <c r="AF1294" t="s">
        <v>4785</v>
      </c>
    </row>
    <row r="1295" spans="17:32">
      <c r="Q1295">
        <v>3</v>
      </c>
      <c r="R1295">
        <v>10</v>
      </c>
      <c r="S1295">
        <v>7</v>
      </c>
      <c r="T1295" t="s">
        <v>4786</v>
      </c>
      <c r="U1295" t="s">
        <v>4787</v>
      </c>
      <c r="AC1295">
        <v>22</v>
      </c>
      <c r="AD1295">
        <v>51</v>
      </c>
      <c r="AE1295" t="s">
        <v>4788</v>
      </c>
      <c r="AF1295" t="s">
        <v>4789</v>
      </c>
    </row>
    <row r="1296" spans="17:32">
      <c r="Q1296">
        <v>3</v>
      </c>
      <c r="R1296">
        <v>10</v>
      </c>
      <c r="S1296">
        <v>8</v>
      </c>
      <c r="T1296" t="s">
        <v>4790</v>
      </c>
      <c r="U1296" t="s">
        <v>4791</v>
      </c>
      <c r="AC1296">
        <v>22</v>
      </c>
      <c r="AD1296">
        <v>52</v>
      </c>
      <c r="AE1296" t="s">
        <v>4792</v>
      </c>
      <c r="AF1296" t="s">
        <v>4793</v>
      </c>
    </row>
    <row r="1297" spans="17:32">
      <c r="Q1297">
        <v>3</v>
      </c>
      <c r="R1297">
        <v>10</v>
      </c>
      <c r="S1297">
        <v>9</v>
      </c>
      <c r="T1297" t="s">
        <v>4794</v>
      </c>
      <c r="U1297" t="s">
        <v>4795</v>
      </c>
      <c r="AC1297">
        <v>22</v>
      </c>
      <c r="AD1297">
        <v>53</v>
      </c>
      <c r="AE1297" t="s">
        <v>4796</v>
      </c>
      <c r="AF1297" t="s">
        <v>4797</v>
      </c>
    </row>
    <row r="1298" spans="17:32">
      <c r="Q1298">
        <v>3</v>
      </c>
      <c r="R1298">
        <v>10</v>
      </c>
      <c r="S1298">
        <v>10</v>
      </c>
      <c r="T1298" t="s">
        <v>4798</v>
      </c>
      <c r="U1298" t="s">
        <v>4799</v>
      </c>
      <c r="AC1298">
        <v>22</v>
      </c>
      <c r="AD1298">
        <v>54</v>
      </c>
      <c r="AE1298" t="s">
        <v>4800</v>
      </c>
      <c r="AF1298" t="s">
        <v>4801</v>
      </c>
    </row>
    <row r="1299" spans="17:32">
      <c r="Q1299">
        <v>3</v>
      </c>
      <c r="R1299">
        <v>10</v>
      </c>
      <c r="S1299">
        <v>11</v>
      </c>
      <c r="T1299" t="s">
        <v>4802</v>
      </c>
      <c r="U1299" t="s">
        <v>4803</v>
      </c>
      <c r="AC1299">
        <v>22</v>
      </c>
      <c r="AD1299">
        <v>55</v>
      </c>
      <c r="AE1299" t="s">
        <v>4804</v>
      </c>
      <c r="AF1299" t="s">
        <v>4805</v>
      </c>
    </row>
    <row r="1300" spans="17:32">
      <c r="Q1300">
        <v>3</v>
      </c>
      <c r="R1300">
        <v>10</v>
      </c>
      <c r="S1300">
        <v>12</v>
      </c>
      <c r="T1300" t="s">
        <v>40</v>
      </c>
      <c r="U1300" t="s">
        <v>4806</v>
      </c>
      <c r="AC1300">
        <v>22</v>
      </c>
      <c r="AD1300">
        <v>56</v>
      </c>
      <c r="AE1300" t="s">
        <v>4807</v>
      </c>
      <c r="AF1300" t="s">
        <v>4808</v>
      </c>
    </row>
    <row r="1301" spans="17:32">
      <c r="Q1301">
        <v>3</v>
      </c>
      <c r="R1301">
        <v>11</v>
      </c>
      <c r="S1301">
        <v>1</v>
      </c>
      <c r="T1301" t="s">
        <v>3747</v>
      </c>
      <c r="U1301" t="s">
        <v>4809</v>
      </c>
      <c r="AC1301">
        <v>22</v>
      </c>
      <c r="AD1301">
        <v>57</v>
      </c>
      <c r="AE1301" t="s">
        <v>4810</v>
      </c>
      <c r="AF1301" t="s">
        <v>4811</v>
      </c>
    </row>
    <row r="1302" spans="17:32">
      <c r="Q1302">
        <v>3</v>
      </c>
      <c r="R1302">
        <v>11</v>
      </c>
      <c r="S1302">
        <v>2</v>
      </c>
      <c r="T1302" t="s">
        <v>4812</v>
      </c>
      <c r="U1302" t="s">
        <v>4813</v>
      </c>
      <c r="AC1302">
        <v>22</v>
      </c>
      <c r="AD1302">
        <v>58</v>
      </c>
      <c r="AE1302" t="s">
        <v>4814</v>
      </c>
      <c r="AF1302" t="s">
        <v>4815</v>
      </c>
    </row>
    <row r="1303" spans="17:32">
      <c r="Q1303">
        <v>3</v>
      </c>
      <c r="R1303">
        <v>11</v>
      </c>
      <c r="S1303">
        <v>3</v>
      </c>
      <c r="T1303" t="s">
        <v>4816</v>
      </c>
      <c r="U1303" t="s">
        <v>4817</v>
      </c>
      <c r="AC1303">
        <v>22</v>
      </c>
      <c r="AD1303">
        <v>59</v>
      </c>
      <c r="AE1303" t="s">
        <v>4818</v>
      </c>
      <c r="AF1303" t="s">
        <v>4819</v>
      </c>
    </row>
    <row r="1304" spans="17:32">
      <c r="Q1304">
        <v>3</v>
      </c>
      <c r="R1304">
        <v>11</v>
      </c>
      <c r="S1304">
        <v>4</v>
      </c>
      <c r="T1304" t="s">
        <v>4820</v>
      </c>
      <c r="U1304" t="s">
        <v>4821</v>
      </c>
      <c r="AC1304">
        <v>22</v>
      </c>
      <c r="AD1304">
        <v>60</v>
      </c>
      <c r="AE1304" t="s">
        <v>4822</v>
      </c>
      <c r="AF1304" t="s">
        <v>4823</v>
      </c>
    </row>
    <row r="1305" spans="17:32">
      <c r="Q1305">
        <v>3</v>
      </c>
      <c r="R1305">
        <v>11</v>
      </c>
      <c r="S1305">
        <v>5</v>
      </c>
      <c r="T1305" t="s">
        <v>4824</v>
      </c>
      <c r="U1305" t="s">
        <v>4825</v>
      </c>
      <c r="AC1305">
        <v>22</v>
      </c>
      <c r="AD1305">
        <v>61</v>
      </c>
      <c r="AE1305" t="s">
        <v>4826</v>
      </c>
      <c r="AF1305" t="s">
        <v>4827</v>
      </c>
    </row>
    <row r="1306" spans="17:32">
      <c r="Q1306">
        <v>3</v>
      </c>
      <c r="R1306">
        <v>11</v>
      </c>
      <c r="S1306">
        <v>6</v>
      </c>
      <c r="T1306" t="s">
        <v>4828</v>
      </c>
      <c r="U1306" t="s">
        <v>4829</v>
      </c>
      <c r="AC1306">
        <v>22</v>
      </c>
      <c r="AD1306">
        <v>62</v>
      </c>
      <c r="AE1306" t="s">
        <v>4830</v>
      </c>
      <c r="AF1306" t="s">
        <v>4831</v>
      </c>
    </row>
    <row r="1307" spans="17:32">
      <c r="Q1307">
        <v>3</v>
      </c>
      <c r="R1307">
        <v>11</v>
      </c>
      <c r="S1307">
        <v>7</v>
      </c>
      <c r="T1307" t="s">
        <v>4832</v>
      </c>
      <c r="U1307" t="s">
        <v>4833</v>
      </c>
      <c r="AC1307">
        <v>22</v>
      </c>
      <c r="AD1307">
        <v>63</v>
      </c>
      <c r="AE1307" t="s">
        <v>4834</v>
      </c>
      <c r="AF1307" t="s">
        <v>4835</v>
      </c>
    </row>
    <row r="1308" spans="17:32">
      <c r="Q1308">
        <v>3</v>
      </c>
      <c r="R1308">
        <v>11</v>
      </c>
      <c r="S1308">
        <v>8</v>
      </c>
      <c r="T1308" t="s">
        <v>4836</v>
      </c>
      <c r="U1308" t="s">
        <v>4837</v>
      </c>
      <c r="AC1308">
        <v>22</v>
      </c>
      <c r="AD1308">
        <v>64</v>
      </c>
      <c r="AE1308" t="s">
        <v>4838</v>
      </c>
      <c r="AF1308" t="s">
        <v>4839</v>
      </c>
    </row>
    <row r="1309" spans="17:32">
      <c r="Q1309">
        <v>3</v>
      </c>
      <c r="R1309">
        <v>11</v>
      </c>
      <c r="S1309">
        <v>9</v>
      </c>
      <c r="T1309" t="s">
        <v>4840</v>
      </c>
      <c r="U1309" t="s">
        <v>4841</v>
      </c>
      <c r="AC1309">
        <v>22</v>
      </c>
      <c r="AD1309">
        <v>65</v>
      </c>
      <c r="AE1309" t="s">
        <v>4842</v>
      </c>
      <c r="AF1309" t="s">
        <v>4843</v>
      </c>
    </row>
    <row r="1310" spans="17:32">
      <c r="Q1310">
        <v>3</v>
      </c>
      <c r="R1310">
        <v>11</v>
      </c>
      <c r="S1310">
        <v>10</v>
      </c>
      <c r="T1310" t="s">
        <v>4844</v>
      </c>
      <c r="U1310" t="s">
        <v>4845</v>
      </c>
      <c r="AC1310">
        <v>22</v>
      </c>
      <c r="AD1310">
        <v>66</v>
      </c>
      <c r="AE1310" t="s">
        <v>4846</v>
      </c>
      <c r="AF1310" t="s">
        <v>4847</v>
      </c>
    </row>
    <row r="1311" spans="17:32">
      <c r="Q1311">
        <v>3</v>
      </c>
      <c r="R1311">
        <v>11</v>
      </c>
      <c r="S1311">
        <v>11</v>
      </c>
      <c r="T1311" t="s">
        <v>4848</v>
      </c>
      <c r="U1311" t="s">
        <v>4849</v>
      </c>
      <c r="AC1311">
        <v>22</v>
      </c>
      <c r="AD1311">
        <v>67</v>
      </c>
      <c r="AE1311" t="s">
        <v>4850</v>
      </c>
      <c r="AF1311" t="s">
        <v>4851</v>
      </c>
    </row>
    <row r="1312" spans="17:32">
      <c r="Q1312">
        <v>3</v>
      </c>
      <c r="R1312">
        <v>11</v>
      </c>
      <c r="S1312">
        <v>12</v>
      </c>
      <c r="T1312" t="s">
        <v>4852</v>
      </c>
      <c r="U1312" t="s">
        <v>4853</v>
      </c>
      <c r="AC1312">
        <v>22</v>
      </c>
      <c r="AD1312">
        <v>68</v>
      </c>
      <c r="AE1312" t="s">
        <v>4854</v>
      </c>
      <c r="AF1312" t="s">
        <v>4855</v>
      </c>
    </row>
    <row r="1313" spans="17:32">
      <c r="Q1313">
        <v>3</v>
      </c>
      <c r="R1313">
        <v>11</v>
      </c>
      <c r="S1313">
        <v>13</v>
      </c>
      <c r="T1313" t="s">
        <v>4856</v>
      </c>
      <c r="U1313" t="s">
        <v>4857</v>
      </c>
      <c r="AC1313">
        <v>22</v>
      </c>
      <c r="AD1313">
        <v>69</v>
      </c>
      <c r="AE1313" t="s">
        <v>4858</v>
      </c>
      <c r="AF1313" t="s">
        <v>4859</v>
      </c>
    </row>
    <row r="1314" spans="17:32">
      <c r="Q1314">
        <v>3</v>
      </c>
      <c r="R1314">
        <v>11</v>
      </c>
      <c r="S1314">
        <v>14</v>
      </c>
      <c r="T1314" t="s">
        <v>4860</v>
      </c>
      <c r="U1314" t="s">
        <v>4861</v>
      </c>
      <c r="AC1314">
        <v>22</v>
      </c>
      <c r="AD1314">
        <v>70</v>
      </c>
      <c r="AE1314" t="s">
        <v>4862</v>
      </c>
      <c r="AF1314" t="s">
        <v>4863</v>
      </c>
    </row>
    <row r="1315" spans="17:32">
      <c r="Q1315">
        <v>3</v>
      </c>
      <c r="R1315">
        <v>11</v>
      </c>
      <c r="S1315">
        <v>15</v>
      </c>
      <c r="T1315" t="s">
        <v>4864</v>
      </c>
      <c r="U1315" t="s">
        <v>4865</v>
      </c>
      <c r="AC1315">
        <v>23</v>
      </c>
      <c r="AD1315">
        <v>1</v>
      </c>
      <c r="AE1315" t="s">
        <v>4866</v>
      </c>
      <c r="AF1315" t="s">
        <v>4867</v>
      </c>
    </row>
    <row r="1316" spans="17:32">
      <c r="Q1316">
        <v>3</v>
      </c>
      <c r="R1316">
        <v>11</v>
      </c>
      <c r="S1316">
        <v>16</v>
      </c>
      <c r="T1316" t="s">
        <v>4868</v>
      </c>
      <c r="U1316" t="s">
        <v>4869</v>
      </c>
      <c r="AC1316">
        <v>23</v>
      </c>
      <c r="AD1316">
        <v>2</v>
      </c>
      <c r="AE1316" t="s">
        <v>4870</v>
      </c>
      <c r="AF1316" t="s">
        <v>4871</v>
      </c>
    </row>
    <row r="1317" spans="17:32">
      <c r="Q1317">
        <v>3</v>
      </c>
      <c r="R1317">
        <v>11</v>
      </c>
      <c r="S1317">
        <v>17</v>
      </c>
      <c r="T1317" t="s">
        <v>4872</v>
      </c>
      <c r="U1317" t="s">
        <v>4873</v>
      </c>
      <c r="AC1317">
        <v>23</v>
      </c>
      <c r="AD1317">
        <v>3</v>
      </c>
      <c r="AE1317" t="s">
        <v>4874</v>
      </c>
      <c r="AF1317" t="s">
        <v>4875</v>
      </c>
    </row>
    <row r="1318" spans="17:32">
      <c r="Q1318">
        <v>3</v>
      </c>
      <c r="R1318">
        <v>11</v>
      </c>
      <c r="S1318">
        <v>18</v>
      </c>
      <c r="T1318" t="s">
        <v>4876</v>
      </c>
      <c r="U1318" t="s">
        <v>4877</v>
      </c>
      <c r="AC1318">
        <v>23</v>
      </c>
      <c r="AD1318">
        <v>4</v>
      </c>
      <c r="AE1318" t="s">
        <v>4878</v>
      </c>
      <c r="AF1318" t="s">
        <v>4879</v>
      </c>
    </row>
    <row r="1319" spans="17:32">
      <c r="Q1319">
        <v>3</v>
      </c>
      <c r="R1319">
        <v>11</v>
      </c>
      <c r="S1319">
        <v>19</v>
      </c>
      <c r="T1319" t="s">
        <v>4880</v>
      </c>
      <c r="U1319" t="s">
        <v>4881</v>
      </c>
      <c r="AC1319">
        <v>23</v>
      </c>
      <c r="AD1319">
        <v>5</v>
      </c>
      <c r="AE1319" t="s">
        <v>4882</v>
      </c>
      <c r="AF1319" t="s">
        <v>4883</v>
      </c>
    </row>
    <row r="1320" spans="17:32">
      <c r="Q1320">
        <v>3</v>
      </c>
      <c r="R1320">
        <v>11</v>
      </c>
      <c r="S1320">
        <v>20</v>
      </c>
      <c r="T1320" t="s">
        <v>4884</v>
      </c>
      <c r="U1320" t="s">
        <v>4885</v>
      </c>
      <c r="AC1320">
        <v>23</v>
      </c>
      <c r="AD1320">
        <v>6</v>
      </c>
      <c r="AE1320" t="s">
        <v>4886</v>
      </c>
      <c r="AF1320" t="s">
        <v>4887</v>
      </c>
    </row>
    <row r="1321" spans="17:32">
      <c r="Q1321">
        <v>3</v>
      </c>
      <c r="R1321">
        <v>11</v>
      </c>
      <c r="S1321">
        <v>21</v>
      </c>
      <c r="T1321" t="s">
        <v>4888</v>
      </c>
      <c r="U1321" t="s">
        <v>4889</v>
      </c>
      <c r="AC1321">
        <v>23</v>
      </c>
      <c r="AD1321">
        <v>7</v>
      </c>
      <c r="AE1321" t="s">
        <v>4890</v>
      </c>
      <c r="AF1321" t="s">
        <v>4891</v>
      </c>
    </row>
    <row r="1322" spans="17:32">
      <c r="Q1322">
        <v>3</v>
      </c>
      <c r="R1322">
        <v>11</v>
      </c>
      <c r="S1322">
        <v>22</v>
      </c>
      <c r="T1322" t="s">
        <v>4892</v>
      </c>
      <c r="U1322" t="s">
        <v>4893</v>
      </c>
      <c r="AC1322">
        <v>23</v>
      </c>
      <c r="AD1322">
        <v>8</v>
      </c>
      <c r="AE1322" t="s">
        <v>4894</v>
      </c>
      <c r="AF1322" t="s">
        <v>4895</v>
      </c>
    </row>
    <row r="1323" spans="17:32">
      <c r="Q1323">
        <v>3</v>
      </c>
      <c r="R1323">
        <v>11</v>
      </c>
      <c r="S1323">
        <v>23</v>
      </c>
      <c r="T1323" t="s">
        <v>4896</v>
      </c>
      <c r="U1323" t="s">
        <v>4897</v>
      </c>
      <c r="AC1323">
        <v>23</v>
      </c>
      <c r="AD1323">
        <v>9</v>
      </c>
      <c r="AE1323" t="s">
        <v>4898</v>
      </c>
      <c r="AF1323" t="s">
        <v>4899</v>
      </c>
    </row>
    <row r="1324" spans="17:32">
      <c r="Q1324">
        <v>3</v>
      </c>
      <c r="R1324">
        <v>11</v>
      </c>
      <c r="S1324">
        <v>24</v>
      </c>
      <c r="T1324" t="s">
        <v>4900</v>
      </c>
      <c r="U1324" t="s">
        <v>4901</v>
      </c>
      <c r="AC1324">
        <v>23</v>
      </c>
      <c r="AD1324">
        <v>10</v>
      </c>
      <c r="AE1324" t="s">
        <v>4902</v>
      </c>
      <c r="AF1324" t="s">
        <v>4903</v>
      </c>
    </row>
    <row r="1325" spans="17:32">
      <c r="Q1325">
        <v>3</v>
      </c>
      <c r="R1325">
        <v>11</v>
      </c>
      <c r="S1325">
        <v>25</v>
      </c>
      <c r="T1325" t="s">
        <v>4904</v>
      </c>
      <c r="U1325" t="s">
        <v>4905</v>
      </c>
      <c r="AC1325">
        <v>23</v>
      </c>
      <c r="AD1325">
        <v>11</v>
      </c>
      <c r="AE1325" t="s">
        <v>4906</v>
      </c>
      <c r="AF1325" t="s">
        <v>4907</v>
      </c>
    </row>
    <row r="1326" spans="17:32">
      <c r="Q1326">
        <v>3</v>
      </c>
      <c r="R1326">
        <v>11</v>
      </c>
      <c r="S1326">
        <v>26</v>
      </c>
      <c r="T1326" t="s">
        <v>4908</v>
      </c>
      <c r="U1326" t="s">
        <v>4909</v>
      </c>
      <c r="AC1326">
        <v>23</v>
      </c>
      <c r="AD1326">
        <v>12</v>
      </c>
      <c r="AE1326" t="s">
        <v>4910</v>
      </c>
      <c r="AF1326" t="s">
        <v>4911</v>
      </c>
    </row>
    <row r="1327" spans="17:32">
      <c r="Q1327">
        <v>3</v>
      </c>
      <c r="R1327">
        <v>11</v>
      </c>
      <c r="S1327">
        <v>27</v>
      </c>
      <c r="T1327" t="s">
        <v>4912</v>
      </c>
      <c r="U1327" t="s">
        <v>4913</v>
      </c>
      <c r="AC1327">
        <v>23</v>
      </c>
      <c r="AD1327">
        <v>13</v>
      </c>
      <c r="AE1327" t="s">
        <v>4914</v>
      </c>
      <c r="AF1327" t="s">
        <v>4915</v>
      </c>
    </row>
    <row r="1328" spans="17:32">
      <c r="Q1328">
        <v>3</v>
      </c>
      <c r="R1328">
        <v>11</v>
      </c>
      <c r="S1328">
        <v>28</v>
      </c>
      <c r="T1328" t="s">
        <v>4916</v>
      </c>
      <c r="U1328" t="s">
        <v>4917</v>
      </c>
      <c r="AC1328">
        <v>23</v>
      </c>
      <c r="AD1328">
        <v>14</v>
      </c>
      <c r="AE1328" t="s">
        <v>4918</v>
      </c>
      <c r="AF1328" t="s">
        <v>4919</v>
      </c>
    </row>
    <row r="1329" spans="17:32">
      <c r="Q1329">
        <v>3</v>
      </c>
      <c r="R1329">
        <v>11</v>
      </c>
      <c r="S1329">
        <v>29</v>
      </c>
      <c r="T1329" t="s">
        <v>4920</v>
      </c>
      <c r="U1329" t="s">
        <v>4921</v>
      </c>
      <c r="AC1329">
        <v>23</v>
      </c>
      <c r="AD1329">
        <v>15</v>
      </c>
      <c r="AE1329" t="s">
        <v>4922</v>
      </c>
      <c r="AF1329" t="s">
        <v>4923</v>
      </c>
    </row>
    <row r="1330" spans="17:32">
      <c r="Q1330">
        <v>3</v>
      </c>
      <c r="R1330">
        <v>11</v>
      </c>
      <c r="S1330">
        <v>30</v>
      </c>
      <c r="T1330" t="s">
        <v>4601</v>
      </c>
      <c r="U1330" t="s">
        <v>4924</v>
      </c>
      <c r="AC1330">
        <v>23</v>
      </c>
      <c r="AD1330">
        <v>16</v>
      </c>
      <c r="AE1330" t="s">
        <v>4925</v>
      </c>
      <c r="AF1330" t="s">
        <v>4926</v>
      </c>
    </row>
    <row r="1331" spans="17:32">
      <c r="Q1331">
        <v>3</v>
      </c>
      <c r="R1331">
        <v>11</v>
      </c>
      <c r="S1331">
        <v>31</v>
      </c>
      <c r="T1331" t="s">
        <v>4927</v>
      </c>
      <c r="U1331" t="s">
        <v>4928</v>
      </c>
      <c r="AC1331">
        <v>23</v>
      </c>
      <c r="AD1331">
        <v>17</v>
      </c>
      <c r="AE1331" t="s">
        <v>4929</v>
      </c>
      <c r="AF1331" t="s">
        <v>4930</v>
      </c>
    </row>
    <row r="1332" spans="17:32">
      <c r="Q1332">
        <v>3</v>
      </c>
      <c r="R1332">
        <v>11</v>
      </c>
      <c r="S1332">
        <v>32</v>
      </c>
      <c r="T1332" t="s">
        <v>4931</v>
      </c>
      <c r="U1332" t="s">
        <v>4932</v>
      </c>
      <c r="AC1332">
        <v>23</v>
      </c>
      <c r="AD1332">
        <v>18</v>
      </c>
      <c r="AE1332" t="s">
        <v>4933</v>
      </c>
      <c r="AF1332" t="s">
        <v>4934</v>
      </c>
    </row>
    <row r="1333" spans="17:32">
      <c r="Q1333">
        <v>3</v>
      </c>
      <c r="R1333">
        <v>11</v>
      </c>
      <c r="S1333">
        <v>33</v>
      </c>
      <c r="T1333" t="s">
        <v>4935</v>
      </c>
      <c r="U1333" t="s">
        <v>4936</v>
      </c>
      <c r="AC1333">
        <v>23</v>
      </c>
      <c r="AD1333">
        <v>19</v>
      </c>
      <c r="AE1333" t="s">
        <v>4937</v>
      </c>
      <c r="AF1333" t="s">
        <v>4938</v>
      </c>
    </row>
    <row r="1334" spans="17:32">
      <c r="Q1334">
        <v>3</v>
      </c>
      <c r="R1334">
        <v>11</v>
      </c>
      <c r="S1334">
        <v>34</v>
      </c>
      <c r="T1334" t="s">
        <v>4939</v>
      </c>
      <c r="U1334" t="s">
        <v>4940</v>
      </c>
      <c r="AC1334">
        <v>23</v>
      </c>
      <c r="AD1334">
        <v>20</v>
      </c>
      <c r="AE1334" t="s">
        <v>4941</v>
      </c>
      <c r="AF1334" t="s">
        <v>4942</v>
      </c>
    </row>
    <row r="1335" spans="17:32">
      <c r="Q1335">
        <v>3</v>
      </c>
      <c r="R1335">
        <v>11</v>
      </c>
      <c r="S1335">
        <v>35</v>
      </c>
      <c r="T1335" t="s">
        <v>4943</v>
      </c>
      <c r="U1335" t="s">
        <v>4944</v>
      </c>
      <c r="AC1335">
        <v>23</v>
      </c>
      <c r="AD1335">
        <v>21</v>
      </c>
      <c r="AE1335" t="s">
        <v>4945</v>
      </c>
      <c r="AF1335" t="s">
        <v>4946</v>
      </c>
    </row>
    <row r="1336" spans="17:32">
      <c r="Q1336">
        <v>3</v>
      </c>
      <c r="R1336">
        <v>11</v>
      </c>
      <c r="S1336">
        <v>36</v>
      </c>
      <c r="T1336" t="s">
        <v>4947</v>
      </c>
      <c r="U1336" t="s">
        <v>4948</v>
      </c>
      <c r="AC1336">
        <v>23</v>
      </c>
      <c r="AD1336">
        <v>22</v>
      </c>
      <c r="AE1336" t="s">
        <v>4949</v>
      </c>
      <c r="AF1336" t="s">
        <v>4950</v>
      </c>
    </row>
    <row r="1337" spans="17:32">
      <c r="Q1337">
        <v>3</v>
      </c>
      <c r="R1337">
        <v>11</v>
      </c>
      <c r="S1337">
        <v>37</v>
      </c>
      <c r="T1337" t="s">
        <v>4951</v>
      </c>
      <c r="U1337" t="s">
        <v>4952</v>
      </c>
      <c r="AC1337">
        <v>23</v>
      </c>
      <c r="AD1337">
        <v>23</v>
      </c>
      <c r="AE1337" t="s">
        <v>4953</v>
      </c>
      <c r="AF1337" t="s">
        <v>4954</v>
      </c>
    </row>
    <row r="1338" spans="17:32">
      <c r="Q1338">
        <v>3</v>
      </c>
      <c r="R1338">
        <v>11</v>
      </c>
      <c r="S1338">
        <v>38</v>
      </c>
      <c r="T1338" t="s">
        <v>4955</v>
      </c>
      <c r="U1338" t="s">
        <v>4956</v>
      </c>
      <c r="AC1338">
        <v>23</v>
      </c>
      <c r="AD1338">
        <v>24</v>
      </c>
      <c r="AE1338" t="s">
        <v>4957</v>
      </c>
      <c r="AF1338" t="s">
        <v>4958</v>
      </c>
    </row>
    <row r="1339" spans="17:32">
      <c r="Q1339">
        <v>3</v>
      </c>
      <c r="R1339">
        <v>11</v>
      </c>
      <c r="S1339">
        <v>39</v>
      </c>
      <c r="T1339" t="s">
        <v>4959</v>
      </c>
      <c r="U1339" t="s">
        <v>4960</v>
      </c>
      <c r="AC1339">
        <v>23</v>
      </c>
      <c r="AD1339">
        <v>25</v>
      </c>
      <c r="AE1339" t="s">
        <v>4961</v>
      </c>
      <c r="AF1339" t="s">
        <v>4962</v>
      </c>
    </row>
    <row r="1340" spans="17:32">
      <c r="Q1340">
        <v>3</v>
      </c>
      <c r="R1340">
        <v>11</v>
      </c>
      <c r="S1340">
        <v>40</v>
      </c>
      <c r="T1340" t="s">
        <v>4963</v>
      </c>
      <c r="U1340" t="s">
        <v>4964</v>
      </c>
      <c r="AC1340">
        <v>23</v>
      </c>
      <c r="AD1340">
        <v>26</v>
      </c>
      <c r="AE1340" t="s">
        <v>4965</v>
      </c>
      <c r="AF1340" t="s">
        <v>4966</v>
      </c>
    </row>
    <row r="1341" spans="17:32">
      <c r="Q1341">
        <v>3</v>
      </c>
      <c r="R1341">
        <v>11</v>
      </c>
      <c r="S1341">
        <v>41</v>
      </c>
      <c r="T1341" t="s">
        <v>4967</v>
      </c>
      <c r="U1341" t="s">
        <v>4968</v>
      </c>
      <c r="AC1341">
        <v>23</v>
      </c>
      <c r="AD1341">
        <v>27</v>
      </c>
      <c r="AE1341" t="s">
        <v>4969</v>
      </c>
      <c r="AF1341" t="s">
        <v>4970</v>
      </c>
    </row>
    <row r="1342" spans="17:32">
      <c r="Q1342">
        <v>3</v>
      </c>
      <c r="R1342">
        <v>11</v>
      </c>
      <c r="S1342">
        <v>42</v>
      </c>
      <c r="T1342" t="s">
        <v>4971</v>
      </c>
      <c r="U1342" t="s">
        <v>4972</v>
      </c>
      <c r="AC1342">
        <v>23</v>
      </c>
      <c r="AD1342">
        <v>28</v>
      </c>
      <c r="AE1342" t="s">
        <v>4973</v>
      </c>
      <c r="AF1342" t="s">
        <v>4974</v>
      </c>
    </row>
    <row r="1343" spans="17:32">
      <c r="Q1343">
        <v>3</v>
      </c>
      <c r="R1343">
        <v>11</v>
      </c>
      <c r="S1343">
        <v>43</v>
      </c>
      <c r="T1343" t="s">
        <v>4975</v>
      </c>
      <c r="U1343" t="s">
        <v>4976</v>
      </c>
      <c r="AC1343">
        <v>23</v>
      </c>
      <c r="AD1343">
        <v>29</v>
      </c>
      <c r="AE1343" t="s">
        <v>4977</v>
      </c>
      <c r="AF1343" t="s">
        <v>4978</v>
      </c>
    </row>
    <row r="1344" spans="17:32">
      <c r="Q1344">
        <v>3</v>
      </c>
      <c r="R1344">
        <v>11</v>
      </c>
      <c r="S1344">
        <v>44</v>
      </c>
      <c r="T1344" t="s">
        <v>4979</v>
      </c>
      <c r="U1344" t="s">
        <v>4980</v>
      </c>
      <c r="AC1344">
        <v>24</v>
      </c>
      <c r="AD1344">
        <v>1</v>
      </c>
      <c r="AE1344" t="s">
        <v>4981</v>
      </c>
      <c r="AF1344" t="s">
        <v>4982</v>
      </c>
    </row>
    <row r="1345" spans="17:32">
      <c r="Q1345">
        <v>3</v>
      </c>
      <c r="R1345">
        <v>11</v>
      </c>
      <c r="S1345">
        <v>45</v>
      </c>
      <c r="T1345" t="s">
        <v>4983</v>
      </c>
      <c r="U1345" t="s">
        <v>4984</v>
      </c>
      <c r="AC1345">
        <v>24</v>
      </c>
      <c r="AD1345">
        <v>2</v>
      </c>
      <c r="AE1345" t="s">
        <v>4985</v>
      </c>
      <c r="AF1345" t="s">
        <v>4986</v>
      </c>
    </row>
    <row r="1346" spans="17:32">
      <c r="Q1346">
        <v>3</v>
      </c>
      <c r="R1346">
        <v>11</v>
      </c>
      <c r="S1346">
        <v>46</v>
      </c>
      <c r="T1346" t="s">
        <v>4987</v>
      </c>
      <c r="U1346" t="s">
        <v>4988</v>
      </c>
      <c r="AC1346">
        <v>24</v>
      </c>
      <c r="AD1346">
        <v>3</v>
      </c>
      <c r="AE1346" t="s">
        <v>4989</v>
      </c>
      <c r="AF1346" t="s">
        <v>4990</v>
      </c>
    </row>
    <row r="1347" spans="17:32">
      <c r="Q1347">
        <v>3</v>
      </c>
      <c r="R1347">
        <v>11</v>
      </c>
      <c r="S1347">
        <v>47</v>
      </c>
      <c r="T1347" t="s">
        <v>4991</v>
      </c>
      <c r="U1347" t="s">
        <v>4992</v>
      </c>
      <c r="AC1347">
        <v>24</v>
      </c>
      <c r="AD1347">
        <v>4</v>
      </c>
      <c r="AE1347" t="s">
        <v>4993</v>
      </c>
      <c r="AF1347" t="s">
        <v>4994</v>
      </c>
    </row>
    <row r="1348" spans="17:32">
      <c r="Q1348">
        <v>3</v>
      </c>
      <c r="R1348">
        <v>11</v>
      </c>
      <c r="S1348">
        <v>48</v>
      </c>
      <c r="T1348" t="s">
        <v>4314</v>
      </c>
      <c r="U1348" t="s">
        <v>4995</v>
      </c>
      <c r="AC1348">
        <v>24</v>
      </c>
      <c r="AD1348">
        <v>5</v>
      </c>
      <c r="AE1348" t="s">
        <v>4996</v>
      </c>
      <c r="AF1348" t="s">
        <v>4997</v>
      </c>
    </row>
    <row r="1349" spans="17:32">
      <c r="Q1349">
        <v>3</v>
      </c>
      <c r="R1349">
        <v>11</v>
      </c>
      <c r="S1349">
        <v>49</v>
      </c>
      <c r="T1349" t="s">
        <v>4998</v>
      </c>
      <c r="U1349" t="s">
        <v>4999</v>
      </c>
      <c r="AC1349">
        <v>24</v>
      </c>
      <c r="AD1349">
        <v>6</v>
      </c>
      <c r="AE1349" t="s">
        <v>5000</v>
      </c>
      <c r="AF1349" t="s">
        <v>5001</v>
      </c>
    </row>
    <row r="1350" spans="17:32">
      <c r="Q1350">
        <v>3</v>
      </c>
      <c r="R1350">
        <v>11</v>
      </c>
      <c r="S1350">
        <v>50</v>
      </c>
      <c r="T1350" t="s">
        <v>5002</v>
      </c>
      <c r="U1350" t="s">
        <v>5003</v>
      </c>
      <c r="AC1350">
        <v>24</v>
      </c>
      <c r="AD1350">
        <v>7</v>
      </c>
      <c r="AE1350" t="s">
        <v>5004</v>
      </c>
      <c r="AF1350" t="s">
        <v>5005</v>
      </c>
    </row>
    <row r="1351" spans="17:32">
      <c r="Q1351">
        <v>3</v>
      </c>
      <c r="R1351">
        <v>11</v>
      </c>
      <c r="S1351">
        <v>51</v>
      </c>
      <c r="T1351" t="s">
        <v>5006</v>
      </c>
      <c r="U1351" t="s">
        <v>5007</v>
      </c>
      <c r="AC1351">
        <v>24</v>
      </c>
      <c r="AD1351">
        <v>8</v>
      </c>
      <c r="AE1351" t="s">
        <v>5008</v>
      </c>
      <c r="AF1351" t="s">
        <v>5009</v>
      </c>
    </row>
    <row r="1352" spans="17:32">
      <c r="Q1352">
        <v>3</v>
      </c>
      <c r="R1352">
        <v>11</v>
      </c>
      <c r="S1352">
        <v>52</v>
      </c>
      <c r="T1352" t="s">
        <v>5010</v>
      </c>
      <c r="U1352" t="s">
        <v>5011</v>
      </c>
      <c r="AC1352">
        <v>24</v>
      </c>
      <c r="AD1352">
        <v>9</v>
      </c>
      <c r="AE1352" t="s">
        <v>5012</v>
      </c>
      <c r="AF1352" t="s">
        <v>5013</v>
      </c>
    </row>
    <row r="1353" spans="17:32">
      <c r="Q1353">
        <v>3</v>
      </c>
      <c r="R1353">
        <v>11</v>
      </c>
      <c r="S1353">
        <v>53</v>
      </c>
      <c r="T1353" t="s">
        <v>5014</v>
      </c>
      <c r="U1353" t="s">
        <v>5015</v>
      </c>
      <c r="AC1353">
        <v>24</v>
      </c>
      <c r="AD1353">
        <v>10</v>
      </c>
      <c r="AE1353" t="s">
        <v>5016</v>
      </c>
      <c r="AF1353" t="s">
        <v>5017</v>
      </c>
    </row>
    <row r="1354" spans="17:32">
      <c r="Q1354">
        <v>3</v>
      </c>
      <c r="R1354">
        <v>11</v>
      </c>
      <c r="S1354">
        <v>54</v>
      </c>
      <c r="T1354" t="s">
        <v>5018</v>
      </c>
      <c r="U1354" t="s">
        <v>5019</v>
      </c>
      <c r="AC1354">
        <v>24</v>
      </c>
      <c r="AD1354">
        <v>11</v>
      </c>
      <c r="AE1354" t="s">
        <v>5020</v>
      </c>
      <c r="AF1354" t="s">
        <v>5021</v>
      </c>
    </row>
    <row r="1355" spans="17:32">
      <c r="Q1355">
        <v>3</v>
      </c>
      <c r="R1355">
        <v>11</v>
      </c>
      <c r="S1355">
        <v>55</v>
      </c>
      <c r="T1355" t="s">
        <v>5022</v>
      </c>
      <c r="U1355" t="s">
        <v>5023</v>
      </c>
      <c r="AC1355">
        <v>24</v>
      </c>
      <c r="AD1355">
        <v>12</v>
      </c>
      <c r="AE1355" t="s">
        <v>5024</v>
      </c>
      <c r="AF1355" t="s">
        <v>5025</v>
      </c>
    </row>
    <row r="1356" spans="17:32">
      <c r="Q1356">
        <v>3</v>
      </c>
      <c r="R1356">
        <v>11</v>
      </c>
      <c r="S1356">
        <v>56</v>
      </c>
      <c r="T1356" t="s">
        <v>4354</v>
      </c>
      <c r="U1356" t="s">
        <v>5026</v>
      </c>
      <c r="AC1356">
        <v>24</v>
      </c>
      <c r="AD1356">
        <v>13</v>
      </c>
      <c r="AE1356" t="s">
        <v>5027</v>
      </c>
      <c r="AF1356" t="s">
        <v>5028</v>
      </c>
    </row>
    <row r="1357" spans="17:32">
      <c r="Q1357">
        <v>3</v>
      </c>
      <c r="R1357">
        <v>11</v>
      </c>
      <c r="S1357">
        <v>57</v>
      </c>
      <c r="T1357" t="s">
        <v>40</v>
      </c>
      <c r="U1357" t="s">
        <v>5029</v>
      </c>
      <c r="AC1357">
        <v>24</v>
      </c>
      <c r="AD1357">
        <v>14</v>
      </c>
      <c r="AE1357" t="s">
        <v>5030</v>
      </c>
      <c r="AF1357" t="s">
        <v>5031</v>
      </c>
    </row>
    <row r="1358" spans="17:32">
      <c r="Q1358">
        <v>3</v>
      </c>
      <c r="R1358">
        <v>12</v>
      </c>
      <c r="S1358">
        <v>1</v>
      </c>
      <c r="T1358" t="s">
        <v>3747</v>
      </c>
      <c r="U1358" t="s">
        <v>5032</v>
      </c>
      <c r="AC1358">
        <v>24</v>
      </c>
      <c r="AD1358">
        <v>15</v>
      </c>
      <c r="AE1358" t="s">
        <v>5033</v>
      </c>
      <c r="AF1358" t="s">
        <v>5034</v>
      </c>
    </row>
    <row r="1359" spans="17:32">
      <c r="Q1359">
        <v>3</v>
      </c>
      <c r="R1359">
        <v>12</v>
      </c>
      <c r="S1359">
        <v>2</v>
      </c>
      <c r="T1359" t="s">
        <v>40</v>
      </c>
      <c r="U1359" t="s">
        <v>5035</v>
      </c>
      <c r="AC1359">
        <v>24</v>
      </c>
      <c r="AD1359">
        <v>16</v>
      </c>
      <c r="AE1359" t="s">
        <v>5036</v>
      </c>
      <c r="AF1359" t="s">
        <v>5037</v>
      </c>
    </row>
    <row r="1360" spans="17:32">
      <c r="Q1360">
        <v>3</v>
      </c>
      <c r="R1360">
        <v>13</v>
      </c>
      <c r="S1360">
        <v>1</v>
      </c>
      <c r="T1360" t="s">
        <v>4762</v>
      </c>
      <c r="U1360" t="s">
        <v>5038</v>
      </c>
      <c r="AC1360">
        <v>24</v>
      </c>
      <c r="AD1360">
        <v>17</v>
      </c>
      <c r="AE1360" t="s">
        <v>5039</v>
      </c>
      <c r="AF1360" t="s">
        <v>5040</v>
      </c>
    </row>
    <row r="1361" spans="17:32">
      <c r="Q1361">
        <v>3</v>
      </c>
      <c r="R1361">
        <v>13</v>
      </c>
      <c r="S1361">
        <v>2</v>
      </c>
      <c r="T1361" t="s">
        <v>40</v>
      </c>
      <c r="U1361" t="s">
        <v>5041</v>
      </c>
      <c r="AC1361">
        <v>25</v>
      </c>
      <c r="AD1361">
        <v>1</v>
      </c>
      <c r="AE1361" t="s">
        <v>5042</v>
      </c>
      <c r="AF1361" t="s">
        <v>5043</v>
      </c>
    </row>
    <row r="1362" spans="17:32">
      <c r="Q1362">
        <v>3</v>
      </c>
      <c r="R1362">
        <v>14</v>
      </c>
      <c r="S1362">
        <v>1</v>
      </c>
      <c r="T1362" t="s">
        <v>3747</v>
      </c>
      <c r="U1362" t="s">
        <v>5044</v>
      </c>
      <c r="AC1362">
        <v>25</v>
      </c>
      <c r="AD1362">
        <v>2</v>
      </c>
      <c r="AE1362" t="s">
        <v>5045</v>
      </c>
      <c r="AF1362" t="s">
        <v>5046</v>
      </c>
    </row>
    <row r="1363" spans="17:32">
      <c r="Q1363">
        <v>3</v>
      </c>
      <c r="R1363">
        <v>14</v>
      </c>
      <c r="S1363">
        <v>2</v>
      </c>
      <c r="T1363" t="s">
        <v>5047</v>
      </c>
      <c r="U1363" t="s">
        <v>5048</v>
      </c>
      <c r="AC1363">
        <v>25</v>
      </c>
      <c r="AD1363">
        <v>3</v>
      </c>
      <c r="AE1363" t="s">
        <v>5049</v>
      </c>
      <c r="AF1363" t="s">
        <v>5050</v>
      </c>
    </row>
    <row r="1364" spans="17:32">
      <c r="Q1364">
        <v>3</v>
      </c>
      <c r="R1364">
        <v>14</v>
      </c>
      <c r="S1364">
        <v>3</v>
      </c>
      <c r="T1364" t="s">
        <v>5051</v>
      </c>
      <c r="U1364" t="s">
        <v>5052</v>
      </c>
      <c r="AC1364">
        <v>25</v>
      </c>
      <c r="AD1364">
        <v>4</v>
      </c>
      <c r="AE1364" t="s">
        <v>5053</v>
      </c>
      <c r="AF1364" t="s">
        <v>5054</v>
      </c>
    </row>
    <row r="1365" spans="17:32">
      <c r="Q1365">
        <v>3</v>
      </c>
      <c r="R1365">
        <v>14</v>
      </c>
      <c r="S1365">
        <v>4</v>
      </c>
      <c r="T1365" t="s">
        <v>5055</v>
      </c>
      <c r="U1365" t="s">
        <v>5056</v>
      </c>
      <c r="AC1365">
        <v>25</v>
      </c>
      <c r="AD1365">
        <v>5</v>
      </c>
      <c r="AE1365" t="s">
        <v>5057</v>
      </c>
      <c r="AF1365" t="s">
        <v>5058</v>
      </c>
    </row>
    <row r="1366" spans="17:32">
      <c r="Q1366">
        <v>3</v>
      </c>
      <c r="R1366">
        <v>14</v>
      </c>
      <c r="S1366">
        <v>5</v>
      </c>
      <c r="T1366" t="s">
        <v>5059</v>
      </c>
      <c r="U1366" t="s">
        <v>5060</v>
      </c>
      <c r="AC1366">
        <v>25</v>
      </c>
      <c r="AD1366">
        <v>6</v>
      </c>
      <c r="AE1366" t="s">
        <v>5061</v>
      </c>
      <c r="AF1366" t="s">
        <v>5062</v>
      </c>
    </row>
    <row r="1367" spans="17:32">
      <c r="Q1367">
        <v>3</v>
      </c>
      <c r="R1367">
        <v>14</v>
      </c>
      <c r="S1367">
        <v>6</v>
      </c>
      <c r="T1367" t="s">
        <v>5063</v>
      </c>
      <c r="U1367" t="s">
        <v>5064</v>
      </c>
      <c r="AC1367">
        <v>25</v>
      </c>
      <c r="AD1367">
        <v>7</v>
      </c>
      <c r="AE1367" t="s">
        <v>5065</v>
      </c>
      <c r="AF1367" t="s">
        <v>5066</v>
      </c>
    </row>
    <row r="1368" spans="17:32">
      <c r="Q1368">
        <v>3</v>
      </c>
      <c r="R1368">
        <v>14</v>
      </c>
      <c r="S1368">
        <v>7</v>
      </c>
      <c r="T1368" t="s">
        <v>5067</v>
      </c>
      <c r="U1368" t="s">
        <v>5068</v>
      </c>
      <c r="AC1368">
        <v>25</v>
      </c>
      <c r="AD1368">
        <v>8</v>
      </c>
      <c r="AE1368" t="s">
        <v>5069</v>
      </c>
      <c r="AF1368" t="s">
        <v>5070</v>
      </c>
    </row>
    <row r="1369" spans="17:32">
      <c r="Q1369">
        <v>3</v>
      </c>
      <c r="R1369">
        <v>14</v>
      </c>
      <c r="S1369">
        <v>8</v>
      </c>
      <c r="T1369" t="s">
        <v>5071</v>
      </c>
      <c r="U1369" t="s">
        <v>5072</v>
      </c>
      <c r="AC1369">
        <v>25</v>
      </c>
      <c r="AD1369">
        <v>9</v>
      </c>
      <c r="AE1369" t="s">
        <v>5073</v>
      </c>
      <c r="AF1369" t="s">
        <v>5074</v>
      </c>
    </row>
    <row r="1370" spans="17:32">
      <c r="Q1370">
        <v>3</v>
      </c>
      <c r="R1370">
        <v>14</v>
      </c>
      <c r="S1370">
        <v>9</v>
      </c>
      <c r="T1370" t="s">
        <v>5075</v>
      </c>
      <c r="U1370" t="s">
        <v>5076</v>
      </c>
      <c r="AC1370">
        <v>25</v>
      </c>
      <c r="AD1370">
        <v>10</v>
      </c>
      <c r="AE1370" t="s">
        <v>5077</v>
      </c>
      <c r="AF1370" t="s">
        <v>5078</v>
      </c>
    </row>
    <row r="1371" spans="17:32">
      <c r="Q1371">
        <v>3</v>
      </c>
      <c r="R1371">
        <v>14</v>
      </c>
      <c r="S1371">
        <v>10</v>
      </c>
      <c r="T1371" t="s">
        <v>5079</v>
      </c>
      <c r="U1371" t="s">
        <v>5080</v>
      </c>
      <c r="AC1371">
        <v>25</v>
      </c>
      <c r="AD1371">
        <v>11</v>
      </c>
      <c r="AE1371" t="s">
        <v>5081</v>
      </c>
      <c r="AF1371" t="s">
        <v>5082</v>
      </c>
    </row>
    <row r="1372" spans="17:32">
      <c r="Q1372">
        <v>3</v>
      </c>
      <c r="R1372">
        <v>14</v>
      </c>
      <c r="S1372">
        <v>11</v>
      </c>
      <c r="T1372" t="s">
        <v>5083</v>
      </c>
      <c r="U1372" t="s">
        <v>5084</v>
      </c>
      <c r="AC1372">
        <v>25</v>
      </c>
      <c r="AD1372">
        <v>12</v>
      </c>
      <c r="AE1372" t="s">
        <v>5085</v>
      </c>
      <c r="AF1372" t="s">
        <v>5086</v>
      </c>
    </row>
    <row r="1373" spans="17:32">
      <c r="Q1373">
        <v>3</v>
      </c>
      <c r="R1373">
        <v>14</v>
      </c>
      <c r="S1373">
        <v>12</v>
      </c>
      <c r="T1373" t="s">
        <v>5087</v>
      </c>
      <c r="U1373" t="s">
        <v>5088</v>
      </c>
      <c r="AC1373">
        <v>25</v>
      </c>
      <c r="AD1373">
        <v>13</v>
      </c>
      <c r="AE1373" t="s">
        <v>5089</v>
      </c>
      <c r="AF1373" t="s">
        <v>5090</v>
      </c>
    </row>
    <row r="1374" spans="17:32">
      <c r="Q1374">
        <v>3</v>
      </c>
      <c r="R1374">
        <v>14</v>
      </c>
      <c r="S1374">
        <v>13</v>
      </c>
      <c r="T1374" t="s">
        <v>5091</v>
      </c>
      <c r="U1374" t="s">
        <v>5092</v>
      </c>
      <c r="AC1374">
        <v>25</v>
      </c>
      <c r="AD1374">
        <v>14</v>
      </c>
      <c r="AE1374" t="s">
        <v>5093</v>
      </c>
      <c r="AF1374" t="s">
        <v>5094</v>
      </c>
    </row>
    <row r="1375" spans="17:32">
      <c r="Q1375">
        <v>3</v>
      </c>
      <c r="R1375">
        <v>14</v>
      </c>
      <c r="S1375">
        <v>14</v>
      </c>
      <c r="T1375" t="s">
        <v>5095</v>
      </c>
      <c r="U1375" t="s">
        <v>5096</v>
      </c>
      <c r="AC1375">
        <v>25</v>
      </c>
      <c r="AD1375">
        <v>15</v>
      </c>
      <c r="AE1375" t="s">
        <v>5097</v>
      </c>
      <c r="AF1375" t="s">
        <v>5098</v>
      </c>
    </row>
    <row r="1376" spans="17:32">
      <c r="Q1376">
        <v>3</v>
      </c>
      <c r="R1376">
        <v>14</v>
      </c>
      <c r="S1376">
        <v>15</v>
      </c>
      <c r="T1376" t="s">
        <v>5099</v>
      </c>
      <c r="U1376" t="s">
        <v>5100</v>
      </c>
      <c r="AC1376">
        <v>25</v>
      </c>
      <c r="AD1376">
        <v>16</v>
      </c>
      <c r="AE1376" t="s">
        <v>5101</v>
      </c>
      <c r="AF1376" t="s">
        <v>5102</v>
      </c>
    </row>
    <row r="1377" spans="17:32">
      <c r="Q1377">
        <v>3</v>
      </c>
      <c r="R1377">
        <v>14</v>
      </c>
      <c r="S1377">
        <v>16</v>
      </c>
      <c r="T1377" t="s">
        <v>5103</v>
      </c>
      <c r="U1377" t="s">
        <v>5104</v>
      </c>
      <c r="AC1377">
        <v>25</v>
      </c>
      <c r="AD1377">
        <v>17</v>
      </c>
      <c r="AE1377" t="s">
        <v>5105</v>
      </c>
      <c r="AF1377" t="s">
        <v>5106</v>
      </c>
    </row>
    <row r="1378" spans="17:32">
      <c r="Q1378">
        <v>3</v>
      </c>
      <c r="R1378">
        <v>14</v>
      </c>
      <c r="S1378">
        <v>17</v>
      </c>
      <c r="T1378" t="s">
        <v>5107</v>
      </c>
      <c r="U1378" t="s">
        <v>5108</v>
      </c>
      <c r="AC1378">
        <v>25</v>
      </c>
      <c r="AD1378">
        <v>18</v>
      </c>
      <c r="AE1378" t="s">
        <v>5109</v>
      </c>
      <c r="AF1378" t="s">
        <v>5110</v>
      </c>
    </row>
    <row r="1379" spans="17:32">
      <c r="Q1379">
        <v>3</v>
      </c>
      <c r="R1379">
        <v>14</v>
      </c>
      <c r="S1379">
        <v>18</v>
      </c>
      <c r="T1379" t="s">
        <v>5111</v>
      </c>
      <c r="U1379" t="s">
        <v>5112</v>
      </c>
      <c r="AC1379">
        <v>25</v>
      </c>
      <c r="AD1379">
        <v>19</v>
      </c>
      <c r="AE1379" t="s">
        <v>5113</v>
      </c>
      <c r="AF1379" t="s">
        <v>5114</v>
      </c>
    </row>
    <row r="1380" spans="17:32">
      <c r="Q1380">
        <v>3</v>
      </c>
      <c r="R1380">
        <v>14</v>
      </c>
      <c r="S1380">
        <v>19</v>
      </c>
      <c r="T1380" t="s">
        <v>5115</v>
      </c>
      <c r="U1380" t="s">
        <v>5116</v>
      </c>
      <c r="AC1380">
        <v>26</v>
      </c>
      <c r="AD1380">
        <v>1</v>
      </c>
      <c r="AE1380" t="s">
        <v>784</v>
      </c>
      <c r="AF1380" t="s">
        <v>5117</v>
      </c>
    </row>
    <row r="1381" spans="17:32">
      <c r="Q1381">
        <v>3</v>
      </c>
      <c r="R1381">
        <v>14</v>
      </c>
      <c r="S1381">
        <v>20</v>
      </c>
      <c r="T1381" t="s">
        <v>5118</v>
      </c>
      <c r="U1381" t="s">
        <v>5119</v>
      </c>
      <c r="AC1381">
        <v>26</v>
      </c>
      <c r="AD1381">
        <v>2</v>
      </c>
      <c r="AE1381" t="s">
        <v>5120</v>
      </c>
      <c r="AF1381" t="s">
        <v>5121</v>
      </c>
    </row>
    <row r="1382" spans="17:32">
      <c r="Q1382">
        <v>3</v>
      </c>
      <c r="R1382">
        <v>14</v>
      </c>
      <c r="S1382">
        <v>21</v>
      </c>
      <c r="T1382" t="s">
        <v>5122</v>
      </c>
      <c r="U1382" t="s">
        <v>5123</v>
      </c>
      <c r="AC1382">
        <v>26</v>
      </c>
      <c r="AD1382">
        <v>3</v>
      </c>
      <c r="AE1382" t="s">
        <v>5124</v>
      </c>
      <c r="AF1382" t="s">
        <v>5125</v>
      </c>
    </row>
    <row r="1383" spans="17:32">
      <c r="Q1383">
        <v>3</v>
      </c>
      <c r="R1383">
        <v>14</v>
      </c>
      <c r="S1383">
        <v>22</v>
      </c>
      <c r="T1383" t="s">
        <v>5126</v>
      </c>
      <c r="U1383" t="s">
        <v>5127</v>
      </c>
      <c r="AC1383">
        <v>26</v>
      </c>
      <c r="AD1383">
        <v>4</v>
      </c>
      <c r="AE1383" t="s">
        <v>5128</v>
      </c>
      <c r="AF1383" t="s">
        <v>5129</v>
      </c>
    </row>
    <row r="1384" spans="17:32">
      <c r="Q1384">
        <v>3</v>
      </c>
      <c r="R1384">
        <v>14</v>
      </c>
      <c r="S1384">
        <v>23</v>
      </c>
      <c r="T1384" t="s">
        <v>5130</v>
      </c>
      <c r="U1384" t="s">
        <v>5131</v>
      </c>
      <c r="AC1384">
        <v>26</v>
      </c>
      <c r="AD1384">
        <v>5</v>
      </c>
      <c r="AE1384" t="s">
        <v>5132</v>
      </c>
      <c r="AF1384" t="s">
        <v>5133</v>
      </c>
    </row>
    <row r="1385" spans="17:32">
      <c r="Q1385">
        <v>3</v>
      </c>
      <c r="R1385">
        <v>14</v>
      </c>
      <c r="S1385">
        <v>24</v>
      </c>
      <c r="T1385" t="s">
        <v>5134</v>
      </c>
      <c r="U1385" t="s">
        <v>5135</v>
      </c>
      <c r="AC1385">
        <v>26</v>
      </c>
      <c r="AD1385">
        <v>6</v>
      </c>
      <c r="AE1385" t="s">
        <v>5136</v>
      </c>
      <c r="AF1385" t="s">
        <v>5137</v>
      </c>
    </row>
    <row r="1386" spans="17:32">
      <c r="Q1386">
        <v>3</v>
      </c>
      <c r="R1386">
        <v>14</v>
      </c>
      <c r="S1386">
        <v>25</v>
      </c>
      <c r="T1386" t="s">
        <v>5138</v>
      </c>
      <c r="U1386" t="s">
        <v>5139</v>
      </c>
      <c r="AC1386">
        <v>26</v>
      </c>
      <c r="AD1386">
        <v>7</v>
      </c>
      <c r="AE1386" t="s">
        <v>5140</v>
      </c>
      <c r="AF1386" t="s">
        <v>5141</v>
      </c>
    </row>
    <row r="1387" spans="17:32">
      <c r="Q1387">
        <v>3</v>
      </c>
      <c r="R1387">
        <v>14</v>
      </c>
      <c r="S1387">
        <v>26</v>
      </c>
      <c r="T1387" t="s">
        <v>5142</v>
      </c>
      <c r="U1387" t="s">
        <v>5143</v>
      </c>
      <c r="AC1387">
        <v>26</v>
      </c>
      <c r="AD1387">
        <v>8</v>
      </c>
      <c r="AE1387" t="s">
        <v>5144</v>
      </c>
      <c r="AF1387" t="s">
        <v>5145</v>
      </c>
    </row>
    <row r="1388" spans="17:32">
      <c r="Q1388">
        <v>3</v>
      </c>
      <c r="R1388">
        <v>14</v>
      </c>
      <c r="S1388">
        <v>27</v>
      </c>
      <c r="T1388" t="s">
        <v>5146</v>
      </c>
      <c r="U1388" t="s">
        <v>5147</v>
      </c>
      <c r="AC1388">
        <v>26</v>
      </c>
      <c r="AD1388">
        <v>9</v>
      </c>
      <c r="AE1388" t="s">
        <v>5148</v>
      </c>
      <c r="AF1388" t="s">
        <v>5149</v>
      </c>
    </row>
    <row r="1389" spans="17:32">
      <c r="Q1389">
        <v>3</v>
      </c>
      <c r="R1389">
        <v>14</v>
      </c>
      <c r="S1389">
        <v>28</v>
      </c>
      <c r="T1389" t="s">
        <v>5150</v>
      </c>
      <c r="U1389" t="s">
        <v>5151</v>
      </c>
      <c r="AC1389">
        <v>26</v>
      </c>
      <c r="AD1389">
        <v>10</v>
      </c>
      <c r="AE1389" t="s">
        <v>5152</v>
      </c>
      <c r="AF1389" t="s">
        <v>5153</v>
      </c>
    </row>
    <row r="1390" spans="17:32">
      <c r="Q1390">
        <v>3</v>
      </c>
      <c r="R1390">
        <v>14</v>
      </c>
      <c r="S1390">
        <v>29</v>
      </c>
      <c r="T1390" t="s">
        <v>5154</v>
      </c>
      <c r="U1390" t="s">
        <v>5155</v>
      </c>
      <c r="AC1390">
        <v>26</v>
      </c>
      <c r="AD1390">
        <v>11</v>
      </c>
      <c r="AE1390" t="s">
        <v>5156</v>
      </c>
      <c r="AF1390" t="s">
        <v>5157</v>
      </c>
    </row>
    <row r="1391" spans="17:32">
      <c r="Q1391">
        <v>3</v>
      </c>
      <c r="R1391">
        <v>14</v>
      </c>
      <c r="S1391">
        <v>30</v>
      </c>
      <c r="T1391" t="s">
        <v>5158</v>
      </c>
      <c r="U1391" t="s">
        <v>5159</v>
      </c>
      <c r="AC1391">
        <v>26</v>
      </c>
      <c r="AD1391">
        <v>12</v>
      </c>
      <c r="AE1391" t="s">
        <v>5160</v>
      </c>
      <c r="AF1391" t="s">
        <v>5161</v>
      </c>
    </row>
    <row r="1392" spans="17:32">
      <c r="Q1392">
        <v>3</v>
      </c>
      <c r="R1392">
        <v>14</v>
      </c>
      <c r="S1392">
        <v>31</v>
      </c>
      <c r="T1392" t="s">
        <v>5162</v>
      </c>
      <c r="U1392" t="s">
        <v>5163</v>
      </c>
      <c r="AC1392">
        <v>26</v>
      </c>
      <c r="AD1392">
        <v>13</v>
      </c>
      <c r="AE1392" t="s">
        <v>5164</v>
      </c>
      <c r="AF1392" t="s">
        <v>5165</v>
      </c>
    </row>
    <row r="1393" spans="17:32">
      <c r="Q1393">
        <v>3</v>
      </c>
      <c r="R1393">
        <v>14</v>
      </c>
      <c r="S1393">
        <v>32</v>
      </c>
      <c r="T1393" t="s">
        <v>5166</v>
      </c>
      <c r="U1393" t="s">
        <v>5167</v>
      </c>
      <c r="AC1393">
        <v>26</v>
      </c>
      <c r="AD1393">
        <v>14</v>
      </c>
      <c r="AE1393" t="s">
        <v>5168</v>
      </c>
      <c r="AF1393" t="s">
        <v>5169</v>
      </c>
    </row>
    <row r="1394" spans="17:32">
      <c r="Q1394">
        <v>3</v>
      </c>
      <c r="R1394">
        <v>14</v>
      </c>
      <c r="S1394">
        <v>33</v>
      </c>
      <c r="T1394" t="s">
        <v>5170</v>
      </c>
      <c r="U1394" t="s">
        <v>5171</v>
      </c>
      <c r="AC1394">
        <v>26</v>
      </c>
      <c r="AD1394">
        <v>15</v>
      </c>
      <c r="AE1394" t="s">
        <v>5172</v>
      </c>
      <c r="AF1394" t="s">
        <v>5173</v>
      </c>
    </row>
    <row r="1395" spans="17:32">
      <c r="Q1395">
        <v>3</v>
      </c>
      <c r="R1395">
        <v>14</v>
      </c>
      <c r="S1395">
        <v>34</v>
      </c>
      <c r="T1395" t="s">
        <v>5174</v>
      </c>
      <c r="U1395" t="s">
        <v>5175</v>
      </c>
      <c r="AC1395">
        <v>26</v>
      </c>
      <c r="AD1395">
        <v>16</v>
      </c>
      <c r="AE1395" t="s">
        <v>5176</v>
      </c>
      <c r="AF1395" t="s">
        <v>5177</v>
      </c>
    </row>
    <row r="1396" spans="17:32">
      <c r="Q1396">
        <v>3</v>
      </c>
      <c r="R1396">
        <v>14</v>
      </c>
      <c r="S1396">
        <v>35</v>
      </c>
      <c r="T1396" t="s">
        <v>5178</v>
      </c>
      <c r="U1396" t="s">
        <v>5179</v>
      </c>
      <c r="AC1396">
        <v>26</v>
      </c>
      <c r="AD1396">
        <v>17</v>
      </c>
      <c r="AE1396" t="s">
        <v>5180</v>
      </c>
      <c r="AF1396" t="s">
        <v>5181</v>
      </c>
    </row>
    <row r="1397" spans="17:32">
      <c r="Q1397">
        <v>3</v>
      </c>
      <c r="R1397">
        <v>14</v>
      </c>
      <c r="S1397">
        <v>36</v>
      </c>
      <c r="T1397" t="s">
        <v>5182</v>
      </c>
      <c r="U1397" t="s">
        <v>5183</v>
      </c>
      <c r="AC1397">
        <v>26</v>
      </c>
      <c r="AD1397">
        <v>18</v>
      </c>
      <c r="AE1397" t="s">
        <v>5184</v>
      </c>
      <c r="AF1397" t="s">
        <v>5185</v>
      </c>
    </row>
    <row r="1398" spans="17:32">
      <c r="Q1398">
        <v>3</v>
      </c>
      <c r="R1398">
        <v>14</v>
      </c>
      <c r="S1398">
        <v>37</v>
      </c>
      <c r="T1398" t="s">
        <v>5186</v>
      </c>
      <c r="U1398" t="s">
        <v>5187</v>
      </c>
      <c r="AC1398">
        <v>26</v>
      </c>
      <c r="AD1398">
        <v>19</v>
      </c>
      <c r="AE1398" t="s">
        <v>5188</v>
      </c>
      <c r="AF1398" t="s">
        <v>5189</v>
      </c>
    </row>
    <row r="1399" spans="17:32">
      <c r="Q1399">
        <v>3</v>
      </c>
      <c r="R1399">
        <v>14</v>
      </c>
      <c r="S1399">
        <v>38</v>
      </c>
      <c r="T1399" t="s">
        <v>5190</v>
      </c>
      <c r="U1399" t="s">
        <v>5191</v>
      </c>
      <c r="AC1399">
        <v>26</v>
      </c>
      <c r="AD1399">
        <v>20</v>
      </c>
      <c r="AE1399" t="s">
        <v>5192</v>
      </c>
      <c r="AF1399" t="s">
        <v>5193</v>
      </c>
    </row>
    <row r="1400" spans="17:32">
      <c r="Q1400">
        <v>3</v>
      </c>
      <c r="R1400">
        <v>14</v>
      </c>
      <c r="S1400">
        <v>39</v>
      </c>
      <c r="T1400" t="s">
        <v>5194</v>
      </c>
      <c r="U1400" t="s">
        <v>5195</v>
      </c>
      <c r="AC1400">
        <v>26</v>
      </c>
      <c r="AD1400">
        <v>21</v>
      </c>
      <c r="AE1400" t="s">
        <v>5196</v>
      </c>
      <c r="AF1400" t="s">
        <v>5197</v>
      </c>
    </row>
    <row r="1401" spans="17:32">
      <c r="Q1401">
        <v>3</v>
      </c>
      <c r="R1401">
        <v>14</v>
      </c>
      <c r="S1401">
        <v>40</v>
      </c>
      <c r="T1401" t="s">
        <v>5198</v>
      </c>
      <c r="U1401" t="s">
        <v>5199</v>
      </c>
      <c r="AC1401">
        <v>26</v>
      </c>
      <c r="AD1401">
        <v>22</v>
      </c>
      <c r="AE1401" t="s">
        <v>5200</v>
      </c>
      <c r="AF1401" t="s">
        <v>5201</v>
      </c>
    </row>
    <row r="1402" spans="17:32">
      <c r="Q1402">
        <v>3</v>
      </c>
      <c r="R1402">
        <v>14</v>
      </c>
      <c r="S1402">
        <v>41</v>
      </c>
      <c r="T1402" t="s">
        <v>5202</v>
      </c>
      <c r="U1402" t="s">
        <v>5203</v>
      </c>
      <c r="AC1402">
        <v>26</v>
      </c>
      <c r="AD1402">
        <v>23</v>
      </c>
      <c r="AE1402" t="s">
        <v>5204</v>
      </c>
      <c r="AF1402" t="s">
        <v>5205</v>
      </c>
    </row>
    <row r="1403" spans="17:32">
      <c r="Q1403">
        <v>3</v>
      </c>
      <c r="R1403">
        <v>14</v>
      </c>
      <c r="S1403">
        <v>42</v>
      </c>
      <c r="T1403" t="s">
        <v>5206</v>
      </c>
      <c r="U1403" t="s">
        <v>5207</v>
      </c>
      <c r="AC1403">
        <v>26</v>
      </c>
      <c r="AD1403">
        <v>24</v>
      </c>
      <c r="AE1403" t="s">
        <v>5208</v>
      </c>
      <c r="AF1403" t="s">
        <v>5209</v>
      </c>
    </row>
    <row r="1404" spans="17:32">
      <c r="Q1404">
        <v>3</v>
      </c>
      <c r="R1404">
        <v>14</v>
      </c>
      <c r="S1404">
        <v>43</v>
      </c>
      <c r="T1404" t="s">
        <v>5210</v>
      </c>
      <c r="U1404" t="s">
        <v>5211</v>
      </c>
      <c r="AC1404">
        <v>26</v>
      </c>
      <c r="AD1404">
        <v>25</v>
      </c>
      <c r="AE1404" t="s">
        <v>5212</v>
      </c>
      <c r="AF1404" t="s">
        <v>5213</v>
      </c>
    </row>
    <row r="1405" spans="17:32">
      <c r="Q1405">
        <v>3</v>
      </c>
      <c r="R1405">
        <v>14</v>
      </c>
      <c r="S1405">
        <v>44</v>
      </c>
      <c r="T1405" t="s">
        <v>40</v>
      </c>
      <c r="U1405" t="s">
        <v>5214</v>
      </c>
      <c r="AC1405">
        <v>26</v>
      </c>
      <c r="AD1405">
        <v>26</v>
      </c>
      <c r="AE1405" t="s">
        <v>5215</v>
      </c>
      <c r="AF1405" t="s">
        <v>5216</v>
      </c>
    </row>
    <row r="1406" spans="17:32">
      <c r="Q1406">
        <v>3</v>
      </c>
      <c r="R1406">
        <v>18</v>
      </c>
      <c r="S1406">
        <v>1</v>
      </c>
      <c r="T1406" t="s">
        <v>5217</v>
      </c>
      <c r="U1406" t="s">
        <v>5218</v>
      </c>
      <c r="AC1406">
        <v>26</v>
      </c>
      <c r="AD1406">
        <v>27</v>
      </c>
      <c r="AE1406" t="s">
        <v>5219</v>
      </c>
      <c r="AF1406" t="s">
        <v>5220</v>
      </c>
    </row>
    <row r="1407" spans="17:32">
      <c r="Q1407">
        <v>3</v>
      </c>
      <c r="R1407">
        <v>18</v>
      </c>
      <c r="S1407">
        <v>2</v>
      </c>
      <c r="T1407" t="s">
        <v>5221</v>
      </c>
      <c r="U1407" t="s">
        <v>5222</v>
      </c>
      <c r="AC1407">
        <v>26</v>
      </c>
      <c r="AD1407">
        <v>28</v>
      </c>
      <c r="AE1407" t="s">
        <v>5223</v>
      </c>
      <c r="AF1407" t="s">
        <v>5224</v>
      </c>
    </row>
    <row r="1408" spans="17:32">
      <c r="Q1408">
        <v>3</v>
      </c>
      <c r="R1408">
        <v>18</v>
      </c>
      <c r="S1408">
        <v>3</v>
      </c>
      <c r="T1408" t="s">
        <v>5225</v>
      </c>
      <c r="U1408" t="s">
        <v>5226</v>
      </c>
      <c r="AC1408">
        <v>26</v>
      </c>
      <c r="AD1408">
        <v>29</v>
      </c>
      <c r="AE1408" t="s">
        <v>5227</v>
      </c>
      <c r="AF1408" t="s">
        <v>5228</v>
      </c>
    </row>
    <row r="1409" spans="17:32">
      <c r="Q1409">
        <v>3</v>
      </c>
      <c r="R1409">
        <v>18</v>
      </c>
      <c r="S1409">
        <v>4</v>
      </c>
      <c r="T1409" t="s">
        <v>5229</v>
      </c>
      <c r="U1409" t="s">
        <v>5230</v>
      </c>
      <c r="AC1409">
        <v>26</v>
      </c>
      <c r="AD1409">
        <v>30</v>
      </c>
      <c r="AE1409" t="s">
        <v>5231</v>
      </c>
      <c r="AF1409" t="s">
        <v>5232</v>
      </c>
    </row>
    <row r="1410" spans="17:32">
      <c r="Q1410">
        <v>3</v>
      </c>
      <c r="R1410">
        <v>18</v>
      </c>
      <c r="S1410">
        <v>5</v>
      </c>
      <c r="T1410" t="s">
        <v>5233</v>
      </c>
      <c r="U1410" t="s">
        <v>5234</v>
      </c>
      <c r="AC1410">
        <v>26</v>
      </c>
      <c r="AD1410">
        <v>31</v>
      </c>
      <c r="AE1410" t="s">
        <v>5235</v>
      </c>
      <c r="AF1410" t="s">
        <v>5236</v>
      </c>
    </row>
    <row r="1411" spans="17:32">
      <c r="Q1411">
        <v>3</v>
      </c>
      <c r="R1411">
        <v>18</v>
      </c>
      <c r="S1411">
        <v>6</v>
      </c>
      <c r="T1411" t="s">
        <v>5237</v>
      </c>
      <c r="U1411" t="s">
        <v>5238</v>
      </c>
      <c r="AC1411">
        <v>26</v>
      </c>
      <c r="AD1411">
        <v>32</v>
      </c>
      <c r="AE1411" t="s">
        <v>5239</v>
      </c>
      <c r="AF1411" t="s">
        <v>5240</v>
      </c>
    </row>
    <row r="1412" spans="17:32">
      <c r="Q1412">
        <v>3</v>
      </c>
      <c r="R1412">
        <v>18</v>
      </c>
      <c r="S1412">
        <v>7</v>
      </c>
      <c r="T1412" t="s">
        <v>5241</v>
      </c>
      <c r="U1412" t="s">
        <v>5242</v>
      </c>
      <c r="AC1412">
        <v>26</v>
      </c>
      <c r="AD1412">
        <v>33</v>
      </c>
      <c r="AE1412" t="s">
        <v>5243</v>
      </c>
      <c r="AF1412" t="s">
        <v>5244</v>
      </c>
    </row>
    <row r="1413" spans="17:32">
      <c r="Q1413">
        <v>3</v>
      </c>
      <c r="R1413">
        <v>18</v>
      </c>
      <c r="S1413">
        <v>8</v>
      </c>
      <c r="T1413" t="s">
        <v>5245</v>
      </c>
      <c r="U1413" t="s">
        <v>5246</v>
      </c>
      <c r="AC1413">
        <v>26</v>
      </c>
      <c r="AD1413">
        <v>34</v>
      </c>
      <c r="AE1413" t="s">
        <v>5247</v>
      </c>
      <c r="AF1413" t="s">
        <v>5248</v>
      </c>
    </row>
    <row r="1414" spans="17:32">
      <c r="Q1414">
        <v>4</v>
      </c>
      <c r="R1414">
        <v>1</v>
      </c>
      <c r="S1414">
        <v>1</v>
      </c>
      <c r="T1414" t="s">
        <v>394</v>
      </c>
      <c r="U1414" t="s">
        <v>5249</v>
      </c>
      <c r="AC1414">
        <v>26</v>
      </c>
      <c r="AD1414">
        <v>35</v>
      </c>
      <c r="AE1414" t="s">
        <v>5250</v>
      </c>
      <c r="AF1414" t="s">
        <v>5251</v>
      </c>
    </row>
    <row r="1415" spans="17:32">
      <c r="Q1415">
        <v>4</v>
      </c>
      <c r="R1415">
        <v>1</v>
      </c>
      <c r="S1415">
        <v>2</v>
      </c>
      <c r="T1415" t="s">
        <v>5252</v>
      </c>
      <c r="U1415" t="s">
        <v>5253</v>
      </c>
      <c r="AC1415">
        <v>26</v>
      </c>
      <c r="AD1415">
        <v>36</v>
      </c>
      <c r="AE1415" t="s">
        <v>5254</v>
      </c>
      <c r="AF1415" t="s">
        <v>5255</v>
      </c>
    </row>
    <row r="1416" spans="17:32">
      <c r="Q1416">
        <v>4</v>
      </c>
      <c r="R1416">
        <v>1</v>
      </c>
      <c r="S1416">
        <v>3</v>
      </c>
      <c r="T1416" t="s">
        <v>5256</v>
      </c>
      <c r="U1416" t="s">
        <v>5257</v>
      </c>
      <c r="AC1416">
        <v>26</v>
      </c>
      <c r="AD1416">
        <v>37</v>
      </c>
      <c r="AE1416" t="s">
        <v>5258</v>
      </c>
      <c r="AF1416" t="s">
        <v>5259</v>
      </c>
    </row>
    <row r="1417" spans="17:32">
      <c r="Q1417">
        <v>4</v>
      </c>
      <c r="R1417">
        <v>1</v>
      </c>
      <c r="S1417">
        <v>4</v>
      </c>
      <c r="T1417" t="s">
        <v>5260</v>
      </c>
      <c r="U1417" t="s">
        <v>5261</v>
      </c>
      <c r="AC1417">
        <v>27</v>
      </c>
      <c r="AD1417">
        <v>1</v>
      </c>
      <c r="AE1417" t="s">
        <v>789</v>
      </c>
      <c r="AF1417" t="s">
        <v>5262</v>
      </c>
    </row>
    <row r="1418" spans="17:32">
      <c r="Q1418">
        <v>4</v>
      </c>
      <c r="R1418">
        <v>1</v>
      </c>
      <c r="S1418">
        <v>5</v>
      </c>
      <c r="T1418" t="s">
        <v>5263</v>
      </c>
      <c r="U1418" t="s">
        <v>5264</v>
      </c>
      <c r="AC1418">
        <v>27</v>
      </c>
      <c r="AD1418">
        <v>2</v>
      </c>
      <c r="AE1418" t="s">
        <v>5265</v>
      </c>
      <c r="AF1418" t="s">
        <v>5266</v>
      </c>
    </row>
    <row r="1419" spans="17:32">
      <c r="Q1419">
        <v>4</v>
      </c>
      <c r="R1419">
        <v>1</v>
      </c>
      <c r="S1419">
        <v>6</v>
      </c>
      <c r="T1419" t="s">
        <v>5267</v>
      </c>
      <c r="U1419" t="s">
        <v>5268</v>
      </c>
      <c r="AC1419">
        <v>27</v>
      </c>
      <c r="AD1419">
        <v>3</v>
      </c>
      <c r="AE1419" t="s">
        <v>5269</v>
      </c>
      <c r="AF1419" t="s">
        <v>5270</v>
      </c>
    </row>
    <row r="1420" spans="17:32">
      <c r="Q1420">
        <v>4</v>
      </c>
      <c r="R1420">
        <v>1</v>
      </c>
      <c r="S1420">
        <v>7</v>
      </c>
      <c r="T1420" t="s">
        <v>5271</v>
      </c>
      <c r="U1420" t="s">
        <v>5272</v>
      </c>
      <c r="AC1420">
        <v>27</v>
      </c>
      <c r="AD1420">
        <v>4</v>
      </c>
      <c r="AE1420" t="s">
        <v>5273</v>
      </c>
      <c r="AF1420" t="s">
        <v>5274</v>
      </c>
    </row>
    <row r="1421" spans="17:32">
      <c r="Q1421">
        <v>4</v>
      </c>
      <c r="R1421">
        <v>1</v>
      </c>
      <c r="S1421">
        <v>8</v>
      </c>
      <c r="T1421" t="s">
        <v>5275</v>
      </c>
      <c r="U1421" t="s">
        <v>5276</v>
      </c>
      <c r="AC1421">
        <v>27</v>
      </c>
      <c r="AD1421">
        <v>5</v>
      </c>
      <c r="AE1421" t="s">
        <v>5277</v>
      </c>
      <c r="AF1421" t="s">
        <v>5278</v>
      </c>
    </row>
    <row r="1422" spans="17:32">
      <c r="Q1422">
        <v>4</v>
      </c>
      <c r="R1422">
        <v>1</v>
      </c>
      <c r="S1422">
        <v>9</v>
      </c>
      <c r="T1422" t="s">
        <v>5279</v>
      </c>
      <c r="U1422" t="s">
        <v>5280</v>
      </c>
      <c r="AC1422">
        <v>27</v>
      </c>
      <c r="AD1422">
        <v>6</v>
      </c>
      <c r="AE1422" t="s">
        <v>5281</v>
      </c>
      <c r="AF1422" t="s">
        <v>5282</v>
      </c>
    </row>
    <row r="1423" spans="17:32">
      <c r="Q1423">
        <v>4</v>
      </c>
      <c r="R1423">
        <v>1</v>
      </c>
      <c r="S1423">
        <v>10</v>
      </c>
      <c r="T1423" t="s">
        <v>5283</v>
      </c>
      <c r="U1423" t="s">
        <v>5284</v>
      </c>
      <c r="AC1423">
        <v>27</v>
      </c>
      <c r="AD1423">
        <v>7</v>
      </c>
      <c r="AE1423" t="s">
        <v>5285</v>
      </c>
      <c r="AF1423" t="s">
        <v>5286</v>
      </c>
    </row>
    <row r="1424" spans="17:32">
      <c r="Q1424">
        <v>4</v>
      </c>
      <c r="R1424">
        <v>1</v>
      </c>
      <c r="S1424">
        <v>11</v>
      </c>
      <c r="T1424" t="s">
        <v>5287</v>
      </c>
      <c r="U1424" t="s">
        <v>5288</v>
      </c>
      <c r="AC1424">
        <v>27</v>
      </c>
      <c r="AD1424">
        <v>8</v>
      </c>
      <c r="AE1424" t="s">
        <v>5289</v>
      </c>
      <c r="AF1424" t="s">
        <v>5290</v>
      </c>
    </row>
    <row r="1425" spans="17:32">
      <c r="Q1425">
        <v>4</v>
      </c>
      <c r="R1425">
        <v>1</v>
      </c>
      <c r="S1425">
        <v>12</v>
      </c>
      <c r="T1425" t="s">
        <v>5291</v>
      </c>
      <c r="U1425" t="s">
        <v>5292</v>
      </c>
      <c r="AC1425">
        <v>27</v>
      </c>
      <c r="AD1425">
        <v>9</v>
      </c>
      <c r="AE1425" t="s">
        <v>5293</v>
      </c>
      <c r="AF1425" t="s">
        <v>5294</v>
      </c>
    </row>
    <row r="1426" spans="17:32">
      <c r="Q1426">
        <v>4</v>
      </c>
      <c r="R1426">
        <v>1</v>
      </c>
      <c r="S1426">
        <v>13</v>
      </c>
      <c r="T1426" t="s">
        <v>5295</v>
      </c>
      <c r="U1426" t="s">
        <v>5296</v>
      </c>
      <c r="AC1426">
        <v>27</v>
      </c>
      <c r="AD1426">
        <v>10</v>
      </c>
      <c r="AE1426" t="s">
        <v>5297</v>
      </c>
      <c r="AF1426" t="s">
        <v>5298</v>
      </c>
    </row>
    <row r="1427" spans="17:32">
      <c r="Q1427">
        <v>4</v>
      </c>
      <c r="R1427">
        <v>1</v>
      </c>
      <c r="S1427">
        <v>14</v>
      </c>
      <c r="T1427" t="s">
        <v>5299</v>
      </c>
      <c r="U1427" t="s">
        <v>5300</v>
      </c>
      <c r="AC1427">
        <v>27</v>
      </c>
      <c r="AD1427">
        <v>11</v>
      </c>
      <c r="AE1427" t="s">
        <v>5301</v>
      </c>
      <c r="AF1427" t="s">
        <v>5302</v>
      </c>
    </row>
    <row r="1428" spans="17:32">
      <c r="Q1428">
        <v>4</v>
      </c>
      <c r="R1428">
        <v>1</v>
      </c>
      <c r="S1428">
        <v>15</v>
      </c>
      <c r="T1428" t="s">
        <v>5303</v>
      </c>
      <c r="U1428" t="s">
        <v>5304</v>
      </c>
      <c r="AC1428">
        <v>27</v>
      </c>
      <c r="AD1428">
        <v>12</v>
      </c>
      <c r="AE1428" t="s">
        <v>5305</v>
      </c>
      <c r="AF1428" t="s">
        <v>5306</v>
      </c>
    </row>
    <row r="1429" spans="17:32">
      <c r="Q1429">
        <v>4</v>
      </c>
      <c r="R1429">
        <v>1</v>
      </c>
      <c r="S1429">
        <v>16</v>
      </c>
      <c r="T1429" t="s">
        <v>5307</v>
      </c>
      <c r="U1429" t="s">
        <v>5308</v>
      </c>
      <c r="AC1429">
        <v>27</v>
      </c>
      <c r="AD1429">
        <v>13</v>
      </c>
      <c r="AE1429" t="s">
        <v>5309</v>
      </c>
      <c r="AF1429" t="s">
        <v>5310</v>
      </c>
    </row>
    <row r="1430" spans="17:32">
      <c r="Q1430">
        <v>4</v>
      </c>
      <c r="R1430">
        <v>1</v>
      </c>
      <c r="S1430">
        <v>17</v>
      </c>
      <c r="T1430" t="s">
        <v>5311</v>
      </c>
      <c r="U1430" t="s">
        <v>5312</v>
      </c>
      <c r="AC1430">
        <v>27</v>
      </c>
      <c r="AD1430">
        <v>14</v>
      </c>
      <c r="AE1430" t="s">
        <v>5313</v>
      </c>
      <c r="AF1430" t="s">
        <v>5314</v>
      </c>
    </row>
    <row r="1431" spans="17:32">
      <c r="Q1431">
        <v>4</v>
      </c>
      <c r="R1431">
        <v>1</v>
      </c>
      <c r="S1431">
        <v>18</v>
      </c>
      <c r="T1431" t="s">
        <v>5315</v>
      </c>
      <c r="U1431" t="s">
        <v>5316</v>
      </c>
      <c r="AC1431">
        <v>27</v>
      </c>
      <c r="AD1431">
        <v>15</v>
      </c>
      <c r="AE1431" t="s">
        <v>5317</v>
      </c>
      <c r="AF1431" t="s">
        <v>5318</v>
      </c>
    </row>
    <row r="1432" spans="17:32">
      <c r="Q1432">
        <v>4</v>
      </c>
      <c r="R1432">
        <v>1</v>
      </c>
      <c r="S1432">
        <v>19</v>
      </c>
      <c r="T1432" t="s">
        <v>5319</v>
      </c>
      <c r="U1432" t="s">
        <v>5320</v>
      </c>
      <c r="AC1432">
        <v>27</v>
      </c>
      <c r="AD1432">
        <v>16</v>
      </c>
      <c r="AE1432" t="s">
        <v>5321</v>
      </c>
      <c r="AF1432" t="s">
        <v>5322</v>
      </c>
    </row>
    <row r="1433" spans="17:32">
      <c r="Q1433">
        <v>4</v>
      </c>
      <c r="R1433">
        <v>1</v>
      </c>
      <c r="S1433">
        <v>20</v>
      </c>
      <c r="T1433" t="s">
        <v>5323</v>
      </c>
      <c r="U1433" t="s">
        <v>5324</v>
      </c>
      <c r="AC1433">
        <v>27</v>
      </c>
      <c r="AD1433">
        <v>17</v>
      </c>
      <c r="AE1433" t="s">
        <v>5325</v>
      </c>
      <c r="AF1433" t="s">
        <v>5326</v>
      </c>
    </row>
    <row r="1434" spans="17:32">
      <c r="Q1434">
        <v>4</v>
      </c>
      <c r="R1434">
        <v>1</v>
      </c>
      <c r="S1434">
        <v>21</v>
      </c>
      <c r="T1434" t="s">
        <v>5327</v>
      </c>
      <c r="U1434" t="s">
        <v>5328</v>
      </c>
      <c r="AC1434">
        <v>27</v>
      </c>
      <c r="AD1434">
        <v>18</v>
      </c>
      <c r="AE1434" t="s">
        <v>5329</v>
      </c>
      <c r="AF1434" t="s">
        <v>5330</v>
      </c>
    </row>
    <row r="1435" spans="17:32">
      <c r="Q1435">
        <v>4</v>
      </c>
      <c r="R1435">
        <v>1</v>
      </c>
      <c r="S1435">
        <v>22</v>
      </c>
      <c r="T1435" t="s">
        <v>5331</v>
      </c>
      <c r="U1435" t="s">
        <v>5332</v>
      </c>
      <c r="AC1435">
        <v>27</v>
      </c>
      <c r="AD1435">
        <v>19</v>
      </c>
      <c r="AE1435" t="s">
        <v>5333</v>
      </c>
      <c r="AF1435" t="s">
        <v>5334</v>
      </c>
    </row>
    <row r="1436" spans="17:32">
      <c r="Q1436">
        <v>4</v>
      </c>
      <c r="R1436">
        <v>1</v>
      </c>
      <c r="S1436">
        <v>23</v>
      </c>
      <c r="T1436" t="s">
        <v>5335</v>
      </c>
      <c r="U1436" t="s">
        <v>5336</v>
      </c>
      <c r="AC1436">
        <v>27</v>
      </c>
      <c r="AD1436">
        <v>20</v>
      </c>
      <c r="AE1436" t="s">
        <v>5337</v>
      </c>
      <c r="AF1436" t="s">
        <v>5338</v>
      </c>
    </row>
    <row r="1437" spans="17:32">
      <c r="Q1437">
        <v>4</v>
      </c>
      <c r="R1437">
        <v>1</v>
      </c>
      <c r="S1437">
        <v>24</v>
      </c>
      <c r="T1437" t="s">
        <v>5339</v>
      </c>
      <c r="U1437" t="s">
        <v>5340</v>
      </c>
      <c r="AC1437">
        <v>27</v>
      </c>
      <c r="AD1437">
        <v>21</v>
      </c>
      <c r="AE1437" t="s">
        <v>5341</v>
      </c>
      <c r="AF1437" t="s">
        <v>5342</v>
      </c>
    </row>
    <row r="1438" spans="17:32">
      <c r="Q1438">
        <v>4</v>
      </c>
      <c r="R1438">
        <v>1</v>
      </c>
      <c r="S1438">
        <v>25</v>
      </c>
      <c r="T1438" t="s">
        <v>5343</v>
      </c>
      <c r="U1438" t="s">
        <v>5344</v>
      </c>
      <c r="AC1438">
        <v>27</v>
      </c>
      <c r="AD1438">
        <v>22</v>
      </c>
      <c r="AE1438" t="s">
        <v>5345</v>
      </c>
      <c r="AF1438" t="s">
        <v>5346</v>
      </c>
    </row>
    <row r="1439" spans="17:32">
      <c r="Q1439">
        <v>4</v>
      </c>
      <c r="R1439">
        <v>1</v>
      </c>
      <c r="S1439">
        <v>26</v>
      </c>
      <c r="T1439" t="s">
        <v>5347</v>
      </c>
      <c r="U1439" t="s">
        <v>5348</v>
      </c>
      <c r="AC1439">
        <v>27</v>
      </c>
      <c r="AD1439">
        <v>23</v>
      </c>
      <c r="AE1439" t="s">
        <v>5349</v>
      </c>
      <c r="AF1439" t="s">
        <v>5350</v>
      </c>
    </row>
    <row r="1440" spans="17:32">
      <c r="Q1440">
        <v>4</v>
      </c>
      <c r="R1440">
        <v>1</v>
      </c>
      <c r="S1440">
        <v>27</v>
      </c>
      <c r="T1440" t="s">
        <v>5351</v>
      </c>
      <c r="U1440" t="s">
        <v>5352</v>
      </c>
      <c r="AC1440">
        <v>27</v>
      </c>
      <c r="AD1440">
        <v>24</v>
      </c>
      <c r="AE1440" t="s">
        <v>5353</v>
      </c>
      <c r="AF1440" t="s">
        <v>5354</v>
      </c>
    </row>
    <row r="1441" spans="17:32">
      <c r="Q1441">
        <v>4</v>
      </c>
      <c r="R1441">
        <v>1</v>
      </c>
      <c r="S1441">
        <v>28</v>
      </c>
      <c r="T1441" t="s">
        <v>5355</v>
      </c>
      <c r="U1441" t="s">
        <v>5356</v>
      </c>
      <c r="AC1441">
        <v>27</v>
      </c>
      <c r="AD1441">
        <v>25</v>
      </c>
      <c r="AE1441" t="s">
        <v>5357</v>
      </c>
      <c r="AF1441" t="s">
        <v>5358</v>
      </c>
    </row>
    <row r="1442" spans="17:32">
      <c r="Q1442">
        <v>4</v>
      </c>
      <c r="R1442">
        <v>1</v>
      </c>
      <c r="S1442">
        <v>29</v>
      </c>
      <c r="T1442" t="s">
        <v>5359</v>
      </c>
      <c r="U1442" t="s">
        <v>5360</v>
      </c>
      <c r="AC1442">
        <v>27</v>
      </c>
      <c r="AD1442">
        <v>26</v>
      </c>
      <c r="AE1442" t="s">
        <v>794</v>
      </c>
      <c r="AF1442" t="s">
        <v>5361</v>
      </c>
    </row>
    <row r="1443" spans="17:32">
      <c r="Q1443">
        <v>4</v>
      </c>
      <c r="R1443">
        <v>1</v>
      </c>
      <c r="S1443">
        <v>30</v>
      </c>
      <c r="T1443" t="s">
        <v>5362</v>
      </c>
      <c r="U1443" t="s">
        <v>5363</v>
      </c>
      <c r="AC1443">
        <v>27</v>
      </c>
      <c r="AD1443">
        <v>27</v>
      </c>
      <c r="AE1443" t="s">
        <v>5364</v>
      </c>
      <c r="AF1443" t="s">
        <v>5365</v>
      </c>
    </row>
    <row r="1444" spans="17:32">
      <c r="Q1444">
        <v>4</v>
      </c>
      <c r="R1444">
        <v>1</v>
      </c>
      <c r="S1444">
        <v>31</v>
      </c>
      <c r="T1444" t="s">
        <v>5366</v>
      </c>
      <c r="U1444" t="s">
        <v>5367</v>
      </c>
      <c r="AC1444">
        <v>27</v>
      </c>
      <c r="AD1444">
        <v>28</v>
      </c>
      <c r="AE1444" t="s">
        <v>5368</v>
      </c>
      <c r="AF1444" t="s">
        <v>5369</v>
      </c>
    </row>
    <row r="1445" spans="17:32">
      <c r="Q1445">
        <v>4</v>
      </c>
      <c r="R1445">
        <v>1</v>
      </c>
      <c r="S1445">
        <v>32</v>
      </c>
      <c r="T1445" t="s">
        <v>5370</v>
      </c>
      <c r="U1445" t="s">
        <v>5371</v>
      </c>
      <c r="AC1445">
        <v>27</v>
      </c>
      <c r="AD1445">
        <v>29</v>
      </c>
      <c r="AE1445" t="s">
        <v>5372</v>
      </c>
      <c r="AF1445" t="s">
        <v>5373</v>
      </c>
    </row>
    <row r="1446" spans="17:32">
      <c r="Q1446">
        <v>4</v>
      </c>
      <c r="R1446">
        <v>1</v>
      </c>
      <c r="S1446">
        <v>33</v>
      </c>
      <c r="T1446" t="s">
        <v>5374</v>
      </c>
      <c r="U1446" t="s">
        <v>5375</v>
      </c>
      <c r="AC1446">
        <v>27</v>
      </c>
      <c r="AD1446">
        <v>30</v>
      </c>
      <c r="AE1446" t="s">
        <v>5376</v>
      </c>
      <c r="AF1446" t="s">
        <v>5377</v>
      </c>
    </row>
    <row r="1447" spans="17:32">
      <c r="Q1447">
        <v>4</v>
      </c>
      <c r="R1447">
        <v>1</v>
      </c>
      <c r="S1447">
        <v>34</v>
      </c>
      <c r="T1447" t="s">
        <v>5378</v>
      </c>
      <c r="U1447" t="s">
        <v>5379</v>
      </c>
      <c r="AC1447">
        <v>27</v>
      </c>
      <c r="AD1447">
        <v>31</v>
      </c>
      <c r="AE1447" t="s">
        <v>5380</v>
      </c>
      <c r="AF1447" t="s">
        <v>5381</v>
      </c>
    </row>
    <row r="1448" spans="17:32">
      <c r="Q1448">
        <v>4</v>
      </c>
      <c r="R1448">
        <v>1</v>
      </c>
      <c r="S1448">
        <v>35</v>
      </c>
      <c r="T1448" t="s">
        <v>5382</v>
      </c>
      <c r="U1448" t="s">
        <v>5383</v>
      </c>
      <c r="AC1448">
        <v>27</v>
      </c>
      <c r="AD1448">
        <v>32</v>
      </c>
      <c r="AE1448" t="s">
        <v>5384</v>
      </c>
      <c r="AF1448" t="s">
        <v>5385</v>
      </c>
    </row>
    <row r="1449" spans="17:32">
      <c r="Q1449">
        <v>4</v>
      </c>
      <c r="R1449">
        <v>1</v>
      </c>
      <c r="S1449">
        <v>36</v>
      </c>
      <c r="T1449" t="s">
        <v>5386</v>
      </c>
      <c r="U1449" t="s">
        <v>5387</v>
      </c>
      <c r="AC1449">
        <v>27</v>
      </c>
      <c r="AD1449">
        <v>33</v>
      </c>
      <c r="AE1449" t="s">
        <v>5388</v>
      </c>
      <c r="AF1449" t="s">
        <v>5389</v>
      </c>
    </row>
    <row r="1450" spans="17:32">
      <c r="Q1450">
        <v>4</v>
      </c>
      <c r="R1450">
        <v>1</v>
      </c>
      <c r="S1450">
        <v>37</v>
      </c>
      <c r="T1450" t="s">
        <v>5390</v>
      </c>
      <c r="U1450" t="s">
        <v>5391</v>
      </c>
      <c r="AC1450">
        <v>27</v>
      </c>
      <c r="AD1450">
        <v>34</v>
      </c>
      <c r="AE1450" t="s">
        <v>5392</v>
      </c>
      <c r="AF1450" t="s">
        <v>5393</v>
      </c>
    </row>
    <row r="1451" spans="17:32">
      <c r="Q1451">
        <v>4</v>
      </c>
      <c r="R1451">
        <v>1</v>
      </c>
      <c r="S1451">
        <v>38</v>
      </c>
      <c r="T1451" t="s">
        <v>5394</v>
      </c>
      <c r="U1451" t="s">
        <v>5395</v>
      </c>
      <c r="AC1451">
        <v>27</v>
      </c>
      <c r="AD1451">
        <v>35</v>
      </c>
      <c r="AE1451" t="s">
        <v>5396</v>
      </c>
      <c r="AF1451" t="s">
        <v>5397</v>
      </c>
    </row>
    <row r="1452" spans="17:32">
      <c r="Q1452">
        <v>4</v>
      </c>
      <c r="R1452">
        <v>1</v>
      </c>
      <c r="S1452">
        <v>39</v>
      </c>
      <c r="T1452" t="s">
        <v>5398</v>
      </c>
      <c r="U1452" t="s">
        <v>5399</v>
      </c>
      <c r="AC1452">
        <v>27</v>
      </c>
      <c r="AD1452">
        <v>36</v>
      </c>
      <c r="AE1452" t="s">
        <v>5400</v>
      </c>
      <c r="AF1452" t="s">
        <v>5401</v>
      </c>
    </row>
    <row r="1453" spans="17:32">
      <c r="Q1453">
        <v>4</v>
      </c>
      <c r="R1453">
        <v>1</v>
      </c>
      <c r="S1453">
        <v>40</v>
      </c>
      <c r="T1453" t="s">
        <v>5402</v>
      </c>
      <c r="U1453" t="s">
        <v>5403</v>
      </c>
      <c r="AC1453">
        <v>27</v>
      </c>
      <c r="AD1453">
        <v>37</v>
      </c>
      <c r="AE1453" t="s">
        <v>5404</v>
      </c>
      <c r="AF1453" t="s">
        <v>5405</v>
      </c>
    </row>
    <row r="1454" spans="17:32">
      <c r="Q1454">
        <v>4</v>
      </c>
      <c r="R1454">
        <v>1</v>
      </c>
      <c r="S1454">
        <v>41</v>
      </c>
      <c r="T1454" t="s">
        <v>5406</v>
      </c>
      <c r="U1454" t="s">
        <v>5407</v>
      </c>
      <c r="AC1454">
        <v>27</v>
      </c>
      <c r="AD1454">
        <v>38</v>
      </c>
      <c r="AE1454" t="s">
        <v>5408</v>
      </c>
      <c r="AF1454" t="s">
        <v>5409</v>
      </c>
    </row>
    <row r="1455" spans="17:32">
      <c r="Q1455">
        <v>4</v>
      </c>
      <c r="R1455">
        <v>1</v>
      </c>
      <c r="S1455">
        <v>42</v>
      </c>
      <c r="T1455" t="s">
        <v>5410</v>
      </c>
      <c r="U1455" t="s">
        <v>5411</v>
      </c>
      <c r="AC1455">
        <v>27</v>
      </c>
      <c r="AD1455">
        <v>39</v>
      </c>
      <c r="AE1455" t="s">
        <v>5412</v>
      </c>
      <c r="AF1455" t="s">
        <v>5413</v>
      </c>
    </row>
    <row r="1456" spans="17:32">
      <c r="Q1456">
        <v>4</v>
      </c>
      <c r="R1456">
        <v>1</v>
      </c>
      <c r="S1456">
        <v>43</v>
      </c>
      <c r="T1456" t="s">
        <v>5414</v>
      </c>
      <c r="U1456" t="s">
        <v>5415</v>
      </c>
      <c r="AC1456">
        <v>27</v>
      </c>
      <c r="AD1456">
        <v>40</v>
      </c>
      <c r="AE1456" t="s">
        <v>5416</v>
      </c>
      <c r="AF1456" t="s">
        <v>5417</v>
      </c>
    </row>
    <row r="1457" spans="17:32">
      <c r="Q1457">
        <v>4</v>
      </c>
      <c r="R1457">
        <v>1</v>
      </c>
      <c r="S1457">
        <v>44</v>
      </c>
      <c r="T1457" t="s">
        <v>5418</v>
      </c>
      <c r="U1457" t="s">
        <v>5419</v>
      </c>
      <c r="AC1457">
        <v>27</v>
      </c>
      <c r="AD1457">
        <v>41</v>
      </c>
      <c r="AE1457" t="s">
        <v>5420</v>
      </c>
      <c r="AF1457" t="s">
        <v>5421</v>
      </c>
    </row>
    <row r="1458" spans="17:32">
      <c r="Q1458">
        <v>4</v>
      </c>
      <c r="R1458">
        <v>1</v>
      </c>
      <c r="S1458">
        <v>45</v>
      </c>
      <c r="T1458" t="s">
        <v>5422</v>
      </c>
      <c r="U1458" t="s">
        <v>5423</v>
      </c>
      <c r="AC1458">
        <v>27</v>
      </c>
      <c r="AD1458">
        <v>42</v>
      </c>
      <c r="AE1458" t="s">
        <v>5424</v>
      </c>
      <c r="AF1458" t="s">
        <v>5425</v>
      </c>
    </row>
    <row r="1459" spans="17:32">
      <c r="Q1459">
        <v>4</v>
      </c>
      <c r="R1459">
        <v>1</v>
      </c>
      <c r="S1459">
        <v>46</v>
      </c>
      <c r="T1459" t="s">
        <v>5426</v>
      </c>
      <c r="U1459" t="s">
        <v>5427</v>
      </c>
      <c r="AC1459">
        <v>27</v>
      </c>
      <c r="AD1459">
        <v>43</v>
      </c>
      <c r="AE1459" t="s">
        <v>5428</v>
      </c>
      <c r="AF1459" t="s">
        <v>5429</v>
      </c>
    </row>
    <row r="1460" spans="17:32">
      <c r="Q1460">
        <v>4</v>
      </c>
      <c r="R1460">
        <v>1</v>
      </c>
      <c r="S1460">
        <v>47</v>
      </c>
      <c r="T1460" t="s">
        <v>5430</v>
      </c>
      <c r="U1460" t="s">
        <v>5431</v>
      </c>
      <c r="AC1460">
        <v>27</v>
      </c>
      <c r="AD1460">
        <v>44</v>
      </c>
      <c r="AE1460" t="s">
        <v>5432</v>
      </c>
      <c r="AF1460" t="s">
        <v>5433</v>
      </c>
    </row>
    <row r="1461" spans="17:32">
      <c r="Q1461">
        <v>4</v>
      </c>
      <c r="R1461">
        <v>1</v>
      </c>
      <c r="S1461">
        <v>48</v>
      </c>
      <c r="T1461" t="s">
        <v>5434</v>
      </c>
      <c r="U1461" t="s">
        <v>5435</v>
      </c>
      <c r="AC1461">
        <v>27</v>
      </c>
      <c r="AD1461">
        <v>45</v>
      </c>
      <c r="AE1461" t="s">
        <v>5436</v>
      </c>
      <c r="AF1461" t="s">
        <v>5437</v>
      </c>
    </row>
    <row r="1462" spans="17:32">
      <c r="Q1462">
        <v>4</v>
      </c>
      <c r="R1462">
        <v>1</v>
      </c>
      <c r="S1462">
        <v>49</v>
      </c>
      <c r="T1462" t="s">
        <v>5438</v>
      </c>
      <c r="U1462" t="s">
        <v>5439</v>
      </c>
      <c r="AC1462">
        <v>27</v>
      </c>
      <c r="AD1462">
        <v>46</v>
      </c>
      <c r="AE1462" t="s">
        <v>5440</v>
      </c>
      <c r="AF1462" t="s">
        <v>5441</v>
      </c>
    </row>
    <row r="1463" spans="17:32">
      <c r="Q1463">
        <v>4</v>
      </c>
      <c r="R1463">
        <v>1</v>
      </c>
      <c r="S1463">
        <v>50</v>
      </c>
      <c r="T1463" t="s">
        <v>5442</v>
      </c>
      <c r="U1463" t="s">
        <v>5443</v>
      </c>
      <c r="AC1463">
        <v>27</v>
      </c>
      <c r="AD1463">
        <v>47</v>
      </c>
      <c r="AE1463" t="s">
        <v>5444</v>
      </c>
      <c r="AF1463" t="s">
        <v>5445</v>
      </c>
    </row>
    <row r="1464" spans="17:32">
      <c r="Q1464">
        <v>4</v>
      </c>
      <c r="R1464">
        <v>1</v>
      </c>
      <c r="S1464">
        <v>51</v>
      </c>
      <c r="T1464" t="s">
        <v>5446</v>
      </c>
      <c r="U1464" t="s">
        <v>5447</v>
      </c>
      <c r="AC1464">
        <v>27</v>
      </c>
      <c r="AD1464">
        <v>48</v>
      </c>
      <c r="AE1464" t="s">
        <v>5448</v>
      </c>
      <c r="AF1464" t="s">
        <v>5449</v>
      </c>
    </row>
    <row r="1465" spans="17:32">
      <c r="Q1465">
        <v>4</v>
      </c>
      <c r="R1465">
        <v>1</v>
      </c>
      <c r="S1465">
        <v>52</v>
      </c>
      <c r="T1465" t="s">
        <v>5450</v>
      </c>
      <c r="U1465" t="s">
        <v>5451</v>
      </c>
      <c r="AC1465">
        <v>27</v>
      </c>
      <c r="AD1465">
        <v>49</v>
      </c>
      <c r="AE1465" t="s">
        <v>5452</v>
      </c>
      <c r="AF1465" t="s">
        <v>5453</v>
      </c>
    </row>
    <row r="1466" spans="17:32">
      <c r="Q1466">
        <v>4</v>
      </c>
      <c r="R1466">
        <v>1</v>
      </c>
      <c r="S1466">
        <v>53</v>
      </c>
      <c r="T1466" t="s">
        <v>5454</v>
      </c>
      <c r="U1466" t="s">
        <v>5455</v>
      </c>
      <c r="AC1466">
        <v>27</v>
      </c>
      <c r="AD1466">
        <v>50</v>
      </c>
      <c r="AE1466" t="s">
        <v>5456</v>
      </c>
      <c r="AF1466" t="s">
        <v>5457</v>
      </c>
    </row>
    <row r="1467" spans="17:32">
      <c r="Q1467">
        <v>4</v>
      </c>
      <c r="R1467">
        <v>1</v>
      </c>
      <c r="S1467">
        <v>54</v>
      </c>
      <c r="T1467" t="s">
        <v>5458</v>
      </c>
      <c r="U1467" t="s">
        <v>5459</v>
      </c>
      <c r="AC1467">
        <v>27</v>
      </c>
      <c r="AD1467">
        <v>51</v>
      </c>
      <c r="AE1467" t="s">
        <v>5460</v>
      </c>
      <c r="AF1467" t="s">
        <v>5461</v>
      </c>
    </row>
    <row r="1468" spans="17:32">
      <c r="Q1468">
        <v>4</v>
      </c>
      <c r="R1468">
        <v>1</v>
      </c>
      <c r="S1468">
        <v>55</v>
      </c>
      <c r="T1468" t="s">
        <v>5462</v>
      </c>
      <c r="U1468" t="s">
        <v>5463</v>
      </c>
      <c r="AC1468">
        <v>27</v>
      </c>
      <c r="AD1468">
        <v>52</v>
      </c>
      <c r="AE1468" t="s">
        <v>5464</v>
      </c>
      <c r="AF1468" t="s">
        <v>5465</v>
      </c>
    </row>
    <row r="1469" spans="17:32">
      <c r="Q1469">
        <v>4</v>
      </c>
      <c r="R1469">
        <v>1</v>
      </c>
      <c r="S1469">
        <v>56</v>
      </c>
      <c r="T1469" t="s">
        <v>5466</v>
      </c>
      <c r="U1469" t="s">
        <v>5467</v>
      </c>
      <c r="AC1469">
        <v>27</v>
      </c>
      <c r="AD1469">
        <v>53</v>
      </c>
      <c r="AE1469" t="s">
        <v>5468</v>
      </c>
      <c r="AF1469" t="s">
        <v>5469</v>
      </c>
    </row>
    <row r="1470" spans="17:32">
      <c r="Q1470">
        <v>4</v>
      </c>
      <c r="R1470">
        <v>1</v>
      </c>
      <c r="S1470">
        <v>57</v>
      </c>
      <c r="T1470" t="s">
        <v>5470</v>
      </c>
      <c r="U1470" t="s">
        <v>5471</v>
      </c>
      <c r="AC1470">
        <v>27</v>
      </c>
      <c r="AD1470">
        <v>54</v>
      </c>
      <c r="AE1470" t="s">
        <v>5472</v>
      </c>
      <c r="AF1470" t="s">
        <v>5473</v>
      </c>
    </row>
    <row r="1471" spans="17:32">
      <c r="Q1471">
        <v>4</v>
      </c>
      <c r="R1471">
        <v>1</v>
      </c>
      <c r="S1471">
        <v>58</v>
      </c>
      <c r="T1471" t="s">
        <v>5474</v>
      </c>
      <c r="U1471" t="s">
        <v>5475</v>
      </c>
      <c r="AC1471">
        <v>27</v>
      </c>
      <c r="AD1471">
        <v>55</v>
      </c>
      <c r="AE1471" t="s">
        <v>5476</v>
      </c>
      <c r="AF1471" t="s">
        <v>5477</v>
      </c>
    </row>
    <row r="1472" spans="17:32">
      <c r="Q1472">
        <v>4</v>
      </c>
      <c r="R1472">
        <v>1</v>
      </c>
      <c r="S1472">
        <v>59</v>
      </c>
      <c r="T1472" t="s">
        <v>5478</v>
      </c>
      <c r="U1472" t="s">
        <v>5479</v>
      </c>
      <c r="AC1472">
        <v>27</v>
      </c>
      <c r="AD1472">
        <v>56</v>
      </c>
      <c r="AE1472" t="s">
        <v>5480</v>
      </c>
      <c r="AF1472" t="s">
        <v>5481</v>
      </c>
    </row>
    <row r="1473" spans="17:32">
      <c r="Q1473">
        <v>4</v>
      </c>
      <c r="R1473">
        <v>1</v>
      </c>
      <c r="S1473">
        <v>60</v>
      </c>
      <c r="T1473" t="s">
        <v>5482</v>
      </c>
      <c r="U1473" t="s">
        <v>5483</v>
      </c>
      <c r="AC1473">
        <v>27</v>
      </c>
      <c r="AD1473">
        <v>57</v>
      </c>
      <c r="AE1473" t="s">
        <v>5484</v>
      </c>
      <c r="AF1473" t="s">
        <v>5485</v>
      </c>
    </row>
    <row r="1474" spans="17:32">
      <c r="Q1474">
        <v>4</v>
      </c>
      <c r="R1474">
        <v>1</v>
      </c>
      <c r="S1474">
        <v>61</v>
      </c>
      <c r="T1474" t="s">
        <v>5486</v>
      </c>
      <c r="U1474" t="s">
        <v>5487</v>
      </c>
      <c r="AC1474">
        <v>27</v>
      </c>
      <c r="AD1474">
        <v>58</v>
      </c>
      <c r="AE1474" t="s">
        <v>5488</v>
      </c>
      <c r="AF1474" t="s">
        <v>5489</v>
      </c>
    </row>
    <row r="1475" spans="17:32">
      <c r="Q1475">
        <v>4</v>
      </c>
      <c r="R1475">
        <v>1</v>
      </c>
      <c r="S1475">
        <v>62</v>
      </c>
      <c r="T1475" t="s">
        <v>5490</v>
      </c>
      <c r="U1475" t="s">
        <v>5491</v>
      </c>
      <c r="AC1475">
        <v>27</v>
      </c>
      <c r="AD1475">
        <v>59</v>
      </c>
      <c r="AE1475" t="s">
        <v>5492</v>
      </c>
      <c r="AF1475" t="s">
        <v>5493</v>
      </c>
    </row>
    <row r="1476" spans="17:32">
      <c r="Q1476">
        <v>4</v>
      </c>
      <c r="R1476">
        <v>1</v>
      </c>
      <c r="S1476">
        <v>63</v>
      </c>
      <c r="T1476" t="s">
        <v>5494</v>
      </c>
      <c r="U1476" t="s">
        <v>5495</v>
      </c>
      <c r="AC1476">
        <v>27</v>
      </c>
      <c r="AD1476">
        <v>60</v>
      </c>
      <c r="AE1476" t="s">
        <v>5496</v>
      </c>
      <c r="AF1476" t="s">
        <v>5497</v>
      </c>
    </row>
    <row r="1477" spans="17:32">
      <c r="Q1477">
        <v>4</v>
      </c>
      <c r="R1477">
        <v>1</v>
      </c>
      <c r="S1477">
        <v>64</v>
      </c>
      <c r="T1477" t="s">
        <v>5498</v>
      </c>
      <c r="U1477" t="s">
        <v>5499</v>
      </c>
      <c r="AC1477">
        <v>27</v>
      </c>
      <c r="AD1477">
        <v>61</v>
      </c>
      <c r="AE1477" t="s">
        <v>5500</v>
      </c>
      <c r="AF1477" t="s">
        <v>5501</v>
      </c>
    </row>
    <row r="1478" spans="17:32">
      <c r="Q1478">
        <v>4</v>
      </c>
      <c r="R1478">
        <v>1</v>
      </c>
      <c r="S1478">
        <v>65</v>
      </c>
      <c r="T1478" t="s">
        <v>5502</v>
      </c>
      <c r="U1478" t="s">
        <v>5503</v>
      </c>
      <c r="AC1478">
        <v>27</v>
      </c>
      <c r="AD1478">
        <v>62</v>
      </c>
      <c r="AE1478" t="s">
        <v>5504</v>
      </c>
      <c r="AF1478" t="s">
        <v>5505</v>
      </c>
    </row>
    <row r="1479" spans="17:32">
      <c r="Q1479">
        <v>4</v>
      </c>
      <c r="R1479">
        <v>1</v>
      </c>
      <c r="S1479">
        <v>66</v>
      </c>
      <c r="T1479" t="s">
        <v>5506</v>
      </c>
      <c r="U1479" t="s">
        <v>5507</v>
      </c>
      <c r="AC1479">
        <v>27</v>
      </c>
      <c r="AD1479">
        <v>63</v>
      </c>
      <c r="AE1479" t="s">
        <v>5508</v>
      </c>
      <c r="AF1479" t="s">
        <v>5509</v>
      </c>
    </row>
    <row r="1480" spans="17:32">
      <c r="Q1480">
        <v>4</v>
      </c>
      <c r="R1480">
        <v>1</v>
      </c>
      <c r="S1480">
        <v>67</v>
      </c>
      <c r="T1480" t="s">
        <v>5510</v>
      </c>
      <c r="U1480" t="s">
        <v>5511</v>
      </c>
      <c r="AC1480">
        <v>27</v>
      </c>
      <c r="AD1480">
        <v>64</v>
      </c>
      <c r="AE1480" t="s">
        <v>5512</v>
      </c>
      <c r="AF1480" t="s">
        <v>5513</v>
      </c>
    </row>
    <row r="1481" spans="17:32">
      <c r="Q1481">
        <v>4</v>
      </c>
      <c r="R1481">
        <v>1</v>
      </c>
      <c r="S1481">
        <v>68</v>
      </c>
      <c r="T1481" t="s">
        <v>5514</v>
      </c>
      <c r="U1481" t="s">
        <v>5515</v>
      </c>
      <c r="AC1481">
        <v>27</v>
      </c>
      <c r="AD1481">
        <v>65</v>
      </c>
      <c r="AE1481" t="s">
        <v>5516</v>
      </c>
      <c r="AF1481" t="s">
        <v>5517</v>
      </c>
    </row>
    <row r="1482" spans="17:32">
      <c r="Q1482">
        <v>4</v>
      </c>
      <c r="R1482">
        <v>1</v>
      </c>
      <c r="S1482">
        <v>69</v>
      </c>
      <c r="T1482" t="s">
        <v>5518</v>
      </c>
      <c r="U1482" t="s">
        <v>5519</v>
      </c>
      <c r="AC1482">
        <v>27</v>
      </c>
      <c r="AD1482">
        <v>66</v>
      </c>
      <c r="AE1482" t="s">
        <v>5520</v>
      </c>
      <c r="AF1482" t="s">
        <v>5521</v>
      </c>
    </row>
    <row r="1483" spans="17:32">
      <c r="Q1483">
        <v>4</v>
      </c>
      <c r="R1483">
        <v>1</v>
      </c>
      <c r="S1483">
        <v>70</v>
      </c>
      <c r="T1483" t="s">
        <v>5522</v>
      </c>
      <c r="U1483" t="s">
        <v>5523</v>
      </c>
      <c r="AC1483">
        <v>27</v>
      </c>
      <c r="AD1483">
        <v>67</v>
      </c>
      <c r="AE1483" t="s">
        <v>5524</v>
      </c>
      <c r="AF1483" t="s">
        <v>5525</v>
      </c>
    </row>
    <row r="1484" spans="17:32">
      <c r="Q1484">
        <v>4</v>
      </c>
      <c r="R1484">
        <v>1</v>
      </c>
      <c r="S1484">
        <v>71</v>
      </c>
      <c r="T1484" t="s">
        <v>5526</v>
      </c>
      <c r="U1484" t="s">
        <v>5527</v>
      </c>
      <c r="AC1484">
        <v>27</v>
      </c>
      <c r="AD1484">
        <v>68</v>
      </c>
      <c r="AE1484" t="s">
        <v>5528</v>
      </c>
      <c r="AF1484" t="s">
        <v>5529</v>
      </c>
    </row>
    <row r="1485" spans="17:32">
      <c r="Q1485">
        <v>4</v>
      </c>
      <c r="R1485">
        <v>1</v>
      </c>
      <c r="S1485">
        <v>72</v>
      </c>
      <c r="T1485" t="s">
        <v>5530</v>
      </c>
      <c r="U1485" t="s">
        <v>5531</v>
      </c>
      <c r="AC1485">
        <v>27</v>
      </c>
      <c r="AD1485">
        <v>69</v>
      </c>
      <c r="AE1485" t="s">
        <v>5532</v>
      </c>
      <c r="AF1485" t="s">
        <v>5533</v>
      </c>
    </row>
    <row r="1486" spans="17:32">
      <c r="Q1486">
        <v>4</v>
      </c>
      <c r="R1486">
        <v>1</v>
      </c>
      <c r="S1486">
        <v>73</v>
      </c>
      <c r="T1486" t="s">
        <v>5534</v>
      </c>
      <c r="U1486" t="s">
        <v>5535</v>
      </c>
      <c r="AC1486">
        <v>27</v>
      </c>
      <c r="AD1486">
        <v>70</v>
      </c>
      <c r="AE1486" t="s">
        <v>5536</v>
      </c>
      <c r="AF1486" t="s">
        <v>5537</v>
      </c>
    </row>
    <row r="1487" spans="17:32">
      <c r="Q1487">
        <v>4</v>
      </c>
      <c r="R1487">
        <v>1</v>
      </c>
      <c r="S1487">
        <v>74</v>
      </c>
      <c r="T1487" t="s">
        <v>5538</v>
      </c>
      <c r="U1487" t="s">
        <v>5539</v>
      </c>
      <c r="AC1487">
        <v>27</v>
      </c>
      <c r="AD1487">
        <v>71</v>
      </c>
      <c r="AE1487" t="s">
        <v>5540</v>
      </c>
      <c r="AF1487" t="s">
        <v>5541</v>
      </c>
    </row>
    <row r="1488" spans="17:32">
      <c r="Q1488">
        <v>4</v>
      </c>
      <c r="R1488">
        <v>1</v>
      </c>
      <c r="S1488">
        <v>75</v>
      </c>
      <c r="T1488" t="s">
        <v>5542</v>
      </c>
      <c r="U1488" t="s">
        <v>5543</v>
      </c>
      <c r="AC1488">
        <v>27</v>
      </c>
      <c r="AD1488">
        <v>72</v>
      </c>
      <c r="AE1488" t="s">
        <v>5544</v>
      </c>
      <c r="AF1488" t="s">
        <v>5545</v>
      </c>
    </row>
    <row r="1489" spans="17:32">
      <c r="Q1489">
        <v>4</v>
      </c>
      <c r="R1489">
        <v>1</v>
      </c>
      <c r="S1489">
        <v>76</v>
      </c>
      <c r="T1489" t="s">
        <v>5546</v>
      </c>
      <c r="U1489" t="s">
        <v>5547</v>
      </c>
      <c r="AC1489">
        <v>27</v>
      </c>
      <c r="AD1489">
        <v>73</v>
      </c>
      <c r="AE1489" t="s">
        <v>5548</v>
      </c>
      <c r="AF1489" t="s">
        <v>5549</v>
      </c>
    </row>
    <row r="1490" spans="17:32">
      <c r="Q1490">
        <v>4</v>
      </c>
      <c r="R1490">
        <v>1</v>
      </c>
      <c r="S1490">
        <v>77</v>
      </c>
      <c r="T1490" t="s">
        <v>5550</v>
      </c>
      <c r="U1490" t="s">
        <v>5551</v>
      </c>
      <c r="AC1490">
        <v>27</v>
      </c>
      <c r="AD1490">
        <v>74</v>
      </c>
      <c r="AE1490" t="s">
        <v>5552</v>
      </c>
      <c r="AF1490" t="s">
        <v>5553</v>
      </c>
    </row>
    <row r="1491" spans="17:32">
      <c r="Q1491">
        <v>4</v>
      </c>
      <c r="R1491">
        <v>1</v>
      </c>
      <c r="S1491">
        <v>78</v>
      </c>
      <c r="T1491" t="s">
        <v>5554</v>
      </c>
      <c r="U1491" t="s">
        <v>5555</v>
      </c>
      <c r="AC1491">
        <v>28</v>
      </c>
      <c r="AD1491">
        <v>1</v>
      </c>
      <c r="AE1491" t="s">
        <v>799</v>
      </c>
      <c r="AF1491" t="s">
        <v>5556</v>
      </c>
    </row>
    <row r="1492" spans="17:32">
      <c r="Q1492">
        <v>4</v>
      </c>
      <c r="R1492">
        <v>1</v>
      </c>
      <c r="S1492">
        <v>79</v>
      </c>
      <c r="T1492" t="s">
        <v>5557</v>
      </c>
      <c r="U1492" t="s">
        <v>5558</v>
      </c>
      <c r="AC1492">
        <v>28</v>
      </c>
      <c r="AD1492">
        <v>2</v>
      </c>
      <c r="AE1492" t="s">
        <v>5559</v>
      </c>
      <c r="AF1492" t="s">
        <v>5560</v>
      </c>
    </row>
    <row r="1493" spans="17:32">
      <c r="Q1493">
        <v>4</v>
      </c>
      <c r="R1493">
        <v>1</v>
      </c>
      <c r="S1493">
        <v>80</v>
      </c>
      <c r="T1493" t="s">
        <v>5561</v>
      </c>
      <c r="U1493" t="s">
        <v>5562</v>
      </c>
      <c r="AC1493">
        <v>28</v>
      </c>
      <c r="AD1493">
        <v>3</v>
      </c>
      <c r="AE1493" t="s">
        <v>5563</v>
      </c>
      <c r="AF1493" t="s">
        <v>5564</v>
      </c>
    </row>
    <row r="1494" spans="17:32">
      <c r="Q1494">
        <v>4</v>
      </c>
      <c r="R1494">
        <v>1</v>
      </c>
      <c r="S1494">
        <v>81</v>
      </c>
      <c r="T1494" t="s">
        <v>5565</v>
      </c>
      <c r="U1494" t="s">
        <v>5566</v>
      </c>
      <c r="AC1494">
        <v>28</v>
      </c>
      <c r="AD1494">
        <v>4</v>
      </c>
      <c r="AE1494" t="s">
        <v>5567</v>
      </c>
      <c r="AF1494" t="s">
        <v>5568</v>
      </c>
    </row>
    <row r="1495" spans="17:32">
      <c r="Q1495">
        <v>4</v>
      </c>
      <c r="R1495">
        <v>1</v>
      </c>
      <c r="S1495">
        <v>82</v>
      </c>
      <c r="T1495" t="s">
        <v>5569</v>
      </c>
      <c r="U1495" t="s">
        <v>5570</v>
      </c>
      <c r="AC1495">
        <v>28</v>
      </c>
      <c r="AD1495">
        <v>5</v>
      </c>
      <c r="AE1495" t="s">
        <v>5571</v>
      </c>
      <c r="AF1495" t="s">
        <v>5572</v>
      </c>
    </row>
    <row r="1496" spans="17:32">
      <c r="Q1496">
        <v>4</v>
      </c>
      <c r="R1496">
        <v>1</v>
      </c>
      <c r="S1496">
        <v>83</v>
      </c>
      <c r="T1496" t="s">
        <v>5573</v>
      </c>
      <c r="U1496" t="s">
        <v>5574</v>
      </c>
      <c r="AC1496">
        <v>28</v>
      </c>
      <c r="AD1496">
        <v>6</v>
      </c>
      <c r="AE1496" t="s">
        <v>5575</v>
      </c>
      <c r="AF1496" t="s">
        <v>5576</v>
      </c>
    </row>
    <row r="1497" spans="17:32">
      <c r="Q1497">
        <v>4</v>
      </c>
      <c r="R1497">
        <v>1</v>
      </c>
      <c r="S1497">
        <v>84</v>
      </c>
      <c r="T1497" t="s">
        <v>5577</v>
      </c>
      <c r="U1497" t="s">
        <v>5578</v>
      </c>
      <c r="AC1497">
        <v>28</v>
      </c>
      <c r="AD1497">
        <v>7</v>
      </c>
      <c r="AE1497" t="s">
        <v>5579</v>
      </c>
      <c r="AF1497" t="s">
        <v>5580</v>
      </c>
    </row>
    <row r="1498" spans="17:32">
      <c r="Q1498">
        <v>4</v>
      </c>
      <c r="R1498">
        <v>1</v>
      </c>
      <c r="S1498">
        <v>85</v>
      </c>
      <c r="T1498" t="s">
        <v>5581</v>
      </c>
      <c r="U1498" t="s">
        <v>5582</v>
      </c>
      <c r="AC1498">
        <v>28</v>
      </c>
      <c r="AD1498">
        <v>8</v>
      </c>
      <c r="AE1498" t="s">
        <v>5583</v>
      </c>
      <c r="AF1498" t="s">
        <v>5584</v>
      </c>
    </row>
    <row r="1499" spans="17:32">
      <c r="Q1499">
        <v>4</v>
      </c>
      <c r="R1499">
        <v>1</v>
      </c>
      <c r="S1499">
        <v>86</v>
      </c>
      <c r="T1499" t="s">
        <v>5585</v>
      </c>
      <c r="U1499" t="s">
        <v>5586</v>
      </c>
      <c r="AC1499">
        <v>28</v>
      </c>
      <c r="AD1499">
        <v>9</v>
      </c>
      <c r="AE1499" t="s">
        <v>5587</v>
      </c>
      <c r="AF1499" t="s">
        <v>5588</v>
      </c>
    </row>
    <row r="1500" spans="17:32">
      <c r="Q1500">
        <v>4</v>
      </c>
      <c r="R1500">
        <v>1</v>
      </c>
      <c r="S1500">
        <v>87</v>
      </c>
      <c r="T1500" t="s">
        <v>5589</v>
      </c>
      <c r="U1500" t="s">
        <v>5590</v>
      </c>
      <c r="AC1500">
        <v>28</v>
      </c>
      <c r="AD1500">
        <v>10</v>
      </c>
      <c r="AE1500" t="s">
        <v>5591</v>
      </c>
      <c r="AF1500" t="s">
        <v>5592</v>
      </c>
    </row>
    <row r="1501" spans="17:32">
      <c r="Q1501">
        <v>4</v>
      </c>
      <c r="R1501">
        <v>1</v>
      </c>
      <c r="S1501">
        <v>88</v>
      </c>
      <c r="T1501" t="s">
        <v>5593</v>
      </c>
      <c r="U1501" t="s">
        <v>5594</v>
      </c>
      <c r="AC1501">
        <v>28</v>
      </c>
      <c r="AD1501">
        <v>11</v>
      </c>
      <c r="AE1501" t="s">
        <v>5595</v>
      </c>
      <c r="AF1501" t="s">
        <v>5596</v>
      </c>
    </row>
    <row r="1502" spans="17:32">
      <c r="Q1502">
        <v>4</v>
      </c>
      <c r="R1502">
        <v>1</v>
      </c>
      <c r="S1502">
        <v>89</v>
      </c>
      <c r="T1502" t="s">
        <v>5597</v>
      </c>
      <c r="U1502" t="s">
        <v>5598</v>
      </c>
      <c r="AC1502">
        <v>28</v>
      </c>
      <c r="AD1502">
        <v>12</v>
      </c>
      <c r="AE1502" t="s">
        <v>5599</v>
      </c>
      <c r="AF1502" t="s">
        <v>5600</v>
      </c>
    </row>
    <row r="1503" spans="17:32">
      <c r="Q1503">
        <v>4</v>
      </c>
      <c r="R1503">
        <v>1</v>
      </c>
      <c r="S1503">
        <v>90</v>
      </c>
      <c r="T1503" t="s">
        <v>5601</v>
      </c>
      <c r="U1503" t="s">
        <v>5602</v>
      </c>
      <c r="AC1503">
        <v>28</v>
      </c>
      <c r="AD1503">
        <v>13</v>
      </c>
      <c r="AE1503" t="s">
        <v>5603</v>
      </c>
      <c r="AF1503" t="s">
        <v>5604</v>
      </c>
    </row>
    <row r="1504" spans="17:32">
      <c r="Q1504">
        <v>4</v>
      </c>
      <c r="R1504">
        <v>1</v>
      </c>
      <c r="S1504">
        <v>91</v>
      </c>
      <c r="T1504" t="s">
        <v>5605</v>
      </c>
      <c r="U1504" t="s">
        <v>5606</v>
      </c>
      <c r="AC1504">
        <v>28</v>
      </c>
      <c r="AD1504">
        <v>14</v>
      </c>
      <c r="AE1504" t="s">
        <v>5607</v>
      </c>
      <c r="AF1504" t="s">
        <v>5608</v>
      </c>
    </row>
    <row r="1505" spans="17:32">
      <c r="Q1505">
        <v>4</v>
      </c>
      <c r="R1505">
        <v>2</v>
      </c>
      <c r="S1505">
        <v>1</v>
      </c>
      <c r="T1505" t="s">
        <v>394</v>
      </c>
      <c r="U1505" t="s">
        <v>5609</v>
      </c>
      <c r="AC1505">
        <v>28</v>
      </c>
      <c r="AD1505">
        <v>15</v>
      </c>
      <c r="AE1505" t="s">
        <v>5610</v>
      </c>
      <c r="AF1505" t="s">
        <v>5611</v>
      </c>
    </row>
    <row r="1506" spans="17:32">
      <c r="Q1506">
        <v>4</v>
      </c>
      <c r="R1506">
        <v>2</v>
      </c>
      <c r="S1506">
        <v>2</v>
      </c>
      <c r="T1506" t="s">
        <v>5612</v>
      </c>
      <c r="U1506" t="s">
        <v>5613</v>
      </c>
      <c r="AC1506">
        <v>28</v>
      </c>
      <c r="AD1506">
        <v>16</v>
      </c>
      <c r="AE1506" t="s">
        <v>5614</v>
      </c>
      <c r="AF1506" t="s">
        <v>5615</v>
      </c>
    </row>
    <row r="1507" spans="17:32">
      <c r="Q1507">
        <v>4</v>
      </c>
      <c r="R1507">
        <v>2</v>
      </c>
      <c r="S1507">
        <v>3</v>
      </c>
      <c r="T1507" t="s">
        <v>5256</v>
      </c>
      <c r="U1507" t="s">
        <v>5616</v>
      </c>
      <c r="AC1507">
        <v>28</v>
      </c>
      <c r="AD1507">
        <v>17</v>
      </c>
      <c r="AE1507" t="s">
        <v>5617</v>
      </c>
      <c r="AF1507" t="s">
        <v>5618</v>
      </c>
    </row>
    <row r="1508" spans="17:32">
      <c r="Q1508">
        <v>4</v>
      </c>
      <c r="R1508">
        <v>2</v>
      </c>
      <c r="S1508">
        <v>4</v>
      </c>
      <c r="T1508" t="s">
        <v>5619</v>
      </c>
      <c r="U1508" t="s">
        <v>5620</v>
      </c>
      <c r="AC1508">
        <v>28</v>
      </c>
      <c r="AD1508">
        <v>18</v>
      </c>
      <c r="AE1508" t="s">
        <v>5621</v>
      </c>
      <c r="AF1508" t="s">
        <v>5622</v>
      </c>
    </row>
    <row r="1509" spans="17:32">
      <c r="Q1509">
        <v>4</v>
      </c>
      <c r="R1509">
        <v>2</v>
      </c>
      <c r="S1509">
        <v>5</v>
      </c>
      <c r="T1509" t="s">
        <v>5623</v>
      </c>
      <c r="U1509" t="s">
        <v>5624</v>
      </c>
      <c r="AC1509">
        <v>28</v>
      </c>
      <c r="AD1509">
        <v>19</v>
      </c>
      <c r="AE1509" t="s">
        <v>5625</v>
      </c>
      <c r="AF1509" t="s">
        <v>5626</v>
      </c>
    </row>
    <row r="1510" spans="17:32">
      <c r="Q1510">
        <v>4</v>
      </c>
      <c r="R1510">
        <v>2</v>
      </c>
      <c r="S1510">
        <v>6</v>
      </c>
      <c r="T1510" t="s">
        <v>2575</v>
      </c>
      <c r="U1510" t="s">
        <v>5627</v>
      </c>
      <c r="AC1510">
        <v>28</v>
      </c>
      <c r="AD1510">
        <v>20</v>
      </c>
      <c r="AE1510" t="s">
        <v>5628</v>
      </c>
      <c r="AF1510" t="s">
        <v>5629</v>
      </c>
    </row>
    <row r="1511" spans="17:32">
      <c r="Q1511">
        <v>4</v>
      </c>
      <c r="R1511">
        <v>2</v>
      </c>
      <c r="S1511">
        <v>7</v>
      </c>
      <c r="T1511" t="s">
        <v>5630</v>
      </c>
      <c r="U1511" t="s">
        <v>5631</v>
      </c>
      <c r="AC1511">
        <v>28</v>
      </c>
      <c r="AD1511">
        <v>21</v>
      </c>
      <c r="AE1511" t="s">
        <v>5632</v>
      </c>
      <c r="AF1511" t="s">
        <v>5633</v>
      </c>
    </row>
    <row r="1512" spans="17:32">
      <c r="Q1512">
        <v>4</v>
      </c>
      <c r="R1512">
        <v>2</v>
      </c>
      <c r="S1512">
        <v>8</v>
      </c>
      <c r="T1512" t="s">
        <v>5634</v>
      </c>
      <c r="U1512" t="s">
        <v>5635</v>
      </c>
      <c r="AC1512">
        <v>28</v>
      </c>
      <c r="AD1512">
        <v>22</v>
      </c>
      <c r="AE1512" t="s">
        <v>5636</v>
      </c>
      <c r="AF1512" t="s">
        <v>5637</v>
      </c>
    </row>
    <row r="1513" spans="17:32">
      <c r="Q1513">
        <v>4</v>
      </c>
      <c r="R1513">
        <v>2</v>
      </c>
      <c r="S1513">
        <v>9</v>
      </c>
      <c r="T1513" t="s">
        <v>5638</v>
      </c>
      <c r="U1513" t="s">
        <v>5639</v>
      </c>
      <c r="AC1513">
        <v>28</v>
      </c>
      <c r="AD1513">
        <v>23</v>
      </c>
      <c r="AE1513" t="s">
        <v>5640</v>
      </c>
      <c r="AF1513" t="s">
        <v>5641</v>
      </c>
    </row>
    <row r="1514" spans="17:32">
      <c r="Q1514">
        <v>4</v>
      </c>
      <c r="R1514">
        <v>2</v>
      </c>
      <c r="S1514">
        <v>10</v>
      </c>
      <c r="T1514" t="s">
        <v>5642</v>
      </c>
      <c r="U1514" t="s">
        <v>5643</v>
      </c>
      <c r="AC1514">
        <v>28</v>
      </c>
      <c r="AD1514">
        <v>24</v>
      </c>
      <c r="AE1514" t="s">
        <v>5644</v>
      </c>
      <c r="AF1514" t="s">
        <v>5645</v>
      </c>
    </row>
    <row r="1515" spans="17:32">
      <c r="Q1515">
        <v>4</v>
      </c>
      <c r="R1515">
        <v>2</v>
      </c>
      <c r="S1515">
        <v>11</v>
      </c>
      <c r="T1515" t="s">
        <v>5646</v>
      </c>
      <c r="U1515" t="s">
        <v>5647</v>
      </c>
      <c r="AC1515">
        <v>28</v>
      </c>
      <c r="AD1515">
        <v>25</v>
      </c>
      <c r="AE1515" t="s">
        <v>5648</v>
      </c>
      <c r="AF1515" t="s">
        <v>5649</v>
      </c>
    </row>
    <row r="1516" spans="17:32">
      <c r="Q1516">
        <v>4</v>
      </c>
      <c r="R1516">
        <v>2</v>
      </c>
      <c r="S1516">
        <v>12</v>
      </c>
      <c r="T1516" t="s">
        <v>5650</v>
      </c>
      <c r="U1516" t="s">
        <v>5651</v>
      </c>
      <c r="AC1516">
        <v>28</v>
      </c>
      <c r="AD1516">
        <v>26</v>
      </c>
      <c r="AE1516" t="s">
        <v>5652</v>
      </c>
      <c r="AF1516" t="s">
        <v>5653</v>
      </c>
    </row>
    <row r="1517" spans="17:32">
      <c r="Q1517">
        <v>4</v>
      </c>
      <c r="R1517">
        <v>2</v>
      </c>
      <c r="S1517">
        <v>13</v>
      </c>
      <c r="T1517" t="s">
        <v>5654</v>
      </c>
      <c r="U1517" t="s">
        <v>5655</v>
      </c>
      <c r="AC1517">
        <v>28</v>
      </c>
      <c r="AD1517">
        <v>27</v>
      </c>
      <c r="AE1517" t="s">
        <v>5656</v>
      </c>
      <c r="AF1517" t="s">
        <v>5657</v>
      </c>
    </row>
    <row r="1518" spans="17:32">
      <c r="Q1518">
        <v>4</v>
      </c>
      <c r="R1518">
        <v>2</v>
      </c>
      <c r="S1518">
        <v>14</v>
      </c>
      <c r="T1518" t="s">
        <v>5283</v>
      </c>
      <c r="U1518" t="s">
        <v>5658</v>
      </c>
      <c r="AC1518">
        <v>28</v>
      </c>
      <c r="AD1518">
        <v>28</v>
      </c>
      <c r="AE1518" t="s">
        <v>5659</v>
      </c>
      <c r="AF1518" t="s">
        <v>5660</v>
      </c>
    </row>
    <row r="1519" spans="17:32">
      <c r="Q1519">
        <v>4</v>
      </c>
      <c r="R1519">
        <v>2</v>
      </c>
      <c r="S1519">
        <v>15</v>
      </c>
      <c r="T1519" t="s">
        <v>5661</v>
      </c>
      <c r="U1519" t="s">
        <v>5662</v>
      </c>
      <c r="AC1519">
        <v>28</v>
      </c>
      <c r="AD1519">
        <v>29</v>
      </c>
      <c r="AE1519" t="s">
        <v>5663</v>
      </c>
      <c r="AF1519" t="s">
        <v>5664</v>
      </c>
    </row>
    <row r="1520" spans="17:32">
      <c r="Q1520">
        <v>4</v>
      </c>
      <c r="R1520">
        <v>2</v>
      </c>
      <c r="S1520">
        <v>16</v>
      </c>
      <c r="T1520" t="s">
        <v>5665</v>
      </c>
      <c r="U1520" t="s">
        <v>5666</v>
      </c>
      <c r="AC1520">
        <v>28</v>
      </c>
      <c r="AD1520">
        <v>30</v>
      </c>
      <c r="AE1520" t="s">
        <v>5667</v>
      </c>
      <c r="AF1520" t="s">
        <v>5668</v>
      </c>
    </row>
    <row r="1521" spans="17:32">
      <c r="Q1521">
        <v>4</v>
      </c>
      <c r="R1521">
        <v>2</v>
      </c>
      <c r="S1521">
        <v>17</v>
      </c>
      <c r="T1521" t="s">
        <v>5669</v>
      </c>
      <c r="U1521" t="s">
        <v>5670</v>
      </c>
      <c r="AC1521">
        <v>28</v>
      </c>
      <c r="AD1521">
        <v>31</v>
      </c>
      <c r="AE1521" t="s">
        <v>5671</v>
      </c>
      <c r="AF1521" t="s">
        <v>5672</v>
      </c>
    </row>
    <row r="1522" spans="17:32">
      <c r="Q1522">
        <v>4</v>
      </c>
      <c r="R1522">
        <v>2</v>
      </c>
      <c r="S1522">
        <v>18</v>
      </c>
      <c r="T1522" t="s">
        <v>5673</v>
      </c>
      <c r="U1522" t="s">
        <v>5674</v>
      </c>
      <c r="AC1522">
        <v>28</v>
      </c>
      <c r="AD1522">
        <v>32</v>
      </c>
      <c r="AE1522" t="s">
        <v>5675</v>
      </c>
      <c r="AF1522" t="s">
        <v>5676</v>
      </c>
    </row>
    <row r="1523" spans="17:32">
      <c r="Q1523">
        <v>4</v>
      </c>
      <c r="R1523">
        <v>2</v>
      </c>
      <c r="S1523">
        <v>19</v>
      </c>
      <c r="T1523" t="s">
        <v>5677</v>
      </c>
      <c r="U1523" t="s">
        <v>5678</v>
      </c>
      <c r="AC1523">
        <v>28</v>
      </c>
      <c r="AD1523">
        <v>33</v>
      </c>
      <c r="AE1523" t="s">
        <v>5679</v>
      </c>
      <c r="AF1523" t="s">
        <v>5680</v>
      </c>
    </row>
    <row r="1524" spans="17:32">
      <c r="Q1524">
        <v>4</v>
      </c>
      <c r="R1524">
        <v>2</v>
      </c>
      <c r="S1524">
        <v>20</v>
      </c>
      <c r="T1524" t="s">
        <v>5681</v>
      </c>
      <c r="U1524" t="s">
        <v>5682</v>
      </c>
      <c r="AC1524">
        <v>28</v>
      </c>
      <c r="AD1524">
        <v>34</v>
      </c>
      <c r="AE1524" t="s">
        <v>5683</v>
      </c>
      <c r="AF1524" t="s">
        <v>5684</v>
      </c>
    </row>
    <row r="1525" spans="17:32">
      <c r="Q1525">
        <v>4</v>
      </c>
      <c r="R1525">
        <v>2</v>
      </c>
      <c r="S1525">
        <v>21</v>
      </c>
      <c r="T1525" t="s">
        <v>5685</v>
      </c>
      <c r="U1525" t="s">
        <v>5686</v>
      </c>
      <c r="AC1525">
        <v>28</v>
      </c>
      <c r="AD1525">
        <v>35</v>
      </c>
      <c r="AE1525" t="s">
        <v>5687</v>
      </c>
      <c r="AF1525" t="s">
        <v>5688</v>
      </c>
    </row>
    <row r="1526" spans="17:32">
      <c r="Q1526">
        <v>4</v>
      </c>
      <c r="R1526">
        <v>2</v>
      </c>
      <c r="S1526">
        <v>22</v>
      </c>
      <c r="T1526" t="s">
        <v>5689</v>
      </c>
      <c r="U1526" t="s">
        <v>5690</v>
      </c>
      <c r="AC1526">
        <v>28</v>
      </c>
      <c r="AD1526">
        <v>36</v>
      </c>
      <c r="AE1526" t="s">
        <v>5691</v>
      </c>
      <c r="AF1526" t="s">
        <v>5692</v>
      </c>
    </row>
    <row r="1527" spans="17:32">
      <c r="Q1527">
        <v>4</v>
      </c>
      <c r="R1527">
        <v>2</v>
      </c>
      <c r="S1527">
        <v>23</v>
      </c>
      <c r="T1527" t="s">
        <v>5693</v>
      </c>
      <c r="U1527" t="s">
        <v>5694</v>
      </c>
      <c r="AC1527">
        <v>28</v>
      </c>
      <c r="AD1527">
        <v>37</v>
      </c>
      <c r="AE1527" t="s">
        <v>5695</v>
      </c>
      <c r="AF1527" t="s">
        <v>5696</v>
      </c>
    </row>
    <row r="1528" spans="17:32">
      <c r="Q1528">
        <v>4</v>
      </c>
      <c r="R1528">
        <v>2</v>
      </c>
      <c r="S1528">
        <v>24</v>
      </c>
      <c r="T1528" t="s">
        <v>5697</v>
      </c>
      <c r="U1528" t="s">
        <v>5698</v>
      </c>
      <c r="AC1528">
        <v>28</v>
      </c>
      <c r="AD1528">
        <v>38</v>
      </c>
      <c r="AE1528" t="s">
        <v>5699</v>
      </c>
      <c r="AF1528" t="s">
        <v>5700</v>
      </c>
    </row>
    <row r="1529" spans="17:32">
      <c r="Q1529">
        <v>4</v>
      </c>
      <c r="R1529">
        <v>2</v>
      </c>
      <c r="S1529">
        <v>25</v>
      </c>
      <c r="T1529" t="s">
        <v>5701</v>
      </c>
      <c r="U1529" t="s">
        <v>5702</v>
      </c>
      <c r="AC1529">
        <v>28</v>
      </c>
      <c r="AD1529">
        <v>39</v>
      </c>
      <c r="AE1529" t="s">
        <v>5703</v>
      </c>
      <c r="AF1529" t="s">
        <v>5704</v>
      </c>
    </row>
    <row r="1530" spans="17:32">
      <c r="Q1530">
        <v>4</v>
      </c>
      <c r="R1530">
        <v>2</v>
      </c>
      <c r="S1530">
        <v>26</v>
      </c>
      <c r="T1530" t="s">
        <v>5705</v>
      </c>
      <c r="U1530" t="s">
        <v>5706</v>
      </c>
      <c r="AC1530">
        <v>28</v>
      </c>
      <c r="AD1530">
        <v>40</v>
      </c>
      <c r="AE1530" t="s">
        <v>5707</v>
      </c>
      <c r="AF1530" t="s">
        <v>5708</v>
      </c>
    </row>
    <row r="1531" spans="17:32">
      <c r="Q1531">
        <v>4</v>
      </c>
      <c r="R1531">
        <v>2</v>
      </c>
      <c r="S1531">
        <v>27</v>
      </c>
      <c r="T1531" t="s">
        <v>5709</v>
      </c>
      <c r="U1531" t="s">
        <v>5710</v>
      </c>
      <c r="AC1531">
        <v>28</v>
      </c>
      <c r="AD1531">
        <v>41</v>
      </c>
      <c r="AE1531" t="s">
        <v>5711</v>
      </c>
      <c r="AF1531" t="s">
        <v>5712</v>
      </c>
    </row>
    <row r="1532" spans="17:32">
      <c r="Q1532">
        <v>4</v>
      </c>
      <c r="R1532">
        <v>2</v>
      </c>
      <c r="S1532">
        <v>28</v>
      </c>
      <c r="T1532" t="s">
        <v>5713</v>
      </c>
      <c r="U1532" t="s">
        <v>5714</v>
      </c>
      <c r="AC1532">
        <v>28</v>
      </c>
      <c r="AD1532">
        <v>42</v>
      </c>
      <c r="AE1532" t="s">
        <v>5715</v>
      </c>
      <c r="AF1532" t="s">
        <v>5716</v>
      </c>
    </row>
    <row r="1533" spans="17:32">
      <c r="Q1533">
        <v>4</v>
      </c>
      <c r="R1533">
        <v>2</v>
      </c>
      <c r="S1533">
        <v>29</v>
      </c>
      <c r="T1533" t="s">
        <v>5717</v>
      </c>
      <c r="U1533" t="s">
        <v>5718</v>
      </c>
      <c r="AC1533">
        <v>28</v>
      </c>
      <c r="AD1533">
        <v>43</v>
      </c>
      <c r="AE1533" t="s">
        <v>5719</v>
      </c>
      <c r="AF1533" t="s">
        <v>5720</v>
      </c>
    </row>
    <row r="1534" spans="17:32">
      <c r="Q1534">
        <v>4</v>
      </c>
      <c r="R1534">
        <v>2</v>
      </c>
      <c r="S1534">
        <v>30</v>
      </c>
      <c r="T1534" t="s">
        <v>5721</v>
      </c>
      <c r="U1534" t="s">
        <v>5722</v>
      </c>
      <c r="AC1534">
        <v>28</v>
      </c>
      <c r="AD1534">
        <v>44</v>
      </c>
      <c r="AE1534" t="s">
        <v>5723</v>
      </c>
      <c r="AF1534" t="s">
        <v>5724</v>
      </c>
    </row>
    <row r="1535" spans="17:32">
      <c r="Q1535">
        <v>4</v>
      </c>
      <c r="R1535">
        <v>2</v>
      </c>
      <c r="S1535">
        <v>31</v>
      </c>
      <c r="T1535" t="s">
        <v>5725</v>
      </c>
      <c r="U1535" t="s">
        <v>5726</v>
      </c>
      <c r="AC1535">
        <v>28</v>
      </c>
      <c r="AD1535">
        <v>45</v>
      </c>
      <c r="AE1535" t="s">
        <v>5727</v>
      </c>
      <c r="AF1535" t="s">
        <v>5728</v>
      </c>
    </row>
    <row r="1536" spans="17:32">
      <c r="Q1536">
        <v>4</v>
      </c>
      <c r="R1536">
        <v>2</v>
      </c>
      <c r="S1536">
        <v>32</v>
      </c>
      <c r="T1536" t="s">
        <v>5729</v>
      </c>
      <c r="U1536" t="s">
        <v>5730</v>
      </c>
      <c r="AC1536">
        <v>28</v>
      </c>
      <c r="AD1536">
        <v>46</v>
      </c>
      <c r="AE1536" t="s">
        <v>5731</v>
      </c>
      <c r="AF1536" t="s">
        <v>5732</v>
      </c>
    </row>
    <row r="1537" spans="17:32">
      <c r="Q1537">
        <v>4</v>
      </c>
      <c r="R1537">
        <v>2</v>
      </c>
      <c r="S1537">
        <v>33</v>
      </c>
      <c r="T1537" t="s">
        <v>5733</v>
      </c>
      <c r="U1537" t="s">
        <v>5734</v>
      </c>
      <c r="AC1537">
        <v>28</v>
      </c>
      <c r="AD1537">
        <v>47</v>
      </c>
      <c r="AE1537" t="s">
        <v>5735</v>
      </c>
      <c r="AF1537" t="s">
        <v>5736</v>
      </c>
    </row>
    <row r="1538" spans="17:32">
      <c r="Q1538">
        <v>4</v>
      </c>
      <c r="R1538">
        <v>2</v>
      </c>
      <c r="S1538">
        <v>34</v>
      </c>
      <c r="T1538" t="s">
        <v>5737</v>
      </c>
      <c r="U1538" t="s">
        <v>5738</v>
      </c>
      <c r="AC1538">
        <v>28</v>
      </c>
      <c r="AD1538">
        <v>48</v>
      </c>
      <c r="AE1538" t="s">
        <v>5739</v>
      </c>
      <c r="AF1538" t="s">
        <v>5740</v>
      </c>
    </row>
    <row r="1539" spans="17:32">
      <c r="Q1539">
        <v>4</v>
      </c>
      <c r="R1539">
        <v>2</v>
      </c>
      <c r="S1539">
        <v>35</v>
      </c>
      <c r="T1539" t="s">
        <v>5741</v>
      </c>
      <c r="U1539" t="s">
        <v>5742</v>
      </c>
      <c r="AC1539">
        <v>28</v>
      </c>
      <c r="AD1539">
        <v>49</v>
      </c>
      <c r="AE1539" t="s">
        <v>5743</v>
      </c>
      <c r="AF1539" t="s">
        <v>5744</v>
      </c>
    </row>
    <row r="1540" spans="17:32">
      <c r="Q1540">
        <v>4</v>
      </c>
      <c r="R1540">
        <v>2</v>
      </c>
      <c r="S1540">
        <v>36</v>
      </c>
      <c r="T1540" t="s">
        <v>5745</v>
      </c>
      <c r="U1540" t="s">
        <v>5746</v>
      </c>
      <c r="AC1540">
        <v>28</v>
      </c>
      <c r="AD1540">
        <v>50</v>
      </c>
      <c r="AE1540" t="s">
        <v>5747</v>
      </c>
      <c r="AF1540" t="s">
        <v>5748</v>
      </c>
    </row>
    <row r="1541" spans="17:32">
      <c r="Q1541">
        <v>4</v>
      </c>
      <c r="R1541">
        <v>2</v>
      </c>
      <c r="S1541">
        <v>37</v>
      </c>
      <c r="T1541" t="s">
        <v>5749</v>
      </c>
      <c r="U1541" t="s">
        <v>5750</v>
      </c>
      <c r="AC1541">
        <v>29</v>
      </c>
      <c r="AD1541">
        <v>1</v>
      </c>
      <c r="AE1541" t="s">
        <v>5751</v>
      </c>
      <c r="AF1541" t="s">
        <v>5752</v>
      </c>
    </row>
    <row r="1542" spans="17:32">
      <c r="Q1542">
        <v>4</v>
      </c>
      <c r="R1542">
        <v>2</v>
      </c>
      <c r="S1542">
        <v>38</v>
      </c>
      <c r="T1542" t="s">
        <v>5753</v>
      </c>
      <c r="U1542" t="s">
        <v>5754</v>
      </c>
      <c r="AC1542">
        <v>29</v>
      </c>
      <c r="AD1542">
        <v>2</v>
      </c>
      <c r="AE1542" t="s">
        <v>5755</v>
      </c>
      <c r="AF1542" t="s">
        <v>5756</v>
      </c>
    </row>
    <row r="1543" spans="17:32">
      <c r="Q1543">
        <v>4</v>
      </c>
      <c r="R1543">
        <v>2</v>
      </c>
      <c r="S1543">
        <v>39</v>
      </c>
      <c r="T1543" t="s">
        <v>5757</v>
      </c>
      <c r="U1543" t="s">
        <v>5758</v>
      </c>
      <c r="AC1543">
        <v>29</v>
      </c>
      <c r="AD1543">
        <v>3</v>
      </c>
      <c r="AE1543" t="s">
        <v>5759</v>
      </c>
      <c r="AF1543" t="s">
        <v>5760</v>
      </c>
    </row>
    <row r="1544" spans="17:32">
      <c r="Q1544">
        <v>4</v>
      </c>
      <c r="R1544">
        <v>2</v>
      </c>
      <c r="S1544">
        <v>40</v>
      </c>
      <c r="T1544" t="s">
        <v>5761</v>
      </c>
      <c r="U1544" t="s">
        <v>5762</v>
      </c>
      <c r="AC1544">
        <v>29</v>
      </c>
      <c r="AD1544">
        <v>4</v>
      </c>
      <c r="AE1544" t="s">
        <v>5763</v>
      </c>
      <c r="AF1544" t="s">
        <v>5764</v>
      </c>
    </row>
    <row r="1545" spans="17:32">
      <c r="Q1545">
        <v>4</v>
      </c>
      <c r="R1545">
        <v>2</v>
      </c>
      <c r="S1545">
        <v>41</v>
      </c>
      <c r="T1545" t="s">
        <v>5765</v>
      </c>
      <c r="U1545" t="s">
        <v>5766</v>
      </c>
      <c r="AC1545">
        <v>29</v>
      </c>
      <c r="AD1545">
        <v>5</v>
      </c>
      <c r="AE1545" t="s">
        <v>5767</v>
      </c>
      <c r="AF1545" t="s">
        <v>5768</v>
      </c>
    </row>
    <row r="1546" spans="17:32">
      <c r="Q1546">
        <v>4</v>
      </c>
      <c r="R1546">
        <v>2</v>
      </c>
      <c r="S1546">
        <v>42</v>
      </c>
      <c r="T1546" t="s">
        <v>5769</v>
      </c>
      <c r="U1546" t="s">
        <v>5770</v>
      </c>
      <c r="AC1546">
        <v>29</v>
      </c>
      <c r="AD1546">
        <v>6</v>
      </c>
      <c r="AE1546" t="s">
        <v>5771</v>
      </c>
      <c r="AF1546" t="s">
        <v>5772</v>
      </c>
    </row>
    <row r="1547" spans="17:32">
      <c r="Q1547">
        <v>4</v>
      </c>
      <c r="R1547">
        <v>2</v>
      </c>
      <c r="S1547">
        <v>43</v>
      </c>
      <c r="T1547" t="s">
        <v>5773</v>
      </c>
      <c r="U1547" t="s">
        <v>5774</v>
      </c>
      <c r="AC1547">
        <v>29</v>
      </c>
      <c r="AD1547">
        <v>7</v>
      </c>
      <c r="AE1547" t="s">
        <v>5775</v>
      </c>
      <c r="AF1547" t="s">
        <v>5776</v>
      </c>
    </row>
    <row r="1548" spans="17:32">
      <c r="Q1548">
        <v>4</v>
      </c>
      <c r="R1548">
        <v>2</v>
      </c>
      <c r="S1548">
        <v>44</v>
      </c>
      <c r="T1548" t="s">
        <v>5577</v>
      </c>
      <c r="U1548" t="s">
        <v>5777</v>
      </c>
      <c r="AC1548">
        <v>29</v>
      </c>
      <c r="AD1548">
        <v>8</v>
      </c>
      <c r="AE1548" t="s">
        <v>5778</v>
      </c>
      <c r="AF1548" t="s">
        <v>5779</v>
      </c>
    </row>
    <row r="1549" spans="17:32">
      <c r="Q1549">
        <v>4</v>
      </c>
      <c r="R1549">
        <v>2</v>
      </c>
      <c r="S1549">
        <v>45</v>
      </c>
      <c r="T1549" t="s">
        <v>5605</v>
      </c>
      <c r="U1549" t="s">
        <v>5780</v>
      </c>
      <c r="AC1549">
        <v>29</v>
      </c>
      <c r="AD1549">
        <v>9</v>
      </c>
      <c r="AE1549" t="s">
        <v>5781</v>
      </c>
      <c r="AF1549" t="s">
        <v>5782</v>
      </c>
    </row>
    <row r="1550" spans="17:32">
      <c r="Q1550">
        <v>4</v>
      </c>
      <c r="R1550">
        <v>3</v>
      </c>
      <c r="S1550">
        <v>1</v>
      </c>
      <c r="T1550" t="s">
        <v>5783</v>
      </c>
      <c r="U1550" t="s">
        <v>5784</v>
      </c>
      <c r="AC1550">
        <v>29</v>
      </c>
      <c r="AD1550">
        <v>10</v>
      </c>
      <c r="AE1550" t="s">
        <v>5785</v>
      </c>
      <c r="AF1550" t="s">
        <v>5786</v>
      </c>
    </row>
    <row r="1551" spans="17:32">
      <c r="Q1551">
        <v>4</v>
      </c>
      <c r="R1551">
        <v>3</v>
      </c>
      <c r="S1551">
        <v>2</v>
      </c>
      <c r="T1551" t="s">
        <v>394</v>
      </c>
      <c r="U1551" t="s">
        <v>5787</v>
      </c>
      <c r="AC1551">
        <v>29</v>
      </c>
      <c r="AD1551">
        <v>11</v>
      </c>
      <c r="AE1551" t="s">
        <v>5788</v>
      </c>
      <c r="AF1551" t="s">
        <v>5789</v>
      </c>
    </row>
    <row r="1552" spans="17:32">
      <c r="Q1552">
        <v>4</v>
      </c>
      <c r="R1552">
        <v>3</v>
      </c>
      <c r="S1552">
        <v>3</v>
      </c>
      <c r="T1552" t="s">
        <v>5790</v>
      </c>
      <c r="U1552" t="s">
        <v>5791</v>
      </c>
      <c r="AC1552">
        <v>29</v>
      </c>
      <c r="AD1552">
        <v>12</v>
      </c>
      <c r="AE1552" t="s">
        <v>5792</v>
      </c>
      <c r="AF1552" t="s">
        <v>5793</v>
      </c>
    </row>
    <row r="1553" spans="17:32">
      <c r="Q1553">
        <v>4</v>
      </c>
      <c r="R1553">
        <v>3</v>
      </c>
      <c r="S1553">
        <v>4</v>
      </c>
      <c r="T1553" t="s">
        <v>5794</v>
      </c>
      <c r="U1553" t="s">
        <v>5795</v>
      </c>
      <c r="AC1553">
        <v>29</v>
      </c>
      <c r="AD1553">
        <v>13</v>
      </c>
      <c r="AE1553" t="s">
        <v>5796</v>
      </c>
      <c r="AF1553" t="s">
        <v>5797</v>
      </c>
    </row>
    <row r="1554" spans="17:32">
      <c r="Q1554">
        <v>4</v>
      </c>
      <c r="R1554">
        <v>3</v>
      </c>
      <c r="S1554">
        <v>5</v>
      </c>
      <c r="T1554" t="s">
        <v>5256</v>
      </c>
      <c r="U1554" t="s">
        <v>5798</v>
      </c>
      <c r="AC1554">
        <v>29</v>
      </c>
      <c r="AD1554">
        <v>14</v>
      </c>
      <c r="AE1554" t="s">
        <v>5799</v>
      </c>
      <c r="AF1554" t="s">
        <v>5800</v>
      </c>
    </row>
    <row r="1555" spans="17:32">
      <c r="Q1555">
        <v>4</v>
      </c>
      <c r="R1555">
        <v>3</v>
      </c>
      <c r="S1555">
        <v>6</v>
      </c>
      <c r="T1555" t="s">
        <v>5260</v>
      </c>
      <c r="U1555" t="s">
        <v>5801</v>
      </c>
      <c r="AC1555">
        <v>29</v>
      </c>
      <c r="AD1555">
        <v>15</v>
      </c>
      <c r="AE1555" t="s">
        <v>5802</v>
      </c>
      <c r="AF1555" t="s">
        <v>5803</v>
      </c>
    </row>
    <row r="1556" spans="17:32">
      <c r="Q1556">
        <v>4</v>
      </c>
      <c r="R1556">
        <v>3</v>
      </c>
      <c r="S1556">
        <v>7</v>
      </c>
      <c r="T1556" t="s">
        <v>5804</v>
      </c>
      <c r="U1556" t="s">
        <v>5805</v>
      </c>
      <c r="AC1556">
        <v>29</v>
      </c>
      <c r="AD1556">
        <v>16</v>
      </c>
      <c r="AE1556" t="s">
        <v>5806</v>
      </c>
      <c r="AF1556" t="s">
        <v>5807</v>
      </c>
    </row>
    <row r="1557" spans="17:32">
      <c r="Q1557">
        <v>4</v>
      </c>
      <c r="R1557">
        <v>3</v>
      </c>
      <c r="S1557">
        <v>8</v>
      </c>
      <c r="T1557" t="s">
        <v>2575</v>
      </c>
      <c r="U1557" t="s">
        <v>5808</v>
      </c>
      <c r="AC1557">
        <v>29</v>
      </c>
      <c r="AD1557">
        <v>17</v>
      </c>
      <c r="AE1557" t="s">
        <v>5809</v>
      </c>
      <c r="AF1557" t="s">
        <v>5810</v>
      </c>
    </row>
    <row r="1558" spans="17:32">
      <c r="Q1558">
        <v>4</v>
      </c>
      <c r="R1558">
        <v>3</v>
      </c>
      <c r="S1558">
        <v>9</v>
      </c>
      <c r="T1558" t="s">
        <v>5630</v>
      </c>
      <c r="U1558" t="s">
        <v>5811</v>
      </c>
      <c r="AC1558">
        <v>29</v>
      </c>
      <c r="AD1558">
        <v>18</v>
      </c>
      <c r="AE1558" t="s">
        <v>5812</v>
      </c>
      <c r="AF1558" t="s">
        <v>5813</v>
      </c>
    </row>
    <row r="1559" spans="17:32">
      <c r="Q1559">
        <v>4</v>
      </c>
      <c r="R1559">
        <v>3</v>
      </c>
      <c r="S1559">
        <v>10</v>
      </c>
      <c r="T1559" t="s">
        <v>5814</v>
      </c>
      <c r="U1559" t="s">
        <v>5815</v>
      </c>
      <c r="AC1559">
        <v>29</v>
      </c>
      <c r="AD1559">
        <v>19</v>
      </c>
      <c r="AE1559" t="s">
        <v>5816</v>
      </c>
      <c r="AF1559" t="s">
        <v>5817</v>
      </c>
    </row>
    <row r="1560" spans="17:32">
      <c r="Q1560">
        <v>4</v>
      </c>
      <c r="R1560">
        <v>3</v>
      </c>
      <c r="S1560">
        <v>11</v>
      </c>
      <c r="T1560" t="s">
        <v>5818</v>
      </c>
      <c r="U1560" t="s">
        <v>5819</v>
      </c>
      <c r="AC1560">
        <v>29</v>
      </c>
      <c r="AD1560">
        <v>20</v>
      </c>
      <c r="AE1560" t="s">
        <v>5820</v>
      </c>
      <c r="AF1560" t="s">
        <v>5821</v>
      </c>
    </row>
    <row r="1561" spans="17:32">
      <c r="Q1561">
        <v>4</v>
      </c>
      <c r="R1561">
        <v>3</v>
      </c>
      <c r="S1561">
        <v>12</v>
      </c>
      <c r="T1561" t="s">
        <v>5822</v>
      </c>
      <c r="U1561" t="s">
        <v>5823</v>
      </c>
      <c r="AC1561">
        <v>29</v>
      </c>
      <c r="AD1561">
        <v>21</v>
      </c>
      <c r="AE1561" t="s">
        <v>5824</v>
      </c>
      <c r="AF1561" t="s">
        <v>5825</v>
      </c>
    </row>
    <row r="1562" spans="17:32">
      <c r="Q1562">
        <v>4</v>
      </c>
      <c r="R1562">
        <v>3</v>
      </c>
      <c r="S1562">
        <v>13</v>
      </c>
      <c r="T1562" t="s">
        <v>5283</v>
      </c>
      <c r="U1562" t="s">
        <v>5826</v>
      </c>
      <c r="AC1562">
        <v>29</v>
      </c>
      <c r="AD1562">
        <v>22</v>
      </c>
      <c r="AE1562" t="s">
        <v>5827</v>
      </c>
      <c r="AF1562" t="s">
        <v>5828</v>
      </c>
    </row>
    <row r="1563" spans="17:32">
      <c r="Q1563">
        <v>4</v>
      </c>
      <c r="R1563">
        <v>3</v>
      </c>
      <c r="S1563">
        <v>14</v>
      </c>
      <c r="T1563" t="s">
        <v>5829</v>
      </c>
      <c r="U1563" t="s">
        <v>5830</v>
      </c>
      <c r="AC1563">
        <v>29</v>
      </c>
      <c r="AD1563">
        <v>23</v>
      </c>
      <c r="AE1563" t="s">
        <v>5831</v>
      </c>
      <c r="AF1563" t="s">
        <v>5832</v>
      </c>
    </row>
    <row r="1564" spans="17:32">
      <c r="Q1564">
        <v>4</v>
      </c>
      <c r="R1564">
        <v>3</v>
      </c>
      <c r="S1564">
        <v>15</v>
      </c>
      <c r="T1564" t="s">
        <v>5833</v>
      </c>
      <c r="U1564" t="s">
        <v>5834</v>
      </c>
      <c r="AC1564">
        <v>29</v>
      </c>
      <c r="AD1564">
        <v>24</v>
      </c>
      <c r="AE1564" t="s">
        <v>5835</v>
      </c>
      <c r="AF1564" t="s">
        <v>5836</v>
      </c>
    </row>
    <row r="1565" spans="17:32">
      <c r="Q1565">
        <v>4</v>
      </c>
      <c r="R1565">
        <v>3</v>
      </c>
      <c r="S1565">
        <v>16</v>
      </c>
      <c r="T1565" t="s">
        <v>5837</v>
      </c>
      <c r="U1565" t="s">
        <v>5838</v>
      </c>
      <c r="AC1565">
        <v>29</v>
      </c>
      <c r="AD1565">
        <v>25</v>
      </c>
      <c r="AE1565" t="s">
        <v>5839</v>
      </c>
      <c r="AF1565" t="s">
        <v>5840</v>
      </c>
    </row>
    <row r="1566" spans="17:32">
      <c r="Q1566">
        <v>4</v>
      </c>
      <c r="R1566">
        <v>3</v>
      </c>
      <c r="S1566">
        <v>17</v>
      </c>
      <c r="T1566" t="s">
        <v>5841</v>
      </c>
      <c r="U1566" t="s">
        <v>5842</v>
      </c>
      <c r="AC1566">
        <v>29</v>
      </c>
      <c r="AD1566">
        <v>26</v>
      </c>
      <c r="AE1566" t="s">
        <v>5843</v>
      </c>
      <c r="AF1566" t="s">
        <v>5844</v>
      </c>
    </row>
    <row r="1567" spans="17:32">
      <c r="Q1567">
        <v>4</v>
      </c>
      <c r="R1567">
        <v>3</v>
      </c>
      <c r="S1567">
        <v>18</v>
      </c>
      <c r="T1567" t="s">
        <v>5845</v>
      </c>
      <c r="U1567" t="s">
        <v>5846</v>
      </c>
      <c r="AC1567">
        <v>29</v>
      </c>
      <c r="AD1567">
        <v>27</v>
      </c>
      <c r="AE1567" t="s">
        <v>5847</v>
      </c>
      <c r="AF1567" t="s">
        <v>5848</v>
      </c>
    </row>
    <row r="1568" spans="17:32">
      <c r="Q1568">
        <v>4</v>
      </c>
      <c r="R1568">
        <v>3</v>
      </c>
      <c r="S1568">
        <v>19</v>
      </c>
      <c r="T1568" t="s">
        <v>5849</v>
      </c>
      <c r="U1568" t="s">
        <v>5850</v>
      </c>
      <c r="AC1568">
        <v>29</v>
      </c>
      <c r="AD1568">
        <v>28</v>
      </c>
      <c r="AE1568" t="s">
        <v>5851</v>
      </c>
      <c r="AF1568" t="s">
        <v>5852</v>
      </c>
    </row>
    <row r="1569" spans="17:32">
      <c r="Q1569">
        <v>4</v>
      </c>
      <c r="R1569">
        <v>3</v>
      </c>
      <c r="S1569">
        <v>20</v>
      </c>
      <c r="T1569" t="s">
        <v>5853</v>
      </c>
      <c r="U1569" t="s">
        <v>5854</v>
      </c>
      <c r="AC1569">
        <v>29</v>
      </c>
      <c r="AD1569">
        <v>29</v>
      </c>
      <c r="AE1569" t="s">
        <v>5855</v>
      </c>
      <c r="AF1569" t="s">
        <v>5856</v>
      </c>
    </row>
    <row r="1570" spans="17:32">
      <c r="Q1570">
        <v>4</v>
      </c>
      <c r="R1570">
        <v>3</v>
      </c>
      <c r="S1570">
        <v>21</v>
      </c>
      <c r="T1570" t="s">
        <v>5857</v>
      </c>
      <c r="U1570" t="s">
        <v>5858</v>
      </c>
      <c r="AC1570">
        <v>29</v>
      </c>
      <c r="AD1570">
        <v>30</v>
      </c>
      <c r="AE1570" t="s">
        <v>5859</v>
      </c>
      <c r="AF1570" t="s">
        <v>5860</v>
      </c>
    </row>
    <row r="1571" spans="17:32">
      <c r="Q1571">
        <v>4</v>
      </c>
      <c r="R1571">
        <v>3</v>
      </c>
      <c r="S1571">
        <v>22</v>
      </c>
      <c r="T1571" t="s">
        <v>5861</v>
      </c>
      <c r="U1571" t="s">
        <v>5862</v>
      </c>
      <c r="AC1571">
        <v>29</v>
      </c>
      <c r="AD1571">
        <v>31</v>
      </c>
      <c r="AE1571" t="s">
        <v>5863</v>
      </c>
      <c r="AF1571" t="s">
        <v>5864</v>
      </c>
    </row>
    <row r="1572" spans="17:32">
      <c r="Q1572">
        <v>4</v>
      </c>
      <c r="R1572">
        <v>3</v>
      </c>
      <c r="S1572">
        <v>23</v>
      </c>
      <c r="T1572" t="s">
        <v>5865</v>
      </c>
      <c r="U1572" t="s">
        <v>5866</v>
      </c>
      <c r="AC1572">
        <v>29</v>
      </c>
      <c r="AD1572">
        <v>32</v>
      </c>
      <c r="AE1572" t="s">
        <v>5867</v>
      </c>
      <c r="AF1572" t="s">
        <v>5868</v>
      </c>
    </row>
    <row r="1573" spans="17:32">
      <c r="Q1573">
        <v>4</v>
      </c>
      <c r="R1573">
        <v>3</v>
      </c>
      <c r="S1573">
        <v>24</v>
      </c>
      <c r="T1573" t="s">
        <v>5869</v>
      </c>
      <c r="U1573" t="s">
        <v>5870</v>
      </c>
      <c r="AC1573">
        <v>29</v>
      </c>
      <c r="AD1573">
        <v>33</v>
      </c>
      <c r="AE1573" t="s">
        <v>5871</v>
      </c>
      <c r="AF1573" t="s">
        <v>5872</v>
      </c>
    </row>
    <row r="1574" spans="17:32">
      <c r="Q1574">
        <v>4</v>
      </c>
      <c r="R1574">
        <v>3</v>
      </c>
      <c r="S1574">
        <v>25</v>
      </c>
      <c r="T1574" t="s">
        <v>5873</v>
      </c>
      <c r="U1574" t="s">
        <v>5874</v>
      </c>
      <c r="AC1574">
        <v>29</v>
      </c>
      <c r="AD1574">
        <v>34</v>
      </c>
      <c r="AE1574" t="s">
        <v>5875</v>
      </c>
      <c r="AF1574" t="s">
        <v>5876</v>
      </c>
    </row>
    <row r="1575" spans="17:32">
      <c r="Q1575">
        <v>4</v>
      </c>
      <c r="R1575">
        <v>3</v>
      </c>
      <c r="S1575">
        <v>26</v>
      </c>
      <c r="T1575" t="s">
        <v>5877</v>
      </c>
      <c r="U1575" t="s">
        <v>5878</v>
      </c>
      <c r="AC1575">
        <v>29</v>
      </c>
      <c r="AD1575">
        <v>35</v>
      </c>
      <c r="AE1575" t="s">
        <v>5879</v>
      </c>
      <c r="AF1575" t="s">
        <v>5880</v>
      </c>
    </row>
    <row r="1576" spans="17:32">
      <c r="Q1576">
        <v>4</v>
      </c>
      <c r="R1576">
        <v>3</v>
      </c>
      <c r="S1576">
        <v>27</v>
      </c>
      <c r="T1576" t="s">
        <v>5881</v>
      </c>
      <c r="U1576" t="s">
        <v>5882</v>
      </c>
      <c r="AC1576">
        <v>29</v>
      </c>
      <c r="AD1576">
        <v>36</v>
      </c>
      <c r="AE1576" t="s">
        <v>5883</v>
      </c>
      <c r="AF1576" t="s">
        <v>5884</v>
      </c>
    </row>
    <row r="1577" spans="17:32">
      <c r="Q1577">
        <v>4</v>
      </c>
      <c r="R1577">
        <v>3</v>
      </c>
      <c r="S1577">
        <v>28</v>
      </c>
      <c r="T1577" t="s">
        <v>5885</v>
      </c>
      <c r="U1577" t="s">
        <v>5886</v>
      </c>
      <c r="AC1577">
        <v>29</v>
      </c>
      <c r="AD1577">
        <v>37</v>
      </c>
      <c r="AE1577" t="s">
        <v>5887</v>
      </c>
      <c r="AF1577" t="s">
        <v>5888</v>
      </c>
    </row>
    <row r="1578" spans="17:32">
      <c r="Q1578">
        <v>4</v>
      </c>
      <c r="R1578">
        <v>3</v>
      </c>
      <c r="S1578">
        <v>29</v>
      </c>
      <c r="T1578" t="s">
        <v>5889</v>
      </c>
      <c r="U1578" t="s">
        <v>5890</v>
      </c>
      <c r="AC1578">
        <v>29</v>
      </c>
      <c r="AD1578">
        <v>38</v>
      </c>
      <c r="AE1578" t="s">
        <v>5891</v>
      </c>
      <c r="AF1578" t="s">
        <v>5892</v>
      </c>
    </row>
    <row r="1579" spans="17:32">
      <c r="Q1579">
        <v>4</v>
      </c>
      <c r="R1579">
        <v>3</v>
      </c>
      <c r="S1579">
        <v>30</v>
      </c>
      <c r="T1579" t="s">
        <v>5893</v>
      </c>
      <c r="U1579" t="s">
        <v>5894</v>
      </c>
      <c r="AC1579">
        <v>29</v>
      </c>
      <c r="AD1579">
        <v>39</v>
      </c>
      <c r="AE1579" t="s">
        <v>5895</v>
      </c>
      <c r="AF1579" t="s">
        <v>5896</v>
      </c>
    </row>
    <row r="1580" spans="17:32">
      <c r="Q1580">
        <v>4</v>
      </c>
      <c r="R1580">
        <v>3</v>
      </c>
      <c r="S1580">
        <v>31</v>
      </c>
      <c r="T1580" t="s">
        <v>5897</v>
      </c>
      <c r="U1580" t="s">
        <v>5898</v>
      </c>
      <c r="AC1580">
        <v>30</v>
      </c>
      <c r="AD1580">
        <v>1</v>
      </c>
      <c r="AE1580" t="s">
        <v>5899</v>
      </c>
      <c r="AF1580" t="s">
        <v>5900</v>
      </c>
    </row>
    <row r="1581" spans="17:32">
      <c r="Q1581">
        <v>4</v>
      </c>
      <c r="R1581">
        <v>3</v>
      </c>
      <c r="S1581">
        <v>32</v>
      </c>
      <c r="T1581" t="s">
        <v>5901</v>
      </c>
      <c r="U1581" t="s">
        <v>5902</v>
      </c>
      <c r="AC1581">
        <v>30</v>
      </c>
      <c r="AD1581">
        <v>2</v>
      </c>
      <c r="AE1581" t="s">
        <v>5903</v>
      </c>
      <c r="AF1581" t="s">
        <v>5904</v>
      </c>
    </row>
    <row r="1582" spans="17:32">
      <c r="Q1582">
        <v>4</v>
      </c>
      <c r="R1582">
        <v>3</v>
      </c>
      <c r="S1582">
        <v>33</v>
      </c>
      <c r="T1582" t="s">
        <v>5905</v>
      </c>
      <c r="U1582" t="s">
        <v>5906</v>
      </c>
      <c r="AC1582">
        <v>30</v>
      </c>
      <c r="AD1582">
        <v>3</v>
      </c>
      <c r="AE1582" t="s">
        <v>5907</v>
      </c>
      <c r="AF1582" t="s">
        <v>5908</v>
      </c>
    </row>
    <row r="1583" spans="17:32">
      <c r="Q1583">
        <v>4</v>
      </c>
      <c r="R1583">
        <v>3</v>
      </c>
      <c r="S1583">
        <v>34</v>
      </c>
      <c r="T1583" t="s">
        <v>5909</v>
      </c>
      <c r="U1583" t="s">
        <v>5910</v>
      </c>
      <c r="AC1583">
        <v>30</v>
      </c>
      <c r="AD1583">
        <v>4</v>
      </c>
      <c r="AE1583" t="s">
        <v>5911</v>
      </c>
      <c r="AF1583" t="s">
        <v>5912</v>
      </c>
    </row>
    <row r="1584" spans="17:32">
      <c r="Q1584">
        <v>4</v>
      </c>
      <c r="R1584">
        <v>3</v>
      </c>
      <c r="S1584">
        <v>35</v>
      </c>
      <c r="T1584" t="s">
        <v>5913</v>
      </c>
      <c r="U1584" t="s">
        <v>5914</v>
      </c>
      <c r="AC1584">
        <v>30</v>
      </c>
      <c r="AD1584">
        <v>5</v>
      </c>
      <c r="AE1584" t="s">
        <v>5915</v>
      </c>
      <c r="AF1584" t="s">
        <v>5916</v>
      </c>
    </row>
    <row r="1585" spans="17:32">
      <c r="Q1585">
        <v>4</v>
      </c>
      <c r="R1585">
        <v>3</v>
      </c>
      <c r="S1585">
        <v>36</v>
      </c>
      <c r="T1585" t="s">
        <v>5917</v>
      </c>
      <c r="U1585" t="s">
        <v>5918</v>
      </c>
      <c r="AC1585">
        <v>30</v>
      </c>
      <c r="AD1585">
        <v>6</v>
      </c>
      <c r="AE1585" t="s">
        <v>5919</v>
      </c>
      <c r="AF1585" t="s">
        <v>5920</v>
      </c>
    </row>
    <row r="1586" spans="17:32">
      <c r="Q1586">
        <v>4</v>
      </c>
      <c r="R1586">
        <v>3</v>
      </c>
      <c r="S1586">
        <v>37</v>
      </c>
      <c r="T1586" t="s">
        <v>5921</v>
      </c>
      <c r="U1586" t="s">
        <v>5922</v>
      </c>
      <c r="AC1586">
        <v>30</v>
      </c>
      <c r="AD1586">
        <v>7</v>
      </c>
      <c r="AE1586" t="s">
        <v>5923</v>
      </c>
      <c r="AF1586" t="s">
        <v>5924</v>
      </c>
    </row>
    <row r="1587" spans="17:32">
      <c r="Q1587">
        <v>4</v>
      </c>
      <c r="R1587">
        <v>3</v>
      </c>
      <c r="S1587">
        <v>38</v>
      </c>
      <c r="T1587" t="s">
        <v>5925</v>
      </c>
      <c r="U1587" t="s">
        <v>5926</v>
      </c>
      <c r="AC1587">
        <v>30</v>
      </c>
      <c r="AD1587">
        <v>8</v>
      </c>
      <c r="AE1587" t="s">
        <v>5927</v>
      </c>
      <c r="AF1587" t="s">
        <v>5928</v>
      </c>
    </row>
    <row r="1588" spans="17:32">
      <c r="Q1588">
        <v>4</v>
      </c>
      <c r="R1588">
        <v>3</v>
      </c>
      <c r="S1588">
        <v>39</v>
      </c>
      <c r="T1588" t="s">
        <v>5929</v>
      </c>
      <c r="U1588" t="s">
        <v>5930</v>
      </c>
      <c r="AC1588">
        <v>30</v>
      </c>
      <c r="AD1588">
        <v>9</v>
      </c>
      <c r="AE1588" t="s">
        <v>5931</v>
      </c>
      <c r="AF1588" t="s">
        <v>5932</v>
      </c>
    </row>
    <row r="1589" spans="17:32">
      <c r="Q1589">
        <v>4</v>
      </c>
      <c r="R1589">
        <v>3</v>
      </c>
      <c r="S1589">
        <v>40</v>
      </c>
      <c r="T1589" t="s">
        <v>5933</v>
      </c>
      <c r="U1589" t="s">
        <v>5934</v>
      </c>
      <c r="AC1589">
        <v>30</v>
      </c>
      <c r="AD1589">
        <v>10</v>
      </c>
      <c r="AE1589" t="s">
        <v>5935</v>
      </c>
      <c r="AF1589" t="s">
        <v>5936</v>
      </c>
    </row>
    <row r="1590" spans="17:32">
      <c r="Q1590">
        <v>4</v>
      </c>
      <c r="R1590">
        <v>3</v>
      </c>
      <c r="S1590">
        <v>41</v>
      </c>
      <c r="T1590" t="s">
        <v>5937</v>
      </c>
      <c r="U1590" t="s">
        <v>5938</v>
      </c>
      <c r="AC1590">
        <v>30</v>
      </c>
      <c r="AD1590">
        <v>11</v>
      </c>
      <c r="AE1590" t="s">
        <v>5939</v>
      </c>
      <c r="AF1590" t="s">
        <v>5940</v>
      </c>
    </row>
    <row r="1591" spans="17:32">
      <c r="Q1591">
        <v>4</v>
      </c>
      <c r="R1591">
        <v>3</v>
      </c>
      <c r="S1591">
        <v>42</v>
      </c>
      <c r="T1591" t="s">
        <v>5561</v>
      </c>
      <c r="U1591" t="s">
        <v>5941</v>
      </c>
      <c r="AC1591">
        <v>30</v>
      </c>
      <c r="AD1591">
        <v>12</v>
      </c>
      <c r="AE1591" t="s">
        <v>5942</v>
      </c>
      <c r="AF1591" t="s">
        <v>5943</v>
      </c>
    </row>
    <row r="1592" spans="17:32">
      <c r="Q1592">
        <v>4</v>
      </c>
      <c r="R1592">
        <v>3</v>
      </c>
      <c r="S1592">
        <v>43</v>
      </c>
      <c r="T1592" t="s">
        <v>5944</v>
      </c>
      <c r="U1592" t="s">
        <v>5945</v>
      </c>
      <c r="AC1592">
        <v>30</v>
      </c>
      <c r="AD1592">
        <v>13</v>
      </c>
      <c r="AE1592" t="s">
        <v>5946</v>
      </c>
      <c r="AF1592" t="s">
        <v>5947</v>
      </c>
    </row>
    <row r="1593" spans="17:32">
      <c r="Q1593">
        <v>4</v>
      </c>
      <c r="R1593">
        <v>3</v>
      </c>
      <c r="S1593">
        <v>44</v>
      </c>
      <c r="T1593" t="s">
        <v>5948</v>
      </c>
      <c r="U1593" t="s">
        <v>5949</v>
      </c>
      <c r="AC1593">
        <v>30</v>
      </c>
      <c r="AD1593">
        <v>14</v>
      </c>
      <c r="AE1593" t="s">
        <v>5950</v>
      </c>
      <c r="AF1593" t="s">
        <v>5951</v>
      </c>
    </row>
    <row r="1594" spans="17:32">
      <c r="Q1594">
        <v>4</v>
      </c>
      <c r="R1594">
        <v>3</v>
      </c>
      <c r="S1594">
        <v>45</v>
      </c>
      <c r="T1594" t="s">
        <v>5952</v>
      </c>
      <c r="U1594" t="s">
        <v>5953</v>
      </c>
      <c r="AC1594">
        <v>30</v>
      </c>
      <c r="AD1594">
        <v>15</v>
      </c>
      <c r="AE1594" t="s">
        <v>5954</v>
      </c>
      <c r="AF1594" t="s">
        <v>5955</v>
      </c>
    </row>
    <row r="1595" spans="17:32">
      <c r="Q1595">
        <v>4</v>
      </c>
      <c r="R1595">
        <v>3</v>
      </c>
      <c r="S1595">
        <v>46</v>
      </c>
      <c r="T1595" t="s">
        <v>5577</v>
      </c>
      <c r="U1595" t="s">
        <v>5956</v>
      </c>
      <c r="AC1595">
        <v>30</v>
      </c>
      <c r="AD1595">
        <v>16</v>
      </c>
      <c r="AE1595" t="s">
        <v>5957</v>
      </c>
      <c r="AF1595" t="s">
        <v>5958</v>
      </c>
    </row>
    <row r="1596" spans="17:32">
      <c r="Q1596">
        <v>4</v>
      </c>
      <c r="R1596">
        <v>3</v>
      </c>
      <c r="S1596">
        <v>47</v>
      </c>
      <c r="T1596" t="s">
        <v>5581</v>
      </c>
      <c r="U1596" t="s">
        <v>5959</v>
      </c>
      <c r="AC1596">
        <v>30</v>
      </c>
      <c r="AD1596">
        <v>17</v>
      </c>
      <c r="AE1596" t="s">
        <v>5960</v>
      </c>
      <c r="AF1596" t="s">
        <v>5961</v>
      </c>
    </row>
    <row r="1597" spans="17:32">
      <c r="Q1597">
        <v>4</v>
      </c>
      <c r="R1597">
        <v>3</v>
      </c>
      <c r="S1597">
        <v>48</v>
      </c>
      <c r="T1597" t="s">
        <v>5585</v>
      </c>
      <c r="U1597" t="s">
        <v>5962</v>
      </c>
      <c r="AC1597">
        <v>30</v>
      </c>
      <c r="AD1597">
        <v>18</v>
      </c>
      <c r="AE1597" t="s">
        <v>5963</v>
      </c>
      <c r="AF1597" t="s">
        <v>5964</v>
      </c>
    </row>
    <row r="1598" spans="17:32">
      <c r="Q1598">
        <v>4</v>
      </c>
      <c r="R1598">
        <v>3</v>
      </c>
      <c r="S1598">
        <v>49</v>
      </c>
      <c r="T1598" t="s">
        <v>5589</v>
      </c>
      <c r="U1598" t="s">
        <v>5965</v>
      </c>
      <c r="AC1598">
        <v>30</v>
      </c>
      <c r="AD1598">
        <v>19</v>
      </c>
      <c r="AE1598" t="s">
        <v>5966</v>
      </c>
      <c r="AF1598" t="s">
        <v>5967</v>
      </c>
    </row>
    <row r="1599" spans="17:32">
      <c r="Q1599">
        <v>4</v>
      </c>
      <c r="R1599">
        <v>3</v>
      </c>
      <c r="S1599">
        <v>50</v>
      </c>
      <c r="T1599" t="s">
        <v>5593</v>
      </c>
      <c r="U1599" t="s">
        <v>5968</v>
      </c>
      <c r="AC1599">
        <v>30</v>
      </c>
      <c r="AD1599">
        <v>20</v>
      </c>
      <c r="AE1599" t="s">
        <v>5969</v>
      </c>
      <c r="AF1599" t="s">
        <v>5970</v>
      </c>
    </row>
    <row r="1600" spans="17:32">
      <c r="Q1600">
        <v>4</v>
      </c>
      <c r="R1600">
        <v>3</v>
      </c>
      <c r="S1600">
        <v>51</v>
      </c>
      <c r="T1600" t="s">
        <v>5605</v>
      </c>
      <c r="U1600" t="s">
        <v>5971</v>
      </c>
      <c r="AC1600">
        <v>30</v>
      </c>
      <c r="AD1600">
        <v>21</v>
      </c>
      <c r="AE1600" t="s">
        <v>5972</v>
      </c>
      <c r="AF1600" t="s">
        <v>5973</v>
      </c>
    </row>
    <row r="1601" spans="17:32">
      <c r="Q1601">
        <v>4</v>
      </c>
      <c r="R1601">
        <v>4</v>
      </c>
      <c r="S1601">
        <v>1</v>
      </c>
      <c r="T1601" t="s">
        <v>394</v>
      </c>
      <c r="U1601" t="s">
        <v>5974</v>
      </c>
      <c r="AC1601">
        <v>30</v>
      </c>
      <c r="AD1601">
        <v>22</v>
      </c>
      <c r="AE1601" t="s">
        <v>5975</v>
      </c>
      <c r="AF1601" t="s">
        <v>5976</v>
      </c>
    </row>
    <row r="1602" spans="17:32">
      <c r="Q1602">
        <v>4</v>
      </c>
      <c r="R1602">
        <v>4</v>
      </c>
      <c r="S1602">
        <v>2</v>
      </c>
      <c r="T1602" t="s">
        <v>5977</v>
      </c>
      <c r="U1602" t="s">
        <v>5978</v>
      </c>
      <c r="AC1602">
        <v>30</v>
      </c>
      <c r="AD1602">
        <v>23</v>
      </c>
      <c r="AE1602" t="s">
        <v>5979</v>
      </c>
      <c r="AF1602" t="s">
        <v>5980</v>
      </c>
    </row>
    <row r="1603" spans="17:32">
      <c r="Q1603">
        <v>4</v>
      </c>
      <c r="R1603">
        <v>4</v>
      </c>
      <c r="S1603">
        <v>3</v>
      </c>
      <c r="T1603" t="s">
        <v>5256</v>
      </c>
      <c r="U1603" t="s">
        <v>5981</v>
      </c>
      <c r="AC1603">
        <v>30</v>
      </c>
      <c r="AD1603">
        <v>24</v>
      </c>
      <c r="AE1603" t="s">
        <v>5982</v>
      </c>
      <c r="AF1603" t="s">
        <v>5983</v>
      </c>
    </row>
    <row r="1604" spans="17:32">
      <c r="Q1604">
        <v>4</v>
      </c>
      <c r="R1604">
        <v>4</v>
      </c>
      <c r="S1604">
        <v>4</v>
      </c>
      <c r="T1604" t="s">
        <v>5260</v>
      </c>
      <c r="U1604" t="s">
        <v>5984</v>
      </c>
      <c r="AC1604">
        <v>30</v>
      </c>
      <c r="AD1604">
        <v>25</v>
      </c>
      <c r="AE1604" t="s">
        <v>5985</v>
      </c>
      <c r="AF1604" t="s">
        <v>5986</v>
      </c>
    </row>
    <row r="1605" spans="17:32">
      <c r="Q1605">
        <v>4</v>
      </c>
      <c r="R1605">
        <v>4</v>
      </c>
      <c r="S1605">
        <v>5</v>
      </c>
      <c r="T1605" t="s">
        <v>5987</v>
      </c>
      <c r="U1605" t="s">
        <v>5988</v>
      </c>
      <c r="AC1605">
        <v>30</v>
      </c>
      <c r="AD1605">
        <v>26</v>
      </c>
      <c r="AE1605" t="s">
        <v>5989</v>
      </c>
      <c r="AF1605" t="s">
        <v>5990</v>
      </c>
    </row>
    <row r="1606" spans="17:32">
      <c r="Q1606">
        <v>4</v>
      </c>
      <c r="R1606">
        <v>4</v>
      </c>
      <c r="S1606">
        <v>6</v>
      </c>
      <c r="T1606" t="s">
        <v>2575</v>
      </c>
      <c r="U1606" t="s">
        <v>5991</v>
      </c>
      <c r="AC1606">
        <v>30</v>
      </c>
      <c r="AD1606">
        <v>27</v>
      </c>
      <c r="AE1606" t="s">
        <v>5992</v>
      </c>
      <c r="AF1606" t="s">
        <v>5993</v>
      </c>
    </row>
    <row r="1607" spans="17:32">
      <c r="Q1607">
        <v>4</v>
      </c>
      <c r="R1607">
        <v>4</v>
      </c>
      <c r="S1607">
        <v>7</v>
      </c>
      <c r="T1607" t="s">
        <v>5994</v>
      </c>
      <c r="U1607" t="s">
        <v>5995</v>
      </c>
      <c r="AC1607">
        <v>30</v>
      </c>
      <c r="AD1607">
        <v>28</v>
      </c>
      <c r="AE1607" t="s">
        <v>5996</v>
      </c>
      <c r="AF1607" t="s">
        <v>5997</v>
      </c>
    </row>
    <row r="1608" spans="17:32">
      <c r="Q1608">
        <v>4</v>
      </c>
      <c r="R1608">
        <v>4</v>
      </c>
      <c r="S1608">
        <v>8</v>
      </c>
      <c r="T1608" t="s">
        <v>5654</v>
      </c>
      <c r="U1608" t="s">
        <v>5998</v>
      </c>
      <c r="AC1608">
        <v>30</v>
      </c>
      <c r="AD1608">
        <v>29</v>
      </c>
      <c r="AE1608" t="s">
        <v>5999</v>
      </c>
      <c r="AF1608" t="s">
        <v>6000</v>
      </c>
    </row>
    <row r="1609" spans="17:32">
      <c r="Q1609">
        <v>4</v>
      </c>
      <c r="R1609">
        <v>4</v>
      </c>
      <c r="S1609">
        <v>9</v>
      </c>
      <c r="T1609" t="s">
        <v>5283</v>
      </c>
      <c r="U1609" t="s">
        <v>6001</v>
      </c>
      <c r="AC1609">
        <v>30</v>
      </c>
      <c r="AD1609">
        <v>30</v>
      </c>
      <c r="AE1609" t="s">
        <v>6002</v>
      </c>
      <c r="AF1609" t="s">
        <v>6003</v>
      </c>
    </row>
    <row r="1610" spans="17:32">
      <c r="Q1610">
        <v>4</v>
      </c>
      <c r="R1610">
        <v>4</v>
      </c>
      <c r="S1610">
        <v>10</v>
      </c>
      <c r="T1610" t="s">
        <v>6004</v>
      </c>
      <c r="U1610" t="s">
        <v>6005</v>
      </c>
      <c r="AC1610">
        <v>31</v>
      </c>
      <c r="AD1610">
        <v>1</v>
      </c>
      <c r="AE1610" t="s">
        <v>6006</v>
      </c>
      <c r="AF1610" t="s">
        <v>6007</v>
      </c>
    </row>
    <row r="1611" spans="17:32">
      <c r="Q1611">
        <v>4</v>
      </c>
      <c r="R1611">
        <v>4</v>
      </c>
      <c r="S1611">
        <v>11</v>
      </c>
      <c r="T1611" t="s">
        <v>6008</v>
      </c>
      <c r="U1611" t="s">
        <v>6009</v>
      </c>
      <c r="AC1611">
        <v>31</v>
      </c>
      <c r="AD1611">
        <v>2</v>
      </c>
      <c r="AE1611" t="s">
        <v>6010</v>
      </c>
      <c r="AF1611" t="s">
        <v>6011</v>
      </c>
    </row>
    <row r="1612" spans="17:32">
      <c r="Q1612">
        <v>4</v>
      </c>
      <c r="R1612">
        <v>4</v>
      </c>
      <c r="S1612">
        <v>12</v>
      </c>
      <c r="T1612" t="s">
        <v>6012</v>
      </c>
      <c r="U1612" t="s">
        <v>6013</v>
      </c>
      <c r="AC1612">
        <v>31</v>
      </c>
      <c r="AD1612">
        <v>3</v>
      </c>
      <c r="AE1612" t="s">
        <v>6014</v>
      </c>
      <c r="AF1612" t="s">
        <v>6015</v>
      </c>
    </row>
    <row r="1613" spans="17:32">
      <c r="Q1613">
        <v>4</v>
      </c>
      <c r="R1613">
        <v>4</v>
      </c>
      <c r="S1613">
        <v>13</v>
      </c>
      <c r="T1613" t="s">
        <v>6016</v>
      </c>
      <c r="U1613" t="s">
        <v>6017</v>
      </c>
      <c r="AC1613">
        <v>31</v>
      </c>
      <c r="AD1613">
        <v>4</v>
      </c>
      <c r="AE1613" t="s">
        <v>6018</v>
      </c>
      <c r="AF1613" t="s">
        <v>6019</v>
      </c>
    </row>
    <row r="1614" spans="17:32">
      <c r="Q1614">
        <v>4</v>
      </c>
      <c r="R1614">
        <v>4</v>
      </c>
      <c r="S1614">
        <v>14</v>
      </c>
      <c r="T1614" t="s">
        <v>6020</v>
      </c>
      <c r="U1614" t="s">
        <v>6021</v>
      </c>
      <c r="AC1614">
        <v>31</v>
      </c>
      <c r="AD1614">
        <v>5</v>
      </c>
      <c r="AE1614" t="s">
        <v>6022</v>
      </c>
      <c r="AF1614" t="s">
        <v>6023</v>
      </c>
    </row>
    <row r="1615" spans="17:32">
      <c r="Q1615">
        <v>4</v>
      </c>
      <c r="R1615">
        <v>4</v>
      </c>
      <c r="S1615">
        <v>15</v>
      </c>
      <c r="T1615" t="s">
        <v>6024</v>
      </c>
      <c r="U1615" t="s">
        <v>6025</v>
      </c>
      <c r="AC1615">
        <v>31</v>
      </c>
      <c r="AD1615">
        <v>6</v>
      </c>
      <c r="AE1615" t="s">
        <v>6026</v>
      </c>
      <c r="AF1615" t="s">
        <v>6027</v>
      </c>
    </row>
    <row r="1616" spans="17:32">
      <c r="Q1616">
        <v>4</v>
      </c>
      <c r="R1616">
        <v>4</v>
      </c>
      <c r="S1616">
        <v>16</v>
      </c>
      <c r="T1616" t="s">
        <v>6028</v>
      </c>
      <c r="U1616" t="s">
        <v>6029</v>
      </c>
      <c r="AC1616">
        <v>31</v>
      </c>
      <c r="AD1616">
        <v>7</v>
      </c>
      <c r="AE1616" t="s">
        <v>6030</v>
      </c>
      <c r="AF1616" t="s">
        <v>6031</v>
      </c>
    </row>
    <row r="1617" spans="17:32">
      <c r="Q1617">
        <v>4</v>
      </c>
      <c r="R1617">
        <v>4</v>
      </c>
      <c r="S1617">
        <v>17</v>
      </c>
      <c r="T1617" t="s">
        <v>6032</v>
      </c>
      <c r="U1617" t="s">
        <v>6033</v>
      </c>
      <c r="AC1617">
        <v>31</v>
      </c>
      <c r="AD1617">
        <v>8</v>
      </c>
      <c r="AE1617" t="s">
        <v>6034</v>
      </c>
      <c r="AF1617" t="s">
        <v>6035</v>
      </c>
    </row>
    <row r="1618" spans="17:32">
      <c r="Q1618">
        <v>4</v>
      </c>
      <c r="R1618">
        <v>4</v>
      </c>
      <c r="S1618">
        <v>18</v>
      </c>
      <c r="T1618" t="s">
        <v>6036</v>
      </c>
      <c r="U1618" t="s">
        <v>6037</v>
      </c>
      <c r="AC1618">
        <v>31</v>
      </c>
      <c r="AD1618">
        <v>9</v>
      </c>
      <c r="AE1618" t="s">
        <v>6038</v>
      </c>
      <c r="AF1618" t="s">
        <v>6039</v>
      </c>
    </row>
    <row r="1619" spans="17:32">
      <c r="Q1619">
        <v>4</v>
      </c>
      <c r="R1619">
        <v>4</v>
      </c>
      <c r="S1619">
        <v>19</v>
      </c>
      <c r="T1619" t="s">
        <v>6040</v>
      </c>
      <c r="U1619" t="s">
        <v>6041</v>
      </c>
      <c r="AC1619">
        <v>31</v>
      </c>
      <c r="AD1619">
        <v>10</v>
      </c>
      <c r="AE1619" t="s">
        <v>6042</v>
      </c>
      <c r="AF1619" t="s">
        <v>6043</v>
      </c>
    </row>
    <row r="1620" spans="17:32">
      <c r="Q1620">
        <v>4</v>
      </c>
      <c r="R1620">
        <v>4</v>
      </c>
      <c r="S1620">
        <v>20</v>
      </c>
      <c r="T1620" t="s">
        <v>6044</v>
      </c>
      <c r="U1620" t="s">
        <v>6045</v>
      </c>
      <c r="AC1620">
        <v>31</v>
      </c>
      <c r="AD1620">
        <v>11</v>
      </c>
      <c r="AE1620" t="s">
        <v>6046</v>
      </c>
      <c r="AF1620" t="s">
        <v>6047</v>
      </c>
    </row>
    <row r="1621" spans="17:32">
      <c r="Q1621">
        <v>4</v>
      </c>
      <c r="R1621">
        <v>4</v>
      </c>
      <c r="S1621">
        <v>21</v>
      </c>
      <c r="T1621" t="s">
        <v>6048</v>
      </c>
      <c r="U1621" t="s">
        <v>6049</v>
      </c>
      <c r="AC1621">
        <v>31</v>
      </c>
      <c r="AD1621">
        <v>12</v>
      </c>
      <c r="AE1621" t="s">
        <v>6050</v>
      </c>
      <c r="AF1621" t="s">
        <v>6051</v>
      </c>
    </row>
    <row r="1622" spans="17:32">
      <c r="Q1622">
        <v>4</v>
      </c>
      <c r="R1622">
        <v>4</v>
      </c>
      <c r="S1622">
        <v>22</v>
      </c>
      <c r="T1622" t="s">
        <v>6052</v>
      </c>
      <c r="U1622" t="s">
        <v>6053</v>
      </c>
      <c r="AC1622">
        <v>31</v>
      </c>
      <c r="AD1622">
        <v>13</v>
      </c>
      <c r="AE1622" t="s">
        <v>6054</v>
      </c>
      <c r="AF1622" t="s">
        <v>6055</v>
      </c>
    </row>
    <row r="1623" spans="17:32">
      <c r="Q1623">
        <v>4</v>
      </c>
      <c r="R1623">
        <v>4</v>
      </c>
      <c r="S1623">
        <v>23</v>
      </c>
      <c r="T1623" t="s">
        <v>6056</v>
      </c>
      <c r="U1623" t="s">
        <v>6057</v>
      </c>
      <c r="AC1623">
        <v>31</v>
      </c>
      <c r="AD1623">
        <v>14</v>
      </c>
      <c r="AE1623" t="s">
        <v>6058</v>
      </c>
      <c r="AF1623" t="s">
        <v>6059</v>
      </c>
    </row>
    <row r="1624" spans="17:32">
      <c r="Q1624">
        <v>4</v>
      </c>
      <c r="R1624">
        <v>4</v>
      </c>
      <c r="S1624">
        <v>24</v>
      </c>
      <c r="T1624" t="s">
        <v>6060</v>
      </c>
      <c r="U1624" t="s">
        <v>6061</v>
      </c>
      <c r="AC1624">
        <v>31</v>
      </c>
      <c r="AD1624">
        <v>15</v>
      </c>
      <c r="AE1624" t="s">
        <v>6062</v>
      </c>
      <c r="AF1624" t="s">
        <v>6063</v>
      </c>
    </row>
    <row r="1625" spans="17:32">
      <c r="Q1625">
        <v>4</v>
      </c>
      <c r="R1625">
        <v>4</v>
      </c>
      <c r="S1625">
        <v>25</v>
      </c>
      <c r="T1625" t="s">
        <v>6064</v>
      </c>
      <c r="U1625" t="s">
        <v>6065</v>
      </c>
      <c r="AC1625">
        <v>31</v>
      </c>
      <c r="AD1625">
        <v>16</v>
      </c>
      <c r="AE1625" t="s">
        <v>6066</v>
      </c>
      <c r="AF1625" t="s">
        <v>6067</v>
      </c>
    </row>
    <row r="1626" spans="17:32">
      <c r="Q1626">
        <v>4</v>
      </c>
      <c r="R1626">
        <v>4</v>
      </c>
      <c r="S1626">
        <v>26</v>
      </c>
      <c r="T1626" t="s">
        <v>6068</v>
      </c>
      <c r="U1626" t="s">
        <v>6069</v>
      </c>
      <c r="AC1626">
        <v>31</v>
      </c>
      <c r="AD1626">
        <v>17</v>
      </c>
      <c r="AE1626" t="s">
        <v>6070</v>
      </c>
      <c r="AF1626" t="s">
        <v>6071</v>
      </c>
    </row>
    <row r="1627" spans="17:32">
      <c r="Q1627">
        <v>4</v>
      </c>
      <c r="R1627">
        <v>4</v>
      </c>
      <c r="S1627">
        <v>27</v>
      </c>
      <c r="T1627" t="s">
        <v>6072</v>
      </c>
      <c r="U1627" t="s">
        <v>6073</v>
      </c>
      <c r="AC1627">
        <v>31</v>
      </c>
      <c r="AD1627">
        <v>18</v>
      </c>
      <c r="AE1627" t="s">
        <v>6074</v>
      </c>
      <c r="AF1627" t="s">
        <v>6075</v>
      </c>
    </row>
    <row r="1628" spans="17:32">
      <c r="Q1628">
        <v>4</v>
      </c>
      <c r="R1628">
        <v>4</v>
      </c>
      <c r="S1628">
        <v>28</v>
      </c>
      <c r="T1628" t="s">
        <v>6076</v>
      </c>
      <c r="U1628" t="s">
        <v>6077</v>
      </c>
      <c r="AC1628">
        <v>31</v>
      </c>
      <c r="AD1628">
        <v>19</v>
      </c>
      <c r="AE1628" t="s">
        <v>6078</v>
      </c>
      <c r="AF1628" t="s">
        <v>6079</v>
      </c>
    </row>
    <row r="1629" spans="17:32">
      <c r="Q1629">
        <v>4</v>
      </c>
      <c r="R1629">
        <v>4</v>
      </c>
      <c r="S1629">
        <v>29</v>
      </c>
      <c r="T1629" t="s">
        <v>6080</v>
      </c>
      <c r="U1629" t="s">
        <v>6081</v>
      </c>
      <c r="AC1629">
        <v>32</v>
      </c>
      <c r="AD1629">
        <v>1</v>
      </c>
      <c r="AE1629" t="s">
        <v>6082</v>
      </c>
      <c r="AF1629" t="s">
        <v>6083</v>
      </c>
    </row>
    <row r="1630" spans="17:32">
      <c r="Q1630">
        <v>4</v>
      </c>
      <c r="R1630">
        <v>4</v>
      </c>
      <c r="S1630">
        <v>30</v>
      </c>
      <c r="T1630" t="s">
        <v>6084</v>
      </c>
      <c r="U1630" t="s">
        <v>6085</v>
      </c>
      <c r="AC1630">
        <v>32</v>
      </c>
      <c r="AD1630">
        <v>2</v>
      </c>
      <c r="AE1630" t="s">
        <v>6086</v>
      </c>
      <c r="AF1630" t="s">
        <v>6087</v>
      </c>
    </row>
    <row r="1631" spans="17:32">
      <c r="Q1631">
        <v>4</v>
      </c>
      <c r="R1631">
        <v>4</v>
      </c>
      <c r="S1631">
        <v>31</v>
      </c>
      <c r="T1631" t="s">
        <v>6088</v>
      </c>
      <c r="U1631" t="s">
        <v>6089</v>
      </c>
      <c r="AC1631">
        <v>32</v>
      </c>
      <c r="AD1631">
        <v>3</v>
      </c>
      <c r="AE1631" t="s">
        <v>6090</v>
      </c>
      <c r="AF1631" t="s">
        <v>6091</v>
      </c>
    </row>
    <row r="1632" spans="17:32">
      <c r="Q1632">
        <v>4</v>
      </c>
      <c r="R1632">
        <v>4</v>
      </c>
      <c r="S1632">
        <v>32</v>
      </c>
      <c r="T1632" t="s">
        <v>6092</v>
      </c>
      <c r="U1632" t="s">
        <v>6093</v>
      </c>
      <c r="AC1632">
        <v>32</v>
      </c>
      <c r="AD1632">
        <v>4</v>
      </c>
      <c r="AE1632" t="s">
        <v>6094</v>
      </c>
      <c r="AF1632" t="s">
        <v>6095</v>
      </c>
    </row>
    <row r="1633" spans="17:32">
      <c r="Q1633">
        <v>4</v>
      </c>
      <c r="R1633">
        <v>4</v>
      </c>
      <c r="S1633">
        <v>33</v>
      </c>
      <c r="T1633" t="s">
        <v>6096</v>
      </c>
      <c r="U1633" t="s">
        <v>6097</v>
      </c>
      <c r="AC1633">
        <v>32</v>
      </c>
      <c r="AD1633">
        <v>5</v>
      </c>
      <c r="AE1633" t="s">
        <v>6098</v>
      </c>
      <c r="AF1633" t="s">
        <v>6099</v>
      </c>
    </row>
    <row r="1634" spans="17:32">
      <c r="Q1634">
        <v>4</v>
      </c>
      <c r="R1634">
        <v>4</v>
      </c>
      <c r="S1634">
        <v>34</v>
      </c>
      <c r="T1634" t="s">
        <v>6100</v>
      </c>
      <c r="U1634" t="s">
        <v>6101</v>
      </c>
      <c r="AC1634">
        <v>32</v>
      </c>
      <c r="AD1634">
        <v>6</v>
      </c>
      <c r="AE1634" t="s">
        <v>6102</v>
      </c>
      <c r="AF1634" t="s">
        <v>6103</v>
      </c>
    </row>
    <row r="1635" spans="17:32">
      <c r="Q1635">
        <v>4</v>
      </c>
      <c r="R1635">
        <v>4</v>
      </c>
      <c r="S1635">
        <v>35</v>
      </c>
      <c r="T1635" t="s">
        <v>6104</v>
      </c>
      <c r="U1635" t="s">
        <v>6105</v>
      </c>
      <c r="AC1635">
        <v>32</v>
      </c>
      <c r="AD1635">
        <v>7</v>
      </c>
      <c r="AE1635" t="s">
        <v>6106</v>
      </c>
      <c r="AF1635" t="s">
        <v>6107</v>
      </c>
    </row>
    <row r="1636" spans="17:32">
      <c r="Q1636">
        <v>4</v>
      </c>
      <c r="R1636">
        <v>4</v>
      </c>
      <c r="S1636">
        <v>36</v>
      </c>
      <c r="T1636" t="s">
        <v>6108</v>
      </c>
      <c r="U1636" t="s">
        <v>6109</v>
      </c>
      <c r="AC1636">
        <v>32</v>
      </c>
      <c r="AD1636">
        <v>8</v>
      </c>
      <c r="AE1636" t="s">
        <v>6110</v>
      </c>
      <c r="AF1636" t="s">
        <v>6111</v>
      </c>
    </row>
    <row r="1637" spans="17:32">
      <c r="Q1637">
        <v>4</v>
      </c>
      <c r="R1637">
        <v>4</v>
      </c>
      <c r="S1637">
        <v>37</v>
      </c>
      <c r="T1637" t="s">
        <v>6112</v>
      </c>
      <c r="U1637" t="s">
        <v>6113</v>
      </c>
      <c r="AC1637">
        <v>32</v>
      </c>
      <c r="AD1637">
        <v>9</v>
      </c>
      <c r="AE1637" t="s">
        <v>6114</v>
      </c>
      <c r="AF1637" t="s">
        <v>6115</v>
      </c>
    </row>
    <row r="1638" spans="17:32">
      <c r="Q1638">
        <v>4</v>
      </c>
      <c r="R1638">
        <v>4</v>
      </c>
      <c r="S1638">
        <v>38</v>
      </c>
      <c r="T1638" t="s">
        <v>6116</v>
      </c>
      <c r="U1638" t="s">
        <v>6117</v>
      </c>
      <c r="AC1638">
        <v>32</v>
      </c>
      <c r="AD1638">
        <v>10</v>
      </c>
      <c r="AE1638" t="s">
        <v>6118</v>
      </c>
      <c r="AF1638" t="s">
        <v>6119</v>
      </c>
    </row>
    <row r="1639" spans="17:32">
      <c r="Q1639">
        <v>4</v>
      </c>
      <c r="R1639">
        <v>4</v>
      </c>
      <c r="S1639">
        <v>39</v>
      </c>
      <c r="T1639" t="s">
        <v>6120</v>
      </c>
      <c r="U1639" t="s">
        <v>6121</v>
      </c>
      <c r="AC1639">
        <v>32</v>
      </c>
      <c r="AD1639">
        <v>11</v>
      </c>
      <c r="AE1639" t="s">
        <v>6122</v>
      </c>
      <c r="AF1639" t="s">
        <v>6123</v>
      </c>
    </row>
    <row r="1640" spans="17:32">
      <c r="Q1640">
        <v>4</v>
      </c>
      <c r="R1640">
        <v>4</v>
      </c>
      <c r="S1640">
        <v>40</v>
      </c>
      <c r="T1640" t="s">
        <v>6124</v>
      </c>
      <c r="U1640" t="s">
        <v>6125</v>
      </c>
      <c r="AC1640">
        <v>32</v>
      </c>
      <c r="AD1640">
        <v>12</v>
      </c>
      <c r="AE1640" t="s">
        <v>6126</v>
      </c>
      <c r="AF1640" t="s">
        <v>6127</v>
      </c>
    </row>
    <row r="1641" spans="17:32">
      <c r="Q1641">
        <v>4</v>
      </c>
      <c r="R1641">
        <v>4</v>
      </c>
      <c r="S1641">
        <v>41</v>
      </c>
      <c r="T1641" t="s">
        <v>6128</v>
      </c>
      <c r="U1641" t="s">
        <v>6129</v>
      </c>
      <c r="AC1641">
        <v>32</v>
      </c>
      <c r="AD1641">
        <v>13</v>
      </c>
      <c r="AE1641" t="s">
        <v>6130</v>
      </c>
      <c r="AF1641" t="s">
        <v>6131</v>
      </c>
    </row>
    <row r="1642" spans="17:32">
      <c r="Q1642">
        <v>4</v>
      </c>
      <c r="R1642">
        <v>4</v>
      </c>
      <c r="S1642">
        <v>42</v>
      </c>
      <c r="T1642" t="s">
        <v>6132</v>
      </c>
      <c r="U1642" t="s">
        <v>6133</v>
      </c>
      <c r="AC1642">
        <v>32</v>
      </c>
      <c r="AD1642">
        <v>14</v>
      </c>
      <c r="AE1642" t="s">
        <v>6134</v>
      </c>
      <c r="AF1642" t="s">
        <v>6135</v>
      </c>
    </row>
    <row r="1643" spans="17:32">
      <c r="Q1643">
        <v>4</v>
      </c>
      <c r="R1643">
        <v>4</v>
      </c>
      <c r="S1643">
        <v>43</v>
      </c>
      <c r="T1643" t="s">
        <v>5561</v>
      </c>
      <c r="U1643" t="s">
        <v>6136</v>
      </c>
      <c r="AC1643">
        <v>32</v>
      </c>
      <c r="AD1643">
        <v>15</v>
      </c>
      <c r="AE1643" t="s">
        <v>6137</v>
      </c>
      <c r="AF1643" t="s">
        <v>6138</v>
      </c>
    </row>
    <row r="1644" spans="17:32">
      <c r="Q1644">
        <v>4</v>
      </c>
      <c r="R1644">
        <v>4</v>
      </c>
      <c r="S1644">
        <v>44</v>
      </c>
      <c r="T1644" t="s">
        <v>6139</v>
      </c>
      <c r="U1644" t="s">
        <v>6140</v>
      </c>
      <c r="AC1644">
        <v>32</v>
      </c>
      <c r="AD1644">
        <v>16</v>
      </c>
      <c r="AE1644" t="s">
        <v>6141</v>
      </c>
      <c r="AF1644" t="s">
        <v>6142</v>
      </c>
    </row>
    <row r="1645" spans="17:32">
      <c r="Q1645">
        <v>4</v>
      </c>
      <c r="R1645">
        <v>4</v>
      </c>
      <c r="S1645">
        <v>45</v>
      </c>
      <c r="T1645" t="s">
        <v>6143</v>
      </c>
      <c r="U1645" t="s">
        <v>6144</v>
      </c>
      <c r="AC1645">
        <v>32</v>
      </c>
      <c r="AD1645">
        <v>17</v>
      </c>
      <c r="AE1645" t="s">
        <v>6145</v>
      </c>
      <c r="AF1645" t="s">
        <v>6146</v>
      </c>
    </row>
    <row r="1646" spans="17:32">
      <c r="Q1646">
        <v>4</v>
      </c>
      <c r="R1646">
        <v>4</v>
      </c>
      <c r="S1646">
        <v>46</v>
      </c>
      <c r="T1646" t="s">
        <v>6147</v>
      </c>
      <c r="U1646" t="s">
        <v>6148</v>
      </c>
      <c r="AC1646">
        <v>32</v>
      </c>
      <c r="AD1646">
        <v>18</v>
      </c>
      <c r="AE1646" t="s">
        <v>6149</v>
      </c>
      <c r="AF1646" t="s">
        <v>6150</v>
      </c>
    </row>
    <row r="1647" spans="17:32">
      <c r="Q1647">
        <v>4</v>
      </c>
      <c r="R1647">
        <v>4</v>
      </c>
      <c r="S1647">
        <v>47</v>
      </c>
      <c r="T1647" t="s">
        <v>6151</v>
      </c>
      <c r="U1647" t="s">
        <v>6152</v>
      </c>
      <c r="AC1647">
        <v>32</v>
      </c>
      <c r="AD1647">
        <v>19</v>
      </c>
      <c r="AE1647" t="s">
        <v>6153</v>
      </c>
      <c r="AF1647" t="s">
        <v>6154</v>
      </c>
    </row>
    <row r="1648" spans="17:32">
      <c r="Q1648">
        <v>4</v>
      </c>
      <c r="R1648">
        <v>4</v>
      </c>
      <c r="S1648">
        <v>48</v>
      </c>
      <c r="T1648" t="s">
        <v>6155</v>
      </c>
      <c r="U1648" t="s">
        <v>6156</v>
      </c>
      <c r="AC1648">
        <v>33</v>
      </c>
      <c r="AD1648">
        <v>1</v>
      </c>
      <c r="AE1648" t="s">
        <v>804</v>
      </c>
      <c r="AF1648" t="s">
        <v>6157</v>
      </c>
    </row>
    <row r="1649" spans="17:32">
      <c r="Q1649">
        <v>4</v>
      </c>
      <c r="R1649">
        <v>4</v>
      </c>
      <c r="S1649">
        <v>49</v>
      </c>
      <c r="T1649" t="s">
        <v>6158</v>
      </c>
      <c r="U1649" t="s">
        <v>6159</v>
      </c>
      <c r="AC1649">
        <v>33</v>
      </c>
      <c r="AD1649">
        <v>2</v>
      </c>
      <c r="AE1649" t="s">
        <v>6160</v>
      </c>
      <c r="AF1649" t="s">
        <v>6161</v>
      </c>
    </row>
    <row r="1650" spans="17:32">
      <c r="Q1650">
        <v>4</v>
      </c>
      <c r="R1650">
        <v>4</v>
      </c>
      <c r="S1650">
        <v>50</v>
      </c>
      <c r="T1650" t="s">
        <v>6162</v>
      </c>
      <c r="U1650" t="s">
        <v>6163</v>
      </c>
      <c r="AC1650">
        <v>33</v>
      </c>
      <c r="AD1650">
        <v>3</v>
      </c>
      <c r="AE1650" t="s">
        <v>6164</v>
      </c>
      <c r="AF1650" t="s">
        <v>6165</v>
      </c>
    </row>
    <row r="1651" spans="17:32">
      <c r="Q1651">
        <v>4</v>
      </c>
      <c r="R1651">
        <v>4</v>
      </c>
      <c r="S1651">
        <v>51</v>
      </c>
      <c r="T1651" t="s">
        <v>6166</v>
      </c>
      <c r="U1651" t="s">
        <v>6167</v>
      </c>
      <c r="AC1651">
        <v>33</v>
      </c>
      <c r="AD1651">
        <v>4</v>
      </c>
      <c r="AE1651" t="s">
        <v>6168</v>
      </c>
      <c r="AF1651" t="s">
        <v>6169</v>
      </c>
    </row>
    <row r="1652" spans="17:32">
      <c r="Q1652">
        <v>4</v>
      </c>
      <c r="R1652">
        <v>4</v>
      </c>
      <c r="S1652">
        <v>52</v>
      </c>
      <c r="T1652" t="s">
        <v>6170</v>
      </c>
      <c r="U1652" t="s">
        <v>6171</v>
      </c>
      <c r="AC1652">
        <v>33</v>
      </c>
      <c r="AD1652">
        <v>5</v>
      </c>
      <c r="AE1652" t="s">
        <v>6172</v>
      </c>
      <c r="AF1652" t="s">
        <v>6173</v>
      </c>
    </row>
    <row r="1653" spans="17:32">
      <c r="Q1653">
        <v>4</v>
      </c>
      <c r="R1653">
        <v>4</v>
      </c>
      <c r="S1653">
        <v>53</v>
      </c>
      <c r="T1653" t="s">
        <v>6174</v>
      </c>
      <c r="U1653" t="s">
        <v>6175</v>
      </c>
      <c r="AC1653">
        <v>33</v>
      </c>
      <c r="AD1653">
        <v>6</v>
      </c>
      <c r="AE1653" t="s">
        <v>6176</v>
      </c>
      <c r="AF1653" t="s">
        <v>6177</v>
      </c>
    </row>
    <row r="1654" spans="17:32">
      <c r="Q1654">
        <v>4</v>
      </c>
      <c r="R1654">
        <v>4</v>
      </c>
      <c r="S1654">
        <v>54</v>
      </c>
      <c r="T1654" t="s">
        <v>6178</v>
      </c>
      <c r="U1654" t="s">
        <v>6179</v>
      </c>
      <c r="AC1654">
        <v>33</v>
      </c>
      <c r="AD1654">
        <v>7</v>
      </c>
      <c r="AE1654" t="s">
        <v>6180</v>
      </c>
      <c r="AF1654" t="s">
        <v>6181</v>
      </c>
    </row>
    <row r="1655" spans="17:32">
      <c r="Q1655">
        <v>4</v>
      </c>
      <c r="R1655">
        <v>4</v>
      </c>
      <c r="S1655">
        <v>55</v>
      </c>
      <c r="T1655" t="s">
        <v>5581</v>
      </c>
      <c r="U1655" t="s">
        <v>6182</v>
      </c>
      <c r="AC1655">
        <v>33</v>
      </c>
      <c r="AD1655">
        <v>8</v>
      </c>
      <c r="AE1655" t="s">
        <v>6183</v>
      </c>
      <c r="AF1655" t="s">
        <v>6184</v>
      </c>
    </row>
    <row r="1656" spans="17:32">
      <c r="Q1656">
        <v>4</v>
      </c>
      <c r="R1656">
        <v>4</v>
      </c>
      <c r="S1656">
        <v>56</v>
      </c>
      <c r="T1656" t="s">
        <v>5585</v>
      </c>
      <c r="U1656" t="s">
        <v>6185</v>
      </c>
      <c r="AC1656">
        <v>33</v>
      </c>
      <c r="AD1656">
        <v>9</v>
      </c>
      <c r="AE1656" t="s">
        <v>6186</v>
      </c>
      <c r="AF1656" t="s">
        <v>6187</v>
      </c>
    </row>
    <row r="1657" spans="17:32">
      <c r="Q1657">
        <v>4</v>
      </c>
      <c r="R1657">
        <v>4</v>
      </c>
      <c r="S1657">
        <v>57</v>
      </c>
      <c r="T1657" t="s">
        <v>5589</v>
      </c>
      <c r="U1657" t="s">
        <v>6188</v>
      </c>
      <c r="AC1657">
        <v>33</v>
      </c>
      <c r="AD1657">
        <v>10</v>
      </c>
      <c r="AE1657" t="s">
        <v>6189</v>
      </c>
      <c r="AF1657" t="s">
        <v>6190</v>
      </c>
    </row>
    <row r="1658" spans="17:32">
      <c r="Q1658">
        <v>4</v>
      </c>
      <c r="R1658">
        <v>4</v>
      </c>
      <c r="S1658">
        <v>58</v>
      </c>
      <c r="T1658" t="s">
        <v>5593</v>
      </c>
      <c r="U1658" t="s">
        <v>6191</v>
      </c>
      <c r="AC1658">
        <v>33</v>
      </c>
      <c r="AD1658">
        <v>11</v>
      </c>
      <c r="AE1658" t="s">
        <v>6192</v>
      </c>
      <c r="AF1658" t="s">
        <v>6193</v>
      </c>
    </row>
    <row r="1659" spans="17:32">
      <c r="Q1659">
        <v>4</v>
      </c>
      <c r="R1659">
        <v>4</v>
      </c>
      <c r="S1659">
        <v>59</v>
      </c>
      <c r="T1659" t="s">
        <v>5605</v>
      </c>
      <c r="U1659" t="s">
        <v>6194</v>
      </c>
      <c r="AC1659">
        <v>33</v>
      </c>
      <c r="AD1659">
        <v>12</v>
      </c>
      <c r="AE1659" t="s">
        <v>6195</v>
      </c>
      <c r="AF1659" t="s">
        <v>6196</v>
      </c>
    </row>
    <row r="1660" spans="17:32">
      <c r="Q1660">
        <v>4</v>
      </c>
      <c r="R1660">
        <v>5</v>
      </c>
      <c r="S1660">
        <v>1</v>
      </c>
      <c r="T1660" t="s">
        <v>394</v>
      </c>
      <c r="U1660" t="s">
        <v>6197</v>
      </c>
      <c r="AC1660">
        <v>33</v>
      </c>
      <c r="AD1660">
        <v>13</v>
      </c>
      <c r="AE1660" t="s">
        <v>6198</v>
      </c>
      <c r="AF1660" t="s">
        <v>6199</v>
      </c>
    </row>
    <row r="1661" spans="17:32">
      <c r="Q1661">
        <v>4</v>
      </c>
      <c r="R1661">
        <v>5</v>
      </c>
      <c r="S1661">
        <v>2</v>
      </c>
      <c r="T1661" t="s">
        <v>6200</v>
      </c>
      <c r="U1661" t="s">
        <v>6201</v>
      </c>
      <c r="AC1661">
        <v>33</v>
      </c>
      <c r="AD1661">
        <v>14</v>
      </c>
      <c r="AE1661" t="s">
        <v>6202</v>
      </c>
      <c r="AF1661" t="s">
        <v>6203</v>
      </c>
    </row>
    <row r="1662" spans="17:32">
      <c r="Q1662">
        <v>4</v>
      </c>
      <c r="R1662">
        <v>5</v>
      </c>
      <c r="S1662">
        <v>3</v>
      </c>
      <c r="T1662" t="s">
        <v>6204</v>
      </c>
      <c r="U1662" t="s">
        <v>6205</v>
      </c>
      <c r="AC1662">
        <v>33</v>
      </c>
      <c r="AD1662">
        <v>15</v>
      </c>
      <c r="AE1662" t="s">
        <v>6206</v>
      </c>
      <c r="AF1662" t="s">
        <v>6207</v>
      </c>
    </row>
    <row r="1663" spans="17:32">
      <c r="Q1663">
        <v>4</v>
      </c>
      <c r="R1663">
        <v>5</v>
      </c>
      <c r="S1663">
        <v>4</v>
      </c>
      <c r="T1663" t="s">
        <v>6208</v>
      </c>
      <c r="U1663" t="s">
        <v>6209</v>
      </c>
      <c r="AC1663">
        <v>33</v>
      </c>
      <c r="AD1663">
        <v>16</v>
      </c>
      <c r="AE1663" t="s">
        <v>6210</v>
      </c>
      <c r="AF1663" t="s">
        <v>6211</v>
      </c>
    </row>
    <row r="1664" spans="17:32">
      <c r="Q1664">
        <v>4</v>
      </c>
      <c r="R1664">
        <v>5</v>
      </c>
      <c r="S1664">
        <v>5</v>
      </c>
      <c r="T1664" t="s">
        <v>5619</v>
      </c>
      <c r="U1664" t="s">
        <v>6212</v>
      </c>
      <c r="AC1664">
        <v>33</v>
      </c>
      <c r="AD1664">
        <v>17</v>
      </c>
      <c r="AE1664" t="s">
        <v>6213</v>
      </c>
      <c r="AF1664" t="s">
        <v>6214</v>
      </c>
    </row>
    <row r="1665" spans="17:32">
      <c r="Q1665">
        <v>4</v>
      </c>
      <c r="R1665">
        <v>5</v>
      </c>
      <c r="S1665">
        <v>6</v>
      </c>
      <c r="T1665" t="s">
        <v>6215</v>
      </c>
      <c r="U1665" t="s">
        <v>6216</v>
      </c>
      <c r="AC1665">
        <v>33</v>
      </c>
      <c r="AD1665">
        <v>18</v>
      </c>
      <c r="AE1665" t="s">
        <v>6217</v>
      </c>
      <c r="AF1665" t="s">
        <v>6218</v>
      </c>
    </row>
    <row r="1666" spans="17:32">
      <c r="Q1666">
        <v>4</v>
      </c>
      <c r="R1666">
        <v>5</v>
      </c>
      <c r="S1666">
        <v>7</v>
      </c>
      <c r="T1666" t="s">
        <v>2575</v>
      </c>
      <c r="U1666" t="s">
        <v>6219</v>
      </c>
      <c r="AC1666">
        <v>33</v>
      </c>
      <c r="AD1666">
        <v>19</v>
      </c>
      <c r="AE1666" t="s">
        <v>6220</v>
      </c>
      <c r="AF1666" t="s">
        <v>6221</v>
      </c>
    </row>
    <row r="1667" spans="17:32">
      <c r="Q1667">
        <v>4</v>
      </c>
      <c r="R1667">
        <v>5</v>
      </c>
      <c r="S1667">
        <v>8</v>
      </c>
      <c r="T1667" t="s">
        <v>6222</v>
      </c>
      <c r="U1667" t="s">
        <v>6223</v>
      </c>
      <c r="AC1667">
        <v>33</v>
      </c>
      <c r="AD1667">
        <v>20</v>
      </c>
      <c r="AE1667" t="s">
        <v>6224</v>
      </c>
      <c r="AF1667" t="s">
        <v>6225</v>
      </c>
    </row>
    <row r="1668" spans="17:32">
      <c r="Q1668">
        <v>4</v>
      </c>
      <c r="R1668">
        <v>5</v>
      </c>
      <c r="S1668">
        <v>9</v>
      </c>
      <c r="T1668" t="s">
        <v>5275</v>
      </c>
      <c r="U1668" t="s">
        <v>6226</v>
      </c>
      <c r="AC1668">
        <v>33</v>
      </c>
      <c r="AD1668">
        <v>21</v>
      </c>
      <c r="AE1668" t="s">
        <v>6227</v>
      </c>
      <c r="AF1668" t="s">
        <v>6228</v>
      </c>
    </row>
    <row r="1669" spans="17:32">
      <c r="Q1669">
        <v>4</v>
      </c>
      <c r="R1669">
        <v>5</v>
      </c>
      <c r="S1669">
        <v>10</v>
      </c>
      <c r="T1669" t="s">
        <v>6229</v>
      </c>
      <c r="U1669" t="s">
        <v>6230</v>
      </c>
      <c r="AC1669">
        <v>33</v>
      </c>
      <c r="AD1669">
        <v>22</v>
      </c>
      <c r="AE1669" t="s">
        <v>6231</v>
      </c>
      <c r="AF1669" t="s">
        <v>6232</v>
      </c>
    </row>
    <row r="1670" spans="17:32">
      <c r="Q1670">
        <v>4</v>
      </c>
      <c r="R1670">
        <v>5</v>
      </c>
      <c r="S1670">
        <v>11</v>
      </c>
      <c r="T1670" t="s">
        <v>5279</v>
      </c>
      <c r="U1670" t="s">
        <v>6233</v>
      </c>
      <c r="AC1670">
        <v>33</v>
      </c>
      <c r="AD1670">
        <v>23</v>
      </c>
      <c r="AE1670" t="s">
        <v>6234</v>
      </c>
      <c r="AF1670" t="s">
        <v>6235</v>
      </c>
    </row>
    <row r="1671" spans="17:32">
      <c r="Q1671">
        <v>4</v>
      </c>
      <c r="R1671">
        <v>5</v>
      </c>
      <c r="S1671">
        <v>12</v>
      </c>
      <c r="T1671" t="s">
        <v>5283</v>
      </c>
      <c r="U1671" t="s">
        <v>6236</v>
      </c>
      <c r="AC1671">
        <v>33</v>
      </c>
      <c r="AD1671">
        <v>24</v>
      </c>
      <c r="AE1671" t="s">
        <v>6237</v>
      </c>
      <c r="AF1671" t="s">
        <v>6238</v>
      </c>
    </row>
    <row r="1672" spans="17:32">
      <c r="Q1672">
        <v>4</v>
      </c>
      <c r="R1672">
        <v>5</v>
      </c>
      <c r="S1672">
        <v>13</v>
      </c>
      <c r="T1672" t="s">
        <v>6239</v>
      </c>
      <c r="U1672" t="s">
        <v>6240</v>
      </c>
      <c r="AC1672">
        <v>33</v>
      </c>
      <c r="AD1672">
        <v>25</v>
      </c>
      <c r="AE1672" t="s">
        <v>6241</v>
      </c>
      <c r="AF1672" t="s">
        <v>6242</v>
      </c>
    </row>
    <row r="1673" spans="17:32">
      <c r="Q1673">
        <v>4</v>
      </c>
      <c r="R1673">
        <v>5</v>
      </c>
      <c r="S1673">
        <v>14</v>
      </c>
      <c r="T1673" t="s">
        <v>6243</v>
      </c>
      <c r="U1673" t="s">
        <v>6244</v>
      </c>
      <c r="AC1673">
        <v>33</v>
      </c>
      <c r="AD1673">
        <v>26</v>
      </c>
      <c r="AE1673" t="s">
        <v>6245</v>
      </c>
      <c r="AF1673" t="s">
        <v>6246</v>
      </c>
    </row>
    <row r="1674" spans="17:32">
      <c r="Q1674">
        <v>4</v>
      </c>
      <c r="R1674">
        <v>5</v>
      </c>
      <c r="S1674">
        <v>15</v>
      </c>
      <c r="T1674" t="s">
        <v>6247</v>
      </c>
      <c r="U1674" t="s">
        <v>6248</v>
      </c>
      <c r="AC1674">
        <v>33</v>
      </c>
      <c r="AD1674">
        <v>27</v>
      </c>
      <c r="AE1674" t="s">
        <v>6249</v>
      </c>
      <c r="AF1674" t="s">
        <v>6250</v>
      </c>
    </row>
    <row r="1675" spans="17:32">
      <c r="Q1675">
        <v>4</v>
      </c>
      <c r="R1675">
        <v>5</v>
      </c>
      <c r="S1675">
        <v>16</v>
      </c>
      <c r="T1675" t="s">
        <v>6251</v>
      </c>
      <c r="U1675" t="s">
        <v>6252</v>
      </c>
      <c r="AC1675">
        <v>33</v>
      </c>
      <c r="AD1675">
        <v>28</v>
      </c>
      <c r="AE1675" t="s">
        <v>6253</v>
      </c>
      <c r="AF1675" t="s">
        <v>6254</v>
      </c>
    </row>
    <row r="1676" spans="17:32">
      <c r="Q1676">
        <v>4</v>
      </c>
      <c r="R1676">
        <v>5</v>
      </c>
      <c r="S1676">
        <v>17</v>
      </c>
      <c r="T1676" t="s">
        <v>6255</v>
      </c>
      <c r="U1676" t="s">
        <v>6256</v>
      </c>
      <c r="AC1676">
        <v>33</v>
      </c>
      <c r="AD1676">
        <v>29</v>
      </c>
      <c r="AE1676" t="s">
        <v>6257</v>
      </c>
      <c r="AF1676" t="s">
        <v>6258</v>
      </c>
    </row>
    <row r="1677" spans="17:32">
      <c r="Q1677">
        <v>4</v>
      </c>
      <c r="R1677">
        <v>5</v>
      </c>
      <c r="S1677">
        <v>18</v>
      </c>
      <c r="T1677" t="s">
        <v>6259</v>
      </c>
      <c r="U1677" t="s">
        <v>6260</v>
      </c>
      <c r="AC1677">
        <v>33</v>
      </c>
      <c r="AD1677">
        <v>30</v>
      </c>
      <c r="AE1677" t="s">
        <v>6261</v>
      </c>
      <c r="AF1677" t="s">
        <v>6262</v>
      </c>
    </row>
    <row r="1678" spans="17:32">
      <c r="Q1678">
        <v>4</v>
      </c>
      <c r="R1678">
        <v>5</v>
      </c>
      <c r="S1678">
        <v>19</v>
      </c>
      <c r="T1678" t="s">
        <v>6263</v>
      </c>
      <c r="U1678" t="s">
        <v>6264</v>
      </c>
      <c r="AC1678">
        <v>33</v>
      </c>
      <c r="AD1678">
        <v>31</v>
      </c>
      <c r="AE1678" t="s">
        <v>6265</v>
      </c>
      <c r="AF1678" t="s">
        <v>6266</v>
      </c>
    </row>
    <row r="1679" spans="17:32">
      <c r="Q1679">
        <v>4</v>
      </c>
      <c r="R1679">
        <v>5</v>
      </c>
      <c r="S1679">
        <v>20</v>
      </c>
      <c r="T1679" t="s">
        <v>6267</v>
      </c>
      <c r="U1679" t="s">
        <v>6268</v>
      </c>
      <c r="AC1679">
        <v>34</v>
      </c>
      <c r="AD1679">
        <v>1</v>
      </c>
      <c r="AE1679" t="s">
        <v>809</v>
      </c>
      <c r="AF1679" t="s">
        <v>6269</v>
      </c>
    </row>
    <row r="1680" spans="17:32">
      <c r="Q1680">
        <v>4</v>
      </c>
      <c r="R1680">
        <v>5</v>
      </c>
      <c r="S1680">
        <v>21</v>
      </c>
      <c r="T1680" t="s">
        <v>6270</v>
      </c>
      <c r="U1680" t="s">
        <v>6271</v>
      </c>
      <c r="AC1680">
        <v>34</v>
      </c>
      <c r="AD1680">
        <v>2</v>
      </c>
      <c r="AE1680" t="s">
        <v>6272</v>
      </c>
      <c r="AF1680" t="s">
        <v>6273</v>
      </c>
    </row>
    <row r="1681" spans="17:32">
      <c r="Q1681">
        <v>4</v>
      </c>
      <c r="R1681">
        <v>5</v>
      </c>
      <c r="S1681">
        <v>22</v>
      </c>
      <c r="T1681" t="s">
        <v>6274</v>
      </c>
      <c r="U1681" t="s">
        <v>6275</v>
      </c>
      <c r="AC1681">
        <v>34</v>
      </c>
      <c r="AD1681">
        <v>3</v>
      </c>
      <c r="AE1681" t="s">
        <v>6276</v>
      </c>
      <c r="AF1681" t="s">
        <v>6277</v>
      </c>
    </row>
    <row r="1682" spans="17:32">
      <c r="Q1682">
        <v>4</v>
      </c>
      <c r="R1682">
        <v>5</v>
      </c>
      <c r="S1682">
        <v>23</v>
      </c>
      <c r="T1682" t="s">
        <v>6278</v>
      </c>
      <c r="U1682" t="s">
        <v>6279</v>
      </c>
      <c r="AC1682">
        <v>34</v>
      </c>
      <c r="AD1682">
        <v>4</v>
      </c>
      <c r="AE1682" t="s">
        <v>6280</v>
      </c>
      <c r="AF1682" t="s">
        <v>6281</v>
      </c>
    </row>
    <row r="1683" spans="17:32">
      <c r="Q1683">
        <v>4</v>
      </c>
      <c r="R1683">
        <v>5</v>
      </c>
      <c r="S1683">
        <v>24</v>
      </c>
      <c r="T1683" t="s">
        <v>6282</v>
      </c>
      <c r="U1683" t="s">
        <v>6283</v>
      </c>
      <c r="AC1683">
        <v>34</v>
      </c>
      <c r="AD1683">
        <v>5</v>
      </c>
      <c r="AE1683" t="s">
        <v>6284</v>
      </c>
      <c r="AF1683" t="s">
        <v>6285</v>
      </c>
    </row>
    <row r="1684" spans="17:32">
      <c r="Q1684">
        <v>4</v>
      </c>
      <c r="R1684">
        <v>5</v>
      </c>
      <c r="S1684">
        <v>25</v>
      </c>
      <c r="T1684" t="s">
        <v>6286</v>
      </c>
      <c r="U1684" t="s">
        <v>6287</v>
      </c>
      <c r="AC1684">
        <v>34</v>
      </c>
      <c r="AD1684">
        <v>6</v>
      </c>
      <c r="AE1684" t="s">
        <v>6288</v>
      </c>
      <c r="AF1684" t="s">
        <v>6289</v>
      </c>
    </row>
    <row r="1685" spans="17:32">
      <c r="Q1685">
        <v>4</v>
      </c>
      <c r="R1685">
        <v>5</v>
      </c>
      <c r="S1685">
        <v>26</v>
      </c>
      <c r="T1685" t="s">
        <v>6290</v>
      </c>
      <c r="U1685" t="s">
        <v>6291</v>
      </c>
      <c r="AC1685">
        <v>34</v>
      </c>
      <c r="AD1685">
        <v>7</v>
      </c>
      <c r="AE1685" t="s">
        <v>6292</v>
      </c>
      <c r="AF1685" t="s">
        <v>6293</v>
      </c>
    </row>
    <row r="1686" spans="17:32">
      <c r="Q1686">
        <v>4</v>
      </c>
      <c r="R1686">
        <v>5</v>
      </c>
      <c r="S1686">
        <v>27</v>
      </c>
      <c r="T1686" t="s">
        <v>6294</v>
      </c>
      <c r="U1686" t="s">
        <v>6295</v>
      </c>
      <c r="AC1686">
        <v>34</v>
      </c>
      <c r="AD1686">
        <v>8</v>
      </c>
      <c r="AE1686" t="s">
        <v>6296</v>
      </c>
      <c r="AF1686" t="s">
        <v>6297</v>
      </c>
    </row>
    <row r="1687" spans="17:32">
      <c r="Q1687">
        <v>4</v>
      </c>
      <c r="R1687">
        <v>5</v>
      </c>
      <c r="S1687">
        <v>28</v>
      </c>
      <c r="T1687" t="s">
        <v>6298</v>
      </c>
      <c r="U1687" t="s">
        <v>6299</v>
      </c>
      <c r="AC1687">
        <v>34</v>
      </c>
      <c r="AD1687">
        <v>9</v>
      </c>
      <c r="AE1687" t="s">
        <v>6300</v>
      </c>
      <c r="AF1687" t="s">
        <v>6301</v>
      </c>
    </row>
    <row r="1688" spans="17:32">
      <c r="Q1688">
        <v>4</v>
      </c>
      <c r="R1688">
        <v>5</v>
      </c>
      <c r="S1688">
        <v>29</v>
      </c>
      <c r="T1688" t="s">
        <v>6302</v>
      </c>
      <c r="U1688" t="s">
        <v>6303</v>
      </c>
      <c r="AC1688">
        <v>34</v>
      </c>
      <c r="AD1688">
        <v>10</v>
      </c>
      <c r="AE1688" t="s">
        <v>6304</v>
      </c>
      <c r="AF1688" t="s">
        <v>6305</v>
      </c>
    </row>
    <row r="1689" spans="17:32">
      <c r="Q1689">
        <v>4</v>
      </c>
      <c r="R1689">
        <v>5</v>
      </c>
      <c r="S1689">
        <v>30</v>
      </c>
      <c r="T1689" t="s">
        <v>6306</v>
      </c>
      <c r="U1689" t="s">
        <v>6307</v>
      </c>
      <c r="AC1689">
        <v>34</v>
      </c>
      <c r="AD1689">
        <v>11</v>
      </c>
      <c r="AE1689" t="s">
        <v>6308</v>
      </c>
      <c r="AF1689" t="s">
        <v>6309</v>
      </c>
    </row>
    <row r="1690" spans="17:32">
      <c r="Q1690">
        <v>4</v>
      </c>
      <c r="R1690">
        <v>5</v>
      </c>
      <c r="S1690">
        <v>31</v>
      </c>
      <c r="T1690" t="s">
        <v>6310</v>
      </c>
      <c r="U1690" t="s">
        <v>6311</v>
      </c>
      <c r="AC1690">
        <v>34</v>
      </c>
      <c r="AD1690">
        <v>12</v>
      </c>
      <c r="AE1690" t="s">
        <v>6312</v>
      </c>
      <c r="AF1690" t="s">
        <v>6313</v>
      </c>
    </row>
    <row r="1691" spans="17:32">
      <c r="Q1691">
        <v>4</v>
      </c>
      <c r="R1691">
        <v>5</v>
      </c>
      <c r="S1691">
        <v>32</v>
      </c>
      <c r="T1691" t="s">
        <v>6314</v>
      </c>
      <c r="U1691" t="s">
        <v>6315</v>
      </c>
      <c r="AC1691">
        <v>34</v>
      </c>
      <c r="AD1691">
        <v>13</v>
      </c>
      <c r="AE1691" t="s">
        <v>6316</v>
      </c>
      <c r="AF1691" t="s">
        <v>6317</v>
      </c>
    </row>
    <row r="1692" spans="17:32">
      <c r="Q1692">
        <v>4</v>
      </c>
      <c r="R1692">
        <v>5</v>
      </c>
      <c r="S1692">
        <v>33</v>
      </c>
      <c r="T1692" t="s">
        <v>6318</v>
      </c>
      <c r="U1692" t="s">
        <v>6319</v>
      </c>
      <c r="AC1692">
        <v>34</v>
      </c>
      <c r="AD1692">
        <v>14</v>
      </c>
      <c r="AE1692" t="s">
        <v>6320</v>
      </c>
      <c r="AF1692" t="s">
        <v>6321</v>
      </c>
    </row>
    <row r="1693" spans="17:32">
      <c r="Q1693">
        <v>4</v>
      </c>
      <c r="R1693">
        <v>5</v>
      </c>
      <c r="S1693">
        <v>34</v>
      </c>
      <c r="T1693" t="s">
        <v>6322</v>
      </c>
      <c r="U1693" t="s">
        <v>6323</v>
      </c>
      <c r="AC1693">
        <v>34</v>
      </c>
      <c r="AD1693">
        <v>15</v>
      </c>
      <c r="AE1693" t="s">
        <v>3192</v>
      </c>
      <c r="AF1693" t="s">
        <v>6324</v>
      </c>
    </row>
    <row r="1694" spans="17:32">
      <c r="Q1694">
        <v>4</v>
      </c>
      <c r="R1694">
        <v>5</v>
      </c>
      <c r="S1694">
        <v>35</v>
      </c>
      <c r="T1694" t="s">
        <v>6325</v>
      </c>
      <c r="U1694" t="s">
        <v>6326</v>
      </c>
      <c r="AC1694">
        <v>34</v>
      </c>
      <c r="AD1694">
        <v>16</v>
      </c>
      <c r="AE1694" t="s">
        <v>6327</v>
      </c>
      <c r="AF1694" t="s">
        <v>6328</v>
      </c>
    </row>
    <row r="1695" spans="17:32">
      <c r="Q1695">
        <v>4</v>
      </c>
      <c r="R1695">
        <v>5</v>
      </c>
      <c r="S1695">
        <v>36</v>
      </c>
      <c r="T1695" t="s">
        <v>6329</v>
      </c>
      <c r="U1695" t="s">
        <v>6330</v>
      </c>
      <c r="AC1695">
        <v>34</v>
      </c>
      <c r="AD1695">
        <v>17</v>
      </c>
      <c r="AE1695" t="s">
        <v>6331</v>
      </c>
      <c r="AF1695" t="s">
        <v>6332</v>
      </c>
    </row>
    <row r="1696" spans="17:32">
      <c r="Q1696">
        <v>4</v>
      </c>
      <c r="R1696">
        <v>5</v>
      </c>
      <c r="S1696">
        <v>37</v>
      </c>
      <c r="T1696" t="s">
        <v>6333</v>
      </c>
      <c r="U1696" t="s">
        <v>6334</v>
      </c>
      <c r="AC1696">
        <v>34</v>
      </c>
      <c r="AD1696">
        <v>18</v>
      </c>
      <c r="AE1696" t="s">
        <v>6335</v>
      </c>
      <c r="AF1696" t="s">
        <v>6336</v>
      </c>
    </row>
    <row r="1697" spans="17:32">
      <c r="Q1697">
        <v>4</v>
      </c>
      <c r="R1697">
        <v>5</v>
      </c>
      <c r="S1697">
        <v>38</v>
      </c>
      <c r="T1697" t="s">
        <v>6337</v>
      </c>
      <c r="U1697" t="s">
        <v>6338</v>
      </c>
      <c r="AC1697">
        <v>34</v>
      </c>
      <c r="AD1697">
        <v>19</v>
      </c>
      <c r="AE1697" t="s">
        <v>6339</v>
      </c>
      <c r="AF1697" t="s">
        <v>6340</v>
      </c>
    </row>
    <row r="1698" spans="17:32">
      <c r="Q1698">
        <v>4</v>
      </c>
      <c r="R1698">
        <v>5</v>
      </c>
      <c r="S1698">
        <v>39</v>
      </c>
      <c r="T1698" t="s">
        <v>6341</v>
      </c>
      <c r="U1698" t="s">
        <v>6342</v>
      </c>
      <c r="AC1698">
        <v>34</v>
      </c>
      <c r="AD1698">
        <v>20</v>
      </c>
      <c r="AE1698" t="s">
        <v>6343</v>
      </c>
      <c r="AF1698" t="s">
        <v>6344</v>
      </c>
    </row>
    <row r="1699" spans="17:32">
      <c r="Q1699">
        <v>4</v>
      </c>
      <c r="R1699">
        <v>5</v>
      </c>
      <c r="S1699">
        <v>40</v>
      </c>
      <c r="T1699" t="s">
        <v>6345</v>
      </c>
      <c r="U1699" t="s">
        <v>6346</v>
      </c>
      <c r="AC1699">
        <v>34</v>
      </c>
      <c r="AD1699">
        <v>21</v>
      </c>
      <c r="AE1699" t="s">
        <v>6347</v>
      </c>
      <c r="AF1699" t="s">
        <v>6348</v>
      </c>
    </row>
    <row r="1700" spans="17:32">
      <c r="Q1700">
        <v>4</v>
      </c>
      <c r="R1700">
        <v>5</v>
      </c>
      <c r="S1700">
        <v>41</v>
      </c>
      <c r="T1700" t="s">
        <v>6349</v>
      </c>
      <c r="U1700" t="s">
        <v>6350</v>
      </c>
      <c r="AC1700">
        <v>34</v>
      </c>
      <c r="AD1700">
        <v>22</v>
      </c>
      <c r="AE1700" t="s">
        <v>6351</v>
      </c>
      <c r="AF1700" t="s">
        <v>6352</v>
      </c>
    </row>
    <row r="1701" spans="17:32">
      <c r="Q1701">
        <v>4</v>
      </c>
      <c r="R1701">
        <v>5</v>
      </c>
      <c r="S1701">
        <v>42</v>
      </c>
      <c r="T1701" t="s">
        <v>6353</v>
      </c>
      <c r="U1701" t="s">
        <v>6354</v>
      </c>
      <c r="AC1701">
        <v>34</v>
      </c>
      <c r="AD1701">
        <v>23</v>
      </c>
      <c r="AE1701" t="s">
        <v>6355</v>
      </c>
      <c r="AF1701" t="s">
        <v>6356</v>
      </c>
    </row>
    <row r="1702" spans="17:32">
      <c r="Q1702">
        <v>4</v>
      </c>
      <c r="R1702">
        <v>5</v>
      </c>
      <c r="S1702">
        <v>43</v>
      </c>
      <c r="T1702" t="s">
        <v>6357</v>
      </c>
      <c r="U1702" t="s">
        <v>6358</v>
      </c>
      <c r="AC1702">
        <v>34</v>
      </c>
      <c r="AD1702">
        <v>24</v>
      </c>
      <c r="AE1702" t="s">
        <v>6359</v>
      </c>
      <c r="AF1702" t="s">
        <v>6360</v>
      </c>
    </row>
    <row r="1703" spans="17:32">
      <c r="Q1703">
        <v>4</v>
      </c>
      <c r="R1703">
        <v>5</v>
      </c>
      <c r="S1703">
        <v>44</v>
      </c>
      <c r="T1703" t="s">
        <v>6361</v>
      </c>
      <c r="U1703" t="s">
        <v>6362</v>
      </c>
      <c r="AC1703">
        <v>34</v>
      </c>
      <c r="AD1703">
        <v>25</v>
      </c>
      <c r="AE1703" t="s">
        <v>6363</v>
      </c>
      <c r="AF1703" t="s">
        <v>6364</v>
      </c>
    </row>
    <row r="1704" spans="17:32">
      <c r="Q1704">
        <v>4</v>
      </c>
      <c r="R1704">
        <v>5</v>
      </c>
      <c r="S1704">
        <v>45</v>
      </c>
      <c r="T1704" t="s">
        <v>6365</v>
      </c>
      <c r="U1704" t="s">
        <v>6366</v>
      </c>
      <c r="AC1704">
        <v>34</v>
      </c>
      <c r="AD1704">
        <v>26</v>
      </c>
      <c r="AE1704" t="s">
        <v>6367</v>
      </c>
      <c r="AF1704" t="s">
        <v>6368</v>
      </c>
    </row>
    <row r="1705" spans="17:32">
      <c r="Q1705">
        <v>4</v>
      </c>
      <c r="R1705">
        <v>5</v>
      </c>
      <c r="S1705">
        <v>46</v>
      </c>
      <c r="T1705" t="s">
        <v>6369</v>
      </c>
      <c r="U1705" t="s">
        <v>6370</v>
      </c>
      <c r="AC1705">
        <v>34</v>
      </c>
      <c r="AD1705">
        <v>27</v>
      </c>
      <c r="AE1705" t="s">
        <v>6371</v>
      </c>
      <c r="AF1705" t="s">
        <v>6372</v>
      </c>
    </row>
    <row r="1706" spans="17:32">
      <c r="Q1706">
        <v>4</v>
      </c>
      <c r="R1706">
        <v>5</v>
      </c>
      <c r="S1706">
        <v>47</v>
      </c>
      <c r="T1706" t="s">
        <v>6373</v>
      </c>
      <c r="U1706" t="s">
        <v>6374</v>
      </c>
      <c r="AC1706">
        <v>34</v>
      </c>
      <c r="AD1706">
        <v>28</v>
      </c>
      <c r="AE1706" t="s">
        <v>6375</v>
      </c>
      <c r="AF1706" t="s">
        <v>6376</v>
      </c>
    </row>
    <row r="1707" spans="17:32">
      <c r="Q1707">
        <v>4</v>
      </c>
      <c r="R1707">
        <v>5</v>
      </c>
      <c r="S1707">
        <v>48</v>
      </c>
      <c r="T1707" t="s">
        <v>6377</v>
      </c>
      <c r="U1707" t="s">
        <v>6378</v>
      </c>
      <c r="AC1707">
        <v>34</v>
      </c>
      <c r="AD1707">
        <v>29</v>
      </c>
      <c r="AE1707" t="s">
        <v>6379</v>
      </c>
      <c r="AF1707" t="s">
        <v>6380</v>
      </c>
    </row>
    <row r="1708" spans="17:32">
      <c r="Q1708">
        <v>4</v>
      </c>
      <c r="R1708">
        <v>5</v>
      </c>
      <c r="S1708">
        <v>49</v>
      </c>
      <c r="T1708" t="s">
        <v>6381</v>
      </c>
      <c r="U1708" t="s">
        <v>6382</v>
      </c>
      <c r="AC1708">
        <v>34</v>
      </c>
      <c r="AD1708">
        <v>30</v>
      </c>
      <c r="AE1708" t="s">
        <v>6383</v>
      </c>
      <c r="AF1708" t="s">
        <v>6384</v>
      </c>
    </row>
    <row r="1709" spans="17:32">
      <c r="Q1709">
        <v>4</v>
      </c>
      <c r="R1709">
        <v>5</v>
      </c>
      <c r="S1709">
        <v>50</v>
      </c>
      <c r="T1709" t="s">
        <v>6385</v>
      </c>
      <c r="U1709" t="s">
        <v>6386</v>
      </c>
      <c r="AC1709">
        <v>34</v>
      </c>
      <c r="AD1709">
        <v>31</v>
      </c>
      <c r="AE1709" t="s">
        <v>6387</v>
      </c>
      <c r="AF1709" t="s">
        <v>6388</v>
      </c>
    </row>
    <row r="1710" spans="17:32">
      <c r="Q1710">
        <v>4</v>
      </c>
      <c r="R1710">
        <v>5</v>
      </c>
      <c r="S1710">
        <v>51</v>
      </c>
      <c r="T1710" t="s">
        <v>6389</v>
      </c>
      <c r="U1710" t="s">
        <v>6390</v>
      </c>
      <c r="AC1710">
        <v>35</v>
      </c>
      <c r="AD1710">
        <v>1</v>
      </c>
      <c r="AE1710" t="s">
        <v>6391</v>
      </c>
      <c r="AF1710" t="s">
        <v>6392</v>
      </c>
    </row>
    <row r="1711" spans="17:32">
      <c r="Q1711">
        <v>4</v>
      </c>
      <c r="R1711">
        <v>5</v>
      </c>
      <c r="S1711">
        <v>52</v>
      </c>
      <c r="T1711" t="s">
        <v>1357</v>
      </c>
      <c r="U1711" t="s">
        <v>6393</v>
      </c>
      <c r="AC1711">
        <v>35</v>
      </c>
      <c r="AD1711">
        <v>2</v>
      </c>
      <c r="AE1711" t="s">
        <v>6394</v>
      </c>
      <c r="AF1711" t="s">
        <v>6395</v>
      </c>
    </row>
    <row r="1712" spans="17:32">
      <c r="Q1712">
        <v>4</v>
      </c>
      <c r="R1712">
        <v>5</v>
      </c>
      <c r="S1712">
        <v>53</v>
      </c>
      <c r="T1712" t="s">
        <v>6396</v>
      </c>
      <c r="U1712" t="s">
        <v>6397</v>
      </c>
      <c r="AC1712">
        <v>35</v>
      </c>
      <c r="AD1712">
        <v>3</v>
      </c>
      <c r="AE1712" t="s">
        <v>6398</v>
      </c>
      <c r="AF1712" t="s">
        <v>6399</v>
      </c>
    </row>
    <row r="1713" spans="17:32">
      <c r="Q1713">
        <v>4</v>
      </c>
      <c r="R1713">
        <v>5</v>
      </c>
      <c r="S1713">
        <v>54</v>
      </c>
      <c r="T1713" t="s">
        <v>6400</v>
      </c>
      <c r="U1713" t="s">
        <v>6401</v>
      </c>
      <c r="AC1713">
        <v>35</v>
      </c>
      <c r="AD1713">
        <v>4</v>
      </c>
      <c r="AE1713" t="s">
        <v>6402</v>
      </c>
      <c r="AF1713" t="s">
        <v>6403</v>
      </c>
    </row>
    <row r="1714" spans="17:32">
      <c r="Q1714">
        <v>4</v>
      </c>
      <c r="R1714">
        <v>5</v>
      </c>
      <c r="S1714">
        <v>55</v>
      </c>
      <c r="T1714" t="s">
        <v>6404</v>
      </c>
      <c r="U1714" t="s">
        <v>6405</v>
      </c>
      <c r="AC1714">
        <v>35</v>
      </c>
      <c r="AD1714">
        <v>5</v>
      </c>
      <c r="AE1714" t="s">
        <v>6406</v>
      </c>
      <c r="AF1714" t="s">
        <v>6407</v>
      </c>
    </row>
    <row r="1715" spans="17:32">
      <c r="Q1715">
        <v>4</v>
      </c>
      <c r="R1715">
        <v>5</v>
      </c>
      <c r="S1715">
        <v>56</v>
      </c>
      <c r="T1715" t="s">
        <v>6408</v>
      </c>
      <c r="U1715" t="s">
        <v>6409</v>
      </c>
      <c r="AC1715">
        <v>35</v>
      </c>
      <c r="AD1715">
        <v>6</v>
      </c>
      <c r="AE1715" t="s">
        <v>6410</v>
      </c>
      <c r="AF1715" t="s">
        <v>6411</v>
      </c>
    </row>
    <row r="1716" spans="17:32">
      <c r="Q1716">
        <v>4</v>
      </c>
      <c r="R1716">
        <v>5</v>
      </c>
      <c r="S1716">
        <v>57</v>
      </c>
      <c r="T1716" t="s">
        <v>6412</v>
      </c>
      <c r="U1716" t="s">
        <v>6413</v>
      </c>
      <c r="AC1716">
        <v>35</v>
      </c>
      <c r="AD1716">
        <v>7</v>
      </c>
      <c r="AE1716" t="s">
        <v>6414</v>
      </c>
      <c r="AF1716" t="s">
        <v>6415</v>
      </c>
    </row>
    <row r="1717" spans="17:32">
      <c r="Q1717">
        <v>4</v>
      </c>
      <c r="R1717">
        <v>5</v>
      </c>
      <c r="S1717">
        <v>58</v>
      </c>
      <c r="T1717" t="s">
        <v>6416</v>
      </c>
      <c r="U1717" t="s">
        <v>6417</v>
      </c>
      <c r="AC1717">
        <v>35</v>
      </c>
      <c r="AD1717">
        <v>8</v>
      </c>
      <c r="AE1717" t="s">
        <v>6418</v>
      </c>
      <c r="AF1717" t="s">
        <v>6419</v>
      </c>
    </row>
    <row r="1718" spans="17:32">
      <c r="Q1718">
        <v>4</v>
      </c>
      <c r="R1718">
        <v>5</v>
      </c>
      <c r="S1718">
        <v>59</v>
      </c>
      <c r="T1718" t="s">
        <v>6420</v>
      </c>
      <c r="U1718" t="s">
        <v>6421</v>
      </c>
      <c r="AC1718">
        <v>35</v>
      </c>
      <c r="AD1718">
        <v>9</v>
      </c>
      <c r="AE1718" t="s">
        <v>6422</v>
      </c>
      <c r="AF1718" t="s">
        <v>6423</v>
      </c>
    </row>
    <row r="1719" spans="17:32">
      <c r="Q1719">
        <v>4</v>
      </c>
      <c r="R1719">
        <v>5</v>
      </c>
      <c r="S1719">
        <v>60</v>
      </c>
      <c r="T1719" t="s">
        <v>6424</v>
      </c>
      <c r="U1719" t="s">
        <v>6425</v>
      </c>
      <c r="AC1719">
        <v>35</v>
      </c>
      <c r="AD1719">
        <v>10</v>
      </c>
      <c r="AE1719" t="s">
        <v>6426</v>
      </c>
      <c r="AF1719" t="s">
        <v>6427</v>
      </c>
    </row>
    <row r="1720" spans="17:32">
      <c r="Q1720">
        <v>4</v>
      </c>
      <c r="R1720">
        <v>5</v>
      </c>
      <c r="S1720">
        <v>61</v>
      </c>
      <c r="T1720" t="s">
        <v>6428</v>
      </c>
      <c r="U1720" t="s">
        <v>6429</v>
      </c>
      <c r="AC1720">
        <v>35</v>
      </c>
      <c r="AD1720">
        <v>11</v>
      </c>
      <c r="AE1720" t="s">
        <v>6430</v>
      </c>
      <c r="AF1720" t="s">
        <v>6431</v>
      </c>
    </row>
    <row r="1721" spans="17:32">
      <c r="Q1721">
        <v>4</v>
      </c>
      <c r="R1721">
        <v>5</v>
      </c>
      <c r="S1721">
        <v>62</v>
      </c>
      <c r="T1721" t="s">
        <v>6432</v>
      </c>
      <c r="U1721" t="s">
        <v>6433</v>
      </c>
      <c r="AC1721">
        <v>35</v>
      </c>
      <c r="AD1721">
        <v>12</v>
      </c>
      <c r="AE1721" t="s">
        <v>6434</v>
      </c>
      <c r="AF1721" t="s">
        <v>6435</v>
      </c>
    </row>
    <row r="1722" spans="17:32">
      <c r="Q1722">
        <v>4</v>
      </c>
      <c r="R1722">
        <v>5</v>
      </c>
      <c r="S1722">
        <v>63</v>
      </c>
      <c r="T1722" t="s">
        <v>5605</v>
      </c>
      <c r="U1722" t="s">
        <v>6436</v>
      </c>
      <c r="AC1722">
        <v>35</v>
      </c>
      <c r="AD1722">
        <v>13</v>
      </c>
      <c r="AE1722" t="s">
        <v>6437</v>
      </c>
      <c r="AF1722" t="s">
        <v>6438</v>
      </c>
    </row>
    <row r="1723" spans="17:32">
      <c r="Q1723">
        <v>4</v>
      </c>
      <c r="R1723">
        <v>6</v>
      </c>
      <c r="S1723">
        <v>1</v>
      </c>
      <c r="T1723" t="s">
        <v>394</v>
      </c>
      <c r="U1723" t="s">
        <v>6439</v>
      </c>
      <c r="AC1723">
        <v>35</v>
      </c>
      <c r="AD1723">
        <v>14</v>
      </c>
      <c r="AE1723" t="s">
        <v>6440</v>
      </c>
      <c r="AF1723" t="s">
        <v>6441</v>
      </c>
    </row>
    <row r="1724" spans="17:32">
      <c r="Q1724">
        <v>4</v>
      </c>
      <c r="R1724">
        <v>6</v>
      </c>
      <c r="S1724">
        <v>2</v>
      </c>
      <c r="T1724" t="s">
        <v>6200</v>
      </c>
      <c r="U1724" t="s">
        <v>6442</v>
      </c>
      <c r="AC1724">
        <v>35</v>
      </c>
      <c r="AD1724">
        <v>15</v>
      </c>
      <c r="AE1724" t="s">
        <v>6443</v>
      </c>
      <c r="AF1724" t="s">
        <v>6444</v>
      </c>
    </row>
    <row r="1725" spans="17:32">
      <c r="Q1725">
        <v>4</v>
      </c>
      <c r="R1725">
        <v>6</v>
      </c>
      <c r="S1725">
        <v>3</v>
      </c>
      <c r="T1725" t="s">
        <v>6445</v>
      </c>
      <c r="U1725" t="s">
        <v>6446</v>
      </c>
      <c r="AC1725">
        <v>35</v>
      </c>
      <c r="AD1725">
        <v>16</v>
      </c>
      <c r="AE1725" t="s">
        <v>6447</v>
      </c>
      <c r="AF1725" t="s">
        <v>6448</v>
      </c>
    </row>
    <row r="1726" spans="17:32">
      <c r="Q1726">
        <v>4</v>
      </c>
      <c r="R1726">
        <v>6</v>
      </c>
      <c r="S1726">
        <v>4</v>
      </c>
      <c r="T1726" t="s">
        <v>6449</v>
      </c>
      <c r="U1726" t="s">
        <v>6450</v>
      </c>
      <c r="AC1726">
        <v>35</v>
      </c>
      <c r="AD1726">
        <v>17</v>
      </c>
      <c r="AE1726" t="s">
        <v>6451</v>
      </c>
      <c r="AF1726" t="s">
        <v>6452</v>
      </c>
    </row>
    <row r="1727" spans="17:32">
      <c r="Q1727">
        <v>4</v>
      </c>
      <c r="R1727">
        <v>6</v>
      </c>
      <c r="S1727">
        <v>5</v>
      </c>
      <c r="T1727" t="s">
        <v>5619</v>
      </c>
      <c r="U1727" t="s">
        <v>6453</v>
      </c>
      <c r="AC1727">
        <v>35</v>
      </c>
      <c r="AD1727">
        <v>18</v>
      </c>
      <c r="AE1727" t="s">
        <v>6454</v>
      </c>
      <c r="AF1727" t="s">
        <v>6455</v>
      </c>
    </row>
    <row r="1728" spans="17:32">
      <c r="Q1728">
        <v>4</v>
      </c>
      <c r="R1728">
        <v>6</v>
      </c>
      <c r="S1728">
        <v>6</v>
      </c>
      <c r="T1728" t="s">
        <v>5623</v>
      </c>
      <c r="U1728" t="s">
        <v>6456</v>
      </c>
      <c r="AC1728">
        <v>35</v>
      </c>
      <c r="AD1728">
        <v>19</v>
      </c>
      <c r="AE1728" t="s">
        <v>6457</v>
      </c>
      <c r="AF1728" t="s">
        <v>6458</v>
      </c>
    </row>
    <row r="1729" spans="17:32">
      <c r="Q1729">
        <v>4</v>
      </c>
      <c r="R1729">
        <v>6</v>
      </c>
      <c r="S1729">
        <v>7</v>
      </c>
      <c r="T1729" t="s">
        <v>6208</v>
      </c>
      <c r="U1729" t="s">
        <v>6459</v>
      </c>
      <c r="AC1729">
        <v>36</v>
      </c>
      <c r="AD1729">
        <v>1</v>
      </c>
      <c r="AE1729" t="s">
        <v>6460</v>
      </c>
      <c r="AF1729" t="s">
        <v>6461</v>
      </c>
    </row>
    <row r="1730" spans="17:32">
      <c r="Q1730">
        <v>4</v>
      </c>
      <c r="R1730">
        <v>6</v>
      </c>
      <c r="S1730">
        <v>8</v>
      </c>
      <c r="T1730" t="s">
        <v>2575</v>
      </c>
      <c r="U1730" t="s">
        <v>6462</v>
      </c>
      <c r="AC1730">
        <v>36</v>
      </c>
      <c r="AD1730">
        <v>2</v>
      </c>
      <c r="AE1730" t="s">
        <v>6463</v>
      </c>
      <c r="AF1730" t="s">
        <v>6464</v>
      </c>
    </row>
    <row r="1731" spans="17:32">
      <c r="Q1731">
        <v>4</v>
      </c>
      <c r="R1731">
        <v>6</v>
      </c>
      <c r="S1731">
        <v>9</v>
      </c>
      <c r="T1731" t="s">
        <v>5630</v>
      </c>
      <c r="U1731" t="s">
        <v>6465</v>
      </c>
      <c r="AC1731">
        <v>36</v>
      </c>
      <c r="AD1731">
        <v>3</v>
      </c>
      <c r="AE1731" t="s">
        <v>6466</v>
      </c>
      <c r="AF1731" t="s">
        <v>6467</v>
      </c>
    </row>
    <row r="1732" spans="17:32">
      <c r="Q1732">
        <v>4</v>
      </c>
      <c r="R1732">
        <v>6</v>
      </c>
      <c r="S1732">
        <v>10</v>
      </c>
      <c r="T1732" t="s">
        <v>5279</v>
      </c>
      <c r="U1732" t="s">
        <v>6468</v>
      </c>
      <c r="AC1732">
        <v>36</v>
      </c>
      <c r="AD1732">
        <v>4</v>
      </c>
      <c r="AE1732" t="s">
        <v>6469</v>
      </c>
      <c r="AF1732" t="s">
        <v>6470</v>
      </c>
    </row>
    <row r="1733" spans="17:32">
      <c r="Q1733">
        <v>4</v>
      </c>
      <c r="R1733">
        <v>6</v>
      </c>
      <c r="S1733">
        <v>11</v>
      </c>
      <c r="T1733" t="s">
        <v>5283</v>
      </c>
      <c r="U1733" t="s">
        <v>6471</v>
      </c>
      <c r="AC1733">
        <v>36</v>
      </c>
      <c r="AD1733">
        <v>5</v>
      </c>
      <c r="AE1733" t="s">
        <v>6472</v>
      </c>
      <c r="AF1733" t="s">
        <v>6473</v>
      </c>
    </row>
    <row r="1734" spans="17:32">
      <c r="Q1734">
        <v>4</v>
      </c>
      <c r="R1734">
        <v>6</v>
      </c>
      <c r="S1734">
        <v>12</v>
      </c>
      <c r="T1734" t="s">
        <v>6474</v>
      </c>
      <c r="U1734" t="s">
        <v>6475</v>
      </c>
      <c r="AC1734">
        <v>36</v>
      </c>
      <c r="AD1734">
        <v>6</v>
      </c>
      <c r="AE1734" t="s">
        <v>6476</v>
      </c>
      <c r="AF1734" t="s">
        <v>6477</v>
      </c>
    </row>
    <row r="1735" spans="17:32">
      <c r="Q1735">
        <v>4</v>
      </c>
      <c r="R1735">
        <v>6</v>
      </c>
      <c r="S1735">
        <v>13</v>
      </c>
      <c r="T1735" t="s">
        <v>6478</v>
      </c>
      <c r="U1735" t="s">
        <v>6479</v>
      </c>
      <c r="AC1735">
        <v>36</v>
      </c>
      <c r="AD1735">
        <v>7</v>
      </c>
      <c r="AE1735" t="s">
        <v>6480</v>
      </c>
      <c r="AF1735" t="s">
        <v>6481</v>
      </c>
    </row>
    <row r="1736" spans="17:32">
      <c r="Q1736">
        <v>4</v>
      </c>
      <c r="R1736">
        <v>6</v>
      </c>
      <c r="S1736">
        <v>14</v>
      </c>
      <c r="T1736" t="s">
        <v>6482</v>
      </c>
      <c r="U1736" t="s">
        <v>6483</v>
      </c>
      <c r="AC1736">
        <v>36</v>
      </c>
      <c r="AD1736">
        <v>8</v>
      </c>
      <c r="AE1736" t="s">
        <v>6484</v>
      </c>
      <c r="AF1736" t="s">
        <v>6485</v>
      </c>
    </row>
    <row r="1737" spans="17:32">
      <c r="Q1737">
        <v>4</v>
      </c>
      <c r="R1737">
        <v>6</v>
      </c>
      <c r="S1737">
        <v>15</v>
      </c>
      <c r="T1737" t="s">
        <v>6486</v>
      </c>
      <c r="U1737" t="s">
        <v>6487</v>
      </c>
      <c r="AC1737">
        <v>36</v>
      </c>
      <c r="AD1737">
        <v>9</v>
      </c>
      <c r="AE1737" t="s">
        <v>6488</v>
      </c>
      <c r="AF1737" t="s">
        <v>6489</v>
      </c>
    </row>
    <row r="1738" spans="17:32">
      <c r="Q1738">
        <v>4</v>
      </c>
      <c r="R1738">
        <v>6</v>
      </c>
      <c r="S1738">
        <v>16</v>
      </c>
      <c r="T1738" t="s">
        <v>6490</v>
      </c>
      <c r="U1738" t="s">
        <v>6491</v>
      </c>
      <c r="AC1738">
        <v>36</v>
      </c>
      <c r="AD1738">
        <v>10</v>
      </c>
      <c r="AE1738" t="s">
        <v>6492</v>
      </c>
      <c r="AF1738" t="s">
        <v>6493</v>
      </c>
    </row>
    <row r="1739" spans="17:32">
      <c r="Q1739">
        <v>4</v>
      </c>
      <c r="R1739">
        <v>6</v>
      </c>
      <c r="S1739">
        <v>17</v>
      </c>
      <c r="T1739" t="s">
        <v>6494</v>
      </c>
      <c r="U1739" t="s">
        <v>6495</v>
      </c>
      <c r="AC1739">
        <v>36</v>
      </c>
      <c r="AD1739">
        <v>11</v>
      </c>
      <c r="AE1739" t="s">
        <v>6496</v>
      </c>
      <c r="AF1739" t="s">
        <v>6497</v>
      </c>
    </row>
    <row r="1740" spans="17:32">
      <c r="Q1740">
        <v>4</v>
      </c>
      <c r="R1740">
        <v>6</v>
      </c>
      <c r="S1740">
        <v>18</v>
      </c>
      <c r="T1740" t="s">
        <v>6498</v>
      </c>
      <c r="U1740" t="s">
        <v>6499</v>
      </c>
      <c r="AC1740">
        <v>36</v>
      </c>
      <c r="AD1740">
        <v>12</v>
      </c>
      <c r="AE1740" t="s">
        <v>6500</v>
      </c>
      <c r="AF1740" t="s">
        <v>6501</v>
      </c>
    </row>
    <row r="1741" spans="17:32">
      <c r="Q1741">
        <v>4</v>
      </c>
      <c r="R1741">
        <v>6</v>
      </c>
      <c r="S1741">
        <v>19</v>
      </c>
      <c r="T1741" t="s">
        <v>6502</v>
      </c>
      <c r="U1741" t="s">
        <v>6503</v>
      </c>
      <c r="AC1741">
        <v>36</v>
      </c>
      <c r="AD1741">
        <v>13</v>
      </c>
      <c r="AE1741" t="s">
        <v>6504</v>
      </c>
      <c r="AF1741" t="s">
        <v>6505</v>
      </c>
    </row>
    <row r="1742" spans="17:32">
      <c r="Q1742">
        <v>4</v>
      </c>
      <c r="R1742">
        <v>6</v>
      </c>
      <c r="S1742">
        <v>20</v>
      </c>
      <c r="T1742" t="s">
        <v>6506</v>
      </c>
      <c r="U1742" t="s">
        <v>6507</v>
      </c>
      <c r="AC1742">
        <v>36</v>
      </c>
      <c r="AD1742">
        <v>14</v>
      </c>
      <c r="AE1742" t="s">
        <v>6508</v>
      </c>
      <c r="AF1742" t="s">
        <v>6509</v>
      </c>
    </row>
    <row r="1743" spans="17:32">
      <c r="Q1743">
        <v>4</v>
      </c>
      <c r="R1743">
        <v>6</v>
      </c>
      <c r="S1743">
        <v>21</v>
      </c>
      <c r="T1743" t="s">
        <v>6510</v>
      </c>
      <c r="U1743" t="s">
        <v>6511</v>
      </c>
      <c r="AC1743">
        <v>36</v>
      </c>
      <c r="AD1743">
        <v>15</v>
      </c>
      <c r="AE1743" t="s">
        <v>6512</v>
      </c>
      <c r="AF1743" t="s">
        <v>6513</v>
      </c>
    </row>
    <row r="1744" spans="17:32">
      <c r="Q1744">
        <v>4</v>
      </c>
      <c r="R1744">
        <v>6</v>
      </c>
      <c r="S1744">
        <v>22</v>
      </c>
      <c r="T1744" t="s">
        <v>6514</v>
      </c>
      <c r="U1744" t="s">
        <v>6515</v>
      </c>
      <c r="AC1744">
        <v>36</v>
      </c>
      <c r="AD1744">
        <v>16</v>
      </c>
      <c r="AE1744" t="s">
        <v>6516</v>
      </c>
      <c r="AF1744" t="s">
        <v>6517</v>
      </c>
    </row>
    <row r="1745" spans="17:32">
      <c r="Q1745">
        <v>4</v>
      </c>
      <c r="R1745">
        <v>6</v>
      </c>
      <c r="S1745">
        <v>23</v>
      </c>
      <c r="T1745" t="s">
        <v>6518</v>
      </c>
      <c r="U1745" t="s">
        <v>6519</v>
      </c>
      <c r="AC1745">
        <v>36</v>
      </c>
      <c r="AD1745">
        <v>17</v>
      </c>
      <c r="AE1745" t="s">
        <v>6520</v>
      </c>
      <c r="AF1745" t="s">
        <v>6521</v>
      </c>
    </row>
    <row r="1746" spans="17:32">
      <c r="Q1746">
        <v>4</v>
      </c>
      <c r="R1746">
        <v>6</v>
      </c>
      <c r="S1746">
        <v>24</v>
      </c>
      <c r="T1746" t="s">
        <v>6522</v>
      </c>
      <c r="U1746" t="s">
        <v>6523</v>
      </c>
      <c r="AC1746">
        <v>36</v>
      </c>
      <c r="AD1746">
        <v>18</v>
      </c>
      <c r="AE1746" t="s">
        <v>6524</v>
      </c>
      <c r="AF1746" t="s">
        <v>6525</v>
      </c>
    </row>
    <row r="1747" spans="17:32">
      <c r="Q1747">
        <v>4</v>
      </c>
      <c r="R1747">
        <v>6</v>
      </c>
      <c r="S1747">
        <v>25</v>
      </c>
      <c r="T1747" t="s">
        <v>6526</v>
      </c>
      <c r="U1747" t="s">
        <v>6527</v>
      </c>
      <c r="AC1747">
        <v>36</v>
      </c>
      <c r="AD1747">
        <v>19</v>
      </c>
      <c r="AE1747" t="s">
        <v>6528</v>
      </c>
      <c r="AF1747" t="s">
        <v>6529</v>
      </c>
    </row>
    <row r="1748" spans="17:32">
      <c r="Q1748">
        <v>4</v>
      </c>
      <c r="R1748">
        <v>6</v>
      </c>
      <c r="S1748">
        <v>26</v>
      </c>
      <c r="T1748" t="s">
        <v>6530</v>
      </c>
      <c r="U1748" t="s">
        <v>6531</v>
      </c>
      <c r="AC1748">
        <v>36</v>
      </c>
      <c r="AD1748">
        <v>20</v>
      </c>
      <c r="AE1748" t="s">
        <v>6532</v>
      </c>
      <c r="AF1748" t="s">
        <v>6533</v>
      </c>
    </row>
    <row r="1749" spans="17:32">
      <c r="Q1749">
        <v>4</v>
      </c>
      <c r="R1749">
        <v>6</v>
      </c>
      <c r="S1749">
        <v>27</v>
      </c>
      <c r="T1749" t="s">
        <v>6534</v>
      </c>
      <c r="U1749" t="s">
        <v>6535</v>
      </c>
      <c r="AC1749">
        <v>36</v>
      </c>
      <c r="AD1749">
        <v>21</v>
      </c>
      <c r="AE1749" t="s">
        <v>6536</v>
      </c>
      <c r="AF1749" t="s">
        <v>6537</v>
      </c>
    </row>
    <row r="1750" spans="17:32">
      <c r="Q1750">
        <v>4</v>
      </c>
      <c r="R1750">
        <v>6</v>
      </c>
      <c r="S1750">
        <v>28</v>
      </c>
      <c r="T1750" t="s">
        <v>6538</v>
      </c>
      <c r="U1750" t="s">
        <v>6539</v>
      </c>
      <c r="AC1750">
        <v>36</v>
      </c>
      <c r="AD1750">
        <v>22</v>
      </c>
      <c r="AE1750" t="s">
        <v>6540</v>
      </c>
      <c r="AF1750" t="s">
        <v>6541</v>
      </c>
    </row>
    <row r="1751" spans="17:32">
      <c r="Q1751">
        <v>4</v>
      </c>
      <c r="R1751">
        <v>6</v>
      </c>
      <c r="S1751">
        <v>29</v>
      </c>
      <c r="T1751" t="s">
        <v>6542</v>
      </c>
      <c r="U1751" t="s">
        <v>6543</v>
      </c>
      <c r="AC1751">
        <v>36</v>
      </c>
      <c r="AD1751">
        <v>23</v>
      </c>
      <c r="AE1751" t="s">
        <v>6544</v>
      </c>
      <c r="AF1751" t="s">
        <v>6545</v>
      </c>
    </row>
    <row r="1752" spans="17:32">
      <c r="Q1752">
        <v>4</v>
      </c>
      <c r="R1752">
        <v>6</v>
      </c>
      <c r="S1752">
        <v>30</v>
      </c>
      <c r="T1752" t="s">
        <v>6546</v>
      </c>
      <c r="U1752" t="s">
        <v>6547</v>
      </c>
      <c r="AC1752">
        <v>36</v>
      </c>
      <c r="AD1752">
        <v>24</v>
      </c>
      <c r="AE1752" t="s">
        <v>6548</v>
      </c>
      <c r="AF1752" t="s">
        <v>6549</v>
      </c>
    </row>
    <row r="1753" spans="17:32">
      <c r="Q1753">
        <v>4</v>
      </c>
      <c r="R1753">
        <v>6</v>
      </c>
      <c r="S1753">
        <v>31</v>
      </c>
      <c r="T1753" t="s">
        <v>6550</v>
      </c>
      <c r="U1753" t="s">
        <v>6551</v>
      </c>
      <c r="AC1753">
        <v>37</v>
      </c>
      <c r="AD1753">
        <v>1</v>
      </c>
      <c r="AE1753" t="s">
        <v>6552</v>
      </c>
      <c r="AF1753" t="s">
        <v>6553</v>
      </c>
    </row>
    <row r="1754" spans="17:32">
      <c r="Q1754">
        <v>4</v>
      </c>
      <c r="R1754">
        <v>6</v>
      </c>
      <c r="S1754">
        <v>32</v>
      </c>
      <c r="T1754" t="s">
        <v>6554</v>
      </c>
      <c r="U1754" t="s">
        <v>6555</v>
      </c>
      <c r="AC1754">
        <v>37</v>
      </c>
      <c r="AD1754">
        <v>2</v>
      </c>
      <c r="AE1754" t="s">
        <v>6556</v>
      </c>
      <c r="AF1754" t="s">
        <v>6557</v>
      </c>
    </row>
    <row r="1755" spans="17:32">
      <c r="Q1755">
        <v>4</v>
      </c>
      <c r="R1755">
        <v>6</v>
      </c>
      <c r="S1755">
        <v>33</v>
      </c>
      <c r="T1755" t="s">
        <v>6558</v>
      </c>
      <c r="U1755" t="s">
        <v>6559</v>
      </c>
      <c r="AC1755">
        <v>37</v>
      </c>
      <c r="AD1755">
        <v>3</v>
      </c>
      <c r="AE1755" t="s">
        <v>6560</v>
      </c>
      <c r="AF1755" t="s">
        <v>6561</v>
      </c>
    </row>
    <row r="1756" spans="17:32">
      <c r="Q1756">
        <v>4</v>
      </c>
      <c r="R1756">
        <v>6</v>
      </c>
      <c r="S1756">
        <v>34</v>
      </c>
      <c r="T1756" t="s">
        <v>6562</v>
      </c>
      <c r="U1756" t="s">
        <v>6563</v>
      </c>
      <c r="AC1756">
        <v>37</v>
      </c>
      <c r="AD1756">
        <v>4</v>
      </c>
      <c r="AE1756" t="s">
        <v>6564</v>
      </c>
      <c r="AF1756" t="s">
        <v>6565</v>
      </c>
    </row>
    <row r="1757" spans="17:32">
      <c r="Q1757">
        <v>4</v>
      </c>
      <c r="R1757">
        <v>6</v>
      </c>
      <c r="S1757">
        <v>35</v>
      </c>
      <c r="T1757" t="s">
        <v>6566</v>
      </c>
      <c r="U1757" t="s">
        <v>6567</v>
      </c>
      <c r="AC1757">
        <v>37</v>
      </c>
      <c r="AD1757">
        <v>5</v>
      </c>
      <c r="AE1757" t="s">
        <v>6568</v>
      </c>
      <c r="AF1757" t="s">
        <v>6569</v>
      </c>
    </row>
    <row r="1758" spans="17:32">
      <c r="Q1758">
        <v>4</v>
      </c>
      <c r="R1758">
        <v>6</v>
      </c>
      <c r="S1758">
        <v>36</v>
      </c>
      <c r="T1758" t="s">
        <v>6570</v>
      </c>
      <c r="U1758" t="s">
        <v>6571</v>
      </c>
      <c r="AC1758">
        <v>37</v>
      </c>
      <c r="AD1758">
        <v>6</v>
      </c>
      <c r="AE1758" t="s">
        <v>6572</v>
      </c>
      <c r="AF1758" t="s">
        <v>6573</v>
      </c>
    </row>
    <row r="1759" spans="17:32">
      <c r="Q1759">
        <v>4</v>
      </c>
      <c r="R1759">
        <v>6</v>
      </c>
      <c r="S1759">
        <v>37</v>
      </c>
      <c r="T1759" t="s">
        <v>6574</v>
      </c>
      <c r="U1759" t="s">
        <v>6575</v>
      </c>
      <c r="AC1759">
        <v>37</v>
      </c>
      <c r="AD1759">
        <v>7</v>
      </c>
      <c r="AE1759" t="s">
        <v>6576</v>
      </c>
      <c r="AF1759" t="s">
        <v>6577</v>
      </c>
    </row>
    <row r="1760" spans="17:32">
      <c r="Q1760">
        <v>4</v>
      </c>
      <c r="R1760">
        <v>6</v>
      </c>
      <c r="S1760">
        <v>38</v>
      </c>
      <c r="T1760" t="s">
        <v>6578</v>
      </c>
      <c r="U1760" t="s">
        <v>6579</v>
      </c>
      <c r="AC1760">
        <v>37</v>
      </c>
      <c r="AD1760">
        <v>8</v>
      </c>
      <c r="AE1760" t="s">
        <v>6580</v>
      </c>
      <c r="AF1760" t="s">
        <v>6581</v>
      </c>
    </row>
    <row r="1761" spans="17:32">
      <c r="Q1761">
        <v>4</v>
      </c>
      <c r="R1761">
        <v>6</v>
      </c>
      <c r="S1761">
        <v>39</v>
      </c>
      <c r="T1761" t="s">
        <v>6582</v>
      </c>
      <c r="U1761" t="s">
        <v>6583</v>
      </c>
      <c r="AC1761">
        <v>37</v>
      </c>
      <c r="AD1761">
        <v>9</v>
      </c>
      <c r="AE1761" t="s">
        <v>6584</v>
      </c>
      <c r="AF1761" t="s">
        <v>6585</v>
      </c>
    </row>
    <row r="1762" spans="17:32">
      <c r="Q1762">
        <v>4</v>
      </c>
      <c r="R1762">
        <v>6</v>
      </c>
      <c r="S1762">
        <v>40</v>
      </c>
      <c r="T1762" t="s">
        <v>5561</v>
      </c>
      <c r="U1762" t="s">
        <v>6586</v>
      </c>
      <c r="AC1762">
        <v>37</v>
      </c>
      <c r="AD1762">
        <v>10</v>
      </c>
      <c r="AE1762" t="s">
        <v>6587</v>
      </c>
      <c r="AF1762" t="s">
        <v>6588</v>
      </c>
    </row>
    <row r="1763" spans="17:32">
      <c r="Q1763">
        <v>4</v>
      </c>
      <c r="R1763">
        <v>6</v>
      </c>
      <c r="S1763">
        <v>41</v>
      </c>
      <c r="T1763" t="s">
        <v>6589</v>
      </c>
      <c r="U1763" t="s">
        <v>6590</v>
      </c>
      <c r="AC1763">
        <v>37</v>
      </c>
      <c r="AD1763">
        <v>11</v>
      </c>
      <c r="AE1763" t="s">
        <v>6591</v>
      </c>
      <c r="AF1763" t="s">
        <v>6592</v>
      </c>
    </row>
    <row r="1764" spans="17:32">
      <c r="Q1764">
        <v>4</v>
      </c>
      <c r="R1764">
        <v>6</v>
      </c>
      <c r="S1764">
        <v>42</v>
      </c>
      <c r="T1764" t="s">
        <v>6593</v>
      </c>
      <c r="U1764" t="s">
        <v>6594</v>
      </c>
      <c r="AC1764">
        <v>37</v>
      </c>
      <c r="AD1764">
        <v>12</v>
      </c>
      <c r="AE1764" t="s">
        <v>6595</v>
      </c>
      <c r="AF1764" t="s">
        <v>6596</v>
      </c>
    </row>
    <row r="1765" spans="17:32">
      <c r="Q1765">
        <v>4</v>
      </c>
      <c r="R1765">
        <v>6</v>
      </c>
      <c r="S1765">
        <v>43</v>
      </c>
      <c r="T1765" t="s">
        <v>6597</v>
      </c>
      <c r="U1765" t="s">
        <v>6598</v>
      </c>
      <c r="AC1765">
        <v>37</v>
      </c>
      <c r="AD1765">
        <v>13</v>
      </c>
      <c r="AE1765" t="s">
        <v>6599</v>
      </c>
      <c r="AF1765" t="s">
        <v>6600</v>
      </c>
    </row>
    <row r="1766" spans="17:32">
      <c r="Q1766">
        <v>4</v>
      </c>
      <c r="R1766">
        <v>6</v>
      </c>
      <c r="S1766">
        <v>44</v>
      </c>
      <c r="T1766" t="s">
        <v>6601</v>
      </c>
      <c r="U1766" t="s">
        <v>6602</v>
      </c>
      <c r="AC1766">
        <v>37</v>
      </c>
      <c r="AD1766">
        <v>14</v>
      </c>
      <c r="AE1766" t="s">
        <v>6603</v>
      </c>
      <c r="AF1766" t="s">
        <v>6604</v>
      </c>
    </row>
    <row r="1767" spans="17:32">
      <c r="Q1767">
        <v>4</v>
      </c>
      <c r="R1767">
        <v>6</v>
      </c>
      <c r="S1767">
        <v>45</v>
      </c>
      <c r="T1767" t="s">
        <v>6605</v>
      </c>
      <c r="U1767" t="s">
        <v>6606</v>
      </c>
      <c r="AC1767">
        <v>37</v>
      </c>
      <c r="AD1767">
        <v>15</v>
      </c>
      <c r="AE1767" t="s">
        <v>6607</v>
      </c>
      <c r="AF1767" t="s">
        <v>6608</v>
      </c>
    </row>
    <row r="1768" spans="17:32">
      <c r="Q1768">
        <v>4</v>
      </c>
      <c r="R1768">
        <v>6</v>
      </c>
      <c r="S1768">
        <v>46</v>
      </c>
      <c r="T1768" t="s">
        <v>6609</v>
      </c>
      <c r="U1768" t="s">
        <v>6610</v>
      </c>
      <c r="AC1768">
        <v>37</v>
      </c>
      <c r="AD1768">
        <v>16</v>
      </c>
      <c r="AE1768" t="s">
        <v>6611</v>
      </c>
      <c r="AF1768" t="s">
        <v>6612</v>
      </c>
    </row>
    <row r="1769" spans="17:32">
      <c r="Q1769">
        <v>4</v>
      </c>
      <c r="R1769">
        <v>6</v>
      </c>
      <c r="S1769">
        <v>47</v>
      </c>
      <c r="T1769" t="s">
        <v>6613</v>
      </c>
      <c r="U1769" t="s">
        <v>6614</v>
      </c>
      <c r="AC1769">
        <v>37</v>
      </c>
      <c r="AD1769">
        <v>17</v>
      </c>
      <c r="AE1769" t="s">
        <v>6615</v>
      </c>
      <c r="AF1769" t="s">
        <v>6616</v>
      </c>
    </row>
    <row r="1770" spans="17:32">
      <c r="Q1770">
        <v>4</v>
      </c>
      <c r="R1770">
        <v>6</v>
      </c>
      <c r="S1770">
        <v>48</v>
      </c>
      <c r="T1770" t="s">
        <v>6617</v>
      </c>
      <c r="U1770" t="s">
        <v>6618</v>
      </c>
      <c r="AC1770">
        <v>38</v>
      </c>
      <c r="AD1770">
        <v>1</v>
      </c>
      <c r="AE1770" t="s">
        <v>6619</v>
      </c>
      <c r="AF1770" t="s">
        <v>6620</v>
      </c>
    </row>
    <row r="1771" spans="17:32">
      <c r="Q1771">
        <v>4</v>
      </c>
      <c r="R1771">
        <v>6</v>
      </c>
      <c r="S1771">
        <v>49</v>
      </c>
      <c r="T1771" t="s">
        <v>6621</v>
      </c>
      <c r="U1771" t="s">
        <v>6622</v>
      </c>
      <c r="AC1771">
        <v>38</v>
      </c>
      <c r="AD1771">
        <v>2</v>
      </c>
      <c r="AE1771" t="s">
        <v>6623</v>
      </c>
      <c r="AF1771" t="s">
        <v>6624</v>
      </c>
    </row>
    <row r="1772" spans="17:32">
      <c r="Q1772">
        <v>4</v>
      </c>
      <c r="R1772">
        <v>6</v>
      </c>
      <c r="S1772">
        <v>50</v>
      </c>
      <c r="T1772" t="s">
        <v>5577</v>
      </c>
      <c r="U1772" t="s">
        <v>6625</v>
      </c>
      <c r="AC1772">
        <v>38</v>
      </c>
      <c r="AD1772">
        <v>3</v>
      </c>
      <c r="AE1772" t="s">
        <v>6626</v>
      </c>
      <c r="AF1772" t="s">
        <v>6627</v>
      </c>
    </row>
    <row r="1773" spans="17:32">
      <c r="Q1773">
        <v>4</v>
      </c>
      <c r="R1773">
        <v>6</v>
      </c>
      <c r="S1773">
        <v>51</v>
      </c>
      <c r="T1773" t="s">
        <v>5581</v>
      </c>
      <c r="U1773" t="s">
        <v>6628</v>
      </c>
      <c r="AC1773">
        <v>38</v>
      </c>
      <c r="AD1773">
        <v>4</v>
      </c>
      <c r="AE1773" t="s">
        <v>6629</v>
      </c>
      <c r="AF1773" t="s">
        <v>6630</v>
      </c>
    </row>
    <row r="1774" spans="17:32">
      <c r="Q1774">
        <v>4</v>
      </c>
      <c r="R1774">
        <v>6</v>
      </c>
      <c r="S1774">
        <v>52</v>
      </c>
      <c r="T1774" t="s">
        <v>5585</v>
      </c>
      <c r="U1774" t="s">
        <v>6631</v>
      </c>
      <c r="AC1774">
        <v>38</v>
      </c>
      <c r="AD1774">
        <v>5</v>
      </c>
      <c r="AE1774" t="s">
        <v>6632</v>
      </c>
      <c r="AF1774" t="s">
        <v>6633</v>
      </c>
    </row>
    <row r="1775" spans="17:32">
      <c r="Q1775">
        <v>4</v>
      </c>
      <c r="R1775">
        <v>6</v>
      </c>
      <c r="S1775">
        <v>53</v>
      </c>
      <c r="T1775" t="s">
        <v>5589</v>
      </c>
      <c r="U1775" t="s">
        <v>6634</v>
      </c>
      <c r="AC1775">
        <v>38</v>
      </c>
      <c r="AD1775">
        <v>6</v>
      </c>
      <c r="AE1775" t="s">
        <v>6635</v>
      </c>
      <c r="AF1775" t="s">
        <v>6636</v>
      </c>
    </row>
    <row r="1776" spans="17:32">
      <c r="Q1776">
        <v>4</v>
      </c>
      <c r="R1776">
        <v>6</v>
      </c>
      <c r="S1776">
        <v>54</v>
      </c>
      <c r="T1776" t="s">
        <v>5593</v>
      </c>
      <c r="U1776" t="s">
        <v>6637</v>
      </c>
      <c r="AC1776">
        <v>38</v>
      </c>
      <c r="AD1776">
        <v>7</v>
      </c>
      <c r="AE1776" t="s">
        <v>6638</v>
      </c>
      <c r="AF1776" t="s">
        <v>6639</v>
      </c>
    </row>
    <row r="1777" spans="17:32">
      <c r="Q1777">
        <v>4</v>
      </c>
      <c r="R1777">
        <v>6</v>
      </c>
      <c r="S1777">
        <v>55</v>
      </c>
      <c r="T1777" t="s">
        <v>5605</v>
      </c>
      <c r="U1777" t="s">
        <v>6640</v>
      </c>
      <c r="AC1777">
        <v>38</v>
      </c>
      <c r="AD1777">
        <v>8</v>
      </c>
      <c r="AE1777" t="s">
        <v>6641</v>
      </c>
      <c r="AF1777" t="s">
        <v>6642</v>
      </c>
    </row>
    <row r="1778" spans="17:32">
      <c r="Q1778">
        <v>4</v>
      </c>
      <c r="R1778">
        <v>7</v>
      </c>
      <c r="S1778">
        <v>1</v>
      </c>
      <c r="T1778" t="s">
        <v>394</v>
      </c>
      <c r="U1778" t="s">
        <v>6643</v>
      </c>
      <c r="AC1778">
        <v>38</v>
      </c>
      <c r="AD1778">
        <v>9</v>
      </c>
      <c r="AE1778" t="s">
        <v>6644</v>
      </c>
      <c r="AF1778" t="s">
        <v>6645</v>
      </c>
    </row>
    <row r="1779" spans="17:32">
      <c r="Q1779">
        <v>4</v>
      </c>
      <c r="R1779">
        <v>7</v>
      </c>
      <c r="S1779">
        <v>2</v>
      </c>
      <c r="T1779" t="s">
        <v>6646</v>
      </c>
      <c r="U1779" t="s">
        <v>6647</v>
      </c>
      <c r="AC1779">
        <v>38</v>
      </c>
      <c r="AD1779">
        <v>10</v>
      </c>
      <c r="AE1779" t="s">
        <v>6648</v>
      </c>
      <c r="AF1779" t="s">
        <v>6649</v>
      </c>
    </row>
    <row r="1780" spans="17:32">
      <c r="Q1780">
        <v>4</v>
      </c>
      <c r="R1780">
        <v>7</v>
      </c>
      <c r="S1780">
        <v>3</v>
      </c>
      <c r="T1780" t="s">
        <v>6650</v>
      </c>
      <c r="U1780" t="s">
        <v>6651</v>
      </c>
      <c r="AC1780">
        <v>38</v>
      </c>
      <c r="AD1780">
        <v>11</v>
      </c>
      <c r="AE1780" t="s">
        <v>6652</v>
      </c>
      <c r="AF1780" t="s">
        <v>6653</v>
      </c>
    </row>
    <row r="1781" spans="17:32">
      <c r="Q1781">
        <v>4</v>
      </c>
      <c r="R1781">
        <v>7</v>
      </c>
      <c r="S1781">
        <v>4</v>
      </c>
      <c r="T1781" t="s">
        <v>6654</v>
      </c>
      <c r="U1781" t="s">
        <v>6655</v>
      </c>
      <c r="AC1781">
        <v>38</v>
      </c>
      <c r="AD1781">
        <v>12</v>
      </c>
      <c r="AE1781" t="s">
        <v>6656</v>
      </c>
      <c r="AF1781" t="s">
        <v>6657</v>
      </c>
    </row>
    <row r="1782" spans="17:32">
      <c r="Q1782">
        <v>4</v>
      </c>
      <c r="R1782">
        <v>7</v>
      </c>
      <c r="S1782">
        <v>5</v>
      </c>
      <c r="T1782" t="s">
        <v>6658</v>
      </c>
      <c r="U1782" t="s">
        <v>6659</v>
      </c>
      <c r="AC1782">
        <v>38</v>
      </c>
      <c r="AD1782">
        <v>13</v>
      </c>
      <c r="AE1782" t="s">
        <v>6660</v>
      </c>
      <c r="AF1782" t="s">
        <v>6661</v>
      </c>
    </row>
    <row r="1783" spans="17:32">
      <c r="Q1783">
        <v>4</v>
      </c>
      <c r="R1783">
        <v>7</v>
      </c>
      <c r="S1783">
        <v>6</v>
      </c>
      <c r="T1783" t="s">
        <v>6662</v>
      </c>
      <c r="U1783" t="s">
        <v>6663</v>
      </c>
      <c r="AC1783">
        <v>38</v>
      </c>
      <c r="AD1783">
        <v>14</v>
      </c>
      <c r="AE1783" t="s">
        <v>6664</v>
      </c>
      <c r="AF1783" t="s">
        <v>6665</v>
      </c>
    </row>
    <row r="1784" spans="17:32">
      <c r="Q1784">
        <v>4</v>
      </c>
      <c r="R1784">
        <v>7</v>
      </c>
      <c r="S1784">
        <v>7</v>
      </c>
      <c r="T1784" t="s">
        <v>6215</v>
      </c>
      <c r="U1784" t="s">
        <v>6666</v>
      </c>
      <c r="AC1784">
        <v>38</v>
      </c>
      <c r="AD1784">
        <v>15</v>
      </c>
      <c r="AE1784" t="s">
        <v>6667</v>
      </c>
      <c r="AF1784" t="s">
        <v>6668</v>
      </c>
    </row>
    <row r="1785" spans="17:32">
      <c r="Q1785">
        <v>4</v>
      </c>
      <c r="R1785">
        <v>7</v>
      </c>
      <c r="S1785">
        <v>8</v>
      </c>
      <c r="T1785" t="s">
        <v>5260</v>
      </c>
      <c r="U1785" t="s">
        <v>6669</v>
      </c>
      <c r="AC1785">
        <v>38</v>
      </c>
      <c r="AD1785">
        <v>16</v>
      </c>
      <c r="AE1785" t="s">
        <v>6670</v>
      </c>
      <c r="AF1785" t="s">
        <v>6671</v>
      </c>
    </row>
    <row r="1786" spans="17:32">
      <c r="Q1786">
        <v>4</v>
      </c>
      <c r="R1786">
        <v>7</v>
      </c>
      <c r="S1786">
        <v>9</v>
      </c>
      <c r="T1786" t="s">
        <v>6672</v>
      </c>
      <c r="U1786" t="s">
        <v>6673</v>
      </c>
      <c r="AC1786">
        <v>38</v>
      </c>
      <c r="AD1786">
        <v>17</v>
      </c>
      <c r="AE1786" t="s">
        <v>6674</v>
      </c>
      <c r="AF1786" t="s">
        <v>6675</v>
      </c>
    </row>
    <row r="1787" spans="17:32">
      <c r="Q1787">
        <v>4</v>
      </c>
      <c r="R1787">
        <v>7</v>
      </c>
      <c r="S1787">
        <v>10</v>
      </c>
      <c r="T1787" t="s">
        <v>5623</v>
      </c>
      <c r="U1787" t="s">
        <v>6676</v>
      </c>
      <c r="AC1787">
        <v>38</v>
      </c>
      <c r="AD1787">
        <v>18</v>
      </c>
      <c r="AE1787" t="s">
        <v>6677</v>
      </c>
      <c r="AF1787" t="s">
        <v>6678</v>
      </c>
    </row>
    <row r="1788" spans="17:32">
      <c r="Q1788">
        <v>4</v>
      </c>
      <c r="R1788">
        <v>7</v>
      </c>
      <c r="S1788">
        <v>11</v>
      </c>
      <c r="T1788" t="s">
        <v>6679</v>
      </c>
      <c r="U1788" t="s">
        <v>6680</v>
      </c>
      <c r="AC1788">
        <v>38</v>
      </c>
      <c r="AD1788">
        <v>19</v>
      </c>
      <c r="AE1788" t="s">
        <v>6681</v>
      </c>
      <c r="AF1788" t="s">
        <v>6682</v>
      </c>
    </row>
    <row r="1789" spans="17:32">
      <c r="Q1789">
        <v>4</v>
      </c>
      <c r="R1789">
        <v>7</v>
      </c>
      <c r="S1789">
        <v>12</v>
      </c>
      <c r="T1789" t="s">
        <v>2575</v>
      </c>
      <c r="U1789" t="s">
        <v>6683</v>
      </c>
      <c r="AC1789">
        <v>38</v>
      </c>
      <c r="AD1789">
        <v>20</v>
      </c>
      <c r="AE1789" t="s">
        <v>6684</v>
      </c>
      <c r="AF1789" t="s">
        <v>6685</v>
      </c>
    </row>
    <row r="1790" spans="17:32">
      <c r="Q1790">
        <v>4</v>
      </c>
      <c r="R1790">
        <v>7</v>
      </c>
      <c r="S1790">
        <v>13</v>
      </c>
      <c r="T1790" t="s">
        <v>5994</v>
      </c>
      <c r="U1790" t="s">
        <v>6686</v>
      </c>
      <c r="AC1790">
        <v>39</v>
      </c>
      <c r="AD1790">
        <v>1</v>
      </c>
      <c r="AE1790" t="s">
        <v>6687</v>
      </c>
      <c r="AF1790" t="s">
        <v>6688</v>
      </c>
    </row>
    <row r="1791" spans="17:32">
      <c r="Q1791">
        <v>4</v>
      </c>
      <c r="R1791">
        <v>7</v>
      </c>
      <c r="S1791">
        <v>14</v>
      </c>
      <c r="T1791" t="s">
        <v>5279</v>
      </c>
      <c r="U1791" t="s">
        <v>6689</v>
      </c>
      <c r="AC1791">
        <v>39</v>
      </c>
      <c r="AD1791">
        <v>2</v>
      </c>
      <c r="AE1791" t="s">
        <v>6690</v>
      </c>
      <c r="AF1791" t="s">
        <v>6691</v>
      </c>
    </row>
    <row r="1792" spans="17:32">
      <c r="Q1792">
        <v>4</v>
      </c>
      <c r="R1792">
        <v>7</v>
      </c>
      <c r="S1792">
        <v>15</v>
      </c>
      <c r="T1792" t="s">
        <v>5283</v>
      </c>
      <c r="U1792" t="s">
        <v>6692</v>
      </c>
      <c r="AC1792">
        <v>39</v>
      </c>
      <c r="AD1792">
        <v>3</v>
      </c>
      <c r="AE1792" t="s">
        <v>6693</v>
      </c>
      <c r="AF1792" t="s">
        <v>6694</v>
      </c>
    </row>
    <row r="1793" spans="17:32">
      <c r="Q1793">
        <v>4</v>
      </c>
      <c r="R1793">
        <v>7</v>
      </c>
      <c r="S1793">
        <v>16</v>
      </c>
      <c r="T1793" t="s">
        <v>6695</v>
      </c>
      <c r="U1793" t="s">
        <v>6696</v>
      </c>
      <c r="AC1793">
        <v>39</v>
      </c>
      <c r="AD1793">
        <v>4</v>
      </c>
      <c r="AE1793" t="s">
        <v>6697</v>
      </c>
      <c r="AF1793" t="s">
        <v>6698</v>
      </c>
    </row>
    <row r="1794" spans="17:32">
      <c r="Q1794">
        <v>4</v>
      </c>
      <c r="R1794">
        <v>7</v>
      </c>
      <c r="S1794">
        <v>17</v>
      </c>
      <c r="T1794" t="s">
        <v>6699</v>
      </c>
      <c r="U1794" t="s">
        <v>6700</v>
      </c>
      <c r="AC1794">
        <v>39</v>
      </c>
      <c r="AD1794">
        <v>5</v>
      </c>
      <c r="AE1794" t="s">
        <v>6701</v>
      </c>
      <c r="AF1794" t="s">
        <v>6702</v>
      </c>
    </row>
    <row r="1795" spans="17:32">
      <c r="Q1795">
        <v>4</v>
      </c>
      <c r="R1795">
        <v>7</v>
      </c>
      <c r="S1795">
        <v>18</v>
      </c>
      <c r="T1795" t="s">
        <v>6703</v>
      </c>
      <c r="U1795" t="s">
        <v>6704</v>
      </c>
      <c r="AC1795">
        <v>39</v>
      </c>
      <c r="AD1795">
        <v>6</v>
      </c>
      <c r="AE1795" t="s">
        <v>6705</v>
      </c>
      <c r="AF1795" t="s">
        <v>6706</v>
      </c>
    </row>
    <row r="1796" spans="17:32">
      <c r="Q1796">
        <v>4</v>
      </c>
      <c r="R1796">
        <v>7</v>
      </c>
      <c r="S1796">
        <v>19</v>
      </c>
      <c r="T1796" t="s">
        <v>6707</v>
      </c>
      <c r="U1796" t="s">
        <v>6708</v>
      </c>
      <c r="AC1796">
        <v>39</v>
      </c>
      <c r="AD1796">
        <v>7</v>
      </c>
      <c r="AE1796" t="s">
        <v>6709</v>
      </c>
      <c r="AF1796" t="s">
        <v>6710</v>
      </c>
    </row>
    <row r="1797" spans="17:32">
      <c r="Q1797">
        <v>4</v>
      </c>
      <c r="R1797">
        <v>7</v>
      </c>
      <c r="S1797">
        <v>20</v>
      </c>
      <c r="T1797" t="s">
        <v>6711</v>
      </c>
      <c r="U1797" t="s">
        <v>6712</v>
      </c>
      <c r="AC1797">
        <v>39</v>
      </c>
      <c r="AD1797">
        <v>8</v>
      </c>
      <c r="AE1797" t="s">
        <v>6713</v>
      </c>
      <c r="AF1797" t="s">
        <v>6714</v>
      </c>
    </row>
    <row r="1798" spans="17:32">
      <c r="Q1798">
        <v>4</v>
      </c>
      <c r="R1798">
        <v>7</v>
      </c>
      <c r="S1798">
        <v>21</v>
      </c>
      <c r="T1798" t="s">
        <v>6715</v>
      </c>
      <c r="U1798" t="s">
        <v>6716</v>
      </c>
      <c r="AC1798">
        <v>39</v>
      </c>
      <c r="AD1798">
        <v>9</v>
      </c>
      <c r="AE1798" t="s">
        <v>6717</v>
      </c>
      <c r="AF1798" t="s">
        <v>6718</v>
      </c>
    </row>
    <row r="1799" spans="17:32">
      <c r="Q1799">
        <v>4</v>
      </c>
      <c r="R1799">
        <v>7</v>
      </c>
      <c r="S1799">
        <v>22</v>
      </c>
      <c r="T1799" t="s">
        <v>6719</v>
      </c>
      <c r="U1799" t="s">
        <v>6720</v>
      </c>
      <c r="AC1799">
        <v>39</v>
      </c>
      <c r="AD1799">
        <v>10</v>
      </c>
      <c r="AE1799" t="s">
        <v>6721</v>
      </c>
      <c r="AF1799" t="s">
        <v>6722</v>
      </c>
    </row>
    <row r="1800" spans="17:32">
      <c r="Q1800">
        <v>4</v>
      </c>
      <c r="R1800">
        <v>7</v>
      </c>
      <c r="S1800">
        <v>23</v>
      </c>
      <c r="T1800" t="s">
        <v>6723</v>
      </c>
      <c r="U1800" t="s">
        <v>6724</v>
      </c>
      <c r="AC1800">
        <v>39</v>
      </c>
      <c r="AD1800">
        <v>11</v>
      </c>
      <c r="AE1800" t="s">
        <v>6725</v>
      </c>
      <c r="AF1800" t="s">
        <v>6726</v>
      </c>
    </row>
    <row r="1801" spans="17:32">
      <c r="Q1801">
        <v>4</v>
      </c>
      <c r="R1801">
        <v>7</v>
      </c>
      <c r="S1801">
        <v>24</v>
      </c>
      <c r="T1801" t="s">
        <v>6727</v>
      </c>
      <c r="U1801" t="s">
        <v>6728</v>
      </c>
      <c r="AC1801">
        <v>39</v>
      </c>
      <c r="AD1801">
        <v>12</v>
      </c>
      <c r="AE1801" t="s">
        <v>6729</v>
      </c>
      <c r="AF1801" t="s">
        <v>6730</v>
      </c>
    </row>
    <row r="1802" spans="17:32">
      <c r="Q1802">
        <v>4</v>
      </c>
      <c r="R1802">
        <v>7</v>
      </c>
      <c r="S1802">
        <v>25</v>
      </c>
      <c r="T1802" t="s">
        <v>6731</v>
      </c>
      <c r="U1802" t="s">
        <v>6732</v>
      </c>
      <c r="AC1802">
        <v>39</v>
      </c>
      <c r="AD1802">
        <v>13</v>
      </c>
      <c r="AE1802" t="s">
        <v>6733</v>
      </c>
      <c r="AF1802" t="s">
        <v>6734</v>
      </c>
    </row>
    <row r="1803" spans="17:32">
      <c r="Q1803">
        <v>4</v>
      </c>
      <c r="R1803">
        <v>7</v>
      </c>
      <c r="S1803">
        <v>26</v>
      </c>
      <c r="T1803" t="s">
        <v>6735</v>
      </c>
      <c r="U1803" t="s">
        <v>6736</v>
      </c>
      <c r="AC1803">
        <v>39</v>
      </c>
      <c r="AD1803">
        <v>14</v>
      </c>
      <c r="AE1803" t="s">
        <v>6737</v>
      </c>
      <c r="AF1803" t="s">
        <v>6738</v>
      </c>
    </row>
    <row r="1804" spans="17:32">
      <c r="Q1804">
        <v>4</v>
      </c>
      <c r="R1804">
        <v>7</v>
      </c>
      <c r="S1804">
        <v>27</v>
      </c>
      <c r="T1804" t="s">
        <v>6739</v>
      </c>
      <c r="U1804" t="s">
        <v>6740</v>
      </c>
      <c r="AC1804">
        <v>39</v>
      </c>
      <c r="AD1804">
        <v>15</v>
      </c>
      <c r="AE1804" t="s">
        <v>6741</v>
      </c>
      <c r="AF1804" t="s">
        <v>6742</v>
      </c>
    </row>
    <row r="1805" spans="17:32">
      <c r="Q1805">
        <v>4</v>
      </c>
      <c r="R1805">
        <v>7</v>
      </c>
      <c r="S1805">
        <v>28</v>
      </c>
      <c r="T1805" t="s">
        <v>6743</v>
      </c>
      <c r="U1805" t="s">
        <v>6744</v>
      </c>
      <c r="AC1805">
        <v>39</v>
      </c>
      <c r="AD1805">
        <v>16</v>
      </c>
      <c r="AE1805" t="s">
        <v>6745</v>
      </c>
      <c r="AF1805" t="s">
        <v>6746</v>
      </c>
    </row>
    <row r="1806" spans="17:32">
      <c r="Q1806">
        <v>4</v>
      </c>
      <c r="R1806">
        <v>7</v>
      </c>
      <c r="S1806">
        <v>29</v>
      </c>
      <c r="T1806" t="s">
        <v>6747</v>
      </c>
      <c r="U1806" t="s">
        <v>6748</v>
      </c>
      <c r="AC1806">
        <v>39</v>
      </c>
      <c r="AD1806">
        <v>17</v>
      </c>
      <c r="AE1806" t="s">
        <v>6749</v>
      </c>
      <c r="AF1806" t="s">
        <v>6750</v>
      </c>
    </row>
    <row r="1807" spans="17:32">
      <c r="Q1807">
        <v>4</v>
      </c>
      <c r="R1807">
        <v>7</v>
      </c>
      <c r="S1807">
        <v>30</v>
      </c>
      <c r="T1807" t="s">
        <v>6751</v>
      </c>
      <c r="U1807" t="s">
        <v>6752</v>
      </c>
      <c r="AC1807">
        <v>39</v>
      </c>
      <c r="AD1807">
        <v>18</v>
      </c>
      <c r="AE1807" t="s">
        <v>6753</v>
      </c>
      <c r="AF1807" t="s">
        <v>6754</v>
      </c>
    </row>
    <row r="1808" spans="17:32">
      <c r="Q1808">
        <v>4</v>
      </c>
      <c r="R1808">
        <v>7</v>
      </c>
      <c r="S1808">
        <v>31</v>
      </c>
      <c r="T1808" t="s">
        <v>6755</v>
      </c>
      <c r="U1808" t="s">
        <v>6756</v>
      </c>
      <c r="AC1808">
        <v>39</v>
      </c>
      <c r="AD1808">
        <v>19</v>
      </c>
      <c r="AE1808" t="s">
        <v>6757</v>
      </c>
      <c r="AF1808" t="s">
        <v>6758</v>
      </c>
    </row>
    <row r="1809" spans="17:32">
      <c r="Q1809">
        <v>4</v>
      </c>
      <c r="R1809">
        <v>7</v>
      </c>
      <c r="S1809">
        <v>32</v>
      </c>
      <c r="T1809" t="s">
        <v>6759</v>
      </c>
      <c r="U1809" t="s">
        <v>6760</v>
      </c>
      <c r="AC1809">
        <v>39</v>
      </c>
      <c r="AD1809">
        <v>20</v>
      </c>
      <c r="AE1809" t="s">
        <v>6761</v>
      </c>
      <c r="AF1809" t="s">
        <v>6762</v>
      </c>
    </row>
    <row r="1810" spans="17:32">
      <c r="Q1810">
        <v>4</v>
      </c>
      <c r="R1810">
        <v>7</v>
      </c>
      <c r="S1810">
        <v>33</v>
      </c>
      <c r="T1810" t="s">
        <v>6763</v>
      </c>
      <c r="U1810" t="s">
        <v>6764</v>
      </c>
      <c r="AC1810">
        <v>39</v>
      </c>
      <c r="AD1810">
        <v>21</v>
      </c>
      <c r="AE1810" t="s">
        <v>6765</v>
      </c>
      <c r="AF1810" t="s">
        <v>6766</v>
      </c>
    </row>
    <row r="1811" spans="17:32">
      <c r="Q1811">
        <v>4</v>
      </c>
      <c r="R1811">
        <v>7</v>
      </c>
      <c r="S1811">
        <v>34</v>
      </c>
      <c r="T1811" t="s">
        <v>6767</v>
      </c>
      <c r="U1811" t="s">
        <v>6768</v>
      </c>
      <c r="AC1811">
        <v>39</v>
      </c>
      <c r="AD1811">
        <v>22</v>
      </c>
      <c r="AE1811" t="s">
        <v>6769</v>
      </c>
      <c r="AF1811" t="s">
        <v>6770</v>
      </c>
    </row>
    <row r="1812" spans="17:32">
      <c r="Q1812">
        <v>4</v>
      </c>
      <c r="R1812">
        <v>7</v>
      </c>
      <c r="S1812">
        <v>35</v>
      </c>
      <c r="T1812" t="s">
        <v>6771</v>
      </c>
      <c r="U1812" t="s">
        <v>6772</v>
      </c>
      <c r="AC1812">
        <v>39</v>
      </c>
      <c r="AD1812">
        <v>23</v>
      </c>
      <c r="AE1812" t="s">
        <v>6773</v>
      </c>
      <c r="AF1812" t="s">
        <v>6774</v>
      </c>
    </row>
    <row r="1813" spans="17:32">
      <c r="Q1813">
        <v>4</v>
      </c>
      <c r="R1813">
        <v>7</v>
      </c>
      <c r="S1813">
        <v>36</v>
      </c>
      <c r="T1813" t="s">
        <v>6775</v>
      </c>
      <c r="U1813" t="s">
        <v>6776</v>
      </c>
      <c r="AC1813">
        <v>39</v>
      </c>
      <c r="AD1813">
        <v>24</v>
      </c>
      <c r="AE1813" t="s">
        <v>6777</v>
      </c>
      <c r="AF1813" t="s">
        <v>6778</v>
      </c>
    </row>
    <row r="1814" spans="17:32">
      <c r="Q1814">
        <v>4</v>
      </c>
      <c r="R1814">
        <v>7</v>
      </c>
      <c r="S1814">
        <v>37</v>
      </c>
      <c r="T1814" t="s">
        <v>6779</v>
      </c>
      <c r="U1814" t="s">
        <v>6780</v>
      </c>
      <c r="AC1814">
        <v>39</v>
      </c>
      <c r="AD1814">
        <v>25</v>
      </c>
      <c r="AE1814" t="s">
        <v>6781</v>
      </c>
      <c r="AF1814" t="s">
        <v>6782</v>
      </c>
    </row>
    <row r="1815" spans="17:32">
      <c r="Q1815">
        <v>4</v>
      </c>
      <c r="R1815">
        <v>7</v>
      </c>
      <c r="S1815">
        <v>38</v>
      </c>
      <c r="T1815" t="s">
        <v>6783</v>
      </c>
      <c r="U1815" t="s">
        <v>6784</v>
      </c>
      <c r="AC1815">
        <v>39</v>
      </c>
      <c r="AD1815">
        <v>26</v>
      </c>
      <c r="AE1815" t="s">
        <v>6785</v>
      </c>
      <c r="AF1815" t="s">
        <v>6786</v>
      </c>
    </row>
    <row r="1816" spans="17:32">
      <c r="Q1816">
        <v>4</v>
      </c>
      <c r="R1816">
        <v>7</v>
      </c>
      <c r="S1816">
        <v>39</v>
      </c>
      <c r="T1816" t="s">
        <v>6787</v>
      </c>
      <c r="U1816" t="s">
        <v>6788</v>
      </c>
      <c r="AC1816">
        <v>39</v>
      </c>
      <c r="AD1816">
        <v>27</v>
      </c>
      <c r="AE1816" t="s">
        <v>6789</v>
      </c>
      <c r="AF1816" t="s">
        <v>6790</v>
      </c>
    </row>
    <row r="1817" spans="17:32">
      <c r="Q1817">
        <v>4</v>
      </c>
      <c r="R1817">
        <v>7</v>
      </c>
      <c r="S1817">
        <v>40</v>
      </c>
      <c r="T1817" t="s">
        <v>6791</v>
      </c>
      <c r="U1817" t="s">
        <v>6792</v>
      </c>
      <c r="AC1817">
        <v>39</v>
      </c>
      <c r="AD1817">
        <v>28</v>
      </c>
      <c r="AE1817" t="s">
        <v>6793</v>
      </c>
      <c r="AF1817" t="s">
        <v>6794</v>
      </c>
    </row>
    <row r="1818" spans="17:32">
      <c r="Q1818">
        <v>4</v>
      </c>
      <c r="R1818">
        <v>7</v>
      </c>
      <c r="S1818">
        <v>41</v>
      </c>
      <c r="T1818" t="s">
        <v>6795</v>
      </c>
      <c r="U1818" t="s">
        <v>6796</v>
      </c>
      <c r="AC1818">
        <v>39</v>
      </c>
      <c r="AD1818">
        <v>29</v>
      </c>
      <c r="AE1818" t="s">
        <v>6797</v>
      </c>
      <c r="AF1818" t="s">
        <v>6798</v>
      </c>
    </row>
    <row r="1819" spans="17:32">
      <c r="Q1819">
        <v>4</v>
      </c>
      <c r="R1819">
        <v>7</v>
      </c>
      <c r="S1819">
        <v>42</v>
      </c>
      <c r="T1819" t="s">
        <v>6799</v>
      </c>
      <c r="U1819" t="s">
        <v>6800</v>
      </c>
      <c r="AC1819">
        <v>39</v>
      </c>
      <c r="AD1819">
        <v>30</v>
      </c>
      <c r="AE1819" t="s">
        <v>6801</v>
      </c>
      <c r="AF1819" t="s">
        <v>6802</v>
      </c>
    </row>
    <row r="1820" spans="17:32">
      <c r="Q1820">
        <v>4</v>
      </c>
      <c r="R1820">
        <v>7</v>
      </c>
      <c r="S1820">
        <v>43</v>
      </c>
      <c r="T1820" t="s">
        <v>6803</v>
      </c>
      <c r="U1820" t="s">
        <v>6804</v>
      </c>
      <c r="AC1820">
        <v>39</v>
      </c>
      <c r="AD1820">
        <v>31</v>
      </c>
      <c r="AE1820" t="s">
        <v>6805</v>
      </c>
      <c r="AF1820" t="s">
        <v>6806</v>
      </c>
    </row>
    <row r="1821" spans="17:32">
      <c r="Q1821">
        <v>4</v>
      </c>
      <c r="R1821">
        <v>7</v>
      </c>
      <c r="S1821">
        <v>44</v>
      </c>
      <c r="T1821" t="s">
        <v>6807</v>
      </c>
      <c r="U1821" t="s">
        <v>6808</v>
      </c>
      <c r="AC1821">
        <v>39</v>
      </c>
      <c r="AD1821">
        <v>32</v>
      </c>
      <c r="AE1821" t="s">
        <v>6809</v>
      </c>
      <c r="AF1821" t="s">
        <v>6810</v>
      </c>
    </row>
    <row r="1822" spans="17:32">
      <c r="Q1822">
        <v>4</v>
      </c>
      <c r="R1822">
        <v>7</v>
      </c>
      <c r="S1822">
        <v>45</v>
      </c>
      <c r="T1822" t="s">
        <v>6811</v>
      </c>
      <c r="U1822" t="s">
        <v>6812</v>
      </c>
      <c r="AC1822">
        <v>39</v>
      </c>
      <c r="AD1822">
        <v>33</v>
      </c>
      <c r="AE1822" t="s">
        <v>6813</v>
      </c>
      <c r="AF1822" t="s">
        <v>6814</v>
      </c>
    </row>
    <row r="1823" spans="17:32">
      <c r="Q1823">
        <v>4</v>
      </c>
      <c r="R1823">
        <v>7</v>
      </c>
      <c r="S1823">
        <v>46</v>
      </c>
      <c r="T1823" t="s">
        <v>6815</v>
      </c>
      <c r="U1823" t="s">
        <v>6816</v>
      </c>
      <c r="AC1823">
        <v>39</v>
      </c>
      <c r="AD1823">
        <v>34</v>
      </c>
      <c r="AE1823" t="s">
        <v>6817</v>
      </c>
      <c r="AF1823" t="s">
        <v>6818</v>
      </c>
    </row>
    <row r="1824" spans="17:32">
      <c r="Q1824">
        <v>4</v>
      </c>
      <c r="R1824">
        <v>7</v>
      </c>
      <c r="S1824">
        <v>47</v>
      </c>
      <c r="T1824" t="s">
        <v>6819</v>
      </c>
      <c r="U1824" t="s">
        <v>6820</v>
      </c>
      <c r="AC1824">
        <v>40</v>
      </c>
      <c r="AD1824">
        <v>1</v>
      </c>
      <c r="AE1824" t="s">
        <v>814</v>
      </c>
      <c r="AF1824" t="s">
        <v>6821</v>
      </c>
    </row>
    <row r="1825" spans="17:32">
      <c r="Q1825">
        <v>4</v>
      </c>
      <c r="R1825">
        <v>7</v>
      </c>
      <c r="S1825">
        <v>48</v>
      </c>
      <c r="T1825" t="s">
        <v>6822</v>
      </c>
      <c r="U1825" t="s">
        <v>6823</v>
      </c>
      <c r="AC1825">
        <v>40</v>
      </c>
      <c r="AD1825">
        <v>2</v>
      </c>
      <c r="AE1825" t="s">
        <v>6824</v>
      </c>
      <c r="AF1825" t="s">
        <v>6825</v>
      </c>
    </row>
    <row r="1826" spans="17:32">
      <c r="Q1826">
        <v>4</v>
      </c>
      <c r="R1826">
        <v>7</v>
      </c>
      <c r="S1826">
        <v>49</v>
      </c>
      <c r="T1826" t="s">
        <v>6826</v>
      </c>
      <c r="U1826" t="s">
        <v>6827</v>
      </c>
      <c r="AC1826">
        <v>40</v>
      </c>
      <c r="AD1826">
        <v>3</v>
      </c>
      <c r="AE1826" t="s">
        <v>6828</v>
      </c>
      <c r="AF1826" t="s">
        <v>6829</v>
      </c>
    </row>
    <row r="1827" spans="17:32">
      <c r="Q1827">
        <v>4</v>
      </c>
      <c r="R1827">
        <v>7</v>
      </c>
      <c r="S1827">
        <v>50</v>
      </c>
      <c r="T1827" t="s">
        <v>6830</v>
      </c>
      <c r="U1827" t="s">
        <v>6831</v>
      </c>
      <c r="AC1827">
        <v>40</v>
      </c>
      <c r="AD1827">
        <v>4</v>
      </c>
      <c r="AE1827" t="s">
        <v>6832</v>
      </c>
      <c r="AF1827" t="s">
        <v>6833</v>
      </c>
    </row>
    <row r="1828" spans="17:32">
      <c r="Q1828">
        <v>4</v>
      </c>
      <c r="R1828">
        <v>7</v>
      </c>
      <c r="S1828">
        <v>51</v>
      </c>
      <c r="T1828" t="s">
        <v>6834</v>
      </c>
      <c r="U1828" t="s">
        <v>6835</v>
      </c>
      <c r="AC1828">
        <v>40</v>
      </c>
      <c r="AD1828">
        <v>5</v>
      </c>
      <c r="AE1828" t="s">
        <v>6836</v>
      </c>
      <c r="AF1828" t="s">
        <v>6837</v>
      </c>
    </row>
    <row r="1829" spans="17:32">
      <c r="Q1829">
        <v>4</v>
      </c>
      <c r="R1829">
        <v>7</v>
      </c>
      <c r="S1829">
        <v>52</v>
      </c>
      <c r="T1829" t="s">
        <v>5561</v>
      </c>
      <c r="U1829" t="s">
        <v>6838</v>
      </c>
      <c r="AC1829">
        <v>40</v>
      </c>
      <c r="AD1829">
        <v>6</v>
      </c>
      <c r="AE1829" t="s">
        <v>6839</v>
      </c>
      <c r="AF1829" t="s">
        <v>6840</v>
      </c>
    </row>
    <row r="1830" spans="17:32">
      <c r="Q1830">
        <v>4</v>
      </c>
      <c r="R1830">
        <v>7</v>
      </c>
      <c r="S1830">
        <v>53</v>
      </c>
      <c r="T1830" t="s">
        <v>6841</v>
      </c>
      <c r="U1830" t="s">
        <v>6842</v>
      </c>
      <c r="AC1830">
        <v>40</v>
      </c>
      <c r="AD1830">
        <v>7</v>
      </c>
      <c r="AE1830" t="s">
        <v>6843</v>
      </c>
      <c r="AF1830" t="s">
        <v>6844</v>
      </c>
    </row>
    <row r="1831" spans="17:32">
      <c r="Q1831">
        <v>4</v>
      </c>
      <c r="R1831">
        <v>7</v>
      </c>
      <c r="S1831">
        <v>54</v>
      </c>
      <c r="T1831" t="s">
        <v>6845</v>
      </c>
      <c r="U1831" t="s">
        <v>6846</v>
      </c>
      <c r="AC1831">
        <v>40</v>
      </c>
      <c r="AD1831">
        <v>8</v>
      </c>
      <c r="AE1831" t="s">
        <v>6847</v>
      </c>
      <c r="AF1831" t="s">
        <v>6848</v>
      </c>
    </row>
    <row r="1832" spans="17:32">
      <c r="Q1832">
        <v>4</v>
      </c>
      <c r="R1832">
        <v>7</v>
      </c>
      <c r="S1832">
        <v>55</v>
      </c>
      <c r="T1832" t="s">
        <v>6849</v>
      </c>
      <c r="U1832" t="s">
        <v>6850</v>
      </c>
      <c r="AC1832">
        <v>40</v>
      </c>
      <c r="AD1832">
        <v>9</v>
      </c>
      <c r="AE1832" t="s">
        <v>819</v>
      </c>
      <c r="AF1832" t="s">
        <v>6851</v>
      </c>
    </row>
    <row r="1833" spans="17:32">
      <c r="Q1833">
        <v>4</v>
      </c>
      <c r="R1833">
        <v>7</v>
      </c>
      <c r="S1833">
        <v>56</v>
      </c>
      <c r="T1833" t="s">
        <v>5577</v>
      </c>
      <c r="U1833" t="s">
        <v>6852</v>
      </c>
      <c r="AC1833">
        <v>40</v>
      </c>
      <c r="AD1833">
        <v>10</v>
      </c>
      <c r="AE1833" t="s">
        <v>6853</v>
      </c>
      <c r="AF1833" t="s">
        <v>6854</v>
      </c>
    </row>
    <row r="1834" spans="17:32">
      <c r="Q1834">
        <v>4</v>
      </c>
      <c r="R1834">
        <v>7</v>
      </c>
      <c r="S1834">
        <v>57</v>
      </c>
      <c r="T1834" t="s">
        <v>5581</v>
      </c>
      <c r="U1834" t="s">
        <v>6855</v>
      </c>
      <c r="AC1834">
        <v>40</v>
      </c>
      <c r="AD1834">
        <v>11</v>
      </c>
      <c r="AE1834" t="s">
        <v>6856</v>
      </c>
      <c r="AF1834" t="s">
        <v>6857</v>
      </c>
    </row>
    <row r="1835" spans="17:32">
      <c r="Q1835">
        <v>4</v>
      </c>
      <c r="R1835">
        <v>7</v>
      </c>
      <c r="S1835">
        <v>58</v>
      </c>
      <c r="T1835" t="s">
        <v>5589</v>
      </c>
      <c r="U1835" t="s">
        <v>6858</v>
      </c>
      <c r="AC1835">
        <v>40</v>
      </c>
      <c r="AD1835">
        <v>12</v>
      </c>
      <c r="AE1835" t="s">
        <v>6859</v>
      </c>
      <c r="AF1835" t="s">
        <v>6860</v>
      </c>
    </row>
    <row r="1836" spans="17:32">
      <c r="Q1836">
        <v>4</v>
      </c>
      <c r="R1836">
        <v>7</v>
      </c>
      <c r="S1836">
        <v>59</v>
      </c>
      <c r="T1836" t="s">
        <v>5593</v>
      </c>
      <c r="U1836" t="s">
        <v>6861</v>
      </c>
      <c r="AC1836">
        <v>40</v>
      </c>
      <c r="AD1836">
        <v>13</v>
      </c>
      <c r="AE1836" t="s">
        <v>6862</v>
      </c>
      <c r="AF1836" t="s">
        <v>6863</v>
      </c>
    </row>
    <row r="1837" spans="17:32">
      <c r="Q1837">
        <v>4</v>
      </c>
      <c r="R1837">
        <v>7</v>
      </c>
      <c r="S1837">
        <v>60</v>
      </c>
      <c r="T1837" t="s">
        <v>5605</v>
      </c>
      <c r="U1837" t="s">
        <v>6864</v>
      </c>
      <c r="AC1837">
        <v>40</v>
      </c>
      <c r="AD1837">
        <v>14</v>
      </c>
      <c r="AE1837" t="s">
        <v>6865</v>
      </c>
      <c r="AF1837" t="s">
        <v>6866</v>
      </c>
    </row>
    <row r="1838" spans="17:32">
      <c r="Q1838">
        <v>4</v>
      </c>
      <c r="R1838">
        <v>8</v>
      </c>
      <c r="S1838">
        <v>1</v>
      </c>
      <c r="T1838" t="s">
        <v>394</v>
      </c>
      <c r="U1838" t="s">
        <v>6867</v>
      </c>
      <c r="AC1838">
        <v>40</v>
      </c>
      <c r="AD1838">
        <v>15</v>
      </c>
      <c r="AE1838" t="s">
        <v>6868</v>
      </c>
      <c r="AF1838" t="s">
        <v>6869</v>
      </c>
    </row>
    <row r="1839" spans="17:32">
      <c r="Q1839">
        <v>4</v>
      </c>
      <c r="R1839">
        <v>8</v>
      </c>
      <c r="S1839">
        <v>2</v>
      </c>
      <c r="T1839" t="s">
        <v>399</v>
      </c>
      <c r="U1839" t="s">
        <v>6870</v>
      </c>
      <c r="AC1839">
        <v>40</v>
      </c>
      <c r="AD1839">
        <v>16</v>
      </c>
      <c r="AE1839" t="s">
        <v>6871</v>
      </c>
      <c r="AF1839" t="s">
        <v>6872</v>
      </c>
    </row>
    <row r="1840" spans="17:32">
      <c r="Q1840">
        <v>4</v>
      </c>
      <c r="R1840">
        <v>8</v>
      </c>
      <c r="S1840">
        <v>3</v>
      </c>
      <c r="T1840" t="s">
        <v>6215</v>
      </c>
      <c r="U1840" t="s">
        <v>6873</v>
      </c>
      <c r="AC1840">
        <v>40</v>
      </c>
      <c r="AD1840">
        <v>17</v>
      </c>
      <c r="AE1840" t="s">
        <v>6874</v>
      </c>
      <c r="AF1840" t="s">
        <v>6875</v>
      </c>
    </row>
    <row r="1841" spans="17:32">
      <c r="Q1841">
        <v>4</v>
      </c>
      <c r="R1841">
        <v>8</v>
      </c>
      <c r="S1841">
        <v>4</v>
      </c>
      <c r="T1841" t="s">
        <v>5260</v>
      </c>
      <c r="U1841" t="s">
        <v>6876</v>
      </c>
      <c r="AC1841">
        <v>40</v>
      </c>
      <c r="AD1841">
        <v>18</v>
      </c>
      <c r="AE1841" t="s">
        <v>6877</v>
      </c>
      <c r="AF1841" t="s">
        <v>6878</v>
      </c>
    </row>
    <row r="1842" spans="17:32">
      <c r="Q1842">
        <v>4</v>
      </c>
      <c r="R1842">
        <v>8</v>
      </c>
      <c r="S1842">
        <v>5</v>
      </c>
      <c r="T1842" t="s">
        <v>5804</v>
      </c>
      <c r="U1842" t="s">
        <v>6879</v>
      </c>
      <c r="AC1842">
        <v>40</v>
      </c>
      <c r="AD1842">
        <v>19</v>
      </c>
      <c r="AE1842" t="s">
        <v>6880</v>
      </c>
      <c r="AF1842" t="s">
        <v>6881</v>
      </c>
    </row>
    <row r="1843" spans="17:32">
      <c r="Q1843">
        <v>4</v>
      </c>
      <c r="R1843">
        <v>8</v>
      </c>
      <c r="S1843">
        <v>6</v>
      </c>
      <c r="T1843" t="s">
        <v>2575</v>
      </c>
      <c r="U1843" t="s">
        <v>6882</v>
      </c>
      <c r="AC1843">
        <v>40</v>
      </c>
      <c r="AD1843">
        <v>20</v>
      </c>
      <c r="AE1843" t="s">
        <v>6883</v>
      </c>
      <c r="AF1843" t="s">
        <v>6884</v>
      </c>
    </row>
    <row r="1844" spans="17:32">
      <c r="Q1844">
        <v>4</v>
      </c>
      <c r="R1844">
        <v>8</v>
      </c>
      <c r="S1844">
        <v>7</v>
      </c>
      <c r="T1844" t="s">
        <v>5994</v>
      </c>
      <c r="U1844" t="s">
        <v>6885</v>
      </c>
      <c r="AC1844">
        <v>40</v>
      </c>
      <c r="AD1844">
        <v>21</v>
      </c>
      <c r="AE1844" t="s">
        <v>6886</v>
      </c>
      <c r="AF1844" t="s">
        <v>6887</v>
      </c>
    </row>
    <row r="1845" spans="17:32">
      <c r="Q1845">
        <v>4</v>
      </c>
      <c r="R1845">
        <v>8</v>
      </c>
      <c r="S1845">
        <v>8</v>
      </c>
      <c r="T1845" t="s">
        <v>6888</v>
      </c>
      <c r="U1845" t="s">
        <v>6889</v>
      </c>
      <c r="AC1845">
        <v>40</v>
      </c>
      <c r="AD1845">
        <v>22</v>
      </c>
      <c r="AE1845" t="s">
        <v>6890</v>
      </c>
      <c r="AF1845" t="s">
        <v>6891</v>
      </c>
    </row>
    <row r="1846" spans="17:32">
      <c r="Q1846">
        <v>4</v>
      </c>
      <c r="R1846">
        <v>8</v>
      </c>
      <c r="S1846">
        <v>9</v>
      </c>
      <c r="T1846" t="s">
        <v>6892</v>
      </c>
      <c r="U1846" t="s">
        <v>6893</v>
      </c>
      <c r="AC1846">
        <v>40</v>
      </c>
      <c r="AD1846">
        <v>23</v>
      </c>
      <c r="AE1846" t="s">
        <v>6894</v>
      </c>
      <c r="AF1846" t="s">
        <v>6895</v>
      </c>
    </row>
    <row r="1847" spans="17:32">
      <c r="Q1847">
        <v>4</v>
      </c>
      <c r="R1847">
        <v>8</v>
      </c>
      <c r="S1847">
        <v>10</v>
      </c>
      <c r="T1847" t="s">
        <v>6896</v>
      </c>
      <c r="U1847" t="s">
        <v>6897</v>
      </c>
      <c r="AC1847">
        <v>40</v>
      </c>
      <c r="AD1847">
        <v>24</v>
      </c>
      <c r="AE1847" t="s">
        <v>6898</v>
      </c>
      <c r="AF1847" t="s">
        <v>6899</v>
      </c>
    </row>
    <row r="1848" spans="17:32">
      <c r="Q1848">
        <v>4</v>
      </c>
      <c r="R1848">
        <v>8</v>
      </c>
      <c r="S1848">
        <v>11</v>
      </c>
      <c r="T1848" t="s">
        <v>6900</v>
      </c>
      <c r="U1848" t="s">
        <v>6901</v>
      </c>
      <c r="AC1848">
        <v>40</v>
      </c>
      <c r="AD1848">
        <v>25</v>
      </c>
      <c r="AE1848" t="s">
        <v>6902</v>
      </c>
      <c r="AF1848" t="s">
        <v>6903</v>
      </c>
    </row>
    <row r="1849" spans="17:32">
      <c r="Q1849">
        <v>4</v>
      </c>
      <c r="R1849">
        <v>8</v>
      </c>
      <c r="S1849">
        <v>12</v>
      </c>
      <c r="T1849" t="s">
        <v>5279</v>
      </c>
      <c r="U1849" t="s">
        <v>6904</v>
      </c>
      <c r="AC1849">
        <v>40</v>
      </c>
      <c r="AD1849">
        <v>26</v>
      </c>
      <c r="AE1849" t="s">
        <v>6905</v>
      </c>
      <c r="AF1849" t="s">
        <v>6906</v>
      </c>
    </row>
    <row r="1850" spans="17:32">
      <c r="Q1850">
        <v>4</v>
      </c>
      <c r="R1850">
        <v>8</v>
      </c>
      <c r="S1850">
        <v>13</v>
      </c>
      <c r="T1850" t="s">
        <v>5283</v>
      </c>
      <c r="U1850" t="s">
        <v>6907</v>
      </c>
      <c r="AC1850">
        <v>40</v>
      </c>
      <c r="AD1850">
        <v>27</v>
      </c>
      <c r="AE1850" t="s">
        <v>6908</v>
      </c>
      <c r="AF1850" t="s">
        <v>6909</v>
      </c>
    </row>
    <row r="1851" spans="17:32">
      <c r="Q1851">
        <v>4</v>
      </c>
      <c r="R1851">
        <v>8</v>
      </c>
      <c r="S1851">
        <v>14</v>
      </c>
      <c r="T1851" t="s">
        <v>6910</v>
      </c>
      <c r="U1851" t="s">
        <v>6911</v>
      </c>
      <c r="AC1851">
        <v>40</v>
      </c>
      <c r="AD1851">
        <v>28</v>
      </c>
      <c r="AE1851" t="s">
        <v>6912</v>
      </c>
      <c r="AF1851" t="s">
        <v>6913</v>
      </c>
    </row>
    <row r="1852" spans="17:32">
      <c r="Q1852">
        <v>4</v>
      </c>
      <c r="R1852">
        <v>8</v>
      </c>
      <c r="S1852">
        <v>15</v>
      </c>
      <c r="T1852" t="s">
        <v>6914</v>
      </c>
      <c r="U1852" t="s">
        <v>6915</v>
      </c>
      <c r="AC1852">
        <v>40</v>
      </c>
      <c r="AD1852">
        <v>29</v>
      </c>
      <c r="AE1852" t="s">
        <v>6916</v>
      </c>
      <c r="AF1852" t="s">
        <v>6917</v>
      </c>
    </row>
    <row r="1853" spans="17:32">
      <c r="Q1853">
        <v>4</v>
      </c>
      <c r="R1853">
        <v>8</v>
      </c>
      <c r="S1853">
        <v>16</v>
      </c>
      <c r="T1853" t="s">
        <v>6918</v>
      </c>
      <c r="U1853" t="s">
        <v>6919</v>
      </c>
      <c r="AC1853">
        <v>40</v>
      </c>
      <c r="AD1853">
        <v>30</v>
      </c>
      <c r="AE1853" t="s">
        <v>6920</v>
      </c>
      <c r="AF1853" t="s">
        <v>6921</v>
      </c>
    </row>
    <row r="1854" spans="17:32">
      <c r="Q1854">
        <v>4</v>
      </c>
      <c r="R1854">
        <v>8</v>
      </c>
      <c r="S1854">
        <v>17</v>
      </c>
      <c r="T1854" t="s">
        <v>6922</v>
      </c>
      <c r="U1854" t="s">
        <v>6923</v>
      </c>
      <c r="AC1854">
        <v>40</v>
      </c>
      <c r="AD1854">
        <v>31</v>
      </c>
      <c r="AE1854" t="s">
        <v>6924</v>
      </c>
      <c r="AF1854" t="s">
        <v>6925</v>
      </c>
    </row>
    <row r="1855" spans="17:32">
      <c r="Q1855">
        <v>4</v>
      </c>
      <c r="R1855">
        <v>8</v>
      </c>
      <c r="S1855">
        <v>18</v>
      </c>
      <c r="T1855" t="s">
        <v>6926</v>
      </c>
      <c r="U1855" t="s">
        <v>6927</v>
      </c>
      <c r="AC1855">
        <v>40</v>
      </c>
      <c r="AD1855">
        <v>32</v>
      </c>
      <c r="AE1855" t="s">
        <v>6928</v>
      </c>
      <c r="AF1855" t="s">
        <v>6929</v>
      </c>
    </row>
    <row r="1856" spans="17:32">
      <c r="Q1856">
        <v>4</v>
      </c>
      <c r="R1856">
        <v>8</v>
      </c>
      <c r="S1856">
        <v>19</v>
      </c>
      <c r="T1856" t="s">
        <v>6930</v>
      </c>
      <c r="U1856" t="s">
        <v>6931</v>
      </c>
      <c r="AC1856">
        <v>40</v>
      </c>
      <c r="AD1856">
        <v>33</v>
      </c>
      <c r="AE1856" t="s">
        <v>6932</v>
      </c>
      <c r="AF1856" t="s">
        <v>6933</v>
      </c>
    </row>
    <row r="1857" spans="17:32">
      <c r="Q1857">
        <v>4</v>
      </c>
      <c r="R1857">
        <v>8</v>
      </c>
      <c r="S1857">
        <v>20</v>
      </c>
      <c r="T1857" t="s">
        <v>6934</v>
      </c>
      <c r="U1857" t="s">
        <v>6935</v>
      </c>
      <c r="AC1857">
        <v>40</v>
      </c>
      <c r="AD1857">
        <v>34</v>
      </c>
      <c r="AE1857" t="s">
        <v>6936</v>
      </c>
      <c r="AF1857" t="s">
        <v>6937</v>
      </c>
    </row>
    <row r="1858" spans="17:32">
      <c r="Q1858">
        <v>4</v>
      </c>
      <c r="R1858">
        <v>8</v>
      </c>
      <c r="S1858">
        <v>21</v>
      </c>
      <c r="T1858" t="s">
        <v>6938</v>
      </c>
      <c r="U1858" t="s">
        <v>6939</v>
      </c>
      <c r="AC1858">
        <v>40</v>
      </c>
      <c r="AD1858">
        <v>35</v>
      </c>
      <c r="AE1858" t="s">
        <v>6940</v>
      </c>
      <c r="AF1858" t="s">
        <v>6941</v>
      </c>
    </row>
    <row r="1859" spans="17:32">
      <c r="Q1859">
        <v>4</v>
      </c>
      <c r="R1859">
        <v>8</v>
      </c>
      <c r="S1859">
        <v>22</v>
      </c>
      <c r="T1859" t="s">
        <v>6942</v>
      </c>
      <c r="U1859" t="s">
        <v>6943</v>
      </c>
      <c r="AC1859">
        <v>40</v>
      </c>
      <c r="AD1859">
        <v>36</v>
      </c>
      <c r="AE1859" t="s">
        <v>6944</v>
      </c>
      <c r="AF1859" t="s">
        <v>6945</v>
      </c>
    </row>
    <row r="1860" spans="17:32">
      <c r="Q1860">
        <v>4</v>
      </c>
      <c r="R1860">
        <v>8</v>
      </c>
      <c r="S1860">
        <v>23</v>
      </c>
      <c r="T1860" t="s">
        <v>6946</v>
      </c>
      <c r="U1860" t="s">
        <v>6947</v>
      </c>
      <c r="AC1860">
        <v>40</v>
      </c>
      <c r="AD1860">
        <v>37</v>
      </c>
      <c r="AE1860" t="s">
        <v>6948</v>
      </c>
      <c r="AF1860" t="s">
        <v>6949</v>
      </c>
    </row>
    <row r="1861" spans="17:32">
      <c r="Q1861">
        <v>4</v>
      </c>
      <c r="R1861">
        <v>8</v>
      </c>
      <c r="S1861">
        <v>24</v>
      </c>
      <c r="T1861" t="s">
        <v>6950</v>
      </c>
      <c r="U1861" t="s">
        <v>6951</v>
      </c>
      <c r="AC1861">
        <v>40</v>
      </c>
      <c r="AD1861">
        <v>38</v>
      </c>
      <c r="AE1861" t="s">
        <v>6952</v>
      </c>
      <c r="AF1861" t="s">
        <v>6953</v>
      </c>
    </row>
    <row r="1862" spans="17:32">
      <c r="Q1862">
        <v>4</v>
      </c>
      <c r="R1862">
        <v>8</v>
      </c>
      <c r="S1862">
        <v>25</v>
      </c>
      <c r="T1862" t="s">
        <v>6954</v>
      </c>
      <c r="U1862" t="s">
        <v>6955</v>
      </c>
      <c r="AC1862">
        <v>40</v>
      </c>
      <c r="AD1862">
        <v>39</v>
      </c>
      <c r="AE1862" t="s">
        <v>6956</v>
      </c>
      <c r="AF1862" t="s">
        <v>6957</v>
      </c>
    </row>
    <row r="1863" spans="17:32">
      <c r="Q1863">
        <v>4</v>
      </c>
      <c r="R1863">
        <v>8</v>
      </c>
      <c r="S1863">
        <v>26</v>
      </c>
      <c r="T1863" t="s">
        <v>6958</v>
      </c>
      <c r="U1863" t="s">
        <v>6959</v>
      </c>
      <c r="AC1863">
        <v>40</v>
      </c>
      <c r="AD1863">
        <v>40</v>
      </c>
      <c r="AE1863" t="s">
        <v>6960</v>
      </c>
      <c r="AF1863" t="s">
        <v>6961</v>
      </c>
    </row>
    <row r="1864" spans="17:32">
      <c r="Q1864">
        <v>4</v>
      </c>
      <c r="R1864">
        <v>8</v>
      </c>
      <c r="S1864">
        <v>27</v>
      </c>
      <c r="T1864" t="s">
        <v>6962</v>
      </c>
      <c r="U1864" t="s">
        <v>6963</v>
      </c>
      <c r="AC1864">
        <v>40</v>
      </c>
      <c r="AD1864">
        <v>41</v>
      </c>
      <c r="AE1864" t="s">
        <v>6964</v>
      </c>
      <c r="AF1864" t="s">
        <v>6965</v>
      </c>
    </row>
    <row r="1865" spans="17:32">
      <c r="Q1865">
        <v>4</v>
      </c>
      <c r="R1865">
        <v>8</v>
      </c>
      <c r="S1865">
        <v>28</v>
      </c>
      <c r="T1865" t="s">
        <v>6966</v>
      </c>
      <c r="U1865" t="s">
        <v>6967</v>
      </c>
      <c r="AC1865">
        <v>40</v>
      </c>
      <c r="AD1865">
        <v>42</v>
      </c>
      <c r="AE1865" t="s">
        <v>6968</v>
      </c>
      <c r="AF1865" t="s">
        <v>6969</v>
      </c>
    </row>
    <row r="1866" spans="17:32">
      <c r="Q1866">
        <v>4</v>
      </c>
      <c r="R1866">
        <v>8</v>
      </c>
      <c r="S1866">
        <v>29</v>
      </c>
      <c r="T1866" t="s">
        <v>6970</v>
      </c>
      <c r="U1866" t="s">
        <v>6971</v>
      </c>
      <c r="AC1866">
        <v>40</v>
      </c>
      <c r="AD1866">
        <v>43</v>
      </c>
      <c r="AE1866" t="s">
        <v>6972</v>
      </c>
      <c r="AF1866" t="s">
        <v>6973</v>
      </c>
    </row>
    <row r="1867" spans="17:32">
      <c r="Q1867">
        <v>4</v>
      </c>
      <c r="R1867">
        <v>8</v>
      </c>
      <c r="S1867">
        <v>30</v>
      </c>
      <c r="T1867" t="s">
        <v>6974</v>
      </c>
      <c r="U1867" t="s">
        <v>6975</v>
      </c>
      <c r="AC1867">
        <v>40</v>
      </c>
      <c r="AD1867">
        <v>44</v>
      </c>
      <c r="AE1867" t="s">
        <v>6976</v>
      </c>
      <c r="AF1867" t="s">
        <v>6977</v>
      </c>
    </row>
    <row r="1868" spans="17:32">
      <c r="Q1868">
        <v>4</v>
      </c>
      <c r="R1868">
        <v>8</v>
      </c>
      <c r="S1868">
        <v>31</v>
      </c>
      <c r="T1868" t="s">
        <v>6978</v>
      </c>
      <c r="U1868" t="s">
        <v>6979</v>
      </c>
      <c r="AC1868">
        <v>40</v>
      </c>
      <c r="AD1868">
        <v>45</v>
      </c>
      <c r="AE1868" t="s">
        <v>6980</v>
      </c>
      <c r="AF1868" t="s">
        <v>6981</v>
      </c>
    </row>
    <row r="1869" spans="17:32">
      <c r="Q1869">
        <v>4</v>
      </c>
      <c r="R1869">
        <v>8</v>
      </c>
      <c r="S1869">
        <v>32</v>
      </c>
      <c r="T1869" t="s">
        <v>6982</v>
      </c>
      <c r="U1869" t="s">
        <v>6983</v>
      </c>
      <c r="AC1869">
        <v>40</v>
      </c>
      <c r="AD1869">
        <v>46</v>
      </c>
      <c r="AE1869" t="s">
        <v>6984</v>
      </c>
      <c r="AF1869" t="s">
        <v>6985</v>
      </c>
    </row>
    <row r="1870" spans="17:32">
      <c r="Q1870">
        <v>4</v>
      </c>
      <c r="R1870">
        <v>8</v>
      </c>
      <c r="S1870">
        <v>33</v>
      </c>
      <c r="T1870" t="s">
        <v>6986</v>
      </c>
      <c r="U1870" t="s">
        <v>6987</v>
      </c>
      <c r="AC1870">
        <v>40</v>
      </c>
      <c r="AD1870">
        <v>47</v>
      </c>
      <c r="AE1870" t="s">
        <v>6988</v>
      </c>
      <c r="AF1870" t="s">
        <v>6989</v>
      </c>
    </row>
    <row r="1871" spans="17:32">
      <c r="Q1871">
        <v>4</v>
      </c>
      <c r="R1871">
        <v>8</v>
      </c>
      <c r="S1871">
        <v>34</v>
      </c>
      <c r="T1871" t="s">
        <v>6990</v>
      </c>
      <c r="U1871" t="s">
        <v>6991</v>
      </c>
      <c r="AC1871">
        <v>40</v>
      </c>
      <c r="AD1871">
        <v>48</v>
      </c>
      <c r="AE1871" t="s">
        <v>6992</v>
      </c>
      <c r="AF1871" t="s">
        <v>6993</v>
      </c>
    </row>
    <row r="1872" spans="17:32">
      <c r="Q1872">
        <v>4</v>
      </c>
      <c r="R1872">
        <v>8</v>
      </c>
      <c r="S1872">
        <v>35</v>
      </c>
      <c r="T1872" t="s">
        <v>6994</v>
      </c>
      <c r="U1872" t="s">
        <v>6995</v>
      </c>
      <c r="AC1872">
        <v>40</v>
      </c>
      <c r="AD1872">
        <v>49</v>
      </c>
      <c r="AE1872" t="s">
        <v>6996</v>
      </c>
      <c r="AF1872" t="s">
        <v>6997</v>
      </c>
    </row>
    <row r="1873" spans="17:32">
      <c r="Q1873">
        <v>4</v>
      </c>
      <c r="R1873">
        <v>8</v>
      </c>
      <c r="S1873">
        <v>36</v>
      </c>
      <c r="T1873" t="s">
        <v>6998</v>
      </c>
      <c r="U1873" t="s">
        <v>6999</v>
      </c>
      <c r="AC1873">
        <v>40</v>
      </c>
      <c r="AD1873">
        <v>50</v>
      </c>
      <c r="AE1873" t="s">
        <v>7000</v>
      </c>
      <c r="AF1873" t="s">
        <v>7001</v>
      </c>
    </row>
    <row r="1874" spans="17:32">
      <c r="Q1874">
        <v>4</v>
      </c>
      <c r="R1874">
        <v>8</v>
      </c>
      <c r="S1874">
        <v>37</v>
      </c>
      <c r="T1874" t="s">
        <v>7002</v>
      </c>
      <c r="U1874" t="s">
        <v>7003</v>
      </c>
      <c r="AC1874">
        <v>40</v>
      </c>
      <c r="AD1874">
        <v>51</v>
      </c>
      <c r="AE1874" t="s">
        <v>7004</v>
      </c>
      <c r="AF1874" t="s">
        <v>7005</v>
      </c>
    </row>
    <row r="1875" spans="17:32">
      <c r="Q1875">
        <v>4</v>
      </c>
      <c r="R1875">
        <v>8</v>
      </c>
      <c r="S1875">
        <v>38</v>
      </c>
      <c r="T1875" t="s">
        <v>7006</v>
      </c>
      <c r="U1875" t="s">
        <v>7007</v>
      </c>
      <c r="AC1875">
        <v>40</v>
      </c>
      <c r="AD1875">
        <v>52</v>
      </c>
      <c r="AE1875" t="s">
        <v>7008</v>
      </c>
      <c r="AF1875" t="s">
        <v>7009</v>
      </c>
    </row>
    <row r="1876" spans="17:32">
      <c r="Q1876">
        <v>4</v>
      </c>
      <c r="R1876">
        <v>8</v>
      </c>
      <c r="S1876">
        <v>39</v>
      </c>
      <c r="T1876" t="s">
        <v>7010</v>
      </c>
      <c r="U1876" t="s">
        <v>7011</v>
      </c>
      <c r="AC1876">
        <v>40</v>
      </c>
      <c r="AD1876">
        <v>53</v>
      </c>
      <c r="AE1876" t="s">
        <v>7012</v>
      </c>
      <c r="AF1876" t="s">
        <v>7013</v>
      </c>
    </row>
    <row r="1877" spans="17:32">
      <c r="Q1877">
        <v>4</v>
      </c>
      <c r="R1877">
        <v>8</v>
      </c>
      <c r="S1877">
        <v>40</v>
      </c>
      <c r="T1877" t="s">
        <v>7014</v>
      </c>
      <c r="U1877" t="s">
        <v>7015</v>
      </c>
      <c r="AC1877">
        <v>40</v>
      </c>
      <c r="AD1877">
        <v>54</v>
      </c>
      <c r="AE1877" t="s">
        <v>7016</v>
      </c>
      <c r="AF1877" t="s">
        <v>7017</v>
      </c>
    </row>
    <row r="1878" spans="17:32">
      <c r="Q1878">
        <v>4</v>
      </c>
      <c r="R1878">
        <v>8</v>
      </c>
      <c r="S1878">
        <v>41</v>
      </c>
      <c r="T1878" t="s">
        <v>7018</v>
      </c>
      <c r="U1878" t="s">
        <v>7019</v>
      </c>
      <c r="AC1878">
        <v>40</v>
      </c>
      <c r="AD1878">
        <v>55</v>
      </c>
      <c r="AE1878" t="s">
        <v>7020</v>
      </c>
      <c r="AF1878" t="s">
        <v>7021</v>
      </c>
    </row>
    <row r="1879" spans="17:32">
      <c r="Q1879">
        <v>4</v>
      </c>
      <c r="R1879">
        <v>8</v>
      </c>
      <c r="S1879">
        <v>42</v>
      </c>
      <c r="T1879" t="s">
        <v>7022</v>
      </c>
      <c r="U1879" t="s">
        <v>7023</v>
      </c>
      <c r="AC1879">
        <v>40</v>
      </c>
      <c r="AD1879">
        <v>56</v>
      </c>
      <c r="AE1879" t="s">
        <v>7024</v>
      </c>
      <c r="AF1879" t="s">
        <v>7025</v>
      </c>
    </row>
    <row r="1880" spans="17:32">
      <c r="Q1880">
        <v>4</v>
      </c>
      <c r="R1880">
        <v>8</v>
      </c>
      <c r="S1880">
        <v>43</v>
      </c>
      <c r="T1880" t="s">
        <v>7026</v>
      </c>
      <c r="U1880" t="s">
        <v>7027</v>
      </c>
      <c r="AC1880">
        <v>40</v>
      </c>
      <c r="AD1880">
        <v>57</v>
      </c>
      <c r="AE1880" t="s">
        <v>7028</v>
      </c>
      <c r="AF1880" t="s">
        <v>7029</v>
      </c>
    </row>
    <row r="1881" spans="17:32">
      <c r="Q1881">
        <v>4</v>
      </c>
      <c r="R1881">
        <v>8</v>
      </c>
      <c r="S1881">
        <v>44</v>
      </c>
      <c r="T1881" t="s">
        <v>7030</v>
      </c>
      <c r="U1881" t="s">
        <v>7031</v>
      </c>
      <c r="AC1881">
        <v>40</v>
      </c>
      <c r="AD1881">
        <v>58</v>
      </c>
      <c r="AE1881" t="s">
        <v>7032</v>
      </c>
      <c r="AF1881" t="s">
        <v>7033</v>
      </c>
    </row>
    <row r="1882" spans="17:32">
      <c r="Q1882">
        <v>4</v>
      </c>
      <c r="R1882">
        <v>8</v>
      </c>
      <c r="S1882">
        <v>45</v>
      </c>
      <c r="T1882" t="s">
        <v>7034</v>
      </c>
      <c r="U1882" t="s">
        <v>7035</v>
      </c>
      <c r="AC1882">
        <v>40</v>
      </c>
      <c r="AD1882">
        <v>59</v>
      </c>
      <c r="AE1882" t="s">
        <v>7036</v>
      </c>
      <c r="AF1882" t="s">
        <v>7037</v>
      </c>
    </row>
    <row r="1883" spans="17:32">
      <c r="Q1883">
        <v>4</v>
      </c>
      <c r="R1883">
        <v>8</v>
      </c>
      <c r="S1883">
        <v>46</v>
      </c>
      <c r="T1883" t="s">
        <v>7038</v>
      </c>
      <c r="U1883" t="s">
        <v>7039</v>
      </c>
      <c r="AC1883">
        <v>40</v>
      </c>
      <c r="AD1883">
        <v>60</v>
      </c>
      <c r="AE1883" t="s">
        <v>7040</v>
      </c>
      <c r="AF1883" t="s">
        <v>7041</v>
      </c>
    </row>
    <row r="1884" spans="17:32">
      <c r="Q1884">
        <v>4</v>
      </c>
      <c r="R1884">
        <v>8</v>
      </c>
      <c r="S1884">
        <v>47</v>
      </c>
      <c r="T1884" t="s">
        <v>7042</v>
      </c>
      <c r="U1884" t="s">
        <v>7043</v>
      </c>
      <c r="AC1884">
        <v>40</v>
      </c>
      <c r="AD1884">
        <v>61</v>
      </c>
      <c r="AE1884" t="s">
        <v>7044</v>
      </c>
      <c r="AF1884" t="s">
        <v>7045</v>
      </c>
    </row>
    <row r="1885" spans="17:32">
      <c r="Q1885">
        <v>4</v>
      </c>
      <c r="R1885">
        <v>8</v>
      </c>
      <c r="S1885">
        <v>48</v>
      </c>
      <c r="T1885" t="s">
        <v>7046</v>
      </c>
      <c r="U1885" t="s">
        <v>7047</v>
      </c>
      <c r="AC1885">
        <v>40</v>
      </c>
      <c r="AD1885">
        <v>62</v>
      </c>
      <c r="AE1885" t="s">
        <v>7048</v>
      </c>
      <c r="AF1885" t="s">
        <v>7049</v>
      </c>
    </row>
    <row r="1886" spans="17:32">
      <c r="Q1886">
        <v>4</v>
      </c>
      <c r="R1886">
        <v>8</v>
      </c>
      <c r="S1886">
        <v>49</v>
      </c>
      <c r="T1886" t="s">
        <v>7050</v>
      </c>
      <c r="U1886" t="s">
        <v>7051</v>
      </c>
      <c r="AC1886">
        <v>40</v>
      </c>
      <c r="AD1886">
        <v>63</v>
      </c>
      <c r="AE1886" t="s">
        <v>7052</v>
      </c>
      <c r="AF1886" t="s">
        <v>7053</v>
      </c>
    </row>
    <row r="1887" spans="17:32">
      <c r="Q1887">
        <v>4</v>
      </c>
      <c r="R1887">
        <v>8</v>
      </c>
      <c r="S1887">
        <v>50</v>
      </c>
      <c r="T1887" t="s">
        <v>7054</v>
      </c>
      <c r="U1887" t="s">
        <v>7055</v>
      </c>
      <c r="AC1887">
        <v>40</v>
      </c>
      <c r="AD1887">
        <v>64</v>
      </c>
      <c r="AE1887" t="s">
        <v>7056</v>
      </c>
      <c r="AF1887" t="s">
        <v>7057</v>
      </c>
    </row>
    <row r="1888" spans="17:32">
      <c r="Q1888">
        <v>4</v>
      </c>
      <c r="R1888">
        <v>8</v>
      </c>
      <c r="S1888">
        <v>51</v>
      </c>
      <c r="T1888" t="s">
        <v>7058</v>
      </c>
      <c r="U1888" t="s">
        <v>7059</v>
      </c>
      <c r="AC1888">
        <v>40</v>
      </c>
      <c r="AD1888">
        <v>65</v>
      </c>
      <c r="AE1888" t="s">
        <v>7060</v>
      </c>
      <c r="AF1888" t="s">
        <v>7061</v>
      </c>
    </row>
    <row r="1889" spans="17:32">
      <c r="Q1889">
        <v>4</v>
      </c>
      <c r="R1889">
        <v>8</v>
      </c>
      <c r="S1889">
        <v>52</v>
      </c>
      <c r="T1889" t="s">
        <v>7062</v>
      </c>
      <c r="U1889" t="s">
        <v>7063</v>
      </c>
      <c r="AC1889">
        <v>40</v>
      </c>
      <c r="AD1889">
        <v>66</v>
      </c>
      <c r="AE1889" t="s">
        <v>7064</v>
      </c>
      <c r="AF1889" t="s">
        <v>7065</v>
      </c>
    </row>
    <row r="1890" spans="17:32">
      <c r="Q1890">
        <v>4</v>
      </c>
      <c r="R1890">
        <v>8</v>
      </c>
      <c r="S1890">
        <v>53</v>
      </c>
      <c r="T1890" t="s">
        <v>7066</v>
      </c>
      <c r="U1890" t="s">
        <v>7067</v>
      </c>
      <c r="AC1890">
        <v>40</v>
      </c>
      <c r="AD1890">
        <v>67</v>
      </c>
      <c r="AE1890" t="s">
        <v>7068</v>
      </c>
      <c r="AF1890" t="s">
        <v>7069</v>
      </c>
    </row>
    <row r="1891" spans="17:32">
      <c r="Q1891">
        <v>4</v>
      </c>
      <c r="R1891">
        <v>8</v>
      </c>
      <c r="S1891">
        <v>54</v>
      </c>
      <c r="T1891" t="s">
        <v>7070</v>
      </c>
      <c r="U1891" t="s">
        <v>7071</v>
      </c>
      <c r="AC1891">
        <v>40</v>
      </c>
      <c r="AD1891">
        <v>68</v>
      </c>
      <c r="AE1891" t="s">
        <v>7072</v>
      </c>
      <c r="AF1891" t="s">
        <v>7073</v>
      </c>
    </row>
    <row r="1892" spans="17:32">
      <c r="Q1892">
        <v>4</v>
      </c>
      <c r="R1892">
        <v>8</v>
      </c>
      <c r="S1892">
        <v>55</v>
      </c>
      <c r="T1892" t="s">
        <v>7074</v>
      </c>
      <c r="U1892" t="s">
        <v>7075</v>
      </c>
      <c r="AC1892">
        <v>40</v>
      </c>
      <c r="AD1892">
        <v>69</v>
      </c>
      <c r="AE1892" t="s">
        <v>7076</v>
      </c>
      <c r="AF1892" t="s">
        <v>7077</v>
      </c>
    </row>
    <row r="1893" spans="17:32">
      <c r="Q1893">
        <v>4</v>
      </c>
      <c r="R1893">
        <v>8</v>
      </c>
      <c r="S1893">
        <v>56</v>
      </c>
      <c r="T1893" t="s">
        <v>7078</v>
      </c>
      <c r="U1893" t="s">
        <v>7079</v>
      </c>
      <c r="AC1893">
        <v>40</v>
      </c>
      <c r="AD1893">
        <v>70</v>
      </c>
      <c r="AE1893" t="s">
        <v>7080</v>
      </c>
      <c r="AF1893" t="s">
        <v>7081</v>
      </c>
    </row>
    <row r="1894" spans="17:32">
      <c r="Q1894">
        <v>4</v>
      </c>
      <c r="R1894">
        <v>8</v>
      </c>
      <c r="S1894">
        <v>57</v>
      </c>
      <c r="T1894" t="s">
        <v>7082</v>
      </c>
      <c r="U1894" t="s">
        <v>7083</v>
      </c>
      <c r="AC1894">
        <v>40</v>
      </c>
      <c r="AD1894">
        <v>71</v>
      </c>
      <c r="AE1894" t="s">
        <v>7084</v>
      </c>
      <c r="AF1894" t="s">
        <v>7085</v>
      </c>
    </row>
    <row r="1895" spans="17:32">
      <c r="Q1895">
        <v>4</v>
      </c>
      <c r="R1895">
        <v>8</v>
      </c>
      <c r="S1895">
        <v>58</v>
      </c>
      <c r="T1895" t="s">
        <v>7086</v>
      </c>
      <c r="U1895" t="s">
        <v>7087</v>
      </c>
      <c r="AC1895">
        <v>40</v>
      </c>
      <c r="AD1895">
        <v>72</v>
      </c>
      <c r="AE1895" t="s">
        <v>7088</v>
      </c>
      <c r="AF1895" t="s">
        <v>7089</v>
      </c>
    </row>
    <row r="1896" spans="17:32">
      <c r="Q1896">
        <v>4</v>
      </c>
      <c r="R1896">
        <v>8</v>
      </c>
      <c r="S1896">
        <v>59</v>
      </c>
      <c r="T1896" t="s">
        <v>7090</v>
      </c>
      <c r="U1896" t="s">
        <v>7091</v>
      </c>
      <c r="AC1896">
        <v>40</v>
      </c>
      <c r="AD1896">
        <v>73</v>
      </c>
      <c r="AE1896" t="s">
        <v>7092</v>
      </c>
      <c r="AF1896" t="s">
        <v>7093</v>
      </c>
    </row>
    <row r="1897" spans="17:32">
      <c r="Q1897">
        <v>4</v>
      </c>
      <c r="R1897">
        <v>8</v>
      </c>
      <c r="S1897">
        <v>60</v>
      </c>
      <c r="T1897" t="s">
        <v>7094</v>
      </c>
      <c r="U1897" t="s">
        <v>7095</v>
      </c>
      <c r="AC1897">
        <v>40</v>
      </c>
      <c r="AD1897">
        <v>74</v>
      </c>
      <c r="AE1897" t="s">
        <v>7096</v>
      </c>
      <c r="AF1897" t="s">
        <v>7097</v>
      </c>
    </row>
    <row r="1898" spans="17:32">
      <c r="Q1898">
        <v>4</v>
      </c>
      <c r="R1898">
        <v>8</v>
      </c>
      <c r="S1898">
        <v>61</v>
      </c>
      <c r="T1898" t="s">
        <v>7098</v>
      </c>
      <c r="U1898" t="s">
        <v>7099</v>
      </c>
      <c r="AC1898">
        <v>41</v>
      </c>
      <c r="AD1898">
        <v>1</v>
      </c>
      <c r="AE1898" t="s">
        <v>7100</v>
      </c>
      <c r="AF1898" t="s">
        <v>7101</v>
      </c>
    </row>
    <row r="1899" spans="17:32">
      <c r="Q1899">
        <v>4</v>
      </c>
      <c r="R1899">
        <v>8</v>
      </c>
      <c r="S1899">
        <v>62</v>
      </c>
      <c r="T1899" t="s">
        <v>7102</v>
      </c>
      <c r="U1899" t="s">
        <v>7103</v>
      </c>
      <c r="AC1899">
        <v>41</v>
      </c>
      <c r="AD1899">
        <v>2</v>
      </c>
      <c r="AE1899" t="s">
        <v>7104</v>
      </c>
      <c r="AF1899" t="s">
        <v>7105</v>
      </c>
    </row>
    <row r="1900" spans="17:32">
      <c r="Q1900">
        <v>4</v>
      </c>
      <c r="R1900">
        <v>8</v>
      </c>
      <c r="S1900">
        <v>63</v>
      </c>
      <c r="T1900" t="s">
        <v>7106</v>
      </c>
      <c r="U1900" t="s">
        <v>7107</v>
      </c>
      <c r="AC1900">
        <v>41</v>
      </c>
      <c r="AD1900">
        <v>3</v>
      </c>
      <c r="AE1900" t="s">
        <v>7108</v>
      </c>
      <c r="AF1900" t="s">
        <v>7109</v>
      </c>
    </row>
    <row r="1901" spans="17:32">
      <c r="Q1901">
        <v>4</v>
      </c>
      <c r="R1901">
        <v>8</v>
      </c>
      <c r="S1901">
        <v>64</v>
      </c>
      <c r="T1901" t="s">
        <v>7110</v>
      </c>
      <c r="U1901" t="s">
        <v>7111</v>
      </c>
      <c r="AC1901">
        <v>41</v>
      </c>
      <c r="AD1901">
        <v>4</v>
      </c>
      <c r="AE1901" t="s">
        <v>7112</v>
      </c>
      <c r="AF1901" t="s">
        <v>7113</v>
      </c>
    </row>
    <row r="1902" spans="17:32">
      <c r="Q1902">
        <v>4</v>
      </c>
      <c r="R1902">
        <v>8</v>
      </c>
      <c r="S1902">
        <v>65</v>
      </c>
      <c r="T1902" t="s">
        <v>7114</v>
      </c>
      <c r="U1902" t="s">
        <v>7115</v>
      </c>
      <c r="AC1902">
        <v>41</v>
      </c>
      <c r="AD1902">
        <v>5</v>
      </c>
      <c r="AE1902" t="s">
        <v>7116</v>
      </c>
      <c r="AF1902" t="s">
        <v>7117</v>
      </c>
    </row>
    <row r="1903" spans="17:32">
      <c r="Q1903">
        <v>4</v>
      </c>
      <c r="R1903">
        <v>8</v>
      </c>
      <c r="S1903">
        <v>66</v>
      </c>
      <c r="T1903" t="s">
        <v>7118</v>
      </c>
      <c r="U1903" t="s">
        <v>7119</v>
      </c>
      <c r="AC1903">
        <v>41</v>
      </c>
      <c r="AD1903">
        <v>6</v>
      </c>
      <c r="AE1903" t="s">
        <v>7120</v>
      </c>
      <c r="AF1903" t="s">
        <v>7121</v>
      </c>
    </row>
    <row r="1904" spans="17:32">
      <c r="Q1904">
        <v>4</v>
      </c>
      <c r="R1904">
        <v>8</v>
      </c>
      <c r="S1904">
        <v>67</v>
      </c>
      <c r="T1904" t="s">
        <v>5561</v>
      </c>
      <c r="U1904" t="s">
        <v>7122</v>
      </c>
      <c r="AC1904">
        <v>41</v>
      </c>
      <c r="AD1904">
        <v>7</v>
      </c>
      <c r="AE1904" t="s">
        <v>7123</v>
      </c>
      <c r="AF1904" t="s">
        <v>7124</v>
      </c>
    </row>
    <row r="1905" spans="17:32">
      <c r="Q1905">
        <v>4</v>
      </c>
      <c r="R1905">
        <v>8</v>
      </c>
      <c r="S1905">
        <v>68</v>
      </c>
      <c r="T1905" t="s">
        <v>7125</v>
      </c>
      <c r="U1905" t="s">
        <v>7126</v>
      </c>
      <c r="AC1905">
        <v>41</v>
      </c>
      <c r="AD1905">
        <v>8</v>
      </c>
      <c r="AE1905" t="s">
        <v>7127</v>
      </c>
      <c r="AF1905" t="s">
        <v>7128</v>
      </c>
    </row>
    <row r="1906" spans="17:32">
      <c r="Q1906">
        <v>4</v>
      </c>
      <c r="R1906">
        <v>8</v>
      </c>
      <c r="S1906">
        <v>69</v>
      </c>
      <c r="T1906" t="s">
        <v>7129</v>
      </c>
      <c r="U1906" t="s">
        <v>7130</v>
      </c>
      <c r="AC1906">
        <v>41</v>
      </c>
      <c r="AD1906">
        <v>9</v>
      </c>
      <c r="AE1906" t="s">
        <v>7131</v>
      </c>
      <c r="AF1906" t="s">
        <v>7132</v>
      </c>
    </row>
    <row r="1907" spans="17:32">
      <c r="Q1907">
        <v>4</v>
      </c>
      <c r="R1907">
        <v>8</v>
      </c>
      <c r="S1907">
        <v>70</v>
      </c>
      <c r="T1907" t="s">
        <v>7133</v>
      </c>
      <c r="U1907" t="s">
        <v>7134</v>
      </c>
      <c r="AC1907">
        <v>41</v>
      </c>
      <c r="AD1907">
        <v>10</v>
      </c>
      <c r="AE1907" t="s">
        <v>7135</v>
      </c>
      <c r="AF1907" t="s">
        <v>7136</v>
      </c>
    </row>
    <row r="1908" spans="17:32">
      <c r="Q1908">
        <v>4</v>
      </c>
      <c r="R1908">
        <v>8</v>
      </c>
      <c r="S1908">
        <v>71</v>
      </c>
      <c r="T1908" t="s">
        <v>7137</v>
      </c>
      <c r="U1908" t="s">
        <v>7138</v>
      </c>
      <c r="AC1908">
        <v>41</v>
      </c>
      <c r="AD1908">
        <v>11</v>
      </c>
      <c r="AE1908" t="s">
        <v>7139</v>
      </c>
      <c r="AF1908" t="s">
        <v>7140</v>
      </c>
    </row>
    <row r="1909" spans="17:32">
      <c r="Q1909">
        <v>4</v>
      </c>
      <c r="R1909">
        <v>8</v>
      </c>
      <c r="S1909">
        <v>72</v>
      </c>
      <c r="T1909" t="s">
        <v>7141</v>
      </c>
      <c r="U1909" t="s">
        <v>7142</v>
      </c>
      <c r="AC1909">
        <v>41</v>
      </c>
      <c r="AD1909">
        <v>12</v>
      </c>
      <c r="AE1909" t="s">
        <v>7143</v>
      </c>
      <c r="AF1909" t="s">
        <v>7144</v>
      </c>
    </row>
    <row r="1910" spans="17:32">
      <c r="Q1910">
        <v>4</v>
      </c>
      <c r="R1910">
        <v>8</v>
      </c>
      <c r="S1910">
        <v>73</v>
      </c>
      <c r="T1910" t="s">
        <v>7145</v>
      </c>
      <c r="U1910" t="s">
        <v>7146</v>
      </c>
      <c r="AC1910">
        <v>41</v>
      </c>
      <c r="AD1910">
        <v>13</v>
      </c>
      <c r="AE1910" t="s">
        <v>7147</v>
      </c>
      <c r="AF1910" t="s">
        <v>7148</v>
      </c>
    </row>
    <row r="1911" spans="17:32">
      <c r="Q1911">
        <v>4</v>
      </c>
      <c r="R1911">
        <v>8</v>
      </c>
      <c r="S1911">
        <v>74</v>
      </c>
      <c r="T1911" t="s">
        <v>7149</v>
      </c>
      <c r="U1911" t="s">
        <v>7150</v>
      </c>
      <c r="AC1911">
        <v>41</v>
      </c>
      <c r="AD1911">
        <v>14</v>
      </c>
      <c r="AE1911" t="s">
        <v>7151</v>
      </c>
      <c r="AF1911" t="s">
        <v>7152</v>
      </c>
    </row>
    <row r="1912" spans="17:32">
      <c r="Q1912">
        <v>4</v>
      </c>
      <c r="R1912">
        <v>8</v>
      </c>
      <c r="S1912">
        <v>75</v>
      </c>
      <c r="T1912" t="s">
        <v>7153</v>
      </c>
      <c r="U1912" t="s">
        <v>7154</v>
      </c>
      <c r="AC1912">
        <v>41</v>
      </c>
      <c r="AD1912">
        <v>15</v>
      </c>
      <c r="AE1912" t="s">
        <v>7155</v>
      </c>
      <c r="AF1912" t="s">
        <v>7156</v>
      </c>
    </row>
    <row r="1913" spans="17:32">
      <c r="Q1913">
        <v>4</v>
      </c>
      <c r="R1913">
        <v>8</v>
      </c>
      <c r="S1913">
        <v>76</v>
      </c>
      <c r="T1913" t="s">
        <v>7157</v>
      </c>
      <c r="U1913" t="s">
        <v>7158</v>
      </c>
      <c r="AC1913">
        <v>41</v>
      </c>
      <c r="AD1913">
        <v>16</v>
      </c>
      <c r="AE1913" t="s">
        <v>7159</v>
      </c>
      <c r="AF1913" t="s">
        <v>7160</v>
      </c>
    </row>
    <row r="1914" spans="17:32">
      <c r="Q1914">
        <v>4</v>
      </c>
      <c r="R1914">
        <v>8</v>
      </c>
      <c r="S1914">
        <v>77</v>
      </c>
      <c r="T1914" t="s">
        <v>7161</v>
      </c>
      <c r="U1914" t="s">
        <v>7162</v>
      </c>
      <c r="AC1914">
        <v>41</v>
      </c>
      <c r="AD1914">
        <v>17</v>
      </c>
      <c r="AE1914" t="s">
        <v>7163</v>
      </c>
      <c r="AF1914" t="s">
        <v>7164</v>
      </c>
    </row>
    <row r="1915" spans="17:32">
      <c r="Q1915">
        <v>4</v>
      </c>
      <c r="R1915">
        <v>8</v>
      </c>
      <c r="S1915">
        <v>78</v>
      </c>
      <c r="T1915" t="s">
        <v>7165</v>
      </c>
      <c r="U1915" t="s">
        <v>7166</v>
      </c>
      <c r="AC1915">
        <v>41</v>
      </c>
      <c r="AD1915">
        <v>18</v>
      </c>
      <c r="AE1915" t="s">
        <v>7167</v>
      </c>
      <c r="AF1915" t="s">
        <v>7168</v>
      </c>
    </row>
    <row r="1916" spans="17:32">
      <c r="Q1916">
        <v>4</v>
      </c>
      <c r="R1916">
        <v>8</v>
      </c>
      <c r="S1916">
        <v>79</v>
      </c>
      <c r="T1916" t="s">
        <v>7169</v>
      </c>
      <c r="U1916" t="s">
        <v>7170</v>
      </c>
      <c r="AC1916">
        <v>41</v>
      </c>
      <c r="AD1916">
        <v>19</v>
      </c>
      <c r="AE1916" t="s">
        <v>7171</v>
      </c>
      <c r="AF1916" t="s">
        <v>7172</v>
      </c>
    </row>
    <row r="1917" spans="17:32">
      <c r="Q1917">
        <v>4</v>
      </c>
      <c r="R1917">
        <v>8</v>
      </c>
      <c r="S1917">
        <v>80</v>
      </c>
      <c r="T1917" t="s">
        <v>7173</v>
      </c>
      <c r="U1917" t="s">
        <v>7174</v>
      </c>
      <c r="AC1917">
        <v>41</v>
      </c>
      <c r="AD1917">
        <v>20</v>
      </c>
      <c r="AE1917" t="s">
        <v>7175</v>
      </c>
      <c r="AF1917" t="s">
        <v>7176</v>
      </c>
    </row>
    <row r="1918" spans="17:32">
      <c r="Q1918">
        <v>4</v>
      </c>
      <c r="R1918">
        <v>8</v>
      </c>
      <c r="S1918">
        <v>81</v>
      </c>
      <c r="T1918" t="s">
        <v>7177</v>
      </c>
      <c r="U1918" t="s">
        <v>7178</v>
      </c>
      <c r="AC1918">
        <v>42</v>
      </c>
      <c r="AD1918">
        <v>1</v>
      </c>
      <c r="AE1918" t="s">
        <v>7179</v>
      </c>
      <c r="AF1918" t="s">
        <v>7180</v>
      </c>
    </row>
    <row r="1919" spans="17:32">
      <c r="Q1919">
        <v>4</v>
      </c>
      <c r="R1919">
        <v>8</v>
      </c>
      <c r="S1919">
        <v>82</v>
      </c>
      <c r="T1919" t="s">
        <v>5577</v>
      </c>
      <c r="U1919" t="s">
        <v>7181</v>
      </c>
      <c r="AC1919">
        <v>42</v>
      </c>
      <c r="AD1919">
        <v>2</v>
      </c>
      <c r="AE1919" t="s">
        <v>7182</v>
      </c>
      <c r="AF1919" t="s">
        <v>7183</v>
      </c>
    </row>
    <row r="1920" spans="17:32">
      <c r="Q1920">
        <v>4</v>
      </c>
      <c r="R1920">
        <v>8</v>
      </c>
      <c r="S1920">
        <v>83</v>
      </c>
      <c r="T1920" t="s">
        <v>5581</v>
      </c>
      <c r="U1920" t="s">
        <v>7184</v>
      </c>
      <c r="AC1920">
        <v>42</v>
      </c>
      <c r="AD1920">
        <v>3</v>
      </c>
      <c r="AE1920" t="s">
        <v>7185</v>
      </c>
      <c r="AF1920" t="s">
        <v>7186</v>
      </c>
    </row>
    <row r="1921" spans="17:32">
      <c r="Q1921">
        <v>4</v>
      </c>
      <c r="R1921">
        <v>8</v>
      </c>
      <c r="S1921">
        <v>84</v>
      </c>
      <c r="T1921" t="s">
        <v>5585</v>
      </c>
      <c r="U1921" t="s">
        <v>7187</v>
      </c>
      <c r="AC1921">
        <v>42</v>
      </c>
      <c r="AD1921">
        <v>4</v>
      </c>
      <c r="AE1921" t="s">
        <v>7188</v>
      </c>
      <c r="AF1921" t="s">
        <v>7189</v>
      </c>
    </row>
    <row r="1922" spans="17:32">
      <c r="Q1922">
        <v>4</v>
      </c>
      <c r="R1922">
        <v>8</v>
      </c>
      <c r="S1922">
        <v>85</v>
      </c>
      <c r="T1922" t="s">
        <v>5589</v>
      </c>
      <c r="U1922" t="s">
        <v>7190</v>
      </c>
      <c r="AC1922">
        <v>42</v>
      </c>
      <c r="AD1922">
        <v>5</v>
      </c>
      <c r="AE1922" t="s">
        <v>7191</v>
      </c>
      <c r="AF1922" t="s">
        <v>7192</v>
      </c>
    </row>
    <row r="1923" spans="17:32">
      <c r="Q1923">
        <v>4</v>
      </c>
      <c r="R1923">
        <v>8</v>
      </c>
      <c r="S1923">
        <v>86</v>
      </c>
      <c r="T1923" t="s">
        <v>5593</v>
      </c>
      <c r="U1923" t="s">
        <v>7193</v>
      </c>
      <c r="AC1923">
        <v>42</v>
      </c>
      <c r="AD1923">
        <v>6</v>
      </c>
      <c r="AE1923" t="s">
        <v>7194</v>
      </c>
      <c r="AF1923" t="s">
        <v>7195</v>
      </c>
    </row>
    <row r="1924" spans="17:32">
      <c r="Q1924">
        <v>4</v>
      </c>
      <c r="R1924">
        <v>8</v>
      </c>
      <c r="S1924">
        <v>87</v>
      </c>
      <c r="T1924" t="s">
        <v>5605</v>
      </c>
      <c r="U1924" t="s">
        <v>7196</v>
      </c>
      <c r="AC1924">
        <v>42</v>
      </c>
      <c r="AD1924">
        <v>7</v>
      </c>
      <c r="AE1924" t="s">
        <v>7197</v>
      </c>
      <c r="AF1924" t="s">
        <v>7198</v>
      </c>
    </row>
    <row r="1925" spans="17:32">
      <c r="Q1925">
        <v>4</v>
      </c>
      <c r="R1925">
        <v>9</v>
      </c>
      <c r="S1925">
        <v>1</v>
      </c>
      <c r="T1925" t="s">
        <v>5252</v>
      </c>
      <c r="U1925" t="s">
        <v>7199</v>
      </c>
      <c r="AC1925">
        <v>42</v>
      </c>
      <c r="AD1925">
        <v>8</v>
      </c>
      <c r="AE1925" t="s">
        <v>7200</v>
      </c>
      <c r="AF1925" t="s">
        <v>7201</v>
      </c>
    </row>
    <row r="1926" spans="17:32">
      <c r="Q1926">
        <v>4</v>
      </c>
      <c r="R1926">
        <v>9</v>
      </c>
      <c r="S1926">
        <v>2</v>
      </c>
      <c r="T1926" t="s">
        <v>7202</v>
      </c>
      <c r="U1926" t="s">
        <v>7203</v>
      </c>
      <c r="AC1926">
        <v>42</v>
      </c>
      <c r="AD1926">
        <v>9</v>
      </c>
      <c r="AE1926" t="s">
        <v>7204</v>
      </c>
      <c r="AF1926" t="s">
        <v>7205</v>
      </c>
    </row>
    <row r="1927" spans="17:32">
      <c r="Q1927">
        <v>4</v>
      </c>
      <c r="R1927">
        <v>9</v>
      </c>
      <c r="S1927">
        <v>3</v>
      </c>
      <c r="T1927" t="s">
        <v>7206</v>
      </c>
      <c r="U1927" t="s">
        <v>7207</v>
      </c>
      <c r="AC1927">
        <v>42</v>
      </c>
      <c r="AD1927">
        <v>10</v>
      </c>
      <c r="AE1927" t="s">
        <v>7208</v>
      </c>
      <c r="AF1927" t="s">
        <v>7209</v>
      </c>
    </row>
    <row r="1928" spans="17:32">
      <c r="Q1928">
        <v>4</v>
      </c>
      <c r="R1928">
        <v>9</v>
      </c>
      <c r="S1928">
        <v>4</v>
      </c>
      <c r="T1928" t="s">
        <v>7210</v>
      </c>
      <c r="U1928" t="s">
        <v>7211</v>
      </c>
      <c r="AC1928">
        <v>42</v>
      </c>
      <c r="AD1928">
        <v>11</v>
      </c>
      <c r="AE1928" t="s">
        <v>7212</v>
      </c>
      <c r="AF1928" t="s">
        <v>7213</v>
      </c>
    </row>
    <row r="1929" spans="17:32">
      <c r="Q1929">
        <v>4</v>
      </c>
      <c r="R1929">
        <v>9</v>
      </c>
      <c r="S1929">
        <v>5</v>
      </c>
      <c r="T1929" t="s">
        <v>5260</v>
      </c>
      <c r="U1929" t="s">
        <v>7214</v>
      </c>
      <c r="AC1929">
        <v>42</v>
      </c>
      <c r="AD1929">
        <v>12</v>
      </c>
      <c r="AE1929" t="s">
        <v>7215</v>
      </c>
      <c r="AF1929" t="s">
        <v>7216</v>
      </c>
    </row>
    <row r="1930" spans="17:32">
      <c r="Q1930">
        <v>4</v>
      </c>
      <c r="R1930">
        <v>9</v>
      </c>
      <c r="S1930">
        <v>6</v>
      </c>
      <c r="T1930" t="s">
        <v>7217</v>
      </c>
      <c r="U1930" t="s">
        <v>7218</v>
      </c>
      <c r="AC1930">
        <v>42</v>
      </c>
      <c r="AD1930">
        <v>13</v>
      </c>
      <c r="AE1930" t="s">
        <v>7219</v>
      </c>
      <c r="AF1930" t="s">
        <v>7220</v>
      </c>
    </row>
    <row r="1931" spans="17:32">
      <c r="Q1931">
        <v>4</v>
      </c>
      <c r="R1931">
        <v>9</v>
      </c>
      <c r="S1931">
        <v>7</v>
      </c>
      <c r="T1931" t="s">
        <v>5267</v>
      </c>
      <c r="U1931" t="s">
        <v>7221</v>
      </c>
      <c r="AC1931">
        <v>42</v>
      </c>
      <c r="AD1931">
        <v>14</v>
      </c>
      <c r="AE1931" t="s">
        <v>7222</v>
      </c>
      <c r="AF1931" t="s">
        <v>7223</v>
      </c>
    </row>
    <row r="1932" spans="17:32">
      <c r="Q1932">
        <v>4</v>
      </c>
      <c r="R1932">
        <v>9</v>
      </c>
      <c r="S1932">
        <v>8</v>
      </c>
      <c r="T1932" t="s">
        <v>5630</v>
      </c>
      <c r="U1932" t="s">
        <v>7224</v>
      </c>
      <c r="AC1932">
        <v>42</v>
      </c>
      <c r="AD1932">
        <v>15</v>
      </c>
      <c r="AE1932" t="s">
        <v>7225</v>
      </c>
      <c r="AF1932" t="s">
        <v>7226</v>
      </c>
    </row>
    <row r="1933" spans="17:32">
      <c r="Q1933">
        <v>4</v>
      </c>
      <c r="R1933">
        <v>9</v>
      </c>
      <c r="S1933">
        <v>9</v>
      </c>
      <c r="T1933" t="s">
        <v>7227</v>
      </c>
      <c r="U1933" t="s">
        <v>7228</v>
      </c>
      <c r="AC1933">
        <v>42</v>
      </c>
      <c r="AD1933">
        <v>16</v>
      </c>
      <c r="AE1933" t="s">
        <v>7229</v>
      </c>
      <c r="AF1933" t="s">
        <v>7230</v>
      </c>
    </row>
    <row r="1934" spans="17:32">
      <c r="Q1934">
        <v>4</v>
      </c>
      <c r="R1934">
        <v>9</v>
      </c>
      <c r="S1934">
        <v>10</v>
      </c>
      <c r="T1934" t="s">
        <v>7231</v>
      </c>
      <c r="U1934" t="s">
        <v>7232</v>
      </c>
      <c r="AC1934">
        <v>42</v>
      </c>
      <c r="AD1934">
        <v>17</v>
      </c>
      <c r="AE1934" t="s">
        <v>7233</v>
      </c>
      <c r="AF1934" t="s">
        <v>7234</v>
      </c>
    </row>
    <row r="1935" spans="17:32">
      <c r="Q1935">
        <v>4</v>
      </c>
      <c r="R1935">
        <v>9</v>
      </c>
      <c r="S1935">
        <v>11</v>
      </c>
      <c r="T1935" t="s">
        <v>7235</v>
      </c>
      <c r="U1935" t="s">
        <v>7236</v>
      </c>
      <c r="AC1935">
        <v>42</v>
      </c>
      <c r="AD1935">
        <v>18</v>
      </c>
      <c r="AE1935" t="s">
        <v>7237</v>
      </c>
      <c r="AF1935" t="s">
        <v>7238</v>
      </c>
    </row>
    <row r="1936" spans="17:32">
      <c r="Q1936">
        <v>4</v>
      </c>
      <c r="R1936">
        <v>9</v>
      </c>
      <c r="S1936">
        <v>12</v>
      </c>
      <c r="T1936" t="s">
        <v>5822</v>
      </c>
      <c r="U1936" t="s">
        <v>7239</v>
      </c>
      <c r="AC1936">
        <v>42</v>
      </c>
      <c r="AD1936">
        <v>19</v>
      </c>
      <c r="AE1936" t="s">
        <v>7240</v>
      </c>
      <c r="AF1936" t="s">
        <v>7241</v>
      </c>
    </row>
    <row r="1937" spans="17:32">
      <c r="Q1937">
        <v>4</v>
      </c>
      <c r="R1937">
        <v>9</v>
      </c>
      <c r="S1937">
        <v>13</v>
      </c>
      <c r="T1937" t="s">
        <v>5283</v>
      </c>
      <c r="U1937" t="s">
        <v>7242</v>
      </c>
      <c r="AC1937">
        <v>42</v>
      </c>
      <c r="AD1937">
        <v>20</v>
      </c>
      <c r="AE1937" t="s">
        <v>7243</v>
      </c>
      <c r="AF1937" t="s">
        <v>7244</v>
      </c>
    </row>
    <row r="1938" spans="17:32">
      <c r="Q1938">
        <v>4</v>
      </c>
      <c r="R1938">
        <v>9</v>
      </c>
      <c r="S1938">
        <v>14</v>
      </c>
      <c r="T1938" t="s">
        <v>7245</v>
      </c>
      <c r="U1938" t="s">
        <v>7246</v>
      </c>
      <c r="AC1938">
        <v>42</v>
      </c>
      <c r="AD1938">
        <v>21</v>
      </c>
      <c r="AE1938" t="s">
        <v>7247</v>
      </c>
      <c r="AF1938" t="s">
        <v>7248</v>
      </c>
    </row>
    <row r="1939" spans="17:32">
      <c r="Q1939">
        <v>4</v>
      </c>
      <c r="R1939">
        <v>9</v>
      </c>
      <c r="S1939">
        <v>15</v>
      </c>
      <c r="T1939" t="s">
        <v>7249</v>
      </c>
      <c r="U1939" t="s">
        <v>7250</v>
      </c>
      <c r="AC1939">
        <v>43</v>
      </c>
      <c r="AD1939">
        <v>1</v>
      </c>
      <c r="AE1939" t="s">
        <v>824</v>
      </c>
      <c r="AF1939" t="s">
        <v>7251</v>
      </c>
    </row>
    <row r="1940" spans="17:32">
      <c r="Q1940">
        <v>4</v>
      </c>
      <c r="R1940">
        <v>9</v>
      </c>
      <c r="S1940">
        <v>16</v>
      </c>
      <c r="T1940" t="s">
        <v>7252</v>
      </c>
      <c r="U1940" t="s">
        <v>7253</v>
      </c>
      <c r="AC1940">
        <v>43</v>
      </c>
      <c r="AD1940">
        <v>2</v>
      </c>
      <c r="AE1940" t="s">
        <v>7254</v>
      </c>
      <c r="AF1940" t="s">
        <v>7255</v>
      </c>
    </row>
    <row r="1941" spans="17:32">
      <c r="Q1941">
        <v>4</v>
      </c>
      <c r="R1941">
        <v>9</v>
      </c>
      <c r="S1941">
        <v>17</v>
      </c>
      <c r="T1941" t="s">
        <v>7256</v>
      </c>
      <c r="U1941" t="s">
        <v>7257</v>
      </c>
      <c r="AC1941">
        <v>43</v>
      </c>
      <c r="AD1941">
        <v>3</v>
      </c>
      <c r="AE1941" t="s">
        <v>7258</v>
      </c>
      <c r="AF1941" t="s">
        <v>7259</v>
      </c>
    </row>
    <row r="1942" spans="17:32">
      <c r="Q1942">
        <v>4</v>
      </c>
      <c r="R1942">
        <v>9</v>
      </c>
      <c r="S1942">
        <v>18</v>
      </c>
      <c r="T1942" t="s">
        <v>7260</v>
      </c>
      <c r="U1942" t="s">
        <v>7261</v>
      </c>
      <c r="AC1942">
        <v>43</v>
      </c>
      <c r="AD1942">
        <v>4</v>
      </c>
      <c r="AE1942" t="s">
        <v>7262</v>
      </c>
      <c r="AF1942" t="s">
        <v>7263</v>
      </c>
    </row>
    <row r="1943" spans="17:32">
      <c r="Q1943">
        <v>4</v>
      </c>
      <c r="R1943">
        <v>9</v>
      </c>
      <c r="S1943">
        <v>19</v>
      </c>
      <c r="T1943" t="s">
        <v>7264</v>
      </c>
      <c r="U1943" t="s">
        <v>7265</v>
      </c>
      <c r="AC1943">
        <v>43</v>
      </c>
      <c r="AD1943">
        <v>5</v>
      </c>
      <c r="AE1943" t="s">
        <v>7266</v>
      </c>
      <c r="AF1943" t="s">
        <v>7267</v>
      </c>
    </row>
    <row r="1944" spans="17:32">
      <c r="Q1944">
        <v>4</v>
      </c>
      <c r="R1944">
        <v>9</v>
      </c>
      <c r="S1944">
        <v>20</v>
      </c>
      <c r="T1944" t="s">
        <v>7268</v>
      </c>
      <c r="U1944" t="s">
        <v>7269</v>
      </c>
      <c r="AC1944">
        <v>43</v>
      </c>
      <c r="AD1944">
        <v>6</v>
      </c>
      <c r="AE1944" t="s">
        <v>7270</v>
      </c>
      <c r="AF1944" t="s">
        <v>7271</v>
      </c>
    </row>
    <row r="1945" spans="17:32">
      <c r="Q1945">
        <v>4</v>
      </c>
      <c r="R1945">
        <v>9</v>
      </c>
      <c r="S1945">
        <v>21</v>
      </c>
      <c r="T1945" t="s">
        <v>7272</v>
      </c>
      <c r="U1945" t="s">
        <v>7273</v>
      </c>
      <c r="AC1945">
        <v>43</v>
      </c>
      <c r="AD1945">
        <v>7</v>
      </c>
      <c r="AE1945" t="s">
        <v>7274</v>
      </c>
      <c r="AF1945" t="s">
        <v>7275</v>
      </c>
    </row>
    <row r="1946" spans="17:32">
      <c r="Q1946">
        <v>4</v>
      </c>
      <c r="R1946">
        <v>9</v>
      </c>
      <c r="S1946">
        <v>22</v>
      </c>
      <c r="T1946" t="s">
        <v>7276</v>
      </c>
      <c r="U1946" t="s">
        <v>7277</v>
      </c>
      <c r="AC1946">
        <v>43</v>
      </c>
      <c r="AD1946">
        <v>8</v>
      </c>
      <c r="AE1946" t="s">
        <v>7278</v>
      </c>
      <c r="AF1946" t="s">
        <v>7279</v>
      </c>
    </row>
    <row r="1947" spans="17:32">
      <c r="Q1947">
        <v>4</v>
      </c>
      <c r="R1947">
        <v>9</v>
      </c>
      <c r="S1947">
        <v>23</v>
      </c>
      <c r="T1947" t="s">
        <v>7280</v>
      </c>
      <c r="U1947" t="s">
        <v>7281</v>
      </c>
      <c r="AC1947">
        <v>43</v>
      </c>
      <c r="AD1947">
        <v>9</v>
      </c>
      <c r="AE1947" t="s">
        <v>7282</v>
      </c>
      <c r="AF1947" t="s">
        <v>7283</v>
      </c>
    </row>
    <row r="1948" spans="17:32">
      <c r="Q1948">
        <v>4</v>
      </c>
      <c r="R1948">
        <v>9</v>
      </c>
      <c r="S1948">
        <v>24</v>
      </c>
      <c r="T1948" t="s">
        <v>7284</v>
      </c>
      <c r="U1948" t="s">
        <v>7285</v>
      </c>
      <c r="AC1948">
        <v>43</v>
      </c>
      <c r="AD1948">
        <v>10</v>
      </c>
      <c r="AE1948" t="s">
        <v>7286</v>
      </c>
      <c r="AF1948" t="s">
        <v>7287</v>
      </c>
    </row>
    <row r="1949" spans="17:32">
      <c r="Q1949">
        <v>4</v>
      </c>
      <c r="R1949">
        <v>9</v>
      </c>
      <c r="S1949">
        <v>25</v>
      </c>
      <c r="T1949" t="s">
        <v>7288</v>
      </c>
      <c r="U1949" t="s">
        <v>7289</v>
      </c>
      <c r="AC1949">
        <v>43</v>
      </c>
      <c r="AD1949">
        <v>11</v>
      </c>
      <c r="AE1949" t="s">
        <v>7290</v>
      </c>
      <c r="AF1949" t="s">
        <v>7291</v>
      </c>
    </row>
    <row r="1950" spans="17:32">
      <c r="Q1950">
        <v>4</v>
      </c>
      <c r="R1950">
        <v>9</v>
      </c>
      <c r="S1950">
        <v>26</v>
      </c>
      <c r="T1950" t="s">
        <v>7292</v>
      </c>
      <c r="U1950" t="s">
        <v>7293</v>
      </c>
      <c r="AC1950">
        <v>43</v>
      </c>
      <c r="AD1950">
        <v>12</v>
      </c>
      <c r="AE1950" t="s">
        <v>7294</v>
      </c>
      <c r="AF1950" t="s">
        <v>7295</v>
      </c>
    </row>
    <row r="1951" spans="17:32">
      <c r="Q1951">
        <v>4</v>
      </c>
      <c r="R1951">
        <v>9</v>
      </c>
      <c r="S1951">
        <v>27</v>
      </c>
      <c r="T1951" t="s">
        <v>7296</v>
      </c>
      <c r="U1951" t="s">
        <v>7297</v>
      </c>
      <c r="AC1951">
        <v>43</v>
      </c>
      <c r="AD1951">
        <v>13</v>
      </c>
      <c r="AE1951" t="s">
        <v>7298</v>
      </c>
      <c r="AF1951" t="s">
        <v>7299</v>
      </c>
    </row>
    <row r="1952" spans="17:32">
      <c r="Q1952">
        <v>4</v>
      </c>
      <c r="R1952">
        <v>9</v>
      </c>
      <c r="S1952">
        <v>28</v>
      </c>
      <c r="T1952" t="s">
        <v>7300</v>
      </c>
      <c r="U1952" t="s">
        <v>7301</v>
      </c>
      <c r="AC1952">
        <v>43</v>
      </c>
      <c r="AD1952">
        <v>14</v>
      </c>
      <c r="AE1952" t="s">
        <v>7302</v>
      </c>
      <c r="AF1952" t="s">
        <v>7303</v>
      </c>
    </row>
    <row r="1953" spans="17:32">
      <c r="Q1953">
        <v>4</v>
      </c>
      <c r="R1953">
        <v>9</v>
      </c>
      <c r="S1953">
        <v>29</v>
      </c>
      <c r="T1953" t="s">
        <v>7304</v>
      </c>
      <c r="U1953" t="s">
        <v>7305</v>
      </c>
      <c r="AC1953">
        <v>43</v>
      </c>
      <c r="AD1953">
        <v>15</v>
      </c>
      <c r="AE1953" t="s">
        <v>7306</v>
      </c>
      <c r="AF1953" t="s">
        <v>7307</v>
      </c>
    </row>
    <row r="1954" spans="17:32">
      <c r="Q1954">
        <v>4</v>
      </c>
      <c r="R1954">
        <v>9</v>
      </c>
      <c r="S1954">
        <v>30</v>
      </c>
      <c r="T1954" t="s">
        <v>7308</v>
      </c>
      <c r="U1954" t="s">
        <v>7309</v>
      </c>
      <c r="AC1954">
        <v>43</v>
      </c>
      <c r="AD1954">
        <v>16</v>
      </c>
      <c r="AE1954" t="s">
        <v>7310</v>
      </c>
      <c r="AF1954" t="s">
        <v>7311</v>
      </c>
    </row>
    <row r="1955" spans="17:32">
      <c r="Q1955">
        <v>4</v>
      </c>
      <c r="R1955">
        <v>9</v>
      </c>
      <c r="S1955">
        <v>31</v>
      </c>
      <c r="T1955" t="s">
        <v>7312</v>
      </c>
      <c r="U1955" t="s">
        <v>7313</v>
      </c>
      <c r="AC1955">
        <v>43</v>
      </c>
      <c r="AD1955">
        <v>17</v>
      </c>
      <c r="AE1955" t="s">
        <v>7314</v>
      </c>
      <c r="AF1955" t="s">
        <v>7315</v>
      </c>
    </row>
    <row r="1956" spans="17:32">
      <c r="Q1956">
        <v>4</v>
      </c>
      <c r="R1956">
        <v>9</v>
      </c>
      <c r="S1956">
        <v>32</v>
      </c>
      <c r="T1956" t="s">
        <v>7316</v>
      </c>
      <c r="U1956" t="s">
        <v>7317</v>
      </c>
      <c r="AC1956">
        <v>43</v>
      </c>
      <c r="AD1956">
        <v>18</v>
      </c>
      <c r="AE1956" t="s">
        <v>7318</v>
      </c>
      <c r="AF1956" t="s">
        <v>7319</v>
      </c>
    </row>
    <row r="1957" spans="17:32">
      <c r="Q1957">
        <v>4</v>
      </c>
      <c r="R1957">
        <v>9</v>
      </c>
      <c r="S1957">
        <v>33</v>
      </c>
      <c r="T1957" t="s">
        <v>7320</v>
      </c>
      <c r="U1957" t="s">
        <v>7321</v>
      </c>
      <c r="AC1957">
        <v>43</v>
      </c>
      <c r="AD1957">
        <v>19</v>
      </c>
      <c r="AE1957" t="s">
        <v>7322</v>
      </c>
      <c r="AF1957" t="s">
        <v>7323</v>
      </c>
    </row>
    <row r="1958" spans="17:32">
      <c r="Q1958">
        <v>4</v>
      </c>
      <c r="R1958">
        <v>9</v>
      </c>
      <c r="S1958">
        <v>34</v>
      </c>
      <c r="T1958" t="s">
        <v>7324</v>
      </c>
      <c r="U1958" t="s">
        <v>7325</v>
      </c>
      <c r="AC1958">
        <v>43</v>
      </c>
      <c r="AD1958">
        <v>20</v>
      </c>
      <c r="AE1958" t="s">
        <v>7326</v>
      </c>
      <c r="AF1958" t="s">
        <v>7327</v>
      </c>
    </row>
    <row r="1959" spans="17:32">
      <c r="Q1959">
        <v>4</v>
      </c>
      <c r="R1959">
        <v>9</v>
      </c>
      <c r="S1959">
        <v>35</v>
      </c>
      <c r="T1959" t="s">
        <v>7328</v>
      </c>
      <c r="U1959" t="s">
        <v>7329</v>
      </c>
      <c r="AC1959">
        <v>43</v>
      </c>
      <c r="AD1959">
        <v>21</v>
      </c>
      <c r="AE1959" t="s">
        <v>7330</v>
      </c>
      <c r="AF1959" t="s">
        <v>7331</v>
      </c>
    </row>
    <row r="1960" spans="17:32">
      <c r="Q1960">
        <v>4</v>
      </c>
      <c r="R1960">
        <v>9</v>
      </c>
      <c r="S1960">
        <v>36</v>
      </c>
      <c r="T1960" t="s">
        <v>7332</v>
      </c>
      <c r="U1960" t="s">
        <v>7333</v>
      </c>
      <c r="AC1960">
        <v>43</v>
      </c>
      <c r="AD1960">
        <v>22</v>
      </c>
      <c r="AE1960" t="s">
        <v>7334</v>
      </c>
      <c r="AF1960" t="s">
        <v>7335</v>
      </c>
    </row>
    <row r="1961" spans="17:32">
      <c r="Q1961">
        <v>4</v>
      </c>
      <c r="R1961">
        <v>9</v>
      </c>
      <c r="S1961">
        <v>37</v>
      </c>
      <c r="T1961" t="s">
        <v>7336</v>
      </c>
      <c r="U1961" t="s">
        <v>7337</v>
      </c>
      <c r="AC1961">
        <v>43</v>
      </c>
      <c r="AD1961">
        <v>23</v>
      </c>
      <c r="AE1961" t="s">
        <v>7338</v>
      </c>
      <c r="AF1961" t="s">
        <v>7339</v>
      </c>
    </row>
    <row r="1962" spans="17:32">
      <c r="Q1962">
        <v>4</v>
      </c>
      <c r="R1962">
        <v>9</v>
      </c>
      <c r="S1962">
        <v>38</v>
      </c>
      <c r="T1962" t="s">
        <v>7340</v>
      </c>
      <c r="U1962" t="s">
        <v>7341</v>
      </c>
      <c r="AC1962">
        <v>43</v>
      </c>
      <c r="AD1962">
        <v>24</v>
      </c>
      <c r="AE1962" t="s">
        <v>7342</v>
      </c>
      <c r="AF1962" t="s">
        <v>7343</v>
      </c>
    </row>
    <row r="1963" spans="17:32">
      <c r="Q1963">
        <v>4</v>
      </c>
      <c r="R1963">
        <v>9</v>
      </c>
      <c r="S1963">
        <v>39</v>
      </c>
      <c r="T1963" t="s">
        <v>7344</v>
      </c>
      <c r="U1963" t="s">
        <v>7345</v>
      </c>
      <c r="AC1963">
        <v>43</v>
      </c>
      <c r="AD1963">
        <v>25</v>
      </c>
      <c r="AE1963" t="s">
        <v>7346</v>
      </c>
      <c r="AF1963" t="s">
        <v>7347</v>
      </c>
    </row>
    <row r="1964" spans="17:32">
      <c r="Q1964">
        <v>4</v>
      </c>
      <c r="R1964">
        <v>9</v>
      </c>
      <c r="S1964">
        <v>40</v>
      </c>
      <c r="T1964" t="s">
        <v>7348</v>
      </c>
      <c r="U1964" t="s">
        <v>7349</v>
      </c>
      <c r="AC1964">
        <v>43</v>
      </c>
      <c r="AD1964">
        <v>26</v>
      </c>
      <c r="AE1964" t="s">
        <v>7350</v>
      </c>
      <c r="AF1964" t="s">
        <v>7351</v>
      </c>
    </row>
    <row r="1965" spans="17:32">
      <c r="Q1965">
        <v>4</v>
      </c>
      <c r="R1965">
        <v>9</v>
      </c>
      <c r="S1965">
        <v>41</v>
      </c>
      <c r="T1965" t="s">
        <v>7352</v>
      </c>
      <c r="U1965" t="s">
        <v>7353</v>
      </c>
      <c r="AC1965">
        <v>43</v>
      </c>
      <c r="AD1965">
        <v>27</v>
      </c>
      <c r="AE1965" t="s">
        <v>7354</v>
      </c>
      <c r="AF1965" t="s">
        <v>7355</v>
      </c>
    </row>
    <row r="1966" spans="17:32">
      <c r="Q1966">
        <v>4</v>
      </c>
      <c r="R1966">
        <v>9</v>
      </c>
      <c r="S1966">
        <v>42</v>
      </c>
      <c r="T1966" t="s">
        <v>5561</v>
      </c>
      <c r="U1966" t="s">
        <v>7356</v>
      </c>
      <c r="AC1966">
        <v>43</v>
      </c>
      <c r="AD1966">
        <v>28</v>
      </c>
      <c r="AE1966" t="s">
        <v>7357</v>
      </c>
      <c r="AF1966" t="s">
        <v>7358</v>
      </c>
    </row>
    <row r="1967" spans="17:32">
      <c r="Q1967">
        <v>4</v>
      </c>
      <c r="R1967">
        <v>9</v>
      </c>
      <c r="S1967">
        <v>43</v>
      </c>
      <c r="T1967" t="s">
        <v>7359</v>
      </c>
      <c r="U1967" t="s">
        <v>7360</v>
      </c>
      <c r="AC1967">
        <v>43</v>
      </c>
      <c r="AD1967">
        <v>29</v>
      </c>
      <c r="AE1967" t="s">
        <v>7361</v>
      </c>
      <c r="AF1967" t="s">
        <v>7362</v>
      </c>
    </row>
    <row r="1968" spans="17:32">
      <c r="Q1968">
        <v>4</v>
      </c>
      <c r="R1968">
        <v>9</v>
      </c>
      <c r="S1968">
        <v>44</v>
      </c>
      <c r="T1968" t="s">
        <v>7363</v>
      </c>
      <c r="U1968" t="s">
        <v>7364</v>
      </c>
      <c r="AC1968">
        <v>43</v>
      </c>
      <c r="AD1968">
        <v>30</v>
      </c>
      <c r="AE1968" t="s">
        <v>7365</v>
      </c>
      <c r="AF1968" t="s">
        <v>7366</v>
      </c>
    </row>
    <row r="1969" spans="17:32">
      <c r="Q1969">
        <v>4</v>
      </c>
      <c r="R1969">
        <v>9</v>
      </c>
      <c r="S1969">
        <v>45</v>
      </c>
      <c r="T1969" t="s">
        <v>7367</v>
      </c>
      <c r="U1969" t="s">
        <v>7368</v>
      </c>
      <c r="AC1969">
        <v>43</v>
      </c>
      <c r="AD1969">
        <v>31</v>
      </c>
      <c r="AE1969" t="s">
        <v>7369</v>
      </c>
      <c r="AF1969" t="s">
        <v>7370</v>
      </c>
    </row>
    <row r="1970" spans="17:32">
      <c r="Q1970">
        <v>4</v>
      </c>
      <c r="R1970">
        <v>9</v>
      </c>
      <c r="S1970">
        <v>46</v>
      </c>
      <c r="T1970" t="s">
        <v>7371</v>
      </c>
      <c r="U1970" t="s">
        <v>7372</v>
      </c>
      <c r="AC1970">
        <v>43</v>
      </c>
      <c r="AD1970">
        <v>32</v>
      </c>
      <c r="AE1970" t="s">
        <v>7373</v>
      </c>
      <c r="AF1970" t="s">
        <v>7374</v>
      </c>
    </row>
    <row r="1971" spans="17:32">
      <c r="Q1971">
        <v>4</v>
      </c>
      <c r="R1971">
        <v>9</v>
      </c>
      <c r="S1971">
        <v>47</v>
      </c>
      <c r="T1971" t="s">
        <v>7375</v>
      </c>
      <c r="U1971" t="s">
        <v>7376</v>
      </c>
      <c r="AC1971">
        <v>43</v>
      </c>
      <c r="AD1971">
        <v>33</v>
      </c>
      <c r="AE1971" t="s">
        <v>7377</v>
      </c>
      <c r="AF1971" t="s">
        <v>7378</v>
      </c>
    </row>
    <row r="1972" spans="17:32">
      <c r="Q1972">
        <v>4</v>
      </c>
      <c r="R1972">
        <v>9</v>
      </c>
      <c r="S1972">
        <v>48</v>
      </c>
      <c r="T1972" t="s">
        <v>7379</v>
      </c>
      <c r="U1972" t="s">
        <v>7380</v>
      </c>
      <c r="AC1972">
        <v>43</v>
      </c>
      <c r="AD1972">
        <v>34</v>
      </c>
      <c r="AE1972" t="s">
        <v>7381</v>
      </c>
      <c r="AF1972" t="s">
        <v>7382</v>
      </c>
    </row>
    <row r="1973" spans="17:32">
      <c r="Q1973">
        <v>4</v>
      </c>
      <c r="R1973">
        <v>9</v>
      </c>
      <c r="S1973">
        <v>49</v>
      </c>
      <c r="T1973" t="s">
        <v>5577</v>
      </c>
      <c r="U1973" t="s">
        <v>7383</v>
      </c>
      <c r="AC1973">
        <v>43</v>
      </c>
      <c r="AD1973">
        <v>35</v>
      </c>
      <c r="AE1973" t="s">
        <v>7384</v>
      </c>
      <c r="AF1973" t="s">
        <v>7385</v>
      </c>
    </row>
    <row r="1974" spans="17:32">
      <c r="Q1974">
        <v>4</v>
      </c>
      <c r="R1974">
        <v>9</v>
      </c>
      <c r="S1974">
        <v>50</v>
      </c>
      <c r="T1974" t="s">
        <v>5581</v>
      </c>
      <c r="U1974" t="s">
        <v>7386</v>
      </c>
      <c r="AC1974">
        <v>43</v>
      </c>
      <c r="AD1974">
        <v>36</v>
      </c>
      <c r="AE1974" t="s">
        <v>7387</v>
      </c>
      <c r="AF1974" t="s">
        <v>7388</v>
      </c>
    </row>
    <row r="1975" spans="17:32">
      <c r="Q1975">
        <v>4</v>
      </c>
      <c r="R1975">
        <v>9</v>
      </c>
      <c r="S1975">
        <v>51</v>
      </c>
      <c r="T1975" t="s">
        <v>5585</v>
      </c>
      <c r="U1975" t="s">
        <v>7389</v>
      </c>
      <c r="AC1975">
        <v>43</v>
      </c>
      <c r="AD1975">
        <v>37</v>
      </c>
      <c r="AE1975" t="s">
        <v>7390</v>
      </c>
      <c r="AF1975" t="s">
        <v>7391</v>
      </c>
    </row>
    <row r="1976" spans="17:32">
      <c r="Q1976">
        <v>4</v>
      </c>
      <c r="R1976">
        <v>9</v>
      </c>
      <c r="S1976">
        <v>52</v>
      </c>
      <c r="T1976" t="s">
        <v>5589</v>
      </c>
      <c r="U1976" t="s">
        <v>7392</v>
      </c>
      <c r="AC1976">
        <v>43</v>
      </c>
      <c r="AD1976">
        <v>38</v>
      </c>
      <c r="AE1976" t="s">
        <v>7393</v>
      </c>
      <c r="AF1976" t="s">
        <v>7394</v>
      </c>
    </row>
    <row r="1977" spans="17:32">
      <c r="Q1977">
        <v>4</v>
      </c>
      <c r="R1977">
        <v>9</v>
      </c>
      <c r="S1977">
        <v>53</v>
      </c>
      <c r="T1977" t="s">
        <v>5593</v>
      </c>
      <c r="U1977" t="s">
        <v>7395</v>
      </c>
      <c r="AC1977">
        <v>43</v>
      </c>
      <c r="AD1977">
        <v>39</v>
      </c>
      <c r="AE1977" t="s">
        <v>7396</v>
      </c>
      <c r="AF1977" t="s">
        <v>7397</v>
      </c>
    </row>
    <row r="1978" spans="17:32">
      <c r="Q1978">
        <v>4</v>
      </c>
      <c r="R1978">
        <v>9</v>
      </c>
      <c r="S1978">
        <v>54</v>
      </c>
      <c r="T1978" t="s">
        <v>5605</v>
      </c>
      <c r="U1978" t="s">
        <v>7398</v>
      </c>
      <c r="AC1978">
        <v>43</v>
      </c>
      <c r="AD1978">
        <v>40</v>
      </c>
      <c r="AE1978" t="s">
        <v>7399</v>
      </c>
      <c r="AF1978" t="s">
        <v>7400</v>
      </c>
    </row>
    <row r="1979" spans="17:32">
      <c r="Q1979">
        <v>4</v>
      </c>
      <c r="R1979">
        <v>10</v>
      </c>
      <c r="S1979">
        <v>1</v>
      </c>
      <c r="T1979" t="s">
        <v>394</v>
      </c>
      <c r="U1979" t="s">
        <v>7401</v>
      </c>
      <c r="AC1979">
        <v>43</v>
      </c>
      <c r="AD1979">
        <v>41</v>
      </c>
      <c r="AE1979" t="s">
        <v>7402</v>
      </c>
      <c r="AF1979" t="s">
        <v>7403</v>
      </c>
    </row>
    <row r="1980" spans="17:32">
      <c r="Q1980">
        <v>4</v>
      </c>
      <c r="R1980">
        <v>10</v>
      </c>
      <c r="S1980">
        <v>2</v>
      </c>
      <c r="T1980" t="s">
        <v>399</v>
      </c>
      <c r="U1980" t="s">
        <v>7404</v>
      </c>
      <c r="AC1980">
        <v>43</v>
      </c>
      <c r="AD1980">
        <v>42</v>
      </c>
      <c r="AE1980" t="s">
        <v>7405</v>
      </c>
      <c r="AF1980" t="s">
        <v>7406</v>
      </c>
    </row>
    <row r="1981" spans="17:32">
      <c r="Q1981">
        <v>4</v>
      </c>
      <c r="R1981">
        <v>10</v>
      </c>
      <c r="S1981">
        <v>3</v>
      </c>
      <c r="T1981" t="s">
        <v>7407</v>
      </c>
      <c r="U1981" t="s">
        <v>7408</v>
      </c>
      <c r="AC1981">
        <v>43</v>
      </c>
      <c r="AD1981">
        <v>43</v>
      </c>
      <c r="AE1981" t="s">
        <v>7409</v>
      </c>
      <c r="AF1981" t="s">
        <v>7410</v>
      </c>
    </row>
    <row r="1982" spans="17:32">
      <c r="Q1982">
        <v>4</v>
      </c>
      <c r="R1982">
        <v>10</v>
      </c>
      <c r="S1982">
        <v>4</v>
      </c>
      <c r="T1982" t="s">
        <v>7411</v>
      </c>
      <c r="U1982" t="s">
        <v>7412</v>
      </c>
      <c r="AC1982">
        <v>43</v>
      </c>
      <c r="AD1982">
        <v>44</v>
      </c>
      <c r="AE1982" t="s">
        <v>7413</v>
      </c>
      <c r="AF1982" t="s">
        <v>7414</v>
      </c>
    </row>
    <row r="1983" spans="17:32">
      <c r="Q1983">
        <v>4</v>
      </c>
      <c r="R1983">
        <v>10</v>
      </c>
      <c r="S1983">
        <v>5</v>
      </c>
      <c r="T1983" t="s">
        <v>5619</v>
      </c>
      <c r="U1983" t="s">
        <v>7415</v>
      </c>
      <c r="AC1983">
        <v>43</v>
      </c>
      <c r="AD1983">
        <v>45</v>
      </c>
      <c r="AE1983" t="s">
        <v>7416</v>
      </c>
      <c r="AF1983" t="s">
        <v>7417</v>
      </c>
    </row>
    <row r="1984" spans="17:32">
      <c r="Q1984">
        <v>4</v>
      </c>
      <c r="R1984">
        <v>10</v>
      </c>
      <c r="S1984">
        <v>6</v>
      </c>
      <c r="T1984" t="s">
        <v>7210</v>
      </c>
      <c r="U1984" t="s">
        <v>7418</v>
      </c>
      <c r="AC1984">
        <v>43</v>
      </c>
      <c r="AD1984">
        <v>46</v>
      </c>
      <c r="AE1984" t="s">
        <v>7419</v>
      </c>
      <c r="AF1984" t="s">
        <v>7420</v>
      </c>
    </row>
    <row r="1985" spans="17:32">
      <c r="Q1985">
        <v>4</v>
      </c>
      <c r="R1985">
        <v>10</v>
      </c>
      <c r="S1985">
        <v>7</v>
      </c>
      <c r="T1985" t="s">
        <v>5267</v>
      </c>
      <c r="U1985" t="s">
        <v>7421</v>
      </c>
      <c r="AC1985">
        <v>43</v>
      </c>
      <c r="AD1985">
        <v>47</v>
      </c>
      <c r="AE1985" t="s">
        <v>7422</v>
      </c>
      <c r="AF1985" t="s">
        <v>7423</v>
      </c>
    </row>
    <row r="1986" spans="17:32">
      <c r="Q1986">
        <v>4</v>
      </c>
      <c r="R1986">
        <v>10</v>
      </c>
      <c r="S1986">
        <v>8</v>
      </c>
      <c r="T1986" t="s">
        <v>7424</v>
      </c>
      <c r="U1986" t="s">
        <v>7425</v>
      </c>
      <c r="AC1986">
        <v>43</v>
      </c>
      <c r="AD1986">
        <v>48</v>
      </c>
      <c r="AE1986" t="s">
        <v>7426</v>
      </c>
      <c r="AF1986" t="s">
        <v>7427</v>
      </c>
    </row>
    <row r="1987" spans="17:32">
      <c r="Q1987">
        <v>4</v>
      </c>
      <c r="R1987">
        <v>10</v>
      </c>
      <c r="S1987">
        <v>9</v>
      </c>
      <c r="T1987" t="s">
        <v>5630</v>
      </c>
      <c r="U1987" t="s">
        <v>7428</v>
      </c>
      <c r="AC1987">
        <v>43</v>
      </c>
      <c r="AD1987">
        <v>49</v>
      </c>
      <c r="AE1987" t="s">
        <v>7429</v>
      </c>
      <c r="AF1987" t="s">
        <v>7430</v>
      </c>
    </row>
    <row r="1988" spans="17:32">
      <c r="Q1988">
        <v>4</v>
      </c>
      <c r="R1988">
        <v>10</v>
      </c>
      <c r="S1988">
        <v>10</v>
      </c>
      <c r="T1988" t="s">
        <v>7235</v>
      </c>
      <c r="U1988" t="s">
        <v>7431</v>
      </c>
      <c r="AC1988">
        <v>43</v>
      </c>
      <c r="AD1988">
        <v>50</v>
      </c>
      <c r="AE1988" t="s">
        <v>7432</v>
      </c>
      <c r="AF1988" t="s">
        <v>7433</v>
      </c>
    </row>
    <row r="1989" spans="17:32">
      <c r="Q1989">
        <v>4</v>
      </c>
      <c r="R1989">
        <v>10</v>
      </c>
      <c r="S1989">
        <v>11</v>
      </c>
      <c r="T1989" t="s">
        <v>5650</v>
      </c>
      <c r="U1989" t="s">
        <v>7434</v>
      </c>
      <c r="AC1989">
        <v>44</v>
      </c>
      <c r="AD1989">
        <v>1</v>
      </c>
      <c r="AE1989" t="s">
        <v>7435</v>
      </c>
      <c r="AF1989" t="s">
        <v>7436</v>
      </c>
    </row>
    <row r="1990" spans="17:32">
      <c r="Q1990">
        <v>4</v>
      </c>
      <c r="R1990">
        <v>10</v>
      </c>
      <c r="S1990">
        <v>12</v>
      </c>
      <c r="T1990" t="s">
        <v>5822</v>
      </c>
      <c r="U1990" t="s">
        <v>7437</v>
      </c>
      <c r="AC1990">
        <v>44</v>
      </c>
      <c r="AD1990">
        <v>2</v>
      </c>
      <c r="AE1990" t="s">
        <v>7438</v>
      </c>
      <c r="AF1990" t="s">
        <v>7439</v>
      </c>
    </row>
    <row r="1991" spans="17:32">
      <c r="Q1991">
        <v>4</v>
      </c>
      <c r="R1991">
        <v>10</v>
      </c>
      <c r="S1991">
        <v>13</v>
      </c>
      <c r="T1991" t="s">
        <v>5283</v>
      </c>
      <c r="U1991" t="s">
        <v>7440</v>
      </c>
      <c r="AC1991">
        <v>44</v>
      </c>
      <c r="AD1991">
        <v>3</v>
      </c>
      <c r="AE1991" t="s">
        <v>7441</v>
      </c>
      <c r="AF1991" t="s">
        <v>7442</v>
      </c>
    </row>
    <row r="1992" spans="17:32">
      <c r="Q1992">
        <v>4</v>
      </c>
      <c r="R1992">
        <v>10</v>
      </c>
      <c r="S1992">
        <v>14</v>
      </c>
      <c r="T1992" t="s">
        <v>7443</v>
      </c>
      <c r="U1992" t="s">
        <v>7444</v>
      </c>
      <c r="AC1992">
        <v>44</v>
      </c>
      <c r="AD1992">
        <v>4</v>
      </c>
      <c r="AE1992" t="s">
        <v>7445</v>
      </c>
      <c r="AF1992" t="s">
        <v>7446</v>
      </c>
    </row>
    <row r="1993" spans="17:32">
      <c r="Q1993">
        <v>4</v>
      </c>
      <c r="R1993">
        <v>10</v>
      </c>
      <c r="S1993">
        <v>15</v>
      </c>
      <c r="T1993" t="s">
        <v>7447</v>
      </c>
      <c r="U1993" t="s">
        <v>7448</v>
      </c>
      <c r="AC1993">
        <v>44</v>
      </c>
      <c r="AD1993">
        <v>5</v>
      </c>
      <c r="AE1993" t="s">
        <v>7449</v>
      </c>
      <c r="AF1993" t="s">
        <v>7450</v>
      </c>
    </row>
    <row r="1994" spans="17:32">
      <c r="Q1994">
        <v>4</v>
      </c>
      <c r="R1994">
        <v>10</v>
      </c>
      <c r="S1994">
        <v>16</v>
      </c>
      <c r="T1994" t="s">
        <v>7451</v>
      </c>
      <c r="U1994" t="s">
        <v>7452</v>
      </c>
      <c r="AC1994">
        <v>44</v>
      </c>
      <c r="AD1994">
        <v>6</v>
      </c>
      <c r="AE1994" t="s">
        <v>7453</v>
      </c>
      <c r="AF1994" t="s">
        <v>7454</v>
      </c>
    </row>
    <row r="1995" spans="17:32">
      <c r="Q1995">
        <v>4</v>
      </c>
      <c r="R1995">
        <v>10</v>
      </c>
      <c r="S1995">
        <v>17</v>
      </c>
      <c r="T1995" t="s">
        <v>7455</v>
      </c>
      <c r="U1995" t="s">
        <v>7456</v>
      </c>
      <c r="AC1995">
        <v>44</v>
      </c>
      <c r="AD1995">
        <v>7</v>
      </c>
      <c r="AE1995" t="s">
        <v>7457</v>
      </c>
      <c r="AF1995" t="s">
        <v>7458</v>
      </c>
    </row>
    <row r="1996" spans="17:32">
      <c r="Q1996">
        <v>4</v>
      </c>
      <c r="R1996">
        <v>10</v>
      </c>
      <c r="S1996">
        <v>18</v>
      </c>
      <c r="T1996" t="s">
        <v>7459</v>
      </c>
      <c r="U1996" t="s">
        <v>7460</v>
      </c>
      <c r="AC1996">
        <v>44</v>
      </c>
      <c r="AD1996">
        <v>8</v>
      </c>
      <c r="AE1996" t="s">
        <v>7461</v>
      </c>
      <c r="AF1996" t="s">
        <v>7462</v>
      </c>
    </row>
    <row r="1997" spans="17:32">
      <c r="Q1997">
        <v>4</v>
      </c>
      <c r="R1997">
        <v>10</v>
      </c>
      <c r="S1997">
        <v>19</v>
      </c>
      <c r="T1997" t="s">
        <v>7463</v>
      </c>
      <c r="U1997" t="s">
        <v>7464</v>
      </c>
      <c r="AC1997">
        <v>44</v>
      </c>
      <c r="AD1997">
        <v>9</v>
      </c>
      <c r="AE1997" t="s">
        <v>7465</v>
      </c>
      <c r="AF1997" t="s">
        <v>7466</v>
      </c>
    </row>
    <row r="1998" spans="17:32">
      <c r="Q1998">
        <v>4</v>
      </c>
      <c r="R1998">
        <v>10</v>
      </c>
      <c r="S1998">
        <v>20</v>
      </c>
      <c r="T1998" t="s">
        <v>7467</v>
      </c>
      <c r="U1998" t="s">
        <v>7468</v>
      </c>
      <c r="AC1998">
        <v>44</v>
      </c>
      <c r="AD1998">
        <v>10</v>
      </c>
      <c r="AE1998" t="s">
        <v>7469</v>
      </c>
      <c r="AF1998" t="s">
        <v>7470</v>
      </c>
    </row>
    <row r="1999" spans="17:32">
      <c r="Q1999">
        <v>4</v>
      </c>
      <c r="R1999">
        <v>10</v>
      </c>
      <c r="S1999">
        <v>21</v>
      </c>
      <c r="T1999" t="s">
        <v>7471</v>
      </c>
      <c r="U1999" t="s">
        <v>7472</v>
      </c>
      <c r="AC1999">
        <v>44</v>
      </c>
      <c r="AD1999">
        <v>11</v>
      </c>
      <c r="AE1999" t="s">
        <v>7473</v>
      </c>
      <c r="AF1999" t="s">
        <v>7474</v>
      </c>
    </row>
    <row r="2000" spans="17:32">
      <c r="Q2000">
        <v>4</v>
      </c>
      <c r="R2000">
        <v>10</v>
      </c>
      <c r="S2000">
        <v>22</v>
      </c>
      <c r="T2000" t="s">
        <v>7475</v>
      </c>
      <c r="U2000" t="s">
        <v>7476</v>
      </c>
      <c r="AC2000">
        <v>44</v>
      </c>
      <c r="AD2000">
        <v>12</v>
      </c>
      <c r="AE2000" t="s">
        <v>7477</v>
      </c>
      <c r="AF2000" t="s">
        <v>7478</v>
      </c>
    </row>
    <row r="2001" spans="17:32">
      <c r="Q2001">
        <v>4</v>
      </c>
      <c r="R2001">
        <v>10</v>
      </c>
      <c r="S2001">
        <v>23</v>
      </c>
      <c r="T2001" t="s">
        <v>7479</v>
      </c>
      <c r="U2001" t="s">
        <v>7480</v>
      </c>
      <c r="AC2001">
        <v>44</v>
      </c>
      <c r="AD2001">
        <v>13</v>
      </c>
      <c r="AE2001" t="s">
        <v>7481</v>
      </c>
      <c r="AF2001" t="s">
        <v>7482</v>
      </c>
    </row>
    <row r="2002" spans="17:32">
      <c r="Q2002">
        <v>4</v>
      </c>
      <c r="R2002">
        <v>10</v>
      </c>
      <c r="S2002">
        <v>24</v>
      </c>
      <c r="T2002" t="s">
        <v>7483</v>
      </c>
      <c r="U2002" t="s">
        <v>7484</v>
      </c>
      <c r="AC2002">
        <v>44</v>
      </c>
      <c r="AD2002">
        <v>14</v>
      </c>
      <c r="AE2002" t="s">
        <v>7485</v>
      </c>
      <c r="AF2002" t="s">
        <v>7486</v>
      </c>
    </row>
    <row r="2003" spans="17:32">
      <c r="Q2003">
        <v>4</v>
      </c>
      <c r="R2003">
        <v>10</v>
      </c>
      <c r="S2003">
        <v>25</v>
      </c>
      <c r="T2003" t="s">
        <v>7487</v>
      </c>
      <c r="U2003" t="s">
        <v>7488</v>
      </c>
      <c r="AC2003">
        <v>44</v>
      </c>
      <c r="AD2003">
        <v>15</v>
      </c>
      <c r="AE2003" t="s">
        <v>7489</v>
      </c>
      <c r="AF2003" t="s">
        <v>7490</v>
      </c>
    </row>
    <row r="2004" spans="17:32">
      <c r="Q2004">
        <v>4</v>
      </c>
      <c r="R2004">
        <v>10</v>
      </c>
      <c r="S2004">
        <v>26</v>
      </c>
      <c r="T2004" t="s">
        <v>7491</v>
      </c>
      <c r="U2004" t="s">
        <v>7492</v>
      </c>
      <c r="AC2004">
        <v>44</v>
      </c>
      <c r="AD2004">
        <v>16</v>
      </c>
      <c r="AE2004" t="s">
        <v>7493</v>
      </c>
      <c r="AF2004" t="s">
        <v>7494</v>
      </c>
    </row>
    <row r="2005" spans="17:32">
      <c r="Q2005">
        <v>4</v>
      </c>
      <c r="R2005">
        <v>10</v>
      </c>
      <c r="S2005">
        <v>27</v>
      </c>
      <c r="T2005" t="s">
        <v>7495</v>
      </c>
      <c r="U2005" t="s">
        <v>7496</v>
      </c>
      <c r="AC2005">
        <v>44</v>
      </c>
      <c r="AD2005">
        <v>17</v>
      </c>
      <c r="AE2005" t="s">
        <v>7497</v>
      </c>
      <c r="AF2005" t="s">
        <v>7498</v>
      </c>
    </row>
    <row r="2006" spans="17:32">
      <c r="Q2006">
        <v>4</v>
      </c>
      <c r="R2006">
        <v>10</v>
      </c>
      <c r="S2006">
        <v>28</v>
      </c>
      <c r="T2006" t="s">
        <v>7499</v>
      </c>
      <c r="U2006" t="s">
        <v>7500</v>
      </c>
      <c r="AC2006">
        <v>44</v>
      </c>
      <c r="AD2006">
        <v>18</v>
      </c>
      <c r="AE2006" t="s">
        <v>7501</v>
      </c>
      <c r="AF2006" t="s">
        <v>7502</v>
      </c>
    </row>
    <row r="2007" spans="17:32">
      <c r="Q2007">
        <v>4</v>
      </c>
      <c r="R2007">
        <v>10</v>
      </c>
      <c r="S2007">
        <v>29</v>
      </c>
      <c r="T2007" t="s">
        <v>7503</v>
      </c>
      <c r="U2007" t="s">
        <v>7504</v>
      </c>
      <c r="AC2007">
        <v>45</v>
      </c>
      <c r="AD2007">
        <v>1</v>
      </c>
      <c r="AE2007" t="s">
        <v>7505</v>
      </c>
      <c r="AF2007" t="s">
        <v>7506</v>
      </c>
    </row>
    <row r="2008" spans="17:32">
      <c r="Q2008">
        <v>4</v>
      </c>
      <c r="R2008">
        <v>10</v>
      </c>
      <c r="S2008">
        <v>30</v>
      </c>
      <c r="T2008" t="s">
        <v>7507</v>
      </c>
      <c r="U2008" t="s">
        <v>7508</v>
      </c>
      <c r="AC2008">
        <v>45</v>
      </c>
      <c r="AD2008">
        <v>2</v>
      </c>
      <c r="AE2008" t="s">
        <v>7509</v>
      </c>
      <c r="AF2008" t="s">
        <v>7510</v>
      </c>
    </row>
    <row r="2009" spans="17:32">
      <c r="Q2009">
        <v>4</v>
      </c>
      <c r="R2009">
        <v>10</v>
      </c>
      <c r="S2009">
        <v>31</v>
      </c>
      <c r="T2009" t="s">
        <v>7511</v>
      </c>
      <c r="U2009" t="s">
        <v>7512</v>
      </c>
      <c r="AC2009">
        <v>45</v>
      </c>
      <c r="AD2009">
        <v>3</v>
      </c>
      <c r="AE2009" t="s">
        <v>7513</v>
      </c>
      <c r="AF2009" t="s">
        <v>7514</v>
      </c>
    </row>
    <row r="2010" spans="17:32">
      <c r="Q2010">
        <v>4</v>
      </c>
      <c r="R2010">
        <v>10</v>
      </c>
      <c r="S2010">
        <v>32</v>
      </c>
      <c r="T2010" t="s">
        <v>7515</v>
      </c>
      <c r="U2010" t="s">
        <v>7516</v>
      </c>
      <c r="AC2010">
        <v>45</v>
      </c>
      <c r="AD2010">
        <v>4</v>
      </c>
      <c r="AE2010" t="s">
        <v>7517</v>
      </c>
      <c r="AF2010" t="s">
        <v>7518</v>
      </c>
    </row>
    <row r="2011" spans="17:32">
      <c r="Q2011">
        <v>4</v>
      </c>
      <c r="R2011">
        <v>10</v>
      </c>
      <c r="S2011">
        <v>33</v>
      </c>
      <c r="T2011" t="s">
        <v>7519</v>
      </c>
      <c r="U2011" t="s">
        <v>7520</v>
      </c>
      <c r="AC2011">
        <v>45</v>
      </c>
      <c r="AD2011">
        <v>5</v>
      </c>
      <c r="AE2011" t="s">
        <v>7521</v>
      </c>
      <c r="AF2011" t="s">
        <v>7522</v>
      </c>
    </row>
    <row r="2012" spans="17:32">
      <c r="Q2012">
        <v>4</v>
      </c>
      <c r="R2012">
        <v>10</v>
      </c>
      <c r="S2012">
        <v>34</v>
      </c>
      <c r="T2012" t="s">
        <v>7523</v>
      </c>
      <c r="U2012" t="s">
        <v>7524</v>
      </c>
      <c r="AC2012">
        <v>45</v>
      </c>
      <c r="AD2012">
        <v>6</v>
      </c>
      <c r="AE2012" t="s">
        <v>7525</v>
      </c>
      <c r="AF2012" t="s">
        <v>7526</v>
      </c>
    </row>
    <row r="2013" spans="17:32">
      <c r="Q2013">
        <v>4</v>
      </c>
      <c r="R2013">
        <v>10</v>
      </c>
      <c r="S2013">
        <v>35</v>
      </c>
      <c r="T2013" t="s">
        <v>7527</v>
      </c>
      <c r="U2013" t="s">
        <v>7528</v>
      </c>
      <c r="AC2013">
        <v>45</v>
      </c>
      <c r="AD2013">
        <v>7</v>
      </c>
      <c r="AE2013" t="s">
        <v>7529</v>
      </c>
      <c r="AF2013" t="s">
        <v>7530</v>
      </c>
    </row>
    <row r="2014" spans="17:32">
      <c r="Q2014">
        <v>4</v>
      </c>
      <c r="R2014">
        <v>10</v>
      </c>
      <c r="S2014">
        <v>36</v>
      </c>
      <c r="T2014" t="s">
        <v>7531</v>
      </c>
      <c r="U2014" t="s">
        <v>7532</v>
      </c>
      <c r="AC2014">
        <v>45</v>
      </c>
      <c r="AD2014">
        <v>8</v>
      </c>
      <c r="AE2014" t="s">
        <v>7533</v>
      </c>
      <c r="AF2014" t="s">
        <v>7534</v>
      </c>
    </row>
    <row r="2015" spans="17:32">
      <c r="Q2015">
        <v>4</v>
      </c>
      <c r="R2015">
        <v>10</v>
      </c>
      <c r="S2015">
        <v>37</v>
      </c>
      <c r="T2015" t="s">
        <v>7535</v>
      </c>
      <c r="U2015" t="s">
        <v>7536</v>
      </c>
      <c r="AC2015">
        <v>45</v>
      </c>
      <c r="AD2015">
        <v>9</v>
      </c>
      <c r="AE2015" t="s">
        <v>7537</v>
      </c>
      <c r="AF2015" t="s">
        <v>7538</v>
      </c>
    </row>
    <row r="2016" spans="17:32">
      <c r="Q2016">
        <v>4</v>
      </c>
      <c r="R2016">
        <v>10</v>
      </c>
      <c r="S2016">
        <v>38</v>
      </c>
      <c r="T2016" t="s">
        <v>7539</v>
      </c>
      <c r="U2016" t="s">
        <v>7540</v>
      </c>
      <c r="AC2016">
        <v>45</v>
      </c>
      <c r="AD2016">
        <v>10</v>
      </c>
      <c r="AE2016" t="s">
        <v>7541</v>
      </c>
      <c r="AF2016" t="s">
        <v>7542</v>
      </c>
    </row>
    <row r="2017" spans="17:32">
      <c r="Q2017">
        <v>4</v>
      </c>
      <c r="R2017">
        <v>10</v>
      </c>
      <c r="S2017">
        <v>39</v>
      </c>
      <c r="T2017" t="s">
        <v>7543</v>
      </c>
      <c r="U2017" t="s">
        <v>7544</v>
      </c>
      <c r="AC2017">
        <v>45</v>
      </c>
      <c r="AD2017">
        <v>11</v>
      </c>
      <c r="AE2017" t="s">
        <v>7545</v>
      </c>
      <c r="AF2017" t="s">
        <v>7546</v>
      </c>
    </row>
    <row r="2018" spans="17:32">
      <c r="Q2018">
        <v>4</v>
      </c>
      <c r="R2018">
        <v>10</v>
      </c>
      <c r="S2018">
        <v>40</v>
      </c>
      <c r="T2018" t="s">
        <v>7547</v>
      </c>
      <c r="U2018" t="s">
        <v>7548</v>
      </c>
      <c r="AC2018">
        <v>45</v>
      </c>
      <c r="AD2018">
        <v>12</v>
      </c>
      <c r="AE2018" t="s">
        <v>7549</v>
      </c>
      <c r="AF2018" t="s">
        <v>7550</v>
      </c>
    </row>
    <row r="2019" spans="17:32">
      <c r="Q2019">
        <v>4</v>
      </c>
      <c r="R2019">
        <v>10</v>
      </c>
      <c r="S2019">
        <v>41</v>
      </c>
      <c r="T2019" t="s">
        <v>7551</v>
      </c>
      <c r="U2019" t="s">
        <v>7552</v>
      </c>
      <c r="AC2019">
        <v>45</v>
      </c>
      <c r="AD2019">
        <v>13</v>
      </c>
      <c r="AE2019" t="s">
        <v>7553</v>
      </c>
      <c r="AF2019" t="s">
        <v>7554</v>
      </c>
    </row>
    <row r="2020" spans="17:32">
      <c r="Q2020">
        <v>4</v>
      </c>
      <c r="R2020">
        <v>10</v>
      </c>
      <c r="S2020">
        <v>42</v>
      </c>
      <c r="T2020" t="s">
        <v>7555</v>
      </c>
      <c r="U2020" t="s">
        <v>7556</v>
      </c>
      <c r="AC2020">
        <v>45</v>
      </c>
      <c r="AD2020">
        <v>14</v>
      </c>
      <c r="AE2020" t="s">
        <v>7557</v>
      </c>
      <c r="AF2020" t="s">
        <v>7558</v>
      </c>
    </row>
    <row r="2021" spans="17:32">
      <c r="Q2021">
        <v>4</v>
      </c>
      <c r="R2021">
        <v>10</v>
      </c>
      <c r="S2021">
        <v>43</v>
      </c>
      <c r="T2021" t="s">
        <v>5561</v>
      </c>
      <c r="U2021" t="s">
        <v>7559</v>
      </c>
      <c r="AC2021">
        <v>45</v>
      </c>
      <c r="AD2021">
        <v>15</v>
      </c>
      <c r="AE2021" t="s">
        <v>7560</v>
      </c>
      <c r="AF2021" t="s">
        <v>7561</v>
      </c>
    </row>
    <row r="2022" spans="17:32">
      <c r="Q2022">
        <v>4</v>
      </c>
      <c r="R2022">
        <v>10</v>
      </c>
      <c r="S2022">
        <v>44</v>
      </c>
      <c r="T2022" t="s">
        <v>7562</v>
      </c>
      <c r="U2022" t="s">
        <v>7563</v>
      </c>
      <c r="AC2022">
        <v>45</v>
      </c>
      <c r="AD2022">
        <v>16</v>
      </c>
      <c r="AE2022" t="s">
        <v>7564</v>
      </c>
      <c r="AF2022" t="s">
        <v>7565</v>
      </c>
    </row>
    <row r="2023" spans="17:32">
      <c r="Q2023">
        <v>4</v>
      </c>
      <c r="R2023">
        <v>10</v>
      </c>
      <c r="S2023">
        <v>45</v>
      </c>
      <c r="T2023" t="s">
        <v>7566</v>
      </c>
      <c r="U2023" t="s">
        <v>7567</v>
      </c>
      <c r="AC2023">
        <v>45</v>
      </c>
      <c r="AD2023">
        <v>17</v>
      </c>
      <c r="AE2023" t="s">
        <v>7568</v>
      </c>
      <c r="AF2023" t="s">
        <v>7569</v>
      </c>
    </row>
    <row r="2024" spans="17:32">
      <c r="Q2024">
        <v>4</v>
      </c>
      <c r="R2024">
        <v>10</v>
      </c>
      <c r="S2024">
        <v>46</v>
      </c>
      <c r="T2024" t="s">
        <v>7570</v>
      </c>
      <c r="U2024" t="s">
        <v>7571</v>
      </c>
      <c r="AC2024">
        <v>45</v>
      </c>
      <c r="AD2024">
        <v>18</v>
      </c>
      <c r="AE2024" t="s">
        <v>7572</v>
      </c>
      <c r="AF2024" t="s">
        <v>7573</v>
      </c>
    </row>
    <row r="2025" spans="17:32">
      <c r="Q2025">
        <v>4</v>
      </c>
      <c r="R2025">
        <v>10</v>
      </c>
      <c r="S2025">
        <v>47</v>
      </c>
      <c r="T2025" t="s">
        <v>7574</v>
      </c>
      <c r="U2025" t="s">
        <v>7575</v>
      </c>
      <c r="AC2025">
        <v>45</v>
      </c>
      <c r="AD2025">
        <v>19</v>
      </c>
      <c r="AE2025" t="s">
        <v>7576</v>
      </c>
      <c r="AF2025" t="s">
        <v>7577</v>
      </c>
    </row>
    <row r="2026" spans="17:32">
      <c r="Q2026">
        <v>4</v>
      </c>
      <c r="R2026">
        <v>10</v>
      </c>
      <c r="S2026">
        <v>48</v>
      </c>
      <c r="T2026" t="s">
        <v>7578</v>
      </c>
      <c r="U2026" t="s">
        <v>7579</v>
      </c>
      <c r="AC2026">
        <v>45</v>
      </c>
      <c r="AD2026">
        <v>20</v>
      </c>
      <c r="AE2026" t="s">
        <v>7580</v>
      </c>
      <c r="AF2026" t="s">
        <v>7581</v>
      </c>
    </row>
    <row r="2027" spans="17:32">
      <c r="Q2027">
        <v>4</v>
      </c>
      <c r="R2027">
        <v>10</v>
      </c>
      <c r="S2027">
        <v>49</v>
      </c>
      <c r="T2027" t="s">
        <v>7582</v>
      </c>
      <c r="U2027" t="s">
        <v>7583</v>
      </c>
      <c r="AC2027">
        <v>45</v>
      </c>
      <c r="AD2027">
        <v>21</v>
      </c>
      <c r="AE2027" t="s">
        <v>7584</v>
      </c>
      <c r="AF2027" t="s">
        <v>7585</v>
      </c>
    </row>
    <row r="2028" spans="17:32">
      <c r="Q2028">
        <v>4</v>
      </c>
      <c r="R2028">
        <v>10</v>
      </c>
      <c r="S2028">
        <v>50</v>
      </c>
      <c r="T2028" t="s">
        <v>7586</v>
      </c>
      <c r="U2028" t="s">
        <v>7587</v>
      </c>
      <c r="AC2028">
        <v>45</v>
      </c>
      <c r="AD2028">
        <v>22</v>
      </c>
      <c r="AE2028" t="s">
        <v>7588</v>
      </c>
      <c r="AF2028" t="s">
        <v>7589</v>
      </c>
    </row>
    <row r="2029" spans="17:32">
      <c r="Q2029">
        <v>4</v>
      </c>
      <c r="R2029">
        <v>10</v>
      </c>
      <c r="S2029">
        <v>51</v>
      </c>
      <c r="T2029" t="s">
        <v>7590</v>
      </c>
      <c r="U2029" t="s">
        <v>7591</v>
      </c>
      <c r="AC2029">
        <v>45</v>
      </c>
      <c r="AD2029">
        <v>23</v>
      </c>
      <c r="AE2029" t="s">
        <v>7592</v>
      </c>
      <c r="AF2029" t="s">
        <v>7593</v>
      </c>
    </row>
    <row r="2030" spans="17:32">
      <c r="Q2030">
        <v>4</v>
      </c>
      <c r="R2030">
        <v>10</v>
      </c>
      <c r="S2030">
        <v>52</v>
      </c>
      <c r="T2030" t="s">
        <v>7594</v>
      </c>
      <c r="U2030" t="s">
        <v>7595</v>
      </c>
      <c r="AC2030">
        <v>45</v>
      </c>
      <c r="AD2030">
        <v>24</v>
      </c>
      <c r="AE2030" t="s">
        <v>7596</v>
      </c>
      <c r="AF2030" t="s">
        <v>7597</v>
      </c>
    </row>
    <row r="2031" spans="17:32">
      <c r="Q2031">
        <v>4</v>
      </c>
      <c r="R2031">
        <v>10</v>
      </c>
      <c r="S2031">
        <v>53</v>
      </c>
      <c r="T2031" t="s">
        <v>7598</v>
      </c>
      <c r="U2031" t="s">
        <v>7599</v>
      </c>
      <c r="AC2031">
        <v>45</v>
      </c>
      <c r="AD2031">
        <v>25</v>
      </c>
      <c r="AE2031" t="s">
        <v>7600</v>
      </c>
      <c r="AF2031" t="s">
        <v>7601</v>
      </c>
    </row>
    <row r="2032" spans="17:32">
      <c r="Q2032">
        <v>4</v>
      </c>
      <c r="R2032">
        <v>10</v>
      </c>
      <c r="S2032">
        <v>54</v>
      </c>
      <c r="T2032" t="s">
        <v>7602</v>
      </c>
      <c r="U2032" t="s">
        <v>7603</v>
      </c>
      <c r="AC2032">
        <v>45</v>
      </c>
      <c r="AD2032">
        <v>26</v>
      </c>
      <c r="AE2032" t="s">
        <v>7604</v>
      </c>
      <c r="AF2032" t="s">
        <v>7605</v>
      </c>
    </row>
    <row r="2033" spans="17:32">
      <c r="Q2033">
        <v>4</v>
      </c>
      <c r="R2033">
        <v>10</v>
      </c>
      <c r="S2033">
        <v>55</v>
      </c>
      <c r="T2033" t="s">
        <v>7606</v>
      </c>
      <c r="U2033" t="s">
        <v>7607</v>
      </c>
      <c r="AC2033">
        <v>46</v>
      </c>
      <c r="AD2033">
        <v>1</v>
      </c>
      <c r="AE2033" t="s">
        <v>7608</v>
      </c>
      <c r="AF2033" t="s">
        <v>7609</v>
      </c>
    </row>
    <row r="2034" spans="17:32">
      <c r="Q2034">
        <v>4</v>
      </c>
      <c r="R2034">
        <v>10</v>
      </c>
      <c r="S2034">
        <v>56</v>
      </c>
      <c r="T2034" t="s">
        <v>7610</v>
      </c>
      <c r="U2034" t="s">
        <v>7611</v>
      </c>
      <c r="AC2034">
        <v>46</v>
      </c>
      <c r="AD2034">
        <v>2</v>
      </c>
      <c r="AE2034" t="s">
        <v>7612</v>
      </c>
      <c r="AF2034" t="s">
        <v>7613</v>
      </c>
    </row>
    <row r="2035" spans="17:32">
      <c r="Q2035">
        <v>4</v>
      </c>
      <c r="R2035">
        <v>10</v>
      </c>
      <c r="S2035">
        <v>57</v>
      </c>
      <c r="T2035" t="s">
        <v>7614</v>
      </c>
      <c r="U2035" t="s">
        <v>7615</v>
      </c>
      <c r="AC2035">
        <v>46</v>
      </c>
      <c r="AD2035">
        <v>3</v>
      </c>
      <c r="AE2035" t="s">
        <v>7616</v>
      </c>
      <c r="AF2035" t="s">
        <v>7617</v>
      </c>
    </row>
    <row r="2036" spans="17:32">
      <c r="Q2036">
        <v>4</v>
      </c>
      <c r="R2036">
        <v>10</v>
      </c>
      <c r="S2036">
        <v>58</v>
      </c>
      <c r="T2036" t="s">
        <v>7618</v>
      </c>
      <c r="U2036" t="s">
        <v>7619</v>
      </c>
      <c r="AC2036">
        <v>46</v>
      </c>
      <c r="AD2036">
        <v>4</v>
      </c>
      <c r="AE2036" t="s">
        <v>7620</v>
      </c>
      <c r="AF2036" t="s">
        <v>7621</v>
      </c>
    </row>
    <row r="2037" spans="17:32">
      <c r="Q2037">
        <v>4</v>
      </c>
      <c r="R2037">
        <v>10</v>
      </c>
      <c r="S2037">
        <v>59</v>
      </c>
      <c r="T2037" t="s">
        <v>7622</v>
      </c>
      <c r="U2037" t="s">
        <v>7623</v>
      </c>
      <c r="AC2037">
        <v>46</v>
      </c>
      <c r="AD2037">
        <v>5</v>
      </c>
      <c r="AE2037" t="s">
        <v>7624</v>
      </c>
      <c r="AF2037" t="s">
        <v>7625</v>
      </c>
    </row>
    <row r="2038" spans="17:32">
      <c r="Q2038">
        <v>4</v>
      </c>
      <c r="R2038">
        <v>10</v>
      </c>
      <c r="S2038">
        <v>60</v>
      </c>
      <c r="T2038" t="s">
        <v>5577</v>
      </c>
      <c r="U2038" t="s">
        <v>7626</v>
      </c>
      <c r="AC2038">
        <v>46</v>
      </c>
      <c r="AD2038">
        <v>6</v>
      </c>
      <c r="AE2038" t="s">
        <v>7627</v>
      </c>
      <c r="AF2038" t="s">
        <v>7628</v>
      </c>
    </row>
    <row r="2039" spans="17:32">
      <c r="Q2039">
        <v>4</v>
      </c>
      <c r="R2039">
        <v>10</v>
      </c>
      <c r="S2039">
        <v>61</v>
      </c>
      <c r="T2039" t="s">
        <v>5581</v>
      </c>
      <c r="U2039" t="s">
        <v>7629</v>
      </c>
      <c r="AC2039">
        <v>46</v>
      </c>
      <c r="AD2039">
        <v>7</v>
      </c>
      <c r="AE2039" t="s">
        <v>7630</v>
      </c>
      <c r="AF2039" t="s">
        <v>7631</v>
      </c>
    </row>
    <row r="2040" spans="17:32">
      <c r="Q2040">
        <v>4</v>
      </c>
      <c r="R2040">
        <v>10</v>
      </c>
      <c r="S2040">
        <v>62</v>
      </c>
      <c r="T2040" t="s">
        <v>5585</v>
      </c>
      <c r="U2040" t="s">
        <v>7632</v>
      </c>
      <c r="AC2040">
        <v>46</v>
      </c>
      <c r="AD2040">
        <v>8</v>
      </c>
      <c r="AE2040" t="s">
        <v>7633</v>
      </c>
      <c r="AF2040" t="s">
        <v>7634</v>
      </c>
    </row>
    <row r="2041" spans="17:32">
      <c r="Q2041">
        <v>4</v>
      </c>
      <c r="R2041">
        <v>10</v>
      </c>
      <c r="S2041">
        <v>63</v>
      </c>
      <c r="T2041" t="s">
        <v>5589</v>
      </c>
      <c r="U2041" t="s">
        <v>7635</v>
      </c>
      <c r="AC2041">
        <v>46</v>
      </c>
      <c r="AD2041">
        <v>9</v>
      </c>
      <c r="AE2041" t="s">
        <v>7636</v>
      </c>
      <c r="AF2041" t="s">
        <v>7637</v>
      </c>
    </row>
    <row r="2042" spans="17:32">
      <c r="Q2042">
        <v>4</v>
      </c>
      <c r="R2042">
        <v>10</v>
      </c>
      <c r="S2042">
        <v>64</v>
      </c>
      <c r="T2042" t="s">
        <v>5593</v>
      </c>
      <c r="U2042" t="s">
        <v>7638</v>
      </c>
      <c r="AC2042">
        <v>46</v>
      </c>
      <c r="AD2042">
        <v>10</v>
      </c>
      <c r="AE2042" t="s">
        <v>7639</v>
      </c>
      <c r="AF2042" t="s">
        <v>7640</v>
      </c>
    </row>
    <row r="2043" spans="17:32">
      <c r="Q2043">
        <v>4</v>
      </c>
      <c r="R2043">
        <v>10</v>
      </c>
      <c r="S2043">
        <v>65</v>
      </c>
      <c r="T2043" t="s">
        <v>5605</v>
      </c>
      <c r="U2043" t="s">
        <v>7641</v>
      </c>
      <c r="AC2043">
        <v>46</v>
      </c>
      <c r="AD2043">
        <v>11</v>
      </c>
      <c r="AE2043" t="s">
        <v>7642</v>
      </c>
      <c r="AF2043" t="s">
        <v>7643</v>
      </c>
    </row>
    <row r="2044" spans="17:32">
      <c r="Q2044">
        <v>4</v>
      </c>
      <c r="R2044">
        <v>11</v>
      </c>
      <c r="S2044">
        <v>1</v>
      </c>
      <c r="T2044" t="s">
        <v>7644</v>
      </c>
      <c r="U2044" t="s">
        <v>7645</v>
      </c>
      <c r="AC2044">
        <v>46</v>
      </c>
      <c r="AD2044">
        <v>12</v>
      </c>
      <c r="AE2044" t="s">
        <v>7646</v>
      </c>
      <c r="AF2044" t="s">
        <v>7647</v>
      </c>
    </row>
    <row r="2045" spans="17:32">
      <c r="Q2045">
        <v>4</v>
      </c>
      <c r="R2045">
        <v>11</v>
      </c>
      <c r="S2045">
        <v>2</v>
      </c>
      <c r="T2045" t="s">
        <v>394</v>
      </c>
      <c r="U2045" t="s">
        <v>7648</v>
      </c>
      <c r="AC2045">
        <v>46</v>
      </c>
      <c r="AD2045">
        <v>13</v>
      </c>
      <c r="AE2045" t="s">
        <v>7649</v>
      </c>
      <c r="AF2045" t="s">
        <v>7650</v>
      </c>
    </row>
    <row r="2046" spans="17:32">
      <c r="Q2046">
        <v>4</v>
      </c>
      <c r="R2046">
        <v>11</v>
      </c>
      <c r="S2046">
        <v>3</v>
      </c>
      <c r="T2046" t="s">
        <v>7651</v>
      </c>
      <c r="U2046" t="s">
        <v>7652</v>
      </c>
      <c r="AC2046">
        <v>46</v>
      </c>
      <c r="AD2046">
        <v>14</v>
      </c>
      <c r="AE2046" t="s">
        <v>7653</v>
      </c>
      <c r="AF2046" t="s">
        <v>7654</v>
      </c>
    </row>
    <row r="2047" spans="17:32">
      <c r="Q2047">
        <v>4</v>
      </c>
      <c r="R2047">
        <v>11</v>
      </c>
      <c r="S2047">
        <v>4</v>
      </c>
      <c r="T2047" t="s">
        <v>7206</v>
      </c>
      <c r="U2047" t="s">
        <v>7655</v>
      </c>
      <c r="AC2047">
        <v>46</v>
      </c>
      <c r="AD2047">
        <v>15</v>
      </c>
      <c r="AE2047" t="s">
        <v>7656</v>
      </c>
      <c r="AF2047" t="s">
        <v>7657</v>
      </c>
    </row>
    <row r="2048" spans="17:32">
      <c r="Q2048">
        <v>4</v>
      </c>
      <c r="R2048">
        <v>11</v>
      </c>
      <c r="S2048">
        <v>5</v>
      </c>
      <c r="T2048" t="s">
        <v>7658</v>
      </c>
      <c r="U2048" t="s">
        <v>7659</v>
      </c>
      <c r="AC2048">
        <v>46</v>
      </c>
      <c r="AD2048">
        <v>16</v>
      </c>
      <c r="AE2048" t="s">
        <v>7660</v>
      </c>
      <c r="AF2048" t="s">
        <v>7661</v>
      </c>
    </row>
    <row r="2049" spans="17:32">
      <c r="Q2049">
        <v>4</v>
      </c>
      <c r="R2049">
        <v>11</v>
      </c>
      <c r="S2049">
        <v>6</v>
      </c>
      <c r="T2049" t="s">
        <v>7662</v>
      </c>
      <c r="U2049" t="s">
        <v>7663</v>
      </c>
      <c r="AC2049">
        <v>46</v>
      </c>
      <c r="AD2049">
        <v>17</v>
      </c>
      <c r="AE2049" t="s">
        <v>7664</v>
      </c>
      <c r="AF2049" t="s">
        <v>7665</v>
      </c>
    </row>
    <row r="2050" spans="17:32">
      <c r="Q2050">
        <v>4</v>
      </c>
      <c r="R2050">
        <v>11</v>
      </c>
      <c r="S2050">
        <v>7</v>
      </c>
      <c r="T2050" t="s">
        <v>7666</v>
      </c>
      <c r="U2050" t="s">
        <v>7667</v>
      </c>
      <c r="AC2050">
        <v>46</v>
      </c>
      <c r="AD2050">
        <v>18</v>
      </c>
      <c r="AE2050" t="s">
        <v>7668</v>
      </c>
      <c r="AF2050" t="s">
        <v>7669</v>
      </c>
    </row>
    <row r="2051" spans="17:32">
      <c r="Q2051">
        <v>4</v>
      </c>
      <c r="R2051">
        <v>11</v>
      </c>
      <c r="S2051">
        <v>8</v>
      </c>
      <c r="T2051" t="s">
        <v>7670</v>
      </c>
      <c r="U2051" t="s">
        <v>7671</v>
      </c>
      <c r="AC2051">
        <v>46</v>
      </c>
      <c r="AD2051">
        <v>19</v>
      </c>
      <c r="AE2051" t="s">
        <v>7672</v>
      </c>
      <c r="AF2051" t="s">
        <v>7673</v>
      </c>
    </row>
    <row r="2052" spans="17:32">
      <c r="Q2052">
        <v>4</v>
      </c>
      <c r="R2052">
        <v>11</v>
      </c>
      <c r="S2052">
        <v>9</v>
      </c>
      <c r="T2052" t="s">
        <v>6222</v>
      </c>
      <c r="U2052" t="s">
        <v>7674</v>
      </c>
      <c r="AC2052">
        <v>46</v>
      </c>
      <c r="AD2052">
        <v>20</v>
      </c>
      <c r="AE2052" t="s">
        <v>7675</v>
      </c>
      <c r="AF2052" t="s">
        <v>7676</v>
      </c>
    </row>
    <row r="2053" spans="17:32">
      <c r="Q2053">
        <v>4</v>
      </c>
      <c r="R2053">
        <v>11</v>
      </c>
      <c r="S2053">
        <v>10</v>
      </c>
      <c r="T2053" t="s">
        <v>7677</v>
      </c>
      <c r="U2053" t="s">
        <v>7678</v>
      </c>
      <c r="AC2053">
        <v>46</v>
      </c>
      <c r="AD2053">
        <v>21</v>
      </c>
      <c r="AE2053" t="s">
        <v>7679</v>
      </c>
      <c r="AF2053" t="s">
        <v>7680</v>
      </c>
    </row>
    <row r="2054" spans="17:32">
      <c r="Q2054">
        <v>4</v>
      </c>
      <c r="R2054">
        <v>11</v>
      </c>
      <c r="S2054">
        <v>11</v>
      </c>
      <c r="T2054" t="s">
        <v>5630</v>
      </c>
      <c r="U2054" t="s">
        <v>7681</v>
      </c>
      <c r="AC2054">
        <v>46</v>
      </c>
      <c r="AD2054">
        <v>22</v>
      </c>
      <c r="AE2054" t="s">
        <v>7682</v>
      </c>
      <c r="AF2054" t="s">
        <v>7683</v>
      </c>
    </row>
    <row r="2055" spans="17:32">
      <c r="Q2055">
        <v>4</v>
      </c>
      <c r="R2055">
        <v>11</v>
      </c>
      <c r="S2055">
        <v>12</v>
      </c>
      <c r="T2055" t="s">
        <v>7684</v>
      </c>
      <c r="U2055" t="s">
        <v>7685</v>
      </c>
      <c r="AC2055">
        <v>46</v>
      </c>
      <c r="AD2055">
        <v>23</v>
      </c>
      <c r="AE2055" t="s">
        <v>7686</v>
      </c>
      <c r="AF2055" t="s">
        <v>7687</v>
      </c>
    </row>
    <row r="2056" spans="17:32">
      <c r="Q2056">
        <v>4</v>
      </c>
      <c r="R2056">
        <v>11</v>
      </c>
      <c r="S2056">
        <v>13</v>
      </c>
      <c r="T2056" t="s">
        <v>7688</v>
      </c>
      <c r="U2056" t="s">
        <v>7689</v>
      </c>
      <c r="AC2056">
        <v>46</v>
      </c>
      <c r="AD2056">
        <v>24</v>
      </c>
      <c r="AE2056" t="s">
        <v>7690</v>
      </c>
      <c r="AF2056" t="s">
        <v>7691</v>
      </c>
    </row>
    <row r="2057" spans="17:32">
      <c r="Q2057">
        <v>4</v>
      </c>
      <c r="R2057">
        <v>11</v>
      </c>
      <c r="S2057">
        <v>14</v>
      </c>
      <c r="T2057" t="s">
        <v>7692</v>
      </c>
      <c r="U2057" t="s">
        <v>7693</v>
      </c>
      <c r="AC2057">
        <v>46</v>
      </c>
      <c r="AD2057">
        <v>25</v>
      </c>
      <c r="AE2057" t="s">
        <v>7694</v>
      </c>
      <c r="AF2057" t="s">
        <v>7695</v>
      </c>
    </row>
    <row r="2058" spans="17:32">
      <c r="Q2058">
        <v>4</v>
      </c>
      <c r="R2058">
        <v>11</v>
      </c>
      <c r="S2058">
        <v>15</v>
      </c>
      <c r="T2058" t="s">
        <v>5650</v>
      </c>
      <c r="U2058" t="s">
        <v>7696</v>
      </c>
      <c r="AC2058">
        <v>46</v>
      </c>
      <c r="AD2058">
        <v>26</v>
      </c>
      <c r="AE2058" t="s">
        <v>7697</v>
      </c>
      <c r="AF2058" t="s">
        <v>7698</v>
      </c>
    </row>
    <row r="2059" spans="17:32">
      <c r="Q2059">
        <v>4</v>
      </c>
      <c r="R2059">
        <v>11</v>
      </c>
      <c r="S2059">
        <v>16</v>
      </c>
      <c r="T2059" t="s">
        <v>7699</v>
      </c>
      <c r="U2059" t="s">
        <v>7700</v>
      </c>
      <c r="AC2059">
        <v>46</v>
      </c>
      <c r="AD2059">
        <v>27</v>
      </c>
      <c r="AE2059" t="s">
        <v>7701</v>
      </c>
      <c r="AF2059" t="s">
        <v>7702</v>
      </c>
    </row>
    <row r="2060" spans="17:32">
      <c r="Q2060">
        <v>4</v>
      </c>
      <c r="R2060">
        <v>11</v>
      </c>
      <c r="S2060">
        <v>17</v>
      </c>
      <c r="T2060" t="s">
        <v>7703</v>
      </c>
      <c r="U2060" t="s">
        <v>7704</v>
      </c>
      <c r="AC2060">
        <v>46</v>
      </c>
      <c r="AD2060">
        <v>28</v>
      </c>
      <c r="AE2060" t="s">
        <v>7705</v>
      </c>
      <c r="AF2060" t="s">
        <v>7706</v>
      </c>
    </row>
    <row r="2061" spans="17:32">
      <c r="Q2061">
        <v>4</v>
      </c>
      <c r="R2061">
        <v>11</v>
      </c>
      <c r="S2061">
        <v>18</v>
      </c>
      <c r="T2061" t="s">
        <v>7707</v>
      </c>
      <c r="U2061" t="s">
        <v>7708</v>
      </c>
      <c r="AC2061">
        <v>46</v>
      </c>
      <c r="AD2061">
        <v>29</v>
      </c>
      <c r="AE2061" t="s">
        <v>7709</v>
      </c>
      <c r="AF2061" t="s">
        <v>7710</v>
      </c>
    </row>
    <row r="2062" spans="17:32">
      <c r="Q2062">
        <v>4</v>
      </c>
      <c r="R2062">
        <v>11</v>
      </c>
      <c r="S2062">
        <v>19</v>
      </c>
      <c r="T2062" t="s">
        <v>7711</v>
      </c>
      <c r="U2062" t="s">
        <v>7712</v>
      </c>
      <c r="AC2062">
        <v>46</v>
      </c>
      <c r="AD2062">
        <v>30</v>
      </c>
      <c r="AE2062" t="s">
        <v>7713</v>
      </c>
      <c r="AF2062" t="s">
        <v>7714</v>
      </c>
    </row>
    <row r="2063" spans="17:32">
      <c r="Q2063">
        <v>4</v>
      </c>
      <c r="R2063">
        <v>11</v>
      </c>
      <c r="S2063">
        <v>20</v>
      </c>
      <c r="T2063" t="s">
        <v>7715</v>
      </c>
      <c r="U2063" t="s">
        <v>7716</v>
      </c>
      <c r="AC2063">
        <v>46</v>
      </c>
      <c r="AD2063">
        <v>31</v>
      </c>
      <c r="AE2063" t="s">
        <v>7717</v>
      </c>
      <c r="AF2063" t="s">
        <v>7718</v>
      </c>
    </row>
    <row r="2064" spans="17:32">
      <c r="Q2064">
        <v>4</v>
      </c>
      <c r="R2064">
        <v>11</v>
      </c>
      <c r="S2064">
        <v>21</v>
      </c>
      <c r="T2064" t="s">
        <v>7719</v>
      </c>
      <c r="U2064" t="s">
        <v>7720</v>
      </c>
      <c r="AC2064">
        <v>46</v>
      </c>
      <c r="AD2064">
        <v>32</v>
      </c>
      <c r="AE2064" t="s">
        <v>7721</v>
      </c>
      <c r="AF2064" t="s">
        <v>7722</v>
      </c>
    </row>
    <row r="2065" spans="17:32">
      <c r="Q2065">
        <v>4</v>
      </c>
      <c r="R2065">
        <v>11</v>
      </c>
      <c r="S2065">
        <v>22</v>
      </c>
      <c r="T2065" t="s">
        <v>7723</v>
      </c>
      <c r="U2065" t="s">
        <v>7724</v>
      </c>
      <c r="AC2065">
        <v>46</v>
      </c>
      <c r="AD2065">
        <v>33</v>
      </c>
      <c r="AE2065" t="s">
        <v>7725</v>
      </c>
      <c r="AF2065" t="s">
        <v>7726</v>
      </c>
    </row>
    <row r="2066" spans="17:32">
      <c r="Q2066">
        <v>4</v>
      </c>
      <c r="R2066">
        <v>11</v>
      </c>
      <c r="S2066">
        <v>23</v>
      </c>
      <c r="T2066" t="s">
        <v>7727</v>
      </c>
      <c r="U2066" t="s">
        <v>7728</v>
      </c>
      <c r="AC2066">
        <v>46</v>
      </c>
      <c r="AD2066">
        <v>34</v>
      </c>
      <c r="AE2066" t="s">
        <v>7729</v>
      </c>
      <c r="AF2066" t="s">
        <v>7730</v>
      </c>
    </row>
    <row r="2067" spans="17:32">
      <c r="Q2067">
        <v>4</v>
      </c>
      <c r="R2067">
        <v>11</v>
      </c>
      <c r="S2067">
        <v>24</v>
      </c>
      <c r="T2067" t="s">
        <v>7731</v>
      </c>
      <c r="U2067" t="s">
        <v>7732</v>
      </c>
      <c r="AC2067">
        <v>46</v>
      </c>
      <c r="AD2067">
        <v>35</v>
      </c>
      <c r="AE2067" t="s">
        <v>7733</v>
      </c>
      <c r="AF2067" t="s">
        <v>7734</v>
      </c>
    </row>
    <row r="2068" spans="17:32">
      <c r="Q2068">
        <v>4</v>
      </c>
      <c r="R2068">
        <v>11</v>
      </c>
      <c r="S2068">
        <v>25</v>
      </c>
      <c r="T2068" t="s">
        <v>7735</v>
      </c>
      <c r="U2068" t="s">
        <v>7736</v>
      </c>
      <c r="AC2068">
        <v>46</v>
      </c>
      <c r="AD2068">
        <v>36</v>
      </c>
      <c r="AE2068" t="s">
        <v>7737</v>
      </c>
      <c r="AF2068" t="s">
        <v>7738</v>
      </c>
    </row>
    <row r="2069" spans="17:32">
      <c r="Q2069">
        <v>4</v>
      </c>
      <c r="R2069">
        <v>11</v>
      </c>
      <c r="S2069">
        <v>26</v>
      </c>
      <c r="T2069" t="s">
        <v>7739</v>
      </c>
      <c r="U2069" t="s">
        <v>7740</v>
      </c>
      <c r="AC2069">
        <v>46</v>
      </c>
      <c r="AD2069">
        <v>37</v>
      </c>
      <c r="AE2069" t="s">
        <v>7741</v>
      </c>
      <c r="AF2069" t="s">
        <v>7742</v>
      </c>
    </row>
    <row r="2070" spans="17:32">
      <c r="Q2070">
        <v>4</v>
      </c>
      <c r="R2070">
        <v>11</v>
      </c>
      <c r="S2070">
        <v>27</v>
      </c>
      <c r="T2070" t="s">
        <v>7743</v>
      </c>
      <c r="U2070" t="s">
        <v>7744</v>
      </c>
      <c r="AC2070">
        <v>46</v>
      </c>
      <c r="AD2070">
        <v>38</v>
      </c>
      <c r="AE2070" t="s">
        <v>7745</v>
      </c>
      <c r="AF2070" t="s">
        <v>7746</v>
      </c>
    </row>
    <row r="2071" spans="17:32">
      <c r="Q2071">
        <v>4</v>
      </c>
      <c r="R2071">
        <v>11</v>
      </c>
      <c r="S2071">
        <v>28</v>
      </c>
      <c r="T2071" t="s">
        <v>7747</v>
      </c>
      <c r="U2071" t="s">
        <v>7748</v>
      </c>
      <c r="AC2071">
        <v>46</v>
      </c>
      <c r="AD2071">
        <v>39</v>
      </c>
      <c r="AE2071" t="s">
        <v>7749</v>
      </c>
      <c r="AF2071" t="s">
        <v>7750</v>
      </c>
    </row>
    <row r="2072" spans="17:32">
      <c r="Q2072">
        <v>4</v>
      </c>
      <c r="R2072">
        <v>11</v>
      </c>
      <c r="S2072">
        <v>29</v>
      </c>
      <c r="T2072" t="s">
        <v>7751</v>
      </c>
      <c r="U2072" t="s">
        <v>7752</v>
      </c>
      <c r="AC2072">
        <v>46</v>
      </c>
      <c r="AD2072">
        <v>40</v>
      </c>
      <c r="AE2072" t="s">
        <v>7753</v>
      </c>
      <c r="AF2072" t="s">
        <v>7754</v>
      </c>
    </row>
    <row r="2073" spans="17:32">
      <c r="Q2073">
        <v>4</v>
      </c>
      <c r="R2073">
        <v>11</v>
      </c>
      <c r="S2073">
        <v>30</v>
      </c>
      <c r="T2073" t="s">
        <v>7755</v>
      </c>
      <c r="U2073" t="s">
        <v>7756</v>
      </c>
      <c r="AC2073">
        <v>46</v>
      </c>
      <c r="AD2073">
        <v>41</v>
      </c>
      <c r="AE2073" t="s">
        <v>7757</v>
      </c>
      <c r="AF2073" t="s">
        <v>7758</v>
      </c>
    </row>
    <row r="2074" spans="17:32">
      <c r="Q2074">
        <v>4</v>
      </c>
      <c r="R2074">
        <v>11</v>
      </c>
      <c r="S2074">
        <v>31</v>
      </c>
      <c r="T2074" t="s">
        <v>7759</v>
      </c>
      <c r="U2074" t="s">
        <v>7760</v>
      </c>
      <c r="AC2074">
        <v>46</v>
      </c>
      <c r="AD2074">
        <v>42</v>
      </c>
      <c r="AE2074" t="s">
        <v>7761</v>
      </c>
      <c r="AF2074" t="s">
        <v>7762</v>
      </c>
    </row>
    <row r="2075" spans="17:32">
      <c r="Q2075">
        <v>4</v>
      </c>
      <c r="R2075">
        <v>11</v>
      </c>
      <c r="S2075">
        <v>32</v>
      </c>
      <c r="T2075" t="s">
        <v>7763</v>
      </c>
      <c r="U2075" t="s">
        <v>7764</v>
      </c>
      <c r="AC2075">
        <v>46</v>
      </c>
      <c r="AD2075">
        <v>43</v>
      </c>
      <c r="AE2075" t="s">
        <v>7765</v>
      </c>
      <c r="AF2075" t="s">
        <v>7766</v>
      </c>
    </row>
    <row r="2076" spans="17:32">
      <c r="Q2076">
        <v>4</v>
      </c>
      <c r="R2076">
        <v>11</v>
      </c>
      <c r="S2076">
        <v>33</v>
      </c>
      <c r="T2076" t="s">
        <v>7767</v>
      </c>
      <c r="U2076" t="s">
        <v>7768</v>
      </c>
      <c r="AC2076">
        <v>47</v>
      </c>
      <c r="AD2076">
        <v>1</v>
      </c>
      <c r="AE2076" t="s">
        <v>7769</v>
      </c>
      <c r="AF2076" t="s">
        <v>7770</v>
      </c>
    </row>
    <row r="2077" spans="17:32">
      <c r="Q2077">
        <v>4</v>
      </c>
      <c r="R2077">
        <v>11</v>
      </c>
      <c r="S2077">
        <v>34</v>
      </c>
      <c r="T2077" t="s">
        <v>7771</v>
      </c>
      <c r="U2077" t="s">
        <v>7772</v>
      </c>
      <c r="AC2077">
        <v>47</v>
      </c>
      <c r="AD2077">
        <v>2</v>
      </c>
      <c r="AE2077" t="s">
        <v>7773</v>
      </c>
      <c r="AF2077" t="s">
        <v>7774</v>
      </c>
    </row>
    <row r="2078" spans="17:32">
      <c r="Q2078">
        <v>4</v>
      </c>
      <c r="R2078">
        <v>11</v>
      </c>
      <c r="S2078">
        <v>35</v>
      </c>
      <c r="T2078" t="s">
        <v>7775</v>
      </c>
      <c r="U2078" t="s">
        <v>7776</v>
      </c>
      <c r="AC2078">
        <v>47</v>
      </c>
      <c r="AD2078">
        <v>3</v>
      </c>
      <c r="AE2078" t="s">
        <v>7777</v>
      </c>
      <c r="AF2078" t="s">
        <v>7778</v>
      </c>
    </row>
    <row r="2079" spans="17:32">
      <c r="Q2079">
        <v>4</v>
      </c>
      <c r="R2079">
        <v>11</v>
      </c>
      <c r="S2079">
        <v>36</v>
      </c>
      <c r="T2079" t="s">
        <v>7779</v>
      </c>
      <c r="U2079" t="s">
        <v>7780</v>
      </c>
      <c r="AC2079">
        <v>47</v>
      </c>
      <c r="AD2079">
        <v>4</v>
      </c>
      <c r="AE2079" t="s">
        <v>7781</v>
      </c>
      <c r="AF2079" t="s">
        <v>7782</v>
      </c>
    </row>
    <row r="2080" spans="17:32">
      <c r="Q2080">
        <v>4</v>
      </c>
      <c r="R2080">
        <v>11</v>
      </c>
      <c r="S2080">
        <v>37</v>
      </c>
      <c r="T2080" t="s">
        <v>7783</v>
      </c>
      <c r="U2080" t="s">
        <v>7784</v>
      </c>
      <c r="AC2080">
        <v>47</v>
      </c>
      <c r="AD2080">
        <v>5</v>
      </c>
      <c r="AE2080" t="s">
        <v>7785</v>
      </c>
      <c r="AF2080" t="s">
        <v>7786</v>
      </c>
    </row>
    <row r="2081" spans="17:32">
      <c r="Q2081">
        <v>4</v>
      </c>
      <c r="R2081">
        <v>11</v>
      </c>
      <c r="S2081">
        <v>38</v>
      </c>
      <c r="T2081" t="s">
        <v>7787</v>
      </c>
      <c r="U2081" t="s">
        <v>7788</v>
      </c>
      <c r="AC2081">
        <v>47</v>
      </c>
      <c r="AD2081">
        <v>6</v>
      </c>
      <c r="AE2081" t="s">
        <v>7789</v>
      </c>
      <c r="AF2081" t="s">
        <v>7790</v>
      </c>
    </row>
    <row r="2082" spans="17:32">
      <c r="Q2082">
        <v>4</v>
      </c>
      <c r="R2082">
        <v>11</v>
      </c>
      <c r="S2082">
        <v>39</v>
      </c>
      <c r="T2082" t="s">
        <v>7791</v>
      </c>
      <c r="U2082" t="s">
        <v>7792</v>
      </c>
      <c r="AC2082">
        <v>47</v>
      </c>
      <c r="AD2082">
        <v>7</v>
      </c>
      <c r="AE2082" t="s">
        <v>7793</v>
      </c>
      <c r="AF2082" t="s">
        <v>7794</v>
      </c>
    </row>
    <row r="2083" spans="17:32">
      <c r="Q2083">
        <v>4</v>
      </c>
      <c r="R2083">
        <v>11</v>
      </c>
      <c r="S2083">
        <v>40</v>
      </c>
      <c r="T2083" t="s">
        <v>7795</v>
      </c>
      <c r="U2083" t="s">
        <v>7796</v>
      </c>
      <c r="AC2083">
        <v>47</v>
      </c>
      <c r="AD2083">
        <v>8</v>
      </c>
      <c r="AE2083" t="s">
        <v>7797</v>
      </c>
      <c r="AF2083" t="s">
        <v>7798</v>
      </c>
    </row>
    <row r="2084" spans="17:32">
      <c r="Q2084">
        <v>4</v>
      </c>
      <c r="R2084">
        <v>11</v>
      </c>
      <c r="S2084">
        <v>41</v>
      </c>
      <c r="T2084" t="s">
        <v>7799</v>
      </c>
      <c r="U2084" t="s">
        <v>7800</v>
      </c>
      <c r="AC2084">
        <v>47</v>
      </c>
      <c r="AD2084">
        <v>9</v>
      </c>
      <c r="AE2084" t="s">
        <v>7801</v>
      </c>
      <c r="AF2084" t="s">
        <v>7802</v>
      </c>
    </row>
    <row r="2085" spans="17:32">
      <c r="Q2085">
        <v>4</v>
      </c>
      <c r="R2085">
        <v>11</v>
      </c>
      <c r="S2085">
        <v>42</v>
      </c>
      <c r="T2085" t="s">
        <v>7803</v>
      </c>
      <c r="U2085" t="s">
        <v>7804</v>
      </c>
      <c r="AC2085">
        <v>47</v>
      </c>
      <c r="AD2085">
        <v>10</v>
      </c>
      <c r="AE2085" t="s">
        <v>7805</v>
      </c>
      <c r="AF2085" t="s">
        <v>7806</v>
      </c>
    </row>
    <row r="2086" spans="17:32">
      <c r="Q2086">
        <v>4</v>
      </c>
      <c r="R2086">
        <v>11</v>
      </c>
      <c r="S2086">
        <v>43</v>
      </c>
      <c r="T2086" t="s">
        <v>7807</v>
      </c>
      <c r="U2086" t="s">
        <v>7808</v>
      </c>
      <c r="AC2086">
        <v>47</v>
      </c>
      <c r="AD2086">
        <v>11</v>
      </c>
      <c r="AE2086" t="s">
        <v>7809</v>
      </c>
      <c r="AF2086" t="s">
        <v>7810</v>
      </c>
    </row>
    <row r="2087" spans="17:32">
      <c r="Q2087">
        <v>4</v>
      </c>
      <c r="R2087">
        <v>11</v>
      </c>
      <c r="S2087">
        <v>44</v>
      </c>
      <c r="T2087" t="s">
        <v>7811</v>
      </c>
      <c r="U2087" t="s">
        <v>7812</v>
      </c>
      <c r="AC2087">
        <v>47</v>
      </c>
      <c r="AD2087">
        <v>12</v>
      </c>
      <c r="AE2087" t="s">
        <v>7813</v>
      </c>
      <c r="AF2087" t="s">
        <v>7814</v>
      </c>
    </row>
    <row r="2088" spans="17:32">
      <c r="Q2088">
        <v>4</v>
      </c>
      <c r="R2088">
        <v>11</v>
      </c>
      <c r="S2088">
        <v>45</v>
      </c>
      <c r="T2088" t="s">
        <v>7815</v>
      </c>
      <c r="U2088" t="s">
        <v>7816</v>
      </c>
      <c r="AC2088">
        <v>47</v>
      </c>
      <c r="AD2088">
        <v>13</v>
      </c>
      <c r="AE2088" t="s">
        <v>7817</v>
      </c>
      <c r="AF2088" t="s">
        <v>7818</v>
      </c>
    </row>
    <row r="2089" spans="17:32">
      <c r="Q2089">
        <v>4</v>
      </c>
      <c r="R2089">
        <v>11</v>
      </c>
      <c r="S2089">
        <v>46</v>
      </c>
      <c r="T2089" t="s">
        <v>7819</v>
      </c>
      <c r="U2089" t="s">
        <v>7820</v>
      </c>
      <c r="AC2089">
        <v>47</v>
      </c>
      <c r="AD2089">
        <v>14</v>
      </c>
      <c r="AE2089" t="s">
        <v>7821</v>
      </c>
      <c r="AF2089" t="s">
        <v>7822</v>
      </c>
    </row>
    <row r="2090" spans="17:32">
      <c r="Q2090">
        <v>4</v>
      </c>
      <c r="R2090">
        <v>11</v>
      </c>
      <c r="S2090">
        <v>47</v>
      </c>
      <c r="T2090" t="s">
        <v>7823</v>
      </c>
      <c r="U2090" t="s">
        <v>7824</v>
      </c>
      <c r="AC2090">
        <v>47</v>
      </c>
      <c r="AD2090">
        <v>15</v>
      </c>
      <c r="AE2090" t="s">
        <v>7825</v>
      </c>
      <c r="AF2090" t="s">
        <v>7826</v>
      </c>
    </row>
    <row r="2091" spans="17:32">
      <c r="Q2091">
        <v>4</v>
      </c>
      <c r="R2091">
        <v>11</v>
      </c>
      <c r="S2091">
        <v>48</v>
      </c>
      <c r="T2091" t="s">
        <v>7827</v>
      </c>
      <c r="U2091" t="s">
        <v>7828</v>
      </c>
      <c r="AC2091">
        <v>47</v>
      </c>
      <c r="AD2091">
        <v>16</v>
      </c>
      <c r="AE2091" t="s">
        <v>7829</v>
      </c>
      <c r="AF2091" t="s">
        <v>7830</v>
      </c>
    </row>
    <row r="2092" spans="17:32">
      <c r="Q2092">
        <v>4</v>
      </c>
      <c r="R2092">
        <v>11</v>
      </c>
      <c r="S2092">
        <v>49</v>
      </c>
      <c r="T2092" t="s">
        <v>7831</v>
      </c>
      <c r="U2092" t="s">
        <v>7832</v>
      </c>
      <c r="AC2092">
        <v>47</v>
      </c>
      <c r="AD2092">
        <v>17</v>
      </c>
      <c r="AE2092" t="s">
        <v>7833</v>
      </c>
      <c r="AF2092" t="s">
        <v>7834</v>
      </c>
    </row>
    <row r="2093" spans="17:32">
      <c r="Q2093">
        <v>4</v>
      </c>
      <c r="R2093">
        <v>11</v>
      </c>
      <c r="S2093">
        <v>50</v>
      </c>
      <c r="T2093" t="s">
        <v>7835</v>
      </c>
      <c r="U2093" t="s">
        <v>7836</v>
      </c>
      <c r="AC2093">
        <v>47</v>
      </c>
      <c r="AD2093">
        <v>18</v>
      </c>
      <c r="AE2093" t="s">
        <v>7837</v>
      </c>
      <c r="AF2093" t="s">
        <v>7838</v>
      </c>
    </row>
    <row r="2094" spans="17:32">
      <c r="Q2094">
        <v>4</v>
      </c>
      <c r="R2094">
        <v>11</v>
      </c>
      <c r="S2094">
        <v>51</v>
      </c>
      <c r="T2094" t="s">
        <v>7839</v>
      </c>
      <c r="U2094" t="s">
        <v>7840</v>
      </c>
      <c r="AC2094">
        <v>47</v>
      </c>
      <c r="AD2094">
        <v>19</v>
      </c>
      <c r="AE2094" t="s">
        <v>7841</v>
      </c>
      <c r="AF2094" t="s">
        <v>7842</v>
      </c>
    </row>
    <row r="2095" spans="17:32">
      <c r="Q2095">
        <v>4</v>
      </c>
      <c r="R2095">
        <v>11</v>
      </c>
      <c r="S2095">
        <v>52</v>
      </c>
      <c r="T2095" t="s">
        <v>5561</v>
      </c>
      <c r="U2095" t="s">
        <v>7843</v>
      </c>
      <c r="AC2095">
        <v>47</v>
      </c>
      <c r="AD2095">
        <v>20</v>
      </c>
      <c r="AE2095" t="s">
        <v>7844</v>
      </c>
      <c r="AF2095" t="s">
        <v>7845</v>
      </c>
    </row>
    <row r="2096" spans="17:32">
      <c r="Q2096">
        <v>4</v>
      </c>
      <c r="R2096">
        <v>11</v>
      </c>
      <c r="S2096">
        <v>53</v>
      </c>
      <c r="T2096" t="s">
        <v>7846</v>
      </c>
      <c r="U2096" t="s">
        <v>7847</v>
      </c>
      <c r="AC2096">
        <v>47</v>
      </c>
      <c r="AD2096">
        <v>21</v>
      </c>
      <c r="AE2096" t="s">
        <v>7848</v>
      </c>
      <c r="AF2096" t="s">
        <v>7849</v>
      </c>
    </row>
    <row r="2097" spans="17:32">
      <c r="Q2097">
        <v>4</v>
      </c>
      <c r="R2097">
        <v>11</v>
      </c>
      <c r="S2097">
        <v>54</v>
      </c>
      <c r="T2097" t="s">
        <v>7850</v>
      </c>
      <c r="U2097" t="s">
        <v>7851</v>
      </c>
      <c r="AC2097">
        <v>47</v>
      </c>
      <c r="AD2097">
        <v>22</v>
      </c>
      <c r="AE2097" t="s">
        <v>7852</v>
      </c>
      <c r="AF2097" t="s">
        <v>7853</v>
      </c>
    </row>
    <row r="2098" spans="17:32">
      <c r="Q2098">
        <v>4</v>
      </c>
      <c r="R2098">
        <v>11</v>
      </c>
      <c r="S2098">
        <v>55</v>
      </c>
      <c r="T2098" t="s">
        <v>7854</v>
      </c>
      <c r="U2098" t="s">
        <v>7855</v>
      </c>
      <c r="AC2098">
        <v>47</v>
      </c>
      <c r="AD2098">
        <v>23</v>
      </c>
      <c r="AE2098" t="s">
        <v>7856</v>
      </c>
      <c r="AF2098" t="s">
        <v>7857</v>
      </c>
    </row>
    <row r="2099" spans="17:32">
      <c r="Q2099">
        <v>4</v>
      </c>
      <c r="R2099">
        <v>11</v>
      </c>
      <c r="S2099">
        <v>56</v>
      </c>
      <c r="T2099" t="s">
        <v>7858</v>
      </c>
      <c r="U2099" t="s">
        <v>7859</v>
      </c>
      <c r="AC2099">
        <v>47</v>
      </c>
      <c r="AD2099">
        <v>24</v>
      </c>
      <c r="AE2099" t="s">
        <v>7860</v>
      </c>
      <c r="AF2099" t="s">
        <v>7861</v>
      </c>
    </row>
    <row r="2100" spans="17:32">
      <c r="Q2100">
        <v>4</v>
      </c>
      <c r="R2100">
        <v>11</v>
      </c>
      <c r="S2100">
        <v>57</v>
      </c>
      <c r="T2100" t="s">
        <v>7862</v>
      </c>
      <c r="U2100" t="s">
        <v>7863</v>
      </c>
      <c r="AC2100">
        <v>47</v>
      </c>
      <c r="AD2100">
        <v>25</v>
      </c>
      <c r="AE2100" t="s">
        <v>7864</v>
      </c>
      <c r="AF2100" t="s">
        <v>7865</v>
      </c>
    </row>
    <row r="2101" spans="17:32">
      <c r="Q2101">
        <v>4</v>
      </c>
      <c r="R2101">
        <v>11</v>
      </c>
      <c r="S2101">
        <v>58</v>
      </c>
      <c r="T2101" t="s">
        <v>7866</v>
      </c>
      <c r="U2101" t="s">
        <v>7867</v>
      </c>
      <c r="AC2101">
        <v>47</v>
      </c>
      <c r="AD2101">
        <v>26</v>
      </c>
      <c r="AE2101" t="s">
        <v>7868</v>
      </c>
      <c r="AF2101" t="s">
        <v>7869</v>
      </c>
    </row>
    <row r="2102" spans="17:32">
      <c r="Q2102">
        <v>4</v>
      </c>
      <c r="R2102">
        <v>11</v>
      </c>
      <c r="S2102">
        <v>59</v>
      </c>
      <c r="T2102" t="s">
        <v>7169</v>
      </c>
      <c r="U2102" t="s">
        <v>7870</v>
      </c>
      <c r="AC2102">
        <v>47</v>
      </c>
      <c r="AD2102">
        <v>27</v>
      </c>
      <c r="AE2102" t="s">
        <v>7871</v>
      </c>
      <c r="AF2102" t="s">
        <v>7872</v>
      </c>
    </row>
    <row r="2103" spans="17:32">
      <c r="Q2103">
        <v>4</v>
      </c>
      <c r="R2103">
        <v>11</v>
      </c>
      <c r="S2103">
        <v>60</v>
      </c>
      <c r="T2103" t="s">
        <v>7873</v>
      </c>
      <c r="U2103" t="s">
        <v>7874</v>
      </c>
      <c r="AC2103">
        <v>47</v>
      </c>
      <c r="AD2103">
        <v>28</v>
      </c>
      <c r="AE2103" t="s">
        <v>7875</v>
      </c>
      <c r="AF2103" t="s">
        <v>7876</v>
      </c>
    </row>
    <row r="2104" spans="17:32">
      <c r="Q2104">
        <v>4</v>
      </c>
      <c r="R2104">
        <v>11</v>
      </c>
      <c r="S2104">
        <v>61</v>
      </c>
      <c r="T2104" t="s">
        <v>7877</v>
      </c>
      <c r="U2104" t="s">
        <v>7878</v>
      </c>
      <c r="AC2104">
        <v>47</v>
      </c>
      <c r="AD2104">
        <v>29</v>
      </c>
      <c r="AE2104" t="s">
        <v>7879</v>
      </c>
      <c r="AF2104" t="s">
        <v>7880</v>
      </c>
    </row>
    <row r="2105" spans="17:32">
      <c r="Q2105">
        <v>4</v>
      </c>
      <c r="R2105">
        <v>11</v>
      </c>
      <c r="S2105">
        <v>62</v>
      </c>
      <c r="T2105" t="s">
        <v>7881</v>
      </c>
      <c r="U2105" t="s">
        <v>7882</v>
      </c>
      <c r="AC2105">
        <v>47</v>
      </c>
      <c r="AD2105">
        <v>30</v>
      </c>
      <c r="AE2105" t="s">
        <v>7883</v>
      </c>
      <c r="AF2105" t="s">
        <v>7884</v>
      </c>
    </row>
    <row r="2106" spans="17:32">
      <c r="Q2106">
        <v>4</v>
      </c>
      <c r="R2106">
        <v>11</v>
      </c>
      <c r="S2106">
        <v>63</v>
      </c>
      <c r="T2106" t="s">
        <v>7885</v>
      </c>
      <c r="U2106" t="s">
        <v>7886</v>
      </c>
      <c r="AC2106">
        <v>47</v>
      </c>
      <c r="AD2106">
        <v>31</v>
      </c>
      <c r="AE2106" t="s">
        <v>7887</v>
      </c>
      <c r="AF2106" t="s">
        <v>7888</v>
      </c>
    </row>
    <row r="2107" spans="17:32">
      <c r="Q2107">
        <v>4</v>
      </c>
      <c r="R2107">
        <v>11</v>
      </c>
      <c r="S2107">
        <v>64</v>
      </c>
      <c r="T2107" t="s">
        <v>5577</v>
      </c>
      <c r="U2107" t="s">
        <v>7889</v>
      </c>
      <c r="AC2107">
        <v>47</v>
      </c>
      <c r="AD2107">
        <v>32</v>
      </c>
      <c r="AE2107" t="s">
        <v>7890</v>
      </c>
      <c r="AF2107" t="s">
        <v>7891</v>
      </c>
    </row>
    <row r="2108" spans="17:32">
      <c r="Q2108">
        <v>4</v>
      </c>
      <c r="R2108">
        <v>11</v>
      </c>
      <c r="S2108">
        <v>65</v>
      </c>
      <c r="T2108" t="s">
        <v>5581</v>
      </c>
      <c r="U2108" t="s">
        <v>7892</v>
      </c>
      <c r="AC2108">
        <v>47</v>
      </c>
      <c r="AD2108">
        <v>33</v>
      </c>
      <c r="AE2108" t="s">
        <v>7893</v>
      </c>
      <c r="AF2108" t="s">
        <v>7894</v>
      </c>
    </row>
    <row r="2109" spans="17:32">
      <c r="Q2109">
        <v>4</v>
      </c>
      <c r="R2109">
        <v>11</v>
      </c>
      <c r="S2109">
        <v>66</v>
      </c>
      <c r="T2109" t="s">
        <v>5585</v>
      </c>
      <c r="U2109" t="s">
        <v>7895</v>
      </c>
      <c r="AC2109">
        <v>47</v>
      </c>
      <c r="AD2109">
        <v>34</v>
      </c>
      <c r="AE2109" t="s">
        <v>7896</v>
      </c>
      <c r="AF2109" t="s">
        <v>7897</v>
      </c>
    </row>
    <row r="2110" spans="17:32">
      <c r="Q2110">
        <v>4</v>
      </c>
      <c r="R2110">
        <v>11</v>
      </c>
      <c r="S2110">
        <v>67</v>
      </c>
      <c r="T2110" t="s">
        <v>5589</v>
      </c>
      <c r="U2110" t="s">
        <v>7898</v>
      </c>
      <c r="AC2110">
        <v>47</v>
      </c>
      <c r="AD2110">
        <v>35</v>
      </c>
      <c r="AE2110" t="s">
        <v>7899</v>
      </c>
      <c r="AF2110" t="s">
        <v>7900</v>
      </c>
    </row>
    <row r="2111" spans="17:32">
      <c r="Q2111">
        <v>4</v>
      </c>
      <c r="R2111">
        <v>11</v>
      </c>
      <c r="S2111">
        <v>68</v>
      </c>
      <c r="T2111" t="s">
        <v>5593</v>
      </c>
      <c r="U2111" t="s">
        <v>7901</v>
      </c>
      <c r="AC2111">
        <v>47</v>
      </c>
      <c r="AD2111">
        <v>36</v>
      </c>
      <c r="AE2111" t="s">
        <v>7902</v>
      </c>
      <c r="AF2111" t="s">
        <v>7903</v>
      </c>
    </row>
    <row r="2112" spans="17:32">
      <c r="Q2112">
        <v>4</v>
      </c>
      <c r="R2112">
        <v>11</v>
      </c>
      <c r="S2112">
        <v>69</v>
      </c>
      <c r="T2112" t="s">
        <v>5605</v>
      </c>
      <c r="U2112" t="s">
        <v>7904</v>
      </c>
      <c r="AC2112">
        <v>47</v>
      </c>
      <c r="AD2112">
        <v>37</v>
      </c>
      <c r="AE2112" t="s">
        <v>7905</v>
      </c>
      <c r="AF2112" t="s">
        <v>7906</v>
      </c>
    </row>
    <row r="2113" spans="17:32">
      <c r="Q2113">
        <v>4</v>
      </c>
      <c r="R2113">
        <v>12</v>
      </c>
      <c r="S2113">
        <v>1</v>
      </c>
      <c r="T2113" t="s">
        <v>394</v>
      </c>
      <c r="U2113" t="s">
        <v>7907</v>
      </c>
      <c r="AC2113">
        <v>47</v>
      </c>
      <c r="AD2113">
        <v>38</v>
      </c>
      <c r="AE2113" t="s">
        <v>7908</v>
      </c>
      <c r="AF2113" t="s">
        <v>7909</v>
      </c>
    </row>
    <row r="2114" spans="17:32">
      <c r="Q2114">
        <v>4</v>
      </c>
      <c r="R2114">
        <v>12</v>
      </c>
      <c r="S2114">
        <v>2</v>
      </c>
      <c r="T2114" t="s">
        <v>7910</v>
      </c>
      <c r="U2114" t="s">
        <v>7911</v>
      </c>
      <c r="AC2114">
        <v>47</v>
      </c>
      <c r="AD2114">
        <v>39</v>
      </c>
      <c r="AE2114" t="s">
        <v>7912</v>
      </c>
      <c r="AF2114" t="s">
        <v>7913</v>
      </c>
    </row>
    <row r="2115" spans="17:32">
      <c r="Q2115">
        <v>4</v>
      </c>
      <c r="R2115">
        <v>12</v>
      </c>
      <c r="S2115">
        <v>3</v>
      </c>
      <c r="T2115" t="s">
        <v>7914</v>
      </c>
      <c r="U2115" t="s">
        <v>7915</v>
      </c>
      <c r="AC2115">
        <v>47</v>
      </c>
      <c r="AD2115">
        <v>40</v>
      </c>
      <c r="AE2115" t="s">
        <v>7916</v>
      </c>
      <c r="AF2115" t="s">
        <v>7917</v>
      </c>
    </row>
    <row r="2116" spans="17:32">
      <c r="Q2116">
        <v>4</v>
      </c>
      <c r="R2116">
        <v>12</v>
      </c>
      <c r="S2116">
        <v>4</v>
      </c>
      <c r="T2116" t="s">
        <v>5619</v>
      </c>
      <c r="U2116" t="s">
        <v>7918</v>
      </c>
      <c r="AC2116">
        <v>47</v>
      </c>
      <c r="AD2116">
        <v>41</v>
      </c>
      <c r="AE2116" t="s">
        <v>7919</v>
      </c>
      <c r="AF2116" t="s">
        <v>7920</v>
      </c>
    </row>
    <row r="2117" spans="17:32">
      <c r="Q2117">
        <v>4</v>
      </c>
      <c r="R2117">
        <v>12</v>
      </c>
      <c r="S2117">
        <v>5</v>
      </c>
      <c r="T2117" t="s">
        <v>5256</v>
      </c>
      <c r="U2117" t="s">
        <v>7921</v>
      </c>
    </row>
    <row r="2118" spans="17:32">
      <c r="Q2118">
        <v>4</v>
      </c>
      <c r="R2118">
        <v>12</v>
      </c>
      <c r="S2118">
        <v>6</v>
      </c>
      <c r="T2118" t="s">
        <v>5623</v>
      </c>
      <c r="U2118" t="s">
        <v>7922</v>
      </c>
    </row>
    <row r="2119" spans="17:32">
      <c r="Q2119">
        <v>4</v>
      </c>
      <c r="R2119">
        <v>12</v>
      </c>
      <c r="S2119">
        <v>7</v>
      </c>
      <c r="T2119" t="s">
        <v>7923</v>
      </c>
      <c r="U2119" t="s">
        <v>7924</v>
      </c>
    </row>
    <row r="2120" spans="17:32">
      <c r="Q2120">
        <v>4</v>
      </c>
      <c r="R2120">
        <v>12</v>
      </c>
      <c r="S2120">
        <v>8</v>
      </c>
      <c r="T2120" t="s">
        <v>7925</v>
      </c>
      <c r="U2120" t="s">
        <v>7926</v>
      </c>
    </row>
    <row r="2121" spans="17:32">
      <c r="Q2121">
        <v>4</v>
      </c>
      <c r="R2121">
        <v>12</v>
      </c>
      <c r="S2121">
        <v>9</v>
      </c>
      <c r="T2121" t="s">
        <v>7927</v>
      </c>
      <c r="U2121" t="s">
        <v>7928</v>
      </c>
    </row>
    <row r="2122" spans="17:32">
      <c r="Q2122">
        <v>4</v>
      </c>
      <c r="R2122">
        <v>12</v>
      </c>
      <c r="S2122">
        <v>10</v>
      </c>
      <c r="T2122" t="s">
        <v>7929</v>
      </c>
      <c r="U2122" t="s">
        <v>7930</v>
      </c>
    </row>
    <row r="2123" spans="17:32">
      <c r="Q2123">
        <v>4</v>
      </c>
      <c r="R2123">
        <v>12</v>
      </c>
      <c r="S2123">
        <v>11</v>
      </c>
      <c r="T2123" t="s">
        <v>6229</v>
      </c>
      <c r="U2123" t="s">
        <v>7931</v>
      </c>
    </row>
    <row r="2124" spans="17:32">
      <c r="Q2124">
        <v>4</v>
      </c>
      <c r="R2124">
        <v>12</v>
      </c>
      <c r="S2124">
        <v>12</v>
      </c>
      <c r="T2124" t="s">
        <v>7932</v>
      </c>
      <c r="U2124" t="s">
        <v>7933</v>
      </c>
    </row>
    <row r="2125" spans="17:32">
      <c r="Q2125">
        <v>4</v>
      </c>
      <c r="R2125">
        <v>12</v>
      </c>
      <c r="S2125">
        <v>13</v>
      </c>
      <c r="T2125" t="s">
        <v>7934</v>
      </c>
      <c r="U2125" t="s">
        <v>7935</v>
      </c>
    </row>
    <row r="2126" spans="17:32">
      <c r="Q2126">
        <v>4</v>
      </c>
      <c r="R2126">
        <v>12</v>
      </c>
      <c r="S2126">
        <v>14</v>
      </c>
      <c r="T2126" t="s">
        <v>7936</v>
      </c>
      <c r="U2126" t="s">
        <v>7937</v>
      </c>
    </row>
    <row r="2127" spans="17:32">
      <c r="Q2127">
        <v>4</v>
      </c>
      <c r="R2127">
        <v>12</v>
      </c>
      <c r="S2127">
        <v>15</v>
      </c>
      <c r="T2127" t="s">
        <v>7938</v>
      </c>
      <c r="U2127" t="s">
        <v>7939</v>
      </c>
    </row>
    <row r="2128" spans="17:32">
      <c r="Q2128">
        <v>4</v>
      </c>
      <c r="R2128">
        <v>12</v>
      </c>
      <c r="S2128">
        <v>16</v>
      </c>
      <c r="T2128" t="s">
        <v>7940</v>
      </c>
      <c r="U2128" t="s">
        <v>7941</v>
      </c>
    </row>
    <row r="2129" spans="17:21">
      <c r="Q2129">
        <v>4</v>
      </c>
      <c r="R2129">
        <v>12</v>
      </c>
      <c r="S2129">
        <v>17</v>
      </c>
      <c r="T2129" t="s">
        <v>7942</v>
      </c>
      <c r="U2129" t="s">
        <v>7943</v>
      </c>
    </row>
    <row r="2130" spans="17:21">
      <c r="Q2130">
        <v>4</v>
      </c>
      <c r="R2130">
        <v>12</v>
      </c>
      <c r="S2130">
        <v>18</v>
      </c>
      <c r="T2130" t="s">
        <v>7944</v>
      </c>
      <c r="U2130" t="s">
        <v>7945</v>
      </c>
    </row>
    <row r="2131" spans="17:21">
      <c r="Q2131">
        <v>4</v>
      </c>
      <c r="R2131">
        <v>12</v>
      </c>
      <c r="S2131">
        <v>19</v>
      </c>
      <c r="T2131" t="s">
        <v>7946</v>
      </c>
      <c r="U2131" t="s">
        <v>7947</v>
      </c>
    </row>
    <row r="2132" spans="17:21">
      <c r="Q2132">
        <v>4</v>
      </c>
      <c r="R2132">
        <v>12</v>
      </c>
      <c r="S2132">
        <v>20</v>
      </c>
      <c r="T2132" t="s">
        <v>7948</v>
      </c>
      <c r="U2132" t="s">
        <v>7949</v>
      </c>
    </row>
    <row r="2133" spans="17:21">
      <c r="Q2133">
        <v>4</v>
      </c>
      <c r="R2133">
        <v>12</v>
      </c>
      <c r="S2133">
        <v>21</v>
      </c>
      <c r="T2133" t="s">
        <v>7950</v>
      </c>
      <c r="U2133" t="s">
        <v>7951</v>
      </c>
    </row>
    <row r="2134" spans="17:21">
      <c r="Q2134">
        <v>4</v>
      </c>
      <c r="R2134">
        <v>12</v>
      </c>
      <c r="S2134">
        <v>22</v>
      </c>
      <c r="T2134" t="s">
        <v>7952</v>
      </c>
      <c r="U2134" t="s">
        <v>7953</v>
      </c>
    </row>
    <row r="2135" spans="17:21">
      <c r="Q2135">
        <v>4</v>
      </c>
      <c r="R2135">
        <v>12</v>
      </c>
      <c r="S2135">
        <v>23</v>
      </c>
      <c r="T2135" t="s">
        <v>7954</v>
      </c>
      <c r="U2135" t="s">
        <v>7955</v>
      </c>
    </row>
    <row r="2136" spans="17:21">
      <c r="Q2136">
        <v>4</v>
      </c>
      <c r="R2136">
        <v>12</v>
      </c>
      <c r="S2136">
        <v>24</v>
      </c>
      <c r="T2136" t="s">
        <v>2575</v>
      </c>
      <c r="U2136" t="s">
        <v>7956</v>
      </c>
    </row>
    <row r="2137" spans="17:21">
      <c r="Q2137">
        <v>4</v>
      </c>
      <c r="R2137">
        <v>12</v>
      </c>
      <c r="S2137">
        <v>25</v>
      </c>
      <c r="T2137" t="s">
        <v>7957</v>
      </c>
      <c r="U2137" t="s">
        <v>7958</v>
      </c>
    </row>
    <row r="2138" spans="17:21">
      <c r="Q2138">
        <v>4</v>
      </c>
      <c r="R2138">
        <v>12</v>
      </c>
      <c r="S2138">
        <v>26</v>
      </c>
      <c r="T2138" t="s">
        <v>7959</v>
      </c>
      <c r="U2138" t="s">
        <v>7960</v>
      </c>
    </row>
    <row r="2139" spans="17:21">
      <c r="Q2139">
        <v>4</v>
      </c>
      <c r="R2139">
        <v>12</v>
      </c>
      <c r="S2139">
        <v>27</v>
      </c>
      <c r="T2139" t="s">
        <v>7961</v>
      </c>
      <c r="U2139" t="s">
        <v>7962</v>
      </c>
    </row>
    <row r="2140" spans="17:21">
      <c r="Q2140">
        <v>4</v>
      </c>
      <c r="R2140">
        <v>12</v>
      </c>
      <c r="S2140">
        <v>28</v>
      </c>
      <c r="T2140" t="s">
        <v>7963</v>
      </c>
      <c r="U2140" t="s">
        <v>7964</v>
      </c>
    </row>
    <row r="2141" spans="17:21">
      <c r="Q2141">
        <v>4</v>
      </c>
      <c r="R2141">
        <v>12</v>
      </c>
      <c r="S2141">
        <v>29</v>
      </c>
      <c r="T2141" t="s">
        <v>7965</v>
      </c>
      <c r="U2141" t="s">
        <v>7966</v>
      </c>
    </row>
    <row r="2142" spans="17:21">
      <c r="Q2142">
        <v>4</v>
      </c>
      <c r="R2142">
        <v>12</v>
      </c>
      <c r="S2142">
        <v>30</v>
      </c>
      <c r="T2142" t="s">
        <v>7967</v>
      </c>
      <c r="U2142" t="s">
        <v>7968</v>
      </c>
    </row>
    <row r="2143" spans="17:21">
      <c r="Q2143">
        <v>4</v>
      </c>
      <c r="R2143">
        <v>12</v>
      </c>
      <c r="S2143">
        <v>31</v>
      </c>
      <c r="T2143" t="s">
        <v>7969</v>
      </c>
      <c r="U2143" t="s">
        <v>7970</v>
      </c>
    </row>
    <row r="2144" spans="17:21">
      <c r="Q2144">
        <v>4</v>
      </c>
      <c r="R2144">
        <v>12</v>
      </c>
      <c r="S2144">
        <v>32</v>
      </c>
      <c r="T2144" t="s">
        <v>7971</v>
      </c>
      <c r="U2144" t="s">
        <v>7972</v>
      </c>
    </row>
    <row r="2145" spans="17:21">
      <c r="Q2145">
        <v>4</v>
      </c>
      <c r="R2145">
        <v>12</v>
      </c>
      <c r="S2145">
        <v>33</v>
      </c>
      <c r="T2145" t="s">
        <v>7973</v>
      </c>
      <c r="U2145" t="s">
        <v>7974</v>
      </c>
    </row>
    <row r="2146" spans="17:21">
      <c r="Q2146">
        <v>4</v>
      </c>
      <c r="R2146">
        <v>12</v>
      </c>
      <c r="S2146">
        <v>34</v>
      </c>
      <c r="T2146" t="s">
        <v>7975</v>
      </c>
      <c r="U2146" t="s">
        <v>7976</v>
      </c>
    </row>
    <row r="2147" spans="17:21">
      <c r="Q2147">
        <v>4</v>
      </c>
      <c r="R2147">
        <v>12</v>
      </c>
      <c r="S2147">
        <v>35</v>
      </c>
      <c r="T2147" t="s">
        <v>7977</v>
      </c>
      <c r="U2147" t="s">
        <v>7978</v>
      </c>
    </row>
    <row r="2148" spans="17:21">
      <c r="Q2148">
        <v>4</v>
      </c>
      <c r="R2148">
        <v>12</v>
      </c>
      <c r="S2148">
        <v>36</v>
      </c>
      <c r="T2148" t="s">
        <v>7979</v>
      </c>
      <c r="U2148" t="s">
        <v>7980</v>
      </c>
    </row>
    <row r="2149" spans="17:21">
      <c r="Q2149">
        <v>4</v>
      </c>
      <c r="R2149">
        <v>12</v>
      </c>
      <c r="S2149">
        <v>37</v>
      </c>
      <c r="T2149" t="s">
        <v>7981</v>
      </c>
      <c r="U2149" t="s">
        <v>7982</v>
      </c>
    </row>
    <row r="2150" spans="17:21">
      <c r="Q2150">
        <v>4</v>
      </c>
      <c r="R2150">
        <v>12</v>
      </c>
      <c r="S2150">
        <v>38</v>
      </c>
      <c r="T2150" t="s">
        <v>7983</v>
      </c>
      <c r="U2150" t="s">
        <v>7984</v>
      </c>
    </row>
    <row r="2151" spans="17:21">
      <c r="Q2151">
        <v>4</v>
      </c>
      <c r="R2151">
        <v>12</v>
      </c>
      <c r="S2151">
        <v>39</v>
      </c>
      <c r="T2151" t="s">
        <v>7985</v>
      </c>
      <c r="U2151" t="s">
        <v>7986</v>
      </c>
    </row>
    <row r="2152" spans="17:21">
      <c r="Q2152">
        <v>4</v>
      </c>
      <c r="R2152">
        <v>12</v>
      </c>
      <c r="S2152">
        <v>40</v>
      </c>
      <c r="T2152" t="s">
        <v>7987</v>
      </c>
      <c r="U2152" t="s">
        <v>7988</v>
      </c>
    </row>
    <row r="2153" spans="17:21">
      <c r="Q2153">
        <v>4</v>
      </c>
      <c r="R2153">
        <v>12</v>
      </c>
      <c r="S2153">
        <v>41</v>
      </c>
      <c r="T2153" t="s">
        <v>5630</v>
      </c>
      <c r="U2153" t="s">
        <v>7989</v>
      </c>
    </row>
    <row r="2154" spans="17:21">
      <c r="Q2154">
        <v>4</v>
      </c>
      <c r="R2154">
        <v>12</v>
      </c>
      <c r="S2154">
        <v>42</v>
      </c>
      <c r="T2154" t="s">
        <v>7990</v>
      </c>
      <c r="U2154" t="s">
        <v>7991</v>
      </c>
    </row>
    <row r="2155" spans="17:21">
      <c r="Q2155">
        <v>4</v>
      </c>
      <c r="R2155">
        <v>12</v>
      </c>
      <c r="S2155">
        <v>43</v>
      </c>
      <c r="T2155" t="s">
        <v>7992</v>
      </c>
      <c r="U2155" t="s">
        <v>7993</v>
      </c>
    </row>
    <row r="2156" spans="17:21">
      <c r="Q2156">
        <v>4</v>
      </c>
      <c r="R2156">
        <v>12</v>
      </c>
      <c r="S2156">
        <v>44</v>
      </c>
      <c r="T2156" t="s">
        <v>7994</v>
      </c>
      <c r="U2156" t="s">
        <v>7995</v>
      </c>
    </row>
    <row r="2157" spans="17:21">
      <c r="Q2157">
        <v>4</v>
      </c>
      <c r="R2157">
        <v>12</v>
      </c>
      <c r="S2157">
        <v>45</v>
      </c>
      <c r="T2157" t="s">
        <v>7996</v>
      </c>
      <c r="U2157" t="s">
        <v>7997</v>
      </c>
    </row>
    <row r="2158" spans="17:21">
      <c r="Q2158">
        <v>4</v>
      </c>
      <c r="R2158">
        <v>12</v>
      </c>
      <c r="S2158">
        <v>46</v>
      </c>
      <c r="T2158" t="s">
        <v>7998</v>
      </c>
      <c r="U2158" t="s">
        <v>7999</v>
      </c>
    </row>
    <row r="2159" spans="17:21">
      <c r="Q2159">
        <v>4</v>
      </c>
      <c r="R2159">
        <v>12</v>
      </c>
      <c r="S2159">
        <v>47</v>
      </c>
      <c r="T2159" t="s">
        <v>8000</v>
      </c>
      <c r="U2159" t="s">
        <v>8001</v>
      </c>
    </row>
    <row r="2160" spans="17:21">
      <c r="Q2160">
        <v>4</v>
      </c>
      <c r="R2160">
        <v>12</v>
      </c>
      <c r="S2160">
        <v>48</v>
      </c>
      <c r="T2160" t="s">
        <v>8002</v>
      </c>
      <c r="U2160" t="s">
        <v>8003</v>
      </c>
    </row>
    <row r="2161" spans="17:21">
      <c r="Q2161">
        <v>4</v>
      </c>
      <c r="R2161">
        <v>12</v>
      </c>
      <c r="S2161">
        <v>49</v>
      </c>
      <c r="T2161" t="s">
        <v>8004</v>
      </c>
      <c r="U2161" t="s">
        <v>8005</v>
      </c>
    </row>
    <row r="2162" spans="17:21">
      <c r="Q2162">
        <v>4</v>
      </c>
      <c r="R2162">
        <v>12</v>
      </c>
      <c r="S2162">
        <v>50</v>
      </c>
      <c r="T2162" t="s">
        <v>8006</v>
      </c>
      <c r="U2162" t="s">
        <v>8007</v>
      </c>
    </row>
    <row r="2163" spans="17:21">
      <c r="Q2163">
        <v>4</v>
      </c>
      <c r="R2163">
        <v>12</v>
      </c>
      <c r="S2163">
        <v>51</v>
      </c>
      <c r="T2163" t="s">
        <v>8008</v>
      </c>
      <c r="U2163" t="s">
        <v>8009</v>
      </c>
    </row>
    <row r="2164" spans="17:21">
      <c r="Q2164">
        <v>4</v>
      </c>
      <c r="R2164">
        <v>12</v>
      </c>
      <c r="S2164">
        <v>52</v>
      </c>
      <c r="T2164" t="s">
        <v>8010</v>
      </c>
      <c r="U2164" t="s">
        <v>8011</v>
      </c>
    </row>
    <row r="2165" spans="17:21">
      <c r="Q2165">
        <v>4</v>
      </c>
      <c r="R2165">
        <v>12</v>
      </c>
      <c r="S2165">
        <v>53</v>
      </c>
      <c r="T2165" t="s">
        <v>8012</v>
      </c>
      <c r="U2165" t="s">
        <v>8013</v>
      </c>
    </row>
    <row r="2166" spans="17:21">
      <c r="Q2166">
        <v>4</v>
      </c>
      <c r="R2166">
        <v>12</v>
      </c>
      <c r="S2166">
        <v>54</v>
      </c>
      <c r="T2166" t="s">
        <v>8014</v>
      </c>
      <c r="U2166" t="s">
        <v>8015</v>
      </c>
    </row>
    <row r="2167" spans="17:21">
      <c r="Q2167">
        <v>4</v>
      </c>
      <c r="R2167">
        <v>12</v>
      </c>
      <c r="S2167">
        <v>55</v>
      </c>
      <c r="T2167" t="s">
        <v>8016</v>
      </c>
      <c r="U2167" t="s">
        <v>8017</v>
      </c>
    </row>
    <row r="2168" spans="17:21">
      <c r="Q2168">
        <v>4</v>
      </c>
      <c r="R2168">
        <v>12</v>
      </c>
      <c r="S2168">
        <v>56</v>
      </c>
      <c r="T2168" t="s">
        <v>8018</v>
      </c>
      <c r="U2168" t="s">
        <v>8019</v>
      </c>
    </row>
    <row r="2169" spans="17:21">
      <c r="Q2169">
        <v>4</v>
      </c>
      <c r="R2169">
        <v>12</v>
      </c>
      <c r="S2169">
        <v>57</v>
      </c>
      <c r="T2169" t="s">
        <v>8020</v>
      </c>
      <c r="U2169" t="s">
        <v>8021</v>
      </c>
    </row>
    <row r="2170" spans="17:21">
      <c r="Q2170">
        <v>4</v>
      </c>
      <c r="R2170">
        <v>12</v>
      </c>
      <c r="S2170">
        <v>58</v>
      </c>
      <c r="T2170" t="s">
        <v>8022</v>
      </c>
      <c r="U2170" t="s">
        <v>8023</v>
      </c>
    </row>
    <row r="2171" spans="17:21">
      <c r="Q2171">
        <v>4</v>
      </c>
      <c r="R2171">
        <v>12</v>
      </c>
      <c r="S2171">
        <v>59</v>
      </c>
      <c r="T2171" t="s">
        <v>8024</v>
      </c>
      <c r="U2171" t="s">
        <v>8025</v>
      </c>
    </row>
    <row r="2172" spans="17:21">
      <c r="Q2172">
        <v>4</v>
      </c>
      <c r="R2172">
        <v>12</v>
      </c>
      <c r="S2172">
        <v>60</v>
      </c>
      <c r="T2172" t="s">
        <v>8026</v>
      </c>
      <c r="U2172" t="s">
        <v>8027</v>
      </c>
    </row>
    <row r="2173" spans="17:21">
      <c r="Q2173">
        <v>4</v>
      </c>
      <c r="R2173">
        <v>12</v>
      </c>
      <c r="S2173">
        <v>61</v>
      </c>
      <c r="T2173" t="s">
        <v>8028</v>
      </c>
      <c r="U2173" t="s">
        <v>8029</v>
      </c>
    </row>
    <row r="2174" spans="17:21">
      <c r="Q2174">
        <v>4</v>
      </c>
      <c r="R2174">
        <v>12</v>
      </c>
      <c r="S2174">
        <v>62</v>
      </c>
      <c r="T2174" t="s">
        <v>8030</v>
      </c>
      <c r="U2174" t="s">
        <v>8031</v>
      </c>
    </row>
    <row r="2175" spans="17:21">
      <c r="Q2175">
        <v>4</v>
      </c>
      <c r="R2175">
        <v>12</v>
      </c>
      <c r="S2175">
        <v>63</v>
      </c>
      <c r="T2175" t="s">
        <v>8032</v>
      </c>
      <c r="U2175" t="s">
        <v>8033</v>
      </c>
    </row>
    <row r="2176" spans="17:21">
      <c r="Q2176">
        <v>4</v>
      </c>
      <c r="R2176">
        <v>12</v>
      </c>
      <c r="S2176">
        <v>64</v>
      </c>
      <c r="T2176" t="s">
        <v>1592</v>
      </c>
      <c r="U2176" t="s">
        <v>8034</v>
      </c>
    </row>
    <row r="2177" spans="17:21">
      <c r="Q2177">
        <v>4</v>
      </c>
      <c r="R2177">
        <v>12</v>
      </c>
      <c r="S2177">
        <v>65</v>
      </c>
      <c r="T2177" t="s">
        <v>8035</v>
      </c>
      <c r="U2177" t="s">
        <v>8036</v>
      </c>
    </row>
    <row r="2178" spans="17:21">
      <c r="Q2178">
        <v>4</v>
      </c>
      <c r="R2178">
        <v>12</v>
      </c>
      <c r="S2178">
        <v>66</v>
      </c>
      <c r="T2178" t="s">
        <v>8037</v>
      </c>
      <c r="U2178" t="s">
        <v>8038</v>
      </c>
    </row>
    <row r="2179" spans="17:21">
      <c r="Q2179">
        <v>4</v>
      </c>
      <c r="R2179">
        <v>12</v>
      </c>
      <c r="S2179">
        <v>67</v>
      </c>
      <c r="T2179" t="s">
        <v>8039</v>
      </c>
      <c r="U2179" t="s">
        <v>8040</v>
      </c>
    </row>
    <row r="2180" spans="17:21">
      <c r="Q2180">
        <v>4</v>
      </c>
      <c r="R2180">
        <v>12</v>
      </c>
      <c r="S2180">
        <v>68</v>
      </c>
      <c r="T2180" t="s">
        <v>8041</v>
      </c>
      <c r="U2180" t="s">
        <v>8042</v>
      </c>
    </row>
    <row r="2181" spans="17:21">
      <c r="Q2181">
        <v>4</v>
      </c>
      <c r="R2181">
        <v>12</v>
      </c>
      <c r="S2181">
        <v>69</v>
      </c>
      <c r="T2181" t="s">
        <v>8043</v>
      </c>
      <c r="U2181" t="s">
        <v>8044</v>
      </c>
    </row>
    <row r="2182" spans="17:21">
      <c r="Q2182">
        <v>4</v>
      </c>
      <c r="R2182">
        <v>12</v>
      </c>
      <c r="S2182">
        <v>70</v>
      </c>
      <c r="T2182" t="s">
        <v>8045</v>
      </c>
      <c r="U2182" t="s">
        <v>8046</v>
      </c>
    </row>
    <row r="2183" spans="17:21">
      <c r="Q2183">
        <v>4</v>
      </c>
      <c r="R2183">
        <v>12</v>
      </c>
      <c r="S2183">
        <v>71</v>
      </c>
      <c r="T2183" t="s">
        <v>8047</v>
      </c>
      <c r="U2183" t="s">
        <v>8048</v>
      </c>
    </row>
    <row r="2184" spans="17:21">
      <c r="Q2184">
        <v>4</v>
      </c>
      <c r="R2184">
        <v>12</v>
      </c>
      <c r="S2184">
        <v>72</v>
      </c>
      <c r="T2184" t="s">
        <v>8049</v>
      </c>
      <c r="U2184" t="s">
        <v>8050</v>
      </c>
    </row>
    <row r="2185" spans="17:21">
      <c r="Q2185">
        <v>4</v>
      </c>
      <c r="R2185">
        <v>12</v>
      </c>
      <c r="S2185">
        <v>73</v>
      </c>
      <c r="T2185" t="s">
        <v>8051</v>
      </c>
      <c r="U2185" t="s">
        <v>8052</v>
      </c>
    </row>
    <row r="2186" spans="17:21">
      <c r="Q2186">
        <v>4</v>
      </c>
      <c r="R2186">
        <v>12</v>
      </c>
      <c r="S2186">
        <v>74</v>
      </c>
      <c r="T2186" t="s">
        <v>8053</v>
      </c>
      <c r="U2186" t="s">
        <v>8054</v>
      </c>
    </row>
    <row r="2187" spans="17:21">
      <c r="Q2187">
        <v>4</v>
      </c>
      <c r="R2187">
        <v>12</v>
      </c>
      <c r="S2187">
        <v>75</v>
      </c>
      <c r="T2187" t="s">
        <v>8055</v>
      </c>
      <c r="U2187" t="s">
        <v>8056</v>
      </c>
    </row>
    <row r="2188" spans="17:21">
      <c r="Q2188">
        <v>4</v>
      </c>
      <c r="R2188">
        <v>12</v>
      </c>
      <c r="S2188">
        <v>76</v>
      </c>
      <c r="T2188" t="s">
        <v>8057</v>
      </c>
      <c r="U2188" t="s">
        <v>8058</v>
      </c>
    </row>
    <row r="2189" spans="17:21">
      <c r="Q2189">
        <v>4</v>
      </c>
      <c r="R2189">
        <v>12</v>
      </c>
      <c r="S2189">
        <v>77</v>
      </c>
      <c r="T2189" t="s">
        <v>8059</v>
      </c>
      <c r="U2189" t="s">
        <v>8060</v>
      </c>
    </row>
    <row r="2190" spans="17:21">
      <c r="Q2190">
        <v>4</v>
      </c>
      <c r="R2190">
        <v>12</v>
      </c>
      <c r="S2190">
        <v>78</v>
      </c>
      <c r="T2190" t="s">
        <v>8061</v>
      </c>
      <c r="U2190" t="s">
        <v>8062</v>
      </c>
    </row>
    <row r="2191" spans="17:21">
      <c r="Q2191">
        <v>4</v>
      </c>
      <c r="R2191">
        <v>12</v>
      </c>
      <c r="S2191">
        <v>79</v>
      </c>
      <c r="T2191" t="s">
        <v>8063</v>
      </c>
      <c r="U2191" t="s">
        <v>8064</v>
      </c>
    </row>
    <row r="2192" spans="17:21">
      <c r="Q2192">
        <v>4</v>
      </c>
      <c r="R2192">
        <v>12</v>
      </c>
      <c r="S2192">
        <v>80</v>
      </c>
      <c r="T2192" t="s">
        <v>8065</v>
      </c>
      <c r="U2192" t="s">
        <v>8066</v>
      </c>
    </row>
    <row r="2193" spans="17:21">
      <c r="Q2193">
        <v>4</v>
      </c>
      <c r="R2193">
        <v>12</v>
      </c>
      <c r="S2193">
        <v>81</v>
      </c>
      <c r="T2193" t="s">
        <v>8067</v>
      </c>
      <c r="U2193" t="s">
        <v>8068</v>
      </c>
    </row>
    <row r="2194" spans="17:21">
      <c r="Q2194">
        <v>4</v>
      </c>
      <c r="R2194">
        <v>12</v>
      </c>
      <c r="S2194">
        <v>82</v>
      </c>
      <c r="T2194" t="s">
        <v>8069</v>
      </c>
      <c r="U2194" t="s">
        <v>8070</v>
      </c>
    </row>
    <row r="2195" spans="17:21">
      <c r="Q2195">
        <v>4</v>
      </c>
      <c r="R2195">
        <v>12</v>
      </c>
      <c r="S2195">
        <v>83</v>
      </c>
      <c r="T2195" t="s">
        <v>8071</v>
      </c>
      <c r="U2195" t="s">
        <v>8072</v>
      </c>
    </row>
    <row r="2196" spans="17:21">
      <c r="Q2196">
        <v>4</v>
      </c>
      <c r="R2196">
        <v>12</v>
      </c>
      <c r="S2196">
        <v>84</v>
      </c>
      <c r="T2196" t="s">
        <v>8073</v>
      </c>
      <c r="U2196" t="s">
        <v>8074</v>
      </c>
    </row>
    <row r="2197" spans="17:21">
      <c r="Q2197">
        <v>4</v>
      </c>
      <c r="R2197">
        <v>12</v>
      </c>
      <c r="S2197">
        <v>85</v>
      </c>
      <c r="T2197" t="s">
        <v>5650</v>
      </c>
      <c r="U2197" t="s">
        <v>8075</v>
      </c>
    </row>
    <row r="2198" spans="17:21">
      <c r="Q2198">
        <v>4</v>
      </c>
      <c r="R2198">
        <v>12</v>
      </c>
      <c r="S2198">
        <v>86</v>
      </c>
      <c r="T2198" t="s">
        <v>8076</v>
      </c>
      <c r="U2198" t="s">
        <v>8077</v>
      </c>
    </row>
    <row r="2199" spans="17:21">
      <c r="Q2199">
        <v>4</v>
      </c>
      <c r="R2199">
        <v>12</v>
      </c>
      <c r="S2199">
        <v>87</v>
      </c>
      <c r="T2199" t="s">
        <v>8078</v>
      </c>
      <c r="U2199" t="s">
        <v>8079</v>
      </c>
    </row>
    <row r="2200" spans="17:21">
      <c r="Q2200">
        <v>4</v>
      </c>
      <c r="R2200">
        <v>12</v>
      </c>
      <c r="S2200">
        <v>88</v>
      </c>
      <c r="T2200" t="s">
        <v>8080</v>
      </c>
      <c r="U2200" t="s">
        <v>8081</v>
      </c>
    </row>
    <row r="2201" spans="17:21">
      <c r="Q2201">
        <v>4</v>
      </c>
      <c r="R2201">
        <v>12</v>
      </c>
      <c r="S2201">
        <v>89</v>
      </c>
      <c r="T2201" t="s">
        <v>8082</v>
      </c>
      <c r="U2201" t="s">
        <v>8083</v>
      </c>
    </row>
    <row r="2202" spans="17:21">
      <c r="Q2202">
        <v>4</v>
      </c>
      <c r="R2202">
        <v>12</v>
      </c>
      <c r="S2202">
        <v>90</v>
      </c>
      <c r="T2202" t="s">
        <v>8084</v>
      </c>
      <c r="U2202" t="s">
        <v>8085</v>
      </c>
    </row>
    <row r="2203" spans="17:21">
      <c r="Q2203">
        <v>4</v>
      </c>
      <c r="R2203">
        <v>12</v>
      </c>
      <c r="S2203">
        <v>91</v>
      </c>
      <c r="T2203" t="s">
        <v>6178</v>
      </c>
      <c r="U2203" t="s">
        <v>8086</v>
      </c>
    </row>
    <row r="2204" spans="17:21">
      <c r="Q2204">
        <v>4</v>
      </c>
      <c r="R2204">
        <v>12</v>
      </c>
      <c r="S2204">
        <v>92</v>
      </c>
      <c r="T2204" t="s">
        <v>8087</v>
      </c>
      <c r="U2204" t="s">
        <v>8088</v>
      </c>
    </row>
    <row r="2205" spans="17:21">
      <c r="Q2205">
        <v>4</v>
      </c>
      <c r="R2205">
        <v>12</v>
      </c>
      <c r="S2205">
        <v>93</v>
      </c>
      <c r="T2205" t="s">
        <v>8089</v>
      </c>
      <c r="U2205" t="s">
        <v>8090</v>
      </c>
    </row>
    <row r="2206" spans="17:21">
      <c r="Q2206">
        <v>4</v>
      </c>
      <c r="R2206">
        <v>12</v>
      </c>
      <c r="S2206">
        <v>94</v>
      </c>
      <c r="T2206" t="s">
        <v>8091</v>
      </c>
      <c r="U2206" t="s">
        <v>8092</v>
      </c>
    </row>
    <row r="2207" spans="17:21">
      <c r="Q2207">
        <v>4</v>
      </c>
      <c r="R2207">
        <v>12</v>
      </c>
      <c r="S2207">
        <v>95</v>
      </c>
      <c r="T2207" t="s">
        <v>8093</v>
      </c>
      <c r="U2207" t="s">
        <v>8094</v>
      </c>
    </row>
    <row r="2208" spans="17:21">
      <c r="Q2208">
        <v>4</v>
      </c>
      <c r="R2208">
        <v>12</v>
      </c>
      <c r="S2208">
        <v>96</v>
      </c>
      <c r="T2208" t="s">
        <v>8095</v>
      </c>
      <c r="U2208" t="s">
        <v>8096</v>
      </c>
    </row>
    <row r="2209" spans="17:21">
      <c r="Q2209">
        <v>4</v>
      </c>
      <c r="R2209">
        <v>12</v>
      </c>
      <c r="S2209">
        <v>97</v>
      </c>
      <c r="T2209" t="s">
        <v>8097</v>
      </c>
      <c r="U2209" t="s">
        <v>8098</v>
      </c>
    </row>
    <row r="2210" spans="17:21">
      <c r="Q2210">
        <v>4</v>
      </c>
      <c r="R2210">
        <v>12</v>
      </c>
      <c r="S2210">
        <v>98</v>
      </c>
      <c r="T2210" t="s">
        <v>8099</v>
      </c>
      <c r="U2210" t="s">
        <v>8100</v>
      </c>
    </row>
    <row r="2211" spans="17:21">
      <c r="Q2211">
        <v>4</v>
      </c>
      <c r="R2211">
        <v>12</v>
      </c>
      <c r="S2211">
        <v>99</v>
      </c>
      <c r="T2211" t="s">
        <v>8101</v>
      </c>
      <c r="U2211" t="s">
        <v>8102</v>
      </c>
    </row>
    <row r="2212" spans="17:21">
      <c r="Q2212">
        <v>4</v>
      </c>
      <c r="R2212">
        <v>12</v>
      </c>
      <c r="S2212">
        <v>100</v>
      </c>
      <c r="T2212" t="s">
        <v>8103</v>
      </c>
      <c r="U2212" t="s">
        <v>8104</v>
      </c>
    </row>
    <row r="2213" spans="17:21">
      <c r="Q2213">
        <v>4</v>
      </c>
      <c r="R2213">
        <v>12</v>
      </c>
      <c r="S2213">
        <v>101</v>
      </c>
      <c r="T2213" t="s">
        <v>8105</v>
      </c>
      <c r="U2213" t="s">
        <v>8106</v>
      </c>
    </row>
    <row r="2214" spans="17:21">
      <c r="Q2214">
        <v>4</v>
      </c>
      <c r="R2214">
        <v>12</v>
      </c>
      <c r="S2214">
        <v>102</v>
      </c>
      <c r="T2214" t="s">
        <v>8107</v>
      </c>
      <c r="U2214" t="s">
        <v>8108</v>
      </c>
    </row>
    <row r="2215" spans="17:21">
      <c r="Q2215">
        <v>4</v>
      </c>
      <c r="R2215">
        <v>12</v>
      </c>
      <c r="S2215">
        <v>103</v>
      </c>
      <c r="T2215" t="s">
        <v>5605</v>
      </c>
      <c r="U2215" t="s">
        <v>8109</v>
      </c>
    </row>
    <row r="2216" spans="17:21">
      <c r="Q2216">
        <v>4</v>
      </c>
      <c r="R2216">
        <v>13</v>
      </c>
      <c r="S2216">
        <v>1</v>
      </c>
      <c r="T2216" t="s">
        <v>8110</v>
      </c>
      <c r="U2216" t="s">
        <v>8111</v>
      </c>
    </row>
    <row r="2217" spans="17:21">
      <c r="Q2217">
        <v>4</v>
      </c>
      <c r="R2217">
        <v>13</v>
      </c>
      <c r="S2217">
        <v>2</v>
      </c>
      <c r="T2217" t="s">
        <v>8112</v>
      </c>
      <c r="U2217" t="s">
        <v>8113</v>
      </c>
    </row>
    <row r="2218" spans="17:21">
      <c r="Q2218">
        <v>4</v>
      </c>
      <c r="R2218">
        <v>13</v>
      </c>
      <c r="S2218">
        <v>3</v>
      </c>
      <c r="T2218" t="s">
        <v>8114</v>
      </c>
      <c r="U2218" t="s">
        <v>8115</v>
      </c>
    </row>
    <row r="2219" spans="17:21">
      <c r="Q2219">
        <v>4</v>
      </c>
      <c r="R2219">
        <v>13</v>
      </c>
      <c r="S2219">
        <v>4</v>
      </c>
      <c r="T2219" t="s">
        <v>8116</v>
      </c>
      <c r="U2219" t="s">
        <v>8117</v>
      </c>
    </row>
    <row r="2220" spans="17:21">
      <c r="Q2220">
        <v>4</v>
      </c>
      <c r="R2220">
        <v>13</v>
      </c>
      <c r="S2220">
        <v>5</v>
      </c>
      <c r="T2220" t="s">
        <v>8118</v>
      </c>
      <c r="U2220" t="s">
        <v>8119</v>
      </c>
    </row>
    <row r="2221" spans="17:21">
      <c r="Q2221">
        <v>4</v>
      </c>
      <c r="R2221">
        <v>13</v>
      </c>
      <c r="S2221">
        <v>6</v>
      </c>
      <c r="T2221" t="s">
        <v>8120</v>
      </c>
      <c r="U2221" t="s">
        <v>8121</v>
      </c>
    </row>
    <row r="2222" spans="17:21">
      <c r="Q2222">
        <v>4</v>
      </c>
      <c r="R2222">
        <v>13</v>
      </c>
      <c r="S2222">
        <v>7</v>
      </c>
      <c r="T2222" t="s">
        <v>8122</v>
      </c>
      <c r="U2222" t="s">
        <v>8123</v>
      </c>
    </row>
    <row r="2223" spans="17:21">
      <c r="Q2223">
        <v>4</v>
      </c>
      <c r="R2223">
        <v>13</v>
      </c>
      <c r="S2223">
        <v>8</v>
      </c>
      <c r="T2223" t="s">
        <v>8124</v>
      </c>
      <c r="U2223" t="s">
        <v>8125</v>
      </c>
    </row>
    <row r="2224" spans="17:21">
      <c r="Q2224">
        <v>4</v>
      </c>
      <c r="R2224">
        <v>13</v>
      </c>
      <c r="S2224">
        <v>9</v>
      </c>
      <c r="T2224" t="s">
        <v>8126</v>
      </c>
      <c r="U2224" t="s">
        <v>8127</v>
      </c>
    </row>
    <row r="2225" spans="17:21">
      <c r="Q2225">
        <v>4</v>
      </c>
      <c r="R2225">
        <v>13</v>
      </c>
      <c r="S2225">
        <v>10</v>
      </c>
      <c r="T2225" t="s">
        <v>8128</v>
      </c>
      <c r="U2225" t="s">
        <v>8129</v>
      </c>
    </row>
    <row r="2226" spans="17:21">
      <c r="Q2226">
        <v>4</v>
      </c>
      <c r="R2226">
        <v>13</v>
      </c>
      <c r="S2226">
        <v>11</v>
      </c>
      <c r="T2226" t="s">
        <v>8130</v>
      </c>
      <c r="U2226" t="s">
        <v>8131</v>
      </c>
    </row>
    <row r="2227" spans="17:21">
      <c r="Q2227">
        <v>4</v>
      </c>
      <c r="R2227">
        <v>13</v>
      </c>
      <c r="S2227">
        <v>12</v>
      </c>
      <c r="T2227" t="s">
        <v>8132</v>
      </c>
      <c r="U2227" t="s">
        <v>8133</v>
      </c>
    </row>
    <row r="2228" spans="17:21">
      <c r="Q2228">
        <v>4</v>
      </c>
      <c r="R2228">
        <v>13</v>
      </c>
      <c r="S2228">
        <v>13</v>
      </c>
      <c r="T2228" t="s">
        <v>8134</v>
      </c>
      <c r="U2228" t="s">
        <v>8135</v>
      </c>
    </row>
    <row r="2229" spans="17:21">
      <c r="Q2229">
        <v>4</v>
      </c>
      <c r="R2229">
        <v>13</v>
      </c>
      <c r="S2229">
        <v>14</v>
      </c>
      <c r="T2229" t="s">
        <v>8136</v>
      </c>
      <c r="U2229" t="s">
        <v>8137</v>
      </c>
    </row>
    <row r="2230" spans="17:21">
      <c r="Q2230">
        <v>4</v>
      </c>
      <c r="R2230">
        <v>13</v>
      </c>
      <c r="S2230">
        <v>15</v>
      </c>
      <c r="T2230" t="s">
        <v>8138</v>
      </c>
      <c r="U2230" t="s">
        <v>8139</v>
      </c>
    </row>
    <row r="2231" spans="17:21">
      <c r="Q2231">
        <v>4</v>
      </c>
      <c r="R2231">
        <v>13</v>
      </c>
      <c r="S2231">
        <v>16</v>
      </c>
      <c r="T2231" t="s">
        <v>8140</v>
      </c>
      <c r="U2231" t="s">
        <v>8141</v>
      </c>
    </row>
    <row r="2232" spans="17:21">
      <c r="Q2232">
        <v>4</v>
      </c>
      <c r="R2232">
        <v>13</v>
      </c>
      <c r="S2232">
        <v>17</v>
      </c>
      <c r="T2232" t="s">
        <v>8142</v>
      </c>
      <c r="U2232" t="s">
        <v>8143</v>
      </c>
    </row>
    <row r="2233" spans="17:21">
      <c r="Q2233">
        <v>4</v>
      </c>
      <c r="R2233">
        <v>13</v>
      </c>
      <c r="S2233">
        <v>18</v>
      </c>
      <c r="T2233" t="s">
        <v>8144</v>
      </c>
      <c r="U2233" t="s">
        <v>8145</v>
      </c>
    </row>
    <row r="2234" spans="17:21">
      <c r="Q2234">
        <v>4</v>
      </c>
      <c r="R2234">
        <v>13</v>
      </c>
      <c r="S2234">
        <v>19</v>
      </c>
      <c r="T2234" t="s">
        <v>8146</v>
      </c>
      <c r="U2234" t="s">
        <v>8147</v>
      </c>
    </row>
    <row r="2235" spans="17:21">
      <c r="Q2235">
        <v>4</v>
      </c>
      <c r="R2235">
        <v>13</v>
      </c>
      <c r="S2235">
        <v>20</v>
      </c>
      <c r="T2235" t="s">
        <v>8148</v>
      </c>
      <c r="U2235" t="s">
        <v>8149</v>
      </c>
    </row>
    <row r="2236" spans="17:21">
      <c r="Q2236">
        <v>4</v>
      </c>
      <c r="R2236">
        <v>13</v>
      </c>
      <c r="S2236">
        <v>21</v>
      </c>
      <c r="T2236" t="s">
        <v>8150</v>
      </c>
      <c r="U2236" t="s">
        <v>8151</v>
      </c>
    </row>
    <row r="2237" spans="17:21">
      <c r="Q2237">
        <v>4</v>
      </c>
      <c r="R2237">
        <v>13</v>
      </c>
      <c r="S2237">
        <v>22</v>
      </c>
      <c r="T2237" t="s">
        <v>8152</v>
      </c>
      <c r="U2237" t="s">
        <v>8153</v>
      </c>
    </row>
    <row r="2238" spans="17:21">
      <c r="Q2238">
        <v>4</v>
      </c>
      <c r="R2238">
        <v>13</v>
      </c>
      <c r="S2238">
        <v>23</v>
      </c>
      <c r="T2238" t="s">
        <v>8154</v>
      </c>
      <c r="U2238" t="s">
        <v>8155</v>
      </c>
    </row>
    <row r="2239" spans="17:21">
      <c r="Q2239">
        <v>4</v>
      </c>
      <c r="R2239">
        <v>13</v>
      </c>
      <c r="S2239">
        <v>24</v>
      </c>
      <c r="T2239" t="s">
        <v>8156</v>
      </c>
      <c r="U2239" t="s">
        <v>8157</v>
      </c>
    </row>
    <row r="2240" spans="17:21">
      <c r="Q2240">
        <v>4</v>
      </c>
      <c r="R2240">
        <v>13</v>
      </c>
      <c r="S2240">
        <v>25</v>
      </c>
      <c r="T2240" t="s">
        <v>8158</v>
      </c>
      <c r="U2240" t="s">
        <v>8159</v>
      </c>
    </row>
    <row r="2241" spans="17:21">
      <c r="Q2241">
        <v>4</v>
      </c>
      <c r="R2241">
        <v>13</v>
      </c>
      <c r="S2241">
        <v>26</v>
      </c>
      <c r="T2241" t="s">
        <v>8160</v>
      </c>
      <c r="U2241" t="s">
        <v>8161</v>
      </c>
    </row>
    <row r="2242" spans="17:21">
      <c r="Q2242">
        <v>4</v>
      </c>
      <c r="R2242">
        <v>13</v>
      </c>
      <c r="S2242">
        <v>27</v>
      </c>
      <c r="T2242" t="s">
        <v>8162</v>
      </c>
      <c r="U2242" t="s">
        <v>8163</v>
      </c>
    </row>
    <row r="2243" spans="17:21">
      <c r="Q2243">
        <v>4</v>
      </c>
      <c r="R2243">
        <v>13</v>
      </c>
      <c r="S2243">
        <v>28</v>
      </c>
      <c r="T2243" t="s">
        <v>8164</v>
      </c>
      <c r="U2243" t="s">
        <v>8165</v>
      </c>
    </row>
    <row r="2244" spans="17:21">
      <c r="Q2244">
        <v>4</v>
      </c>
      <c r="R2244">
        <v>13</v>
      </c>
      <c r="S2244">
        <v>29</v>
      </c>
      <c r="T2244" t="s">
        <v>8166</v>
      </c>
      <c r="U2244" t="s">
        <v>8167</v>
      </c>
    </row>
    <row r="2245" spans="17:21">
      <c r="Q2245">
        <v>4</v>
      </c>
      <c r="R2245">
        <v>13</v>
      </c>
      <c r="S2245">
        <v>30</v>
      </c>
      <c r="T2245" t="s">
        <v>8168</v>
      </c>
      <c r="U2245" t="s">
        <v>8169</v>
      </c>
    </row>
    <row r="2246" spans="17:21">
      <c r="Q2246">
        <v>4</v>
      </c>
      <c r="R2246">
        <v>13</v>
      </c>
      <c r="S2246">
        <v>31</v>
      </c>
      <c r="T2246" t="s">
        <v>8170</v>
      </c>
      <c r="U2246" t="s">
        <v>8171</v>
      </c>
    </row>
    <row r="2247" spans="17:21">
      <c r="Q2247">
        <v>4</v>
      </c>
      <c r="R2247">
        <v>13</v>
      </c>
      <c r="S2247">
        <v>32</v>
      </c>
      <c r="T2247" t="s">
        <v>8172</v>
      </c>
      <c r="U2247" t="s">
        <v>8173</v>
      </c>
    </row>
    <row r="2248" spans="17:21">
      <c r="Q2248">
        <v>4</v>
      </c>
      <c r="R2248">
        <v>13</v>
      </c>
      <c r="S2248">
        <v>33</v>
      </c>
      <c r="T2248" t="s">
        <v>8174</v>
      </c>
      <c r="U2248" t="s">
        <v>8175</v>
      </c>
    </row>
    <row r="2249" spans="17:21">
      <c r="Q2249">
        <v>4</v>
      </c>
      <c r="R2249">
        <v>13</v>
      </c>
      <c r="S2249">
        <v>34</v>
      </c>
      <c r="T2249" t="s">
        <v>8176</v>
      </c>
      <c r="U2249" t="s">
        <v>8177</v>
      </c>
    </row>
    <row r="2250" spans="17:21">
      <c r="Q2250">
        <v>4</v>
      </c>
      <c r="R2250">
        <v>13</v>
      </c>
      <c r="S2250">
        <v>35</v>
      </c>
      <c r="T2250" t="s">
        <v>8178</v>
      </c>
      <c r="U2250" t="s">
        <v>8179</v>
      </c>
    </row>
    <row r="2251" spans="17:21">
      <c r="Q2251">
        <v>4</v>
      </c>
      <c r="R2251">
        <v>13</v>
      </c>
      <c r="S2251">
        <v>36</v>
      </c>
      <c r="T2251" t="s">
        <v>8180</v>
      </c>
      <c r="U2251" t="s">
        <v>8181</v>
      </c>
    </row>
    <row r="2252" spans="17:21">
      <c r="Q2252">
        <v>4</v>
      </c>
      <c r="R2252">
        <v>13</v>
      </c>
      <c r="S2252">
        <v>37</v>
      </c>
      <c r="T2252" t="s">
        <v>8182</v>
      </c>
      <c r="U2252" t="s">
        <v>8183</v>
      </c>
    </row>
    <row r="2253" spans="17:21">
      <c r="Q2253">
        <v>4</v>
      </c>
      <c r="R2253">
        <v>13</v>
      </c>
      <c r="S2253">
        <v>38</v>
      </c>
      <c r="T2253" t="s">
        <v>8184</v>
      </c>
      <c r="U2253" t="s">
        <v>8185</v>
      </c>
    </row>
    <row r="2254" spans="17:21">
      <c r="Q2254">
        <v>4</v>
      </c>
      <c r="R2254">
        <v>13</v>
      </c>
      <c r="S2254">
        <v>39</v>
      </c>
      <c r="T2254" t="s">
        <v>8186</v>
      </c>
      <c r="U2254" t="s">
        <v>8187</v>
      </c>
    </row>
    <row r="2255" spans="17:21">
      <c r="Q2255">
        <v>4</v>
      </c>
      <c r="R2255">
        <v>13</v>
      </c>
      <c r="S2255">
        <v>40</v>
      </c>
      <c r="T2255" t="s">
        <v>8188</v>
      </c>
      <c r="U2255" t="s">
        <v>8189</v>
      </c>
    </row>
    <row r="2256" spans="17:21">
      <c r="Q2256">
        <v>4</v>
      </c>
      <c r="R2256">
        <v>13</v>
      </c>
      <c r="S2256">
        <v>41</v>
      </c>
      <c r="T2256" t="s">
        <v>8190</v>
      </c>
      <c r="U2256" t="s">
        <v>8191</v>
      </c>
    </row>
    <row r="2257" spans="17:21">
      <c r="Q2257">
        <v>4</v>
      </c>
      <c r="R2257">
        <v>13</v>
      </c>
      <c r="S2257">
        <v>42</v>
      </c>
      <c r="T2257" t="s">
        <v>8192</v>
      </c>
      <c r="U2257" t="s">
        <v>8193</v>
      </c>
    </row>
    <row r="2258" spans="17:21">
      <c r="Q2258">
        <v>4</v>
      </c>
      <c r="R2258">
        <v>13</v>
      </c>
      <c r="S2258">
        <v>43</v>
      </c>
      <c r="T2258" t="s">
        <v>8194</v>
      </c>
      <c r="U2258" t="s">
        <v>8195</v>
      </c>
    </row>
    <row r="2259" spans="17:21">
      <c r="Q2259">
        <v>4</v>
      </c>
      <c r="R2259">
        <v>13</v>
      </c>
      <c r="S2259">
        <v>44</v>
      </c>
      <c r="T2259" t="s">
        <v>8196</v>
      </c>
      <c r="U2259" t="s">
        <v>8197</v>
      </c>
    </row>
    <row r="2260" spans="17:21">
      <c r="Q2260">
        <v>4</v>
      </c>
      <c r="R2260">
        <v>13</v>
      </c>
      <c r="S2260">
        <v>45</v>
      </c>
      <c r="T2260" t="s">
        <v>8198</v>
      </c>
      <c r="U2260" t="s">
        <v>8199</v>
      </c>
    </row>
    <row r="2261" spans="17:21">
      <c r="Q2261">
        <v>4</v>
      </c>
      <c r="R2261">
        <v>13</v>
      </c>
      <c r="S2261">
        <v>46</v>
      </c>
      <c r="T2261" t="s">
        <v>8200</v>
      </c>
      <c r="U2261" t="s">
        <v>8201</v>
      </c>
    </row>
    <row r="2262" spans="17:21">
      <c r="Q2262">
        <v>4</v>
      </c>
      <c r="R2262">
        <v>13</v>
      </c>
      <c r="S2262">
        <v>47</v>
      </c>
      <c r="T2262" t="s">
        <v>8202</v>
      </c>
      <c r="U2262" t="s">
        <v>8203</v>
      </c>
    </row>
    <row r="2263" spans="17:21">
      <c r="Q2263">
        <v>4</v>
      </c>
      <c r="R2263">
        <v>13</v>
      </c>
      <c r="S2263">
        <v>48</v>
      </c>
      <c r="T2263" t="s">
        <v>8204</v>
      </c>
      <c r="U2263" t="s">
        <v>8205</v>
      </c>
    </row>
    <row r="2264" spans="17:21">
      <c r="Q2264">
        <v>4</v>
      </c>
      <c r="R2264">
        <v>13</v>
      </c>
      <c r="S2264">
        <v>49</v>
      </c>
      <c r="T2264" t="s">
        <v>8206</v>
      </c>
      <c r="U2264" t="s">
        <v>8207</v>
      </c>
    </row>
    <row r="2265" spans="17:21">
      <c r="Q2265">
        <v>4</v>
      </c>
      <c r="R2265">
        <v>13</v>
      </c>
      <c r="S2265">
        <v>50</v>
      </c>
      <c r="T2265" t="s">
        <v>8208</v>
      </c>
      <c r="U2265" t="s">
        <v>8209</v>
      </c>
    </row>
    <row r="2266" spans="17:21">
      <c r="Q2266">
        <v>4</v>
      </c>
      <c r="R2266">
        <v>13</v>
      </c>
      <c r="S2266">
        <v>51</v>
      </c>
      <c r="T2266" t="s">
        <v>8210</v>
      </c>
      <c r="U2266" t="s">
        <v>8211</v>
      </c>
    </row>
    <row r="2267" spans="17:21">
      <c r="Q2267">
        <v>4</v>
      </c>
      <c r="R2267">
        <v>13</v>
      </c>
      <c r="S2267">
        <v>52</v>
      </c>
      <c r="T2267" t="s">
        <v>8212</v>
      </c>
      <c r="U2267" t="s">
        <v>8213</v>
      </c>
    </row>
    <row r="2268" spans="17:21">
      <c r="Q2268">
        <v>4</v>
      </c>
      <c r="R2268">
        <v>13</v>
      </c>
      <c r="S2268">
        <v>53</v>
      </c>
      <c r="T2268" t="s">
        <v>8214</v>
      </c>
      <c r="U2268" t="s">
        <v>8215</v>
      </c>
    </row>
    <row r="2269" spans="17:21">
      <c r="Q2269">
        <v>4</v>
      </c>
      <c r="R2269">
        <v>13</v>
      </c>
      <c r="S2269">
        <v>54</v>
      </c>
      <c r="T2269" t="s">
        <v>8216</v>
      </c>
      <c r="U2269" t="s">
        <v>8217</v>
      </c>
    </row>
    <row r="2270" spans="17:21">
      <c r="Q2270">
        <v>4</v>
      </c>
      <c r="R2270">
        <v>13</v>
      </c>
      <c r="S2270">
        <v>55</v>
      </c>
      <c r="T2270" t="s">
        <v>8218</v>
      </c>
      <c r="U2270" t="s">
        <v>8219</v>
      </c>
    </row>
    <row r="2271" spans="17:21">
      <c r="Q2271">
        <v>4</v>
      </c>
      <c r="R2271">
        <v>13</v>
      </c>
      <c r="S2271">
        <v>56</v>
      </c>
      <c r="T2271" t="s">
        <v>8220</v>
      </c>
      <c r="U2271" t="s">
        <v>8221</v>
      </c>
    </row>
    <row r="2272" spans="17:21">
      <c r="Q2272">
        <v>4</v>
      </c>
      <c r="R2272">
        <v>13</v>
      </c>
      <c r="S2272">
        <v>57</v>
      </c>
      <c r="T2272" t="s">
        <v>8222</v>
      </c>
      <c r="U2272" t="s">
        <v>8223</v>
      </c>
    </row>
    <row r="2273" spans="17:21">
      <c r="Q2273">
        <v>4</v>
      </c>
      <c r="R2273">
        <v>13</v>
      </c>
      <c r="S2273">
        <v>58</v>
      </c>
      <c r="T2273" t="s">
        <v>8224</v>
      </c>
      <c r="U2273" t="s">
        <v>8225</v>
      </c>
    </row>
    <row r="2274" spans="17:21">
      <c r="Q2274">
        <v>4</v>
      </c>
      <c r="R2274">
        <v>13</v>
      </c>
      <c r="S2274">
        <v>59</v>
      </c>
      <c r="T2274" t="s">
        <v>370</v>
      </c>
      <c r="U2274" t="s">
        <v>8226</v>
      </c>
    </row>
    <row r="2275" spans="17:21">
      <c r="Q2275">
        <v>4</v>
      </c>
      <c r="R2275">
        <v>13</v>
      </c>
      <c r="S2275">
        <v>60</v>
      </c>
      <c r="T2275" t="s">
        <v>8227</v>
      </c>
      <c r="U2275" t="s">
        <v>8228</v>
      </c>
    </row>
    <row r="2276" spans="17:21">
      <c r="Q2276">
        <v>4</v>
      </c>
      <c r="R2276">
        <v>13</v>
      </c>
      <c r="S2276">
        <v>61</v>
      </c>
      <c r="T2276" t="s">
        <v>8229</v>
      </c>
      <c r="U2276" t="s">
        <v>8230</v>
      </c>
    </row>
    <row r="2277" spans="17:21">
      <c r="Q2277">
        <v>4</v>
      </c>
      <c r="R2277">
        <v>13</v>
      </c>
      <c r="S2277">
        <v>62</v>
      </c>
      <c r="T2277" t="s">
        <v>8231</v>
      </c>
      <c r="U2277" t="s">
        <v>8232</v>
      </c>
    </row>
    <row r="2278" spans="17:21">
      <c r="Q2278">
        <v>4</v>
      </c>
      <c r="R2278">
        <v>13</v>
      </c>
      <c r="S2278">
        <v>63</v>
      </c>
      <c r="T2278" t="s">
        <v>8233</v>
      </c>
      <c r="U2278" t="s">
        <v>8234</v>
      </c>
    </row>
    <row r="2279" spans="17:21">
      <c r="Q2279">
        <v>4</v>
      </c>
      <c r="R2279">
        <v>13</v>
      </c>
      <c r="S2279">
        <v>64</v>
      </c>
      <c r="T2279" t="s">
        <v>8235</v>
      </c>
      <c r="U2279" t="s">
        <v>8236</v>
      </c>
    </row>
    <row r="2280" spans="17:21">
      <c r="Q2280">
        <v>4</v>
      </c>
      <c r="R2280">
        <v>13</v>
      </c>
      <c r="S2280">
        <v>65</v>
      </c>
      <c r="T2280" t="s">
        <v>8237</v>
      </c>
      <c r="U2280" t="s">
        <v>8238</v>
      </c>
    </row>
    <row r="2281" spans="17:21">
      <c r="Q2281">
        <v>4</v>
      </c>
      <c r="R2281">
        <v>13</v>
      </c>
      <c r="S2281">
        <v>66</v>
      </c>
      <c r="T2281" t="s">
        <v>8239</v>
      </c>
      <c r="U2281" t="s">
        <v>8240</v>
      </c>
    </row>
    <row r="2282" spans="17:21">
      <c r="Q2282">
        <v>4</v>
      </c>
      <c r="R2282">
        <v>13</v>
      </c>
      <c r="S2282">
        <v>67</v>
      </c>
      <c r="T2282" t="s">
        <v>8241</v>
      </c>
      <c r="U2282" t="s">
        <v>8242</v>
      </c>
    </row>
    <row r="2283" spans="17:21">
      <c r="Q2283">
        <v>4</v>
      </c>
      <c r="R2283">
        <v>13</v>
      </c>
      <c r="S2283">
        <v>68</v>
      </c>
      <c r="T2283" t="s">
        <v>8243</v>
      </c>
      <c r="U2283" t="s">
        <v>8244</v>
      </c>
    </row>
    <row r="2284" spans="17:21">
      <c r="Q2284">
        <v>4</v>
      </c>
      <c r="R2284">
        <v>13</v>
      </c>
      <c r="S2284">
        <v>69</v>
      </c>
      <c r="T2284" t="s">
        <v>8245</v>
      </c>
      <c r="U2284" t="s">
        <v>8246</v>
      </c>
    </row>
    <row r="2285" spans="17:21">
      <c r="Q2285">
        <v>4</v>
      </c>
      <c r="R2285">
        <v>13</v>
      </c>
      <c r="S2285">
        <v>70</v>
      </c>
      <c r="T2285" t="s">
        <v>8247</v>
      </c>
      <c r="U2285" t="s">
        <v>8248</v>
      </c>
    </row>
    <row r="2286" spans="17:21">
      <c r="Q2286">
        <v>4</v>
      </c>
      <c r="R2286">
        <v>13</v>
      </c>
      <c r="S2286">
        <v>71</v>
      </c>
      <c r="T2286" t="s">
        <v>8249</v>
      </c>
      <c r="U2286" t="s">
        <v>8250</v>
      </c>
    </row>
    <row r="2287" spans="17:21">
      <c r="Q2287">
        <v>4</v>
      </c>
      <c r="R2287">
        <v>13</v>
      </c>
      <c r="S2287">
        <v>72</v>
      </c>
      <c r="T2287" t="s">
        <v>8251</v>
      </c>
      <c r="U2287" t="s">
        <v>8252</v>
      </c>
    </row>
    <row r="2288" spans="17:21">
      <c r="Q2288">
        <v>4</v>
      </c>
      <c r="R2288">
        <v>13</v>
      </c>
      <c r="S2288">
        <v>73</v>
      </c>
      <c r="T2288" t="s">
        <v>8253</v>
      </c>
      <c r="U2288" t="s">
        <v>8254</v>
      </c>
    </row>
    <row r="2289" spans="17:21">
      <c r="Q2289">
        <v>4</v>
      </c>
      <c r="R2289">
        <v>13</v>
      </c>
      <c r="S2289">
        <v>74</v>
      </c>
      <c r="T2289" t="s">
        <v>8255</v>
      </c>
      <c r="U2289" t="s">
        <v>8256</v>
      </c>
    </row>
    <row r="2290" spans="17:21">
      <c r="Q2290">
        <v>4</v>
      </c>
      <c r="R2290">
        <v>13</v>
      </c>
      <c r="S2290">
        <v>75</v>
      </c>
      <c r="T2290" t="s">
        <v>8257</v>
      </c>
      <c r="U2290" t="s">
        <v>8258</v>
      </c>
    </row>
    <row r="2291" spans="17:21">
      <c r="Q2291">
        <v>4</v>
      </c>
      <c r="R2291">
        <v>13</v>
      </c>
      <c r="S2291">
        <v>76</v>
      </c>
      <c r="T2291" t="s">
        <v>8259</v>
      </c>
      <c r="U2291" t="s">
        <v>8260</v>
      </c>
    </row>
    <row r="2292" spans="17:21">
      <c r="Q2292">
        <v>4</v>
      </c>
      <c r="R2292">
        <v>13</v>
      </c>
      <c r="S2292">
        <v>77</v>
      </c>
      <c r="T2292" t="s">
        <v>8261</v>
      </c>
      <c r="U2292" t="s">
        <v>8262</v>
      </c>
    </row>
    <row r="2293" spans="17:21">
      <c r="Q2293">
        <v>4</v>
      </c>
      <c r="R2293">
        <v>13</v>
      </c>
      <c r="S2293">
        <v>78</v>
      </c>
      <c r="T2293" t="s">
        <v>8263</v>
      </c>
      <c r="U2293" t="s">
        <v>8264</v>
      </c>
    </row>
    <row r="2294" spans="17:21">
      <c r="Q2294">
        <v>4</v>
      </c>
      <c r="R2294">
        <v>13</v>
      </c>
      <c r="S2294">
        <v>79</v>
      </c>
      <c r="T2294" t="s">
        <v>8265</v>
      </c>
      <c r="U2294" t="s">
        <v>8266</v>
      </c>
    </row>
    <row r="2295" spans="17:21">
      <c r="Q2295">
        <v>4</v>
      </c>
      <c r="R2295">
        <v>13</v>
      </c>
      <c r="S2295">
        <v>80</v>
      </c>
      <c r="T2295" t="s">
        <v>8267</v>
      </c>
      <c r="U2295" t="s">
        <v>8268</v>
      </c>
    </row>
    <row r="2296" spans="17:21">
      <c r="Q2296">
        <v>4</v>
      </c>
      <c r="R2296">
        <v>13</v>
      </c>
      <c r="S2296">
        <v>81</v>
      </c>
      <c r="T2296" t="s">
        <v>8269</v>
      </c>
      <c r="U2296" t="s">
        <v>8270</v>
      </c>
    </row>
    <row r="2297" spans="17:21">
      <c r="Q2297">
        <v>4</v>
      </c>
      <c r="R2297">
        <v>13</v>
      </c>
      <c r="S2297">
        <v>82</v>
      </c>
      <c r="T2297" t="s">
        <v>8271</v>
      </c>
      <c r="U2297" t="s">
        <v>8272</v>
      </c>
    </row>
    <row r="2298" spans="17:21">
      <c r="Q2298">
        <v>4</v>
      </c>
      <c r="R2298">
        <v>13</v>
      </c>
      <c r="S2298">
        <v>83</v>
      </c>
      <c r="T2298" t="s">
        <v>8273</v>
      </c>
      <c r="U2298" t="s">
        <v>8274</v>
      </c>
    </row>
    <row r="2299" spans="17:21">
      <c r="Q2299">
        <v>4</v>
      </c>
      <c r="R2299">
        <v>13</v>
      </c>
      <c r="S2299">
        <v>84</v>
      </c>
      <c r="T2299" t="s">
        <v>8275</v>
      </c>
      <c r="U2299" t="s">
        <v>8276</v>
      </c>
    </row>
    <row r="2300" spans="17:21">
      <c r="Q2300">
        <v>4</v>
      </c>
      <c r="R2300">
        <v>13</v>
      </c>
      <c r="S2300">
        <v>85</v>
      </c>
      <c r="T2300" t="s">
        <v>8277</v>
      </c>
      <c r="U2300" t="s">
        <v>8278</v>
      </c>
    </row>
    <row r="2301" spans="17:21">
      <c r="Q2301">
        <v>4</v>
      </c>
      <c r="R2301">
        <v>13</v>
      </c>
      <c r="S2301">
        <v>86</v>
      </c>
      <c r="T2301" t="s">
        <v>8279</v>
      </c>
      <c r="U2301" t="s">
        <v>8280</v>
      </c>
    </row>
    <row r="2302" spans="17:21">
      <c r="Q2302">
        <v>4</v>
      </c>
      <c r="R2302">
        <v>13</v>
      </c>
      <c r="S2302">
        <v>87</v>
      </c>
      <c r="T2302" t="s">
        <v>8281</v>
      </c>
      <c r="U2302" t="s">
        <v>8282</v>
      </c>
    </row>
    <row r="2303" spans="17:21">
      <c r="Q2303">
        <v>4</v>
      </c>
      <c r="R2303">
        <v>13</v>
      </c>
      <c r="S2303">
        <v>88</v>
      </c>
      <c r="T2303" t="s">
        <v>8283</v>
      </c>
      <c r="U2303" t="s">
        <v>8284</v>
      </c>
    </row>
    <row r="2304" spans="17:21">
      <c r="Q2304">
        <v>4</v>
      </c>
      <c r="R2304">
        <v>13</v>
      </c>
      <c r="S2304">
        <v>89</v>
      </c>
      <c r="T2304" t="s">
        <v>8285</v>
      </c>
      <c r="U2304" t="s">
        <v>8286</v>
      </c>
    </row>
    <row r="2305" spans="17:21">
      <c r="Q2305">
        <v>4</v>
      </c>
      <c r="R2305">
        <v>13</v>
      </c>
      <c r="S2305">
        <v>90</v>
      </c>
      <c r="T2305" t="s">
        <v>8287</v>
      </c>
      <c r="U2305" t="s">
        <v>8288</v>
      </c>
    </row>
    <row r="2306" spans="17:21">
      <c r="Q2306">
        <v>4</v>
      </c>
      <c r="R2306">
        <v>13</v>
      </c>
      <c r="S2306">
        <v>91</v>
      </c>
      <c r="T2306" t="s">
        <v>8289</v>
      </c>
      <c r="U2306" t="s">
        <v>8290</v>
      </c>
    </row>
    <row r="2307" spans="17:21">
      <c r="Q2307">
        <v>4</v>
      </c>
      <c r="R2307">
        <v>13</v>
      </c>
      <c r="S2307">
        <v>92</v>
      </c>
      <c r="T2307" t="s">
        <v>8291</v>
      </c>
      <c r="U2307" t="s">
        <v>8292</v>
      </c>
    </row>
    <row r="2308" spans="17:21">
      <c r="Q2308">
        <v>4</v>
      </c>
      <c r="R2308">
        <v>13</v>
      </c>
      <c r="S2308">
        <v>93</v>
      </c>
      <c r="T2308" t="s">
        <v>8293</v>
      </c>
      <c r="U2308" t="s">
        <v>8294</v>
      </c>
    </row>
    <row r="2309" spans="17:21">
      <c r="Q2309">
        <v>4</v>
      </c>
      <c r="R2309">
        <v>13</v>
      </c>
      <c r="S2309">
        <v>94</v>
      </c>
      <c r="T2309" t="s">
        <v>7699</v>
      </c>
      <c r="U2309" t="s">
        <v>8295</v>
      </c>
    </row>
    <row r="2310" spans="17:21">
      <c r="Q2310">
        <v>4</v>
      </c>
      <c r="R2310">
        <v>13</v>
      </c>
      <c r="S2310">
        <v>95</v>
      </c>
      <c r="T2310" t="s">
        <v>8296</v>
      </c>
      <c r="U2310" t="s">
        <v>8297</v>
      </c>
    </row>
    <row r="2311" spans="17:21">
      <c r="Q2311">
        <v>4</v>
      </c>
      <c r="R2311">
        <v>13</v>
      </c>
      <c r="S2311">
        <v>96</v>
      </c>
      <c r="T2311" t="s">
        <v>8298</v>
      </c>
      <c r="U2311" t="s">
        <v>8299</v>
      </c>
    </row>
    <row r="2312" spans="17:21">
      <c r="Q2312">
        <v>4</v>
      </c>
      <c r="R2312">
        <v>13</v>
      </c>
      <c r="S2312">
        <v>97</v>
      </c>
      <c r="T2312" t="s">
        <v>8300</v>
      </c>
      <c r="U2312" t="s">
        <v>8301</v>
      </c>
    </row>
    <row r="2313" spans="17:21">
      <c r="Q2313">
        <v>4</v>
      </c>
      <c r="R2313">
        <v>13</v>
      </c>
      <c r="S2313">
        <v>98</v>
      </c>
      <c r="T2313" t="s">
        <v>8302</v>
      </c>
      <c r="U2313" t="s">
        <v>8303</v>
      </c>
    </row>
    <row r="2314" spans="17:21">
      <c r="Q2314">
        <v>4</v>
      </c>
      <c r="R2314">
        <v>13</v>
      </c>
      <c r="S2314">
        <v>99</v>
      </c>
      <c r="T2314" t="s">
        <v>8304</v>
      </c>
      <c r="U2314" t="s">
        <v>8305</v>
      </c>
    </row>
    <row r="2315" spans="17:21">
      <c r="Q2315">
        <v>4</v>
      </c>
      <c r="R2315">
        <v>13</v>
      </c>
      <c r="S2315">
        <v>100</v>
      </c>
      <c r="T2315" t="s">
        <v>8306</v>
      </c>
      <c r="U2315" t="s">
        <v>8307</v>
      </c>
    </row>
    <row r="2316" spans="17:21">
      <c r="Q2316">
        <v>4</v>
      </c>
      <c r="R2316">
        <v>13</v>
      </c>
      <c r="S2316">
        <v>101</v>
      </c>
      <c r="T2316" t="s">
        <v>8308</v>
      </c>
      <c r="U2316" t="s">
        <v>8309</v>
      </c>
    </row>
    <row r="2317" spans="17:21">
      <c r="Q2317">
        <v>4</v>
      </c>
      <c r="R2317">
        <v>13</v>
      </c>
      <c r="S2317">
        <v>102</v>
      </c>
      <c r="T2317" t="s">
        <v>8310</v>
      </c>
      <c r="U2317" t="s">
        <v>8311</v>
      </c>
    </row>
    <row r="2318" spans="17:21">
      <c r="Q2318">
        <v>4</v>
      </c>
      <c r="R2318">
        <v>13</v>
      </c>
      <c r="S2318">
        <v>103</v>
      </c>
      <c r="T2318" t="s">
        <v>8312</v>
      </c>
      <c r="U2318" t="s">
        <v>8313</v>
      </c>
    </row>
    <row r="2319" spans="17:21">
      <c r="Q2319">
        <v>4</v>
      </c>
      <c r="R2319">
        <v>13</v>
      </c>
      <c r="S2319">
        <v>104</v>
      </c>
      <c r="T2319" t="s">
        <v>8314</v>
      </c>
      <c r="U2319" t="s">
        <v>8315</v>
      </c>
    </row>
    <row r="2320" spans="17:21">
      <c r="Q2320">
        <v>4</v>
      </c>
      <c r="R2320">
        <v>13</v>
      </c>
      <c r="S2320">
        <v>105</v>
      </c>
      <c r="T2320" t="s">
        <v>8316</v>
      </c>
      <c r="U2320" t="s">
        <v>8317</v>
      </c>
    </row>
    <row r="2321" spans="17:21">
      <c r="Q2321">
        <v>4</v>
      </c>
      <c r="R2321">
        <v>13</v>
      </c>
      <c r="S2321">
        <v>106</v>
      </c>
      <c r="T2321" t="s">
        <v>8318</v>
      </c>
      <c r="U2321" t="s">
        <v>8319</v>
      </c>
    </row>
    <row r="2322" spans="17:21">
      <c r="Q2322">
        <v>4</v>
      </c>
      <c r="R2322">
        <v>13</v>
      </c>
      <c r="S2322">
        <v>107</v>
      </c>
      <c r="T2322" t="s">
        <v>8320</v>
      </c>
      <c r="U2322" t="s">
        <v>8321</v>
      </c>
    </row>
    <row r="2323" spans="17:21">
      <c r="Q2323">
        <v>4</v>
      </c>
      <c r="R2323">
        <v>13</v>
      </c>
      <c r="S2323">
        <v>108</v>
      </c>
      <c r="T2323" t="s">
        <v>8322</v>
      </c>
      <c r="U2323" t="s">
        <v>8323</v>
      </c>
    </row>
    <row r="2324" spans="17:21">
      <c r="Q2324">
        <v>4</v>
      </c>
      <c r="R2324">
        <v>13</v>
      </c>
      <c r="S2324">
        <v>109</v>
      </c>
      <c r="T2324" t="s">
        <v>8324</v>
      </c>
      <c r="U2324" t="s">
        <v>8325</v>
      </c>
    </row>
    <row r="2325" spans="17:21">
      <c r="Q2325">
        <v>4</v>
      </c>
      <c r="R2325">
        <v>13</v>
      </c>
      <c r="S2325">
        <v>110</v>
      </c>
      <c r="T2325" t="s">
        <v>8326</v>
      </c>
      <c r="U2325" t="s">
        <v>8327</v>
      </c>
    </row>
    <row r="2326" spans="17:21">
      <c r="Q2326">
        <v>4</v>
      </c>
      <c r="R2326">
        <v>13</v>
      </c>
      <c r="S2326">
        <v>111</v>
      </c>
      <c r="T2326" t="s">
        <v>8328</v>
      </c>
      <c r="U2326" t="s">
        <v>8329</v>
      </c>
    </row>
    <row r="2327" spans="17:21">
      <c r="Q2327">
        <v>4</v>
      </c>
      <c r="R2327">
        <v>13</v>
      </c>
      <c r="S2327">
        <v>112</v>
      </c>
      <c r="T2327" t="s">
        <v>8330</v>
      </c>
      <c r="U2327" t="s">
        <v>8331</v>
      </c>
    </row>
    <row r="2328" spans="17:21">
      <c r="Q2328">
        <v>4</v>
      </c>
      <c r="R2328">
        <v>13</v>
      </c>
      <c r="S2328">
        <v>113</v>
      </c>
      <c r="T2328" t="s">
        <v>8332</v>
      </c>
      <c r="U2328" t="s">
        <v>8333</v>
      </c>
    </row>
    <row r="2329" spans="17:21">
      <c r="Q2329">
        <v>4</v>
      </c>
      <c r="R2329">
        <v>13</v>
      </c>
      <c r="S2329">
        <v>114</v>
      </c>
      <c r="T2329" t="s">
        <v>8334</v>
      </c>
      <c r="U2329" t="s">
        <v>8335</v>
      </c>
    </row>
    <row r="2330" spans="17:21">
      <c r="Q2330">
        <v>4</v>
      </c>
      <c r="R2330">
        <v>13</v>
      </c>
      <c r="S2330">
        <v>115</v>
      </c>
      <c r="T2330" t="s">
        <v>8336</v>
      </c>
      <c r="U2330" t="s">
        <v>8337</v>
      </c>
    </row>
    <row r="2331" spans="17:21">
      <c r="Q2331">
        <v>4</v>
      </c>
      <c r="R2331">
        <v>13</v>
      </c>
      <c r="S2331">
        <v>116</v>
      </c>
      <c r="T2331" t="s">
        <v>8338</v>
      </c>
      <c r="U2331" t="s">
        <v>8339</v>
      </c>
    </row>
    <row r="2332" spans="17:21">
      <c r="Q2332">
        <v>4</v>
      </c>
      <c r="R2332">
        <v>13</v>
      </c>
      <c r="S2332">
        <v>117</v>
      </c>
      <c r="T2332" t="s">
        <v>8340</v>
      </c>
      <c r="U2332" t="s">
        <v>8341</v>
      </c>
    </row>
    <row r="2333" spans="17:21">
      <c r="Q2333">
        <v>4</v>
      </c>
      <c r="R2333">
        <v>13</v>
      </c>
      <c r="S2333">
        <v>118</v>
      </c>
      <c r="T2333" t="s">
        <v>8342</v>
      </c>
      <c r="U2333" t="s">
        <v>8343</v>
      </c>
    </row>
    <row r="2334" spans="17:21">
      <c r="Q2334">
        <v>4</v>
      </c>
      <c r="R2334">
        <v>13</v>
      </c>
      <c r="S2334">
        <v>119</v>
      </c>
      <c r="T2334" t="s">
        <v>8344</v>
      </c>
      <c r="U2334" t="s">
        <v>8345</v>
      </c>
    </row>
    <row r="2335" spans="17:21">
      <c r="Q2335">
        <v>4</v>
      </c>
      <c r="R2335">
        <v>13</v>
      </c>
      <c r="S2335">
        <v>120</v>
      </c>
      <c r="T2335" t="s">
        <v>8346</v>
      </c>
      <c r="U2335" t="s">
        <v>8347</v>
      </c>
    </row>
    <row r="2336" spans="17:21">
      <c r="Q2336">
        <v>4</v>
      </c>
      <c r="R2336">
        <v>13</v>
      </c>
      <c r="S2336">
        <v>121</v>
      </c>
      <c r="T2336" t="s">
        <v>8348</v>
      </c>
      <c r="U2336" t="s">
        <v>8349</v>
      </c>
    </row>
    <row r="2337" spans="17:21">
      <c r="Q2337">
        <v>4</v>
      </c>
      <c r="R2337">
        <v>13</v>
      </c>
      <c r="S2337">
        <v>122</v>
      </c>
      <c r="T2337" t="s">
        <v>8350</v>
      </c>
      <c r="U2337" t="s">
        <v>8351</v>
      </c>
    </row>
    <row r="2338" spans="17:21">
      <c r="Q2338">
        <v>4</v>
      </c>
      <c r="R2338">
        <v>13</v>
      </c>
      <c r="S2338">
        <v>123</v>
      </c>
      <c r="T2338" t="s">
        <v>8352</v>
      </c>
      <c r="U2338" t="s">
        <v>8353</v>
      </c>
    </row>
    <row r="2339" spans="17:21">
      <c r="Q2339">
        <v>4</v>
      </c>
      <c r="R2339">
        <v>13</v>
      </c>
      <c r="S2339">
        <v>124</v>
      </c>
      <c r="T2339" t="s">
        <v>8354</v>
      </c>
      <c r="U2339" t="s">
        <v>8355</v>
      </c>
    </row>
    <row r="2340" spans="17:21">
      <c r="Q2340">
        <v>4</v>
      </c>
      <c r="R2340">
        <v>13</v>
      </c>
      <c r="S2340">
        <v>125</v>
      </c>
      <c r="T2340" t="s">
        <v>8356</v>
      </c>
      <c r="U2340" t="s">
        <v>8357</v>
      </c>
    </row>
    <row r="2341" spans="17:21">
      <c r="Q2341">
        <v>4</v>
      </c>
      <c r="R2341">
        <v>13</v>
      </c>
      <c r="S2341">
        <v>126</v>
      </c>
      <c r="T2341" t="s">
        <v>8358</v>
      </c>
      <c r="U2341" t="s">
        <v>8359</v>
      </c>
    </row>
    <row r="2342" spans="17:21">
      <c r="Q2342">
        <v>4</v>
      </c>
      <c r="R2342">
        <v>13</v>
      </c>
      <c r="S2342">
        <v>127</v>
      </c>
      <c r="T2342" t="s">
        <v>8360</v>
      </c>
      <c r="U2342" t="s">
        <v>8361</v>
      </c>
    </row>
    <row r="2343" spans="17:21">
      <c r="Q2343">
        <v>4</v>
      </c>
      <c r="R2343">
        <v>13</v>
      </c>
      <c r="S2343">
        <v>128</v>
      </c>
      <c r="T2343" t="s">
        <v>8362</v>
      </c>
      <c r="U2343" t="s">
        <v>8363</v>
      </c>
    </row>
    <row r="2344" spans="17:21">
      <c r="Q2344">
        <v>4</v>
      </c>
      <c r="R2344">
        <v>13</v>
      </c>
      <c r="S2344">
        <v>129</v>
      </c>
      <c r="T2344" t="s">
        <v>8364</v>
      </c>
      <c r="U2344" t="s">
        <v>8365</v>
      </c>
    </row>
    <row r="2345" spans="17:21">
      <c r="Q2345">
        <v>4</v>
      </c>
      <c r="R2345">
        <v>13</v>
      </c>
      <c r="S2345">
        <v>130</v>
      </c>
      <c r="T2345" t="s">
        <v>8366</v>
      </c>
      <c r="U2345" t="s">
        <v>8367</v>
      </c>
    </row>
    <row r="2346" spans="17:21">
      <c r="Q2346">
        <v>4</v>
      </c>
      <c r="R2346">
        <v>13</v>
      </c>
      <c r="S2346">
        <v>131</v>
      </c>
      <c r="T2346" t="s">
        <v>8368</v>
      </c>
      <c r="U2346" t="s">
        <v>8369</v>
      </c>
    </row>
    <row r="2347" spans="17:21">
      <c r="Q2347">
        <v>4</v>
      </c>
      <c r="R2347">
        <v>13</v>
      </c>
      <c r="S2347">
        <v>132</v>
      </c>
      <c r="T2347" t="s">
        <v>8370</v>
      </c>
      <c r="U2347" t="s">
        <v>8371</v>
      </c>
    </row>
    <row r="2348" spans="17:21">
      <c r="Q2348">
        <v>4</v>
      </c>
      <c r="R2348">
        <v>13</v>
      </c>
      <c r="S2348">
        <v>133</v>
      </c>
      <c r="T2348" t="s">
        <v>8372</v>
      </c>
      <c r="U2348" t="s">
        <v>8373</v>
      </c>
    </row>
    <row r="2349" spans="17:21">
      <c r="Q2349">
        <v>4</v>
      </c>
      <c r="R2349">
        <v>13</v>
      </c>
      <c r="S2349">
        <v>134</v>
      </c>
      <c r="T2349" t="s">
        <v>8374</v>
      </c>
      <c r="U2349" t="s">
        <v>8375</v>
      </c>
    </row>
    <row r="2350" spans="17:21">
      <c r="Q2350">
        <v>4</v>
      </c>
      <c r="R2350">
        <v>13</v>
      </c>
      <c r="S2350">
        <v>135</v>
      </c>
      <c r="T2350" t="s">
        <v>8376</v>
      </c>
      <c r="U2350" t="s">
        <v>8377</v>
      </c>
    </row>
    <row r="2351" spans="17:21">
      <c r="Q2351">
        <v>4</v>
      </c>
      <c r="R2351">
        <v>13</v>
      </c>
      <c r="S2351">
        <v>136</v>
      </c>
      <c r="T2351" t="s">
        <v>8378</v>
      </c>
      <c r="U2351" t="s">
        <v>8379</v>
      </c>
    </row>
    <row r="2352" spans="17:21">
      <c r="Q2352">
        <v>4</v>
      </c>
      <c r="R2352">
        <v>13</v>
      </c>
      <c r="S2352">
        <v>137</v>
      </c>
      <c r="T2352" t="s">
        <v>5605</v>
      </c>
      <c r="U2352" t="s">
        <v>8380</v>
      </c>
    </row>
    <row r="2353" spans="17:21">
      <c r="Q2353">
        <v>4</v>
      </c>
      <c r="R2353">
        <v>14</v>
      </c>
      <c r="S2353">
        <v>1</v>
      </c>
      <c r="T2353" t="s">
        <v>8381</v>
      </c>
      <c r="U2353" t="s">
        <v>8382</v>
      </c>
    </row>
    <row r="2354" spans="17:21">
      <c r="Q2354">
        <v>4</v>
      </c>
      <c r="R2354">
        <v>14</v>
      </c>
      <c r="S2354">
        <v>2</v>
      </c>
      <c r="T2354" t="s">
        <v>8114</v>
      </c>
      <c r="U2354" t="s">
        <v>8383</v>
      </c>
    </row>
    <row r="2355" spans="17:21">
      <c r="Q2355">
        <v>4</v>
      </c>
      <c r="R2355">
        <v>14</v>
      </c>
      <c r="S2355">
        <v>3</v>
      </c>
      <c r="T2355" t="s">
        <v>8384</v>
      </c>
      <c r="U2355" t="s">
        <v>8385</v>
      </c>
    </row>
    <row r="2356" spans="17:21">
      <c r="Q2356">
        <v>4</v>
      </c>
      <c r="R2356">
        <v>14</v>
      </c>
      <c r="S2356">
        <v>4</v>
      </c>
      <c r="T2356" t="s">
        <v>8386</v>
      </c>
      <c r="U2356" t="s">
        <v>8387</v>
      </c>
    </row>
    <row r="2357" spans="17:21">
      <c r="Q2357">
        <v>4</v>
      </c>
      <c r="R2357">
        <v>14</v>
      </c>
      <c r="S2357">
        <v>5</v>
      </c>
      <c r="T2357" t="s">
        <v>8388</v>
      </c>
      <c r="U2357" t="s">
        <v>8389</v>
      </c>
    </row>
    <row r="2358" spans="17:21">
      <c r="Q2358">
        <v>4</v>
      </c>
      <c r="R2358">
        <v>14</v>
      </c>
      <c r="S2358">
        <v>6</v>
      </c>
      <c r="T2358" t="s">
        <v>8390</v>
      </c>
      <c r="U2358" t="s">
        <v>8391</v>
      </c>
    </row>
    <row r="2359" spans="17:21">
      <c r="Q2359">
        <v>4</v>
      </c>
      <c r="R2359">
        <v>14</v>
      </c>
      <c r="S2359">
        <v>7</v>
      </c>
      <c r="T2359" t="s">
        <v>8392</v>
      </c>
      <c r="U2359" t="s">
        <v>8393</v>
      </c>
    </row>
    <row r="2360" spans="17:21">
      <c r="Q2360">
        <v>4</v>
      </c>
      <c r="R2360">
        <v>14</v>
      </c>
      <c r="S2360">
        <v>8</v>
      </c>
      <c r="T2360" t="s">
        <v>8172</v>
      </c>
      <c r="U2360" t="s">
        <v>8394</v>
      </c>
    </row>
    <row r="2361" spans="17:21">
      <c r="Q2361">
        <v>4</v>
      </c>
      <c r="R2361">
        <v>14</v>
      </c>
      <c r="S2361">
        <v>9</v>
      </c>
      <c r="T2361" t="s">
        <v>8395</v>
      </c>
      <c r="U2361" t="s">
        <v>8396</v>
      </c>
    </row>
    <row r="2362" spans="17:21">
      <c r="Q2362">
        <v>4</v>
      </c>
      <c r="R2362">
        <v>14</v>
      </c>
      <c r="S2362">
        <v>10</v>
      </c>
      <c r="T2362" t="s">
        <v>7235</v>
      </c>
      <c r="U2362" t="s">
        <v>8397</v>
      </c>
    </row>
    <row r="2363" spans="17:21">
      <c r="Q2363">
        <v>4</v>
      </c>
      <c r="R2363">
        <v>14</v>
      </c>
      <c r="S2363">
        <v>11</v>
      </c>
      <c r="T2363" t="s">
        <v>8398</v>
      </c>
      <c r="U2363" t="s">
        <v>8399</v>
      </c>
    </row>
    <row r="2364" spans="17:21">
      <c r="Q2364">
        <v>4</v>
      </c>
      <c r="R2364">
        <v>14</v>
      </c>
      <c r="S2364">
        <v>12</v>
      </c>
      <c r="T2364" t="s">
        <v>8400</v>
      </c>
      <c r="U2364" t="s">
        <v>8401</v>
      </c>
    </row>
    <row r="2365" spans="17:21">
      <c r="Q2365">
        <v>4</v>
      </c>
      <c r="R2365">
        <v>14</v>
      </c>
      <c r="S2365">
        <v>13</v>
      </c>
      <c r="T2365" t="s">
        <v>8402</v>
      </c>
      <c r="U2365" t="s">
        <v>8403</v>
      </c>
    </row>
    <row r="2366" spans="17:21">
      <c r="Q2366">
        <v>4</v>
      </c>
      <c r="R2366">
        <v>14</v>
      </c>
      <c r="S2366">
        <v>14</v>
      </c>
      <c r="T2366" t="s">
        <v>8404</v>
      </c>
      <c r="U2366" t="s">
        <v>8405</v>
      </c>
    </row>
    <row r="2367" spans="17:21">
      <c r="Q2367">
        <v>4</v>
      </c>
      <c r="R2367">
        <v>14</v>
      </c>
      <c r="S2367">
        <v>15</v>
      </c>
      <c r="T2367" t="s">
        <v>8406</v>
      </c>
      <c r="U2367" t="s">
        <v>8407</v>
      </c>
    </row>
    <row r="2368" spans="17:21">
      <c r="Q2368">
        <v>4</v>
      </c>
      <c r="R2368">
        <v>14</v>
      </c>
      <c r="S2368">
        <v>16</v>
      </c>
      <c r="T2368" t="s">
        <v>5283</v>
      </c>
      <c r="U2368" t="s">
        <v>8408</v>
      </c>
    </row>
    <row r="2369" spans="17:21">
      <c r="Q2369">
        <v>4</v>
      </c>
      <c r="R2369">
        <v>14</v>
      </c>
      <c r="S2369">
        <v>17</v>
      </c>
      <c r="T2369" t="s">
        <v>8409</v>
      </c>
      <c r="U2369" t="s">
        <v>8410</v>
      </c>
    </row>
    <row r="2370" spans="17:21">
      <c r="Q2370">
        <v>4</v>
      </c>
      <c r="R2370">
        <v>14</v>
      </c>
      <c r="S2370">
        <v>18</v>
      </c>
      <c r="T2370" t="s">
        <v>8411</v>
      </c>
      <c r="U2370" t="s">
        <v>8412</v>
      </c>
    </row>
    <row r="2371" spans="17:21">
      <c r="Q2371">
        <v>4</v>
      </c>
      <c r="R2371">
        <v>14</v>
      </c>
      <c r="S2371">
        <v>19</v>
      </c>
      <c r="T2371" t="s">
        <v>8413</v>
      </c>
      <c r="U2371" t="s">
        <v>8414</v>
      </c>
    </row>
    <row r="2372" spans="17:21">
      <c r="Q2372">
        <v>4</v>
      </c>
      <c r="R2372">
        <v>14</v>
      </c>
      <c r="S2372">
        <v>20</v>
      </c>
      <c r="T2372" t="s">
        <v>8415</v>
      </c>
      <c r="U2372" t="s">
        <v>8416</v>
      </c>
    </row>
    <row r="2373" spans="17:21">
      <c r="Q2373">
        <v>4</v>
      </c>
      <c r="R2373">
        <v>14</v>
      </c>
      <c r="S2373">
        <v>21</v>
      </c>
      <c r="T2373" t="s">
        <v>8417</v>
      </c>
      <c r="U2373" t="s">
        <v>8418</v>
      </c>
    </row>
    <row r="2374" spans="17:21">
      <c r="Q2374">
        <v>4</v>
      </c>
      <c r="R2374">
        <v>14</v>
      </c>
      <c r="S2374">
        <v>22</v>
      </c>
      <c r="T2374" t="s">
        <v>8419</v>
      </c>
      <c r="U2374" t="s">
        <v>8420</v>
      </c>
    </row>
    <row r="2375" spans="17:21">
      <c r="Q2375">
        <v>4</v>
      </c>
      <c r="R2375">
        <v>14</v>
      </c>
      <c r="S2375">
        <v>23</v>
      </c>
      <c r="T2375" t="s">
        <v>8421</v>
      </c>
      <c r="U2375" t="s">
        <v>8422</v>
      </c>
    </row>
    <row r="2376" spans="17:21">
      <c r="Q2376">
        <v>4</v>
      </c>
      <c r="R2376">
        <v>14</v>
      </c>
      <c r="S2376">
        <v>24</v>
      </c>
      <c r="T2376" t="s">
        <v>8423</v>
      </c>
      <c r="U2376" t="s">
        <v>8424</v>
      </c>
    </row>
    <row r="2377" spans="17:21">
      <c r="Q2377">
        <v>4</v>
      </c>
      <c r="R2377">
        <v>14</v>
      </c>
      <c r="S2377">
        <v>25</v>
      </c>
      <c r="T2377" t="s">
        <v>8425</v>
      </c>
      <c r="U2377" t="s">
        <v>8426</v>
      </c>
    </row>
    <row r="2378" spans="17:21">
      <c r="Q2378">
        <v>4</v>
      </c>
      <c r="R2378">
        <v>14</v>
      </c>
      <c r="S2378">
        <v>26</v>
      </c>
      <c r="T2378" t="s">
        <v>8427</v>
      </c>
      <c r="U2378" t="s">
        <v>8428</v>
      </c>
    </row>
    <row r="2379" spans="17:21">
      <c r="Q2379">
        <v>4</v>
      </c>
      <c r="R2379">
        <v>14</v>
      </c>
      <c r="S2379">
        <v>27</v>
      </c>
      <c r="T2379" t="s">
        <v>8429</v>
      </c>
      <c r="U2379" t="s">
        <v>8430</v>
      </c>
    </row>
    <row r="2380" spans="17:21">
      <c r="Q2380">
        <v>4</v>
      </c>
      <c r="R2380">
        <v>14</v>
      </c>
      <c r="S2380">
        <v>28</v>
      </c>
      <c r="T2380" t="s">
        <v>8431</v>
      </c>
      <c r="U2380" t="s">
        <v>8432</v>
      </c>
    </row>
    <row r="2381" spans="17:21">
      <c r="Q2381">
        <v>4</v>
      </c>
      <c r="R2381">
        <v>14</v>
      </c>
      <c r="S2381">
        <v>29</v>
      </c>
      <c r="T2381" t="s">
        <v>8433</v>
      </c>
      <c r="U2381" t="s">
        <v>8434</v>
      </c>
    </row>
    <row r="2382" spans="17:21">
      <c r="Q2382">
        <v>4</v>
      </c>
      <c r="R2382">
        <v>14</v>
      </c>
      <c r="S2382">
        <v>30</v>
      </c>
      <c r="T2382" t="s">
        <v>8435</v>
      </c>
      <c r="U2382" t="s">
        <v>8436</v>
      </c>
    </row>
    <row r="2383" spans="17:21">
      <c r="Q2383">
        <v>4</v>
      </c>
      <c r="R2383">
        <v>14</v>
      </c>
      <c r="S2383">
        <v>31</v>
      </c>
      <c r="T2383" t="s">
        <v>8437</v>
      </c>
      <c r="U2383" t="s">
        <v>8438</v>
      </c>
    </row>
    <row r="2384" spans="17:21">
      <c r="Q2384">
        <v>4</v>
      </c>
      <c r="R2384">
        <v>14</v>
      </c>
      <c r="S2384">
        <v>32</v>
      </c>
      <c r="T2384" t="s">
        <v>8439</v>
      </c>
      <c r="U2384" t="s">
        <v>8440</v>
      </c>
    </row>
    <row r="2385" spans="17:21">
      <c r="Q2385">
        <v>4</v>
      </c>
      <c r="R2385">
        <v>14</v>
      </c>
      <c r="S2385">
        <v>33</v>
      </c>
      <c r="T2385" t="s">
        <v>8441</v>
      </c>
      <c r="U2385" t="s">
        <v>8442</v>
      </c>
    </row>
    <row r="2386" spans="17:21">
      <c r="Q2386">
        <v>4</v>
      </c>
      <c r="R2386">
        <v>14</v>
      </c>
      <c r="S2386">
        <v>34</v>
      </c>
      <c r="T2386" t="s">
        <v>8443</v>
      </c>
      <c r="U2386" t="s">
        <v>8444</v>
      </c>
    </row>
    <row r="2387" spans="17:21">
      <c r="Q2387">
        <v>4</v>
      </c>
      <c r="R2387">
        <v>14</v>
      </c>
      <c r="S2387">
        <v>35</v>
      </c>
      <c r="T2387" t="s">
        <v>8445</v>
      </c>
      <c r="U2387" t="s">
        <v>8446</v>
      </c>
    </row>
    <row r="2388" spans="17:21">
      <c r="Q2388">
        <v>4</v>
      </c>
      <c r="R2388">
        <v>14</v>
      </c>
      <c r="S2388">
        <v>36</v>
      </c>
      <c r="T2388" t="s">
        <v>8447</v>
      </c>
      <c r="U2388" t="s">
        <v>8448</v>
      </c>
    </row>
    <row r="2389" spans="17:21">
      <c r="Q2389">
        <v>4</v>
      </c>
      <c r="R2389">
        <v>14</v>
      </c>
      <c r="S2389">
        <v>37</v>
      </c>
      <c r="T2389" t="s">
        <v>8449</v>
      </c>
      <c r="U2389" t="s">
        <v>8450</v>
      </c>
    </row>
    <row r="2390" spans="17:21">
      <c r="Q2390">
        <v>4</v>
      </c>
      <c r="R2390">
        <v>14</v>
      </c>
      <c r="S2390">
        <v>38</v>
      </c>
      <c r="T2390" t="s">
        <v>8451</v>
      </c>
      <c r="U2390" t="s">
        <v>8452</v>
      </c>
    </row>
    <row r="2391" spans="17:21">
      <c r="Q2391">
        <v>4</v>
      </c>
      <c r="R2391">
        <v>14</v>
      </c>
      <c r="S2391">
        <v>39</v>
      </c>
      <c r="T2391" t="s">
        <v>8453</v>
      </c>
      <c r="U2391" t="s">
        <v>8454</v>
      </c>
    </row>
    <row r="2392" spans="17:21">
      <c r="Q2392">
        <v>4</v>
      </c>
      <c r="R2392">
        <v>14</v>
      </c>
      <c r="S2392">
        <v>40</v>
      </c>
      <c r="T2392" t="s">
        <v>8455</v>
      </c>
      <c r="U2392" t="s">
        <v>8456</v>
      </c>
    </row>
    <row r="2393" spans="17:21">
      <c r="Q2393">
        <v>4</v>
      </c>
      <c r="R2393">
        <v>14</v>
      </c>
      <c r="S2393">
        <v>41</v>
      </c>
      <c r="T2393" t="s">
        <v>8457</v>
      </c>
      <c r="U2393" t="s">
        <v>8458</v>
      </c>
    </row>
    <row r="2394" spans="17:21">
      <c r="Q2394">
        <v>4</v>
      </c>
      <c r="R2394">
        <v>14</v>
      </c>
      <c r="S2394">
        <v>42</v>
      </c>
      <c r="T2394" t="s">
        <v>8459</v>
      </c>
      <c r="U2394" t="s">
        <v>8460</v>
      </c>
    </row>
    <row r="2395" spans="17:21">
      <c r="Q2395">
        <v>4</v>
      </c>
      <c r="R2395">
        <v>14</v>
      </c>
      <c r="S2395">
        <v>43</v>
      </c>
      <c r="T2395" t="s">
        <v>8461</v>
      </c>
      <c r="U2395" t="s">
        <v>8462</v>
      </c>
    </row>
    <row r="2396" spans="17:21">
      <c r="Q2396">
        <v>4</v>
      </c>
      <c r="R2396">
        <v>14</v>
      </c>
      <c r="S2396">
        <v>44</v>
      </c>
      <c r="T2396" t="s">
        <v>8463</v>
      </c>
      <c r="U2396" t="s">
        <v>8464</v>
      </c>
    </row>
    <row r="2397" spans="17:21">
      <c r="Q2397">
        <v>4</v>
      </c>
      <c r="R2397">
        <v>14</v>
      </c>
      <c r="S2397">
        <v>45</v>
      </c>
      <c r="T2397" t="s">
        <v>8465</v>
      </c>
      <c r="U2397" t="s">
        <v>8466</v>
      </c>
    </row>
    <row r="2398" spans="17:21">
      <c r="Q2398">
        <v>4</v>
      </c>
      <c r="R2398">
        <v>14</v>
      </c>
      <c r="S2398">
        <v>46</v>
      </c>
      <c r="T2398" t="s">
        <v>8467</v>
      </c>
      <c r="U2398" t="s">
        <v>8468</v>
      </c>
    </row>
    <row r="2399" spans="17:21">
      <c r="Q2399">
        <v>4</v>
      </c>
      <c r="R2399">
        <v>14</v>
      </c>
      <c r="S2399">
        <v>47</v>
      </c>
      <c r="T2399" t="s">
        <v>8469</v>
      </c>
      <c r="U2399" t="s">
        <v>8470</v>
      </c>
    </row>
    <row r="2400" spans="17:21">
      <c r="Q2400">
        <v>4</v>
      </c>
      <c r="R2400">
        <v>14</v>
      </c>
      <c r="S2400">
        <v>48</v>
      </c>
      <c r="T2400" t="s">
        <v>8471</v>
      </c>
      <c r="U2400" t="s">
        <v>8472</v>
      </c>
    </row>
    <row r="2401" spans="17:21">
      <c r="Q2401">
        <v>4</v>
      </c>
      <c r="R2401">
        <v>14</v>
      </c>
      <c r="S2401">
        <v>49</v>
      </c>
      <c r="T2401" t="s">
        <v>8473</v>
      </c>
      <c r="U2401" t="s">
        <v>8474</v>
      </c>
    </row>
    <row r="2402" spans="17:21">
      <c r="Q2402">
        <v>4</v>
      </c>
      <c r="R2402">
        <v>14</v>
      </c>
      <c r="S2402">
        <v>50</v>
      </c>
      <c r="T2402" t="s">
        <v>8475</v>
      </c>
      <c r="U2402" t="s">
        <v>8476</v>
      </c>
    </row>
    <row r="2403" spans="17:21">
      <c r="Q2403">
        <v>4</v>
      </c>
      <c r="R2403">
        <v>14</v>
      </c>
      <c r="S2403">
        <v>51</v>
      </c>
      <c r="T2403" t="s">
        <v>8477</v>
      </c>
      <c r="U2403" t="s">
        <v>8478</v>
      </c>
    </row>
    <row r="2404" spans="17:21">
      <c r="Q2404">
        <v>4</v>
      </c>
      <c r="R2404">
        <v>14</v>
      </c>
      <c r="S2404">
        <v>52</v>
      </c>
      <c r="T2404" t="s">
        <v>8479</v>
      </c>
      <c r="U2404" t="s">
        <v>8480</v>
      </c>
    </row>
    <row r="2405" spans="17:21">
      <c r="Q2405">
        <v>4</v>
      </c>
      <c r="R2405">
        <v>14</v>
      </c>
      <c r="S2405">
        <v>53</v>
      </c>
      <c r="T2405" t="s">
        <v>8481</v>
      </c>
      <c r="U2405" t="s">
        <v>8482</v>
      </c>
    </row>
    <row r="2406" spans="17:21">
      <c r="Q2406">
        <v>4</v>
      </c>
      <c r="R2406">
        <v>14</v>
      </c>
      <c r="S2406">
        <v>54</v>
      </c>
      <c r="T2406" t="s">
        <v>8483</v>
      </c>
      <c r="U2406" t="s">
        <v>8484</v>
      </c>
    </row>
    <row r="2407" spans="17:21">
      <c r="Q2407">
        <v>4</v>
      </c>
      <c r="R2407">
        <v>14</v>
      </c>
      <c r="S2407">
        <v>55</v>
      </c>
      <c r="T2407" t="s">
        <v>8485</v>
      </c>
      <c r="U2407" t="s">
        <v>8486</v>
      </c>
    </row>
    <row r="2408" spans="17:21">
      <c r="Q2408">
        <v>4</v>
      </c>
      <c r="R2408">
        <v>14</v>
      </c>
      <c r="S2408">
        <v>56</v>
      </c>
      <c r="T2408" t="s">
        <v>8487</v>
      </c>
      <c r="U2408" t="s">
        <v>8488</v>
      </c>
    </row>
    <row r="2409" spans="17:21">
      <c r="Q2409">
        <v>4</v>
      </c>
      <c r="R2409">
        <v>14</v>
      </c>
      <c r="S2409">
        <v>57</v>
      </c>
      <c r="T2409" t="s">
        <v>8489</v>
      </c>
      <c r="U2409" t="s">
        <v>8490</v>
      </c>
    </row>
    <row r="2410" spans="17:21">
      <c r="Q2410">
        <v>4</v>
      </c>
      <c r="R2410">
        <v>14</v>
      </c>
      <c r="S2410">
        <v>58</v>
      </c>
      <c r="T2410" t="s">
        <v>8491</v>
      </c>
      <c r="U2410" t="s">
        <v>8492</v>
      </c>
    </row>
    <row r="2411" spans="17:21">
      <c r="Q2411">
        <v>4</v>
      </c>
      <c r="R2411">
        <v>14</v>
      </c>
      <c r="S2411">
        <v>59</v>
      </c>
      <c r="T2411" t="s">
        <v>8493</v>
      </c>
      <c r="U2411" t="s">
        <v>8494</v>
      </c>
    </row>
    <row r="2412" spans="17:21">
      <c r="Q2412">
        <v>4</v>
      </c>
      <c r="R2412">
        <v>14</v>
      </c>
      <c r="S2412">
        <v>60</v>
      </c>
      <c r="T2412" t="s">
        <v>8495</v>
      </c>
      <c r="U2412" t="s">
        <v>8496</v>
      </c>
    </row>
    <row r="2413" spans="17:21">
      <c r="Q2413">
        <v>4</v>
      </c>
      <c r="R2413">
        <v>14</v>
      </c>
      <c r="S2413">
        <v>61</v>
      </c>
      <c r="T2413" t="s">
        <v>8497</v>
      </c>
      <c r="U2413" t="s">
        <v>8498</v>
      </c>
    </row>
    <row r="2414" spans="17:21">
      <c r="Q2414">
        <v>4</v>
      </c>
      <c r="R2414">
        <v>14</v>
      </c>
      <c r="S2414">
        <v>62</v>
      </c>
      <c r="T2414" t="s">
        <v>8499</v>
      </c>
      <c r="U2414" t="s">
        <v>8500</v>
      </c>
    </row>
    <row r="2415" spans="17:21">
      <c r="Q2415">
        <v>4</v>
      </c>
      <c r="R2415">
        <v>14</v>
      </c>
      <c r="S2415">
        <v>63</v>
      </c>
      <c r="T2415" t="s">
        <v>5577</v>
      </c>
      <c r="U2415" t="s">
        <v>8501</v>
      </c>
    </row>
    <row r="2416" spans="17:21">
      <c r="Q2416">
        <v>4</v>
      </c>
      <c r="R2416">
        <v>14</v>
      </c>
      <c r="S2416">
        <v>64</v>
      </c>
      <c r="T2416" t="s">
        <v>5581</v>
      </c>
      <c r="U2416" t="s">
        <v>8502</v>
      </c>
    </row>
    <row r="2417" spans="17:21">
      <c r="Q2417">
        <v>4</v>
      </c>
      <c r="R2417">
        <v>14</v>
      </c>
      <c r="S2417">
        <v>65</v>
      </c>
      <c r="T2417" t="s">
        <v>5585</v>
      </c>
      <c r="U2417" t="s">
        <v>8503</v>
      </c>
    </row>
    <row r="2418" spans="17:21">
      <c r="Q2418">
        <v>4</v>
      </c>
      <c r="R2418">
        <v>14</v>
      </c>
      <c r="S2418">
        <v>66</v>
      </c>
      <c r="T2418" t="s">
        <v>5589</v>
      </c>
      <c r="U2418" t="s">
        <v>8504</v>
      </c>
    </row>
    <row r="2419" spans="17:21">
      <c r="Q2419">
        <v>4</v>
      </c>
      <c r="R2419">
        <v>14</v>
      </c>
      <c r="S2419">
        <v>67</v>
      </c>
      <c r="T2419" t="s">
        <v>5593</v>
      </c>
      <c r="U2419" t="s">
        <v>8505</v>
      </c>
    </row>
    <row r="2420" spans="17:21">
      <c r="Q2420">
        <v>4</v>
      </c>
      <c r="R2420">
        <v>14</v>
      </c>
      <c r="S2420">
        <v>68</v>
      </c>
      <c r="T2420" t="s">
        <v>5605</v>
      </c>
      <c r="U2420" t="s">
        <v>8506</v>
      </c>
    </row>
    <row r="2421" spans="17:21">
      <c r="Q2421">
        <v>4</v>
      </c>
      <c r="R2421">
        <v>15</v>
      </c>
      <c r="S2421">
        <v>1</v>
      </c>
      <c r="T2421" t="s">
        <v>5252</v>
      </c>
      <c r="U2421" t="s">
        <v>8507</v>
      </c>
    </row>
    <row r="2422" spans="17:21">
      <c r="Q2422">
        <v>4</v>
      </c>
      <c r="R2422">
        <v>15</v>
      </c>
      <c r="S2422">
        <v>2</v>
      </c>
      <c r="T2422" t="s">
        <v>7206</v>
      </c>
      <c r="U2422" t="s">
        <v>8508</v>
      </c>
    </row>
    <row r="2423" spans="17:21">
      <c r="Q2423">
        <v>4</v>
      </c>
      <c r="R2423">
        <v>15</v>
      </c>
      <c r="S2423">
        <v>3</v>
      </c>
      <c r="T2423" t="s">
        <v>8509</v>
      </c>
      <c r="U2423" t="s">
        <v>8510</v>
      </c>
    </row>
    <row r="2424" spans="17:21">
      <c r="Q2424">
        <v>4</v>
      </c>
      <c r="R2424">
        <v>15</v>
      </c>
      <c r="S2424">
        <v>4</v>
      </c>
      <c r="T2424" t="s">
        <v>394</v>
      </c>
      <c r="U2424" t="s">
        <v>8511</v>
      </c>
    </row>
    <row r="2425" spans="17:21">
      <c r="Q2425">
        <v>4</v>
      </c>
      <c r="R2425">
        <v>15</v>
      </c>
      <c r="S2425">
        <v>5</v>
      </c>
      <c r="T2425" t="s">
        <v>8512</v>
      </c>
      <c r="U2425" t="s">
        <v>8513</v>
      </c>
    </row>
    <row r="2426" spans="17:21">
      <c r="Q2426">
        <v>4</v>
      </c>
      <c r="R2426">
        <v>15</v>
      </c>
      <c r="S2426">
        <v>6</v>
      </c>
      <c r="T2426" t="s">
        <v>8514</v>
      </c>
      <c r="U2426" t="s">
        <v>8515</v>
      </c>
    </row>
    <row r="2427" spans="17:21">
      <c r="Q2427">
        <v>4</v>
      </c>
      <c r="R2427">
        <v>15</v>
      </c>
      <c r="S2427">
        <v>7</v>
      </c>
      <c r="T2427" t="s">
        <v>8516</v>
      </c>
      <c r="U2427" t="s">
        <v>8517</v>
      </c>
    </row>
    <row r="2428" spans="17:21">
      <c r="Q2428">
        <v>4</v>
      </c>
      <c r="R2428">
        <v>15</v>
      </c>
      <c r="S2428">
        <v>8</v>
      </c>
      <c r="T2428" t="s">
        <v>6222</v>
      </c>
      <c r="U2428" t="s">
        <v>8518</v>
      </c>
    </row>
    <row r="2429" spans="17:21">
      <c r="Q2429">
        <v>4</v>
      </c>
      <c r="R2429">
        <v>15</v>
      </c>
      <c r="S2429">
        <v>9</v>
      </c>
      <c r="T2429" t="s">
        <v>8519</v>
      </c>
      <c r="U2429" t="s">
        <v>8520</v>
      </c>
    </row>
    <row r="2430" spans="17:21">
      <c r="Q2430">
        <v>4</v>
      </c>
      <c r="R2430">
        <v>15</v>
      </c>
      <c r="S2430">
        <v>10</v>
      </c>
      <c r="T2430" t="s">
        <v>5654</v>
      </c>
      <c r="U2430" t="s">
        <v>8521</v>
      </c>
    </row>
    <row r="2431" spans="17:21">
      <c r="Q2431">
        <v>4</v>
      </c>
      <c r="R2431">
        <v>15</v>
      </c>
      <c r="S2431">
        <v>11</v>
      </c>
      <c r="T2431" t="s">
        <v>5283</v>
      </c>
      <c r="U2431" t="s">
        <v>8522</v>
      </c>
    </row>
    <row r="2432" spans="17:21">
      <c r="Q2432">
        <v>4</v>
      </c>
      <c r="R2432">
        <v>15</v>
      </c>
      <c r="S2432">
        <v>12</v>
      </c>
      <c r="T2432" t="s">
        <v>8523</v>
      </c>
      <c r="U2432" t="s">
        <v>8524</v>
      </c>
    </row>
    <row r="2433" spans="17:21">
      <c r="Q2433">
        <v>4</v>
      </c>
      <c r="R2433">
        <v>15</v>
      </c>
      <c r="S2433">
        <v>13</v>
      </c>
      <c r="T2433" t="s">
        <v>8525</v>
      </c>
      <c r="U2433" t="s">
        <v>8526</v>
      </c>
    </row>
    <row r="2434" spans="17:21">
      <c r="Q2434">
        <v>4</v>
      </c>
      <c r="R2434">
        <v>15</v>
      </c>
      <c r="S2434">
        <v>14</v>
      </c>
      <c r="T2434" t="s">
        <v>8527</v>
      </c>
      <c r="U2434" t="s">
        <v>8528</v>
      </c>
    </row>
    <row r="2435" spans="17:21">
      <c r="Q2435">
        <v>4</v>
      </c>
      <c r="R2435">
        <v>15</v>
      </c>
      <c r="S2435">
        <v>15</v>
      </c>
      <c r="T2435" t="s">
        <v>8529</v>
      </c>
      <c r="U2435" t="s">
        <v>8530</v>
      </c>
    </row>
    <row r="2436" spans="17:21">
      <c r="Q2436">
        <v>4</v>
      </c>
      <c r="R2436">
        <v>15</v>
      </c>
      <c r="S2436">
        <v>16</v>
      </c>
      <c r="T2436" t="s">
        <v>8531</v>
      </c>
      <c r="U2436" t="s">
        <v>8532</v>
      </c>
    </row>
    <row r="2437" spans="17:21">
      <c r="Q2437">
        <v>4</v>
      </c>
      <c r="R2437">
        <v>15</v>
      </c>
      <c r="S2437">
        <v>17</v>
      </c>
      <c r="T2437" t="s">
        <v>5267</v>
      </c>
      <c r="U2437" t="s">
        <v>8533</v>
      </c>
    </row>
    <row r="2438" spans="17:21">
      <c r="Q2438">
        <v>4</v>
      </c>
      <c r="R2438">
        <v>15</v>
      </c>
      <c r="S2438">
        <v>18</v>
      </c>
      <c r="T2438" t="s">
        <v>8534</v>
      </c>
      <c r="U2438" t="s">
        <v>8535</v>
      </c>
    </row>
    <row r="2439" spans="17:21">
      <c r="Q2439">
        <v>4</v>
      </c>
      <c r="R2439">
        <v>15</v>
      </c>
      <c r="S2439">
        <v>19</v>
      </c>
      <c r="T2439" t="s">
        <v>8536</v>
      </c>
      <c r="U2439" t="s">
        <v>8537</v>
      </c>
    </row>
    <row r="2440" spans="17:21">
      <c r="Q2440">
        <v>4</v>
      </c>
      <c r="R2440">
        <v>15</v>
      </c>
      <c r="S2440">
        <v>20</v>
      </c>
      <c r="T2440" t="s">
        <v>8538</v>
      </c>
      <c r="U2440" t="s">
        <v>8539</v>
      </c>
    </row>
    <row r="2441" spans="17:21">
      <c r="Q2441">
        <v>4</v>
      </c>
      <c r="R2441">
        <v>15</v>
      </c>
      <c r="S2441">
        <v>21</v>
      </c>
      <c r="T2441" t="s">
        <v>8540</v>
      </c>
      <c r="U2441" t="s">
        <v>8541</v>
      </c>
    </row>
    <row r="2442" spans="17:21">
      <c r="Q2442">
        <v>4</v>
      </c>
      <c r="R2442">
        <v>15</v>
      </c>
      <c r="S2442">
        <v>22</v>
      </c>
      <c r="T2442" t="s">
        <v>8542</v>
      </c>
      <c r="U2442" t="s">
        <v>8543</v>
      </c>
    </row>
    <row r="2443" spans="17:21">
      <c r="Q2443">
        <v>4</v>
      </c>
      <c r="R2443">
        <v>15</v>
      </c>
      <c r="S2443">
        <v>23</v>
      </c>
      <c r="T2443" t="s">
        <v>8544</v>
      </c>
      <c r="U2443" t="s">
        <v>8545</v>
      </c>
    </row>
    <row r="2444" spans="17:21">
      <c r="Q2444">
        <v>4</v>
      </c>
      <c r="R2444">
        <v>15</v>
      </c>
      <c r="S2444">
        <v>24</v>
      </c>
      <c r="T2444" t="s">
        <v>8546</v>
      </c>
      <c r="U2444" t="s">
        <v>8547</v>
      </c>
    </row>
    <row r="2445" spans="17:21">
      <c r="Q2445">
        <v>4</v>
      </c>
      <c r="R2445">
        <v>15</v>
      </c>
      <c r="S2445">
        <v>25</v>
      </c>
      <c r="T2445" t="s">
        <v>8548</v>
      </c>
      <c r="U2445" t="s">
        <v>8549</v>
      </c>
    </row>
    <row r="2446" spans="17:21">
      <c r="Q2446">
        <v>4</v>
      </c>
      <c r="R2446">
        <v>15</v>
      </c>
      <c r="S2446">
        <v>26</v>
      </c>
      <c r="T2446" t="s">
        <v>8550</v>
      </c>
      <c r="U2446" t="s">
        <v>8551</v>
      </c>
    </row>
    <row r="2447" spans="17:21">
      <c r="Q2447">
        <v>4</v>
      </c>
      <c r="R2447">
        <v>15</v>
      </c>
      <c r="S2447">
        <v>27</v>
      </c>
      <c r="T2447" t="s">
        <v>8552</v>
      </c>
      <c r="U2447" t="s">
        <v>8553</v>
      </c>
    </row>
    <row r="2448" spans="17:21">
      <c r="Q2448">
        <v>4</v>
      </c>
      <c r="R2448">
        <v>15</v>
      </c>
      <c r="S2448">
        <v>28</v>
      </c>
      <c r="T2448" t="s">
        <v>5630</v>
      </c>
      <c r="U2448" t="s">
        <v>8554</v>
      </c>
    </row>
    <row r="2449" spans="17:21">
      <c r="Q2449">
        <v>4</v>
      </c>
      <c r="R2449">
        <v>15</v>
      </c>
      <c r="S2449">
        <v>29</v>
      </c>
      <c r="T2449" t="s">
        <v>8555</v>
      </c>
      <c r="U2449" t="s">
        <v>8556</v>
      </c>
    </row>
    <row r="2450" spans="17:21">
      <c r="Q2450">
        <v>4</v>
      </c>
      <c r="R2450">
        <v>15</v>
      </c>
      <c r="S2450">
        <v>30</v>
      </c>
      <c r="T2450" t="s">
        <v>8557</v>
      </c>
      <c r="U2450" t="s">
        <v>8558</v>
      </c>
    </row>
    <row r="2451" spans="17:21">
      <c r="Q2451">
        <v>4</v>
      </c>
      <c r="R2451">
        <v>15</v>
      </c>
      <c r="S2451">
        <v>31</v>
      </c>
      <c r="T2451" t="s">
        <v>8559</v>
      </c>
      <c r="U2451" t="s">
        <v>8560</v>
      </c>
    </row>
    <row r="2452" spans="17:21">
      <c r="Q2452">
        <v>4</v>
      </c>
      <c r="R2452">
        <v>15</v>
      </c>
      <c r="S2452">
        <v>32</v>
      </c>
      <c r="T2452" t="s">
        <v>8561</v>
      </c>
      <c r="U2452" t="s">
        <v>8562</v>
      </c>
    </row>
    <row r="2453" spans="17:21">
      <c r="Q2453">
        <v>4</v>
      </c>
      <c r="R2453">
        <v>15</v>
      </c>
      <c r="S2453">
        <v>33</v>
      </c>
      <c r="T2453" t="s">
        <v>8563</v>
      </c>
      <c r="U2453" t="s">
        <v>8564</v>
      </c>
    </row>
    <row r="2454" spans="17:21">
      <c r="Q2454">
        <v>4</v>
      </c>
      <c r="R2454">
        <v>15</v>
      </c>
      <c r="S2454">
        <v>34</v>
      </c>
      <c r="T2454" t="s">
        <v>8565</v>
      </c>
      <c r="U2454" t="s">
        <v>8566</v>
      </c>
    </row>
    <row r="2455" spans="17:21">
      <c r="Q2455">
        <v>4</v>
      </c>
      <c r="R2455">
        <v>15</v>
      </c>
      <c r="S2455">
        <v>35</v>
      </c>
      <c r="T2455" t="s">
        <v>8567</v>
      </c>
      <c r="U2455" t="s">
        <v>8568</v>
      </c>
    </row>
    <row r="2456" spans="17:21">
      <c r="Q2456">
        <v>4</v>
      </c>
      <c r="R2456">
        <v>15</v>
      </c>
      <c r="S2456">
        <v>36</v>
      </c>
      <c r="T2456" t="s">
        <v>8569</v>
      </c>
      <c r="U2456" t="s">
        <v>8570</v>
      </c>
    </row>
    <row r="2457" spans="17:21">
      <c r="Q2457">
        <v>4</v>
      </c>
      <c r="R2457">
        <v>15</v>
      </c>
      <c r="S2457">
        <v>37</v>
      </c>
      <c r="T2457" t="s">
        <v>8571</v>
      </c>
      <c r="U2457" t="s">
        <v>8572</v>
      </c>
    </row>
    <row r="2458" spans="17:21">
      <c r="Q2458">
        <v>4</v>
      </c>
      <c r="R2458">
        <v>15</v>
      </c>
      <c r="S2458">
        <v>38</v>
      </c>
      <c r="T2458" t="s">
        <v>8573</v>
      </c>
      <c r="U2458" t="s">
        <v>8574</v>
      </c>
    </row>
    <row r="2459" spans="17:21">
      <c r="Q2459">
        <v>4</v>
      </c>
      <c r="R2459">
        <v>15</v>
      </c>
      <c r="S2459">
        <v>39</v>
      </c>
      <c r="T2459" t="s">
        <v>8575</v>
      </c>
      <c r="U2459" t="s">
        <v>8576</v>
      </c>
    </row>
    <row r="2460" spans="17:21">
      <c r="Q2460">
        <v>4</v>
      </c>
      <c r="R2460">
        <v>15</v>
      </c>
      <c r="S2460">
        <v>40</v>
      </c>
      <c r="T2460" t="s">
        <v>8577</v>
      </c>
      <c r="U2460" t="s">
        <v>8578</v>
      </c>
    </row>
    <row r="2461" spans="17:21">
      <c r="Q2461">
        <v>4</v>
      </c>
      <c r="R2461">
        <v>15</v>
      </c>
      <c r="S2461">
        <v>41</v>
      </c>
      <c r="T2461" t="s">
        <v>7102</v>
      </c>
      <c r="U2461" t="s">
        <v>8579</v>
      </c>
    </row>
    <row r="2462" spans="17:21">
      <c r="Q2462">
        <v>4</v>
      </c>
      <c r="R2462">
        <v>15</v>
      </c>
      <c r="S2462">
        <v>42</v>
      </c>
      <c r="T2462" t="s">
        <v>5561</v>
      </c>
      <c r="U2462" t="s">
        <v>8580</v>
      </c>
    </row>
    <row r="2463" spans="17:21">
      <c r="Q2463">
        <v>4</v>
      </c>
      <c r="R2463">
        <v>15</v>
      </c>
      <c r="S2463">
        <v>43</v>
      </c>
      <c r="T2463" t="s">
        <v>8581</v>
      </c>
      <c r="U2463" t="s">
        <v>8582</v>
      </c>
    </row>
    <row r="2464" spans="17:21">
      <c r="Q2464">
        <v>4</v>
      </c>
      <c r="R2464">
        <v>15</v>
      </c>
      <c r="S2464">
        <v>44</v>
      </c>
      <c r="T2464" t="s">
        <v>8491</v>
      </c>
      <c r="U2464" t="s">
        <v>8583</v>
      </c>
    </row>
    <row r="2465" spans="17:21">
      <c r="Q2465">
        <v>4</v>
      </c>
      <c r="R2465">
        <v>15</v>
      </c>
      <c r="S2465">
        <v>45</v>
      </c>
      <c r="T2465" t="s">
        <v>8584</v>
      </c>
      <c r="U2465" t="s">
        <v>8585</v>
      </c>
    </row>
    <row r="2466" spans="17:21">
      <c r="Q2466">
        <v>4</v>
      </c>
      <c r="R2466">
        <v>15</v>
      </c>
      <c r="S2466">
        <v>46</v>
      </c>
      <c r="T2466" t="s">
        <v>8586</v>
      </c>
      <c r="U2466" t="s">
        <v>8587</v>
      </c>
    </row>
    <row r="2467" spans="17:21">
      <c r="Q2467">
        <v>4</v>
      </c>
      <c r="R2467">
        <v>15</v>
      </c>
      <c r="S2467">
        <v>47</v>
      </c>
      <c r="T2467" t="s">
        <v>8588</v>
      </c>
      <c r="U2467" t="s">
        <v>8589</v>
      </c>
    </row>
    <row r="2468" spans="17:21">
      <c r="Q2468">
        <v>4</v>
      </c>
      <c r="R2468">
        <v>15</v>
      </c>
      <c r="S2468">
        <v>48</v>
      </c>
      <c r="T2468" t="s">
        <v>8590</v>
      </c>
      <c r="U2468" t="s">
        <v>8591</v>
      </c>
    </row>
    <row r="2469" spans="17:21">
      <c r="Q2469">
        <v>4</v>
      </c>
      <c r="R2469">
        <v>15</v>
      </c>
      <c r="S2469">
        <v>49</v>
      </c>
      <c r="T2469" t="s">
        <v>8592</v>
      </c>
      <c r="U2469" t="s">
        <v>8593</v>
      </c>
    </row>
    <row r="2470" spans="17:21">
      <c r="Q2470">
        <v>4</v>
      </c>
      <c r="R2470">
        <v>15</v>
      </c>
      <c r="S2470">
        <v>50</v>
      </c>
      <c r="T2470" t="s">
        <v>8594</v>
      </c>
      <c r="U2470" t="s">
        <v>8595</v>
      </c>
    </row>
    <row r="2471" spans="17:21">
      <c r="Q2471">
        <v>4</v>
      </c>
      <c r="R2471">
        <v>15</v>
      </c>
      <c r="S2471">
        <v>51</v>
      </c>
      <c r="T2471" t="s">
        <v>8596</v>
      </c>
      <c r="U2471" t="s">
        <v>8597</v>
      </c>
    </row>
    <row r="2472" spans="17:21">
      <c r="Q2472">
        <v>4</v>
      </c>
      <c r="R2472">
        <v>15</v>
      </c>
      <c r="S2472">
        <v>52</v>
      </c>
      <c r="T2472" t="s">
        <v>8598</v>
      </c>
      <c r="U2472" t="s">
        <v>8599</v>
      </c>
    </row>
    <row r="2473" spans="17:21">
      <c r="Q2473">
        <v>4</v>
      </c>
      <c r="R2473">
        <v>15</v>
      </c>
      <c r="S2473">
        <v>53</v>
      </c>
      <c r="T2473" t="s">
        <v>8600</v>
      </c>
      <c r="U2473" t="s">
        <v>8601</v>
      </c>
    </row>
    <row r="2474" spans="17:21">
      <c r="Q2474">
        <v>4</v>
      </c>
      <c r="R2474">
        <v>15</v>
      </c>
      <c r="S2474">
        <v>54</v>
      </c>
      <c r="T2474" t="s">
        <v>5581</v>
      </c>
      <c r="U2474" t="s">
        <v>8602</v>
      </c>
    </row>
    <row r="2475" spans="17:21">
      <c r="Q2475">
        <v>4</v>
      </c>
      <c r="R2475">
        <v>15</v>
      </c>
      <c r="S2475">
        <v>55</v>
      </c>
      <c r="T2475" t="s">
        <v>5585</v>
      </c>
      <c r="U2475" t="s">
        <v>8603</v>
      </c>
    </row>
    <row r="2476" spans="17:21">
      <c r="Q2476">
        <v>4</v>
      </c>
      <c r="R2476">
        <v>15</v>
      </c>
      <c r="S2476">
        <v>56</v>
      </c>
      <c r="T2476" t="s">
        <v>5589</v>
      </c>
      <c r="U2476" t="s">
        <v>8604</v>
      </c>
    </row>
    <row r="2477" spans="17:21">
      <c r="Q2477">
        <v>4</v>
      </c>
      <c r="R2477">
        <v>15</v>
      </c>
      <c r="S2477">
        <v>57</v>
      </c>
      <c r="T2477" t="s">
        <v>5593</v>
      </c>
      <c r="U2477" t="s">
        <v>8605</v>
      </c>
    </row>
    <row r="2478" spans="17:21">
      <c r="Q2478">
        <v>4</v>
      </c>
      <c r="R2478">
        <v>15</v>
      </c>
      <c r="S2478">
        <v>58</v>
      </c>
      <c r="T2478" t="s">
        <v>5605</v>
      </c>
      <c r="U2478" t="s">
        <v>8606</v>
      </c>
    </row>
    <row r="2479" spans="17:21">
      <c r="Q2479">
        <v>4</v>
      </c>
      <c r="R2479">
        <v>16</v>
      </c>
      <c r="S2479">
        <v>1</v>
      </c>
      <c r="T2479" t="s">
        <v>6650</v>
      </c>
      <c r="U2479" t="s">
        <v>8607</v>
      </c>
    </row>
    <row r="2480" spans="17:21">
      <c r="Q2480">
        <v>4</v>
      </c>
      <c r="R2480">
        <v>16</v>
      </c>
      <c r="S2480">
        <v>2</v>
      </c>
      <c r="T2480" t="s">
        <v>6200</v>
      </c>
      <c r="U2480" t="s">
        <v>8608</v>
      </c>
    </row>
    <row r="2481" spans="17:21">
      <c r="Q2481">
        <v>4</v>
      </c>
      <c r="R2481">
        <v>16</v>
      </c>
      <c r="S2481">
        <v>3</v>
      </c>
      <c r="T2481" t="s">
        <v>394</v>
      </c>
      <c r="U2481" t="s">
        <v>8609</v>
      </c>
    </row>
    <row r="2482" spans="17:21">
      <c r="Q2482">
        <v>4</v>
      </c>
      <c r="R2482">
        <v>16</v>
      </c>
      <c r="S2482">
        <v>4</v>
      </c>
      <c r="T2482" t="s">
        <v>8610</v>
      </c>
      <c r="U2482" t="s">
        <v>8611</v>
      </c>
    </row>
    <row r="2483" spans="17:21">
      <c r="Q2483">
        <v>4</v>
      </c>
      <c r="R2483">
        <v>16</v>
      </c>
      <c r="S2483">
        <v>5</v>
      </c>
      <c r="T2483" t="s">
        <v>5619</v>
      </c>
      <c r="U2483" t="s">
        <v>8612</v>
      </c>
    </row>
    <row r="2484" spans="17:21">
      <c r="Q2484">
        <v>4</v>
      </c>
      <c r="R2484">
        <v>16</v>
      </c>
      <c r="S2484">
        <v>6</v>
      </c>
      <c r="T2484" t="s">
        <v>7662</v>
      </c>
      <c r="U2484" t="s">
        <v>8613</v>
      </c>
    </row>
    <row r="2485" spans="17:21">
      <c r="Q2485">
        <v>4</v>
      </c>
      <c r="R2485">
        <v>16</v>
      </c>
      <c r="S2485">
        <v>7</v>
      </c>
      <c r="T2485" t="s">
        <v>6222</v>
      </c>
      <c r="U2485" t="s">
        <v>8614</v>
      </c>
    </row>
    <row r="2486" spans="17:21">
      <c r="Q2486">
        <v>4</v>
      </c>
      <c r="R2486">
        <v>16</v>
      </c>
      <c r="S2486">
        <v>8</v>
      </c>
      <c r="T2486" t="s">
        <v>8519</v>
      </c>
      <c r="U2486" t="s">
        <v>8615</v>
      </c>
    </row>
    <row r="2487" spans="17:21">
      <c r="Q2487">
        <v>4</v>
      </c>
      <c r="R2487">
        <v>16</v>
      </c>
      <c r="S2487">
        <v>9</v>
      </c>
      <c r="T2487" t="s">
        <v>5267</v>
      </c>
      <c r="U2487" t="s">
        <v>8616</v>
      </c>
    </row>
    <row r="2488" spans="17:21">
      <c r="Q2488">
        <v>4</v>
      </c>
      <c r="R2488">
        <v>16</v>
      </c>
      <c r="S2488">
        <v>10</v>
      </c>
      <c r="T2488" t="s">
        <v>8617</v>
      </c>
      <c r="U2488" t="s">
        <v>8618</v>
      </c>
    </row>
    <row r="2489" spans="17:21">
      <c r="Q2489">
        <v>4</v>
      </c>
      <c r="R2489">
        <v>16</v>
      </c>
      <c r="S2489">
        <v>11</v>
      </c>
      <c r="T2489" t="s">
        <v>5275</v>
      </c>
      <c r="U2489" t="s">
        <v>8619</v>
      </c>
    </row>
    <row r="2490" spans="17:21">
      <c r="Q2490">
        <v>4</v>
      </c>
      <c r="R2490">
        <v>16</v>
      </c>
      <c r="S2490">
        <v>12</v>
      </c>
      <c r="T2490" t="s">
        <v>7235</v>
      </c>
      <c r="U2490" t="s">
        <v>8620</v>
      </c>
    </row>
    <row r="2491" spans="17:21">
      <c r="Q2491">
        <v>4</v>
      </c>
      <c r="R2491">
        <v>16</v>
      </c>
      <c r="S2491">
        <v>13</v>
      </c>
      <c r="T2491" t="s">
        <v>5822</v>
      </c>
      <c r="U2491" t="s">
        <v>8621</v>
      </c>
    </row>
    <row r="2492" spans="17:21">
      <c r="Q2492">
        <v>4</v>
      </c>
      <c r="R2492">
        <v>16</v>
      </c>
      <c r="S2492">
        <v>14</v>
      </c>
      <c r="T2492" t="s">
        <v>5283</v>
      </c>
      <c r="U2492" t="s">
        <v>8622</v>
      </c>
    </row>
    <row r="2493" spans="17:21">
      <c r="Q2493">
        <v>4</v>
      </c>
      <c r="R2493">
        <v>16</v>
      </c>
      <c r="S2493">
        <v>15</v>
      </c>
      <c r="T2493" t="s">
        <v>8623</v>
      </c>
      <c r="U2493" t="s">
        <v>8624</v>
      </c>
    </row>
    <row r="2494" spans="17:21">
      <c r="Q2494">
        <v>4</v>
      </c>
      <c r="R2494">
        <v>16</v>
      </c>
      <c r="S2494">
        <v>16</v>
      </c>
      <c r="T2494" t="s">
        <v>8625</v>
      </c>
      <c r="U2494" t="s">
        <v>8626</v>
      </c>
    </row>
    <row r="2495" spans="17:21">
      <c r="Q2495">
        <v>4</v>
      </c>
      <c r="R2495">
        <v>16</v>
      </c>
      <c r="S2495">
        <v>17</v>
      </c>
      <c r="T2495" t="s">
        <v>8627</v>
      </c>
      <c r="U2495" t="s">
        <v>8628</v>
      </c>
    </row>
    <row r="2496" spans="17:21">
      <c r="Q2496">
        <v>4</v>
      </c>
      <c r="R2496">
        <v>16</v>
      </c>
      <c r="S2496">
        <v>18</v>
      </c>
      <c r="T2496" t="s">
        <v>8629</v>
      </c>
      <c r="U2496" t="s">
        <v>8630</v>
      </c>
    </row>
    <row r="2497" spans="17:21">
      <c r="Q2497">
        <v>4</v>
      </c>
      <c r="R2497">
        <v>16</v>
      </c>
      <c r="S2497">
        <v>19</v>
      </c>
      <c r="T2497" t="s">
        <v>8631</v>
      </c>
      <c r="U2497" t="s">
        <v>8632</v>
      </c>
    </row>
    <row r="2498" spans="17:21">
      <c r="Q2498">
        <v>4</v>
      </c>
      <c r="R2498">
        <v>16</v>
      </c>
      <c r="S2498">
        <v>20</v>
      </c>
      <c r="T2498" t="s">
        <v>8633</v>
      </c>
      <c r="U2498" t="s">
        <v>8634</v>
      </c>
    </row>
    <row r="2499" spans="17:21">
      <c r="Q2499">
        <v>4</v>
      </c>
      <c r="R2499">
        <v>16</v>
      </c>
      <c r="S2499">
        <v>21</v>
      </c>
      <c r="T2499" t="s">
        <v>8635</v>
      </c>
      <c r="U2499" t="s">
        <v>8636</v>
      </c>
    </row>
    <row r="2500" spans="17:21">
      <c r="Q2500">
        <v>4</v>
      </c>
      <c r="R2500">
        <v>16</v>
      </c>
      <c r="S2500">
        <v>22</v>
      </c>
      <c r="T2500" t="s">
        <v>8637</v>
      </c>
      <c r="U2500" t="s">
        <v>8638</v>
      </c>
    </row>
    <row r="2501" spans="17:21">
      <c r="Q2501">
        <v>4</v>
      </c>
      <c r="R2501">
        <v>16</v>
      </c>
      <c r="S2501">
        <v>23</v>
      </c>
      <c r="T2501" t="s">
        <v>8639</v>
      </c>
      <c r="U2501" t="s">
        <v>8640</v>
      </c>
    </row>
    <row r="2502" spans="17:21">
      <c r="Q2502">
        <v>4</v>
      </c>
      <c r="R2502">
        <v>16</v>
      </c>
      <c r="S2502">
        <v>24</v>
      </c>
      <c r="T2502" t="s">
        <v>8641</v>
      </c>
      <c r="U2502" t="s">
        <v>8642</v>
      </c>
    </row>
    <row r="2503" spans="17:21">
      <c r="Q2503">
        <v>4</v>
      </c>
      <c r="R2503">
        <v>16</v>
      </c>
      <c r="S2503">
        <v>25</v>
      </c>
      <c r="T2503" t="s">
        <v>8643</v>
      </c>
      <c r="U2503" t="s">
        <v>8644</v>
      </c>
    </row>
    <row r="2504" spans="17:21">
      <c r="Q2504">
        <v>4</v>
      </c>
      <c r="R2504">
        <v>16</v>
      </c>
      <c r="S2504">
        <v>26</v>
      </c>
      <c r="T2504" t="s">
        <v>8645</v>
      </c>
      <c r="U2504" t="s">
        <v>8646</v>
      </c>
    </row>
    <row r="2505" spans="17:21">
      <c r="Q2505">
        <v>4</v>
      </c>
      <c r="R2505">
        <v>16</v>
      </c>
      <c r="S2505">
        <v>27</v>
      </c>
      <c r="T2505" t="s">
        <v>8647</v>
      </c>
      <c r="U2505" t="s">
        <v>8648</v>
      </c>
    </row>
    <row r="2506" spans="17:21">
      <c r="Q2506">
        <v>4</v>
      </c>
      <c r="R2506">
        <v>16</v>
      </c>
      <c r="S2506">
        <v>28</v>
      </c>
      <c r="T2506" t="s">
        <v>8649</v>
      </c>
      <c r="U2506" t="s">
        <v>8650</v>
      </c>
    </row>
    <row r="2507" spans="17:21">
      <c r="Q2507">
        <v>4</v>
      </c>
      <c r="R2507">
        <v>16</v>
      </c>
      <c r="S2507">
        <v>29</v>
      </c>
      <c r="T2507" t="s">
        <v>8651</v>
      </c>
      <c r="U2507" t="s">
        <v>8652</v>
      </c>
    </row>
    <row r="2508" spans="17:21">
      <c r="Q2508">
        <v>4</v>
      </c>
      <c r="R2508">
        <v>16</v>
      </c>
      <c r="S2508">
        <v>30</v>
      </c>
      <c r="T2508" t="s">
        <v>8653</v>
      </c>
      <c r="U2508" t="s">
        <v>8654</v>
      </c>
    </row>
    <row r="2509" spans="17:21">
      <c r="Q2509">
        <v>4</v>
      </c>
      <c r="R2509">
        <v>16</v>
      </c>
      <c r="S2509">
        <v>31</v>
      </c>
      <c r="T2509" t="s">
        <v>8655</v>
      </c>
      <c r="U2509" t="s">
        <v>8656</v>
      </c>
    </row>
    <row r="2510" spans="17:21">
      <c r="Q2510">
        <v>4</v>
      </c>
      <c r="R2510">
        <v>16</v>
      </c>
      <c r="S2510">
        <v>32</v>
      </c>
      <c r="T2510" t="s">
        <v>8657</v>
      </c>
      <c r="U2510" t="s">
        <v>8658</v>
      </c>
    </row>
    <row r="2511" spans="17:21">
      <c r="Q2511">
        <v>4</v>
      </c>
      <c r="R2511">
        <v>16</v>
      </c>
      <c r="S2511">
        <v>33</v>
      </c>
      <c r="T2511" t="s">
        <v>8659</v>
      </c>
      <c r="U2511" t="s">
        <v>8660</v>
      </c>
    </row>
    <row r="2512" spans="17:21">
      <c r="Q2512">
        <v>4</v>
      </c>
      <c r="R2512">
        <v>16</v>
      </c>
      <c r="S2512">
        <v>34</v>
      </c>
      <c r="T2512" t="s">
        <v>8661</v>
      </c>
      <c r="U2512" t="s">
        <v>8662</v>
      </c>
    </row>
    <row r="2513" spans="17:21">
      <c r="Q2513">
        <v>4</v>
      </c>
      <c r="R2513">
        <v>16</v>
      </c>
      <c r="S2513">
        <v>35</v>
      </c>
      <c r="T2513" t="s">
        <v>8663</v>
      </c>
      <c r="U2513" t="s">
        <v>8664</v>
      </c>
    </row>
    <row r="2514" spans="17:21">
      <c r="Q2514">
        <v>4</v>
      </c>
      <c r="R2514">
        <v>16</v>
      </c>
      <c r="S2514">
        <v>36</v>
      </c>
      <c r="T2514" t="s">
        <v>8665</v>
      </c>
      <c r="U2514" t="s">
        <v>8666</v>
      </c>
    </row>
    <row r="2515" spans="17:21">
      <c r="Q2515">
        <v>4</v>
      </c>
      <c r="R2515">
        <v>16</v>
      </c>
      <c r="S2515">
        <v>37</v>
      </c>
      <c r="T2515" t="s">
        <v>8667</v>
      </c>
      <c r="U2515" t="s">
        <v>8668</v>
      </c>
    </row>
    <row r="2516" spans="17:21">
      <c r="Q2516">
        <v>4</v>
      </c>
      <c r="R2516">
        <v>16</v>
      </c>
      <c r="S2516">
        <v>38</v>
      </c>
      <c r="T2516" t="s">
        <v>8669</v>
      </c>
      <c r="U2516" t="s">
        <v>8670</v>
      </c>
    </row>
    <row r="2517" spans="17:21">
      <c r="Q2517">
        <v>4</v>
      </c>
      <c r="R2517">
        <v>16</v>
      </c>
      <c r="S2517">
        <v>39</v>
      </c>
      <c r="T2517" t="s">
        <v>8671</v>
      </c>
      <c r="U2517" t="s">
        <v>8672</v>
      </c>
    </row>
    <row r="2518" spans="17:21">
      <c r="Q2518">
        <v>4</v>
      </c>
      <c r="R2518">
        <v>16</v>
      </c>
      <c r="S2518">
        <v>40</v>
      </c>
      <c r="T2518" t="s">
        <v>8673</v>
      </c>
      <c r="U2518" t="s">
        <v>8674</v>
      </c>
    </row>
    <row r="2519" spans="17:21">
      <c r="Q2519">
        <v>4</v>
      </c>
      <c r="R2519">
        <v>16</v>
      </c>
      <c r="S2519">
        <v>41</v>
      </c>
      <c r="T2519" t="s">
        <v>8675</v>
      </c>
      <c r="U2519" t="s">
        <v>8676</v>
      </c>
    </row>
    <row r="2520" spans="17:21">
      <c r="Q2520">
        <v>4</v>
      </c>
      <c r="R2520">
        <v>16</v>
      </c>
      <c r="S2520">
        <v>42</v>
      </c>
      <c r="T2520" t="s">
        <v>8677</v>
      </c>
      <c r="U2520" t="s">
        <v>8678</v>
      </c>
    </row>
    <row r="2521" spans="17:21">
      <c r="Q2521">
        <v>4</v>
      </c>
      <c r="R2521">
        <v>16</v>
      </c>
      <c r="S2521">
        <v>43</v>
      </c>
      <c r="T2521" t="s">
        <v>8679</v>
      </c>
      <c r="U2521" t="s">
        <v>8680</v>
      </c>
    </row>
    <row r="2522" spans="17:21">
      <c r="Q2522">
        <v>4</v>
      </c>
      <c r="R2522">
        <v>16</v>
      </c>
      <c r="S2522">
        <v>44</v>
      </c>
      <c r="T2522" t="s">
        <v>8681</v>
      </c>
      <c r="U2522" t="s">
        <v>8682</v>
      </c>
    </row>
    <row r="2523" spans="17:21">
      <c r="Q2523">
        <v>4</v>
      </c>
      <c r="R2523">
        <v>16</v>
      </c>
      <c r="S2523">
        <v>45</v>
      </c>
      <c r="T2523" t="s">
        <v>8683</v>
      </c>
      <c r="U2523" t="s">
        <v>8684</v>
      </c>
    </row>
    <row r="2524" spans="17:21">
      <c r="Q2524">
        <v>4</v>
      </c>
      <c r="R2524">
        <v>16</v>
      </c>
      <c r="S2524">
        <v>46</v>
      </c>
      <c r="T2524" t="s">
        <v>8685</v>
      </c>
      <c r="U2524" t="s">
        <v>8686</v>
      </c>
    </row>
    <row r="2525" spans="17:21">
      <c r="Q2525">
        <v>4</v>
      </c>
      <c r="R2525">
        <v>16</v>
      </c>
      <c r="S2525">
        <v>47</v>
      </c>
      <c r="T2525" t="s">
        <v>8687</v>
      </c>
      <c r="U2525" t="s">
        <v>8688</v>
      </c>
    </row>
    <row r="2526" spans="17:21">
      <c r="Q2526">
        <v>4</v>
      </c>
      <c r="R2526">
        <v>16</v>
      </c>
      <c r="S2526">
        <v>48</v>
      </c>
      <c r="T2526" t="s">
        <v>8689</v>
      </c>
      <c r="U2526" t="s">
        <v>8690</v>
      </c>
    </row>
    <row r="2527" spans="17:21">
      <c r="Q2527">
        <v>4</v>
      </c>
      <c r="R2527">
        <v>16</v>
      </c>
      <c r="S2527">
        <v>49</v>
      </c>
      <c r="T2527" t="s">
        <v>8691</v>
      </c>
      <c r="U2527" t="s">
        <v>8692</v>
      </c>
    </row>
    <row r="2528" spans="17:21">
      <c r="Q2528">
        <v>4</v>
      </c>
      <c r="R2528">
        <v>16</v>
      </c>
      <c r="S2528">
        <v>50</v>
      </c>
      <c r="T2528" t="s">
        <v>8693</v>
      </c>
      <c r="U2528" t="s">
        <v>8694</v>
      </c>
    </row>
    <row r="2529" spans="17:21">
      <c r="Q2529">
        <v>4</v>
      </c>
      <c r="R2529">
        <v>16</v>
      </c>
      <c r="S2529">
        <v>51</v>
      </c>
      <c r="T2529" t="s">
        <v>8695</v>
      </c>
      <c r="U2529" t="s">
        <v>8696</v>
      </c>
    </row>
    <row r="2530" spans="17:21">
      <c r="Q2530">
        <v>4</v>
      </c>
      <c r="R2530">
        <v>16</v>
      </c>
      <c r="S2530">
        <v>52</v>
      </c>
      <c r="T2530" t="s">
        <v>8697</v>
      </c>
      <c r="U2530" t="s">
        <v>8698</v>
      </c>
    </row>
    <row r="2531" spans="17:21">
      <c r="Q2531">
        <v>4</v>
      </c>
      <c r="R2531">
        <v>16</v>
      </c>
      <c r="S2531">
        <v>53</v>
      </c>
      <c r="T2531" t="s">
        <v>8699</v>
      </c>
      <c r="U2531" t="s">
        <v>8700</v>
      </c>
    </row>
    <row r="2532" spans="17:21">
      <c r="Q2532">
        <v>4</v>
      </c>
      <c r="R2532">
        <v>16</v>
      </c>
      <c r="S2532">
        <v>54</v>
      </c>
      <c r="T2532" t="s">
        <v>5561</v>
      </c>
      <c r="U2532" t="s">
        <v>8701</v>
      </c>
    </row>
    <row r="2533" spans="17:21">
      <c r="Q2533">
        <v>4</v>
      </c>
      <c r="R2533">
        <v>16</v>
      </c>
      <c r="S2533">
        <v>55</v>
      </c>
      <c r="T2533" t="s">
        <v>8702</v>
      </c>
      <c r="U2533" t="s">
        <v>8703</v>
      </c>
    </row>
    <row r="2534" spans="17:21">
      <c r="Q2534">
        <v>4</v>
      </c>
      <c r="R2534">
        <v>16</v>
      </c>
      <c r="S2534">
        <v>56</v>
      </c>
      <c r="T2534" t="s">
        <v>8704</v>
      </c>
      <c r="U2534" t="s">
        <v>8705</v>
      </c>
    </row>
    <row r="2535" spans="17:21">
      <c r="Q2535">
        <v>4</v>
      </c>
      <c r="R2535">
        <v>16</v>
      </c>
      <c r="S2535">
        <v>57</v>
      </c>
      <c r="T2535" t="s">
        <v>8706</v>
      </c>
      <c r="U2535" t="s">
        <v>8707</v>
      </c>
    </row>
    <row r="2536" spans="17:21">
      <c r="Q2536">
        <v>4</v>
      </c>
      <c r="R2536">
        <v>16</v>
      </c>
      <c r="S2536">
        <v>58</v>
      </c>
      <c r="T2536" t="s">
        <v>8708</v>
      </c>
      <c r="U2536" t="s">
        <v>8709</v>
      </c>
    </row>
    <row r="2537" spans="17:21">
      <c r="Q2537">
        <v>4</v>
      </c>
      <c r="R2537">
        <v>16</v>
      </c>
      <c r="S2537">
        <v>59</v>
      </c>
      <c r="T2537" t="s">
        <v>8710</v>
      </c>
      <c r="U2537" t="s">
        <v>8711</v>
      </c>
    </row>
    <row r="2538" spans="17:21">
      <c r="Q2538">
        <v>4</v>
      </c>
      <c r="R2538">
        <v>16</v>
      </c>
      <c r="S2538">
        <v>60</v>
      </c>
      <c r="T2538" t="s">
        <v>8712</v>
      </c>
      <c r="U2538" t="s">
        <v>8713</v>
      </c>
    </row>
    <row r="2539" spans="17:21">
      <c r="Q2539">
        <v>4</v>
      </c>
      <c r="R2539">
        <v>16</v>
      </c>
      <c r="S2539">
        <v>61</v>
      </c>
      <c r="T2539" t="s">
        <v>8714</v>
      </c>
      <c r="U2539" t="s">
        <v>8715</v>
      </c>
    </row>
    <row r="2540" spans="17:21">
      <c r="Q2540">
        <v>4</v>
      </c>
      <c r="R2540">
        <v>16</v>
      </c>
      <c r="S2540">
        <v>62</v>
      </c>
      <c r="T2540" t="s">
        <v>8716</v>
      </c>
      <c r="U2540" t="s">
        <v>8717</v>
      </c>
    </row>
    <row r="2541" spans="17:21">
      <c r="Q2541">
        <v>4</v>
      </c>
      <c r="R2541">
        <v>16</v>
      </c>
      <c r="S2541">
        <v>63</v>
      </c>
      <c r="T2541" t="s">
        <v>5577</v>
      </c>
      <c r="U2541" t="s">
        <v>8718</v>
      </c>
    </row>
    <row r="2542" spans="17:21">
      <c r="Q2542">
        <v>4</v>
      </c>
      <c r="R2542">
        <v>16</v>
      </c>
      <c r="S2542">
        <v>64</v>
      </c>
      <c r="T2542" t="s">
        <v>5581</v>
      </c>
      <c r="U2542" t="s">
        <v>8719</v>
      </c>
    </row>
    <row r="2543" spans="17:21">
      <c r="Q2543">
        <v>4</v>
      </c>
      <c r="R2543">
        <v>16</v>
      </c>
      <c r="S2543">
        <v>65</v>
      </c>
      <c r="T2543" t="s">
        <v>5585</v>
      </c>
      <c r="U2543" t="s">
        <v>8720</v>
      </c>
    </row>
    <row r="2544" spans="17:21">
      <c r="Q2544">
        <v>4</v>
      </c>
      <c r="R2544">
        <v>16</v>
      </c>
      <c r="S2544">
        <v>66</v>
      </c>
      <c r="T2544" t="s">
        <v>5589</v>
      </c>
      <c r="U2544" t="s">
        <v>8721</v>
      </c>
    </row>
    <row r="2545" spans="17:21">
      <c r="Q2545">
        <v>4</v>
      </c>
      <c r="R2545">
        <v>16</v>
      </c>
      <c r="S2545">
        <v>67</v>
      </c>
      <c r="T2545" t="s">
        <v>5593</v>
      </c>
      <c r="U2545" t="s">
        <v>8722</v>
      </c>
    </row>
    <row r="2546" spans="17:21">
      <c r="Q2546">
        <v>4</v>
      </c>
      <c r="R2546">
        <v>16</v>
      </c>
      <c r="S2546">
        <v>68</v>
      </c>
      <c r="T2546" t="s">
        <v>8723</v>
      </c>
      <c r="U2546" t="s">
        <v>8724</v>
      </c>
    </row>
    <row r="2547" spans="17:21">
      <c r="Q2547">
        <v>4</v>
      </c>
      <c r="R2547">
        <v>16</v>
      </c>
      <c r="S2547">
        <v>69</v>
      </c>
      <c r="T2547" t="s">
        <v>8725</v>
      </c>
      <c r="U2547" t="s">
        <v>8726</v>
      </c>
    </row>
    <row r="2548" spans="17:21">
      <c r="Q2548">
        <v>4</v>
      </c>
      <c r="R2548">
        <v>16</v>
      </c>
      <c r="S2548">
        <v>70</v>
      </c>
      <c r="T2548" t="s">
        <v>8727</v>
      </c>
      <c r="U2548" t="s">
        <v>8728</v>
      </c>
    </row>
    <row r="2549" spans="17:21">
      <c r="Q2549">
        <v>4</v>
      </c>
      <c r="R2549">
        <v>16</v>
      </c>
      <c r="S2549">
        <v>71</v>
      </c>
      <c r="T2549" t="s">
        <v>8729</v>
      </c>
      <c r="U2549" t="s">
        <v>8730</v>
      </c>
    </row>
    <row r="2550" spans="17:21">
      <c r="Q2550">
        <v>4</v>
      </c>
      <c r="R2550">
        <v>16</v>
      </c>
      <c r="S2550">
        <v>72</v>
      </c>
      <c r="T2550" t="s">
        <v>8731</v>
      </c>
      <c r="U2550" t="s">
        <v>8732</v>
      </c>
    </row>
    <row r="2551" spans="17:21">
      <c r="Q2551">
        <v>4</v>
      </c>
      <c r="R2551">
        <v>16</v>
      </c>
      <c r="S2551">
        <v>73</v>
      </c>
      <c r="T2551" t="s">
        <v>5605</v>
      </c>
      <c r="U2551" t="s">
        <v>8733</v>
      </c>
    </row>
    <row r="2552" spans="17:21">
      <c r="Q2552">
        <v>4</v>
      </c>
      <c r="R2552">
        <v>17</v>
      </c>
      <c r="S2552">
        <v>1</v>
      </c>
      <c r="T2552" t="s">
        <v>8734</v>
      </c>
      <c r="U2552" t="s">
        <v>8735</v>
      </c>
    </row>
    <row r="2553" spans="17:21">
      <c r="Q2553">
        <v>4</v>
      </c>
      <c r="R2553">
        <v>17</v>
      </c>
      <c r="S2553">
        <v>2</v>
      </c>
      <c r="T2553" t="s">
        <v>8736</v>
      </c>
      <c r="U2553" t="s">
        <v>8737</v>
      </c>
    </row>
    <row r="2554" spans="17:21">
      <c r="Q2554">
        <v>4</v>
      </c>
      <c r="R2554">
        <v>17</v>
      </c>
      <c r="S2554">
        <v>3</v>
      </c>
      <c r="T2554" t="s">
        <v>8738</v>
      </c>
      <c r="U2554" t="s">
        <v>8739</v>
      </c>
    </row>
    <row r="2555" spans="17:21">
      <c r="Q2555">
        <v>4</v>
      </c>
      <c r="R2555">
        <v>17</v>
      </c>
      <c r="S2555">
        <v>4</v>
      </c>
      <c r="T2555" t="s">
        <v>8512</v>
      </c>
      <c r="U2555" t="s">
        <v>8740</v>
      </c>
    </row>
    <row r="2556" spans="17:21">
      <c r="Q2556">
        <v>4</v>
      </c>
      <c r="R2556">
        <v>17</v>
      </c>
      <c r="S2556">
        <v>5</v>
      </c>
      <c r="T2556" t="s">
        <v>8514</v>
      </c>
      <c r="U2556" t="s">
        <v>8741</v>
      </c>
    </row>
    <row r="2557" spans="17:21">
      <c r="Q2557">
        <v>4</v>
      </c>
      <c r="R2557">
        <v>17</v>
      </c>
      <c r="S2557">
        <v>6</v>
      </c>
      <c r="T2557" t="s">
        <v>7217</v>
      </c>
      <c r="U2557" t="s">
        <v>8742</v>
      </c>
    </row>
    <row r="2558" spans="17:21">
      <c r="Q2558">
        <v>4</v>
      </c>
      <c r="R2558">
        <v>17</v>
      </c>
      <c r="S2558">
        <v>7</v>
      </c>
      <c r="T2558" t="s">
        <v>2575</v>
      </c>
      <c r="U2558" t="s">
        <v>8743</v>
      </c>
    </row>
    <row r="2559" spans="17:21">
      <c r="Q2559">
        <v>4</v>
      </c>
      <c r="R2559">
        <v>17</v>
      </c>
      <c r="S2559">
        <v>8</v>
      </c>
      <c r="T2559" t="s">
        <v>8744</v>
      </c>
      <c r="U2559" t="s">
        <v>8745</v>
      </c>
    </row>
    <row r="2560" spans="17:21">
      <c r="Q2560">
        <v>4</v>
      </c>
      <c r="R2560">
        <v>17</v>
      </c>
      <c r="S2560">
        <v>9</v>
      </c>
      <c r="T2560" t="s">
        <v>5994</v>
      </c>
      <c r="U2560" t="s">
        <v>8746</v>
      </c>
    </row>
    <row r="2561" spans="17:21">
      <c r="Q2561">
        <v>4</v>
      </c>
      <c r="R2561">
        <v>17</v>
      </c>
      <c r="S2561">
        <v>10</v>
      </c>
      <c r="T2561" t="s">
        <v>8747</v>
      </c>
      <c r="U2561" t="s">
        <v>8748</v>
      </c>
    </row>
    <row r="2562" spans="17:21">
      <c r="Q2562">
        <v>4</v>
      </c>
      <c r="R2562">
        <v>17</v>
      </c>
      <c r="S2562">
        <v>11</v>
      </c>
      <c r="T2562" t="s">
        <v>8749</v>
      </c>
      <c r="U2562" t="s">
        <v>8750</v>
      </c>
    </row>
    <row r="2563" spans="17:21">
      <c r="Q2563">
        <v>4</v>
      </c>
      <c r="R2563">
        <v>17</v>
      </c>
      <c r="S2563">
        <v>12</v>
      </c>
      <c r="T2563" t="s">
        <v>6229</v>
      </c>
      <c r="U2563" t="s">
        <v>8751</v>
      </c>
    </row>
    <row r="2564" spans="17:21">
      <c r="Q2564">
        <v>4</v>
      </c>
      <c r="R2564">
        <v>17</v>
      </c>
      <c r="S2564">
        <v>13</v>
      </c>
      <c r="T2564" t="s">
        <v>5650</v>
      </c>
      <c r="U2564" t="s">
        <v>8752</v>
      </c>
    </row>
    <row r="2565" spans="17:21">
      <c r="Q2565">
        <v>4</v>
      </c>
      <c r="R2565">
        <v>17</v>
      </c>
      <c r="S2565">
        <v>14</v>
      </c>
      <c r="T2565" t="s">
        <v>5279</v>
      </c>
      <c r="U2565" t="s">
        <v>8753</v>
      </c>
    </row>
    <row r="2566" spans="17:21">
      <c r="Q2566">
        <v>4</v>
      </c>
      <c r="R2566">
        <v>17</v>
      </c>
      <c r="S2566">
        <v>15</v>
      </c>
      <c r="T2566" t="s">
        <v>5283</v>
      </c>
      <c r="U2566" t="s">
        <v>8754</v>
      </c>
    </row>
    <row r="2567" spans="17:21">
      <c r="Q2567">
        <v>4</v>
      </c>
      <c r="R2567">
        <v>17</v>
      </c>
      <c r="S2567">
        <v>16</v>
      </c>
      <c r="T2567" t="s">
        <v>8755</v>
      </c>
      <c r="U2567" t="s">
        <v>8756</v>
      </c>
    </row>
    <row r="2568" spans="17:21">
      <c r="Q2568">
        <v>4</v>
      </c>
      <c r="R2568">
        <v>17</v>
      </c>
      <c r="S2568">
        <v>17</v>
      </c>
      <c r="T2568" t="s">
        <v>8757</v>
      </c>
      <c r="U2568" t="s">
        <v>8758</v>
      </c>
    </row>
    <row r="2569" spans="17:21">
      <c r="Q2569">
        <v>4</v>
      </c>
      <c r="R2569">
        <v>17</v>
      </c>
      <c r="S2569">
        <v>18</v>
      </c>
      <c r="T2569" t="s">
        <v>8759</v>
      </c>
      <c r="U2569" t="s">
        <v>8760</v>
      </c>
    </row>
    <row r="2570" spans="17:21">
      <c r="Q2570">
        <v>4</v>
      </c>
      <c r="R2570">
        <v>17</v>
      </c>
      <c r="S2570">
        <v>19</v>
      </c>
      <c r="T2570" t="s">
        <v>8761</v>
      </c>
      <c r="U2570" t="s">
        <v>8762</v>
      </c>
    </row>
    <row r="2571" spans="17:21">
      <c r="Q2571">
        <v>4</v>
      </c>
      <c r="R2571">
        <v>17</v>
      </c>
      <c r="S2571">
        <v>20</v>
      </c>
      <c r="T2571" t="s">
        <v>8763</v>
      </c>
      <c r="U2571" t="s">
        <v>8764</v>
      </c>
    </row>
    <row r="2572" spans="17:21">
      <c r="Q2572">
        <v>4</v>
      </c>
      <c r="R2572">
        <v>17</v>
      </c>
      <c r="S2572">
        <v>21</v>
      </c>
      <c r="T2572" t="s">
        <v>8765</v>
      </c>
      <c r="U2572" t="s">
        <v>8766</v>
      </c>
    </row>
    <row r="2573" spans="17:21">
      <c r="Q2573">
        <v>4</v>
      </c>
      <c r="R2573">
        <v>17</v>
      </c>
      <c r="S2573">
        <v>22</v>
      </c>
      <c r="T2573" t="s">
        <v>8767</v>
      </c>
      <c r="U2573" t="s">
        <v>8768</v>
      </c>
    </row>
    <row r="2574" spans="17:21">
      <c r="Q2574">
        <v>4</v>
      </c>
      <c r="R2574">
        <v>17</v>
      </c>
      <c r="S2574">
        <v>23</v>
      </c>
      <c r="T2574" t="s">
        <v>8769</v>
      </c>
      <c r="U2574" t="s">
        <v>8770</v>
      </c>
    </row>
    <row r="2575" spans="17:21">
      <c r="Q2575">
        <v>4</v>
      </c>
      <c r="R2575">
        <v>17</v>
      </c>
      <c r="S2575">
        <v>24</v>
      </c>
      <c r="T2575" t="s">
        <v>8771</v>
      </c>
      <c r="U2575" t="s">
        <v>8772</v>
      </c>
    </row>
    <row r="2576" spans="17:21">
      <c r="Q2576">
        <v>4</v>
      </c>
      <c r="R2576">
        <v>17</v>
      </c>
      <c r="S2576">
        <v>25</v>
      </c>
      <c r="T2576" t="s">
        <v>8773</v>
      </c>
      <c r="U2576" t="s">
        <v>8774</v>
      </c>
    </row>
    <row r="2577" spans="17:21">
      <c r="Q2577">
        <v>4</v>
      </c>
      <c r="R2577">
        <v>17</v>
      </c>
      <c r="S2577">
        <v>26</v>
      </c>
      <c r="T2577" t="s">
        <v>8775</v>
      </c>
      <c r="U2577" t="s">
        <v>8776</v>
      </c>
    </row>
    <row r="2578" spans="17:21">
      <c r="Q2578">
        <v>4</v>
      </c>
      <c r="R2578">
        <v>17</v>
      </c>
      <c r="S2578">
        <v>27</v>
      </c>
      <c r="T2578" t="s">
        <v>8777</v>
      </c>
      <c r="U2578" t="s">
        <v>8778</v>
      </c>
    </row>
    <row r="2579" spans="17:21">
      <c r="Q2579">
        <v>4</v>
      </c>
      <c r="R2579">
        <v>17</v>
      </c>
      <c r="S2579">
        <v>28</v>
      </c>
      <c r="T2579" t="s">
        <v>8779</v>
      </c>
      <c r="U2579" t="s">
        <v>8780</v>
      </c>
    </row>
    <row r="2580" spans="17:21">
      <c r="Q2580">
        <v>4</v>
      </c>
      <c r="R2580">
        <v>17</v>
      </c>
      <c r="S2580">
        <v>29</v>
      </c>
      <c r="T2580" t="s">
        <v>8781</v>
      </c>
      <c r="U2580" t="s">
        <v>8782</v>
      </c>
    </row>
    <row r="2581" spans="17:21">
      <c r="Q2581">
        <v>4</v>
      </c>
      <c r="R2581">
        <v>17</v>
      </c>
      <c r="S2581">
        <v>30</v>
      </c>
      <c r="T2581" t="s">
        <v>8783</v>
      </c>
      <c r="U2581" t="s">
        <v>8784</v>
      </c>
    </row>
    <row r="2582" spans="17:21">
      <c r="Q2582">
        <v>4</v>
      </c>
      <c r="R2582">
        <v>17</v>
      </c>
      <c r="S2582">
        <v>31</v>
      </c>
      <c r="T2582" t="s">
        <v>8785</v>
      </c>
      <c r="U2582" t="s">
        <v>8786</v>
      </c>
    </row>
    <row r="2583" spans="17:21">
      <c r="Q2583">
        <v>4</v>
      </c>
      <c r="R2583">
        <v>17</v>
      </c>
      <c r="S2583">
        <v>32</v>
      </c>
      <c r="T2583" t="s">
        <v>8787</v>
      </c>
      <c r="U2583" t="s">
        <v>8788</v>
      </c>
    </row>
    <row r="2584" spans="17:21">
      <c r="Q2584">
        <v>4</v>
      </c>
      <c r="R2584">
        <v>17</v>
      </c>
      <c r="S2584">
        <v>33</v>
      </c>
      <c r="T2584" t="s">
        <v>8789</v>
      </c>
      <c r="U2584" t="s">
        <v>8790</v>
      </c>
    </row>
    <row r="2585" spans="17:21">
      <c r="Q2585">
        <v>4</v>
      </c>
      <c r="R2585">
        <v>17</v>
      </c>
      <c r="S2585">
        <v>34</v>
      </c>
      <c r="T2585" t="s">
        <v>8791</v>
      </c>
      <c r="U2585" t="s">
        <v>8792</v>
      </c>
    </row>
    <row r="2586" spans="17:21">
      <c r="Q2586">
        <v>4</v>
      </c>
      <c r="R2586">
        <v>17</v>
      </c>
      <c r="S2586">
        <v>35</v>
      </c>
      <c r="T2586" t="s">
        <v>8793</v>
      </c>
      <c r="U2586" t="s">
        <v>8794</v>
      </c>
    </row>
    <row r="2587" spans="17:21">
      <c r="Q2587">
        <v>4</v>
      </c>
      <c r="R2587">
        <v>17</v>
      </c>
      <c r="S2587">
        <v>36</v>
      </c>
      <c r="T2587" t="s">
        <v>8795</v>
      </c>
      <c r="U2587" t="s">
        <v>8796</v>
      </c>
    </row>
    <row r="2588" spans="17:21">
      <c r="Q2588">
        <v>4</v>
      </c>
      <c r="R2588">
        <v>17</v>
      </c>
      <c r="S2588">
        <v>37</v>
      </c>
      <c r="T2588" t="s">
        <v>8797</v>
      </c>
      <c r="U2588" t="s">
        <v>8798</v>
      </c>
    </row>
    <row r="2589" spans="17:21">
      <c r="Q2589">
        <v>4</v>
      </c>
      <c r="R2589">
        <v>17</v>
      </c>
      <c r="S2589">
        <v>38</v>
      </c>
      <c r="T2589" t="s">
        <v>8799</v>
      </c>
      <c r="U2589" t="s">
        <v>8800</v>
      </c>
    </row>
    <row r="2590" spans="17:21">
      <c r="Q2590">
        <v>4</v>
      </c>
      <c r="R2590">
        <v>17</v>
      </c>
      <c r="S2590">
        <v>39</v>
      </c>
      <c r="T2590" t="s">
        <v>8801</v>
      </c>
      <c r="U2590" t="s">
        <v>8802</v>
      </c>
    </row>
    <row r="2591" spans="17:21">
      <c r="Q2591">
        <v>4</v>
      </c>
      <c r="R2591">
        <v>17</v>
      </c>
      <c r="S2591">
        <v>40</v>
      </c>
      <c r="T2591" t="s">
        <v>8803</v>
      </c>
      <c r="U2591" t="s">
        <v>8804</v>
      </c>
    </row>
    <row r="2592" spans="17:21">
      <c r="Q2592">
        <v>4</v>
      </c>
      <c r="R2592">
        <v>17</v>
      </c>
      <c r="S2592">
        <v>41</v>
      </c>
      <c r="T2592" t="s">
        <v>8805</v>
      </c>
      <c r="U2592" t="s">
        <v>8806</v>
      </c>
    </row>
    <row r="2593" spans="17:21">
      <c r="Q2593">
        <v>4</v>
      </c>
      <c r="R2593">
        <v>17</v>
      </c>
      <c r="S2593">
        <v>42</v>
      </c>
      <c r="T2593" t="s">
        <v>8807</v>
      </c>
      <c r="U2593" t="s">
        <v>8808</v>
      </c>
    </row>
    <row r="2594" spans="17:21">
      <c r="Q2594">
        <v>4</v>
      </c>
      <c r="R2594">
        <v>17</v>
      </c>
      <c r="S2594">
        <v>43</v>
      </c>
      <c r="T2594" t="s">
        <v>8809</v>
      </c>
      <c r="U2594" t="s">
        <v>8810</v>
      </c>
    </row>
    <row r="2595" spans="17:21">
      <c r="Q2595">
        <v>4</v>
      </c>
      <c r="R2595">
        <v>17</v>
      </c>
      <c r="S2595">
        <v>44</v>
      </c>
      <c r="T2595" t="s">
        <v>8811</v>
      </c>
      <c r="U2595" t="s">
        <v>8812</v>
      </c>
    </row>
    <row r="2596" spans="17:21">
      <c r="Q2596">
        <v>4</v>
      </c>
      <c r="R2596">
        <v>17</v>
      </c>
      <c r="S2596">
        <v>45</v>
      </c>
      <c r="T2596" t="s">
        <v>8813</v>
      </c>
      <c r="U2596" t="s">
        <v>8814</v>
      </c>
    </row>
    <row r="2597" spans="17:21">
      <c r="Q2597">
        <v>4</v>
      </c>
      <c r="R2597">
        <v>17</v>
      </c>
      <c r="S2597">
        <v>46</v>
      </c>
      <c r="T2597" t="s">
        <v>8815</v>
      </c>
      <c r="U2597" t="s">
        <v>8816</v>
      </c>
    </row>
    <row r="2598" spans="17:21">
      <c r="Q2598">
        <v>4</v>
      </c>
      <c r="R2598">
        <v>17</v>
      </c>
      <c r="S2598">
        <v>47</v>
      </c>
      <c r="T2598" t="s">
        <v>8817</v>
      </c>
      <c r="U2598" t="s">
        <v>8818</v>
      </c>
    </row>
    <row r="2599" spans="17:21">
      <c r="Q2599">
        <v>4</v>
      </c>
      <c r="R2599">
        <v>17</v>
      </c>
      <c r="S2599">
        <v>48</v>
      </c>
      <c r="T2599" t="s">
        <v>8819</v>
      </c>
      <c r="U2599" t="s">
        <v>8820</v>
      </c>
    </row>
    <row r="2600" spans="17:21">
      <c r="Q2600">
        <v>4</v>
      </c>
      <c r="R2600">
        <v>17</v>
      </c>
      <c r="S2600">
        <v>49</v>
      </c>
      <c r="T2600" t="s">
        <v>8821</v>
      </c>
      <c r="U2600" t="s">
        <v>8822</v>
      </c>
    </row>
    <row r="2601" spans="17:21">
      <c r="Q2601">
        <v>4</v>
      </c>
      <c r="R2601">
        <v>17</v>
      </c>
      <c r="S2601">
        <v>50</v>
      </c>
      <c r="T2601" t="s">
        <v>8823</v>
      </c>
      <c r="U2601" t="s">
        <v>8824</v>
      </c>
    </row>
    <row r="2602" spans="17:21">
      <c r="Q2602">
        <v>4</v>
      </c>
      <c r="R2602">
        <v>17</v>
      </c>
      <c r="S2602">
        <v>51</v>
      </c>
      <c r="T2602" t="s">
        <v>8825</v>
      </c>
      <c r="U2602" t="s">
        <v>8826</v>
      </c>
    </row>
    <row r="2603" spans="17:21">
      <c r="Q2603">
        <v>4</v>
      </c>
      <c r="R2603">
        <v>17</v>
      </c>
      <c r="S2603">
        <v>52</v>
      </c>
      <c r="T2603" t="s">
        <v>8827</v>
      </c>
      <c r="U2603" t="s">
        <v>8828</v>
      </c>
    </row>
    <row r="2604" spans="17:21">
      <c r="Q2604">
        <v>4</v>
      </c>
      <c r="R2604">
        <v>17</v>
      </c>
      <c r="S2604">
        <v>53</v>
      </c>
      <c r="T2604" t="s">
        <v>8829</v>
      </c>
      <c r="U2604" t="s">
        <v>8830</v>
      </c>
    </row>
    <row r="2605" spans="17:21">
      <c r="Q2605">
        <v>4</v>
      </c>
      <c r="R2605">
        <v>17</v>
      </c>
      <c r="S2605">
        <v>54</v>
      </c>
      <c r="T2605" t="s">
        <v>8831</v>
      </c>
      <c r="U2605" t="s">
        <v>8832</v>
      </c>
    </row>
    <row r="2606" spans="17:21">
      <c r="Q2606">
        <v>4</v>
      </c>
      <c r="R2606">
        <v>17</v>
      </c>
      <c r="S2606">
        <v>55</v>
      </c>
      <c r="T2606" t="s">
        <v>8833</v>
      </c>
      <c r="U2606" t="s">
        <v>8834</v>
      </c>
    </row>
    <row r="2607" spans="17:21">
      <c r="Q2607">
        <v>4</v>
      </c>
      <c r="R2607">
        <v>17</v>
      </c>
      <c r="S2607">
        <v>56</v>
      </c>
      <c r="T2607" t="s">
        <v>8835</v>
      </c>
      <c r="U2607" t="s">
        <v>8836</v>
      </c>
    </row>
    <row r="2608" spans="17:21">
      <c r="Q2608">
        <v>4</v>
      </c>
      <c r="R2608">
        <v>17</v>
      </c>
      <c r="S2608">
        <v>57</v>
      </c>
      <c r="T2608" t="s">
        <v>8837</v>
      </c>
      <c r="U2608" t="s">
        <v>8838</v>
      </c>
    </row>
    <row r="2609" spans="17:21">
      <c r="Q2609">
        <v>4</v>
      </c>
      <c r="R2609">
        <v>17</v>
      </c>
      <c r="S2609">
        <v>58</v>
      </c>
      <c r="T2609" t="s">
        <v>8839</v>
      </c>
      <c r="U2609" t="s">
        <v>8840</v>
      </c>
    </row>
    <row r="2610" spans="17:21">
      <c r="Q2610">
        <v>4</v>
      </c>
      <c r="R2610">
        <v>17</v>
      </c>
      <c r="S2610">
        <v>59</v>
      </c>
      <c r="T2610" t="s">
        <v>8841</v>
      </c>
      <c r="U2610" t="s">
        <v>8842</v>
      </c>
    </row>
    <row r="2611" spans="17:21">
      <c r="Q2611">
        <v>4</v>
      </c>
      <c r="R2611">
        <v>17</v>
      </c>
      <c r="S2611">
        <v>60</v>
      </c>
      <c r="T2611" t="s">
        <v>7102</v>
      </c>
      <c r="U2611" t="s">
        <v>8843</v>
      </c>
    </row>
    <row r="2612" spans="17:21">
      <c r="Q2612">
        <v>4</v>
      </c>
      <c r="R2612">
        <v>17</v>
      </c>
      <c r="S2612">
        <v>61</v>
      </c>
      <c r="T2612" t="s">
        <v>5561</v>
      </c>
      <c r="U2612" t="s">
        <v>8844</v>
      </c>
    </row>
    <row r="2613" spans="17:21">
      <c r="Q2613">
        <v>4</v>
      </c>
      <c r="R2613">
        <v>17</v>
      </c>
      <c r="S2613">
        <v>62</v>
      </c>
      <c r="T2613" t="s">
        <v>8845</v>
      </c>
      <c r="U2613" t="s">
        <v>8846</v>
      </c>
    </row>
    <row r="2614" spans="17:21">
      <c r="Q2614">
        <v>4</v>
      </c>
      <c r="R2614">
        <v>17</v>
      </c>
      <c r="S2614">
        <v>63</v>
      </c>
      <c r="T2614" t="s">
        <v>8847</v>
      </c>
      <c r="U2614" t="s">
        <v>8848</v>
      </c>
    </row>
    <row r="2615" spans="17:21">
      <c r="Q2615">
        <v>4</v>
      </c>
      <c r="R2615">
        <v>17</v>
      </c>
      <c r="S2615">
        <v>64</v>
      </c>
      <c r="T2615" t="s">
        <v>8849</v>
      </c>
      <c r="U2615" t="s">
        <v>8850</v>
      </c>
    </row>
    <row r="2616" spans="17:21">
      <c r="Q2616">
        <v>4</v>
      </c>
      <c r="R2616">
        <v>17</v>
      </c>
      <c r="S2616">
        <v>65</v>
      </c>
      <c r="T2616" t="s">
        <v>8851</v>
      </c>
      <c r="U2616" t="s">
        <v>8852</v>
      </c>
    </row>
    <row r="2617" spans="17:21">
      <c r="Q2617">
        <v>4</v>
      </c>
      <c r="R2617">
        <v>17</v>
      </c>
      <c r="S2617">
        <v>66</v>
      </c>
      <c r="T2617" t="s">
        <v>8853</v>
      </c>
      <c r="U2617" t="s">
        <v>8854</v>
      </c>
    </row>
    <row r="2618" spans="17:21">
      <c r="Q2618">
        <v>4</v>
      </c>
      <c r="R2618">
        <v>17</v>
      </c>
      <c r="S2618">
        <v>67</v>
      </c>
      <c r="T2618" t="s">
        <v>5605</v>
      </c>
      <c r="U2618" t="s">
        <v>8855</v>
      </c>
    </row>
    <row r="2619" spans="17:21">
      <c r="Q2619">
        <v>4</v>
      </c>
      <c r="R2619">
        <v>18</v>
      </c>
      <c r="S2619">
        <v>1</v>
      </c>
      <c r="T2619" t="s">
        <v>319</v>
      </c>
      <c r="U2619" t="s">
        <v>8856</v>
      </c>
    </row>
    <row r="2620" spans="17:21">
      <c r="Q2620">
        <v>4</v>
      </c>
      <c r="R2620">
        <v>18</v>
      </c>
      <c r="S2620">
        <v>2</v>
      </c>
      <c r="T2620" t="s">
        <v>8857</v>
      </c>
      <c r="U2620" t="s">
        <v>8858</v>
      </c>
    </row>
    <row r="2621" spans="17:21">
      <c r="Q2621">
        <v>4</v>
      </c>
      <c r="R2621">
        <v>18</v>
      </c>
      <c r="S2621">
        <v>3</v>
      </c>
      <c r="T2621" t="s">
        <v>7202</v>
      </c>
      <c r="U2621" t="s">
        <v>8859</v>
      </c>
    </row>
    <row r="2622" spans="17:21">
      <c r="Q2622">
        <v>4</v>
      </c>
      <c r="R2622">
        <v>18</v>
      </c>
      <c r="S2622">
        <v>4</v>
      </c>
      <c r="T2622" t="s">
        <v>8860</v>
      </c>
      <c r="U2622" t="s">
        <v>8861</v>
      </c>
    </row>
    <row r="2623" spans="17:21">
      <c r="Q2623">
        <v>4</v>
      </c>
      <c r="R2623">
        <v>18</v>
      </c>
      <c r="S2623">
        <v>5</v>
      </c>
      <c r="T2623" t="s">
        <v>8862</v>
      </c>
      <c r="U2623" t="s">
        <v>8863</v>
      </c>
    </row>
    <row r="2624" spans="17:21">
      <c r="Q2624">
        <v>4</v>
      </c>
      <c r="R2624">
        <v>18</v>
      </c>
      <c r="S2624">
        <v>6</v>
      </c>
      <c r="T2624" t="s">
        <v>5623</v>
      </c>
      <c r="U2624" t="s">
        <v>8864</v>
      </c>
    </row>
    <row r="2625" spans="17:21">
      <c r="Q2625">
        <v>4</v>
      </c>
      <c r="R2625">
        <v>18</v>
      </c>
      <c r="S2625">
        <v>7</v>
      </c>
      <c r="T2625" t="s">
        <v>2575</v>
      </c>
      <c r="U2625" t="s">
        <v>8865</v>
      </c>
    </row>
    <row r="2626" spans="17:21">
      <c r="Q2626">
        <v>4</v>
      </c>
      <c r="R2626">
        <v>18</v>
      </c>
      <c r="S2626">
        <v>8</v>
      </c>
      <c r="T2626" t="s">
        <v>5994</v>
      </c>
      <c r="U2626" t="s">
        <v>8866</v>
      </c>
    </row>
    <row r="2627" spans="17:21">
      <c r="Q2627">
        <v>4</v>
      </c>
      <c r="R2627">
        <v>18</v>
      </c>
      <c r="S2627">
        <v>9</v>
      </c>
      <c r="T2627" t="s">
        <v>5822</v>
      </c>
      <c r="U2627" t="s">
        <v>8867</v>
      </c>
    </row>
    <row r="2628" spans="17:21">
      <c r="Q2628">
        <v>4</v>
      </c>
      <c r="R2628">
        <v>18</v>
      </c>
      <c r="S2628">
        <v>10</v>
      </c>
      <c r="T2628" t="s">
        <v>5283</v>
      </c>
      <c r="U2628" t="s">
        <v>8868</v>
      </c>
    </row>
    <row r="2629" spans="17:21">
      <c r="Q2629">
        <v>4</v>
      </c>
      <c r="R2629">
        <v>18</v>
      </c>
      <c r="S2629">
        <v>11</v>
      </c>
      <c r="T2629" t="s">
        <v>8869</v>
      </c>
      <c r="U2629" t="s">
        <v>8870</v>
      </c>
    </row>
    <row r="2630" spans="17:21">
      <c r="Q2630">
        <v>4</v>
      </c>
      <c r="R2630">
        <v>18</v>
      </c>
      <c r="S2630">
        <v>12</v>
      </c>
      <c r="T2630" t="s">
        <v>8871</v>
      </c>
      <c r="U2630" t="s">
        <v>8872</v>
      </c>
    </row>
    <row r="2631" spans="17:21">
      <c r="Q2631">
        <v>4</v>
      </c>
      <c r="R2631">
        <v>18</v>
      </c>
      <c r="S2631">
        <v>13</v>
      </c>
      <c r="T2631" t="s">
        <v>8873</v>
      </c>
      <c r="U2631" t="s">
        <v>8874</v>
      </c>
    </row>
    <row r="2632" spans="17:21">
      <c r="Q2632">
        <v>4</v>
      </c>
      <c r="R2632">
        <v>18</v>
      </c>
      <c r="S2632">
        <v>14</v>
      </c>
      <c r="T2632" t="s">
        <v>8875</v>
      </c>
      <c r="U2632" t="s">
        <v>8876</v>
      </c>
    </row>
    <row r="2633" spans="17:21">
      <c r="Q2633">
        <v>4</v>
      </c>
      <c r="R2633">
        <v>18</v>
      </c>
      <c r="S2633">
        <v>15</v>
      </c>
      <c r="T2633" t="s">
        <v>8877</v>
      </c>
      <c r="U2633" t="s">
        <v>8878</v>
      </c>
    </row>
    <row r="2634" spans="17:21">
      <c r="Q2634">
        <v>4</v>
      </c>
      <c r="R2634">
        <v>18</v>
      </c>
      <c r="S2634">
        <v>16</v>
      </c>
      <c r="T2634" t="s">
        <v>8879</v>
      </c>
      <c r="U2634" t="s">
        <v>8880</v>
      </c>
    </row>
    <row r="2635" spans="17:21">
      <c r="Q2635">
        <v>4</v>
      </c>
      <c r="R2635">
        <v>18</v>
      </c>
      <c r="S2635">
        <v>17</v>
      </c>
      <c r="T2635" t="s">
        <v>8881</v>
      </c>
      <c r="U2635" t="s">
        <v>8882</v>
      </c>
    </row>
    <row r="2636" spans="17:21">
      <c r="Q2636">
        <v>4</v>
      </c>
      <c r="R2636">
        <v>18</v>
      </c>
      <c r="S2636">
        <v>18</v>
      </c>
      <c r="T2636" t="s">
        <v>8883</v>
      </c>
      <c r="U2636" t="s">
        <v>8884</v>
      </c>
    </row>
    <row r="2637" spans="17:21">
      <c r="Q2637">
        <v>4</v>
      </c>
      <c r="R2637">
        <v>18</v>
      </c>
      <c r="S2637">
        <v>19</v>
      </c>
      <c r="T2637" t="s">
        <v>8885</v>
      </c>
      <c r="U2637" t="s">
        <v>8886</v>
      </c>
    </row>
    <row r="2638" spans="17:21">
      <c r="Q2638">
        <v>4</v>
      </c>
      <c r="R2638">
        <v>18</v>
      </c>
      <c r="S2638">
        <v>20</v>
      </c>
      <c r="T2638" t="s">
        <v>8887</v>
      </c>
      <c r="U2638" t="s">
        <v>8888</v>
      </c>
    </row>
    <row r="2639" spans="17:21">
      <c r="Q2639">
        <v>4</v>
      </c>
      <c r="R2639">
        <v>18</v>
      </c>
      <c r="S2639">
        <v>21</v>
      </c>
      <c r="T2639" t="s">
        <v>8889</v>
      </c>
      <c r="U2639" t="s">
        <v>8890</v>
      </c>
    </row>
    <row r="2640" spans="17:21">
      <c r="Q2640">
        <v>4</v>
      </c>
      <c r="R2640">
        <v>18</v>
      </c>
      <c r="S2640">
        <v>22</v>
      </c>
      <c r="T2640" t="s">
        <v>8891</v>
      </c>
      <c r="U2640" t="s">
        <v>8892</v>
      </c>
    </row>
    <row r="2641" spans="17:21">
      <c r="Q2641">
        <v>4</v>
      </c>
      <c r="R2641">
        <v>18</v>
      </c>
      <c r="S2641">
        <v>23</v>
      </c>
      <c r="T2641" t="s">
        <v>8893</v>
      </c>
      <c r="U2641" t="s">
        <v>8894</v>
      </c>
    </row>
    <row r="2642" spans="17:21">
      <c r="Q2642">
        <v>4</v>
      </c>
      <c r="R2642">
        <v>18</v>
      </c>
      <c r="S2642">
        <v>24</v>
      </c>
      <c r="T2642" t="s">
        <v>8895</v>
      </c>
      <c r="U2642" t="s">
        <v>8896</v>
      </c>
    </row>
    <row r="2643" spans="17:21">
      <c r="Q2643">
        <v>4</v>
      </c>
      <c r="R2643">
        <v>18</v>
      </c>
      <c r="S2643">
        <v>25</v>
      </c>
      <c r="T2643" t="s">
        <v>8897</v>
      </c>
      <c r="U2643" t="s">
        <v>8898</v>
      </c>
    </row>
    <row r="2644" spans="17:21">
      <c r="Q2644">
        <v>4</v>
      </c>
      <c r="R2644">
        <v>18</v>
      </c>
      <c r="S2644">
        <v>26</v>
      </c>
      <c r="T2644" t="s">
        <v>8899</v>
      </c>
      <c r="U2644" t="s">
        <v>8900</v>
      </c>
    </row>
    <row r="2645" spans="17:21">
      <c r="Q2645">
        <v>4</v>
      </c>
      <c r="R2645">
        <v>18</v>
      </c>
      <c r="S2645">
        <v>27</v>
      </c>
      <c r="T2645" t="s">
        <v>8901</v>
      </c>
      <c r="U2645" t="s">
        <v>8902</v>
      </c>
    </row>
    <row r="2646" spans="17:21">
      <c r="Q2646">
        <v>4</v>
      </c>
      <c r="R2646">
        <v>18</v>
      </c>
      <c r="S2646">
        <v>28</v>
      </c>
      <c r="T2646" t="s">
        <v>8903</v>
      </c>
      <c r="U2646" t="s">
        <v>8904</v>
      </c>
    </row>
    <row r="2647" spans="17:21">
      <c r="Q2647">
        <v>4</v>
      </c>
      <c r="R2647">
        <v>18</v>
      </c>
      <c r="S2647">
        <v>29</v>
      </c>
      <c r="T2647" t="s">
        <v>8905</v>
      </c>
      <c r="U2647" t="s">
        <v>8906</v>
      </c>
    </row>
    <row r="2648" spans="17:21">
      <c r="Q2648">
        <v>4</v>
      </c>
      <c r="R2648">
        <v>18</v>
      </c>
      <c r="S2648">
        <v>30</v>
      </c>
      <c r="T2648" t="s">
        <v>8907</v>
      </c>
      <c r="U2648" t="s">
        <v>8908</v>
      </c>
    </row>
    <row r="2649" spans="17:21">
      <c r="Q2649">
        <v>4</v>
      </c>
      <c r="R2649">
        <v>18</v>
      </c>
      <c r="S2649">
        <v>31</v>
      </c>
      <c r="T2649" t="s">
        <v>8909</v>
      </c>
      <c r="U2649" t="s">
        <v>8910</v>
      </c>
    </row>
    <row r="2650" spans="17:21">
      <c r="Q2650">
        <v>4</v>
      </c>
      <c r="R2650">
        <v>18</v>
      </c>
      <c r="S2650">
        <v>32</v>
      </c>
      <c r="T2650" t="s">
        <v>8911</v>
      </c>
      <c r="U2650" t="s">
        <v>8912</v>
      </c>
    </row>
    <row r="2651" spans="17:21">
      <c r="Q2651">
        <v>4</v>
      </c>
      <c r="R2651">
        <v>18</v>
      </c>
      <c r="S2651">
        <v>33</v>
      </c>
      <c r="T2651" t="s">
        <v>8913</v>
      </c>
      <c r="U2651" t="s">
        <v>8914</v>
      </c>
    </row>
    <row r="2652" spans="17:21">
      <c r="Q2652">
        <v>4</v>
      </c>
      <c r="R2652">
        <v>18</v>
      </c>
      <c r="S2652">
        <v>34</v>
      </c>
      <c r="T2652" t="s">
        <v>8915</v>
      </c>
      <c r="U2652" t="s">
        <v>8916</v>
      </c>
    </row>
    <row r="2653" spans="17:21">
      <c r="Q2653">
        <v>4</v>
      </c>
      <c r="R2653">
        <v>18</v>
      </c>
      <c r="S2653">
        <v>35</v>
      </c>
      <c r="T2653" t="s">
        <v>5561</v>
      </c>
      <c r="U2653" t="s">
        <v>8917</v>
      </c>
    </row>
    <row r="2654" spans="17:21">
      <c r="Q2654">
        <v>4</v>
      </c>
      <c r="R2654">
        <v>18</v>
      </c>
      <c r="S2654">
        <v>36</v>
      </c>
      <c r="T2654" t="s">
        <v>8918</v>
      </c>
      <c r="U2654" t="s">
        <v>8919</v>
      </c>
    </row>
    <row r="2655" spans="17:21">
      <c r="Q2655">
        <v>4</v>
      </c>
      <c r="R2655">
        <v>18</v>
      </c>
      <c r="S2655">
        <v>37</v>
      </c>
      <c r="T2655" t="s">
        <v>8920</v>
      </c>
      <c r="U2655" t="s">
        <v>8921</v>
      </c>
    </row>
    <row r="2656" spans="17:21">
      <c r="Q2656">
        <v>4</v>
      </c>
      <c r="R2656">
        <v>18</v>
      </c>
      <c r="S2656">
        <v>38</v>
      </c>
      <c r="T2656" t="s">
        <v>8922</v>
      </c>
      <c r="U2656" t="s">
        <v>8923</v>
      </c>
    </row>
    <row r="2657" spans="17:21">
      <c r="Q2657">
        <v>4</v>
      </c>
      <c r="R2657">
        <v>18</v>
      </c>
      <c r="S2657">
        <v>39</v>
      </c>
      <c r="T2657" t="s">
        <v>8924</v>
      </c>
      <c r="U2657" t="s">
        <v>8925</v>
      </c>
    </row>
    <row r="2658" spans="17:21">
      <c r="Q2658">
        <v>4</v>
      </c>
      <c r="R2658">
        <v>18</v>
      </c>
      <c r="S2658">
        <v>40</v>
      </c>
      <c r="T2658" t="s">
        <v>5605</v>
      </c>
      <c r="U2658" t="s">
        <v>8926</v>
      </c>
    </row>
    <row r="2659" spans="17:21">
      <c r="Q2659">
        <v>4</v>
      </c>
      <c r="R2659">
        <v>19</v>
      </c>
      <c r="S2659">
        <v>1</v>
      </c>
      <c r="T2659" t="s">
        <v>394</v>
      </c>
      <c r="U2659" t="s">
        <v>8927</v>
      </c>
    </row>
    <row r="2660" spans="17:21">
      <c r="Q2660">
        <v>4</v>
      </c>
      <c r="R2660">
        <v>19</v>
      </c>
      <c r="S2660">
        <v>2</v>
      </c>
      <c r="T2660" t="s">
        <v>8928</v>
      </c>
      <c r="U2660" t="s">
        <v>8929</v>
      </c>
    </row>
    <row r="2661" spans="17:21">
      <c r="Q2661">
        <v>4</v>
      </c>
      <c r="R2661">
        <v>19</v>
      </c>
      <c r="S2661">
        <v>3</v>
      </c>
      <c r="T2661" t="s">
        <v>6200</v>
      </c>
      <c r="U2661" t="s">
        <v>8930</v>
      </c>
    </row>
    <row r="2662" spans="17:21">
      <c r="Q2662">
        <v>4</v>
      </c>
      <c r="R2662">
        <v>19</v>
      </c>
      <c r="S2662">
        <v>4</v>
      </c>
      <c r="T2662" t="s">
        <v>8931</v>
      </c>
      <c r="U2662" t="s">
        <v>8932</v>
      </c>
    </row>
    <row r="2663" spans="17:21">
      <c r="Q2663">
        <v>4</v>
      </c>
      <c r="R2663">
        <v>19</v>
      </c>
      <c r="S2663">
        <v>5</v>
      </c>
      <c r="T2663" t="s">
        <v>8933</v>
      </c>
      <c r="U2663" t="s">
        <v>8934</v>
      </c>
    </row>
    <row r="2664" spans="17:21">
      <c r="Q2664">
        <v>4</v>
      </c>
      <c r="R2664">
        <v>19</v>
      </c>
      <c r="S2664">
        <v>6</v>
      </c>
      <c r="T2664" t="s">
        <v>5619</v>
      </c>
      <c r="U2664" t="s">
        <v>8935</v>
      </c>
    </row>
    <row r="2665" spans="17:21">
      <c r="Q2665">
        <v>4</v>
      </c>
      <c r="R2665">
        <v>19</v>
      </c>
      <c r="S2665">
        <v>7</v>
      </c>
      <c r="T2665" t="s">
        <v>8936</v>
      </c>
      <c r="U2665" t="s">
        <v>8937</v>
      </c>
    </row>
    <row r="2666" spans="17:21">
      <c r="Q2666">
        <v>4</v>
      </c>
      <c r="R2666">
        <v>19</v>
      </c>
      <c r="S2666">
        <v>8</v>
      </c>
      <c r="T2666" t="s">
        <v>6215</v>
      </c>
      <c r="U2666" t="s">
        <v>8938</v>
      </c>
    </row>
    <row r="2667" spans="17:21">
      <c r="Q2667">
        <v>4</v>
      </c>
      <c r="R2667">
        <v>19</v>
      </c>
      <c r="S2667">
        <v>9</v>
      </c>
      <c r="T2667" t="s">
        <v>8939</v>
      </c>
      <c r="U2667" t="s">
        <v>8940</v>
      </c>
    </row>
    <row r="2668" spans="17:21">
      <c r="Q2668">
        <v>4</v>
      </c>
      <c r="R2668">
        <v>19</v>
      </c>
      <c r="S2668">
        <v>10</v>
      </c>
      <c r="T2668" t="s">
        <v>5623</v>
      </c>
      <c r="U2668" t="s">
        <v>8941</v>
      </c>
    </row>
    <row r="2669" spans="17:21">
      <c r="Q2669">
        <v>4</v>
      </c>
      <c r="R2669">
        <v>19</v>
      </c>
      <c r="S2669">
        <v>11</v>
      </c>
      <c r="T2669" t="s">
        <v>8942</v>
      </c>
      <c r="U2669" t="s">
        <v>8943</v>
      </c>
    </row>
    <row r="2670" spans="17:21">
      <c r="Q2670">
        <v>4</v>
      </c>
      <c r="R2670">
        <v>19</v>
      </c>
      <c r="S2670">
        <v>12</v>
      </c>
      <c r="T2670" t="s">
        <v>2575</v>
      </c>
      <c r="U2670" t="s">
        <v>8944</v>
      </c>
    </row>
    <row r="2671" spans="17:21">
      <c r="Q2671">
        <v>4</v>
      </c>
      <c r="R2671">
        <v>19</v>
      </c>
      <c r="S2671">
        <v>13</v>
      </c>
      <c r="T2671" t="s">
        <v>8945</v>
      </c>
      <c r="U2671" t="s">
        <v>8946</v>
      </c>
    </row>
    <row r="2672" spans="17:21">
      <c r="Q2672">
        <v>4</v>
      </c>
      <c r="R2672">
        <v>19</v>
      </c>
      <c r="S2672">
        <v>14</v>
      </c>
      <c r="T2672" t="s">
        <v>5994</v>
      </c>
      <c r="U2672" t="s">
        <v>8947</v>
      </c>
    </row>
    <row r="2673" spans="17:21">
      <c r="Q2673">
        <v>4</v>
      </c>
      <c r="R2673">
        <v>19</v>
      </c>
      <c r="S2673">
        <v>15</v>
      </c>
      <c r="T2673" t="s">
        <v>8948</v>
      </c>
      <c r="U2673" t="s">
        <v>8949</v>
      </c>
    </row>
    <row r="2674" spans="17:21">
      <c r="Q2674">
        <v>4</v>
      </c>
      <c r="R2674">
        <v>19</v>
      </c>
      <c r="S2674">
        <v>16</v>
      </c>
      <c r="T2674" t="s">
        <v>6888</v>
      </c>
      <c r="U2674" t="s">
        <v>8950</v>
      </c>
    </row>
    <row r="2675" spans="17:21">
      <c r="Q2675">
        <v>4</v>
      </c>
      <c r="R2675">
        <v>19</v>
      </c>
      <c r="S2675">
        <v>17</v>
      </c>
      <c r="T2675" t="s">
        <v>5822</v>
      </c>
      <c r="U2675" t="s">
        <v>8951</v>
      </c>
    </row>
    <row r="2676" spans="17:21">
      <c r="Q2676">
        <v>4</v>
      </c>
      <c r="R2676">
        <v>19</v>
      </c>
      <c r="S2676">
        <v>18</v>
      </c>
      <c r="T2676" t="s">
        <v>5283</v>
      </c>
      <c r="U2676" t="s">
        <v>8952</v>
      </c>
    </row>
    <row r="2677" spans="17:21">
      <c r="Q2677">
        <v>4</v>
      </c>
      <c r="R2677">
        <v>19</v>
      </c>
      <c r="S2677">
        <v>19</v>
      </c>
      <c r="T2677" t="s">
        <v>8953</v>
      </c>
      <c r="U2677" t="s">
        <v>8954</v>
      </c>
    </row>
    <row r="2678" spans="17:21">
      <c r="Q2678">
        <v>4</v>
      </c>
      <c r="R2678">
        <v>19</v>
      </c>
      <c r="S2678">
        <v>20</v>
      </c>
      <c r="T2678" t="s">
        <v>8955</v>
      </c>
      <c r="U2678" t="s">
        <v>8956</v>
      </c>
    </row>
    <row r="2679" spans="17:21">
      <c r="Q2679">
        <v>4</v>
      </c>
      <c r="R2679">
        <v>19</v>
      </c>
      <c r="S2679">
        <v>21</v>
      </c>
      <c r="T2679" t="s">
        <v>8957</v>
      </c>
      <c r="U2679" t="s">
        <v>8958</v>
      </c>
    </row>
    <row r="2680" spans="17:21">
      <c r="Q2680">
        <v>4</v>
      </c>
      <c r="R2680">
        <v>19</v>
      </c>
      <c r="S2680">
        <v>22</v>
      </c>
      <c r="T2680" t="s">
        <v>8959</v>
      </c>
      <c r="U2680" t="s">
        <v>8960</v>
      </c>
    </row>
    <row r="2681" spans="17:21">
      <c r="Q2681">
        <v>4</v>
      </c>
      <c r="R2681">
        <v>19</v>
      </c>
      <c r="S2681">
        <v>23</v>
      </c>
      <c r="T2681" t="s">
        <v>8961</v>
      </c>
      <c r="U2681" t="s">
        <v>8962</v>
      </c>
    </row>
    <row r="2682" spans="17:21">
      <c r="Q2682">
        <v>4</v>
      </c>
      <c r="R2682">
        <v>19</v>
      </c>
      <c r="S2682">
        <v>24</v>
      </c>
      <c r="T2682" t="s">
        <v>8963</v>
      </c>
      <c r="U2682" t="s">
        <v>8964</v>
      </c>
    </row>
    <row r="2683" spans="17:21">
      <c r="Q2683">
        <v>4</v>
      </c>
      <c r="R2683">
        <v>19</v>
      </c>
      <c r="S2683">
        <v>25</v>
      </c>
      <c r="T2683" t="s">
        <v>8965</v>
      </c>
      <c r="U2683" t="s">
        <v>8966</v>
      </c>
    </row>
    <row r="2684" spans="17:21">
      <c r="Q2684">
        <v>4</v>
      </c>
      <c r="R2684">
        <v>19</v>
      </c>
      <c r="S2684">
        <v>26</v>
      </c>
      <c r="T2684" t="s">
        <v>8967</v>
      </c>
      <c r="U2684" t="s">
        <v>8968</v>
      </c>
    </row>
    <row r="2685" spans="17:21">
      <c r="Q2685">
        <v>4</v>
      </c>
      <c r="R2685">
        <v>19</v>
      </c>
      <c r="S2685">
        <v>27</v>
      </c>
      <c r="T2685" t="s">
        <v>8969</v>
      </c>
      <c r="U2685" t="s">
        <v>8970</v>
      </c>
    </row>
    <row r="2686" spans="17:21">
      <c r="Q2686">
        <v>4</v>
      </c>
      <c r="R2686">
        <v>19</v>
      </c>
      <c r="S2686">
        <v>28</v>
      </c>
      <c r="T2686" t="s">
        <v>8971</v>
      </c>
      <c r="U2686" t="s">
        <v>8972</v>
      </c>
    </row>
    <row r="2687" spans="17:21">
      <c r="Q2687">
        <v>4</v>
      </c>
      <c r="R2687">
        <v>19</v>
      </c>
      <c r="S2687">
        <v>29</v>
      </c>
      <c r="T2687" t="s">
        <v>8973</v>
      </c>
      <c r="U2687" t="s">
        <v>8974</v>
      </c>
    </row>
    <row r="2688" spans="17:21">
      <c r="Q2688">
        <v>4</v>
      </c>
      <c r="R2688">
        <v>19</v>
      </c>
      <c r="S2688">
        <v>30</v>
      </c>
      <c r="T2688" t="s">
        <v>8975</v>
      </c>
      <c r="U2688" t="s">
        <v>8976</v>
      </c>
    </row>
    <row r="2689" spans="17:21">
      <c r="Q2689">
        <v>4</v>
      </c>
      <c r="R2689">
        <v>19</v>
      </c>
      <c r="S2689">
        <v>31</v>
      </c>
      <c r="T2689" t="s">
        <v>8977</v>
      </c>
      <c r="U2689" t="s">
        <v>8978</v>
      </c>
    </row>
    <row r="2690" spans="17:21">
      <c r="Q2690">
        <v>4</v>
      </c>
      <c r="R2690">
        <v>19</v>
      </c>
      <c r="S2690">
        <v>32</v>
      </c>
      <c r="T2690" t="s">
        <v>8979</v>
      </c>
      <c r="U2690" t="s">
        <v>8980</v>
      </c>
    </row>
    <row r="2691" spans="17:21">
      <c r="Q2691">
        <v>4</v>
      </c>
      <c r="R2691">
        <v>19</v>
      </c>
      <c r="S2691">
        <v>33</v>
      </c>
      <c r="T2691" t="s">
        <v>8981</v>
      </c>
      <c r="U2691" t="s">
        <v>8982</v>
      </c>
    </row>
    <row r="2692" spans="17:21">
      <c r="Q2692">
        <v>4</v>
      </c>
      <c r="R2692">
        <v>19</v>
      </c>
      <c r="S2692">
        <v>34</v>
      </c>
      <c r="T2692" t="s">
        <v>8983</v>
      </c>
      <c r="U2692" t="s">
        <v>8984</v>
      </c>
    </row>
    <row r="2693" spans="17:21">
      <c r="Q2693">
        <v>4</v>
      </c>
      <c r="R2693">
        <v>19</v>
      </c>
      <c r="S2693">
        <v>35</v>
      </c>
      <c r="T2693" t="s">
        <v>8985</v>
      </c>
      <c r="U2693" t="s">
        <v>8986</v>
      </c>
    </row>
    <row r="2694" spans="17:21">
      <c r="Q2694">
        <v>4</v>
      </c>
      <c r="R2694">
        <v>19</v>
      </c>
      <c r="S2694">
        <v>36</v>
      </c>
      <c r="T2694" t="s">
        <v>8987</v>
      </c>
      <c r="U2694" t="s">
        <v>8988</v>
      </c>
    </row>
    <row r="2695" spans="17:21">
      <c r="Q2695">
        <v>4</v>
      </c>
      <c r="R2695">
        <v>19</v>
      </c>
      <c r="S2695">
        <v>37</v>
      </c>
      <c r="T2695" t="s">
        <v>8989</v>
      </c>
      <c r="U2695" t="s">
        <v>8990</v>
      </c>
    </row>
    <row r="2696" spans="17:21">
      <c r="Q2696">
        <v>4</v>
      </c>
      <c r="R2696">
        <v>19</v>
      </c>
      <c r="S2696">
        <v>38</v>
      </c>
      <c r="T2696" t="s">
        <v>8991</v>
      </c>
      <c r="U2696" t="s">
        <v>8992</v>
      </c>
    </row>
    <row r="2697" spans="17:21">
      <c r="Q2697">
        <v>4</v>
      </c>
      <c r="R2697">
        <v>19</v>
      </c>
      <c r="S2697">
        <v>39</v>
      </c>
      <c r="T2697" t="s">
        <v>8993</v>
      </c>
      <c r="U2697" t="s">
        <v>8994</v>
      </c>
    </row>
    <row r="2698" spans="17:21">
      <c r="Q2698">
        <v>4</v>
      </c>
      <c r="R2698">
        <v>19</v>
      </c>
      <c r="S2698">
        <v>40</v>
      </c>
      <c r="T2698" t="s">
        <v>8995</v>
      </c>
      <c r="U2698" t="s">
        <v>8996</v>
      </c>
    </row>
    <row r="2699" spans="17:21">
      <c r="Q2699">
        <v>4</v>
      </c>
      <c r="R2699">
        <v>19</v>
      </c>
      <c r="S2699">
        <v>41</v>
      </c>
      <c r="T2699" t="s">
        <v>8997</v>
      </c>
      <c r="U2699" t="s">
        <v>8998</v>
      </c>
    </row>
    <row r="2700" spans="17:21">
      <c r="Q2700">
        <v>4</v>
      </c>
      <c r="R2700">
        <v>19</v>
      </c>
      <c r="S2700">
        <v>42</v>
      </c>
      <c r="T2700" t="s">
        <v>8999</v>
      </c>
      <c r="U2700" t="s">
        <v>9000</v>
      </c>
    </row>
    <row r="2701" spans="17:21">
      <c r="Q2701">
        <v>4</v>
      </c>
      <c r="R2701">
        <v>19</v>
      </c>
      <c r="S2701">
        <v>43</v>
      </c>
      <c r="T2701" t="s">
        <v>9001</v>
      </c>
      <c r="U2701" t="s">
        <v>9002</v>
      </c>
    </row>
    <row r="2702" spans="17:21">
      <c r="Q2702">
        <v>4</v>
      </c>
      <c r="R2702">
        <v>19</v>
      </c>
      <c r="S2702">
        <v>44</v>
      </c>
      <c r="T2702" t="s">
        <v>9003</v>
      </c>
      <c r="U2702" t="s">
        <v>9004</v>
      </c>
    </row>
    <row r="2703" spans="17:21">
      <c r="Q2703">
        <v>4</v>
      </c>
      <c r="R2703">
        <v>19</v>
      </c>
      <c r="S2703">
        <v>45</v>
      </c>
      <c r="T2703" t="s">
        <v>9005</v>
      </c>
      <c r="U2703" t="s">
        <v>9006</v>
      </c>
    </row>
    <row r="2704" spans="17:21">
      <c r="Q2704">
        <v>4</v>
      </c>
      <c r="R2704">
        <v>19</v>
      </c>
      <c r="S2704">
        <v>46</v>
      </c>
      <c r="T2704" t="s">
        <v>9007</v>
      </c>
      <c r="U2704" t="s">
        <v>9008</v>
      </c>
    </row>
    <row r="2705" spans="17:21">
      <c r="Q2705">
        <v>4</v>
      </c>
      <c r="R2705">
        <v>19</v>
      </c>
      <c r="S2705">
        <v>47</v>
      </c>
      <c r="T2705" t="s">
        <v>9009</v>
      </c>
      <c r="U2705" t="s">
        <v>9010</v>
      </c>
    </row>
    <row r="2706" spans="17:21">
      <c r="Q2706">
        <v>4</v>
      </c>
      <c r="R2706">
        <v>19</v>
      </c>
      <c r="S2706">
        <v>48</v>
      </c>
      <c r="T2706" t="s">
        <v>9011</v>
      </c>
      <c r="U2706" t="s">
        <v>9012</v>
      </c>
    </row>
    <row r="2707" spans="17:21">
      <c r="Q2707">
        <v>4</v>
      </c>
      <c r="R2707">
        <v>19</v>
      </c>
      <c r="S2707">
        <v>49</v>
      </c>
      <c r="T2707" t="s">
        <v>9013</v>
      </c>
      <c r="U2707" t="s">
        <v>9014</v>
      </c>
    </row>
    <row r="2708" spans="17:21">
      <c r="Q2708">
        <v>4</v>
      </c>
      <c r="R2708">
        <v>19</v>
      </c>
      <c r="S2708">
        <v>50</v>
      </c>
      <c r="T2708" t="s">
        <v>5605</v>
      </c>
      <c r="U2708" t="s">
        <v>9015</v>
      </c>
    </row>
    <row r="2709" spans="17:21">
      <c r="Q2709">
        <v>4</v>
      </c>
      <c r="R2709">
        <v>20</v>
      </c>
      <c r="S2709">
        <v>1</v>
      </c>
      <c r="T2709" t="s">
        <v>394</v>
      </c>
      <c r="U2709" t="s">
        <v>9016</v>
      </c>
    </row>
    <row r="2710" spans="17:21">
      <c r="Q2710">
        <v>4</v>
      </c>
      <c r="R2710">
        <v>20</v>
      </c>
      <c r="S2710">
        <v>2</v>
      </c>
      <c r="T2710" t="s">
        <v>9017</v>
      </c>
      <c r="U2710" t="s">
        <v>9018</v>
      </c>
    </row>
    <row r="2711" spans="17:21">
      <c r="Q2711">
        <v>4</v>
      </c>
      <c r="R2711">
        <v>20</v>
      </c>
      <c r="S2711">
        <v>3</v>
      </c>
      <c r="T2711" t="s">
        <v>6650</v>
      </c>
      <c r="U2711" t="s">
        <v>9019</v>
      </c>
    </row>
    <row r="2712" spans="17:21">
      <c r="Q2712">
        <v>4</v>
      </c>
      <c r="R2712">
        <v>20</v>
      </c>
      <c r="S2712">
        <v>4</v>
      </c>
      <c r="T2712" t="s">
        <v>5256</v>
      </c>
      <c r="U2712" t="s">
        <v>9020</v>
      </c>
    </row>
    <row r="2713" spans="17:21">
      <c r="Q2713">
        <v>4</v>
      </c>
      <c r="R2713">
        <v>20</v>
      </c>
      <c r="S2713">
        <v>5</v>
      </c>
      <c r="T2713" t="s">
        <v>5619</v>
      </c>
      <c r="U2713" t="s">
        <v>9021</v>
      </c>
    </row>
    <row r="2714" spans="17:21">
      <c r="Q2714">
        <v>4</v>
      </c>
      <c r="R2714">
        <v>20</v>
      </c>
      <c r="S2714">
        <v>6</v>
      </c>
      <c r="T2714" t="s">
        <v>5623</v>
      </c>
      <c r="U2714" t="s">
        <v>9022</v>
      </c>
    </row>
    <row r="2715" spans="17:21">
      <c r="Q2715">
        <v>4</v>
      </c>
      <c r="R2715">
        <v>20</v>
      </c>
      <c r="S2715">
        <v>7</v>
      </c>
      <c r="T2715" t="s">
        <v>5267</v>
      </c>
      <c r="U2715" t="s">
        <v>9023</v>
      </c>
    </row>
    <row r="2716" spans="17:21">
      <c r="Q2716">
        <v>4</v>
      </c>
      <c r="R2716">
        <v>20</v>
      </c>
      <c r="S2716">
        <v>8</v>
      </c>
      <c r="T2716" t="s">
        <v>9024</v>
      </c>
      <c r="U2716" t="s">
        <v>9025</v>
      </c>
    </row>
    <row r="2717" spans="17:21">
      <c r="Q2717">
        <v>4</v>
      </c>
      <c r="R2717">
        <v>20</v>
      </c>
      <c r="S2717">
        <v>9</v>
      </c>
      <c r="T2717" t="s">
        <v>5630</v>
      </c>
      <c r="U2717" t="s">
        <v>9026</v>
      </c>
    </row>
    <row r="2718" spans="17:21">
      <c r="Q2718">
        <v>4</v>
      </c>
      <c r="R2718">
        <v>20</v>
      </c>
      <c r="S2718">
        <v>10</v>
      </c>
      <c r="T2718" t="s">
        <v>9027</v>
      </c>
      <c r="U2718" t="s">
        <v>9028</v>
      </c>
    </row>
    <row r="2719" spans="17:21">
      <c r="Q2719">
        <v>4</v>
      </c>
      <c r="R2719">
        <v>20</v>
      </c>
      <c r="S2719">
        <v>11</v>
      </c>
      <c r="T2719" t="s">
        <v>5654</v>
      </c>
      <c r="U2719" t="s">
        <v>9029</v>
      </c>
    </row>
    <row r="2720" spans="17:21">
      <c r="Q2720">
        <v>4</v>
      </c>
      <c r="R2720">
        <v>20</v>
      </c>
      <c r="S2720">
        <v>12</v>
      </c>
      <c r="T2720" t="s">
        <v>5283</v>
      </c>
      <c r="U2720" t="s">
        <v>9030</v>
      </c>
    </row>
    <row r="2721" spans="17:21">
      <c r="Q2721">
        <v>4</v>
      </c>
      <c r="R2721">
        <v>20</v>
      </c>
      <c r="S2721">
        <v>13</v>
      </c>
      <c r="T2721" t="s">
        <v>9031</v>
      </c>
      <c r="U2721" t="s">
        <v>9032</v>
      </c>
    </row>
    <row r="2722" spans="17:21">
      <c r="Q2722">
        <v>4</v>
      </c>
      <c r="R2722">
        <v>20</v>
      </c>
      <c r="S2722">
        <v>14</v>
      </c>
      <c r="T2722" t="s">
        <v>9033</v>
      </c>
      <c r="U2722" t="s">
        <v>9034</v>
      </c>
    </row>
    <row r="2723" spans="17:21">
      <c r="Q2723">
        <v>4</v>
      </c>
      <c r="R2723">
        <v>20</v>
      </c>
      <c r="S2723">
        <v>15</v>
      </c>
      <c r="T2723" t="s">
        <v>9035</v>
      </c>
      <c r="U2723" t="s">
        <v>9036</v>
      </c>
    </row>
    <row r="2724" spans="17:21">
      <c r="Q2724">
        <v>4</v>
      </c>
      <c r="R2724">
        <v>20</v>
      </c>
      <c r="S2724">
        <v>16</v>
      </c>
      <c r="T2724" t="s">
        <v>9037</v>
      </c>
      <c r="U2724" t="s">
        <v>9038</v>
      </c>
    </row>
    <row r="2725" spans="17:21">
      <c r="Q2725">
        <v>4</v>
      </c>
      <c r="R2725">
        <v>20</v>
      </c>
      <c r="S2725">
        <v>17</v>
      </c>
      <c r="T2725" t="s">
        <v>9039</v>
      </c>
      <c r="U2725" t="s">
        <v>9040</v>
      </c>
    </row>
    <row r="2726" spans="17:21">
      <c r="Q2726">
        <v>4</v>
      </c>
      <c r="R2726">
        <v>20</v>
      </c>
      <c r="S2726">
        <v>18</v>
      </c>
      <c r="T2726" t="s">
        <v>9041</v>
      </c>
      <c r="U2726" t="s">
        <v>9042</v>
      </c>
    </row>
    <row r="2727" spans="17:21">
      <c r="Q2727">
        <v>4</v>
      </c>
      <c r="R2727">
        <v>20</v>
      </c>
      <c r="S2727">
        <v>19</v>
      </c>
      <c r="T2727" t="s">
        <v>9043</v>
      </c>
      <c r="U2727" t="s">
        <v>9044</v>
      </c>
    </row>
    <row r="2728" spans="17:21">
      <c r="Q2728">
        <v>4</v>
      </c>
      <c r="R2728">
        <v>20</v>
      </c>
      <c r="S2728">
        <v>20</v>
      </c>
      <c r="T2728" t="s">
        <v>9045</v>
      </c>
      <c r="U2728" t="s">
        <v>9046</v>
      </c>
    </row>
    <row r="2729" spans="17:21">
      <c r="Q2729">
        <v>4</v>
      </c>
      <c r="R2729">
        <v>20</v>
      </c>
      <c r="S2729">
        <v>21</v>
      </c>
      <c r="T2729" t="s">
        <v>9047</v>
      </c>
      <c r="U2729" t="s">
        <v>9048</v>
      </c>
    </row>
    <row r="2730" spans="17:21">
      <c r="Q2730">
        <v>4</v>
      </c>
      <c r="R2730">
        <v>20</v>
      </c>
      <c r="S2730">
        <v>22</v>
      </c>
      <c r="T2730" t="s">
        <v>9049</v>
      </c>
      <c r="U2730" t="s">
        <v>9050</v>
      </c>
    </row>
    <row r="2731" spans="17:21">
      <c r="Q2731">
        <v>4</v>
      </c>
      <c r="R2731">
        <v>20</v>
      </c>
      <c r="S2731">
        <v>23</v>
      </c>
      <c r="T2731" t="s">
        <v>9051</v>
      </c>
      <c r="U2731" t="s">
        <v>9052</v>
      </c>
    </row>
    <row r="2732" spans="17:21">
      <c r="Q2732">
        <v>4</v>
      </c>
      <c r="R2732">
        <v>20</v>
      </c>
      <c r="S2732">
        <v>24</v>
      </c>
      <c r="T2732" t="s">
        <v>9053</v>
      </c>
      <c r="U2732" t="s">
        <v>9054</v>
      </c>
    </row>
    <row r="2733" spans="17:21">
      <c r="Q2733">
        <v>4</v>
      </c>
      <c r="R2733">
        <v>20</v>
      </c>
      <c r="S2733">
        <v>25</v>
      </c>
      <c r="T2733" t="s">
        <v>9055</v>
      </c>
      <c r="U2733" t="s">
        <v>9056</v>
      </c>
    </row>
    <row r="2734" spans="17:21">
      <c r="Q2734">
        <v>4</v>
      </c>
      <c r="R2734">
        <v>20</v>
      </c>
      <c r="S2734">
        <v>26</v>
      </c>
      <c r="T2734" t="s">
        <v>9057</v>
      </c>
      <c r="U2734" t="s">
        <v>9058</v>
      </c>
    </row>
    <row r="2735" spans="17:21">
      <c r="Q2735">
        <v>4</v>
      </c>
      <c r="R2735">
        <v>20</v>
      </c>
      <c r="S2735">
        <v>27</v>
      </c>
      <c r="T2735" t="s">
        <v>9059</v>
      </c>
      <c r="U2735" t="s">
        <v>9060</v>
      </c>
    </row>
    <row r="2736" spans="17:21">
      <c r="Q2736">
        <v>4</v>
      </c>
      <c r="R2736">
        <v>20</v>
      </c>
      <c r="S2736">
        <v>28</v>
      </c>
      <c r="T2736" t="s">
        <v>9061</v>
      </c>
      <c r="U2736" t="s">
        <v>9062</v>
      </c>
    </row>
    <row r="2737" spans="17:21">
      <c r="Q2737">
        <v>4</v>
      </c>
      <c r="R2737">
        <v>20</v>
      </c>
      <c r="S2737">
        <v>29</v>
      </c>
      <c r="T2737" t="s">
        <v>9063</v>
      </c>
      <c r="U2737" t="s">
        <v>9064</v>
      </c>
    </row>
    <row r="2738" spans="17:21">
      <c r="Q2738">
        <v>4</v>
      </c>
      <c r="R2738">
        <v>20</v>
      </c>
      <c r="S2738">
        <v>30</v>
      </c>
      <c r="T2738" t="s">
        <v>9065</v>
      </c>
      <c r="U2738" t="s">
        <v>9066</v>
      </c>
    </row>
    <row r="2739" spans="17:21">
      <c r="Q2739">
        <v>4</v>
      </c>
      <c r="R2739">
        <v>20</v>
      </c>
      <c r="S2739">
        <v>31</v>
      </c>
      <c r="T2739" t="s">
        <v>9067</v>
      </c>
      <c r="U2739" t="s">
        <v>9068</v>
      </c>
    </row>
    <row r="2740" spans="17:21">
      <c r="Q2740">
        <v>4</v>
      </c>
      <c r="R2740">
        <v>20</v>
      </c>
      <c r="S2740">
        <v>32</v>
      </c>
      <c r="T2740" t="s">
        <v>9069</v>
      </c>
      <c r="U2740" t="s">
        <v>9070</v>
      </c>
    </row>
    <row r="2741" spans="17:21">
      <c r="Q2741">
        <v>4</v>
      </c>
      <c r="R2741">
        <v>20</v>
      </c>
      <c r="S2741">
        <v>33</v>
      </c>
      <c r="T2741" t="s">
        <v>9071</v>
      </c>
      <c r="U2741" t="s">
        <v>9072</v>
      </c>
    </row>
    <row r="2742" spans="17:21">
      <c r="Q2742">
        <v>4</v>
      </c>
      <c r="R2742">
        <v>20</v>
      </c>
      <c r="S2742">
        <v>34</v>
      </c>
      <c r="T2742" t="s">
        <v>9073</v>
      </c>
      <c r="U2742" t="s">
        <v>9074</v>
      </c>
    </row>
    <row r="2743" spans="17:21">
      <c r="Q2743">
        <v>4</v>
      </c>
      <c r="R2743">
        <v>20</v>
      </c>
      <c r="S2743">
        <v>35</v>
      </c>
      <c r="T2743" t="s">
        <v>9075</v>
      </c>
      <c r="U2743" t="s">
        <v>9076</v>
      </c>
    </row>
    <row r="2744" spans="17:21">
      <c r="Q2744">
        <v>4</v>
      </c>
      <c r="R2744">
        <v>20</v>
      </c>
      <c r="S2744">
        <v>36</v>
      </c>
      <c r="T2744" t="s">
        <v>9077</v>
      </c>
      <c r="U2744" t="s">
        <v>9078</v>
      </c>
    </row>
    <row r="2745" spans="17:21">
      <c r="Q2745">
        <v>4</v>
      </c>
      <c r="R2745">
        <v>20</v>
      </c>
      <c r="S2745">
        <v>37</v>
      </c>
      <c r="T2745" t="s">
        <v>9079</v>
      </c>
      <c r="U2745" t="s">
        <v>9080</v>
      </c>
    </row>
    <row r="2746" spans="17:21">
      <c r="Q2746">
        <v>4</v>
      </c>
      <c r="R2746">
        <v>20</v>
      </c>
      <c r="S2746">
        <v>38</v>
      </c>
      <c r="T2746" t="s">
        <v>9081</v>
      </c>
      <c r="U2746" t="s">
        <v>9082</v>
      </c>
    </row>
    <row r="2747" spans="17:21">
      <c r="Q2747">
        <v>4</v>
      </c>
      <c r="R2747">
        <v>20</v>
      </c>
      <c r="S2747">
        <v>39</v>
      </c>
      <c r="T2747" t="s">
        <v>9083</v>
      </c>
      <c r="U2747" t="s">
        <v>9084</v>
      </c>
    </row>
    <row r="2748" spans="17:21">
      <c r="Q2748">
        <v>4</v>
      </c>
      <c r="R2748">
        <v>20</v>
      </c>
      <c r="S2748">
        <v>40</v>
      </c>
      <c r="T2748" t="s">
        <v>9085</v>
      </c>
      <c r="U2748" t="s">
        <v>9086</v>
      </c>
    </row>
    <row r="2749" spans="17:21">
      <c r="Q2749">
        <v>4</v>
      </c>
      <c r="R2749">
        <v>20</v>
      </c>
      <c r="S2749">
        <v>41</v>
      </c>
      <c r="T2749" t="s">
        <v>9087</v>
      </c>
      <c r="U2749" t="s">
        <v>9088</v>
      </c>
    </row>
    <row r="2750" spans="17:21">
      <c r="Q2750">
        <v>4</v>
      </c>
      <c r="R2750">
        <v>20</v>
      </c>
      <c r="S2750">
        <v>42</v>
      </c>
      <c r="T2750" t="s">
        <v>9089</v>
      </c>
      <c r="U2750" t="s">
        <v>9090</v>
      </c>
    </row>
    <row r="2751" spans="17:21">
      <c r="Q2751">
        <v>4</v>
      </c>
      <c r="R2751">
        <v>20</v>
      </c>
      <c r="S2751">
        <v>43</v>
      </c>
      <c r="T2751" t="s">
        <v>9091</v>
      </c>
      <c r="U2751" t="s">
        <v>9092</v>
      </c>
    </row>
    <row r="2752" spans="17:21">
      <c r="Q2752">
        <v>4</v>
      </c>
      <c r="R2752">
        <v>20</v>
      </c>
      <c r="S2752">
        <v>44</v>
      </c>
      <c r="T2752" t="s">
        <v>9093</v>
      </c>
      <c r="U2752" t="s">
        <v>9094</v>
      </c>
    </row>
    <row r="2753" spans="17:21">
      <c r="Q2753">
        <v>4</v>
      </c>
      <c r="R2753">
        <v>20</v>
      </c>
      <c r="S2753">
        <v>45</v>
      </c>
      <c r="T2753" t="s">
        <v>9095</v>
      </c>
      <c r="U2753" t="s">
        <v>9096</v>
      </c>
    </row>
    <row r="2754" spans="17:21">
      <c r="Q2754">
        <v>4</v>
      </c>
      <c r="R2754">
        <v>20</v>
      </c>
      <c r="S2754">
        <v>46</v>
      </c>
      <c r="T2754" t="s">
        <v>9097</v>
      </c>
      <c r="U2754" t="s">
        <v>9098</v>
      </c>
    </row>
    <row r="2755" spans="17:21">
      <c r="Q2755">
        <v>4</v>
      </c>
      <c r="R2755">
        <v>20</v>
      </c>
      <c r="S2755">
        <v>47</v>
      </c>
      <c r="T2755" t="s">
        <v>9099</v>
      </c>
      <c r="U2755" t="s">
        <v>9100</v>
      </c>
    </row>
    <row r="2756" spans="17:21">
      <c r="Q2756">
        <v>4</v>
      </c>
      <c r="R2756">
        <v>20</v>
      </c>
      <c r="S2756">
        <v>48</v>
      </c>
      <c r="T2756" t="s">
        <v>9101</v>
      </c>
      <c r="U2756" t="s">
        <v>9102</v>
      </c>
    </row>
    <row r="2757" spans="17:21">
      <c r="Q2757">
        <v>4</v>
      </c>
      <c r="R2757">
        <v>20</v>
      </c>
      <c r="S2757">
        <v>49</v>
      </c>
      <c r="T2757" t="s">
        <v>9103</v>
      </c>
      <c r="U2757" t="s">
        <v>9104</v>
      </c>
    </row>
    <row r="2758" spans="17:21">
      <c r="Q2758">
        <v>4</v>
      </c>
      <c r="R2758">
        <v>20</v>
      </c>
      <c r="S2758">
        <v>50</v>
      </c>
      <c r="T2758" t="s">
        <v>9105</v>
      </c>
      <c r="U2758" t="s">
        <v>9106</v>
      </c>
    </row>
    <row r="2759" spans="17:21">
      <c r="Q2759">
        <v>4</v>
      </c>
      <c r="R2759">
        <v>20</v>
      </c>
      <c r="S2759">
        <v>51</v>
      </c>
      <c r="T2759" t="s">
        <v>9107</v>
      </c>
      <c r="U2759" t="s">
        <v>9108</v>
      </c>
    </row>
    <row r="2760" spans="17:21">
      <c r="Q2760">
        <v>4</v>
      </c>
      <c r="R2760">
        <v>20</v>
      </c>
      <c r="S2760">
        <v>52</v>
      </c>
      <c r="T2760" t="s">
        <v>9109</v>
      </c>
      <c r="U2760" t="s">
        <v>9110</v>
      </c>
    </row>
    <row r="2761" spans="17:21">
      <c r="Q2761">
        <v>4</v>
      </c>
      <c r="R2761">
        <v>20</v>
      </c>
      <c r="S2761">
        <v>53</v>
      </c>
      <c r="T2761" t="s">
        <v>9111</v>
      </c>
      <c r="U2761" t="s">
        <v>9112</v>
      </c>
    </row>
    <row r="2762" spans="17:21">
      <c r="Q2762">
        <v>4</v>
      </c>
      <c r="R2762">
        <v>20</v>
      </c>
      <c r="S2762">
        <v>54</v>
      </c>
      <c r="T2762" t="s">
        <v>9113</v>
      </c>
      <c r="U2762" t="s">
        <v>9114</v>
      </c>
    </row>
    <row r="2763" spans="17:21">
      <c r="Q2763">
        <v>4</v>
      </c>
      <c r="R2763">
        <v>20</v>
      </c>
      <c r="S2763">
        <v>55</v>
      </c>
      <c r="T2763" t="s">
        <v>5577</v>
      </c>
      <c r="U2763" t="s">
        <v>9115</v>
      </c>
    </row>
    <row r="2764" spans="17:21">
      <c r="Q2764">
        <v>4</v>
      </c>
      <c r="R2764">
        <v>20</v>
      </c>
      <c r="S2764">
        <v>56</v>
      </c>
      <c r="T2764" t="s">
        <v>5581</v>
      </c>
      <c r="U2764" t="s">
        <v>9116</v>
      </c>
    </row>
    <row r="2765" spans="17:21">
      <c r="Q2765">
        <v>4</v>
      </c>
      <c r="R2765">
        <v>20</v>
      </c>
      <c r="S2765">
        <v>57</v>
      </c>
      <c r="T2765" t="s">
        <v>5585</v>
      </c>
      <c r="U2765" t="s">
        <v>9117</v>
      </c>
    </row>
    <row r="2766" spans="17:21">
      <c r="Q2766">
        <v>4</v>
      </c>
      <c r="R2766">
        <v>20</v>
      </c>
      <c r="S2766">
        <v>58</v>
      </c>
      <c r="T2766" t="s">
        <v>5589</v>
      </c>
      <c r="U2766" t="s">
        <v>9118</v>
      </c>
    </row>
    <row r="2767" spans="17:21">
      <c r="Q2767">
        <v>4</v>
      </c>
      <c r="R2767">
        <v>20</v>
      </c>
      <c r="S2767">
        <v>59</v>
      </c>
      <c r="T2767" t="s">
        <v>5593</v>
      </c>
      <c r="U2767" t="s">
        <v>9119</v>
      </c>
    </row>
    <row r="2768" spans="17:21">
      <c r="Q2768">
        <v>4</v>
      </c>
      <c r="R2768">
        <v>20</v>
      </c>
      <c r="S2768">
        <v>60</v>
      </c>
      <c r="T2768" t="s">
        <v>5605</v>
      </c>
      <c r="U2768" t="s">
        <v>9120</v>
      </c>
    </row>
    <row r="2769" spans="17:21">
      <c r="Q2769">
        <v>4</v>
      </c>
      <c r="R2769">
        <v>21</v>
      </c>
      <c r="S2769">
        <v>1</v>
      </c>
      <c r="T2769" t="s">
        <v>6650</v>
      </c>
      <c r="U2769" t="s">
        <v>9121</v>
      </c>
    </row>
    <row r="2770" spans="17:21">
      <c r="Q2770">
        <v>4</v>
      </c>
      <c r="R2770">
        <v>21</v>
      </c>
      <c r="S2770">
        <v>2</v>
      </c>
      <c r="T2770" t="s">
        <v>7202</v>
      </c>
      <c r="U2770" t="s">
        <v>9122</v>
      </c>
    </row>
    <row r="2771" spans="17:21">
      <c r="Q2771">
        <v>4</v>
      </c>
      <c r="R2771">
        <v>21</v>
      </c>
      <c r="S2771">
        <v>3</v>
      </c>
      <c r="T2771" t="s">
        <v>9123</v>
      </c>
      <c r="U2771" t="s">
        <v>9124</v>
      </c>
    </row>
    <row r="2772" spans="17:21">
      <c r="Q2772">
        <v>4</v>
      </c>
      <c r="R2772">
        <v>21</v>
      </c>
      <c r="S2772">
        <v>4</v>
      </c>
      <c r="T2772" t="s">
        <v>9125</v>
      </c>
      <c r="U2772" t="s">
        <v>9126</v>
      </c>
    </row>
    <row r="2773" spans="17:21">
      <c r="Q2773">
        <v>4</v>
      </c>
      <c r="R2773">
        <v>21</v>
      </c>
      <c r="S2773">
        <v>5</v>
      </c>
      <c r="T2773" t="s">
        <v>9127</v>
      </c>
      <c r="U2773" t="s">
        <v>9128</v>
      </c>
    </row>
    <row r="2774" spans="17:21">
      <c r="Q2774">
        <v>4</v>
      </c>
      <c r="R2774">
        <v>21</v>
      </c>
      <c r="S2774">
        <v>6</v>
      </c>
      <c r="T2774" t="s">
        <v>5619</v>
      </c>
      <c r="U2774" t="s">
        <v>9129</v>
      </c>
    </row>
    <row r="2775" spans="17:21">
      <c r="Q2775">
        <v>4</v>
      </c>
      <c r="R2775">
        <v>21</v>
      </c>
      <c r="S2775">
        <v>7</v>
      </c>
      <c r="T2775" t="s">
        <v>2607</v>
      </c>
      <c r="U2775" t="s">
        <v>9130</v>
      </c>
    </row>
    <row r="2776" spans="17:21">
      <c r="Q2776">
        <v>4</v>
      </c>
      <c r="R2776">
        <v>21</v>
      </c>
      <c r="S2776">
        <v>8</v>
      </c>
      <c r="T2776" t="s">
        <v>9131</v>
      </c>
      <c r="U2776" t="s">
        <v>9132</v>
      </c>
    </row>
    <row r="2777" spans="17:21">
      <c r="Q2777">
        <v>4</v>
      </c>
      <c r="R2777">
        <v>21</v>
      </c>
      <c r="S2777">
        <v>9</v>
      </c>
      <c r="T2777" t="s">
        <v>5561</v>
      </c>
      <c r="U2777" t="s">
        <v>9133</v>
      </c>
    </row>
    <row r="2778" spans="17:21">
      <c r="Q2778">
        <v>4</v>
      </c>
      <c r="R2778">
        <v>21</v>
      </c>
      <c r="S2778">
        <v>10</v>
      </c>
      <c r="T2778" t="s">
        <v>5822</v>
      </c>
      <c r="U2778" t="s">
        <v>9134</v>
      </c>
    </row>
    <row r="2779" spans="17:21">
      <c r="Q2779">
        <v>4</v>
      </c>
      <c r="R2779">
        <v>21</v>
      </c>
      <c r="S2779">
        <v>11</v>
      </c>
      <c r="T2779" t="s">
        <v>5283</v>
      </c>
      <c r="U2779" t="s">
        <v>9135</v>
      </c>
    </row>
    <row r="2780" spans="17:21">
      <c r="Q2780">
        <v>4</v>
      </c>
      <c r="R2780">
        <v>21</v>
      </c>
      <c r="S2780">
        <v>12</v>
      </c>
      <c r="T2780" t="s">
        <v>9136</v>
      </c>
      <c r="U2780" t="s">
        <v>9137</v>
      </c>
    </row>
    <row r="2781" spans="17:21">
      <c r="Q2781">
        <v>4</v>
      </c>
      <c r="R2781">
        <v>21</v>
      </c>
      <c r="S2781">
        <v>13</v>
      </c>
      <c r="T2781" t="s">
        <v>9138</v>
      </c>
      <c r="U2781" t="s">
        <v>9139</v>
      </c>
    </row>
    <row r="2782" spans="17:21">
      <c r="Q2782">
        <v>4</v>
      </c>
      <c r="R2782">
        <v>21</v>
      </c>
      <c r="S2782">
        <v>14</v>
      </c>
      <c r="T2782" t="s">
        <v>9140</v>
      </c>
      <c r="U2782" t="s">
        <v>9141</v>
      </c>
    </row>
    <row r="2783" spans="17:21">
      <c r="Q2783">
        <v>4</v>
      </c>
      <c r="R2783">
        <v>21</v>
      </c>
      <c r="S2783">
        <v>15</v>
      </c>
      <c r="T2783" t="s">
        <v>9142</v>
      </c>
      <c r="U2783" t="s">
        <v>9143</v>
      </c>
    </row>
    <row r="2784" spans="17:21">
      <c r="Q2784">
        <v>4</v>
      </c>
      <c r="R2784">
        <v>21</v>
      </c>
      <c r="S2784">
        <v>16</v>
      </c>
      <c r="T2784" t="s">
        <v>9144</v>
      </c>
      <c r="U2784" t="s">
        <v>9145</v>
      </c>
    </row>
    <row r="2785" spans="17:21">
      <c r="Q2785">
        <v>4</v>
      </c>
      <c r="R2785">
        <v>21</v>
      </c>
      <c r="S2785">
        <v>17</v>
      </c>
      <c r="T2785" t="s">
        <v>9146</v>
      </c>
      <c r="U2785" t="s">
        <v>9147</v>
      </c>
    </row>
    <row r="2786" spans="17:21">
      <c r="Q2786">
        <v>4</v>
      </c>
      <c r="R2786">
        <v>21</v>
      </c>
      <c r="S2786">
        <v>18</v>
      </c>
      <c r="T2786" t="s">
        <v>9148</v>
      </c>
      <c r="U2786" t="s">
        <v>9149</v>
      </c>
    </row>
    <row r="2787" spans="17:21">
      <c r="Q2787">
        <v>4</v>
      </c>
      <c r="R2787">
        <v>21</v>
      </c>
      <c r="S2787">
        <v>19</v>
      </c>
      <c r="T2787" t="s">
        <v>9150</v>
      </c>
      <c r="U2787" t="s">
        <v>9151</v>
      </c>
    </row>
    <row r="2788" spans="17:21">
      <c r="Q2788">
        <v>4</v>
      </c>
      <c r="R2788">
        <v>21</v>
      </c>
      <c r="S2788">
        <v>20</v>
      </c>
      <c r="T2788" t="s">
        <v>9152</v>
      </c>
      <c r="U2788" t="s">
        <v>9153</v>
      </c>
    </row>
    <row r="2789" spans="17:21">
      <c r="Q2789">
        <v>4</v>
      </c>
      <c r="R2789">
        <v>21</v>
      </c>
      <c r="S2789">
        <v>21</v>
      </c>
      <c r="T2789" t="s">
        <v>9154</v>
      </c>
      <c r="U2789" t="s">
        <v>9155</v>
      </c>
    </row>
    <row r="2790" spans="17:21">
      <c r="Q2790">
        <v>4</v>
      </c>
      <c r="R2790">
        <v>21</v>
      </c>
      <c r="S2790">
        <v>22</v>
      </c>
      <c r="T2790" t="s">
        <v>9156</v>
      </c>
      <c r="U2790" t="s">
        <v>9157</v>
      </c>
    </row>
    <row r="2791" spans="17:21">
      <c r="Q2791">
        <v>4</v>
      </c>
      <c r="R2791">
        <v>21</v>
      </c>
      <c r="S2791">
        <v>23</v>
      </c>
      <c r="T2791" t="s">
        <v>9158</v>
      </c>
      <c r="U2791" t="s">
        <v>9159</v>
      </c>
    </row>
    <row r="2792" spans="17:21">
      <c r="Q2792">
        <v>4</v>
      </c>
      <c r="R2792">
        <v>21</v>
      </c>
      <c r="S2792">
        <v>24</v>
      </c>
      <c r="T2792" t="s">
        <v>9160</v>
      </c>
      <c r="U2792" t="s">
        <v>9161</v>
      </c>
    </row>
    <row r="2793" spans="17:21">
      <c r="Q2793">
        <v>4</v>
      </c>
      <c r="R2793">
        <v>21</v>
      </c>
      <c r="S2793">
        <v>25</v>
      </c>
      <c r="T2793" t="s">
        <v>9162</v>
      </c>
      <c r="U2793" t="s">
        <v>9163</v>
      </c>
    </row>
    <row r="2794" spans="17:21">
      <c r="Q2794">
        <v>4</v>
      </c>
      <c r="R2794">
        <v>21</v>
      </c>
      <c r="S2794">
        <v>26</v>
      </c>
      <c r="T2794" t="s">
        <v>9164</v>
      </c>
      <c r="U2794" t="s">
        <v>9165</v>
      </c>
    </row>
    <row r="2795" spans="17:21">
      <c r="Q2795">
        <v>4</v>
      </c>
      <c r="R2795">
        <v>21</v>
      </c>
      <c r="S2795">
        <v>27</v>
      </c>
      <c r="T2795" t="s">
        <v>9166</v>
      </c>
      <c r="U2795" t="s">
        <v>9167</v>
      </c>
    </row>
    <row r="2796" spans="17:21">
      <c r="Q2796">
        <v>4</v>
      </c>
      <c r="R2796">
        <v>21</v>
      </c>
      <c r="S2796">
        <v>28</v>
      </c>
      <c r="T2796" t="s">
        <v>9168</v>
      </c>
      <c r="U2796" t="s">
        <v>9169</v>
      </c>
    </row>
    <row r="2797" spans="17:21">
      <c r="Q2797">
        <v>4</v>
      </c>
      <c r="R2797">
        <v>21</v>
      </c>
      <c r="S2797">
        <v>29</v>
      </c>
      <c r="T2797" t="s">
        <v>9170</v>
      </c>
      <c r="U2797" t="s">
        <v>9171</v>
      </c>
    </row>
    <row r="2798" spans="17:21">
      <c r="Q2798">
        <v>4</v>
      </c>
      <c r="R2798">
        <v>21</v>
      </c>
      <c r="S2798">
        <v>30</v>
      </c>
      <c r="T2798" t="s">
        <v>9172</v>
      </c>
      <c r="U2798" t="s">
        <v>9173</v>
      </c>
    </row>
    <row r="2799" spans="17:21">
      <c r="Q2799">
        <v>4</v>
      </c>
      <c r="R2799">
        <v>21</v>
      </c>
      <c r="S2799">
        <v>31</v>
      </c>
      <c r="T2799" t="s">
        <v>9174</v>
      </c>
      <c r="U2799" t="s">
        <v>9175</v>
      </c>
    </row>
    <row r="2800" spans="17:21">
      <c r="Q2800">
        <v>4</v>
      </c>
      <c r="R2800">
        <v>21</v>
      </c>
      <c r="S2800">
        <v>32</v>
      </c>
      <c r="T2800" t="s">
        <v>9176</v>
      </c>
      <c r="U2800" t="s">
        <v>9177</v>
      </c>
    </row>
    <row r="2801" spans="17:21">
      <c r="Q2801">
        <v>4</v>
      </c>
      <c r="R2801">
        <v>21</v>
      </c>
      <c r="S2801">
        <v>33</v>
      </c>
      <c r="T2801" t="s">
        <v>9178</v>
      </c>
      <c r="U2801" t="s">
        <v>9179</v>
      </c>
    </row>
    <row r="2802" spans="17:21">
      <c r="Q2802">
        <v>4</v>
      </c>
      <c r="R2802">
        <v>21</v>
      </c>
      <c r="S2802">
        <v>34</v>
      </c>
      <c r="T2802" t="s">
        <v>9180</v>
      </c>
      <c r="U2802" t="s">
        <v>9181</v>
      </c>
    </row>
    <row r="2803" spans="17:21">
      <c r="Q2803">
        <v>4</v>
      </c>
      <c r="R2803">
        <v>21</v>
      </c>
      <c r="S2803">
        <v>35</v>
      </c>
      <c r="T2803" t="s">
        <v>9182</v>
      </c>
      <c r="U2803" t="s">
        <v>9183</v>
      </c>
    </row>
    <row r="2804" spans="17:21">
      <c r="Q2804">
        <v>4</v>
      </c>
      <c r="R2804">
        <v>21</v>
      </c>
      <c r="S2804">
        <v>36</v>
      </c>
      <c r="T2804" t="s">
        <v>9184</v>
      </c>
      <c r="U2804" t="s">
        <v>9185</v>
      </c>
    </row>
    <row r="2805" spans="17:21">
      <c r="Q2805">
        <v>4</v>
      </c>
      <c r="R2805">
        <v>21</v>
      </c>
      <c r="S2805">
        <v>37</v>
      </c>
      <c r="T2805" t="s">
        <v>9186</v>
      </c>
      <c r="U2805" t="s">
        <v>9187</v>
      </c>
    </row>
    <row r="2806" spans="17:21">
      <c r="Q2806">
        <v>4</v>
      </c>
      <c r="R2806">
        <v>21</v>
      </c>
      <c r="S2806">
        <v>38</v>
      </c>
      <c r="T2806" t="s">
        <v>9188</v>
      </c>
      <c r="U2806" t="s">
        <v>9189</v>
      </c>
    </row>
    <row r="2807" spans="17:21">
      <c r="Q2807">
        <v>4</v>
      </c>
      <c r="R2807">
        <v>21</v>
      </c>
      <c r="S2807">
        <v>39</v>
      </c>
      <c r="T2807" t="s">
        <v>9190</v>
      </c>
      <c r="U2807" t="s">
        <v>9191</v>
      </c>
    </row>
    <row r="2808" spans="17:21">
      <c r="Q2808">
        <v>4</v>
      </c>
      <c r="R2808">
        <v>21</v>
      </c>
      <c r="S2808">
        <v>40</v>
      </c>
      <c r="T2808" t="s">
        <v>9192</v>
      </c>
      <c r="U2808" t="s">
        <v>9193</v>
      </c>
    </row>
    <row r="2809" spans="17:21">
      <c r="Q2809">
        <v>4</v>
      </c>
      <c r="R2809">
        <v>21</v>
      </c>
      <c r="S2809">
        <v>41</v>
      </c>
      <c r="T2809" t="s">
        <v>5581</v>
      </c>
      <c r="U2809" t="s">
        <v>9194</v>
      </c>
    </row>
    <row r="2810" spans="17:21">
      <c r="Q2810">
        <v>4</v>
      </c>
      <c r="R2810">
        <v>21</v>
      </c>
      <c r="S2810">
        <v>42</v>
      </c>
      <c r="T2810" t="s">
        <v>5589</v>
      </c>
      <c r="U2810" t="s">
        <v>9195</v>
      </c>
    </row>
    <row r="2811" spans="17:21">
      <c r="Q2811">
        <v>4</v>
      </c>
      <c r="R2811">
        <v>21</v>
      </c>
      <c r="S2811">
        <v>43</v>
      </c>
      <c r="T2811" t="s">
        <v>5593</v>
      </c>
      <c r="U2811" t="s">
        <v>9196</v>
      </c>
    </row>
    <row r="2812" spans="17:21">
      <c r="Q2812">
        <v>4</v>
      </c>
      <c r="R2812">
        <v>21</v>
      </c>
      <c r="S2812">
        <v>44</v>
      </c>
      <c r="T2812" t="s">
        <v>5605</v>
      </c>
      <c r="U2812" t="s">
        <v>9197</v>
      </c>
    </row>
    <row r="2813" spans="17:21">
      <c r="Q2813">
        <v>4</v>
      </c>
      <c r="R2813">
        <v>22</v>
      </c>
      <c r="S2813">
        <v>1</v>
      </c>
      <c r="T2813" t="s">
        <v>8110</v>
      </c>
      <c r="U2813" t="s">
        <v>9198</v>
      </c>
    </row>
    <row r="2814" spans="17:21">
      <c r="Q2814">
        <v>4</v>
      </c>
      <c r="R2814">
        <v>22</v>
      </c>
      <c r="S2814">
        <v>2</v>
      </c>
      <c r="T2814" t="s">
        <v>394</v>
      </c>
      <c r="U2814" t="s">
        <v>9199</v>
      </c>
    </row>
    <row r="2815" spans="17:21">
      <c r="Q2815">
        <v>4</v>
      </c>
      <c r="R2815">
        <v>22</v>
      </c>
      <c r="S2815">
        <v>3</v>
      </c>
      <c r="T2815" t="s">
        <v>9200</v>
      </c>
      <c r="U2815" t="s">
        <v>9201</v>
      </c>
    </row>
    <row r="2816" spans="17:21">
      <c r="Q2816">
        <v>4</v>
      </c>
      <c r="R2816">
        <v>22</v>
      </c>
      <c r="S2816">
        <v>4</v>
      </c>
      <c r="T2816" t="s">
        <v>7206</v>
      </c>
      <c r="U2816" t="s">
        <v>9202</v>
      </c>
    </row>
    <row r="2817" spans="17:21">
      <c r="Q2817">
        <v>4</v>
      </c>
      <c r="R2817">
        <v>22</v>
      </c>
      <c r="S2817">
        <v>5</v>
      </c>
      <c r="T2817" t="s">
        <v>8512</v>
      </c>
      <c r="U2817" t="s">
        <v>9203</v>
      </c>
    </row>
    <row r="2818" spans="17:21">
      <c r="Q2818">
        <v>4</v>
      </c>
      <c r="R2818">
        <v>22</v>
      </c>
      <c r="S2818">
        <v>6</v>
      </c>
      <c r="T2818" t="s">
        <v>7662</v>
      </c>
      <c r="U2818" t="s">
        <v>9204</v>
      </c>
    </row>
    <row r="2819" spans="17:21">
      <c r="Q2819">
        <v>4</v>
      </c>
      <c r="R2819">
        <v>22</v>
      </c>
      <c r="S2819">
        <v>7</v>
      </c>
      <c r="T2819" t="s">
        <v>5619</v>
      </c>
      <c r="U2819" t="s">
        <v>9205</v>
      </c>
    </row>
    <row r="2820" spans="17:21">
      <c r="Q2820">
        <v>4</v>
      </c>
      <c r="R2820">
        <v>22</v>
      </c>
      <c r="S2820">
        <v>8</v>
      </c>
      <c r="T2820" t="s">
        <v>6222</v>
      </c>
      <c r="U2820" t="s">
        <v>9206</v>
      </c>
    </row>
    <row r="2821" spans="17:21">
      <c r="Q2821">
        <v>4</v>
      </c>
      <c r="R2821">
        <v>22</v>
      </c>
      <c r="S2821">
        <v>9</v>
      </c>
      <c r="T2821" t="s">
        <v>2575</v>
      </c>
      <c r="U2821" t="s">
        <v>9207</v>
      </c>
    </row>
    <row r="2822" spans="17:21">
      <c r="Q2822">
        <v>4</v>
      </c>
      <c r="R2822">
        <v>22</v>
      </c>
      <c r="S2822">
        <v>10</v>
      </c>
      <c r="T2822" t="s">
        <v>5275</v>
      </c>
      <c r="U2822" t="s">
        <v>9208</v>
      </c>
    </row>
    <row r="2823" spans="17:21">
      <c r="Q2823">
        <v>4</v>
      </c>
      <c r="R2823">
        <v>22</v>
      </c>
      <c r="S2823">
        <v>11</v>
      </c>
      <c r="T2823" t="s">
        <v>9209</v>
      </c>
      <c r="U2823" t="s">
        <v>9210</v>
      </c>
    </row>
    <row r="2824" spans="17:21">
      <c r="Q2824">
        <v>4</v>
      </c>
      <c r="R2824">
        <v>22</v>
      </c>
      <c r="S2824">
        <v>12</v>
      </c>
      <c r="T2824" t="s">
        <v>5283</v>
      </c>
      <c r="U2824" t="s">
        <v>9211</v>
      </c>
    </row>
    <row r="2825" spans="17:21">
      <c r="Q2825">
        <v>4</v>
      </c>
      <c r="R2825">
        <v>22</v>
      </c>
      <c r="S2825">
        <v>13</v>
      </c>
      <c r="T2825" t="s">
        <v>9212</v>
      </c>
      <c r="U2825" t="s">
        <v>9213</v>
      </c>
    </row>
    <row r="2826" spans="17:21">
      <c r="Q2826">
        <v>4</v>
      </c>
      <c r="R2826">
        <v>22</v>
      </c>
      <c r="S2826">
        <v>14</v>
      </c>
      <c r="T2826" t="s">
        <v>9214</v>
      </c>
      <c r="U2826" t="s">
        <v>9215</v>
      </c>
    </row>
    <row r="2827" spans="17:21">
      <c r="Q2827">
        <v>4</v>
      </c>
      <c r="R2827">
        <v>22</v>
      </c>
      <c r="S2827">
        <v>15</v>
      </c>
      <c r="T2827" t="s">
        <v>9216</v>
      </c>
      <c r="U2827" t="s">
        <v>9217</v>
      </c>
    </row>
    <row r="2828" spans="17:21">
      <c r="Q2828">
        <v>4</v>
      </c>
      <c r="R2828">
        <v>22</v>
      </c>
      <c r="S2828">
        <v>16</v>
      </c>
      <c r="T2828" t="s">
        <v>9218</v>
      </c>
      <c r="U2828" t="s">
        <v>9219</v>
      </c>
    </row>
    <row r="2829" spans="17:21">
      <c r="Q2829">
        <v>4</v>
      </c>
      <c r="R2829">
        <v>22</v>
      </c>
      <c r="S2829">
        <v>17</v>
      </c>
      <c r="T2829" t="s">
        <v>9220</v>
      </c>
      <c r="U2829" t="s">
        <v>9221</v>
      </c>
    </row>
    <row r="2830" spans="17:21">
      <c r="Q2830">
        <v>4</v>
      </c>
      <c r="R2830">
        <v>22</v>
      </c>
      <c r="S2830">
        <v>18</v>
      </c>
      <c r="T2830" t="s">
        <v>9222</v>
      </c>
      <c r="U2830" t="s">
        <v>9223</v>
      </c>
    </row>
    <row r="2831" spans="17:21">
      <c r="Q2831">
        <v>4</v>
      </c>
      <c r="R2831">
        <v>22</v>
      </c>
      <c r="S2831">
        <v>19</v>
      </c>
      <c r="T2831" t="s">
        <v>9224</v>
      </c>
      <c r="U2831" t="s">
        <v>9225</v>
      </c>
    </row>
    <row r="2832" spans="17:21">
      <c r="Q2832">
        <v>4</v>
      </c>
      <c r="R2832">
        <v>22</v>
      </c>
      <c r="S2832">
        <v>20</v>
      </c>
      <c r="T2832" t="s">
        <v>9226</v>
      </c>
      <c r="U2832" t="s">
        <v>9227</v>
      </c>
    </row>
    <row r="2833" spans="17:21">
      <c r="Q2833">
        <v>4</v>
      </c>
      <c r="R2833">
        <v>22</v>
      </c>
      <c r="S2833">
        <v>21</v>
      </c>
      <c r="T2833" t="s">
        <v>9228</v>
      </c>
      <c r="U2833" t="s">
        <v>9229</v>
      </c>
    </row>
    <row r="2834" spans="17:21">
      <c r="Q2834">
        <v>4</v>
      </c>
      <c r="R2834">
        <v>22</v>
      </c>
      <c r="S2834">
        <v>22</v>
      </c>
      <c r="T2834" t="s">
        <v>9230</v>
      </c>
      <c r="U2834" t="s">
        <v>9231</v>
      </c>
    </row>
    <row r="2835" spans="17:21">
      <c r="Q2835">
        <v>4</v>
      </c>
      <c r="R2835">
        <v>22</v>
      </c>
      <c r="S2835">
        <v>23</v>
      </c>
      <c r="T2835" t="s">
        <v>9232</v>
      </c>
      <c r="U2835" t="s">
        <v>9233</v>
      </c>
    </row>
    <row r="2836" spans="17:21">
      <c r="Q2836">
        <v>4</v>
      </c>
      <c r="R2836">
        <v>22</v>
      </c>
      <c r="S2836">
        <v>24</v>
      </c>
      <c r="T2836" t="s">
        <v>9234</v>
      </c>
      <c r="U2836" t="s">
        <v>9235</v>
      </c>
    </row>
    <row r="2837" spans="17:21">
      <c r="Q2837">
        <v>4</v>
      </c>
      <c r="R2837">
        <v>22</v>
      </c>
      <c r="S2837">
        <v>25</v>
      </c>
      <c r="T2837" t="s">
        <v>9236</v>
      </c>
      <c r="U2837" t="s">
        <v>9237</v>
      </c>
    </row>
    <row r="2838" spans="17:21">
      <c r="Q2838">
        <v>4</v>
      </c>
      <c r="R2838">
        <v>22</v>
      </c>
      <c r="S2838">
        <v>26</v>
      </c>
      <c r="T2838" t="s">
        <v>9238</v>
      </c>
      <c r="U2838" t="s">
        <v>9239</v>
      </c>
    </row>
    <row r="2839" spans="17:21">
      <c r="Q2839">
        <v>4</v>
      </c>
      <c r="R2839">
        <v>22</v>
      </c>
      <c r="S2839">
        <v>27</v>
      </c>
      <c r="T2839" t="s">
        <v>9240</v>
      </c>
      <c r="U2839" t="s">
        <v>9241</v>
      </c>
    </row>
    <row r="2840" spans="17:21">
      <c r="Q2840">
        <v>4</v>
      </c>
      <c r="R2840">
        <v>22</v>
      </c>
      <c r="S2840">
        <v>28</v>
      </c>
      <c r="T2840" t="s">
        <v>7308</v>
      </c>
      <c r="U2840" t="s">
        <v>9242</v>
      </c>
    </row>
    <row r="2841" spans="17:21">
      <c r="Q2841">
        <v>4</v>
      </c>
      <c r="R2841">
        <v>22</v>
      </c>
      <c r="S2841">
        <v>29</v>
      </c>
      <c r="T2841" t="s">
        <v>9243</v>
      </c>
      <c r="U2841" t="s">
        <v>9244</v>
      </c>
    </row>
    <row r="2842" spans="17:21">
      <c r="Q2842">
        <v>4</v>
      </c>
      <c r="R2842">
        <v>22</v>
      </c>
      <c r="S2842">
        <v>30</v>
      </c>
      <c r="T2842" t="s">
        <v>9245</v>
      </c>
      <c r="U2842" t="s">
        <v>9246</v>
      </c>
    </row>
    <row r="2843" spans="17:21">
      <c r="Q2843">
        <v>4</v>
      </c>
      <c r="R2843">
        <v>22</v>
      </c>
      <c r="S2843">
        <v>31</v>
      </c>
      <c r="T2843" t="s">
        <v>9247</v>
      </c>
      <c r="U2843" t="s">
        <v>9248</v>
      </c>
    </row>
    <row r="2844" spans="17:21">
      <c r="Q2844">
        <v>4</v>
      </c>
      <c r="R2844">
        <v>22</v>
      </c>
      <c r="S2844">
        <v>32</v>
      </c>
      <c r="T2844" t="s">
        <v>9249</v>
      </c>
      <c r="U2844" t="s">
        <v>9250</v>
      </c>
    </row>
    <row r="2845" spans="17:21">
      <c r="Q2845">
        <v>4</v>
      </c>
      <c r="R2845">
        <v>22</v>
      </c>
      <c r="S2845">
        <v>33</v>
      </c>
      <c r="T2845" t="s">
        <v>9251</v>
      </c>
      <c r="U2845" t="s">
        <v>9252</v>
      </c>
    </row>
    <row r="2846" spans="17:21">
      <c r="Q2846">
        <v>4</v>
      </c>
      <c r="R2846">
        <v>22</v>
      </c>
      <c r="S2846">
        <v>34</v>
      </c>
      <c r="T2846" t="s">
        <v>9253</v>
      </c>
      <c r="U2846" t="s">
        <v>9254</v>
      </c>
    </row>
    <row r="2847" spans="17:21">
      <c r="Q2847">
        <v>4</v>
      </c>
      <c r="R2847">
        <v>22</v>
      </c>
      <c r="S2847">
        <v>35</v>
      </c>
      <c r="T2847" t="s">
        <v>9255</v>
      </c>
      <c r="U2847" t="s">
        <v>9256</v>
      </c>
    </row>
    <row r="2848" spans="17:21">
      <c r="Q2848">
        <v>4</v>
      </c>
      <c r="R2848">
        <v>22</v>
      </c>
      <c r="S2848">
        <v>36</v>
      </c>
      <c r="T2848" t="s">
        <v>9257</v>
      </c>
      <c r="U2848" t="s">
        <v>9258</v>
      </c>
    </row>
    <row r="2849" spans="17:21">
      <c r="Q2849">
        <v>4</v>
      </c>
      <c r="R2849">
        <v>22</v>
      </c>
      <c r="S2849">
        <v>37</v>
      </c>
      <c r="T2849" t="s">
        <v>9259</v>
      </c>
      <c r="U2849" t="s">
        <v>9260</v>
      </c>
    </row>
    <row r="2850" spans="17:21">
      <c r="Q2850">
        <v>4</v>
      </c>
      <c r="R2850">
        <v>22</v>
      </c>
      <c r="S2850">
        <v>38</v>
      </c>
      <c r="T2850" t="s">
        <v>9261</v>
      </c>
      <c r="U2850" t="s">
        <v>9262</v>
      </c>
    </row>
    <row r="2851" spans="17:21">
      <c r="Q2851">
        <v>4</v>
      </c>
      <c r="R2851">
        <v>22</v>
      </c>
      <c r="S2851">
        <v>39</v>
      </c>
      <c r="T2851" t="s">
        <v>9263</v>
      </c>
      <c r="U2851" t="s">
        <v>9264</v>
      </c>
    </row>
    <row r="2852" spans="17:21">
      <c r="Q2852">
        <v>4</v>
      </c>
      <c r="R2852">
        <v>22</v>
      </c>
      <c r="S2852">
        <v>40</v>
      </c>
      <c r="T2852" t="s">
        <v>9265</v>
      </c>
      <c r="U2852" t="s">
        <v>9266</v>
      </c>
    </row>
    <row r="2853" spans="17:21">
      <c r="Q2853">
        <v>4</v>
      </c>
      <c r="R2853">
        <v>22</v>
      </c>
      <c r="S2853">
        <v>41</v>
      </c>
      <c r="T2853" t="s">
        <v>9267</v>
      </c>
      <c r="U2853" t="s">
        <v>9268</v>
      </c>
    </row>
    <row r="2854" spans="17:21">
      <c r="Q2854">
        <v>4</v>
      </c>
      <c r="R2854">
        <v>22</v>
      </c>
      <c r="S2854">
        <v>42</v>
      </c>
      <c r="T2854" t="s">
        <v>9269</v>
      </c>
      <c r="U2854" t="s">
        <v>9270</v>
      </c>
    </row>
    <row r="2855" spans="17:21">
      <c r="Q2855">
        <v>4</v>
      </c>
      <c r="R2855">
        <v>22</v>
      </c>
      <c r="S2855">
        <v>43</v>
      </c>
      <c r="T2855" t="s">
        <v>9271</v>
      </c>
      <c r="U2855" t="s">
        <v>9272</v>
      </c>
    </row>
    <row r="2856" spans="17:21">
      <c r="Q2856">
        <v>4</v>
      </c>
      <c r="R2856">
        <v>22</v>
      </c>
      <c r="S2856">
        <v>44</v>
      </c>
      <c r="T2856" t="s">
        <v>9273</v>
      </c>
      <c r="U2856" t="s">
        <v>9274</v>
      </c>
    </row>
    <row r="2857" spans="17:21">
      <c r="Q2857">
        <v>4</v>
      </c>
      <c r="R2857">
        <v>22</v>
      </c>
      <c r="S2857">
        <v>45</v>
      </c>
      <c r="T2857" t="s">
        <v>9275</v>
      </c>
      <c r="U2857" t="s">
        <v>9276</v>
      </c>
    </row>
    <row r="2858" spans="17:21">
      <c r="Q2858">
        <v>4</v>
      </c>
      <c r="R2858">
        <v>22</v>
      </c>
      <c r="S2858">
        <v>46</v>
      </c>
      <c r="T2858" t="s">
        <v>9277</v>
      </c>
      <c r="U2858" t="s">
        <v>9278</v>
      </c>
    </row>
    <row r="2859" spans="17:21">
      <c r="Q2859">
        <v>4</v>
      </c>
      <c r="R2859">
        <v>22</v>
      </c>
      <c r="S2859">
        <v>47</v>
      </c>
      <c r="T2859" t="s">
        <v>9279</v>
      </c>
      <c r="U2859" t="s">
        <v>9280</v>
      </c>
    </row>
    <row r="2860" spans="17:21">
      <c r="Q2860">
        <v>4</v>
      </c>
      <c r="R2860">
        <v>22</v>
      </c>
      <c r="S2860">
        <v>48</v>
      </c>
      <c r="T2860" t="s">
        <v>8455</v>
      </c>
      <c r="U2860" t="s">
        <v>9281</v>
      </c>
    </row>
    <row r="2861" spans="17:21">
      <c r="Q2861">
        <v>4</v>
      </c>
      <c r="R2861">
        <v>22</v>
      </c>
      <c r="S2861">
        <v>49</v>
      </c>
      <c r="T2861" t="s">
        <v>9282</v>
      </c>
      <c r="U2861" t="s">
        <v>9283</v>
      </c>
    </row>
    <row r="2862" spans="17:21">
      <c r="Q2862">
        <v>4</v>
      </c>
      <c r="R2862">
        <v>22</v>
      </c>
      <c r="S2862">
        <v>50</v>
      </c>
      <c r="T2862" t="s">
        <v>9284</v>
      </c>
      <c r="U2862" t="s">
        <v>9285</v>
      </c>
    </row>
    <row r="2863" spans="17:21">
      <c r="Q2863">
        <v>4</v>
      </c>
      <c r="R2863">
        <v>22</v>
      </c>
      <c r="S2863">
        <v>51</v>
      </c>
      <c r="T2863" t="s">
        <v>9286</v>
      </c>
      <c r="U2863" t="s">
        <v>9287</v>
      </c>
    </row>
    <row r="2864" spans="17:21">
      <c r="Q2864">
        <v>4</v>
      </c>
      <c r="R2864">
        <v>22</v>
      </c>
      <c r="S2864">
        <v>52</v>
      </c>
      <c r="T2864" t="s">
        <v>9288</v>
      </c>
      <c r="U2864" t="s">
        <v>9289</v>
      </c>
    </row>
    <row r="2865" spans="17:21">
      <c r="Q2865">
        <v>4</v>
      </c>
      <c r="R2865">
        <v>22</v>
      </c>
      <c r="S2865">
        <v>53</v>
      </c>
      <c r="T2865" t="s">
        <v>9290</v>
      </c>
      <c r="U2865" t="s">
        <v>9291</v>
      </c>
    </row>
    <row r="2866" spans="17:21">
      <c r="Q2866">
        <v>4</v>
      </c>
      <c r="R2866">
        <v>22</v>
      </c>
      <c r="S2866">
        <v>54</v>
      </c>
      <c r="T2866" t="s">
        <v>9292</v>
      </c>
      <c r="U2866" t="s">
        <v>9293</v>
      </c>
    </row>
    <row r="2867" spans="17:21">
      <c r="Q2867">
        <v>4</v>
      </c>
      <c r="R2867">
        <v>22</v>
      </c>
      <c r="S2867">
        <v>55</v>
      </c>
      <c r="T2867" t="s">
        <v>9294</v>
      </c>
      <c r="U2867" t="s">
        <v>9295</v>
      </c>
    </row>
    <row r="2868" spans="17:21">
      <c r="Q2868">
        <v>4</v>
      </c>
      <c r="R2868">
        <v>22</v>
      </c>
      <c r="S2868">
        <v>56</v>
      </c>
      <c r="T2868" t="s">
        <v>9296</v>
      </c>
      <c r="U2868" t="s">
        <v>9297</v>
      </c>
    </row>
    <row r="2869" spans="17:21">
      <c r="Q2869">
        <v>4</v>
      </c>
      <c r="R2869">
        <v>22</v>
      </c>
      <c r="S2869">
        <v>57</v>
      </c>
      <c r="T2869" t="s">
        <v>9298</v>
      </c>
      <c r="U2869" t="s">
        <v>9299</v>
      </c>
    </row>
    <row r="2870" spans="17:21">
      <c r="Q2870">
        <v>4</v>
      </c>
      <c r="R2870">
        <v>22</v>
      </c>
      <c r="S2870">
        <v>58</v>
      </c>
      <c r="T2870" t="s">
        <v>9300</v>
      </c>
      <c r="U2870" t="s">
        <v>9301</v>
      </c>
    </row>
    <row r="2871" spans="17:21">
      <c r="Q2871">
        <v>4</v>
      </c>
      <c r="R2871">
        <v>22</v>
      </c>
      <c r="S2871">
        <v>59</v>
      </c>
      <c r="T2871" t="s">
        <v>9302</v>
      </c>
      <c r="U2871" t="s">
        <v>9303</v>
      </c>
    </row>
    <row r="2872" spans="17:21">
      <c r="Q2872">
        <v>4</v>
      </c>
      <c r="R2872">
        <v>22</v>
      </c>
      <c r="S2872">
        <v>60</v>
      </c>
      <c r="T2872" t="s">
        <v>9304</v>
      </c>
      <c r="U2872" t="s">
        <v>9305</v>
      </c>
    </row>
    <row r="2873" spans="17:21">
      <c r="Q2873">
        <v>4</v>
      </c>
      <c r="R2873">
        <v>22</v>
      </c>
      <c r="S2873">
        <v>61</v>
      </c>
      <c r="T2873" t="s">
        <v>9306</v>
      </c>
      <c r="U2873" t="s">
        <v>9307</v>
      </c>
    </row>
    <row r="2874" spans="17:21">
      <c r="Q2874">
        <v>4</v>
      </c>
      <c r="R2874">
        <v>22</v>
      </c>
      <c r="S2874">
        <v>62</v>
      </c>
      <c r="T2874" t="s">
        <v>9308</v>
      </c>
      <c r="U2874" t="s">
        <v>9309</v>
      </c>
    </row>
    <row r="2875" spans="17:21">
      <c r="Q2875">
        <v>4</v>
      </c>
      <c r="R2875">
        <v>22</v>
      </c>
      <c r="S2875">
        <v>63</v>
      </c>
      <c r="T2875" t="s">
        <v>9310</v>
      </c>
      <c r="U2875" t="s">
        <v>9311</v>
      </c>
    </row>
    <row r="2876" spans="17:21">
      <c r="Q2876">
        <v>4</v>
      </c>
      <c r="R2876">
        <v>22</v>
      </c>
      <c r="S2876">
        <v>64</v>
      </c>
      <c r="T2876" t="s">
        <v>9312</v>
      </c>
      <c r="U2876" t="s">
        <v>9313</v>
      </c>
    </row>
    <row r="2877" spans="17:21">
      <c r="Q2877">
        <v>4</v>
      </c>
      <c r="R2877">
        <v>22</v>
      </c>
      <c r="S2877">
        <v>65</v>
      </c>
      <c r="T2877" t="s">
        <v>9314</v>
      </c>
      <c r="U2877" t="s">
        <v>9315</v>
      </c>
    </row>
    <row r="2878" spans="17:21">
      <c r="Q2878">
        <v>4</v>
      </c>
      <c r="R2878">
        <v>22</v>
      </c>
      <c r="S2878">
        <v>66</v>
      </c>
      <c r="T2878" t="s">
        <v>9316</v>
      </c>
      <c r="U2878" t="s">
        <v>9317</v>
      </c>
    </row>
    <row r="2879" spans="17:21">
      <c r="Q2879">
        <v>4</v>
      </c>
      <c r="R2879">
        <v>22</v>
      </c>
      <c r="S2879">
        <v>67</v>
      </c>
      <c r="T2879" t="s">
        <v>9318</v>
      </c>
      <c r="U2879" t="s">
        <v>9319</v>
      </c>
    </row>
    <row r="2880" spans="17:21">
      <c r="Q2880">
        <v>4</v>
      </c>
      <c r="R2880">
        <v>22</v>
      </c>
      <c r="S2880">
        <v>68</v>
      </c>
      <c r="T2880" t="s">
        <v>5605</v>
      </c>
      <c r="U2880" t="s">
        <v>9320</v>
      </c>
    </row>
    <row r="2881" spans="17:21">
      <c r="Q2881">
        <v>4</v>
      </c>
      <c r="R2881">
        <v>23</v>
      </c>
      <c r="S2881">
        <v>1</v>
      </c>
      <c r="T2881" t="s">
        <v>9321</v>
      </c>
      <c r="U2881" t="s">
        <v>9322</v>
      </c>
    </row>
    <row r="2882" spans="17:21">
      <c r="Q2882">
        <v>4</v>
      </c>
      <c r="R2882">
        <v>23</v>
      </c>
      <c r="S2882">
        <v>2</v>
      </c>
      <c r="T2882" t="s">
        <v>9323</v>
      </c>
      <c r="U2882" t="s">
        <v>9324</v>
      </c>
    </row>
    <row r="2883" spans="17:21">
      <c r="Q2883">
        <v>4</v>
      </c>
      <c r="R2883">
        <v>23</v>
      </c>
      <c r="S2883">
        <v>3</v>
      </c>
      <c r="T2883" t="s">
        <v>394</v>
      </c>
      <c r="U2883" t="s">
        <v>9325</v>
      </c>
    </row>
    <row r="2884" spans="17:21">
      <c r="Q2884">
        <v>4</v>
      </c>
      <c r="R2884">
        <v>23</v>
      </c>
      <c r="S2884">
        <v>4</v>
      </c>
      <c r="T2884" t="s">
        <v>5619</v>
      </c>
      <c r="U2884" t="s">
        <v>9326</v>
      </c>
    </row>
    <row r="2885" spans="17:21">
      <c r="Q2885">
        <v>4</v>
      </c>
      <c r="R2885">
        <v>23</v>
      </c>
      <c r="S2885">
        <v>5</v>
      </c>
      <c r="T2885" t="s">
        <v>5256</v>
      </c>
      <c r="U2885" t="s">
        <v>9327</v>
      </c>
    </row>
    <row r="2886" spans="17:21">
      <c r="Q2886">
        <v>4</v>
      </c>
      <c r="R2886">
        <v>23</v>
      </c>
      <c r="S2886">
        <v>6</v>
      </c>
      <c r="T2886" t="s">
        <v>9328</v>
      </c>
      <c r="U2886" t="s">
        <v>9329</v>
      </c>
    </row>
    <row r="2887" spans="17:21">
      <c r="Q2887">
        <v>4</v>
      </c>
      <c r="R2887">
        <v>23</v>
      </c>
      <c r="S2887">
        <v>7</v>
      </c>
      <c r="T2887" t="s">
        <v>2575</v>
      </c>
      <c r="U2887" t="s">
        <v>9330</v>
      </c>
    </row>
    <row r="2888" spans="17:21">
      <c r="Q2888">
        <v>4</v>
      </c>
      <c r="R2888">
        <v>23</v>
      </c>
      <c r="S2888">
        <v>8</v>
      </c>
      <c r="T2888" t="s">
        <v>9331</v>
      </c>
      <c r="U2888" t="s">
        <v>9332</v>
      </c>
    </row>
    <row r="2889" spans="17:21">
      <c r="Q2889">
        <v>4</v>
      </c>
      <c r="R2889">
        <v>23</v>
      </c>
      <c r="S2889">
        <v>9</v>
      </c>
      <c r="T2889" t="s">
        <v>5630</v>
      </c>
      <c r="U2889" t="s">
        <v>9333</v>
      </c>
    </row>
    <row r="2890" spans="17:21">
      <c r="Q2890">
        <v>4</v>
      </c>
      <c r="R2890">
        <v>23</v>
      </c>
      <c r="S2890">
        <v>10</v>
      </c>
      <c r="T2890" t="s">
        <v>5654</v>
      </c>
      <c r="U2890" t="s">
        <v>9334</v>
      </c>
    </row>
    <row r="2891" spans="17:21">
      <c r="Q2891">
        <v>4</v>
      </c>
      <c r="R2891">
        <v>23</v>
      </c>
      <c r="S2891">
        <v>11</v>
      </c>
      <c r="T2891" t="s">
        <v>5283</v>
      </c>
      <c r="U2891" t="s">
        <v>9335</v>
      </c>
    </row>
    <row r="2892" spans="17:21">
      <c r="Q2892">
        <v>4</v>
      </c>
      <c r="R2892">
        <v>23</v>
      </c>
      <c r="S2892">
        <v>12</v>
      </c>
      <c r="T2892" t="s">
        <v>9209</v>
      </c>
      <c r="U2892" t="s">
        <v>9336</v>
      </c>
    </row>
    <row r="2893" spans="17:21">
      <c r="Q2893">
        <v>4</v>
      </c>
      <c r="R2893">
        <v>23</v>
      </c>
      <c r="S2893">
        <v>13</v>
      </c>
      <c r="T2893" t="s">
        <v>9337</v>
      </c>
      <c r="U2893" t="s">
        <v>9338</v>
      </c>
    </row>
    <row r="2894" spans="17:21">
      <c r="Q2894">
        <v>4</v>
      </c>
      <c r="R2894">
        <v>23</v>
      </c>
      <c r="S2894">
        <v>14</v>
      </c>
      <c r="T2894" t="s">
        <v>9339</v>
      </c>
      <c r="U2894" t="s">
        <v>9340</v>
      </c>
    </row>
    <row r="2895" spans="17:21">
      <c r="Q2895">
        <v>4</v>
      </c>
      <c r="R2895">
        <v>23</v>
      </c>
      <c r="S2895">
        <v>15</v>
      </c>
      <c r="T2895" t="s">
        <v>9341</v>
      </c>
      <c r="U2895" t="s">
        <v>9342</v>
      </c>
    </row>
    <row r="2896" spans="17:21">
      <c r="Q2896">
        <v>4</v>
      </c>
      <c r="R2896">
        <v>23</v>
      </c>
      <c r="S2896">
        <v>16</v>
      </c>
      <c r="T2896" t="s">
        <v>9343</v>
      </c>
      <c r="U2896" t="s">
        <v>9344</v>
      </c>
    </row>
    <row r="2897" spans="17:21">
      <c r="Q2897">
        <v>4</v>
      </c>
      <c r="R2897">
        <v>23</v>
      </c>
      <c r="S2897">
        <v>17</v>
      </c>
      <c r="T2897" t="s">
        <v>9345</v>
      </c>
      <c r="U2897" t="s">
        <v>9346</v>
      </c>
    </row>
    <row r="2898" spans="17:21">
      <c r="Q2898">
        <v>4</v>
      </c>
      <c r="R2898">
        <v>23</v>
      </c>
      <c r="S2898">
        <v>18</v>
      </c>
      <c r="T2898" t="s">
        <v>9347</v>
      </c>
      <c r="U2898" t="s">
        <v>9348</v>
      </c>
    </row>
    <row r="2899" spans="17:21">
      <c r="Q2899">
        <v>4</v>
      </c>
      <c r="R2899">
        <v>23</v>
      </c>
      <c r="S2899">
        <v>19</v>
      </c>
      <c r="T2899" t="s">
        <v>9349</v>
      </c>
      <c r="U2899" t="s">
        <v>9350</v>
      </c>
    </row>
    <row r="2900" spans="17:21">
      <c r="Q2900">
        <v>4</v>
      </c>
      <c r="R2900">
        <v>23</v>
      </c>
      <c r="S2900">
        <v>20</v>
      </c>
      <c r="T2900" t="s">
        <v>9351</v>
      </c>
      <c r="U2900" t="s">
        <v>9352</v>
      </c>
    </row>
    <row r="2901" spans="17:21">
      <c r="Q2901">
        <v>4</v>
      </c>
      <c r="R2901">
        <v>23</v>
      </c>
      <c r="S2901">
        <v>21</v>
      </c>
      <c r="T2901" t="s">
        <v>9353</v>
      </c>
      <c r="U2901" t="s">
        <v>9354</v>
      </c>
    </row>
    <row r="2902" spans="17:21">
      <c r="Q2902">
        <v>4</v>
      </c>
      <c r="R2902">
        <v>23</v>
      </c>
      <c r="S2902">
        <v>22</v>
      </c>
      <c r="T2902" t="s">
        <v>9355</v>
      </c>
      <c r="U2902" t="s">
        <v>9356</v>
      </c>
    </row>
    <row r="2903" spans="17:21">
      <c r="Q2903">
        <v>4</v>
      </c>
      <c r="R2903">
        <v>23</v>
      </c>
      <c r="S2903">
        <v>23</v>
      </c>
      <c r="T2903" t="s">
        <v>9357</v>
      </c>
      <c r="U2903" t="s">
        <v>9358</v>
      </c>
    </row>
    <row r="2904" spans="17:21">
      <c r="Q2904">
        <v>4</v>
      </c>
      <c r="R2904">
        <v>23</v>
      </c>
      <c r="S2904">
        <v>24</v>
      </c>
      <c r="T2904" t="s">
        <v>9359</v>
      </c>
      <c r="U2904" t="s">
        <v>9360</v>
      </c>
    </row>
    <row r="2905" spans="17:21">
      <c r="Q2905">
        <v>4</v>
      </c>
      <c r="R2905">
        <v>23</v>
      </c>
      <c r="S2905">
        <v>25</v>
      </c>
      <c r="T2905" t="s">
        <v>9361</v>
      </c>
      <c r="U2905" t="s">
        <v>9362</v>
      </c>
    </row>
    <row r="2906" spans="17:21">
      <c r="Q2906">
        <v>4</v>
      </c>
      <c r="R2906">
        <v>23</v>
      </c>
      <c r="S2906">
        <v>26</v>
      </c>
      <c r="T2906" t="s">
        <v>9363</v>
      </c>
      <c r="U2906" t="s">
        <v>9364</v>
      </c>
    </row>
    <row r="2907" spans="17:21">
      <c r="Q2907">
        <v>4</v>
      </c>
      <c r="R2907">
        <v>23</v>
      </c>
      <c r="S2907">
        <v>27</v>
      </c>
      <c r="T2907" t="s">
        <v>9365</v>
      </c>
      <c r="U2907" t="s">
        <v>9366</v>
      </c>
    </row>
    <row r="2908" spans="17:21">
      <c r="Q2908">
        <v>4</v>
      </c>
      <c r="R2908">
        <v>23</v>
      </c>
      <c r="S2908">
        <v>28</v>
      </c>
      <c r="T2908" t="s">
        <v>9367</v>
      </c>
      <c r="U2908" t="s">
        <v>9368</v>
      </c>
    </row>
    <row r="2909" spans="17:21">
      <c r="Q2909">
        <v>4</v>
      </c>
      <c r="R2909">
        <v>23</v>
      </c>
      <c r="S2909">
        <v>29</v>
      </c>
      <c r="T2909" t="s">
        <v>9369</v>
      </c>
      <c r="U2909" t="s">
        <v>9370</v>
      </c>
    </row>
    <row r="2910" spans="17:21">
      <c r="Q2910">
        <v>4</v>
      </c>
      <c r="R2910">
        <v>23</v>
      </c>
      <c r="S2910">
        <v>30</v>
      </c>
      <c r="T2910" t="s">
        <v>9371</v>
      </c>
      <c r="U2910" t="s">
        <v>9372</v>
      </c>
    </row>
    <row r="2911" spans="17:21">
      <c r="Q2911">
        <v>4</v>
      </c>
      <c r="R2911">
        <v>23</v>
      </c>
      <c r="S2911">
        <v>31</v>
      </c>
      <c r="T2911" t="s">
        <v>9373</v>
      </c>
      <c r="U2911" t="s">
        <v>9374</v>
      </c>
    </row>
    <row r="2912" spans="17:21">
      <c r="Q2912">
        <v>4</v>
      </c>
      <c r="R2912">
        <v>23</v>
      </c>
      <c r="S2912">
        <v>32</v>
      </c>
      <c r="T2912" t="s">
        <v>9375</v>
      </c>
      <c r="U2912" t="s">
        <v>9376</v>
      </c>
    </row>
    <row r="2913" spans="17:21">
      <c r="Q2913">
        <v>4</v>
      </c>
      <c r="R2913">
        <v>23</v>
      </c>
      <c r="S2913">
        <v>33</v>
      </c>
      <c r="T2913" t="s">
        <v>9377</v>
      </c>
      <c r="U2913" t="s">
        <v>9378</v>
      </c>
    </row>
    <row r="2914" spans="17:21">
      <c r="Q2914">
        <v>4</v>
      </c>
      <c r="R2914">
        <v>23</v>
      </c>
      <c r="S2914">
        <v>34</v>
      </c>
      <c r="T2914" t="s">
        <v>9379</v>
      </c>
      <c r="U2914" t="s">
        <v>9380</v>
      </c>
    </row>
    <row r="2915" spans="17:21">
      <c r="Q2915">
        <v>4</v>
      </c>
      <c r="R2915">
        <v>23</v>
      </c>
      <c r="S2915">
        <v>35</v>
      </c>
      <c r="T2915" t="s">
        <v>9381</v>
      </c>
      <c r="U2915" t="s">
        <v>9382</v>
      </c>
    </row>
    <row r="2916" spans="17:21">
      <c r="Q2916">
        <v>4</v>
      </c>
      <c r="R2916">
        <v>23</v>
      </c>
      <c r="S2916">
        <v>36</v>
      </c>
      <c r="T2916" t="s">
        <v>9383</v>
      </c>
      <c r="U2916" t="s">
        <v>9384</v>
      </c>
    </row>
    <row r="2917" spans="17:21">
      <c r="Q2917">
        <v>4</v>
      </c>
      <c r="R2917">
        <v>23</v>
      </c>
      <c r="S2917">
        <v>37</v>
      </c>
      <c r="T2917" t="s">
        <v>9385</v>
      </c>
      <c r="U2917" t="s">
        <v>9386</v>
      </c>
    </row>
    <row r="2918" spans="17:21">
      <c r="Q2918">
        <v>4</v>
      </c>
      <c r="R2918">
        <v>23</v>
      </c>
      <c r="S2918">
        <v>38</v>
      </c>
      <c r="T2918" t="s">
        <v>9387</v>
      </c>
      <c r="U2918" t="s">
        <v>9388</v>
      </c>
    </row>
    <row r="2919" spans="17:21">
      <c r="Q2919">
        <v>4</v>
      </c>
      <c r="R2919">
        <v>23</v>
      </c>
      <c r="S2919">
        <v>39</v>
      </c>
      <c r="T2919" t="s">
        <v>9389</v>
      </c>
      <c r="U2919" t="s">
        <v>9390</v>
      </c>
    </row>
    <row r="2920" spans="17:21">
      <c r="Q2920">
        <v>4</v>
      </c>
      <c r="R2920">
        <v>23</v>
      </c>
      <c r="S2920">
        <v>40</v>
      </c>
      <c r="T2920" t="s">
        <v>9391</v>
      </c>
      <c r="U2920" t="s">
        <v>9392</v>
      </c>
    </row>
    <row r="2921" spans="17:21">
      <c r="Q2921">
        <v>4</v>
      </c>
      <c r="R2921">
        <v>23</v>
      </c>
      <c r="S2921">
        <v>41</v>
      </c>
      <c r="T2921" t="s">
        <v>9393</v>
      </c>
      <c r="U2921" t="s">
        <v>9394</v>
      </c>
    </row>
    <row r="2922" spans="17:21">
      <c r="Q2922">
        <v>4</v>
      </c>
      <c r="R2922">
        <v>23</v>
      </c>
      <c r="S2922">
        <v>42</v>
      </c>
      <c r="T2922" t="s">
        <v>8455</v>
      </c>
      <c r="U2922" t="s">
        <v>9395</v>
      </c>
    </row>
    <row r="2923" spans="17:21">
      <c r="Q2923">
        <v>4</v>
      </c>
      <c r="R2923">
        <v>23</v>
      </c>
      <c r="S2923">
        <v>43</v>
      </c>
      <c r="T2923" t="s">
        <v>9396</v>
      </c>
      <c r="U2923" t="s">
        <v>9397</v>
      </c>
    </row>
    <row r="2924" spans="17:21">
      <c r="Q2924">
        <v>4</v>
      </c>
      <c r="R2924">
        <v>23</v>
      </c>
      <c r="S2924">
        <v>44</v>
      </c>
      <c r="T2924" t="s">
        <v>9398</v>
      </c>
      <c r="U2924" t="s">
        <v>9399</v>
      </c>
    </row>
    <row r="2925" spans="17:21">
      <c r="Q2925">
        <v>4</v>
      </c>
      <c r="R2925">
        <v>23</v>
      </c>
      <c r="S2925">
        <v>45</v>
      </c>
      <c r="T2925" t="s">
        <v>9400</v>
      </c>
      <c r="U2925" t="s">
        <v>9401</v>
      </c>
    </row>
    <row r="2926" spans="17:21">
      <c r="Q2926">
        <v>4</v>
      </c>
      <c r="R2926">
        <v>23</v>
      </c>
      <c r="S2926">
        <v>46</v>
      </c>
      <c r="T2926" t="s">
        <v>9402</v>
      </c>
      <c r="U2926" t="s">
        <v>9403</v>
      </c>
    </row>
    <row r="2927" spans="17:21">
      <c r="Q2927">
        <v>4</v>
      </c>
      <c r="R2927">
        <v>23</v>
      </c>
      <c r="S2927">
        <v>47</v>
      </c>
      <c r="T2927" t="s">
        <v>9404</v>
      </c>
      <c r="U2927" t="s">
        <v>9405</v>
      </c>
    </row>
    <row r="2928" spans="17:21">
      <c r="Q2928">
        <v>4</v>
      </c>
      <c r="R2928">
        <v>23</v>
      </c>
      <c r="S2928">
        <v>48</v>
      </c>
      <c r="T2928" t="s">
        <v>9406</v>
      </c>
      <c r="U2928" t="s">
        <v>9407</v>
      </c>
    </row>
    <row r="2929" spans="17:21">
      <c r="Q2929">
        <v>4</v>
      </c>
      <c r="R2929">
        <v>23</v>
      </c>
      <c r="S2929">
        <v>49</v>
      </c>
      <c r="T2929" t="s">
        <v>5577</v>
      </c>
      <c r="U2929" t="s">
        <v>9408</v>
      </c>
    </row>
    <row r="2930" spans="17:21">
      <c r="Q2930">
        <v>4</v>
      </c>
      <c r="R2930">
        <v>23</v>
      </c>
      <c r="S2930">
        <v>50</v>
      </c>
      <c r="T2930" t="s">
        <v>5581</v>
      </c>
      <c r="U2930" t="s">
        <v>9409</v>
      </c>
    </row>
    <row r="2931" spans="17:21">
      <c r="Q2931">
        <v>4</v>
      </c>
      <c r="R2931">
        <v>23</v>
      </c>
      <c r="S2931">
        <v>51</v>
      </c>
      <c r="T2931" t="s">
        <v>5589</v>
      </c>
      <c r="U2931" t="s">
        <v>9410</v>
      </c>
    </row>
    <row r="2932" spans="17:21">
      <c r="Q2932">
        <v>4</v>
      </c>
      <c r="R2932">
        <v>23</v>
      </c>
      <c r="S2932">
        <v>52</v>
      </c>
      <c r="T2932" t="s">
        <v>9411</v>
      </c>
      <c r="U2932" t="s">
        <v>9412</v>
      </c>
    </row>
    <row r="2933" spans="17:21">
      <c r="Q2933">
        <v>4</v>
      </c>
      <c r="R2933">
        <v>23</v>
      </c>
      <c r="S2933">
        <v>53</v>
      </c>
      <c r="T2933" t="s">
        <v>5605</v>
      </c>
      <c r="U2933" t="s">
        <v>9413</v>
      </c>
    </row>
    <row r="2934" spans="17:21">
      <c r="Q2934">
        <v>4</v>
      </c>
      <c r="R2934">
        <v>24</v>
      </c>
      <c r="S2934">
        <v>1</v>
      </c>
      <c r="T2934" t="s">
        <v>394</v>
      </c>
      <c r="U2934" t="s">
        <v>9414</v>
      </c>
    </row>
    <row r="2935" spans="17:21">
      <c r="Q2935">
        <v>4</v>
      </c>
      <c r="R2935">
        <v>24</v>
      </c>
      <c r="S2935">
        <v>2</v>
      </c>
      <c r="T2935" t="s">
        <v>5252</v>
      </c>
      <c r="U2935" t="s">
        <v>9415</v>
      </c>
    </row>
    <row r="2936" spans="17:21">
      <c r="Q2936">
        <v>4</v>
      </c>
      <c r="R2936">
        <v>24</v>
      </c>
      <c r="S2936">
        <v>3</v>
      </c>
      <c r="T2936" t="s">
        <v>9416</v>
      </c>
      <c r="U2936" t="s">
        <v>9417</v>
      </c>
    </row>
    <row r="2937" spans="17:21">
      <c r="Q2937">
        <v>4</v>
      </c>
      <c r="R2937">
        <v>24</v>
      </c>
      <c r="S2937">
        <v>4</v>
      </c>
      <c r="T2937" t="s">
        <v>5619</v>
      </c>
      <c r="U2937" t="s">
        <v>9418</v>
      </c>
    </row>
    <row r="2938" spans="17:21">
      <c r="Q2938">
        <v>4</v>
      </c>
      <c r="R2938">
        <v>24</v>
      </c>
      <c r="S2938">
        <v>5</v>
      </c>
      <c r="T2938" t="s">
        <v>6222</v>
      </c>
      <c r="U2938" t="s">
        <v>9419</v>
      </c>
    </row>
    <row r="2939" spans="17:21">
      <c r="Q2939">
        <v>4</v>
      </c>
      <c r="R2939">
        <v>24</v>
      </c>
      <c r="S2939">
        <v>6</v>
      </c>
      <c r="T2939" t="s">
        <v>9420</v>
      </c>
      <c r="U2939" t="s">
        <v>9421</v>
      </c>
    </row>
    <row r="2940" spans="17:21">
      <c r="Q2940">
        <v>4</v>
      </c>
      <c r="R2940">
        <v>24</v>
      </c>
      <c r="S2940">
        <v>7</v>
      </c>
      <c r="T2940" t="s">
        <v>2575</v>
      </c>
      <c r="U2940" t="s">
        <v>9422</v>
      </c>
    </row>
    <row r="2941" spans="17:21">
      <c r="Q2941">
        <v>4</v>
      </c>
      <c r="R2941">
        <v>24</v>
      </c>
      <c r="S2941">
        <v>8</v>
      </c>
      <c r="T2941" t="s">
        <v>5994</v>
      </c>
      <c r="U2941" t="s">
        <v>9423</v>
      </c>
    </row>
    <row r="2942" spans="17:21">
      <c r="Q2942">
        <v>4</v>
      </c>
      <c r="R2942">
        <v>24</v>
      </c>
      <c r="S2942">
        <v>9</v>
      </c>
      <c r="T2942" t="s">
        <v>9424</v>
      </c>
      <c r="U2942" t="s">
        <v>9425</v>
      </c>
    </row>
    <row r="2943" spans="17:21">
      <c r="Q2943">
        <v>4</v>
      </c>
      <c r="R2943">
        <v>24</v>
      </c>
      <c r="S2943">
        <v>10</v>
      </c>
      <c r="T2943" t="s">
        <v>7235</v>
      </c>
      <c r="U2943" t="s">
        <v>9426</v>
      </c>
    </row>
    <row r="2944" spans="17:21">
      <c r="Q2944">
        <v>4</v>
      </c>
      <c r="R2944">
        <v>24</v>
      </c>
      <c r="S2944">
        <v>11</v>
      </c>
      <c r="T2944" t="s">
        <v>9427</v>
      </c>
      <c r="U2944" t="s">
        <v>9428</v>
      </c>
    </row>
    <row r="2945" spans="17:21">
      <c r="Q2945">
        <v>4</v>
      </c>
      <c r="R2945">
        <v>24</v>
      </c>
      <c r="S2945">
        <v>12</v>
      </c>
      <c r="T2945" t="s">
        <v>5279</v>
      </c>
      <c r="U2945" t="s">
        <v>9429</v>
      </c>
    </row>
    <row r="2946" spans="17:21">
      <c r="Q2946">
        <v>4</v>
      </c>
      <c r="R2946">
        <v>24</v>
      </c>
      <c r="S2946">
        <v>13</v>
      </c>
      <c r="T2946" t="s">
        <v>5283</v>
      </c>
      <c r="U2946" t="s">
        <v>9430</v>
      </c>
    </row>
    <row r="2947" spans="17:21">
      <c r="Q2947">
        <v>4</v>
      </c>
      <c r="R2947">
        <v>24</v>
      </c>
      <c r="S2947">
        <v>14</v>
      </c>
      <c r="T2947" t="s">
        <v>9431</v>
      </c>
      <c r="U2947" t="s">
        <v>9432</v>
      </c>
    </row>
    <row r="2948" spans="17:21">
      <c r="Q2948">
        <v>4</v>
      </c>
      <c r="R2948">
        <v>24</v>
      </c>
      <c r="S2948">
        <v>15</v>
      </c>
      <c r="T2948" t="s">
        <v>9433</v>
      </c>
      <c r="U2948" t="s">
        <v>9434</v>
      </c>
    </row>
    <row r="2949" spans="17:21">
      <c r="Q2949">
        <v>4</v>
      </c>
      <c r="R2949">
        <v>24</v>
      </c>
      <c r="S2949">
        <v>16</v>
      </c>
      <c r="T2949" t="s">
        <v>9435</v>
      </c>
      <c r="U2949" t="s">
        <v>9436</v>
      </c>
    </row>
    <row r="2950" spans="17:21">
      <c r="Q2950">
        <v>4</v>
      </c>
      <c r="R2950">
        <v>24</v>
      </c>
      <c r="S2950">
        <v>17</v>
      </c>
      <c r="T2950" t="s">
        <v>9437</v>
      </c>
      <c r="U2950" t="s">
        <v>9438</v>
      </c>
    </row>
    <row r="2951" spans="17:21">
      <c r="Q2951">
        <v>4</v>
      </c>
      <c r="R2951">
        <v>24</v>
      </c>
      <c r="S2951">
        <v>18</v>
      </c>
      <c r="T2951" t="s">
        <v>9439</v>
      </c>
      <c r="U2951" t="s">
        <v>9440</v>
      </c>
    </row>
    <row r="2952" spans="17:21">
      <c r="Q2952">
        <v>4</v>
      </c>
      <c r="R2952">
        <v>24</v>
      </c>
      <c r="S2952">
        <v>19</v>
      </c>
      <c r="T2952" t="s">
        <v>9441</v>
      </c>
      <c r="U2952" t="s">
        <v>9442</v>
      </c>
    </row>
    <row r="2953" spans="17:21">
      <c r="Q2953">
        <v>4</v>
      </c>
      <c r="R2953">
        <v>24</v>
      </c>
      <c r="S2953">
        <v>20</v>
      </c>
      <c r="T2953" t="s">
        <v>9443</v>
      </c>
      <c r="U2953" t="s">
        <v>9444</v>
      </c>
    </row>
    <row r="2954" spans="17:21">
      <c r="Q2954">
        <v>4</v>
      </c>
      <c r="R2954">
        <v>24</v>
      </c>
      <c r="S2954">
        <v>21</v>
      </c>
      <c r="T2954" t="s">
        <v>9445</v>
      </c>
      <c r="U2954" t="s">
        <v>9446</v>
      </c>
    </row>
    <row r="2955" spans="17:21">
      <c r="Q2955">
        <v>4</v>
      </c>
      <c r="R2955">
        <v>24</v>
      </c>
      <c r="S2955">
        <v>22</v>
      </c>
      <c r="T2955" t="s">
        <v>9447</v>
      </c>
      <c r="U2955" t="s">
        <v>9448</v>
      </c>
    </row>
    <row r="2956" spans="17:21">
      <c r="Q2956">
        <v>4</v>
      </c>
      <c r="R2956">
        <v>24</v>
      </c>
      <c r="S2956">
        <v>23</v>
      </c>
      <c r="T2956" t="s">
        <v>9449</v>
      </c>
      <c r="U2956" t="s">
        <v>9450</v>
      </c>
    </row>
    <row r="2957" spans="17:21">
      <c r="Q2957">
        <v>4</v>
      </c>
      <c r="R2957">
        <v>24</v>
      </c>
      <c r="S2957">
        <v>24</v>
      </c>
      <c r="T2957" t="s">
        <v>9451</v>
      </c>
      <c r="U2957" t="s">
        <v>9452</v>
      </c>
    </row>
    <row r="2958" spans="17:21">
      <c r="Q2958">
        <v>4</v>
      </c>
      <c r="R2958">
        <v>24</v>
      </c>
      <c r="S2958">
        <v>25</v>
      </c>
      <c r="T2958" t="s">
        <v>9453</v>
      </c>
      <c r="U2958" t="s">
        <v>9454</v>
      </c>
    </row>
    <row r="2959" spans="17:21">
      <c r="Q2959">
        <v>4</v>
      </c>
      <c r="R2959">
        <v>24</v>
      </c>
      <c r="S2959">
        <v>26</v>
      </c>
      <c r="T2959" t="s">
        <v>9455</v>
      </c>
      <c r="U2959" t="s">
        <v>9456</v>
      </c>
    </row>
    <row r="2960" spans="17:21">
      <c r="Q2960">
        <v>4</v>
      </c>
      <c r="R2960">
        <v>24</v>
      </c>
      <c r="S2960">
        <v>27</v>
      </c>
      <c r="T2960" t="s">
        <v>9457</v>
      </c>
      <c r="U2960" t="s">
        <v>9458</v>
      </c>
    </row>
    <row r="2961" spans="17:21">
      <c r="Q2961">
        <v>4</v>
      </c>
      <c r="R2961">
        <v>24</v>
      </c>
      <c r="S2961">
        <v>28</v>
      </c>
      <c r="T2961" t="s">
        <v>9459</v>
      </c>
      <c r="U2961" t="s">
        <v>9460</v>
      </c>
    </row>
    <row r="2962" spans="17:21">
      <c r="Q2962">
        <v>4</v>
      </c>
      <c r="R2962">
        <v>24</v>
      </c>
      <c r="S2962">
        <v>29</v>
      </c>
      <c r="T2962" t="s">
        <v>9461</v>
      </c>
      <c r="U2962" t="s">
        <v>9462</v>
      </c>
    </row>
    <row r="2963" spans="17:21">
      <c r="Q2963">
        <v>4</v>
      </c>
      <c r="R2963">
        <v>24</v>
      </c>
      <c r="S2963">
        <v>30</v>
      </c>
      <c r="T2963" t="s">
        <v>9463</v>
      </c>
      <c r="U2963" t="s">
        <v>9464</v>
      </c>
    </row>
    <row r="2964" spans="17:21">
      <c r="Q2964">
        <v>4</v>
      </c>
      <c r="R2964">
        <v>24</v>
      </c>
      <c r="S2964">
        <v>31</v>
      </c>
      <c r="T2964" t="s">
        <v>9465</v>
      </c>
      <c r="U2964" t="s">
        <v>9466</v>
      </c>
    </row>
    <row r="2965" spans="17:21">
      <c r="Q2965">
        <v>4</v>
      </c>
      <c r="R2965">
        <v>24</v>
      </c>
      <c r="S2965">
        <v>32</v>
      </c>
      <c r="T2965" t="s">
        <v>9467</v>
      </c>
      <c r="U2965" t="s">
        <v>9468</v>
      </c>
    </row>
    <row r="2966" spans="17:21">
      <c r="Q2966">
        <v>4</v>
      </c>
      <c r="R2966">
        <v>24</v>
      </c>
      <c r="S2966">
        <v>33</v>
      </c>
      <c r="T2966" t="s">
        <v>9469</v>
      </c>
      <c r="U2966" t="s">
        <v>9470</v>
      </c>
    </row>
    <row r="2967" spans="17:21">
      <c r="Q2967">
        <v>4</v>
      </c>
      <c r="R2967">
        <v>24</v>
      </c>
      <c r="S2967">
        <v>34</v>
      </c>
      <c r="T2967" t="s">
        <v>9471</v>
      </c>
      <c r="U2967" t="s">
        <v>9472</v>
      </c>
    </row>
    <row r="2968" spans="17:21">
      <c r="Q2968">
        <v>4</v>
      </c>
      <c r="R2968">
        <v>24</v>
      </c>
      <c r="S2968">
        <v>35</v>
      </c>
      <c r="T2968" t="s">
        <v>9473</v>
      </c>
      <c r="U2968" t="s">
        <v>9474</v>
      </c>
    </row>
    <row r="2969" spans="17:21">
      <c r="Q2969">
        <v>4</v>
      </c>
      <c r="R2969">
        <v>24</v>
      </c>
      <c r="S2969">
        <v>36</v>
      </c>
      <c r="T2969" t="s">
        <v>9475</v>
      </c>
      <c r="U2969" t="s">
        <v>9476</v>
      </c>
    </row>
    <row r="2970" spans="17:21">
      <c r="Q2970">
        <v>4</v>
      </c>
      <c r="R2970">
        <v>24</v>
      </c>
      <c r="S2970">
        <v>37</v>
      </c>
      <c r="T2970" t="s">
        <v>9477</v>
      </c>
      <c r="U2970" t="s">
        <v>9478</v>
      </c>
    </row>
    <row r="2971" spans="17:21">
      <c r="Q2971">
        <v>4</v>
      </c>
      <c r="R2971">
        <v>24</v>
      </c>
      <c r="S2971">
        <v>38</v>
      </c>
      <c r="T2971" t="s">
        <v>9479</v>
      </c>
      <c r="U2971" t="s">
        <v>9480</v>
      </c>
    </row>
    <row r="2972" spans="17:21">
      <c r="Q2972">
        <v>4</v>
      </c>
      <c r="R2972">
        <v>24</v>
      </c>
      <c r="S2972">
        <v>39</v>
      </c>
      <c r="T2972" t="s">
        <v>9481</v>
      </c>
      <c r="U2972" t="s">
        <v>9482</v>
      </c>
    </row>
    <row r="2973" spans="17:21">
      <c r="Q2973">
        <v>4</v>
      </c>
      <c r="R2973">
        <v>24</v>
      </c>
      <c r="S2973">
        <v>40</v>
      </c>
      <c r="T2973" t="s">
        <v>9483</v>
      </c>
      <c r="U2973" t="s">
        <v>9484</v>
      </c>
    </row>
    <row r="2974" spans="17:21">
      <c r="Q2974">
        <v>4</v>
      </c>
      <c r="R2974">
        <v>24</v>
      </c>
      <c r="S2974">
        <v>41</v>
      </c>
      <c r="T2974" t="s">
        <v>9485</v>
      </c>
      <c r="U2974" t="s">
        <v>9486</v>
      </c>
    </row>
    <row r="2975" spans="17:21">
      <c r="Q2975">
        <v>4</v>
      </c>
      <c r="R2975">
        <v>24</v>
      </c>
      <c r="S2975">
        <v>42</v>
      </c>
      <c r="T2975" t="s">
        <v>9487</v>
      </c>
      <c r="U2975" t="s">
        <v>9488</v>
      </c>
    </row>
    <row r="2976" spans="17:21">
      <c r="Q2976">
        <v>4</v>
      </c>
      <c r="R2976">
        <v>24</v>
      </c>
      <c r="S2976">
        <v>43</v>
      </c>
      <c r="T2976" t="s">
        <v>9489</v>
      </c>
      <c r="U2976" t="s">
        <v>9490</v>
      </c>
    </row>
    <row r="2977" spans="17:21">
      <c r="Q2977">
        <v>4</v>
      </c>
      <c r="R2977">
        <v>24</v>
      </c>
      <c r="S2977">
        <v>44</v>
      </c>
      <c r="T2977" t="s">
        <v>9491</v>
      </c>
      <c r="U2977" t="s">
        <v>9492</v>
      </c>
    </row>
    <row r="2978" spans="17:21">
      <c r="Q2978">
        <v>4</v>
      </c>
      <c r="R2978">
        <v>24</v>
      </c>
      <c r="S2978">
        <v>45</v>
      </c>
      <c r="T2978" t="s">
        <v>9493</v>
      </c>
      <c r="U2978" t="s">
        <v>9494</v>
      </c>
    </row>
    <row r="2979" spans="17:21">
      <c r="Q2979">
        <v>4</v>
      </c>
      <c r="R2979">
        <v>24</v>
      </c>
      <c r="S2979">
        <v>46</v>
      </c>
      <c r="T2979" t="s">
        <v>9495</v>
      </c>
      <c r="U2979" t="s">
        <v>9496</v>
      </c>
    </row>
    <row r="2980" spans="17:21">
      <c r="Q2980">
        <v>4</v>
      </c>
      <c r="R2980">
        <v>24</v>
      </c>
      <c r="S2980">
        <v>47</v>
      </c>
      <c r="T2980" t="s">
        <v>9497</v>
      </c>
      <c r="U2980" t="s">
        <v>9498</v>
      </c>
    </row>
    <row r="2981" spans="17:21">
      <c r="Q2981">
        <v>4</v>
      </c>
      <c r="R2981">
        <v>24</v>
      </c>
      <c r="S2981">
        <v>48</v>
      </c>
      <c r="T2981" t="s">
        <v>9499</v>
      </c>
      <c r="U2981" t="s">
        <v>9500</v>
      </c>
    </row>
    <row r="2982" spans="17:21">
      <c r="Q2982">
        <v>4</v>
      </c>
      <c r="R2982">
        <v>24</v>
      </c>
      <c r="S2982">
        <v>49</v>
      </c>
      <c r="T2982" t="s">
        <v>9501</v>
      </c>
      <c r="U2982" t="s">
        <v>9502</v>
      </c>
    </row>
    <row r="2983" spans="17:21">
      <c r="Q2983">
        <v>4</v>
      </c>
      <c r="R2983">
        <v>24</v>
      </c>
      <c r="S2983">
        <v>50</v>
      </c>
      <c r="T2983" t="s">
        <v>9503</v>
      </c>
      <c r="U2983" t="s">
        <v>9504</v>
      </c>
    </row>
    <row r="2984" spans="17:21">
      <c r="Q2984">
        <v>4</v>
      </c>
      <c r="R2984">
        <v>24</v>
      </c>
      <c r="S2984">
        <v>51</v>
      </c>
      <c r="T2984" t="s">
        <v>5577</v>
      </c>
      <c r="U2984" t="s">
        <v>9505</v>
      </c>
    </row>
    <row r="2985" spans="17:21">
      <c r="Q2985">
        <v>4</v>
      </c>
      <c r="R2985">
        <v>24</v>
      </c>
      <c r="S2985">
        <v>52</v>
      </c>
      <c r="T2985" t="s">
        <v>5581</v>
      </c>
      <c r="U2985" t="s">
        <v>9506</v>
      </c>
    </row>
    <row r="2986" spans="17:21">
      <c r="Q2986">
        <v>4</v>
      </c>
      <c r="R2986">
        <v>24</v>
      </c>
      <c r="S2986">
        <v>53</v>
      </c>
      <c r="T2986" t="s">
        <v>5585</v>
      </c>
      <c r="U2986" t="s">
        <v>9507</v>
      </c>
    </row>
    <row r="2987" spans="17:21">
      <c r="Q2987">
        <v>4</v>
      </c>
      <c r="R2987">
        <v>24</v>
      </c>
      <c r="S2987">
        <v>54</v>
      </c>
      <c r="T2987" t="s">
        <v>5589</v>
      </c>
      <c r="U2987" t="s">
        <v>9508</v>
      </c>
    </row>
    <row r="2988" spans="17:21">
      <c r="Q2988">
        <v>4</v>
      </c>
      <c r="R2988">
        <v>24</v>
      </c>
      <c r="S2988">
        <v>55</v>
      </c>
      <c r="T2988" t="s">
        <v>5593</v>
      </c>
      <c r="U2988" t="s">
        <v>9509</v>
      </c>
    </row>
    <row r="2989" spans="17:21">
      <c r="Q2989">
        <v>4</v>
      </c>
      <c r="R2989">
        <v>24</v>
      </c>
      <c r="S2989">
        <v>56</v>
      </c>
      <c r="T2989" t="s">
        <v>5605</v>
      </c>
      <c r="U2989" t="s">
        <v>9510</v>
      </c>
    </row>
    <row r="2990" spans="17:21">
      <c r="Q2990">
        <v>4</v>
      </c>
      <c r="R2990">
        <v>25</v>
      </c>
      <c r="S2990">
        <v>1</v>
      </c>
      <c r="T2990" t="s">
        <v>5252</v>
      </c>
      <c r="U2990" t="s">
        <v>9511</v>
      </c>
    </row>
    <row r="2991" spans="17:21">
      <c r="Q2991">
        <v>4</v>
      </c>
      <c r="R2991">
        <v>25</v>
      </c>
      <c r="S2991">
        <v>2</v>
      </c>
      <c r="T2991" t="s">
        <v>394</v>
      </c>
      <c r="U2991" t="s">
        <v>9512</v>
      </c>
    </row>
    <row r="2992" spans="17:21">
      <c r="Q2992">
        <v>4</v>
      </c>
      <c r="R2992">
        <v>25</v>
      </c>
      <c r="S2992">
        <v>3</v>
      </c>
      <c r="T2992" t="s">
        <v>7206</v>
      </c>
      <c r="U2992" t="s">
        <v>9513</v>
      </c>
    </row>
    <row r="2993" spans="17:21">
      <c r="Q2993">
        <v>4</v>
      </c>
      <c r="R2993">
        <v>25</v>
      </c>
      <c r="S2993">
        <v>4</v>
      </c>
      <c r="T2993" t="s">
        <v>9514</v>
      </c>
      <c r="U2993" t="s">
        <v>9515</v>
      </c>
    </row>
    <row r="2994" spans="17:21">
      <c r="Q2994">
        <v>4</v>
      </c>
      <c r="R2994">
        <v>25</v>
      </c>
      <c r="S2994">
        <v>5</v>
      </c>
      <c r="T2994" t="s">
        <v>9516</v>
      </c>
      <c r="U2994" t="s">
        <v>9517</v>
      </c>
    </row>
    <row r="2995" spans="17:21">
      <c r="Q2995">
        <v>4</v>
      </c>
      <c r="R2995">
        <v>25</v>
      </c>
      <c r="S2995">
        <v>6</v>
      </c>
      <c r="T2995" t="s">
        <v>9518</v>
      </c>
      <c r="U2995" t="s">
        <v>9519</v>
      </c>
    </row>
    <row r="2996" spans="17:21">
      <c r="Q2996">
        <v>4</v>
      </c>
      <c r="R2996">
        <v>25</v>
      </c>
      <c r="S2996">
        <v>7</v>
      </c>
      <c r="T2996" t="s">
        <v>9520</v>
      </c>
      <c r="U2996" t="s">
        <v>9521</v>
      </c>
    </row>
    <row r="2997" spans="17:21">
      <c r="Q2997">
        <v>4</v>
      </c>
      <c r="R2997">
        <v>25</v>
      </c>
      <c r="S2997">
        <v>8</v>
      </c>
      <c r="T2997" t="s">
        <v>9522</v>
      </c>
      <c r="U2997" t="s">
        <v>9523</v>
      </c>
    </row>
    <row r="2998" spans="17:21">
      <c r="Q2998">
        <v>4</v>
      </c>
      <c r="R2998">
        <v>25</v>
      </c>
      <c r="S2998">
        <v>9</v>
      </c>
      <c r="T2998" t="s">
        <v>9524</v>
      </c>
      <c r="U2998" t="s">
        <v>9525</v>
      </c>
    </row>
    <row r="2999" spans="17:21">
      <c r="Q2999">
        <v>4</v>
      </c>
      <c r="R2999">
        <v>25</v>
      </c>
      <c r="S2999">
        <v>10</v>
      </c>
      <c r="T2999" t="s">
        <v>5822</v>
      </c>
      <c r="U2999" t="s">
        <v>9526</v>
      </c>
    </row>
    <row r="3000" spans="17:21">
      <c r="Q3000">
        <v>4</v>
      </c>
      <c r="R3000">
        <v>25</v>
      </c>
      <c r="S3000">
        <v>11</v>
      </c>
      <c r="T3000" t="s">
        <v>5283</v>
      </c>
      <c r="U3000" t="s">
        <v>9527</v>
      </c>
    </row>
    <row r="3001" spans="17:21">
      <c r="Q3001">
        <v>4</v>
      </c>
      <c r="R3001">
        <v>25</v>
      </c>
      <c r="S3001">
        <v>12</v>
      </c>
      <c r="T3001" t="s">
        <v>9209</v>
      </c>
      <c r="U3001" t="s">
        <v>9528</v>
      </c>
    </row>
    <row r="3002" spans="17:21">
      <c r="Q3002">
        <v>4</v>
      </c>
      <c r="R3002">
        <v>25</v>
      </c>
      <c r="S3002">
        <v>13</v>
      </c>
      <c r="T3002" t="s">
        <v>9529</v>
      </c>
      <c r="U3002" t="s">
        <v>9530</v>
      </c>
    </row>
    <row r="3003" spans="17:21">
      <c r="Q3003">
        <v>4</v>
      </c>
      <c r="R3003">
        <v>25</v>
      </c>
      <c r="S3003">
        <v>14</v>
      </c>
      <c r="T3003" t="s">
        <v>9531</v>
      </c>
      <c r="U3003" t="s">
        <v>9532</v>
      </c>
    </row>
    <row r="3004" spans="17:21">
      <c r="Q3004">
        <v>4</v>
      </c>
      <c r="R3004">
        <v>25</v>
      </c>
      <c r="S3004">
        <v>15</v>
      </c>
      <c r="T3004" t="s">
        <v>9533</v>
      </c>
      <c r="U3004" t="s">
        <v>9534</v>
      </c>
    </row>
    <row r="3005" spans="17:21">
      <c r="Q3005">
        <v>4</v>
      </c>
      <c r="R3005">
        <v>25</v>
      </c>
      <c r="S3005">
        <v>16</v>
      </c>
      <c r="T3005" t="s">
        <v>9535</v>
      </c>
      <c r="U3005" t="s">
        <v>9536</v>
      </c>
    </row>
    <row r="3006" spans="17:21">
      <c r="Q3006">
        <v>4</v>
      </c>
      <c r="R3006">
        <v>25</v>
      </c>
      <c r="S3006">
        <v>17</v>
      </c>
      <c r="T3006" t="s">
        <v>9537</v>
      </c>
      <c r="U3006" t="s">
        <v>9538</v>
      </c>
    </row>
    <row r="3007" spans="17:21">
      <c r="Q3007">
        <v>4</v>
      </c>
      <c r="R3007">
        <v>25</v>
      </c>
      <c r="S3007">
        <v>18</v>
      </c>
      <c r="T3007" t="s">
        <v>9539</v>
      </c>
      <c r="U3007" t="s">
        <v>9540</v>
      </c>
    </row>
    <row r="3008" spans="17:21">
      <c r="Q3008">
        <v>4</v>
      </c>
      <c r="R3008">
        <v>25</v>
      </c>
      <c r="S3008">
        <v>19</v>
      </c>
      <c r="T3008" t="s">
        <v>9541</v>
      </c>
      <c r="U3008" t="s">
        <v>9542</v>
      </c>
    </row>
    <row r="3009" spans="17:21">
      <c r="Q3009">
        <v>4</v>
      </c>
      <c r="R3009">
        <v>25</v>
      </c>
      <c r="S3009">
        <v>20</v>
      </c>
      <c r="T3009" t="s">
        <v>9543</v>
      </c>
      <c r="U3009" t="s">
        <v>9544</v>
      </c>
    </row>
    <row r="3010" spans="17:21">
      <c r="Q3010">
        <v>4</v>
      </c>
      <c r="R3010">
        <v>25</v>
      </c>
      <c r="S3010">
        <v>21</v>
      </c>
      <c r="T3010" t="s">
        <v>9545</v>
      </c>
      <c r="U3010" t="s">
        <v>9546</v>
      </c>
    </row>
    <row r="3011" spans="17:21">
      <c r="Q3011">
        <v>4</v>
      </c>
      <c r="R3011">
        <v>25</v>
      </c>
      <c r="S3011">
        <v>22</v>
      </c>
      <c r="T3011" t="s">
        <v>9547</v>
      </c>
      <c r="U3011" t="s">
        <v>9548</v>
      </c>
    </row>
    <row r="3012" spans="17:21">
      <c r="Q3012">
        <v>4</v>
      </c>
      <c r="R3012">
        <v>25</v>
      </c>
      <c r="S3012">
        <v>23</v>
      </c>
      <c r="T3012" t="s">
        <v>9549</v>
      </c>
      <c r="U3012" t="s">
        <v>9550</v>
      </c>
    </row>
    <row r="3013" spans="17:21">
      <c r="Q3013">
        <v>4</v>
      </c>
      <c r="R3013">
        <v>25</v>
      </c>
      <c r="S3013">
        <v>24</v>
      </c>
      <c r="T3013" t="s">
        <v>9551</v>
      </c>
      <c r="U3013" t="s">
        <v>9552</v>
      </c>
    </row>
    <row r="3014" spans="17:21">
      <c r="Q3014">
        <v>4</v>
      </c>
      <c r="R3014">
        <v>25</v>
      </c>
      <c r="S3014">
        <v>25</v>
      </c>
      <c r="T3014" t="s">
        <v>9553</v>
      </c>
      <c r="U3014" t="s">
        <v>9554</v>
      </c>
    </row>
    <row r="3015" spans="17:21">
      <c r="Q3015">
        <v>4</v>
      </c>
      <c r="R3015">
        <v>25</v>
      </c>
      <c r="S3015">
        <v>26</v>
      </c>
      <c r="T3015" t="s">
        <v>9555</v>
      </c>
      <c r="U3015" t="s">
        <v>9556</v>
      </c>
    </row>
    <row r="3016" spans="17:21">
      <c r="Q3016">
        <v>4</v>
      </c>
      <c r="R3016">
        <v>25</v>
      </c>
      <c r="S3016">
        <v>27</v>
      </c>
      <c r="T3016" t="s">
        <v>9557</v>
      </c>
      <c r="U3016" t="s">
        <v>9558</v>
      </c>
    </row>
    <row r="3017" spans="17:21">
      <c r="Q3017">
        <v>4</v>
      </c>
      <c r="R3017">
        <v>25</v>
      </c>
      <c r="S3017">
        <v>28</v>
      </c>
      <c r="T3017" t="s">
        <v>9559</v>
      </c>
      <c r="U3017" t="s">
        <v>9560</v>
      </c>
    </row>
    <row r="3018" spans="17:21">
      <c r="Q3018">
        <v>4</v>
      </c>
      <c r="R3018">
        <v>25</v>
      </c>
      <c r="S3018">
        <v>29</v>
      </c>
      <c r="T3018" t="s">
        <v>9561</v>
      </c>
      <c r="U3018" t="s">
        <v>9562</v>
      </c>
    </row>
    <row r="3019" spans="17:21">
      <c r="Q3019">
        <v>4</v>
      </c>
      <c r="R3019">
        <v>25</v>
      </c>
      <c r="S3019">
        <v>30</v>
      </c>
      <c r="T3019" t="s">
        <v>9563</v>
      </c>
      <c r="U3019" t="s">
        <v>9564</v>
      </c>
    </row>
    <row r="3020" spans="17:21">
      <c r="Q3020">
        <v>4</v>
      </c>
      <c r="R3020">
        <v>25</v>
      </c>
      <c r="S3020">
        <v>31</v>
      </c>
      <c r="T3020" t="s">
        <v>9565</v>
      </c>
      <c r="U3020" t="s">
        <v>9566</v>
      </c>
    </row>
    <row r="3021" spans="17:21">
      <c r="Q3021">
        <v>4</v>
      </c>
      <c r="R3021">
        <v>25</v>
      </c>
      <c r="S3021">
        <v>32</v>
      </c>
      <c r="T3021" t="s">
        <v>9567</v>
      </c>
      <c r="U3021" t="s">
        <v>9568</v>
      </c>
    </row>
    <row r="3022" spans="17:21">
      <c r="Q3022">
        <v>4</v>
      </c>
      <c r="R3022">
        <v>25</v>
      </c>
      <c r="S3022">
        <v>33</v>
      </c>
      <c r="T3022" t="s">
        <v>9569</v>
      </c>
      <c r="U3022" t="s">
        <v>9570</v>
      </c>
    </row>
    <row r="3023" spans="17:21">
      <c r="Q3023">
        <v>4</v>
      </c>
      <c r="R3023">
        <v>25</v>
      </c>
      <c r="S3023">
        <v>34</v>
      </c>
      <c r="T3023" t="s">
        <v>9571</v>
      </c>
      <c r="U3023" t="s">
        <v>9572</v>
      </c>
    </row>
    <row r="3024" spans="17:21">
      <c r="Q3024">
        <v>4</v>
      </c>
      <c r="R3024">
        <v>25</v>
      </c>
      <c r="S3024">
        <v>35</v>
      </c>
      <c r="T3024" t="s">
        <v>9573</v>
      </c>
      <c r="U3024" t="s">
        <v>9574</v>
      </c>
    </row>
    <row r="3025" spans="17:21">
      <c r="Q3025">
        <v>4</v>
      </c>
      <c r="R3025">
        <v>25</v>
      </c>
      <c r="S3025">
        <v>36</v>
      </c>
      <c r="T3025" t="s">
        <v>9575</v>
      </c>
      <c r="U3025" t="s">
        <v>9576</v>
      </c>
    </row>
    <row r="3026" spans="17:21">
      <c r="Q3026">
        <v>4</v>
      </c>
      <c r="R3026">
        <v>25</v>
      </c>
      <c r="S3026">
        <v>37</v>
      </c>
      <c r="T3026" t="s">
        <v>9577</v>
      </c>
      <c r="U3026" t="s">
        <v>9578</v>
      </c>
    </row>
    <row r="3027" spans="17:21">
      <c r="Q3027">
        <v>4</v>
      </c>
      <c r="R3027">
        <v>25</v>
      </c>
      <c r="S3027">
        <v>38</v>
      </c>
      <c r="T3027" t="s">
        <v>9579</v>
      </c>
      <c r="U3027" t="s">
        <v>9580</v>
      </c>
    </row>
    <row r="3028" spans="17:21">
      <c r="Q3028">
        <v>4</v>
      </c>
      <c r="R3028">
        <v>25</v>
      </c>
      <c r="S3028">
        <v>39</v>
      </c>
      <c r="T3028" t="s">
        <v>9581</v>
      </c>
      <c r="U3028" t="s">
        <v>9582</v>
      </c>
    </row>
    <row r="3029" spans="17:21">
      <c r="Q3029">
        <v>4</v>
      </c>
      <c r="R3029">
        <v>25</v>
      </c>
      <c r="S3029">
        <v>40</v>
      </c>
      <c r="T3029" t="s">
        <v>9583</v>
      </c>
      <c r="U3029" t="s">
        <v>9584</v>
      </c>
    </row>
    <row r="3030" spans="17:21">
      <c r="Q3030">
        <v>4</v>
      </c>
      <c r="R3030">
        <v>25</v>
      </c>
      <c r="S3030">
        <v>41</v>
      </c>
      <c r="T3030" t="s">
        <v>8455</v>
      </c>
      <c r="U3030" t="s">
        <v>9585</v>
      </c>
    </row>
    <row r="3031" spans="17:21">
      <c r="Q3031">
        <v>4</v>
      </c>
      <c r="R3031">
        <v>25</v>
      </c>
      <c r="S3031">
        <v>42</v>
      </c>
      <c r="T3031" t="s">
        <v>9586</v>
      </c>
      <c r="U3031" t="s">
        <v>9587</v>
      </c>
    </row>
    <row r="3032" spans="17:21">
      <c r="Q3032">
        <v>4</v>
      </c>
      <c r="R3032">
        <v>25</v>
      </c>
      <c r="S3032">
        <v>43</v>
      </c>
      <c r="T3032" t="s">
        <v>9588</v>
      </c>
      <c r="U3032" t="s">
        <v>9589</v>
      </c>
    </row>
    <row r="3033" spans="17:21">
      <c r="Q3033">
        <v>4</v>
      </c>
      <c r="R3033">
        <v>25</v>
      </c>
      <c r="S3033">
        <v>44</v>
      </c>
      <c r="T3033" t="s">
        <v>5577</v>
      </c>
      <c r="U3033" t="s">
        <v>9590</v>
      </c>
    </row>
    <row r="3034" spans="17:21">
      <c r="Q3034">
        <v>4</v>
      </c>
      <c r="R3034">
        <v>25</v>
      </c>
      <c r="S3034">
        <v>45</v>
      </c>
      <c r="T3034" t="s">
        <v>5581</v>
      </c>
      <c r="U3034" t="s">
        <v>9591</v>
      </c>
    </row>
    <row r="3035" spans="17:21">
      <c r="Q3035">
        <v>4</v>
      </c>
      <c r="R3035">
        <v>25</v>
      </c>
      <c r="S3035">
        <v>46</v>
      </c>
      <c r="T3035" t="s">
        <v>5589</v>
      </c>
      <c r="U3035" t="s">
        <v>9592</v>
      </c>
    </row>
    <row r="3036" spans="17:21">
      <c r="Q3036">
        <v>4</v>
      </c>
      <c r="R3036">
        <v>25</v>
      </c>
      <c r="S3036">
        <v>47</v>
      </c>
      <c r="T3036" t="s">
        <v>5593</v>
      </c>
      <c r="U3036" t="s">
        <v>9593</v>
      </c>
    </row>
    <row r="3037" spans="17:21">
      <c r="Q3037">
        <v>4</v>
      </c>
      <c r="R3037">
        <v>25</v>
      </c>
      <c r="S3037">
        <v>48</v>
      </c>
      <c r="T3037" t="s">
        <v>5605</v>
      </c>
      <c r="U3037" t="s">
        <v>9594</v>
      </c>
    </row>
    <row r="3038" spans="17:21">
      <c r="Q3038">
        <v>4</v>
      </c>
      <c r="R3038">
        <v>26</v>
      </c>
      <c r="S3038">
        <v>1</v>
      </c>
      <c r="T3038" t="s">
        <v>394</v>
      </c>
      <c r="U3038" t="s">
        <v>9595</v>
      </c>
    </row>
    <row r="3039" spans="17:21">
      <c r="Q3039">
        <v>4</v>
      </c>
      <c r="R3039">
        <v>26</v>
      </c>
      <c r="S3039">
        <v>2</v>
      </c>
      <c r="T3039" t="s">
        <v>9596</v>
      </c>
      <c r="U3039" t="s">
        <v>9597</v>
      </c>
    </row>
    <row r="3040" spans="17:21">
      <c r="Q3040">
        <v>4</v>
      </c>
      <c r="R3040">
        <v>26</v>
      </c>
      <c r="S3040">
        <v>3</v>
      </c>
      <c r="T3040" t="s">
        <v>9598</v>
      </c>
      <c r="U3040" t="s">
        <v>9599</v>
      </c>
    </row>
    <row r="3041" spans="17:21">
      <c r="Q3041">
        <v>4</v>
      </c>
      <c r="R3041">
        <v>26</v>
      </c>
      <c r="S3041">
        <v>4</v>
      </c>
      <c r="T3041" t="s">
        <v>5794</v>
      </c>
      <c r="U3041" t="s">
        <v>9600</v>
      </c>
    </row>
    <row r="3042" spans="17:21">
      <c r="Q3042">
        <v>4</v>
      </c>
      <c r="R3042">
        <v>26</v>
      </c>
      <c r="S3042">
        <v>5</v>
      </c>
      <c r="T3042" t="s">
        <v>7662</v>
      </c>
      <c r="U3042" t="s">
        <v>9601</v>
      </c>
    </row>
    <row r="3043" spans="17:21">
      <c r="Q3043">
        <v>4</v>
      </c>
      <c r="R3043">
        <v>26</v>
      </c>
      <c r="S3043">
        <v>6</v>
      </c>
      <c r="T3043" t="s">
        <v>5619</v>
      </c>
      <c r="U3043" t="s">
        <v>9602</v>
      </c>
    </row>
    <row r="3044" spans="17:21">
      <c r="Q3044">
        <v>4</v>
      </c>
      <c r="R3044">
        <v>26</v>
      </c>
      <c r="S3044">
        <v>7</v>
      </c>
      <c r="T3044" t="s">
        <v>5804</v>
      </c>
      <c r="U3044" t="s">
        <v>9603</v>
      </c>
    </row>
    <row r="3045" spans="17:21">
      <c r="Q3045">
        <v>4</v>
      </c>
      <c r="R3045">
        <v>26</v>
      </c>
      <c r="S3045">
        <v>8</v>
      </c>
      <c r="T3045" t="s">
        <v>2575</v>
      </c>
      <c r="U3045" t="s">
        <v>9604</v>
      </c>
    </row>
    <row r="3046" spans="17:21">
      <c r="Q3046">
        <v>4</v>
      </c>
      <c r="R3046">
        <v>26</v>
      </c>
      <c r="S3046">
        <v>9</v>
      </c>
      <c r="T3046" t="s">
        <v>9605</v>
      </c>
      <c r="U3046" t="s">
        <v>9606</v>
      </c>
    </row>
    <row r="3047" spans="17:21">
      <c r="Q3047">
        <v>4</v>
      </c>
      <c r="R3047">
        <v>26</v>
      </c>
      <c r="S3047">
        <v>10</v>
      </c>
      <c r="T3047" t="s">
        <v>9607</v>
      </c>
      <c r="U3047" t="s">
        <v>9608</v>
      </c>
    </row>
    <row r="3048" spans="17:21">
      <c r="Q3048">
        <v>4</v>
      </c>
      <c r="R3048">
        <v>26</v>
      </c>
      <c r="S3048">
        <v>11</v>
      </c>
      <c r="T3048" t="s">
        <v>9609</v>
      </c>
      <c r="U3048" t="s">
        <v>9610</v>
      </c>
    </row>
    <row r="3049" spans="17:21">
      <c r="Q3049">
        <v>4</v>
      </c>
      <c r="R3049">
        <v>26</v>
      </c>
      <c r="S3049">
        <v>12</v>
      </c>
      <c r="T3049" t="s">
        <v>5279</v>
      </c>
      <c r="U3049" t="s">
        <v>9611</v>
      </c>
    </row>
    <row r="3050" spans="17:21">
      <c r="Q3050">
        <v>4</v>
      </c>
      <c r="R3050">
        <v>26</v>
      </c>
      <c r="S3050">
        <v>13</v>
      </c>
      <c r="T3050" t="s">
        <v>5283</v>
      </c>
      <c r="U3050" t="s">
        <v>9612</v>
      </c>
    </row>
    <row r="3051" spans="17:21">
      <c r="Q3051">
        <v>4</v>
      </c>
      <c r="R3051">
        <v>26</v>
      </c>
      <c r="S3051">
        <v>14</v>
      </c>
      <c r="T3051" t="s">
        <v>9613</v>
      </c>
      <c r="U3051" t="s">
        <v>9614</v>
      </c>
    </row>
    <row r="3052" spans="17:21">
      <c r="Q3052">
        <v>4</v>
      </c>
      <c r="R3052">
        <v>26</v>
      </c>
      <c r="S3052">
        <v>15</v>
      </c>
      <c r="T3052" t="s">
        <v>9615</v>
      </c>
      <c r="U3052" t="s">
        <v>9616</v>
      </c>
    </row>
    <row r="3053" spans="17:21">
      <c r="Q3053">
        <v>4</v>
      </c>
      <c r="R3053">
        <v>26</v>
      </c>
      <c r="S3053">
        <v>16</v>
      </c>
      <c r="T3053" t="s">
        <v>9617</v>
      </c>
      <c r="U3053" t="s">
        <v>9618</v>
      </c>
    </row>
    <row r="3054" spans="17:21">
      <c r="Q3054">
        <v>4</v>
      </c>
      <c r="R3054">
        <v>26</v>
      </c>
      <c r="S3054">
        <v>17</v>
      </c>
      <c r="T3054" t="s">
        <v>9619</v>
      </c>
      <c r="U3054" t="s">
        <v>9620</v>
      </c>
    </row>
    <row r="3055" spans="17:21">
      <c r="Q3055">
        <v>4</v>
      </c>
      <c r="R3055">
        <v>26</v>
      </c>
      <c r="S3055">
        <v>18</v>
      </c>
      <c r="T3055" t="s">
        <v>9621</v>
      </c>
      <c r="U3055" t="s">
        <v>9622</v>
      </c>
    </row>
    <row r="3056" spans="17:21">
      <c r="Q3056">
        <v>4</v>
      </c>
      <c r="R3056">
        <v>26</v>
      </c>
      <c r="S3056">
        <v>19</v>
      </c>
      <c r="T3056" t="s">
        <v>9623</v>
      </c>
      <c r="U3056" t="s">
        <v>9624</v>
      </c>
    </row>
    <row r="3057" spans="17:21">
      <c r="Q3057">
        <v>4</v>
      </c>
      <c r="R3057">
        <v>26</v>
      </c>
      <c r="S3057">
        <v>20</v>
      </c>
      <c r="T3057" t="s">
        <v>9625</v>
      </c>
      <c r="U3057" t="s">
        <v>9626</v>
      </c>
    </row>
    <row r="3058" spans="17:21">
      <c r="Q3058">
        <v>4</v>
      </c>
      <c r="R3058">
        <v>26</v>
      </c>
      <c r="S3058">
        <v>21</v>
      </c>
      <c r="T3058" t="s">
        <v>9627</v>
      </c>
      <c r="U3058" t="s">
        <v>9628</v>
      </c>
    </row>
    <row r="3059" spans="17:21">
      <c r="Q3059">
        <v>4</v>
      </c>
      <c r="R3059">
        <v>26</v>
      </c>
      <c r="S3059">
        <v>22</v>
      </c>
      <c r="T3059" t="s">
        <v>9629</v>
      </c>
      <c r="U3059" t="s">
        <v>9630</v>
      </c>
    </row>
    <row r="3060" spans="17:21">
      <c r="Q3060">
        <v>4</v>
      </c>
      <c r="R3060">
        <v>26</v>
      </c>
      <c r="S3060">
        <v>23</v>
      </c>
      <c r="T3060" t="s">
        <v>9631</v>
      </c>
      <c r="U3060" t="s">
        <v>9632</v>
      </c>
    </row>
    <row r="3061" spans="17:21">
      <c r="Q3061">
        <v>4</v>
      </c>
      <c r="R3061">
        <v>26</v>
      </c>
      <c r="S3061">
        <v>24</v>
      </c>
      <c r="T3061" t="s">
        <v>9633</v>
      </c>
      <c r="U3061" t="s">
        <v>9634</v>
      </c>
    </row>
    <row r="3062" spans="17:21">
      <c r="Q3062">
        <v>4</v>
      </c>
      <c r="R3062">
        <v>26</v>
      </c>
      <c r="S3062">
        <v>25</v>
      </c>
      <c r="T3062" t="s">
        <v>9635</v>
      </c>
      <c r="U3062" t="s">
        <v>9636</v>
      </c>
    </row>
    <row r="3063" spans="17:21">
      <c r="Q3063">
        <v>4</v>
      </c>
      <c r="R3063">
        <v>26</v>
      </c>
      <c r="S3063">
        <v>26</v>
      </c>
      <c r="T3063" t="s">
        <v>9637</v>
      </c>
      <c r="U3063" t="s">
        <v>9638</v>
      </c>
    </row>
    <row r="3064" spans="17:21">
      <c r="Q3064">
        <v>4</v>
      </c>
      <c r="R3064">
        <v>26</v>
      </c>
      <c r="S3064">
        <v>27</v>
      </c>
      <c r="T3064" t="s">
        <v>9639</v>
      </c>
      <c r="U3064" t="s">
        <v>9640</v>
      </c>
    </row>
    <row r="3065" spans="17:21">
      <c r="Q3065">
        <v>4</v>
      </c>
      <c r="R3065">
        <v>26</v>
      </c>
      <c r="S3065">
        <v>28</v>
      </c>
      <c r="T3065" t="s">
        <v>9641</v>
      </c>
      <c r="U3065" t="s">
        <v>9642</v>
      </c>
    </row>
    <row r="3066" spans="17:21">
      <c r="Q3066">
        <v>4</v>
      </c>
      <c r="R3066">
        <v>26</v>
      </c>
      <c r="S3066">
        <v>29</v>
      </c>
      <c r="T3066" t="s">
        <v>9643</v>
      </c>
      <c r="U3066" t="s">
        <v>9644</v>
      </c>
    </row>
    <row r="3067" spans="17:21">
      <c r="Q3067">
        <v>4</v>
      </c>
      <c r="R3067">
        <v>26</v>
      </c>
      <c r="S3067">
        <v>30</v>
      </c>
      <c r="T3067" t="s">
        <v>9645</v>
      </c>
      <c r="U3067" t="s">
        <v>9646</v>
      </c>
    </row>
    <row r="3068" spans="17:21">
      <c r="Q3068">
        <v>4</v>
      </c>
      <c r="R3068">
        <v>26</v>
      </c>
      <c r="S3068">
        <v>31</v>
      </c>
      <c r="T3068" t="s">
        <v>9647</v>
      </c>
      <c r="U3068" t="s">
        <v>9648</v>
      </c>
    </row>
    <row r="3069" spans="17:21">
      <c r="Q3069">
        <v>4</v>
      </c>
      <c r="R3069">
        <v>26</v>
      </c>
      <c r="S3069">
        <v>32</v>
      </c>
      <c r="T3069" t="s">
        <v>9649</v>
      </c>
      <c r="U3069" t="s">
        <v>9650</v>
      </c>
    </row>
    <row r="3070" spans="17:21">
      <c r="Q3070">
        <v>4</v>
      </c>
      <c r="R3070">
        <v>26</v>
      </c>
      <c r="S3070">
        <v>33</v>
      </c>
      <c r="T3070" t="s">
        <v>7102</v>
      </c>
      <c r="U3070" t="s">
        <v>9651</v>
      </c>
    </row>
    <row r="3071" spans="17:21">
      <c r="Q3071">
        <v>4</v>
      </c>
      <c r="R3071">
        <v>26</v>
      </c>
      <c r="S3071">
        <v>34</v>
      </c>
      <c r="T3071" t="s">
        <v>9652</v>
      </c>
      <c r="U3071" t="s">
        <v>9653</v>
      </c>
    </row>
    <row r="3072" spans="17:21">
      <c r="Q3072">
        <v>4</v>
      </c>
      <c r="R3072">
        <v>26</v>
      </c>
      <c r="S3072">
        <v>35</v>
      </c>
      <c r="T3072" t="s">
        <v>9654</v>
      </c>
      <c r="U3072" t="s">
        <v>9655</v>
      </c>
    </row>
    <row r="3073" spans="17:21">
      <c r="Q3073">
        <v>4</v>
      </c>
      <c r="R3073">
        <v>26</v>
      </c>
      <c r="S3073">
        <v>36</v>
      </c>
      <c r="T3073" t="s">
        <v>9656</v>
      </c>
      <c r="U3073" t="s">
        <v>9657</v>
      </c>
    </row>
    <row r="3074" spans="17:21">
      <c r="Q3074">
        <v>4</v>
      </c>
      <c r="R3074">
        <v>26</v>
      </c>
      <c r="S3074">
        <v>37</v>
      </c>
      <c r="T3074" t="s">
        <v>9658</v>
      </c>
      <c r="U3074" t="s">
        <v>9659</v>
      </c>
    </row>
    <row r="3075" spans="17:21">
      <c r="Q3075">
        <v>4</v>
      </c>
      <c r="R3075">
        <v>26</v>
      </c>
      <c r="S3075">
        <v>38</v>
      </c>
      <c r="T3075" t="s">
        <v>9660</v>
      </c>
      <c r="U3075" t="s">
        <v>9661</v>
      </c>
    </row>
    <row r="3076" spans="17:21">
      <c r="Q3076">
        <v>4</v>
      </c>
      <c r="R3076">
        <v>26</v>
      </c>
      <c r="S3076">
        <v>39</v>
      </c>
      <c r="T3076" t="s">
        <v>5577</v>
      </c>
      <c r="U3076" t="s">
        <v>9662</v>
      </c>
    </row>
    <row r="3077" spans="17:21">
      <c r="Q3077">
        <v>4</v>
      </c>
      <c r="R3077">
        <v>26</v>
      </c>
      <c r="S3077">
        <v>40</v>
      </c>
      <c r="T3077" t="s">
        <v>5581</v>
      </c>
      <c r="U3077" t="s">
        <v>9663</v>
      </c>
    </row>
    <row r="3078" spans="17:21">
      <c r="Q3078">
        <v>4</v>
      </c>
      <c r="R3078">
        <v>26</v>
      </c>
      <c r="S3078">
        <v>41</v>
      </c>
      <c r="T3078" t="s">
        <v>5585</v>
      </c>
      <c r="U3078" t="s">
        <v>9664</v>
      </c>
    </row>
    <row r="3079" spans="17:21">
      <c r="Q3079">
        <v>4</v>
      </c>
      <c r="R3079">
        <v>26</v>
      </c>
      <c r="S3079">
        <v>42</v>
      </c>
      <c r="T3079" t="s">
        <v>5589</v>
      </c>
      <c r="U3079" t="s">
        <v>9665</v>
      </c>
    </row>
    <row r="3080" spans="17:21">
      <c r="Q3080">
        <v>4</v>
      </c>
      <c r="R3080">
        <v>26</v>
      </c>
      <c r="S3080">
        <v>43</v>
      </c>
      <c r="T3080" t="s">
        <v>5593</v>
      </c>
      <c r="U3080" t="s">
        <v>9666</v>
      </c>
    </row>
    <row r="3081" spans="17:21">
      <c r="Q3081">
        <v>4</v>
      </c>
      <c r="R3081">
        <v>26</v>
      </c>
      <c r="S3081">
        <v>44</v>
      </c>
      <c r="T3081" t="s">
        <v>5605</v>
      </c>
      <c r="U3081" t="s">
        <v>9667</v>
      </c>
    </row>
    <row r="3082" spans="17:21">
      <c r="Q3082">
        <v>4</v>
      </c>
      <c r="R3082">
        <v>27</v>
      </c>
      <c r="S3082">
        <v>1</v>
      </c>
      <c r="T3082" t="s">
        <v>9668</v>
      </c>
      <c r="U3082" t="s">
        <v>9669</v>
      </c>
    </row>
    <row r="3083" spans="17:21">
      <c r="Q3083">
        <v>4</v>
      </c>
      <c r="R3083">
        <v>27</v>
      </c>
      <c r="S3083">
        <v>2</v>
      </c>
      <c r="T3083" t="s">
        <v>9596</v>
      </c>
      <c r="U3083" t="s">
        <v>9670</v>
      </c>
    </row>
    <row r="3084" spans="17:21">
      <c r="Q3084">
        <v>4</v>
      </c>
      <c r="R3084">
        <v>27</v>
      </c>
      <c r="S3084">
        <v>3</v>
      </c>
      <c r="T3084" t="s">
        <v>394</v>
      </c>
      <c r="U3084" t="s">
        <v>9671</v>
      </c>
    </row>
    <row r="3085" spans="17:21">
      <c r="Q3085">
        <v>4</v>
      </c>
      <c r="R3085">
        <v>27</v>
      </c>
      <c r="S3085">
        <v>4</v>
      </c>
      <c r="T3085" t="s">
        <v>2571</v>
      </c>
      <c r="U3085" t="s">
        <v>9672</v>
      </c>
    </row>
    <row r="3086" spans="17:21">
      <c r="Q3086">
        <v>4</v>
      </c>
      <c r="R3086">
        <v>27</v>
      </c>
      <c r="S3086">
        <v>5</v>
      </c>
      <c r="T3086" t="s">
        <v>9673</v>
      </c>
      <c r="U3086" t="s">
        <v>9674</v>
      </c>
    </row>
    <row r="3087" spans="17:21">
      <c r="Q3087">
        <v>4</v>
      </c>
      <c r="R3087">
        <v>27</v>
      </c>
      <c r="S3087">
        <v>6</v>
      </c>
      <c r="T3087" t="s">
        <v>9675</v>
      </c>
      <c r="U3087" t="s">
        <v>9676</v>
      </c>
    </row>
    <row r="3088" spans="17:21">
      <c r="Q3088">
        <v>4</v>
      </c>
      <c r="R3088">
        <v>27</v>
      </c>
      <c r="S3088">
        <v>7</v>
      </c>
      <c r="T3088" t="s">
        <v>7666</v>
      </c>
      <c r="U3088" t="s">
        <v>9677</v>
      </c>
    </row>
    <row r="3089" spans="17:21">
      <c r="Q3089">
        <v>4</v>
      </c>
      <c r="R3089">
        <v>27</v>
      </c>
      <c r="S3089">
        <v>8</v>
      </c>
      <c r="T3089" t="s">
        <v>9678</v>
      </c>
      <c r="U3089" t="s">
        <v>9679</v>
      </c>
    </row>
    <row r="3090" spans="17:21">
      <c r="Q3090">
        <v>4</v>
      </c>
      <c r="R3090">
        <v>27</v>
      </c>
      <c r="S3090">
        <v>9</v>
      </c>
      <c r="T3090" t="s">
        <v>5623</v>
      </c>
      <c r="U3090" t="s">
        <v>9680</v>
      </c>
    </row>
    <row r="3091" spans="17:21">
      <c r="Q3091">
        <v>4</v>
      </c>
      <c r="R3091">
        <v>27</v>
      </c>
      <c r="S3091">
        <v>10</v>
      </c>
      <c r="T3091" t="s">
        <v>9681</v>
      </c>
      <c r="U3091" t="s">
        <v>9682</v>
      </c>
    </row>
    <row r="3092" spans="17:21">
      <c r="Q3092">
        <v>4</v>
      </c>
      <c r="R3092">
        <v>27</v>
      </c>
      <c r="S3092">
        <v>11</v>
      </c>
      <c r="T3092" t="s">
        <v>7684</v>
      </c>
      <c r="U3092" t="s">
        <v>9683</v>
      </c>
    </row>
    <row r="3093" spans="17:21">
      <c r="Q3093">
        <v>4</v>
      </c>
      <c r="R3093">
        <v>27</v>
      </c>
      <c r="S3093">
        <v>12</v>
      </c>
      <c r="T3093" t="s">
        <v>9684</v>
      </c>
      <c r="U3093" t="s">
        <v>9685</v>
      </c>
    </row>
    <row r="3094" spans="17:21">
      <c r="Q3094">
        <v>4</v>
      </c>
      <c r="R3094">
        <v>27</v>
      </c>
      <c r="S3094">
        <v>13</v>
      </c>
      <c r="T3094" t="s">
        <v>5822</v>
      </c>
      <c r="U3094" t="s">
        <v>9686</v>
      </c>
    </row>
    <row r="3095" spans="17:21">
      <c r="Q3095">
        <v>4</v>
      </c>
      <c r="R3095">
        <v>27</v>
      </c>
      <c r="S3095">
        <v>14</v>
      </c>
      <c r="T3095" t="s">
        <v>5283</v>
      </c>
      <c r="U3095" t="s">
        <v>9687</v>
      </c>
    </row>
    <row r="3096" spans="17:21">
      <c r="Q3096">
        <v>4</v>
      </c>
      <c r="R3096">
        <v>27</v>
      </c>
      <c r="S3096">
        <v>15</v>
      </c>
      <c r="T3096" t="s">
        <v>9688</v>
      </c>
      <c r="U3096" t="s">
        <v>9689</v>
      </c>
    </row>
    <row r="3097" spans="17:21">
      <c r="Q3097">
        <v>4</v>
      </c>
      <c r="R3097">
        <v>27</v>
      </c>
      <c r="S3097">
        <v>16</v>
      </c>
      <c r="T3097" t="s">
        <v>9690</v>
      </c>
      <c r="U3097" t="s">
        <v>9691</v>
      </c>
    </row>
    <row r="3098" spans="17:21">
      <c r="Q3098">
        <v>4</v>
      </c>
      <c r="R3098">
        <v>27</v>
      </c>
      <c r="S3098">
        <v>17</v>
      </c>
      <c r="T3098" t="s">
        <v>9692</v>
      </c>
      <c r="U3098" t="s">
        <v>9693</v>
      </c>
    </row>
    <row r="3099" spans="17:21">
      <c r="Q3099">
        <v>4</v>
      </c>
      <c r="R3099">
        <v>27</v>
      </c>
      <c r="S3099">
        <v>18</v>
      </c>
      <c r="T3099" t="s">
        <v>9694</v>
      </c>
      <c r="U3099" t="s">
        <v>9695</v>
      </c>
    </row>
    <row r="3100" spans="17:21">
      <c r="Q3100">
        <v>4</v>
      </c>
      <c r="R3100">
        <v>27</v>
      </c>
      <c r="S3100">
        <v>19</v>
      </c>
      <c r="T3100" t="s">
        <v>9696</v>
      </c>
      <c r="U3100" t="s">
        <v>9697</v>
      </c>
    </row>
    <row r="3101" spans="17:21">
      <c r="Q3101">
        <v>4</v>
      </c>
      <c r="R3101">
        <v>27</v>
      </c>
      <c r="S3101">
        <v>20</v>
      </c>
      <c r="T3101" t="s">
        <v>9698</v>
      </c>
      <c r="U3101" t="s">
        <v>9699</v>
      </c>
    </row>
    <row r="3102" spans="17:21">
      <c r="Q3102">
        <v>4</v>
      </c>
      <c r="R3102">
        <v>27</v>
      </c>
      <c r="S3102">
        <v>21</v>
      </c>
      <c r="T3102" t="s">
        <v>9700</v>
      </c>
      <c r="U3102" t="s">
        <v>9701</v>
      </c>
    </row>
    <row r="3103" spans="17:21">
      <c r="Q3103">
        <v>4</v>
      </c>
      <c r="R3103">
        <v>27</v>
      </c>
      <c r="S3103">
        <v>22</v>
      </c>
      <c r="T3103" t="s">
        <v>9702</v>
      </c>
      <c r="U3103" t="s">
        <v>9703</v>
      </c>
    </row>
    <row r="3104" spans="17:21">
      <c r="Q3104">
        <v>4</v>
      </c>
      <c r="R3104">
        <v>27</v>
      </c>
      <c r="S3104">
        <v>23</v>
      </c>
      <c r="T3104" t="s">
        <v>9704</v>
      </c>
      <c r="U3104" t="s">
        <v>9705</v>
      </c>
    </row>
    <row r="3105" spans="17:21">
      <c r="Q3105">
        <v>4</v>
      </c>
      <c r="R3105">
        <v>27</v>
      </c>
      <c r="S3105">
        <v>24</v>
      </c>
      <c r="T3105" t="s">
        <v>9706</v>
      </c>
      <c r="U3105" t="s">
        <v>9707</v>
      </c>
    </row>
    <row r="3106" spans="17:21">
      <c r="Q3106">
        <v>4</v>
      </c>
      <c r="R3106">
        <v>27</v>
      </c>
      <c r="S3106">
        <v>25</v>
      </c>
      <c r="T3106" t="s">
        <v>9708</v>
      </c>
      <c r="U3106" t="s">
        <v>9709</v>
      </c>
    </row>
    <row r="3107" spans="17:21">
      <c r="Q3107">
        <v>4</v>
      </c>
      <c r="R3107">
        <v>27</v>
      </c>
      <c r="S3107">
        <v>26</v>
      </c>
      <c r="T3107" t="s">
        <v>9710</v>
      </c>
      <c r="U3107" t="s">
        <v>9711</v>
      </c>
    </row>
    <row r="3108" spans="17:21">
      <c r="Q3108">
        <v>4</v>
      </c>
      <c r="R3108">
        <v>27</v>
      </c>
      <c r="S3108">
        <v>27</v>
      </c>
      <c r="T3108" t="s">
        <v>9712</v>
      </c>
      <c r="U3108" t="s">
        <v>9713</v>
      </c>
    </row>
    <row r="3109" spans="17:21">
      <c r="Q3109">
        <v>4</v>
      </c>
      <c r="R3109">
        <v>27</v>
      </c>
      <c r="S3109">
        <v>28</v>
      </c>
      <c r="T3109" t="s">
        <v>9714</v>
      </c>
      <c r="U3109" t="s">
        <v>9715</v>
      </c>
    </row>
    <row r="3110" spans="17:21">
      <c r="Q3110">
        <v>4</v>
      </c>
      <c r="R3110">
        <v>27</v>
      </c>
      <c r="S3110">
        <v>29</v>
      </c>
      <c r="T3110" t="s">
        <v>9716</v>
      </c>
      <c r="U3110" t="s">
        <v>9717</v>
      </c>
    </row>
    <row r="3111" spans="17:21">
      <c r="Q3111">
        <v>4</v>
      </c>
      <c r="R3111">
        <v>27</v>
      </c>
      <c r="S3111">
        <v>30</v>
      </c>
      <c r="T3111" t="s">
        <v>9718</v>
      </c>
      <c r="U3111" t="s">
        <v>9719</v>
      </c>
    </row>
    <row r="3112" spans="17:21">
      <c r="Q3112">
        <v>4</v>
      </c>
      <c r="R3112">
        <v>27</v>
      </c>
      <c r="S3112">
        <v>31</v>
      </c>
      <c r="T3112" t="s">
        <v>9583</v>
      </c>
      <c r="U3112" t="s">
        <v>9720</v>
      </c>
    </row>
    <row r="3113" spans="17:21">
      <c r="Q3113">
        <v>4</v>
      </c>
      <c r="R3113">
        <v>27</v>
      </c>
      <c r="S3113">
        <v>32</v>
      </c>
      <c r="T3113" t="s">
        <v>9721</v>
      </c>
      <c r="U3113" t="s">
        <v>9722</v>
      </c>
    </row>
    <row r="3114" spans="17:21">
      <c r="Q3114">
        <v>4</v>
      </c>
      <c r="R3114">
        <v>27</v>
      </c>
      <c r="S3114">
        <v>33</v>
      </c>
      <c r="T3114" t="s">
        <v>9581</v>
      </c>
      <c r="U3114" t="s">
        <v>9723</v>
      </c>
    </row>
    <row r="3115" spans="17:21">
      <c r="Q3115">
        <v>4</v>
      </c>
      <c r="R3115">
        <v>27</v>
      </c>
      <c r="S3115">
        <v>34</v>
      </c>
      <c r="T3115" t="s">
        <v>9724</v>
      </c>
      <c r="U3115" t="s">
        <v>9725</v>
      </c>
    </row>
    <row r="3116" spans="17:21">
      <c r="Q3116">
        <v>4</v>
      </c>
      <c r="R3116">
        <v>27</v>
      </c>
      <c r="S3116">
        <v>35</v>
      </c>
      <c r="T3116" t="s">
        <v>9726</v>
      </c>
      <c r="U3116" t="s">
        <v>9727</v>
      </c>
    </row>
    <row r="3117" spans="17:21">
      <c r="Q3117">
        <v>4</v>
      </c>
      <c r="R3117">
        <v>27</v>
      </c>
      <c r="S3117">
        <v>36</v>
      </c>
      <c r="T3117" t="s">
        <v>9728</v>
      </c>
      <c r="U3117" t="s">
        <v>9729</v>
      </c>
    </row>
    <row r="3118" spans="17:21">
      <c r="Q3118">
        <v>4</v>
      </c>
      <c r="R3118">
        <v>27</v>
      </c>
      <c r="S3118">
        <v>37</v>
      </c>
      <c r="T3118" t="s">
        <v>9730</v>
      </c>
      <c r="U3118" t="s">
        <v>9731</v>
      </c>
    </row>
    <row r="3119" spans="17:21">
      <c r="Q3119">
        <v>4</v>
      </c>
      <c r="R3119">
        <v>27</v>
      </c>
      <c r="S3119">
        <v>38</v>
      </c>
      <c r="T3119" t="s">
        <v>9732</v>
      </c>
      <c r="U3119" t="s">
        <v>9733</v>
      </c>
    </row>
    <row r="3120" spans="17:21">
      <c r="Q3120">
        <v>4</v>
      </c>
      <c r="R3120">
        <v>27</v>
      </c>
      <c r="S3120">
        <v>39</v>
      </c>
      <c r="T3120" t="s">
        <v>9734</v>
      </c>
      <c r="U3120" t="s">
        <v>9735</v>
      </c>
    </row>
    <row r="3121" spans="17:21">
      <c r="Q3121">
        <v>4</v>
      </c>
      <c r="R3121">
        <v>27</v>
      </c>
      <c r="S3121">
        <v>40</v>
      </c>
      <c r="T3121" t="s">
        <v>9736</v>
      </c>
      <c r="U3121" t="s">
        <v>9737</v>
      </c>
    </row>
    <row r="3122" spans="17:21">
      <c r="Q3122">
        <v>4</v>
      </c>
      <c r="R3122">
        <v>27</v>
      </c>
      <c r="S3122">
        <v>41</v>
      </c>
      <c r="T3122" t="s">
        <v>9738</v>
      </c>
      <c r="U3122" t="s">
        <v>9739</v>
      </c>
    </row>
    <row r="3123" spans="17:21">
      <c r="Q3123">
        <v>4</v>
      </c>
      <c r="R3123">
        <v>27</v>
      </c>
      <c r="S3123">
        <v>42</v>
      </c>
      <c r="T3123" t="s">
        <v>9740</v>
      </c>
      <c r="U3123" t="s">
        <v>9741</v>
      </c>
    </row>
    <row r="3124" spans="17:21">
      <c r="Q3124">
        <v>4</v>
      </c>
      <c r="R3124">
        <v>27</v>
      </c>
      <c r="S3124">
        <v>43</v>
      </c>
      <c r="T3124" t="s">
        <v>9742</v>
      </c>
      <c r="U3124" t="s">
        <v>9743</v>
      </c>
    </row>
    <row r="3125" spans="17:21">
      <c r="Q3125">
        <v>4</v>
      </c>
      <c r="R3125">
        <v>27</v>
      </c>
      <c r="S3125">
        <v>44</v>
      </c>
      <c r="T3125" t="s">
        <v>5577</v>
      </c>
      <c r="U3125" t="s">
        <v>9744</v>
      </c>
    </row>
    <row r="3126" spans="17:21">
      <c r="Q3126">
        <v>4</v>
      </c>
      <c r="R3126">
        <v>27</v>
      </c>
      <c r="S3126">
        <v>45</v>
      </c>
      <c r="T3126" t="s">
        <v>5581</v>
      </c>
      <c r="U3126" t="s">
        <v>9745</v>
      </c>
    </row>
    <row r="3127" spans="17:21">
      <c r="Q3127">
        <v>4</v>
      </c>
      <c r="R3127">
        <v>27</v>
      </c>
      <c r="S3127">
        <v>46</v>
      </c>
      <c r="T3127" t="s">
        <v>5585</v>
      </c>
      <c r="U3127" t="s">
        <v>9746</v>
      </c>
    </row>
    <row r="3128" spans="17:21">
      <c r="Q3128">
        <v>4</v>
      </c>
      <c r="R3128">
        <v>27</v>
      </c>
      <c r="S3128">
        <v>47</v>
      </c>
      <c r="T3128" t="s">
        <v>5589</v>
      </c>
      <c r="U3128" t="s">
        <v>9747</v>
      </c>
    </row>
    <row r="3129" spans="17:21">
      <c r="Q3129">
        <v>4</v>
      </c>
      <c r="R3129">
        <v>27</v>
      </c>
      <c r="S3129">
        <v>48</v>
      </c>
      <c r="T3129" t="s">
        <v>5593</v>
      </c>
      <c r="U3129" t="s">
        <v>9748</v>
      </c>
    </row>
    <row r="3130" spans="17:21">
      <c r="Q3130">
        <v>4</v>
      </c>
      <c r="R3130">
        <v>27</v>
      </c>
      <c r="S3130">
        <v>49</v>
      </c>
      <c r="T3130" t="s">
        <v>5605</v>
      </c>
      <c r="U3130" t="s">
        <v>9749</v>
      </c>
    </row>
    <row r="3131" spans="17:21">
      <c r="Q3131">
        <v>4</v>
      </c>
      <c r="R3131">
        <v>28</v>
      </c>
      <c r="S3131">
        <v>1</v>
      </c>
      <c r="T3131" t="s">
        <v>9750</v>
      </c>
      <c r="U3131" t="s">
        <v>9751</v>
      </c>
    </row>
    <row r="3132" spans="17:21">
      <c r="Q3132">
        <v>4</v>
      </c>
      <c r="R3132">
        <v>28</v>
      </c>
      <c r="S3132">
        <v>2</v>
      </c>
      <c r="T3132" t="s">
        <v>5619</v>
      </c>
      <c r="U3132" t="s">
        <v>9752</v>
      </c>
    </row>
    <row r="3133" spans="17:21">
      <c r="Q3133">
        <v>4</v>
      </c>
      <c r="R3133">
        <v>28</v>
      </c>
      <c r="S3133">
        <v>3</v>
      </c>
      <c r="T3133" t="s">
        <v>6222</v>
      </c>
      <c r="U3133" t="s">
        <v>9753</v>
      </c>
    </row>
    <row r="3134" spans="17:21">
      <c r="Q3134">
        <v>4</v>
      </c>
      <c r="R3134">
        <v>28</v>
      </c>
      <c r="S3134">
        <v>4</v>
      </c>
      <c r="T3134" t="s">
        <v>9754</v>
      </c>
      <c r="U3134" t="s">
        <v>9755</v>
      </c>
    </row>
    <row r="3135" spans="17:21">
      <c r="Q3135">
        <v>4</v>
      </c>
      <c r="R3135">
        <v>28</v>
      </c>
      <c r="S3135">
        <v>5</v>
      </c>
      <c r="T3135" t="s">
        <v>5630</v>
      </c>
      <c r="U3135" t="s">
        <v>9756</v>
      </c>
    </row>
    <row r="3136" spans="17:21">
      <c r="Q3136">
        <v>4</v>
      </c>
      <c r="R3136">
        <v>28</v>
      </c>
      <c r="S3136">
        <v>6</v>
      </c>
      <c r="T3136" t="s">
        <v>6229</v>
      </c>
      <c r="U3136" t="s">
        <v>9757</v>
      </c>
    </row>
    <row r="3137" spans="17:21">
      <c r="Q3137">
        <v>4</v>
      </c>
      <c r="R3137">
        <v>28</v>
      </c>
      <c r="S3137">
        <v>7</v>
      </c>
      <c r="T3137" t="s">
        <v>8455</v>
      </c>
      <c r="U3137" t="s">
        <v>9758</v>
      </c>
    </row>
    <row r="3138" spans="17:21">
      <c r="Q3138">
        <v>4</v>
      </c>
      <c r="R3138">
        <v>28</v>
      </c>
      <c r="S3138">
        <v>8</v>
      </c>
      <c r="T3138" t="s">
        <v>5650</v>
      </c>
      <c r="U3138" t="s">
        <v>9759</v>
      </c>
    </row>
    <row r="3139" spans="17:21">
      <c r="Q3139">
        <v>4</v>
      </c>
      <c r="R3139">
        <v>28</v>
      </c>
      <c r="S3139">
        <v>9</v>
      </c>
      <c r="T3139" t="s">
        <v>5822</v>
      </c>
      <c r="U3139" t="s">
        <v>9760</v>
      </c>
    </row>
    <row r="3140" spans="17:21">
      <c r="Q3140">
        <v>4</v>
      </c>
      <c r="R3140">
        <v>28</v>
      </c>
      <c r="S3140">
        <v>10</v>
      </c>
      <c r="T3140" t="s">
        <v>5283</v>
      </c>
      <c r="U3140" t="s">
        <v>9761</v>
      </c>
    </row>
    <row r="3141" spans="17:21">
      <c r="Q3141">
        <v>4</v>
      </c>
      <c r="R3141">
        <v>28</v>
      </c>
      <c r="S3141">
        <v>11</v>
      </c>
      <c r="T3141" t="s">
        <v>9762</v>
      </c>
      <c r="U3141" t="s">
        <v>9763</v>
      </c>
    </row>
    <row r="3142" spans="17:21">
      <c r="Q3142">
        <v>4</v>
      </c>
      <c r="R3142">
        <v>28</v>
      </c>
      <c r="S3142">
        <v>12</v>
      </c>
      <c r="T3142" t="s">
        <v>9764</v>
      </c>
      <c r="U3142" t="s">
        <v>9765</v>
      </c>
    </row>
    <row r="3143" spans="17:21">
      <c r="Q3143">
        <v>4</v>
      </c>
      <c r="R3143">
        <v>28</v>
      </c>
      <c r="S3143">
        <v>13</v>
      </c>
      <c r="T3143" t="s">
        <v>9766</v>
      </c>
      <c r="U3143" t="s">
        <v>9767</v>
      </c>
    </row>
    <row r="3144" spans="17:21">
      <c r="Q3144">
        <v>4</v>
      </c>
      <c r="R3144">
        <v>28</v>
      </c>
      <c r="S3144">
        <v>14</v>
      </c>
      <c r="T3144" t="s">
        <v>9768</v>
      </c>
      <c r="U3144" t="s">
        <v>9769</v>
      </c>
    </row>
    <row r="3145" spans="17:21">
      <c r="Q3145">
        <v>4</v>
      </c>
      <c r="R3145">
        <v>28</v>
      </c>
      <c r="S3145">
        <v>15</v>
      </c>
      <c r="T3145" t="s">
        <v>9770</v>
      </c>
      <c r="U3145" t="s">
        <v>9771</v>
      </c>
    </row>
    <row r="3146" spans="17:21">
      <c r="Q3146">
        <v>4</v>
      </c>
      <c r="R3146">
        <v>28</v>
      </c>
      <c r="S3146">
        <v>16</v>
      </c>
      <c r="T3146" t="s">
        <v>9772</v>
      </c>
      <c r="U3146" t="s">
        <v>9773</v>
      </c>
    </row>
    <row r="3147" spans="17:21">
      <c r="Q3147">
        <v>4</v>
      </c>
      <c r="R3147">
        <v>28</v>
      </c>
      <c r="S3147">
        <v>17</v>
      </c>
      <c r="T3147" t="s">
        <v>9774</v>
      </c>
      <c r="U3147" t="s">
        <v>9775</v>
      </c>
    </row>
    <row r="3148" spans="17:21">
      <c r="Q3148">
        <v>4</v>
      </c>
      <c r="R3148">
        <v>28</v>
      </c>
      <c r="S3148">
        <v>18</v>
      </c>
      <c r="T3148" t="s">
        <v>9776</v>
      </c>
      <c r="U3148" t="s">
        <v>9777</v>
      </c>
    </row>
    <row r="3149" spans="17:21">
      <c r="Q3149">
        <v>4</v>
      </c>
      <c r="R3149">
        <v>28</v>
      </c>
      <c r="S3149">
        <v>19</v>
      </c>
      <c r="T3149" t="s">
        <v>9778</v>
      </c>
      <c r="U3149" t="s">
        <v>9779</v>
      </c>
    </row>
    <row r="3150" spans="17:21">
      <c r="Q3150">
        <v>4</v>
      </c>
      <c r="R3150">
        <v>28</v>
      </c>
      <c r="S3150">
        <v>20</v>
      </c>
      <c r="T3150" t="s">
        <v>9780</v>
      </c>
      <c r="U3150" t="s">
        <v>9781</v>
      </c>
    </row>
    <row r="3151" spans="17:21">
      <c r="Q3151">
        <v>4</v>
      </c>
      <c r="R3151">
        <v>28</v>
      </c>
      <c r="S3151">
        <v>21</v>
      </c>
      <c r="T3151" t="s">
        <v>9782</v>
      </c>
      <c r="U3151" t="s">
        <v>9783</v>
      </c>
    </row>
    <row r="3152" spans="17:21">
      <c r="Q3152">
        <v>4</v>
      </c>
      <c r="R3152">
        <v>28</v>
      </c>
      <c r="S3152">
        <v>22</v>
      </c>
      <c r="T3152" t="s">
        <v>9784</v>
      </c>
      <c r="U3152" t="s">
        <v>9785</v>
      </c>
    </row>
    <row r="3153" spans="17:21">
      <c r="Q3153">
        <v>4</v>
      </c>
      <c r="R3153">
        <v>28</v>
      </c>
      <c r="S3153">
        <v>23</v>
      </c>
      <c r="T3153" t="s">
        <v>9786</v>
      </c>
      <c r="U3153" t="s">
        <v>9787</v>
      </c>
    </row>
    <row r="3154" spans="17:21">
      <c r="Q3154">
        <v>4</v>
      </c>
      <c r="R3154">
        <v>28</v>
      </c>
      <c r="S3154">
        <v>24</v>
      </c>
      <c r="T3154" t="s">
        <v>9788</v>
      </c>
      <c r="U3154" t="s">
        <v>9789</v>
      </c>
    </row>
    <row r="3155" spans="17:21">
      <c r="Q3155">
        <v>4</v>
      </c>
      <c r="R3155">
        <v>28</v>
      </c>
      <c r="S3155">
        <v>25</v>
      </c>
      <c r="T3155" t="s">
        <v>9790</v>
      </c>
      <c r="U3155" t="s">
        <v>9791</v>
      </c>
    </row>
    <row r="3156" spans="17:21">
      <c r="Q3156">
        <v>4</v>
      </c>
      <c r="R3156">
        <v>28</v>
      </c>
      <c r="S3156">
        <v>26</v>
      </c>
      <c r="T3156" t="s">
        <v>9792</v>
      </c>
      <c r="U3156" t="s">
        <v>9793</v>
      </c>
    </row>
    <row r="3157" spans="17:21">
      <c r="Q3157">
        <v>4</v>
      </c>
      <c r="R3157">
        <v>28</v>
      </c>
      <c r="S3157">
        <v>27</v>
      </c>
      <c r="T3157" t="s">
        <v>9794</v>
      </c>
      <c r="U3157" t="s">
        <v>9795</v>
      </c>
    </row>
    <row r="3158" spans="17:21">
      <c r="Q3158">
        <v>4</v>
      </c>
      <c r="R3158">
        <v>28</v>
      </c>
      <c r="S3158">
        <v>28</v>
      </c>
      <c r="T3158" t="s">
        <v>9796</v>
      </c>
      <c r="U3158" t="s">
        <v>9797</v>
      </c>
    </row>
    <row r="3159" spans="17:21">
      <c r="Q3159">
        <v>4</v>
      </c>
      <c r="R3159">
        <v>28</v>
      </c>
      <c r="S3159">
        <v>29</v>
      </c>
      <c r="T3159" t="s">
        <v>9798</v>
      </c>
      <c r="U3159" t="s">
        <v>9799</v>
      </c>
    </row>
    <row r="3160" spans="17:21">
      <c r="Q3160">
        <v>4</v>
      </c>
      <c r="R3160">
        <v>28</v>
      </c>
      <c r="S3160">
        <v>30</v>
      </c>
      <c r="T3160" t="s">
        <v>9800</v>
      </c>
      <c r="U3160" t="s">
        <v>9801</v>
      </c>
    </row>
    <row r="3161" spans="17:21">
      <c r="Q3161">
        <v>4</v>
      </c>
      <c r="R3161">
        <v>28</v>
      </c>
      <c r="S3161">
        <v>31</v>
      </c>
      <c r="T3161" t="s">
        <v>9802</v>
      </c>
      <c r="U3161" t="s">
        <v>9803</v>
      </c>
    </row>
    <row r="3162" spans="17:21">
      <c r="Q3162">
        <v>4</v>
      </c>
      <c r="R3162">
        <v>28</v>
      </c>
      <c r="S3162">
        <v>32</v>
      </c>
      <c r="T3162" t="s">
        <v>9804</v>
      </c>
      <c r="U3162" t="s">
        <v>9805</v>
      </c>
    </row>
    <row r="3163" spans="17:21">
      <c r="Q3163">
        <v>4</v>
      </c>
      <c r="R3163">
        <v>28</v>
      </c>
      <c r="S3163">
        <v>33</v>
      </c>
      <c r="T3163" t="s">
        <v>9806</v>
      </c>
      <c r="U3163" t="s">
        <v>9807</v>
      </c>
    </row>
    <row r="3164" spans="17:21">
      <c r="Q3164">
        <v>4</v>
      </c>
      <c r="R3164">
        <v>28</v>
      </c>
      <c r="S3164">
        <v>34</v>
      </c>
      <c r="T3164" t="s">
        <v>9808</v>
      </c>
      <c r="U3164" t="s">
        <v>9809</v>
      </c>
    </row>
    <row r="3165" spans="17:21">
      <c r="Q3165">
        <v>4</v>
      </c>
      <c r="R3165">
        <v>28</v>
      </c>
      <c r="S3165">
        <v>35</v>
      </c>
      <c r="T3165" t="s">
        <v>9810</v>
      </c>
      <c r="U3165" t="s">
        <v>9811</v>
      </c>
    </row>
    <row r="3166" spans="17:21">
      <c r="Q3166">
        <v>4</v>
      </c>
      <c r="R3166">
        <v>28</v>
      </c>
      <c r="S3166">
        <v>36</v>
      </c>
      <c r="T3166" t="s">
        <v>9812</v>
      </c>
      <c r="U3166" t="s">
        <v>9813</v>
      </c>
    </row>
    <row r="3167" spans="17:21">
      <c r="Q3167">
        <v>4</v>
      </c>
      <c r="R3167">
        <v>28</v>
      </c>
      <c r="S3167">
        <v>37</v>
      </c>
      <c r="T3167" t="s">
        <v>9814</v>
      </c>
      <c r="U3167" t="s">
        <v>9815</v>
      </c>
    </row>
    <row r="3168" spans="17:21">
      <c r="Q3168">
        <v>4</v>
      </c>
      <c r="R3168">
        <v>28</v>
      </c>
      <c r="S3168">
        <v>38</v>
      </c>
      <c r="T3168" t="s">
        <v>9816</v>
      </c>
      <c r="U3168" t="s">
        <v>9817</v>
      </c>
    </row>
    <row r="3169" spans="17:21">
      <c r="Q3169">
        <v>4</v>
      </c>
      <c r="R3169">
        <v>28</v>
      </c>
      <c r="S3169">
        <v>39</v>
      </c>
      <c r="T3169" t="s">
        <v>9818</v>
      </c>
      <c r="U3169" t="s">
        <v>9819</v>
      </c>
    </row>
    <row r="3170" spans="17:21">
      <c r="Q3170">
        <v>4</v>
      </c>
      <c r="R3170">
        <v>28</v>
      </c>
      <c r="S3170">
        <v>40</v>
      </c>
      <c r="T3170" t="s">
        <v>9820</v>
      </c>
      <c r="U3170" t="s">
        <v>9821</v>
      </c>
    </row>
    <row r="3171" spans="17:21">
      <c r="Q3171">
        <v>4</v>
      </c>
      <c r="R3171">
        <v>28</v>
      </c>
      <c r="S3171">
        <v>41</v>
      </c>
      <c r="T3171" t="s">
        <v>9822</v>
      </c>
      <c r="U3171" t="s">
        <v>9823</v>
      </c>
    </row>
    <row r="3172" spans="17:21">
      <c r="Q3172">
        <v>4</v>
      </c>
      <c r="R3172">
        <v>28</v>
      </c>
      <c r="S3172">
        <v>42</v>
      </c>
      <c r="T3172" t="s">
        <v>9824</v>
      </c>
      <c r="U3172" t="s">
        <v>9825</v>
      </c>
    </row>
    <row r="3173" spans="17:21">
      <c r="Q3173">
        <v>4</v>
      </c>
      <c r="R3173">
        <v>28</v>
      </c>
      <c r="S3173">
        <v>43</v>
      </c>
      <c r="T3173" t="s">
        <v>9826</v>
      </c>
      <c r="U3173" t="s">
        <v>9827</v>
      </c>
    </row>
    <row r="3174" spans="17:21">
      <c r="Q3174">
        <v>4</v>
      </c>
      <c r="R3174">
        <v>28</v>
      </c>
      <c r="S3174">
        <v>44</v>
      </c>
      <c r="T3174" t="s">
        <v>9828</v>
      </c>
      <c r="U3174" t="s">
        <v>9829</v>
      </c>
    </row>
    <row r="3175" spans="17:21">
      <c r="Q3175">
        <v>4</v>
      </c>
      <c r="R3175">
        <v>28</v>
      </c>
      <c r="S3175">
        <v>45</v>
      </c>
      <c r="T3175" t="s">
        <v>9830</v>
      </c>
      <c r="U3175" t="s">
        <v>9831</v>
      </c>
    </row>
    <row r="3176" spans="17:21">
      <c r="Q3176">
        <v>4</v>
      </c>
      <c r="R3176">
        <v>28</v>
      </c>
      <c r="S3176">
        <v>46</v>
      </c>
      <c r="T3176" t="s">
        <v>9832</v>
      </c>
      <c r="U3176" t="s">
        <v>9833</v>
      </c>
    </row>
    <row r="3177" spans="17:21">
      <c r="Q3177">
        <v>4</v>
      </c>
      <c r="R3177">
        <v>28</v>
      </c>
      <c r="S3177">
        <v>47</v>
      </c>
      <c r="T3177" t="s">
        <v>9834</v>
      </c>
      <c r="U3177" t="s">
        <v>9835</v>
      </c>
    </row>
    <row r="3178" spans="17:21">
      <c r="Q3178">
        <v>4</v>
      </c>
      <c r="R3178">
        <v>28</v>
      </c>
      <c r="S3178">
        <v>48</v>
      </c>
      <c r="T3178" t="s">
        <v>9836</v>
      </c>
      <c r="U3178" t="s">
        <v>9837</v>
      </c>
    </row>
    <row r="3179" spans="17:21">
      <c r="Q3179">
        <v>4</v>
      </c>
      <c r="R3179">
        <v>28</v>
      </c>
      <c r="S3179">
        <v>49</v>
      </c>
      <c r="T3179" t="s">
        <v>9838</v>
      </c>
      <c r="U3179" t="s">
        <v>9839</v>
      </c>
    </row>
    <row r="3180" spans="17:21">
      <c r="Q3180">
        <v>4</v>
      </c>
      <c r="R3180">
        <v>28</v>
      </c>
      <c r="S3180">
        <v>50</v>
      </c>
      <c r="T3180" t="s">
        <v>9840</v>
      </c>
      <c r="U3180" t="s">
        <v>9841</v>
      </c>
    </row>
    <row r="3181" spans="17:21">
      <c r="Q3181">
        <v>4</v>
      </c>
      <c r="R3181">
        <v>28</v>
      </c>
      <c r="S3181">
        <v>51</v>
      </c>
      <c r="T3181" t="s">
        <v>9842</v>
      </c>
      <c r="U3181" t="s">
        <v>9843</v>
      </c>
    </row>
    <row r="3182" spans="17:21">
      <c r="Q3182">
        <v>4</v>
      </c>
      <c r="R3182">
        <v>28</v>
      </c>
      <c r="S3182">
        <v>52</v>
      </c>
      <c r="T3182" t="s">
        <v>9844</v>
      </c>
      <c r="U3182" t="s">
        <v>9845</v>
      </c>
    </row>
    <row r="3183" spans="17:21">
      <c r="Q3183">
        <v>4</v>
      </c>
      <c r="R3183">
        <v>28</v>
      </c>
      <c r="S3183">
        <v>53</v>
      </c>
      <c r="T3183" t="s">
        <v>9846</v>
      </c>
      <c r="U3183" t="s">
        <v>9847</v>
      </c>
    </row>
    <row r="3184" spans="17:21">
      <c r="Q3184">
        <v>4</v>
      </c>
      <c r="R3184">
        <v>28</v>
      </c>
      <c r="S3184">
        <v>54</v>
      </c>
      <c r="T3184" t="s">
        <v>9848</v>
      </c>
      <c r="U3184" t="s">
        <v>9849</v>
      </c>
    </row>
    <row r="3185" spans="17:21">
      <c r="Q3185">
        <v>4</v>
      </c>
      <c r="R3185">
        <v>28</v>
      </c>
      <c r="S3185">
        <v>55</v>
      </c>
      <c r="T3185" t="s">
        <v>9850</v>
      </c>
      <c r="U3185" t="s">
        <v>9851</v>
      </c>
    </row>
    <row r="3186" spans="17:21">
      <c r="Q3186">
        <v>4</v>
      </c>
      <c r="R3186">
        <v>28</v>
      </c>
      <c r="S3186">
        <v>56</v>
      </c>
      <c r="T3186" t="s">
        <v>9852</v>
      </c>
      <c r="U3186" t="s">
        <v>9853</v>
      </c>
    </row>
    <row r="3187" spans="17:21">
      <c r="Q3187">
        <v>4</v>
      </c>
      <c r="R3187">
        <v>28</v>
      </c>
      <c r="S3187">
        <v>57</v>
      </c>
      <c r="T3187" t="s">
        <v>9854</v>
      </c>
      <c r="U3187" t="s">
        <v>9855</v>
      </c>
    </row>
    <row r="3188" spans="17:21">
      <c r="Q3188">
        <v>4</v>
      </c>
      <c r="R3188">
        <v>28</v>
      </c>
      <c r="S3188">
        <v>58</v>
      </c>
      <c r="T3188" t="s">
        <v>9856</v>
      </c>
      <c r="U3188" t="s">
        <v>9857</v>
      </c>
    </row>
    <row r="3189" spans="17:21">
      <c r="Q3189">
        <v>4</v>
      </c>
      <c r="R3189">
        <v>28</v>
      </c>
      <c r="S3189">
        <v>59</v>
      </c>
      <c r="T3189" t="s">
        <v>9858</v>
      </c>
      <c r="U3189" t="s">
        <v>9859</v>
      </c>
    </row>
    <row r="3190" spans="17:21">
      <c r="Q3190">
        <v>4</v>
      </c>
      <c r="R3190">
        <v>28</v>
      </c>
      <c r="S3190">
        <v>60</v>
      </c>
      <c r="T3190" t="s">
        <v>9860</v>
      </c>
      <c r="U3190" t="s">
        <v>9861</v>
      </c>
    </row>
    <row r="3191" spans="17:21">
      <c r="Q3191">
        <v>4</v>
      </c>
      <c r="R3191">
        <v>28</v>
      </c>
      <c r="S3191">
        <v>61</v>
      </c>
      <c r="T3191" t="s">
        <v>9862</v>
      </c>
      <c r="U3191" t="s">
        <v>9863</v>
      </c>
    </row>
    <row r="3192" spans="17:21">
      <c r="Q3192">
        <v>4</v>
      </c>
      <c r="R3192">
        <v>28</v>
      </c>
      <c r="S3192">
        <v>62</v>
      </c>
      <c r="T3192" t="s">
        <v>9864</v>
      </c>
      <c r="U3192" t="s">
        <v>9865</v>
      </c>
    </row>
    <row r="3193" spans="17:21">
      <c r="Q3193">
        <v>4</v>
      </c>
      <c r="R3193">
        <v>28</v>
      </c>
      <c r="S3193">
        <v>63</v>
      </c>
      <c r="T3193" t="s">
        <v>9866</v>
      </c>
      <c r="U3193" t="s">
        <v>9867</v>
      </c>
    </row>
    <row r="3194" spans="17:21">
      <c r="Q3194">
        <v>4</v>
      </c>
      <c r="R3194">
        <v>28</v>
      </c>
      <c r="S3194">
        <v>64</v>
      </c>
      <c r="T3194" t="s">
        <v>9868</v>
      </c>
      <c r="U3194" t="s">
        <v>9869</v>
      </c>
    </row>
    <row r="3195" spans="17:21">
      <c r="Q3195">
        <v>4</v>
      </c>
      <c r="R3195">
        <v>28</v>
      </c>
      <c r="S3195">
        <v>65</v>
      </c>
      <c r="T3195" t="s">
        <v>9870</v>
      </c>
      <c r="U3195" t="s">
        <v>9871</v>
      </c>
    </row>
    <row r="3196" spans="17:21">
      <c r="Q3196">
        <v>4</v>
      </c>
      <c r="R3196">
        <v>28</v>
      </c>
      <c r="S3196">
        <v>66</v>
      </c>
      <c r="T3196" t="s">
        <v>5581</v>
      </c>
      <c r="U3196" t="s">
        <v>9872</v>
      </c>
    </row>
    <row r="3197" spans="17:21">
      <c r="Q3197">
        <v>4</v>
      </c>
      <c r="R3197">
        <v>28</v>
      </c>
      <c r="S3197">
        <v>67</v>
      </c>
      <c r="T3197" t="s">
        <v>5589</v>
      </c>
      <c r="U3197" t="s">
        <v>9873</v>
      </c>
    </row>
    <row r="3198" spans="17:21">
      <c r="Q3198">
        <v>4</v>
      </c>
      <c r="R3198">
        <v>28</v>
      </c>
      <c r="S3198">
        <v>68</v>
      </c>
      <c r="T3198" t="s">
        <v>5593</v>
      </c>
      <c r="U3198" t="s">
        <v>9874</v>
      </c>
    </row>
    <row r="3199" spans="17:21">
      <c r="Q3199">
        <v>4</v>
      </c>
      <c r="R3199">
        <v>28</v>
      </c>
      <c r="S3199">
        <v>69</v>
      </c>
      <c r="T3199" t="s">
        <v>5605</v>
      </c>
      <c r="U3199" t="s">
        <v>9875</v>
      </c>
    </row>
    <row r="3200" spans="17:21">
      <c r="Q3200">
        <v>4</v>
      </c>
      <c r="R3200">
        <v>29</v>
      </c>
      <c r="S3200">
        <v>1</v>
      </c>
      <c r="T3200" t="s">
        <v>394</v>
      </c>
      <c r="U3200" t="s">
        <v>9876</v>
      </c>
    </row>
    <row r="3201" spans="17:21">
      <c r="Q3201">
        <v>4</v>
      </c>
      <c r="R3201">
        <v>29</v>
      </c>
      <c r="S3201">
        <v>2</v>
      </c>
      <c r="T3201" t="s">
        <v>9877</v>
      </c>
      <c r="U3201" t="s">
        <v>9878</v>
      </c>
    </row>
    <row r="3202" spans="17:21">
      <c r="Q3202">
        <v>4</v>
      </c>
      <c r="R3202">
        <v>29</v>
      </c>
      <c r="S3202">
        <v>3</v>
      </c>
      <c r="T3202" t="s">
        <v>9879</v>
      </c>
      <c r="U3202" t="s">
        <v>9880</v>
      </c>
    </row>
    <row r="3203" spans="17:21">
      <c r="Q3203">
        <v>4</v>
      </c>
      <c r="R3203">
        <v>29</v>
      </c>
      <c r="S3203">
        <v>4</v>
      </c>
      <c r="T3203" t="s">
        <v>5619</v>
      </c>
      <c r="U3203" t="s">
        <v>9881</v>
      </c>
    </row>
    <row r="3204" spans="17:21">
      <c r="Q3204">
        <v>4</v>
      </c>
      <c r="R3204">
        <v>29</v>
      </c>
      <c r="S3204">
        <v>5</v>
      </c>
      <c r="T3204" t="s">
        <v>9882</v>
      </c>
      <c r="U3204" t="s">
        <v>9883</v>
      </c>
    </row>
    <row r="3205" spans="17:21">
      <c r="Q3205">
        <v>4</v>
      </c>
      <c r="R3205">
        <v>29</v>
      </c>
      <c r="S3205">
        <v>6</v>
      </c>
      <c r="T3205" t="s">
        <v>9884</v>
      </c>
      <c r="U3205" t="s">
        <v>9885</v>
      </c>
    </row>
    <row r="3206" spans="17:21">
      <c r="Q3206">
        <v>4</v>
      </c>
      <c r="R3206">
        <v>29</v>
      </c>
      <c r="S3206">
        <v>7</v>
      </c>
      <c r="T3206" t="s">
        <v>9886</v>
      </c>
      <c r="U3206" t="s">
        <v>9887</v>
      </c>
    </row>
    <row r="3207" spans="17:21">
      <c r="Q3207">
        <v>4</v>
      </c>
      <c r="R3207">
        <v>29</v>
      </c>
      <c r="S3207">
        <v>8</v>
      </c>
      <c r="T3207" t="s">
        <v>9888</v>
      </c>
      <c r="U3207" t="s">
        <v>9889</v>
      </c>
    </row>
    <row r="3208" spans="17:21">
      <c r="Q3208">
        <v>4</v>
      </c>
      <c r="R3208">
        <v>29</v>
      </c>
      <c r="S3208">
        <v>9</v>
      </c>
      <c r="T3208" t="s">
        <v>9890</v>
      </c>
      <c r="U3208" t="s">
        <v>9891</v>
      </c>
    </row>
    <row r="3209" spans="17:21">
      <c r="Q3209">
        <v>4</v>
      </c>
      <c r="R3209">
        <v>29</v>
      </c>
      <c r="S3209">
        <v>10</v>
      </c>
      <c r="T3209" t="s">
        <v>5822</v>
      </c>
      <c r="U3209" t="s">
        <v>9892</v>
      </c>
    </row>
    <row r="3210" spans="17:21">
      <c r="Q3210">
        <v>4</v>
      </c>
      <c r="R3210">
        <v>29</v>
      </c>
      <c r="S3210">
        <v>11</v>
      </c>
      <c r="T3210" t="s">
        <v>5283</v>
      </c>
      <c r="U3210" t="s">
        <v>9893</v>
      </c>
    </row>
    <row r="3211" spans="17:21">
      <c r="Q3211">
        <v>4</v>
      </c>
      <c r="R3211">
        <v>29</v>
      </c>
      <c r="S3211">
        <v>12</v>
      </c>
      <c r="T3211" t="s">
        <v>7677</v>
      </c>
      <c r="U3211" t="s">
        <v>9894</v>
      </c>
    </row>
    <row r="3212" spans="17:21">
      <c r="Q3212">
        <v>4</v>
      </c>
      <c r="R3212">
        <v>29</v>
      </c>
      <c r="S3212">
        <v>13</v>
      </c>
      <c r="T3212" t="s">
        <v>9895</v>
      </c>
      <c r="U3212" t="s">
        <v>9896</v>
      </c>
    </row>
    <row r="3213" spans="17:21">
      <c r="Q3213">
        <v>4</v>
      </c>
      <c r="R3213">
        <v>29</v>
      </c>
      <c r="S3213">
        <v>14</v>
      </c>
      <c r="T3213" t="s">
        <v>9897</v>
      </c>
      <c r="U3213" t="s">
        <v>9898</v>
      </c>
    </row>
    <row r="3214" spans="17:21">
      <c r="Q3214">
        <v>4</v>
      </c>
      <c r="R3214">
        <v>29</v>
      </c>
      <c r="S3214">
        <v>15</v>
      </c>
      <c r="T3214" t="s">
        <v>9899</v>
      </c>
      <c r="U3214" t="s">
        <v>9900</v>
      </c>
    </row>
    <row r="3215" spans="17:21">
      <c r="Q3215">
        <v>4</v>
      </c>
      <c r="R3215">
        <v>29</v>
      </c>
      <c r="S3215">
        <v>16</v>
      </c>
      <c r="T3215" t="s">
        <v>9901</v>
      </c>
      <c r="U3215" t="s">
        <v>9902</v>
      </c>
    </row>
    <row r="3216" spans="17:21">
      <c r="Q3216">
        <v>4</v>
      </c>
      <c r="R3216">
        <v>29</v>
      </c>
      <c r="S3216">
        <v>17</v>
      </c>
      <c r="T3216" t="s">
        <v>9903</v>
      </c>
      <c r="U3216" t="s">
        <v>9904</v>
      </c>
    </row>
    <row r="3217" spans="17:21">
      <c r="Q3217">
        <v>4</v>
      </c>
      <c r="R3217">
        <v>29</v>
      </c>
      <c r="S3217">
        <v>18</v>
      </c>
      <c r="T3217" t="s">
        <v>9905</v>
      </c>
      <c r="U3217" t="s">
        <v>9906</v>
      </c>
    </row>
    <row r="3218" spans="17:21">
      <c r="Q3218">
        <v>4</v>
      </c>
      <c r="R3218">
        <v>29</v>
      </c>
      <c r="S3218">
        <v>19</v>
      </c>
      <c r="T3218" t="s">
        <v>9907</v>
      </c>
      <c r="U3218" t="s">
        <v>9908</v>
      </c>
    </row>
    <row r="3219" spans="17:21">
      <c r="Q3219">
        <v>4</v>
      </c>
      <c r="R3219">
        <v>29</v>
      </c>
      <c r="S3219">
        <v>20</v>
      </c>
      <c r="T3219" t="s">
        <v>9909</v>
      </c>
      <c r="U3219" t="s">
        <v>9910</v>
      </c>
    </row>
    <row r="3220" spans="17:21">
      <c r="Q3220">
        <v>4</v>
      </c>
      <c r="R3220">
        <v>29</v>
      </c>
      <c r="S3220">
        <v>21</v>
      </c>
      <c r="T3220" t="s">
        <v>9911</v>
      </c>
      <c r="U3220" t="s">
        <v>9912</v>
      </c>
    </row>
    <row r="3221" spans="17:21">
      <c r="Q3221">
        <v>4</v>
      </c>
      <c r="R3221">
        <v>29</v>
      </c>
      <c r="S3221">
        <v>22</v>
      </c>
      <c r="T3221" t="s">
        <v>9913</v>
      </c>
      <c r="U3221" t="s">
        <v>9914</v>
      </c>
    </row>
    <row r="3222" spans="17:21">
      <c r="Q3222">
        <v>4</v>
      </c>
      <c r="R3222">
        <v>29</v>
      </c>
      <c r="S3222">
        <v>23</v>
      </c>
      <c r="T3222" t="s">
        <v>9915</v>
      </c>
      <c r="U3222" t="s">
        <v>9916</v>
      </c>
    </row>
    <row r="3223" spans="17:21">
      <c r="Q3223">
        <v>4</v>
      </c>
      <c r="R3223">
        <v>29</v>
      </c>
      <c r="S3223">
        <v>24</v>
      </c>
      <c r="T3223" t="s">
        <v>9917</v>
      </c>
      <c r="U3223" t="s">
        <v>9918</v>
      </c>
    </row>
    <row r="3224" spans="17:21">
      <c r="Q3224">
        <v>4</v>
      </c>
      <c r="R3224">
        <v>29</v>
      </c>
      <c r="S3224">
        <v>25</v>
      </c>
      <c r="T3224" t="s">
        <v>9919</v>
      </c>
      <c r="U3224" t="s">
        <v>9920</v>
      </c>
    </row>
    <row r="3225" spans="17:21">
      <c r="Q3225">
        <v>4</v>
      </c>
      <c r="R3225">
        <v>29</v>
      </c>
      <c r="S3225">
        <v>26</v>
      </c>
      <c r="T3225" t="s">
        <v>9921</v>
      </c>
      <c r="U3225" t="s">
        <v>9922</v>
      </c>
    </row>
    <row r="3226" spans="17:21">
      <c r="Q3226">
        <v>4</v>
      </c>
      <c r="R3226">
        <v>29</v>
      </c>
      <c r="S3226">
        <v>27</v>
      </c>
      <c r="T3226" t="s">
        <v>9923</v>
      </c>
      <c r="U3226" t="s">
        <v>9924</v>
      </c>
    </row>
    <row r="3227" spans="17:21">
      <c r="Q3227">
        <v>4</v>
      </c>
      <c r="R3227">
        <v>29</v>
      </c>
      <c r="S3227">
        <v>28</v>
      </c>
      <c r="T3227" t="s">
        <v>9925</v>
      </c>
      <c r="U3227" t="s">
        <v>9926</v>
      </c>
    </row>
    <row r="3228" spans="17:21">
      <c r="Q3228">
        <v>4</v>
      </c>
      <c r="R3228">
        <v>29</v>
      </c>
      <c r="S3228">
        <v>29</v>
      </c>
      <c r="T3228" t="s">
        <v>9927</v>
      </c>
      <c r="U3228" t="s">
        <v>9928</v>
      </c>
    </row>
    <row r="3229" spans="17:21">
      <c r="Q3229">
        <v>4</v>
      </c>
      <c r="R3229">
        <v>29</v>
      </c>
      <c r="S3229">
        <v>30</v>
      </c>
      <c r="T3229" t="s">
        <v>9929</v>
      </c>
      <c r="U3229" t="s">
        <v>9930</v>
      </c>
    </row>
    <row r="3230" spans="17:21">
      <c r="Q3230">
        <v>4</v>
      </c>
      <c r="R3230">
        <v>29</v>
      </c>
      <c r="S3230">
        <v>31</v>
      </c>
      <c r="T3230" t="s">
        <v>9931</v>
      </c>
      <c r="U3230" t="s">
        <v>9932</v>
      </c>
    </row>
    <row r="3231" spans="17:21">
      <c r="Q3231">
        <v>4</v>
      </c>
      <c r="R3231">
        <v>29</v>
      </c>
      <c r="S3231">
        <v>32</v>
      </c>
      <c r="T3231" t="s">
        <v>9933</v>
      </c>
      <c r="U3231" t="s">
        <v>9934</v>
      </c>
    </row>
    <row r="3232" spans="17:21">
      <c r="Q3232">
        <v>4</v>
      </c>
      <c r="R3232">
        <v>29</v>
      </c>
      <c r="S3232">
        <v>33</v>
      </c>
      <c r="T3232" t="s">
        <v>9935</v>
      </c>
      <c r="U3232" t="s">
        <v>9936</v>
      </c>
    </row>
    <row r="3233" spans="17:21">
      <c r="Q3233">
        <v>4</v>
      </c>
      <c r="R3233">
        <v>29</v>
      </c>
      <c r="S3233">
        <v>34</v>
      </c>
      <c r="T3233" t="s">
        <v>9937</v>
      </c>
      <c r="U3233" t="s">
        <v>9938</v>
      </c>
    </row>
    <row r="3234" spans="17:21">
      <c r="Q3234">
        <v>4</v>
      </c>
      <c r="R3234">
        <v>29</v>
      </c>
      <c r="S3234">
        <v>35</v>
      </c>
      <c r="T3234" t="s">
        <v>9939</v>
      </c>
      <c r="U3234" t="s">
        <v>9940</v>
      </c>
    </row>
    <row r="3235" spans="17:21">
      <c r="Q3235">
        <v>4</v>
      </c>
      <c r="R3235">
        <v>29</v>
      </c>
      <c r="S3235">
        <v>36</v>
      </c>
      <c r="T3235" t="s">
        <v>9941</v>
      </c>
      <c r="U3235" t="s">
        <v>9942</v>
      </c>
    </row>
    <row r="3236" spans="17:21">
      <c r="Q3236">
        <v>4</v>
      </c>
      <c r="R3236">
        <v>29</v>
      </c>
      <c r="S3236">
        <v>37</v>
      </c>
      <c r="T3236" t="s">
        <v>8057</v>
      </c>
      <c r="U3236" t="s">
        <v>9943</v>
      </c>
    </row>
    <row r="3237" spans="17:21">
      <c r="Q3237">
        <v>4</v>
      </c>
      <c r="R3237">
        <v>29</v>
      </c>
      <c r="S3237">
        <v>38</v>
      </c>
      <c r="T3237" t="s">
        <v>9944</v>
      </c>
      <c r="U3237" t="s">
        <v>9945</v>
      </c>
    </row>
    <row r="3238" spans="17:21">
      <c r="Q3238">
        <v>4</v>
      </c>
      <c r="R3238">
        <v>29</v>
      </c>
      <c r="S3238">
        <v>39</v>
      </c>
      <c r="T3238" t="s">
        <v>9946</v>
      </c>
      <c r="U3238" t="s">
        <v>9947</v>
      </c>
    </row>
    <row r="3239" spans="17:21">
      <c r="Q3239">
        <v>4</v>
      </c>
      <c r="R3239">
        <v>29</v>
      </c>
      <c r="S3239">
        <v>40</v>
      </c>
      <c r="T3239" t="s">
        <v>9948</v>
      </c>
      <c r="U3239" t="s">
        <v>9949</v>
      </c>
    </row>
    <row r="3240" spans="17:21">
      <c r="Q3240">
        <v>4</v>
      </c>
      <c r="R3240">
        <v>29</v>
      </c>
      <c r="S3240">
        <v>41</v>
      </c>
      <c r="T3240" t="s">
        <v>9950</v>
      </c>
      <c r="U3240" t="s">
        <v>9951</v>
      </c>
    </row>
    <row r="3241" spans="17:21">
      <c r="Q3241">
        <v>4</v>
      </c>
      <c r="R3241">
        <v>29</v>
      </c>
      <c r="S3241">
        <v>42</v>
      </c>
      <c r="T3241" t="s">
        <v>9952</v>
      </c>
      <c r="U3241" t="s">
        <v>9953</v>
      </c>
    </row>
    <row r="3242" spans="17:21">
      <c r="Q3242">
        <v>4</v>
      </c>
      <c r="R3242">
        <v>29</v>
      </c>
      <c r="S3242">
        <v>43</v>
      </c>
      <c r="T3242" t="s">
        <v>5581</v>
      </c>
      <c r="U3242" t="s">
        <v>9954</v>
      </c>
    </row>
    <row r="3243" spans="17:21">
      <c r="Q3243">
        <v>4</v>
      </c>
      <c r="R3243">
        <v>29</v>
      </c>
      <c r="S3243">
        <v>44</v>
      </c>
      <c r="T3243" t="s">
        <v>5589</v>
      </c>
      <c r="U3243" t="s">
        <v>9955</v>
      </c>
    </row>
    <row r="3244" spans="17:21">
      <c r="Q3244">
        <v>4</v>
      </c>
      <c r="R3244">
        <v>29</v>
      </c>
      <c r="S3244">
        <v>45</v>
      </c>
      <c r="T3244" t="s">
        <v>5593</v>
      </c>
      <c r="U3244" t="s">
        <v>9956</v>
      </c>
    </row>
    <row r="3245" spans="17:21">
      <c r="Q3245">
        <v>4</v>
      </c>
      <c r="R3245">
        <v>29</v>
      </c>
      <c r="S3245">
        <v>46</v>
      </c>
      <c r="T3245" t="s">
        <v>5605</v>
      </c>
      <c r="U3245" t="s">
        <v>9957</v>
      </c>
    </row>
    <row r="3246" spans="17:21">
      <c r="Q3246">
        <v>4</v>
      </c>
      <c r="R3246">
        <v>30</v>
      </c>
      <c r="S3246">
        <v>1</v>
      </c>
      <c r="T3246" t="s">
        <v>394</v>
      </c>
      <c r="U3246" t="s">
        <v>9958</v>
      </c>
    </row>
    <row r="3247" spans="17:21">
      <c r="Q3247">
        <v>4</v>
      </c>
      <c r="R3247">
        <v>30</v>
      </c>
      <c r="S3247">
        <v>2</v>
      </c>
      <c r="T3247" t="s">
        <v>399</v>
      </c>
      <c r="U3247" t="s">
        <v>9959</v>
      </c>
    </row>
    <row r="3248" spans="17:21">
      <c r="Q3248">
        <v>4</v>
      </c>
      <c r="R3248">
        <v>30</v>
      </c>
      <c r="S3248">
        <v>3</v>
      </c>
      <c r="T3248" t="s">
        <v>5256</v>
      </c>
      <c r="U3248" t="s">
        <v>9960</v>
      </c>
    </row>
    <row r="3249" spans="17:21">
      <c r="Q3249">
        <v>4</v>
      </c>
      <c r="R3249">
        <v>30</v>
      </c>
      <c r="S3249">
        <v>4</v>
      </c>
      <c r="T3249" t="s">
        <v>8514</v>
      </c>
      <c r="U3249" t="s">
        <v>9961</v>
      </c>
    </row>
    <row r="3250" spans="17:21">
      <c r="Q3250">
        <v>4</v>
      </c>
      <c r="R3250">
        <v>30</v>
      </c>
      <c r="S3250">
        <v>5</v>
      </c>
      <c r="T3250" t="s">
        <v>9518</v>
      </c>
      <c r="U3250" t="s">
        <v>9962</v>
      </c>
    </row>
    <row r="3251" spans="17:21">
      <c r="Q3251">
        <v>4</v>
      </c>
      <c r="R3251">
        <v>30</v>
      </c>
      <c r="S3251">
        <v>6</v>
      </c>
      <c r="T3251" t="s">
        <v>2575</v>
      </c>
      <c r="U3251" t="s">
        <v>9963</v>
      </c>
    </row>
    <row r="3252" spans="17:21">
      <c r="Q3252">
        <v>4</v>
      </c>
      <c r="R3252">
        <v>30</v>
      </c>
      <c r="S3252">
        <v>7</v>
      </c>
      <c r="T3252" t="s">
        <v>5630</v>
      </c>
      <c r="U3252" t="s">
        <v>9964</v>
      </c>
    </row>
    <row r="3253" spans="17:21">
      <c r="Q3253">
        <v>4</v>
      </c>
      <c r="R3253">
        <v>30</v>
      </c>
      <c r="S3253">
        <v>8</v>
      </c>
      <c r="T3253" t="s">
        <v>5654</v>
      </c>
      <c r="U3253" t="s">
        <v>9965</v>
      </c>
    </row>
    <row r="3254" spans="17:21">
      <c r="Q3254">
        <v>4</v>
      </c>
      <c r="R3254">
        <v>30</v>
      </c>
      <c r="S3254">
        <v>9</v>
      </c>
      <c r="T3254" t="s">
        <v>5283</v>
      </c>
      <c r="U3254" t="s">
        <v>9966</v>
      </c>
    </row>
    <row r="3255" spans="17:21">
      <c r="Q3255">
        <v>4</v>
      </c>
      <c r="R3255">
        <v>30</v>
      </c>
      <c r="S3255">
        <v>10</v>
      </c>
      <c r="T3255" t="s">
        <v>9967</v>
      </c>
      <c r="U3255" t="s">
        <v>9968</v>
      </c>
    </row>
    <row r="3256" spans="17:21">
      <c r="Q3256">
        <v>4</v>
      </c>
      <c r="R3256">
        <v>30</v>
      </c>
      <c r="S3256">
        <v>11</v>
      </c>
      <c r="T3256" t="s">
        <v>9969</v>
      </c>
      <c r="U3256" t="s">
        <v>9970</v>
      </c>
    </row>
    <row r="3257" spans="17:21">
      <c r="Q3257">
        <v>4</v>
      </c>
      <c r="R3257">
        <v>30</v>
      </c>
      <c r="S3257">
        <v>12</v>
      </c>
      <c r="T3257" t="s">
        <v>9971</v>
      </c>
      <c r="U3257" t="s">
        <v>9972</v>
      </c>
    </row>
    <row r="3258" spans="17:21">
      <c r="Q3258">
        <v>4</v>
      </c>
      <c r="R3258">
        <v>30</v>
      </c>
      <c r="S3258">
        <v>13</v>
      </c>
      <c r="T3258" t="s">
        <v>9973</v>
      </c>
      <c r="U3258" t="s">
        <v>9974</v>
      </c>
    </row>
    <row r="3259" spans="17:21">
      <c r="Q3259">
        <v>4</v>
      </c>
      <c r="R3259">
        <v>30</v>
      </c>
      <c r="S3259">
        <v>14</v>
      </c>
      <c r="T3259" t="s">
        <v>9975</v>
      </c>
      <c r="U3259" t="s">
        <v>9976</v>
      </c>
    </row>
    <row r="3260" spans="17:21">
      <c r="Q3260">
        <v>4</v>
      </c>
      <c r="R3260">
        <v>30</v>
      </c>
      <c r="S3260">
        <v>15</v>
      </c>
      <c r="T3260" t="s">
        <v>9977</v>
      </c>
      <c r="U3260" t="s">
        <v>9978</v>
      </c>
    </row>
    <row r="3261" spans="17:21">
      <c r="Q3261">
        <v>4</v>
      </c>
      <c r="R3261">
        <v>30</v>
      </c>
      <c r="S3261">
        <v>16</v>
      </c>
      <c r="T3261" t="s">
        <v>9979</v>
      </c>
      <c r="U3261" t="s">
        <v>9980</v>
      </c>
    </row>
    <row r="3262" spans="17:21">
      <c r="Q3262">
        <v>4</v>
      </c>
      <c r="R3262">
        <v>30</v>
      </c>
      <c r="S3262">
        <v>17</v>
      </c>
      <c r="T3262" t="s">
        <v>9981</v>
      </c>
      <c r="U3262" t="s">
        <v>9982</v>
      </c>
    </row>
    <row r="3263" spans="17:21">
      <c r="Q3263">
        <v>4</v>
      </c>
      <c r="R3263">
        <v>30</v>
      </c>
      <c r="S3263">
        <v>18</v>
      </c>
      <c r="T3263" t="s">
        <v>9983</v>
      </c>
      <c r="U3263" t="s">
        <v>9984</v>
      </c>
    </row>
    <row r="3264" spans="17:21">
      <c r="Q3264">
        <v>4</v>
      </c>
      <c r="R3264">
        <v>30</v>
      </c>
      <c r="S3264">
        <v>19</v>
      </c>
      <c r="T3264" t="s">
        <v>9985</v>
      </c>
      <c r="U3264" t="s">
        <v>9986</v>
      </c>
    </row>
    <row r="3265" spans="17:21">
      <c r="Q3265">
        <v>4</v>
      </c>
      <c r="R3265">
        <v>30</v>
      </c>
      <c r="S3265">
        <v>20</v>
      </c>
      <c r="T3265" t="s">
        <v>9987</v>
      </c>
      <c r="U3265" t="s">
        <v>9988</v>
      </c>
    </row>
    <row r="3266" spans="17:21">
      <c r="Q3266">
        <v>4</v>
      </c>
      <c r="R3266">
        <v>30</v>
      </c>
      <c r="S3266">
        <v>21</v>
      </c>
      <c r="T3266" t="s">
        <v>9989</v>
      </c>
      <c r="U3266" t="s">
        <v>9990</v>
      </c>
    </row>
    <row r="3267" spans="17:21">
      <c r="Q3267">
        <v>4</v>
      </c>
      <c r="R3267">
        <v>30</v>
      </c>
      <c r="S3267">
        <v>22</v>
      </c>
      <c r="T3267" t="s">
        <v>9991</v>
      </c>
      <c r="U3267" t="s">
        <v>9992</v>
      </c>
    </row>
    <row r="3268" spans="17:21">
      <c r="Q3268">
        <v>4</v>
      </c>
      <c r="R3268">
        <v>30</v>
      </c>
      <c r="S3268">
        <v>23</v>
      </c>
      <c r="T3268" t="s">
        <v>9993</v>
      </c>
      <c r="U3268" t="s">
        <v>9994</v>
      </c>
    </row>
    <row r="3269" spans="17:21">
      <c r="Q3269">
        <v>4</v>
      </c>
      <c r="R3269">
        <v>30</v>
      </c>
      <c r="S3269">
        <v>24</v>
      </c>
      <c r="T3269" t="s">
        <v>9995</v>
      </c>
      <c r="U3269" t="s">
        <v>9996</v>
      </c>
    </row>
    <row r="3270" spans="17:21">
      <c r="Q3270">
        <v>4</v>
      </c>
      <c r="R3270">
        <v>30</v>
      </c>
      <c r="S3270">
        <v>25</v>
      </c>
      <c r="T3270" t="s">
        <v>9997</v>
      </c>
      <c r="U3270" t="s">
        <v>9998</v>
      </c>
    </row>
    <row r="3271" spans="17:21">
      <c r="Q3271">
        <v>4</v>
      </c>
      <c r="R3271">
        <v>30</v>
      </c>
      <c r="S3271">
        <v>26</v>
      </c>
      <c r="T3271" t="s">
        <v>9999</v>
      </c>
      <c r="U3271" t="s">
        <v>10000</v>
      </c>
    </row>
    <row r="3272" spans="17:21">
      <c r="Q3272">
        <v>4</v>
      </c>
      <c r="R3272">
        <v>30</v>
      </c>
      <c r="S3272">
        <v>27</v>
      </c>
      <c r="T3272" t="s">
        <v>10001</v>
      </c>
      <c r="U3272" t="s">
        <v>10002</v>
      </c>
    </row>
    <row r="3273" spans="17:21">
      <c r="Q3273">
        <v>4</v>
      </c>
      <c r="R3273">
        <v>30</v>
      </c>
      <c r="S3273">
        <v>28</v>
      </c>
      <c r="T3273" t="s">
        <v>10003</v>
      </c>
      <c r="U3273" t="s">
        <v>10004</v>
      </c>
    </row>
    <row r="3274" spans="17:21">
      <c r="Q3274">
        <v>4</v>
      </c>
      <c r="R3274">
        <v>30</v>
      </c>
      <c r="S3274">
        <v>29</v>
      </c>
      <c r="T3274" t="s">
        <v>10005</v>
      </c>
      <c r="U3274" t="s">
        <v>10006</v>
      </c>
    </row>
    <row r="3275" spans="17:21">
      <c r="Q3275">
        <v>4</v>
      </c>
      <c r="R3275">
        <v>30</v>
      </c>
      <c r="S3275">
        <v>30</v>
      </c>
      <c r="T3275" t="s">
        <v>10007</v>
      </c>
      <c r="U3275" t="s">
        <v>10008</v>
      </c>
    </row>
    <row r="3276" spans="17:21">
      <c r="Q3276">
        <v>4</v>
      </c>
      <c r="R3276">
        <v>30</v>
      </c>
      <c r="S3276">
        <v>31</v>
      </c>
      <c r="T3276" t="s">
        <v>10009</v>
      </c>
      <c r="U3276" t="s">
        <v>10010</v>
      </c>
    </row>
    <row r="3277" spans="17:21">
      <c r="Q3277">
        <v>4</v>
      </c>
      <c r="R3277">
        <v>30</v>
      </c>
      <c r="S3277">
        <v>32</v>
      </c>
      <c r="T3277" t="s">
        <v>10011</v>
      </c>
      <c r="U3277" t="s">
        <v>10012</v>
      </c>
    </row>
    <row r="3278" spans="17:21">
      <c r="Q3278">
        <v>4</v>
      </c>
      <c r="R3278">
        <v>30</v>
      </c>
      <c r="S3278">
        <v>33</v>
      </c>
      <c r="T3278" t="s">
        <v>10013</v>
      </c>
      <c r="U3278" t="s">
        <v>10014</v>
      </c>
    </row>
    <row r="3279" spans="17:21">
      <c r="Q3279">
        <v>4</v>
      </c>
      <c r="R3279">
        <v>30</v>
      </c>
      <c r="S3279">
        <v>34</v>
      </c>
      <c r="T3279" t="s">
        <v>10015</v>
      </c>
      <c r="U3279" t="s">
        <v>10016</v>
      </c>
    </row>
    <row r="3280" spans="17:21">
      <c r="Q3280">
        <v>4</v>
      </c>
      <c r="R3280">
        <v>30</v>
      </c>
      <c r="S3280">
        <v>35</v>
      </c>
      <c r="T3280" t="s">
        <v>10017</v>
      </c>
      <c r="U3280" t="s">
        <v>10018</v>
      </c>
    </row>
    <row r="3281" spans="17:21">
      <c r="Q3281">
        <v>4</v>
      </c>
      <c r="R3281">
        <v>30</v>
      </c>
      <c r="S3281">
        <v>36</v>
      </c>
      <c r="T3281" t="s">
        <v>5577</v>
      </c>
      <c r="U3281" t="s">
        <v>10019</v>
      </c>
    </row>
    <row r="3282" spans="17:21">
      <c r="Q3282">
        <v>4</v>
      </c>
      <c r="R3282">
        <v>30</v>
      </c>
      <c r="S3282">
        <v>37</v>
      </c>
      <c r="T3282" t="s">
        <v>5581</v>
      </c>
      <c r="U3282" t="s">
        <v>10020</v>
      </c>
    </row>
    <row r="3283" spans="17:21">
      <c r="Q3283">
        <v>4</v>
      </c>
      <c r="R3283">
        <v>30</v>
      </c>
      <c r="S3283">
        <v>38</v>
      </c>
      <c r="T3283" t="s">
        <v>5585</v>
      </c>
      <c r="U3283" t="s">
        <v>10021</v>
      </c>
    </row>
    <row r="3284" spans="17:21">
      <c r="Q3284">
        <v>4</v>
      </c>
      <c r="R3284">
        <v>30</v>
      </c>
      <c r="S3284">
        <v>39</v>
      </c>
      <c r="T3284" t="s">
        <v>5589</v>
      </c>
      <c r="U3284" t="s">
        <v>10022</v>
      </c>
    </row>
    <row r="3285" spans="17:21">
      <c r="Q3285">
        <v>4</v>
      </c>
      <c r="R3285">
        <v>30</v>
      </c>
      <c r="S3285">
        <v>40</v>
      </c>
      <c r="T3285" t="s">
        <v>5593</v>
      </c>
      <c r="U3285" t="s">
        <v>10023</v>
      </c>
    </row>
    <row r="3286" spans="17:21">
      <c r="Q3286">
        <v>4</v>
      </c>
      <c r="R3286">
        <v>30</v>
      </c>
      <c r="S3286">
        <v>41</v>
      </c>
      <c r="T3286" t="s">
        <v>5605</v>
      </c>
      <c r="U3286" t="s">
        <v>10024</v>
      </c>
    </row>
    <row r="3287" spans="17:21">
      <c r="Q3287">
        <v>4</v>
      </c>
      <c r="R3287">
        <v>31</v>
      </c>
      <c r="S3287">
        <v>1</v>
      </c>
      <c r="T3287" t="s">
        <v>10025</v>
      </c>
      <c r="U3287" t="s">
        <v>10026</v>
      </c>
    </row>
    <row r="3288" spans="17:21">
      <c r="Q3288">
        <v>4</v>
      </c>
      <c r="R3288">
        <v>31</v>
      </c>
      <c r="S3288">
        <v>2</v>
      </c>
      <c r="T3288" t="s">
        <v>394</v>
      </c>
      <c r="U3288" t="s">
        <v>10027</v>
      </c>
    </row>
    <row r="3289" spans="17:21">
      <c r="Q3289">
        <v>4</v>
      </c>
      <c r="R3289">
        <v>31</v>
      </c>
      <c r="S3289">
        <v>3</v>
      </c>
      <c r="T3289" t="s">
        <v>9877</v>
      </c>
      <c r="U3289" t="s">
        <v>10028</v>
      </c>
    </row>
    <row r="3290" spans="17:21">
      <c r="Q3290">
        <v>4</v>
      </c>
      <c r="R3290">
        <v>31</v>
      </c>
      <c r="S3290">
        <v>4</v>
      </c>
      <c r="T3290" t="s">
        <v>6679</v>
      </c>
      <c r="U3290" t="s">
        <v>10029</v>
      </c>
    </row>
    <row r="3291" spans="17:21">
      <c r="Q3291">
        <v>4</v>
      </c>
      <c r="R3291">
        <v>31</v>
      </c>
      <c r="S3291">
        <v>5</v>
      </c>
      <c r="T3291" t="s">
        <v>8514</v>
      </c>
      <c r="U3291" t="s">
        <v>10030</v>
      </c>
    </row>
    <row r="3292" spans="17:21">
      <c r="Q3292">
        <v>4</v>
      </c>
      <c r="R3292">
        <v>31</v>
      </c>
      <c r="S3292">
        <v>6</v>
      </c>
      <c r="T3292" t="s">
        <v>6215</v>
      </c>
      <c r="U3292" t="s">
        <v>10031</v>
      </c>
    </row>
    <row r="3293" spans="17:21">
      <c r="Q3293">
        <v>4</v>
      </c>
      <c r="R3293">
        <v>31</v>
      </c>
      <c r="S3293">
        <v>7</v>
      </c>
      <c r="T3293" t="s">
        <v>5623</v>
      </c>
      <c r="U3293" t="s">
        <v>10032</v>
      </c>
    </row>
    <row r="3294" spans="17:21">
      <c r="Q3294">
        <v>4</v>
      </c>
      <c r="R3294">
        <v>31</v>
      </c>
      <c r="S3294">
        <v>8</v>
      </c>
      <c r="T3294" t="s">
        <v>2575</v>
      </c>
      <c r="U3294" t="s">
        <v>10033</v>
      </c>
    </row>
    <row r="3295" spans="17:21">
      <c r="Q3295">
        <v>4</v>
      </c>
      <c r="R3295">
        <v>31</v>
      </c>
      <c r="S3295">
        <v>9</v>
      </c>
      <c r="T3295" t="s">
        <v>5630</v>
      </c>
      <c r="U3295" t="s">
        <v>10034</v>
      </c>
    </row>
    <row r="3296" spans="17:21">
      <c r="Q3296">
        <v>4</v>
      </c>
      <c r="R3296">
        <v>31</v>
      </c>
      <c r="S3296">
        <v>10</v>
      </c>
      <c r="T3296" t="s">
        <v>5822</v>
      </c>
      <c r="U3296" t="s">
        <v>10035</v>
      </c>
    </row>
    <row r="3297" spans="17:21">
      <c r="Q3297">
        <v>4</v>
      </c>
      <c r="R3297">
        <v>31</v>
      </c>
      <c r="S3297">
        <v>11</v>
      </c>
      <c r="T3297" t="s">
        <v>5283</v>
      </c>
      <c r="U3297" t="s">
        <v>10036</v>
      </c>
    </row>
    <row r="3298" spans="17:21">
      <c r="Q3298">
        <v>4</v>
      </c>
      <c r="R3298">
        <v>31</v>
      </c>
      <c r="S3298">
        <v>12</v>
      </c>
      <c r="T3298" t="s">
        <v>9138</v>
      </c>
      <c r="U3298" t="s">
        <v>10037</v>
      </c>
    </row>
    <row r="3299" spans="17:21">
      <c r="Q3299">
        <v>4</v>
      </c>
      <c r="R3299">
        <v>31</v>
      </c>
      <c r="S3299">
        <v>13</v>
      </c>
      <c r="T3299" t="s">
        <v>10038</v>
      </c>
      <c r="U3299" t="s">
        <v>10039</v>
      </c>
    </row>
    <row r="3300" spans="17:21">
      <c r="Q3300">
        <v>4</v>
      </c>
      <c r="R3300">
        <v>31</v>
      </c>
      <c r="S3300">
        <v>14</v>
      </c>
      <c r="T3300" t="s">
        <v>10040</v>
      </c>
      <c r="U3300" t="s">
        <v>10041</v>
      </c>
    </row>
    <row r="3301" spans="17:21">
      <c r="Q3301">
        <v>4</v>
      </c>
      <c r="R3301">
        <v>31</v>
      </c>
      <c r="S3301">
        <v>15</v>
      </c>
      <c r="T3301" t="s">
        <v>10042</v>
      </c>
      <c r="U3301" t="s">
        <v>10043</v>
      </c>
    </row>
    <row r="3302" spans="17:21">
      <c r="Q3302">
        <v>4</v>
      </c>
      <c r="R3302">
        <v>31</v>
      </c>
      <c r="S3302">
        <v>16</v>
      </c>
      <c r="T3302" t="s">
        <v>10044</v>
      </c>
      <c r="U3302" t="s">
        <v>10045</v>
      </c>
    </row>
    <row r="3303" spans="17:21">
      <c r="Q3303">
        <v>4</v>
      </c>
      <c r="R3303">
        <v>31</v>
      </c>
      <c r="S3303">
        <v>17</v>
      </c>
      <c r="T3303" t="s">
        <v>10046</v>
      </c>
      <c r="U3303" t="s">
        <v>10047</v>
      </c>
    </row>
    <row r="3304" spans="17:21">
      <c r="Q3304">
        <v>4</v>
      </c>
      <c r="R3304">
        <v>31</v>
      </c>
      <c r="S3304">
        <v>18</v>
      </c>
      <c r="T3304" t="s">
        <v>10048</v>
      </c>
      <c r="U3304" t="s">
        <v>10049</v>
      </c>
    </row>
    <row r="3305" spans="17:21">
      <c r="Q3305">
        <v>4</v>
      </c>
      <c r="R3305">
        <v>31</v>
      </c>
      <c r="S3305">
        <v>19</v>
      </c>
      <c r="T3305" t="s">
        <v>10050</v>
      </c>
      <c r="U3305" t="s">
        <v>10051</v>
      </c>
    </row>
    <row r="3306" spans="17:21">
      <c r="Q3306">
        <v>4</v>
      </c>
      <c r="R3306">
        <v>31</v>
      </c>
      <c r="S3306">
        <v>20</v>
      </c>
      <c r="T3306" t="s">
        <v>10052</v>
      </c>
      <c r="U3306" t="s">
        <v>10053</v>
      </c>
    </row>
    <row r="3307" spans="17:21">
      <c r="Q3307">
        <v>4</v>
      </c>
      <c r="R3307">
        <v>31</v>
      </c>
      <c r="S3307">
        <v>21</v>
      </c>
      <c r="T3307" t="s">
        <v>10054</v>
      </c>
      <c r="U3307" t="s">
        <v>10055</v>
      </c>
    </row>
    <row r="3308" spans="17:21">
      <c r="Q3308">
        <v>4</v>
      </c>
      <c r="R3308">
        <v>31</v>
      </c>
      <c r="S3308">
        <v>22</v>
      </c>
      <c r="T3308" t="s">
        <v>10056</v>
      </c>
      <c r="U3308" t="s">
        <v>10057</v>
      </c>
    </row>
    <row r="3309" spans="17:21">
      <c r="Q3309">
        <v>4</v>
      </c>
      <c r="R3309">
        <v>31</v>
      </c>
      <c r="S3309">
        <v>23</v>
      </c>
      <c r="T3309" t="s">
        <v>10058</v>
      </c>
      <c r="U3309" t="s">
        <v>10059</v>
      </c>
    </row>
    <row r="3310" spans="17:21">
      <c r="Q3310">
        <v>4</v>
      </c>
      <c r="R3310">
        <v>31</v>
      </c>
      <c r="S3310">
        <v>24</v>
      </c>
      <c r="T3310" t="s">
        <v>10060</v>
      </c>
      <c r="U3310" t="s">
        <v>10061</v>
      </c>
    </row>
    <row r="3311" spans="17:21">
      <c r="Q3311">
        <v>4</v>
      </c>
      <c r="R3311">
        <v>31</v>
      </c>
      <c r="S3311">
        <v>25</v>
      </c>
      <c r="T3311" t="s">
        <v>10062</v>
      </c>
      <c r="U3311" t="s">
        <v>10063</v>
      </c>
    </row>
    <row r="3312" spans="17:21">
      <c r="Q3312">
        <v>4</v>
      </c>
      <c r="R3312">
        <v>31</v>
      </c>
      <c r="S3312">
        <v>26</v>
      </c>
      <c r="T3312" t="s">
        <v>10064</v>
      </c>
      <c r="U3312" t="s">
        <v>10065</v>
      </c>
    </row>
    <row r="3313" spans="17:21">
      <c r="Q3313">
        <v>4</v>
      </c>
      <c r="R3313">
        <v>31</v>
      </c>
      <c r="S3313">
        <v>27</v>
      </c>
      <c r="T3313" t="s">
        <v>5561</v>
      </c>
      <c r="U3313" t="s">
        <v>10066</v>
      </c>
    </row>
    <row r="3314" spans="17:21">
      <c r="Q3314">
        <v>4</v>
      </c>
      <c r="R3314">
        <v>31</v>
      </c>
      <c r="S3314">
        <v>28</v>
      </c>
      <c r="T3314" t="s">
        <v>10067</v>
      </c>
      <c r="U3314" t="s">
        <v>10068</v>
      </c>
    </row>
    <row r="3315" spans="17:21">
      <c r="Q3315">
        <v>4</v>
      </c>
      <c r="R3315">
        <v>31</v>
      </c>
      <c r="S3315">
        <v>29</v>
      </c>
      <c r="T3315" t="s">
        <v>10069</v>
      </c>
      <c r="U3315" t="s">
        <v>10070</v>
      </c>
    </row>
    <row r="3316" spans="17:21">
      <c r="Q3316">
        <v>4</v>
      </c>
      <c r="R3316">
        <v>31</v>
      </c>
      <c r="S3316">
        <v>30</v>
      </c>
      <c r="T3316" t="s">
        <v>10071</v>
      </c>
      <c r="U3316" t="s">
        <v>10072</v>
      </c>
    </row>
    <row r="3317" spans="17:21">
      <c r="Q3317">
        <v>4</v>
      </c>
      <c r="R3317">
        <v>31</v>
      </c>
      <c r="S3317">
        <v>31</v>
      </c>
      <c r="T3317" t="s">
        <v>10073</v>
      </c>
      <c r="U3317" t="s">
        <v>10074</v>
      </c>
    </row>
    <row r="3318" spans="17:21">
      <c r="Q3318">
        <v>4</v>
      </c>
      <c r="R3318">
        <v>31</v>
      </c>
      <c r="S3318">
        <v>32</v>
      </c>
      <c r="T3318" t="s">
        <v>5577</v>
      </c>
      <c r="U3318" t="s">
        <v>10075</v>
      </c>
    </row>
    <row r="3319" spans="17:21">
      <c r="Q3319">
        <v>4</v>
      </c>
      <c r="R3319">
        <v>31</v>
      </c>
      <c r="S3319">
        <v>33</v>
      </c>
      <c r="T3319" t="s">
        <v>5581</v>
      </c>
      <c r="U3319" t="s">
        <v>10076</v>
      </c>
    </row>
    <row r="3320" spans="17:21">
      <c r="Q3320">
        <v>4</v>
      </c>
      <c r="R3320">
        <v>31</v>
      </c>
      <c r="S3320">
        <v>34</v>
      </c>
      <c r="T3320" t="s">
        <v>5585</v>
      </c>
      <c r="U3320" t="s">
        <v>10077</v>
      </c>
    </row>
    <row r="3321" spans="17:21">
      <c r="Q3321">
        <v>4</v>
      </c>
      <c r="R3321">
        <v>31</v>
      </c>
      <c r="S3321">
        <v>35</v>
      </c>
      <c r="T3321" t="s">
        <v>5589</v>
      </c>
      <c r="U3321" t="s">
        <v>10078</v>
      </c>
    </row>
    <row r="3322" spans="17:21">
      <c r="Q3322">
        <v>4</v>
      </c>
      <c r="R3322">
        <v>31</v>
      </c>
      <c r="S3322">
        <v>36</v>
      </c>
      <c r="T3322" t="s">
        <v>5593</v>
      </c>
      <c r="U3322" t="s">
        <v>10079</v>
      </c>
    </row>
    <row r="3323" spans="17:21">
      <c r="Q3323">
        <v>4</v>
      </c>
      <c r="R3323">
        <v>31</v>
      </c>
      <c r="S3323">
        <v>37</v>
      </c>
      <c r="T3323" t="s">
        <v>10080</v>
      </c>
      <c r="U3323" t="s">
        <v>10081</v>
      </c>
    </row>
    <row r="3324" spans="17:21">
      <c r="Q3324">
        <v>4</v>
      </c>
      <c r="R3324">
        <v>31</v>
      </c>
      <c r="S3324">
        <v>38</v>
      </c>
      <c r="T3324" t="s">
        <v>5605</v>
      </c>
      <c r="U3324" t="s">
        <v>10082</v>
      </c>
    </row>
    <row r="3325" spans="17:21">
      <c r="Q3325">
        <v>4</v>
      </c>
      <c r="R3325">
        <v>32</v>
      </c>
      <c r="S3325">
        <v>1</v>
      </c>
      <c r="T3325" t="s">
        <v>8110</v>
      </c>
      <c r="U3325" t="s">
        <v>10083</v>
      </c>
    </row>
    <row r="3326" spans="17:21">
      <c r="Q3326">
        <v>4</v>
      </c>
      <c r="R3326">
        <v>32</v>
      </c>
      <c r="S3326">
        <v>2</v>
      </c>
      <c r="T3326" t="s">
        <v>394</v>
      </c>
      <c r="U3326" t="s">
        <v>10084</v>
      </c>
    </row>
    <row r="3327" spans="17:21">
      <c r="Q3327">
        <v>4</v>
      </c>
      <c r="R3327">
        <v>32</v>
      </c>
      <c r="S3327">
        <v>3</v>
      </c>
      <c r="T3327" t="s">
        <v>10085</v>
      </c>
      <c r="U3327" t="s">
        <v>10086</v>
      </c>
    </row>
    <row r="3328" spans="17:21">
      <c r="Q3328">
        <v>4</v>
      </c>
      <c r="R3328">
        <v>32</v>
      </c>
      <c r="S3328">
        <v>4</v>
      </c>
      <c r="T3328" t="s">
        <v>10087</v>
      </c>
      <c r="U3328" t="s">
        <v>10088</v>
      </c>
    </row>
    <row r="3329" spans="17:21">
      <c r="Q3329">
        <v>4</v>
      </c>
      <c r="R3329">
        <v>32</v>
      </c>
      <c r="S3329">
        <v>5</v>
      </c>
      <c r="T3329" t="s">
        <v>9877</v>
      </c>
      <c r="U3329" t="s">
        <v>10089</v>
      </c>
    </row>
    <row r="3330" spans="17:21">
      <c r="Q3330">
        <v>4</v>
      </c>
      <c r="R3330">
        <v>32</v>
      </c>
      <c r="S3330">
        <v>6</v>
      </c>
      <c r="T3330" t="s">
        <v>5256</v>
      </c>
      <c r="U3330" t="s">
        <v>10090</v>
      </c>
    </row>
    <row r="3331" spans="17:21">
      <c r="Q3331">
        <v>4</v>
      </c>
      <c r="R3331">
        <v>32</v>
      </c>
      <c r="S3331">
        <v>7</v>
      </c>
      <c r="T3331" t="s">
        <v>5619</v>
      </c>
      <c r="U3331" t="s">
        <v>10091</v>
      </c>
    </row>
    <row r="3332" spans="17:21">
      <c r="Q3332">
        <v>4</v>
      </c>
      <c r="R3332">
        <v>32</v>
      </c>
      <c r="S3332">
        <v>8</v>
      </c>
      <c r="T3332" t="s">
        <v>2575</v>
      </c>
      <c r="U3332" t="s">
        <v>10092</v>
      </c>
    </row>
    <row r="3333" spans="17:21">
      <c r="Q3333">
        <v>4</v>
      </c>
      <c r="R3333">
        <v>32</v>
      </c>
      <c r="S3333">
        <v>9</v>
      </c>
      <c r="T3333" t="s">
        <v>5623</v>
      </c>
      <c r="U3333" t="s">
        <v>10093</v>
      </c>
    </row>
    <row r="3334" spans="17:21">
      <c r="Q3334">
        <v>4</v>
      </c>
      <c r="R3334">
        <v>32</v>
      </c>
      <c r="S3334">
        <v>10</v>
      </c>
      <c r="T3334" t="s">
        <v>5994</v>
      </c>
      <c r="U3334" t="s">
        <v>10094</v>
      </c>
    </row>
    <row r="3335" spans="17:21">
      <c r="Q3335">
        <v>4</v>
      </c>
      <c r="R3335">
        <v>32</v>
      </c>
      <c r="S3335">
        <v>11</v>
      </c>
      <c r="T3335" t="s">
        <v>6229</v>
      </c>
      <c r="U3335" t="s">
        <v>10095</v>
      </c>
    </row>
    <row r="3336" spans="17:21">
      <c r="Q3336">
        <v>4</v>
      </c>
      <c r="R3336">
        <v>32</v>
      </c>
      <c r="S3336">
        <v>12</v>
      </c>
      <c r="T3336" t="s">
        <v>5279</v>
      </c>
      <c r="U3336" t="s">
        <v>10096</v>
      </c>
    </row>
    <row r="3337" spans="17:21">
      <c r="Q3337">
        <v>4</v>
      </c>
      <c r="R3337">
        <v>32</v>
      </c>
      <c r="S3337">
        <v>13</v>
      </c>
      <c r="T3337" t="s">
        <v>5283</v>
      </c>
      <c r="U3337" t="s">
        <v>10097</v>
      </c>
    </row>
    <row r="3338" spans="17:21">
      <c r="Q3338">
        <v>4</v>
      </c>
      <c r="R3338">
        <v>32</v>
      </c>
      <c r="S3338">
        <v>14</v>
      </c>
      <c r="T3338" t="s">
        <v>10098</v>
      </c>
      <c r="U3338" t="s">
        <v>10099</v>
      </c>
    </row>
    <row r="3339" spans="17:21">
      <c r="Q3339">
        <v>4</v>
      </c>
      <c r="R3339">
        <v>32</v>
      </c>
      <c r="S3339">
        <v>15</v>
      </c>
      <c r="T3339" t="s">
        <v>10100</v>
      </c>
      <c r="U3339" t="s">
        <v>10101</v>
      </c>
    </row>
    <row r="3340" spans="17:21">
      <c r="Q3340">
        <v>4</v>
      </c>
      <c r="R3340">
        <v>32</v>
      </c>
      <c r="S3340">
        <v>16</v>
      </c>
      <c r="T3340" t="s">
        <v>10102</v>
      </c>
      <c r="U3340" t="s">
        <v>10103</v>
      </c>
    </row>
    <row r="3341" spans="17:21">
      <c r="Q3341">
        <v>4</v>
      </c>
      <c r="R3341">
        <v>32</v>
      </c>
      <c r="S3341">
        <v>17</v>
      </c>
      <c r="T3341" t="s">
        <v>10104</v>
      </c>
      <c r="U3341" t="s">
        <v>10105</v>
      </c>
    </row>
    <row r="3342" spans="17:21">
      <c r="Q3342">
        <v>4</v>
      </c>
      <c r="R3342">
        <v>32</v>
      </c>
      <c r="S3342">
        <v>18</v>
      </c>
      <c r="T3342" t="s">
        <v>10106</v>
      </c>
      <c r="U3342" t="s">
        <v>10107</v>
      </c>
    </row>
    <row r="3343" spans="17:21">
      <c r="Q3343">
        <v>4</v>
      </c>
      <c r="R3343">
        <v>32</v>
      </c>
      <c r="S3343">
        <v>19</v>
      </c>
      <c r="T3343" t="s">
        <v>10108</v>
      </c>
      <c r="U3343" t="s">
        <v>10109</v>
      </c>
    </row>
    <row r="3344" spans="17:21">
      <c r="Q3344">
        <v>4</v>
      </c>
      <c r="R3344">
        <v>32</v>
      </c>
      <c r="S3344">
        <v>20</v>
      </c>
      <c r="T3344" t="s">
        <v>10110</v>
      </c>
      <c r="U3344" t="s">
        <v>10111</v>
      </c>
    </row>
    <row r="3345" spans="17:21">
      <c r="Q3345">
        <v>4</v>
      </c>
      <c r="R3345">
        <v>32</v>
      </c>
      <c r="S3345">
        <v>21</v>
      </c>
      <c r="T3345" t="s">
        <v>10112</v>
      </c>
      <c r="U3345" t="s">
        <v>10113</v>
      </c>
    </row>
    <row r="3346" spans="17:21">
      <c r="Q3346">
        <v>4</v>
      </c>
      <c r="R3346">
        <v>32</v>
      </c>
      <c r="S3346">
        <v>22</v>
      </c>
      <c r="T3346" t="s">
        <v>10114</v>
      </c>
      <c r="U3346" t="s">
        <v>10115</v>
      </c>
    </row>
    <row r="3347" spans="17:21">
      <c r="Q3347">
        <v>4</v>
      </c>
      <c r="R3347">
        <v>32</v>
      </c>
      <c r="S3347">
        <v>23</v>
      </c>
      <c r="T3347" t="s">
        <v>10116</v>
      </c>
      <c r="U3347" t="s">
        <v>10117</v>
      </c>
    </row>
    <row r="3348" spans="17:21">
      <c r="Q3348">
        <v>4</v>
      </c>
      <c r="R3348">
        <v>32</v>
      </c>
      <c r="S3348">
        <v>24</v>
      </c>
      <c r="T3348" t="s">
        <v>10118</v>
      </c>
      <c r="U3348" t="s">
        <v>10119</v>
      </c>
    </row>
    <row r="3349" spans="17:21">
      <c r="Q3349">
        <v>4</v>
      </c>
      <c r="R3349">
        <v>32</v>
      </c>
      <c r="S3349">
        <v>25</v>
      </c>
      <c r="T3349" t="s">
        <v>10120</v>
      </c>
      <c r="U3349" t="s">
        <v>10121</v>
      </c>
    </row>
    <row r="3350" spans="17:21">
      <c r="Q3350">
        <v>4</v>
      </c>
      <c r="R3350">
        <v>32</v>
      </c>
      <c r="S3350">
        <v>26</v>
      </c>
      <c r="T3350" t="s">
        <v>10122</v>
      </c>
      <c r="U3350" t="s">
        <v>10123</v>
      </c>
    </row>
    <row r="3351" spans="17:21">
      <c r="Q3351">
        <v>4</v>
      </c>
      <c r="R3351">
        <v>32</v>
      </c>
      <c r="S3351">
        <v>27</v>
      </c>
      <c r="T3351" t="s">
        <v>10124</v>
      </c>
      <c r="U3351" t="s">
        <v>10125</v>
      </c>
    </row>
    <row r="3352" spans="17:21">
      <c r="Q3352">
        <v>4</v>
      </c>
      <c r="R3352">
        <v>32</v>
      </c>
      <c r="S3352">
        <v>28</v>
      </c>
      <c r="T3352" t="s">
        <v>10126</v>
      </c>
      <c r="U3352" t="s">
        <v>10127</v>
      </c>
    </row>
    <row r="3353" spans="17:21">
      <c r="Q3353">
        <v>4</v>
      </c>
      <c r="R3353">
        <v>32</v>
      </c>
      <c r="S3353">
        <v>29</v>
      </c>
      <c r="T3353" t="s">
        <v>10128</v>
      </c>
      <c r="U3353" t="s">
        <v>10129</v>
      </c>
    </row>
    <row r="3354" spans="17:21">
      <c r="Q3354">
        <v>4</v>
      </c>
      <c r="R3354">
        <v>32</v>
      </c>
      <c r="S3354">
        <v>30</v>
      </c>
      <c r="T3354" t="s">
        <v>10130</v>
      </c>
      <c r="U3354" t="s">
        <v>10131</v>
      </c>
    </row>
    <row r="3355" spans="17:21">
      <c r="Q3355">
        <v>4</v>
      </c>
      <c r="R3355">
        <v>32</v>
      </c>
      <c r="S3355">
        <v>31</v>
      </c>
      <c r="T3355" t="s">
        <v>10132</v>
      </c>
      <c r="U3355" t="s">
        <v>10133</v>
      </c>
    </row>
    <row r="3356" spans="17:21">
      <c r="Q3356">
        <v>4</v>
      </c>
      <c r="R3356">
        <v>32</v>
      </c>
      <c r="S3356">
        <v>32</v>
      </c>
      <c r="T3356" t="s">
        <v>5561</v>
      </c>
      <c r="U3356" t="s">
        <v>10134</v>
      </c>
    </row>
    <row r="3357" spans="17:21">
      <c r="Q3357">
        <v>4</v>
      </c>
      <c r="R3357">
        <v>32</v>
      </c>
      <c r="S3357">
        <v>33</v>
      </c>
      <c r="T3357" t="s">
        <v>9176</v>
      </c>
      <c r="U3357" t="s">
        <v>10135</v>
      </c>
    </row>
    <row r="3358" spans="17:21">
      <c r="Q3358">
        <v>4</v>
      </c>
      <c r="R3358">
        <v>32</v>
      </c>
      <c r="S3358">
        <v>34</v>
      </c>
      <c r="T3358" t="s">
        <v>9180</v>
      </c>
      <c r="U3358" t="s">
        <v>10136</v>
      </c>
    </row>
    <row r="3359" spans="17:21">
      <c r="Q3359">
        <v>4</v>
      </c>
      <c r="R3359">
        <v>32</v>
      </c>
      <c r="S3359">
        <v>35</v>
      </c>
      <c r="T3359" t="s">
        <v>10137</v>
      </c>
      <c r="U3359" t="s">
        <v>10138</v>
      </c>
    </row>
    <row r="3360" spans="17:21">
      <c r="Q3360">
        <v>4</v>
      </c>
      <c r="R3360">
        <v>32</v>
      </c>
      <c r="S3360">
        <v>36</v>
      </c>
      <c r="T3360" t="s">
        <v>10139</v>
      </c>
      <c r="U3360" t="s">
        <v>10140</v>
      </c>
    </row>
    <row r="3361" spans="17:21">
      <c r="Q3361">
        <v>4</v>
      </c>
      <c r="R3361">
        <v>32</v>
      </c>
      <c r="S3361">
        <v>37</v>
      </c>
      <c r="T3361" t="s">
        <v>10141</v>
      </c>
      <c r="U3361" t="s">
        <v>10142</v>
      </c>
    </row>
    <row r="3362" spans="17:21">
      <c r="Q3362">
        <v>4</v>
      </c>
      <c r="R3362">
        <v>32</v>
      </c>
      <c r="S3362">
        <v>38</v>
      </c>
      <c r="T3362" t="s">
        <v>5581</v>
      </c>
      <c r="U3362" t="s">
        <v>10143</v>
      </c>
    </row>
    <row r="3363" spans="17:21">
      <c r="Q3363">
        <v>4</v>
      </c>
      <c r="R3363">
        <v>32</v>
      </c>
      <c r="S3363">
        <v>39</v>
      </c>
      <c r="T3363" t="s">
        <v>5589</v>
      </c>
      <c r="U3363" t="s">
        <v>10144</v>
      </c>
    </row>
    <row r="3364" spans="17:21">
      <c r="Q3364">
        <v>4</v>
      </c>
      <c r="R3364">
        <v>32</v>
      </c>
      <c r="S3364">
        <v>40</v>
      </c>
      <c r="T3364" t="s">
        <v>5593</v>
      </c>
      <c r="U3364" t="s">
        <v>10145</v>
      </c>
    </row>
    <row r="3365" spans="17:21">
      <c r="Q3365">
        <v>4</v>
      </c>
      <c r="R3365">
        <v>32</v>
      </c>
      <c r="S3365">
        <v>41</v>
      </c>
      <c r="T3365" t="s">
        <v>5605</v>
      </c>
      <c r="U3365" t="s">
        <v>10146</v>
      </c>
    </row>
    <row r="3366" spans="17:21">
      <c r="Q3366">
        <v>4</v>
      </c>
      <c r="R3366">
        <v>33</v>
      </c>
      <c r="S3366">
        <v>1</v>
      </c>
      <c r="T3366" t="s">
        <v>319</v>
      </c>
      <c r="U3366" t="s">
        <v>10147</v>
      </c>
    </row>
    <row r="3367" spans="17:21">
      <c r="Q3367">
        <v>4</v>
      </c>
      <c r="R3367">
        <v>33</v>
      </c>
      <c r="S3367">
        <v>2</v>
      </c>
      <c r="T3367" t="s">
        <v>394</v>
      </c>
      <c r="U3367" t="s">
        <v>10148</v>
      </c>
    </row>
    <row r="3368" spans="17:21">
      <c r="Q3368">
        <v>4</v>
      </c>
      <c r="R3368">
        <v>33</v>
      </c>
      <c r="S3368">
        <v>3</v>
      </c>
      <c r="T3368" t="s">
        <v>7206</v>
      </c>
      <c r="U3368" t="s">
        <v>10149</v>
      </c>
    </row>
    <row r="3369" spans="17:21">
      <c r="Q3369">
        <v>4</v>
      </c>
      <c r="R3369">
        <v>33</v>
      </c>
      <c r="S3369">
        <v>4</v>
      </c>
      <c r="T3369" t="s">
        <v>10150</v>
      </c>
      <c r="U3369" t="s">
        <v>10151</v>
      </c>
    </row>
    <row r="3370" spans="17:21">
      <c r="Q3370">
        <v>4</v>
      </c>
      <c r="R3370">
        <v>33</v>
      </c>
      <c r="S3370">
        <v>5</v>
      </c>
      <c r="T3370" t="s">
        <v>5260</v>
      </c>
      <c r="U3370" t="s">
        <v>10152</v>
      </c>
    </row>
    <row r="3371" spans="17:21">
      <c r="Q3371">
        <v>4</v>
      </c>
      <c r="R3371">
        <v>33</v>
      </c>
      <c r="S3371">
        <v>6</v>
      </c>
      <c r="T3371" t="s">
        <v>6222</v>
      </c>
      <c r="U3371" t="s">
        <v>10153</v>
      </c>
    </row>
    <row r="3372" spans="17:21">
      <c r="Q3372">
        <v>4</v>
      </c>
      <c r="R3372">
        <v>33</v>
      </c>
      <c r="S3372">
        <v>7</v>
      </c>
      <c r="T3372" t="s">
        <v>2575</v>
      </c>
      <c r="U3372" t="s">
        <v>10154</v>
      </c>
    </row>
    <row r="3373" spans="17:21">
      <c r="Q3373">
        <v>4</v>
      </c>
      <c r="R3373">
        <v>33</v>
      </c>
      <c r="S3373">
        <v>8</v>
      </c>
      <c r="T3373" t="s">
        <v>5994</v>
      </c>
      <c r="U3373" t="s">
        <v>10155</v>
      </c>
    </row>
    <row r="3374" spans="17:21">
      <c r="Q3374">
        <v>4</v>
      </c>
      <c r="R3374">
        <v>33</v>
      </c>
      <c r="S3374">
        <v>9</v>
      </c>
      <c r="T3374" t="s">
        <v>6229</v>
      </c>
      <c r="U3374" t="s">
        <v>10156</v>
      </c>
    </row>
    <row r="3375" spans="17:21">
      <c r="Q3375">
        <v>4</v>
      </c>
      <c r="R3375">
        <v>33</v>
      </c>
      <c r="S3375">
        <v>10</v>
      </c>
      <c r="T3375" t="s">
        <v>5279</v>
      </c>
      <c r="U3375" t="s">
        <v>10157</v>
      </c>
    </row>
    <row r="3376" spans="17:21">
      <c r="Q3376">
        <v>4</v>
      </c>
      <c r="R3376">
        <v>33</v>
      </c>
      <c r="S3376">
        <v>11</v>
      </c>
      <c r="T3376" t="s">
        <v>5283</v>
      </c>
      <c r="U3376" t="s">
        <v>10158</v>
      </c>
    </row>
    <row r="3377" spans="17:21">
      <c r="Q3377">
        <v>4</v>
      </c>
      <c r="R3377">
        <v>33</v>
      </c>
      <c r="S3377">
        <v>12</v>
      </c>
      <c r="T3377" t="s">
        <v>10159</v>
      </c>
      <c r="U3377" t="s">
        <v>10160</v>
      </c>
    </row>
    <row r="3378" spans="17:21">
      <c r="Q3378">
        <v>4</v>
      </c>
      <c r="R3378">
        <v>33</v>
      </c>
      <c r="S3378">
        <v>13</v>
      </c>
      <c r="T3378" t="s">
        <v>10161</v>
      </c>
      <c r="U3378" t="s">
        <v>10162</v>
      </c>
    </row>
    <row r="3379" spans="17:21">
      <c r="Q3379">
        <v>4</v>
      </c>
      <c r="R3379">
        <v>33</v>
      </c>
      <c r="S3379">
        <v>14</v>
      </c>
      <c r="T3379" t="s">
        <v>10163</v>
      </c>
      <c r="U3379" t="s">
        <v>10164</v>
      </c>
    </row>
    <row r="3380" spans="17:21">
      <c r="Q3380">
        <v>4</v>
      </c>
      <c r="R3380">
        <v>33</v>
      </c>
      <c r="S3380">
        <v>15</v>
      </c>
      <c r="T3380" t="s">
        <v>10165</v>
      </c>
      <c r="U3380" t="s">
        <v>10166</v>
      </c>
    </row>
    <row r="3381" spans="17:21">
      <c r="Q3381">
        <v>4</v>
      </c>
      <c r="R3381">
        <v>33</v>
      </c>
      <c r="S3381">
        <v>16</v>
      </c>
      <c r="T3381" t="s">
        <v>10167</v>
      </c>
      <c r="U3381" t="s">
        <v>10168</v>
      </c>
    </row>
    <row r="3382" spans="17:21">
      <c r="Q3382">
        <v>4</v>
      </c>
      <c r="R3382">
        <v>33</v>
      </c>
      <c r="S3382">
        <v>17</v>
      </c>
      <c r="T3382" t="s">
        <v>10169</v>
      </c>
      <c r="U3382" t="s">
        <v>10170</v>
      </c>
    </row>
    <row r="3383" spans="17:21">
      <c r="Q3383">
        <v>4</v>
      </c>
      <c r="R3383">
        <v>33</v>
      </c>
      <c r="S3383">
        <v>18</v>
      </c>
      <c r="T3383" t="s">
        <v>10171</v>
      </c>
      <c r="U3383" t="s">
        <v>10172</v>
      </c>
    </row>
    <row r="3384" spans="17:21">
      <c r="Q3384">
        <v>4</v>
      </c>
      <c r="R3384">
        <v>33</v>
      </c>
      <c r="S3384">
        <v>19</v>
      </c>
      <c r="T3384" t="s">
        <v>10173</v>
      </c>
      <c r="U3384" t="s">
        <v>10174</v>
      </c>
    </row>
    <row r="3385" spans="17:21">
      <c r="Q3385">
        <v>4</v>
      </c>
      <c r="R3385">
        <v>33</v>
      </c>
      <c r="S3385">
        <v>20</v>
      </c>
      <c r="T3385" t="s">
        <v>10175</v>
      </c>
      <c r="U3385" t="s">
        <v>10176</v>
      </c>
    </row>
    <row r="3386" spans="17:21">
      <c r="Q3386">
        <v>4</v>
      </c>
      <c r="R3386">
        <v>33</v>
      </c>
      <c r="S3386">
        <v>21</v>
      </c>
      <c r="T3386" t="s">
        <v>10177</v>
      </c>
      <c r="U3386" t="s">
        <v>10178</v>
      </c>
    </row>
    <row r="3387" spans="17:21">
      <c r="Q3387">
        <v>4</v>
      </c>
      <c r="R3387">
        <v>33</v>
      </c>
      <c r="S3387">
        <v>22</v>
      </c>
      <c r="T3387" t="s">
        <v>10179</v>
      </c>
      <c r="U3387" t="s">
        <v>10180</v>
      </c>
    </row>
    <row r="3388" spans="17:21">
      <c r="Q3388">
        <v>4</v>
      </c>
      <c r="R3388">
        <v>33</v>
      </c>
      <c r="S3388">
        <v>23</v>
      </c>
      <c r="T3388" t="s">
        <v>10181</v>
      </c>
      <c r="U3388" t="s">
        <v>10182</v>
      </c>
    </row>
    <row r="3389" spans="17:21">
      <c r="Q3389">
        <v>4</v>
      </c>
      <c r="R3389">
        <v>33</v>
      </c>
      <c r="S3389">
        <v>24</v>
      </c>
      <c r="T3389" t="s">
        <v>10183</v>
      </c>
      <c r="U3389" t="s">
        <v>10184</v>
      </c>
    </row>
    <row r="3390" spans="17:21">
      <c r="Q3390">
        <v>4</v>
      </c>
      <c r="R3390">
        <v>33</v>
      </c>
      <c r="S3390">
        <v>25</v>
      </c>
      <c r="T3390" t="s">
        <v>10185</v>
      </c>
      <c r="U3390" t="s">
        <v>10186</v>
      </c>
    </row>
    <row r="3391" spans="17:21">
      <c r="Q3391">
        <v>4</v>
      </c>
      <c r="R3391">
        <v>33</v>
      </c>
      <c r="S3391">
        <v>26</v>
      </c>
      <c r="T3391" t="s">
        <v>10187</v>
      </c>
      <c r="U3391" t="s">
        <v>10188</v>
      </c>
    </row>
    <row r="3392" spans="17:21">
      <c r="Q3392">
        <v>4</v>
      </c>
      <c r="R3392">
        <v>33</v>
      </c>
      <c r="S3392">
        <v>27</v>
      </c>
      <c r="T3392" t="s">
        <v>10189</v>
      </c>
      <c r="U3392" t="s">
        <v>10190</v>
      </c>
    </row>
    <row r="3393" spans="17:21">
      <c r="Q3393">
        <v>4</v>
      </c>
      <c r="R3393">
        <v>33</v>
      </c>
      <c r="S3393">
        <v>28</v>
      </c>
      <c r="T3393" t="s">
        <v>10191</v>
      </c>
      <c r="U3393" t="s">
        <v>10192</v>
      </c>
    </row>
    <row r="3394" spans="17:21">
      <c r="Q3394">
        <v>4</v>
      </c>
      <c r="R3394">
        <v>33</v>
      </c>
      <c r="S3394">
        <v>29</v>
      </c>
      <c r="T3394" t="s">
        <v>10193</v>
      </c>
      <c r="U3394" t="s">
        <v>10194</v>
      </c>
    </row>
    <row r="3395" spans="17:21">
      <c r="Q3395">
        <v>4</v>
      </c>
      <c r="R3395">
        <v>33</v>
      </c>
      <c r="S3395">
        <v>30</v>
      </c>
      <c r="T3395" t="s">
        <v>10195</v>
      </c>
      <c r="U3395" t="s">
        <v>10196</v>
      </c>
    </row>
    <row r="3396" spans="17:21">
      <c r="Q3396">
        <v>4</v>
      </c>
      <c r="R3396">
        <v>33</v>
      </c>
      <c r="S3396">
        <v>31</v>
      </c>
      <c r="T3396" t="s">
        <v>10197</v>
      </c>
      <c r="U3396" t="s">
        <v>10198</v>
      </c>
    </row>
    <row r="3397" spans="17:21">
      <c r="Q3397">
        <v>4</v>
      </c>
      <c r="R3397">
        <v>33</v>
      </c>
      <c r="S3397">
        <v>32</v>
      </c>
      <c r="T3397" t="s">
        <v>10199</v>
      </c>
      <c r="U3397" t="s">
        <v>10200</v>
      </c>
    </row>
    <row r="3398" spans="17:21">
      <c r="Q3398">
        <v>4</v>
      </c>
      <c r="R3398">
        <v>33</v>
      </c>
      <c r="S3398">
        <v>33</v>
      </c>
      <c r="T3398" t="s">
        <v>10201</v>
      </c>
      <c r="U3398" t="s">
        <v>10202</v>
      </c>
    </row>
    <row r="3399" spans="17:21">
      <c r="Q3399">
        <v>4</v>
      </c>
      <c r="R3399">
        <v>33</v>
      </c>
      <c r="S3399">
        <v>34</v>
      </c>
      <c r="T3399" t="s">
        <v>10203</v>
      </c>
      <c r="U3399" t="s">
        <v>10204</v>
      </c>
    </row>
    <row r="3400" spans="17:21">
      <c r="Q3400">
        <v>4</v>
      </c>
      <c r="R3400">
        <v>33</v>
      </c>
      <c r="S3400">
        <v>35</v>
      </c>
      <c r="T3400" t="s">
        <v>10205</v>
      </c>
      <c r="U3400" t="s">
        <v>10206</v>
      </c>
    </row>
    <row r="3401" spans="17:21">
      <c r="Q3401">
        <v>4</v>
      </c>
      <c r="R3401">
        <v>33</v>
      </c>
      <c r="S3401">
        <v>36</v>
      </c>
      <c r="T3401" t="s">
        <v>10207</v>
      </c>
      <c r="U3401" t="s">
        <v>10208</v>
      </c>
    </row>
    <row r="3402" spans="17:21">
      <c r="Q3402">
        <v>4</v>
      </c>
      <c r="R3402">
        <v>33</v>
      </c>
      <c r="S3402">
        <v>37</v>
      </c>
      <c r="T3402" t="s">
        <v>10209</v>
      </c>
      <c r="U3402" t="s">
        <v>10210</v>
      </c>
    </row>
    <row r="3403" spans="17:21">
      <c r="Q3403">
        <v>4</v>
      </c>
      <c r="R3403">
        <v>33</v>
      </c>
      <c r="S3403">
        <v>38</v>
      </c>
      <c r="T3403" t="s">
        <v>10211</v>
      </c>
      <c r="U3403" t="s">
        <v>10212</v>
      </c>
    </row>
    <row r="3404" spans="17:21">
      <c r="Q3404">
        <v>4</v>
      </c>
      <c r="R3404">
        <v>33</v>
      </c>
      <c r="S3404">
        <v>39</v>
      </c>
      <c r="T3404" t="s">
        <v>10213</v>
      </c>
      <c r="U3404" t="s">
        <v>10214</v>
      </c>
    </row>
    <row r="3405" spans="17:21">
      <c r="Q3405">
        <v>4</v>
      </c>
      <c r="R3405">
        <v>33</v>
      </c>
      <c r="S3405">
        <v>40</v>
      </c>
      <c r="T3405" t="s">
        <v>10215</v>
      </c>
      <c r="U3405" t="s">
        <v>10216</v>
      </c>
    </row>
    <row r="3406" spans="17:21">
      <c r="Q3406">
        <v>4</v>
      </c>
      <c r="R3406">
        <v>33</v>
      </c>
      <c r="S3406">
        <v>41</v>
      </c>
      <c r="T3406" t="s">
        <v>10217</v>
      </c>
      <c r="U3406" t="s">
        <v>10218</v>
      </c>
    </row>
    <row r="3407" spans="17:21">
      <c r="Q3407">
        <v>4</v>
      </c>
      <c r="R3407">
        <v>33</v>
      </c>
      <c r="S3407">
        <v>42</v>
      </c>
      <c r="T3407" t="s">
        <v>10219</v>
      </c>
      <c r="U3407" t="s">
        <v>10220</v>
      </c>
    </row>
    <row r="3408" spans="17:21">
      <c r="Q3408">
        <v>4</v>
      </c>
      <c r="R3408">
        <v>33</v>
      </c>
      <c r="S3408">
        <v>43</v>
      </c>
      <c r="T3408" t="s">
        <v>10221</v>
      </c>
      <c r="U3408" t="s">
        <v>10222</v>
      </c>
    </row>
    <row r="3409" spans="17:21">
      <c r="Q3409">
        <v>4</v>
      </c>
      <c r="R3409">
        <v>33</v>
      </c>
      <c r="S3409">
        <v>44</v>
      </c>
      <c r="T3409" t="s">
        <v>10223</v>
      </c>
      <c r="U3409" t="s">
        <v>10224</v>
      </c>
    </row>
    <row r="3410" spans="17:21">
      <c r="Q3410">
        <v>4</v>
      </c>
      <c r="R3410">
        <v>33</v>
      </c>
      <c r="S3410">
        <v>45</v>
      </c>
      <c r="T3410" t="s">
        <v>5561</v>
      </c>
      <c r="U3410" t="s">
        <v>10225</v>
      </c>
    </row>
    <row r="3411" spans="17:21">
      <c r="Q3411">
        <v>4</v>
      </c>
      <c r="R3411">
        <v>33</v>
      </c>
      <c r="S3411">
        <v>46</v>
      </c>
      <c r="T3411" t="s">
        <v>10226</v>
      </c>
      <c r="U3411" t="s">
        <v>10227</v>
      </c>
    </row>
    <row r="3412" spans="17:21">
      <c r="Q3412">
        <v>4</v>
      </c>
      <c r="R3412">
        <v>33</v>
      </c>
      <c r="S3412">
        <v>47</v>
      </c>
      <c r="T3412" t="s">
        <v>10228</v>
      </c>
      <c r="U3412" t="s">
        <v>10229</v>
      </c>
    </row>
    <row r="3413" spans="17:21">
      <c r="Q3413">
        <v>4</v>
      </c>
      <c r="R3413">
        <v>33</v>
      </c>
      <c r="S3413">
        <v>48</v>
      </c>
      <c r="T3413" t="s">
        <v>10230</v>
      </c>
      <c r="U3413" t="s">
        <v>10231</v>
      </c>
    </row>
    <row r="3414" spans="17:21">
      <c r="Q3414">
        <v>4</v>
      </c>
      <c r="R3414">
        <v>33</v>
      </c>
      <c r="S3414">
        <v>49</v>
      </c>
      <c r="T3414" t="s">
        <v>10232</v>
      </c>
      <c r="U3414" t="s">
        <v>10233</v>
      </c>
    </row>
    <row r="3415" spans="17:21">
      <c r="Q3415">
        <v>4</v>
      </c>
      <c r="R3415">
        <v>33</v>
      </c>
      <c r="S3415">
        <v>50</v>
      </c>
      <c r="T3415" t="s">
        <v>5605</v>
      </c>
      <c r="U3415" t="s">
        <v>10234</v>
      </c>
    </row>
    <row r="3416" spans="17:21">
      <c r="Q3416">
        <v>4</v>
      </c>
      <c r="R3416">
        <v>34</v>
      </c>
      <c r="S3416">
        <v>1</v>
      </c>
      <c r="T3416" t="s">
        <v>8114</v>
      </c>
      <c r="U3416" t="s">
        <v>10235</v>
      </c>
    </row>
    <row r="3417" spans="17:21">
      <c r="Q3417">
        <v>4</v>
      </c>
      <c r="R3417">
        <v>34</v>
      </c>
      <c r="S3417">
        <v>2</v>
      </c>
      <c r="T3417" t="s">
        <v>10236</v>
      </c>
      <c r="U3417" t="s">
        <v>10237</v>
      </c>
    </row>
    <row r="3418" spans="17:21">
      <c r="Q3418">
        <v>4</v>
      </c>
      <c r="R3418">
        <v>34</v>
      </c>
      <c r="S3418">
        <v>3</v>
      </c>
      <c r="T3418" t="s">
        <v>10238</v>
      </c>
      <c r="U3418" t="s">
        <v>10239</v>
      </c>
    </row>
    <row r="3419" spans="17:21">
      <c r="Q3419">
        <v>4</v>
      </c>
      <c r="R3419">
        <v>34</v>
      </c>
      <c r="S3419">
        <v>4</v>
      </c>
      <c r="T3419" t="s">
        <v>10240</v>
      </c>
      <c r="U3419" t="s">
        <v>10241</v>
      </c>
    </row>
    <row r="3420" spans="17:21">
      <c r="Q3420">
        <v>4</v>
      </c>
      <c r="R3420">
        <v>34</v>
      </c>
      <c r="S3420">
        <v>5</v>
      </c>
      <c r="T3420" t="s">
        <v>10242</v>
      </c>
      <c r="U3420" t="s">
        <v>10243</v>
      </c>
    </row>
    <row r="3421" spans="17:21">
      <c r="Q3421">
        <v>4</v>
      </c>
      <c r="R3421">
        <v>34</v>
      </c>
      <c r="S3421">
        <v>6</v>
      </c>
      <c r="T3421" t="s">
        <v>10244</v>
      </c>
      <c r="U3421" t="s">
        <v>10245</v>
      </c>
    </row>
    <row r="3422" spans="17:21">
      <c r="Q3422">
        <v>4</v>
      </c>
      <c r="R3422">
        <v>34</v>
      </c>
      <c r="S3422">
        <v>7</v>
      </c>
      <c r="T3422" t="s">
        <v>10246</v>
      </c>
      <c r="U3422" t="s">
        <v>10247</v>
      </c>
    </row>
    <row r="3423" spans="17:21">
      <c r="Q3423">
        <v>4</v>
      </c>
      <c r="R3423">
        <v>34</v>
      </c>
      <c r="S3423">
        <v>8</v>
      </c>
      <c r="T3423" t="s">
        <v>10248</v>
      </c>
      <c r="U3423" t="s">
        <v>10249</v>
      </c>
    </row>
    <row r="3424" spans="17:21">
      <c r="Q3424">
        <v>4</v>
      </c>
      <c r="R3424">
        <v>34</v>
      </c>
      <c r="S3424">
        <v>9</v>
      </c>
      <c r="T3424" t="s">
        <v>10250</v>
      </c>
      <c r="U3424" t="s">
        <v>10251</v>
      </c>
    </row>
    <row r="3425" spans="17:21">
      <c r="Q3425">
        <v>4</v>
      </c>
      <c r="R3425">
        <v>34</v>
      </c>
      <c r="S3425">
        <v>10</v>
      </c>
      <c r="T3425" t="s">
        <v>5822</v>
      </c>
      <c r="U3425" t="s">
        <v>10252</v>
      </c>
    </row>
    <row r="3426" spans="17:21">
      <c r="Q3426">
        <v>4</v>
      </c>
      <c r="R3426">
        <v>34</v>
      </c>
      <c r="S3426">
        <v>11</v>
      </c>
      <c r="T3426" t="s">
        <v>5283</v>
      </c>
      <c r="U3426" t="s">
        <v>10253</v>
      </c>
    </row>
    <row r="3427" spans="17:21">
      <c r="Q3427">
        <v>4</v>
      </c>
      <c r="R3427">
        <v>34</v>
      </c>
      <c r="S3427">
        <v>12</v>
      </c>
      <c r="T3427" t="s">
        <v>10254</v>
      </c>
      <c r="U3427" t="s">
        <v>10255</v>
      </c>
    </row>
    <row r="3428" spans="17:21">
      <c r="Q3428">
        <v>4</v>
      </c>
      <c r="R3428">
        <v>34</v>
      </c>
      <c r="S3428">
        <v>13</v>
      </c>
      <c r="T3428" t="s">
        <v>10256</v>
      </c>
      <c r="U3428" t="s">
        <v>10257</v>
      </c>
    </row>
    <row r="3429" spans="17:21">
      <c r="Q3429">
        <v>4</v>
      </c>
      <c r="R3429">
        <v>34</v>
      </c>
      <c r="S3429">
        <v>14</v>
      </c>
      <c r="T3429" t="s">
        <v>10258</v>
      </c>
      <c r="U3429" t="s">
        <v>10259</v>
      </c>
    </row>
    <row r="3430" spans="17:21">
      <c r="Q3430">
        <v>4</v>
      </c>
      <c r="R3430">
        <v>34</v>
      </c>
      <c r="S3430">
        <v>15</v>
      </c>
      <c r="T3430" t="s">
        <v>10260</v>
      </c>
      <c r="U3430" t="s">
        <v>10261</v>
      </c>
    </row>
    <row r="3431" spans="17:21">
      <c r="Q3431">
        <v>4</v>
      </c>
      <c r="R3431">
        <v>34</v>
      </c>
      <c r="S3431">
        <v>16</v>
      </c>
      <c r="T3431" t="s">
        <v>10262</v>
      </c>
      <c r="U3431" t="s">
        <v>10263</v>
      </c>
    </row>
    <row r="3432" spans="17:21">
      <c r="Q3432">
        <v>4</v>
      </c>
      <c r="R3432">
        <v>34</v>
      </c>
      <c r="S3432">
        <v>17</v>
      </c>
      <c r="T3432" t="s">
        <v>10264</v>
      </c>
      <c r="U3432" t="s">
        <v>10265</v>
      </c>
    </row>
    <row r="3433" spans="17:21">
      <c r="Q3433">
        <v>4</v>
      </c>
      <c r="R3433">
        <v>34</v>
      </c>
      <c r="S3433">
        <v>18</v>
      </c>
      <c r="T3433" t="s">
        <v>10266</v>
      </c>
      <c r="U3433" t="s">
        <v>10267</v>
      </c>
    </row>
    <row r="3434" spans="17:21">
      <c r="Q3434">
        <v>4</v>
      </c>
      <c r="R3434">
        <v>34</v>
      </c>
      <c r="S3434">
        <v>19</v>
      </c>
      <c r="T3434" t="s">
        <v>10268</v>
      </c>
      <c r="U3434" t="s">
        <v>10269</v>
      </c>
    </row>
    <row r="3435" spans="17:21">
      <c r="Q3435">
        <v>4</v>
      </c>
      <c r="R3435">
        <v>34</v>
      </c>
      <c r="S3435">
        <v>20</v>
      </c>
      <c r="T3435" t="s">
        <v>10270</v>
      </c>
      <c r="U3435" t="s">
        <v>10271</v>
      </c>
    </row>
    <row r="3436" spans="17:21">
      <c r="Q3436">
        <v>4</v>
      </c>
      <c r="R3436">
        <v>34</v>
      </c>
      <c r="S3436">
        <v>21</v>
      </c>
      <c r="T3436" t="s">
        <v>10272</v>
      </c>
      <c r="U3436" t="s">
        <v>10273</v>
      </c>
    </row>
    <row r="3437" spans="17:21">
      <c r="Q3437">
        <v>4</v>
      </c>
      <c r="R3437">
        <v>34</v>
      </c>
      <c r="S3437">
        <v>22</v>
      </c>
      <c r="T3437" t="s">
        <v>10274</v>
      </c>
      <c r="U3437" t="s">
        <v>10275</v>
      </c>
    </row>
    <row r="3438" spans="17:21">
      <c r="Q3438">
        <v>4</v>
      </c>
      <c r="R3438">
        <v>34</v>
      </c>
      <c r="S3438">
        <v>23</v>
      </c>
      <c r="T3438" t="s">
        <v>10276</v>
      </c>
      <c r="U3438" t="s">
        <v>10277</v>
      </c>
    </row>
    <row r="3439" spans="17:21">
      <c r="Q3439">
        <v>4</v>
      </c>
      <c r="R3439">
        <v>34</v>
      </c>
      <c r="S3439">
        <v>24</v>
      </c>
      <c r="T3439" t="s">
        <v>10278</v>
      </c>
      <c r="U3439" t="s">
        <v>10279</v>
      </c>
    </row>
    <row r="3440" spans="17:21">
      <c r="Q3440">
        <v>4</v>
      </c>
      <c r="R3440">
        <v>34</v>
      </c>
      <c r="S3440">
        <v>25</v>
      </c>
      <c r="T3440" t="s">
        <v>10280</v>
      </c>
      <c r="U3440" t="s">
        <v>10281</v>
      </c>
    </row>
    <row r="3441" spans="17:21">
      <c r="Q3441">
        <v>4</v>
      </c>
      <c r="R3441">
        <v>34</v>
      </c>
      <c r="S3441">
        <v>26</v>
      </c>
      <c r="T3441" t="s">
        <v>10282</v>
      </c>
      <c r="U3441" t="s">
        <v>10283</v>
      </c>
    </row>
    <row r="3442" spans="17:21">
      <c r="Q3442">
        <v>4</v>
      </c>
      <c r="R3442">
        <v>34</v>
      </c>
      <c r="S3442">
        <v>27</v>
      </c>
      <c r="T3442" t="s">
        <v>10284</v>
      </c>
      <c r="U3442" t="s">
        <v>10285</v>
      </c>
    </row>
    <row r="3443" spans="17:21">
      <c r="Q3443">
        <v>4</v>
      </c>
      <c r="R3443">
        <v>34</v>
      </c>
      <c r="S3443">
        <v>28</v>
      </c>
      <c r="T3443" t="s">
        <v>10286</v>
      </c>
      <c r="U3443" t="s">
        <v>10287</v>
      </c>
    </row>
    <row r="3444" spans="17:21">
      <c r="Q3444">
        <v>4</v>
      </c>
      <c r="R3444">
        <v>34</v>
      </c>
      <c r="S3444">
        <v>29</v>
      </c>
      <c r="T3444" t="s">
        <v>5561</v>
      </c>
      <c r="U3444" t="s">
        <v>10288</v>
      </c>
    </row>
    <row r="3445" spans="17:21">
      <c r="Q3445">
        <v>4</v>
      </c>
      <c r="R3445">
        <v>34</v>
      </c>
      <c r="S3445">
        <v>30</v>
      </c>
      <c r="T3445" t="s">
        <v>10289</v>
      </c>
      <c r="U3445" t="s">
        <v>10290</v>
      </c>
    </row>
    <row r="3446" spans="17:21">
      <c r="Q3446">
        <v>4</v>
      </c>
      <c r="R3446">
        <v>34</v>
      </c>
      <c r="S3446">
        <v>31</v>
      </c>
      <c r="T3446" t="s">
        <v>7169</v>
      </c>
      <c r="U3446" t="s">
        <v>10291</v>
      </c>
    </row>
    <row r="3447" spans="17:21">
      <c r="Q3447">
        <v>4</v>
      </c>
      <c r="R3447">
        <v>34</v>
      </c>
      <c r="S3447">
        <v>32</v>
      </c>
      <c r="T3447" t="s">
        <v>10292</v>
      </c>
      <c r="U3447" t="s">
        <v>10293</v>
      </c>
    </row>
    <row r="3448" spans="17:21">
      <c r="Q3448">
        <v>4</v>
      </c>
      <c r="R3448">
        <v>34</v>
      </c>
      <c r="S3448">
        <v>33</v>
      </c>
      <c r="T3448" t="s">
        <v>10294</v>
      </c>
      <c r="U3448" t="s">
        <v>10295</v>
      </c>
    </row>
    <row r="3449" spans="17:21">
      <c r="Q3449">
        <v>4</v>
      </c>
      <c r="R3449">
        <v>34</v>
      </c>
      <c r="S3449">
        <v>34</v>
      </c>
      <c r="T3449" t="s">
        <v>10296</v>
      </c>
      <c r="U3449" t="s">
        <v>10297</v>
      </c>
    </row>
    <row r="3450" spans="17:21">
      <c r="Q3450">
        <v>4</v>
      </c>
      <c r="R3450">
        <v>34</v>
      </c>
      <c r="S3450">
        <v>35</v>
      </c>
      <c r="T3450" t="s">
        <v>10298</v>
      </c>
      <c r="U3450" t="s">
        <v>10299</v>
      </c>
    </row>
    <row r="3451" spans="17:21">
      <c r="Q3451">
        <v>4</v>
      </c>
      <c r="R3451">
        <v>34</v>
      </c>
      <c r="S3451">
        <v>36</v>
      </c>
      <c r="T3451" t="s">
        <v>5605</v>
      </c>
      <c r="U3451" t="s">
        <v>10300</v>
      </c>
    </row>
    <row r="3452" spans="17:21">
      <c r="Q3452">
        <v>4</v>
      </c>
      <c r="R3452">
        <v>35</v>
      </c>
      <c r="S3452">
        <v>1</v>
      </c>
      <c r="T3452" t="s">
        <v>394</v>
      </c>
      <c r="U3452" t="s">
        <v>10301</v>
      </c>
    </row>
    <row r="3453" spans="17:21">
      <c r="Q3453">
        <v>4</v>
      </c>
      <c r="R3453">
        <v>35</v>
      </c>
      <c r="S3453">
        <v>2</v>
      </c>
      <c r="T3453" t="s">
        <v>7910</v>
      </c>
      <c r="U3453" t="s">
        <v>10302</v>
      </c>
    </row>
    <row r="3454" spans="17:21">
      <c r="Q3454">
        <v>4</v>
      </c>
      <c r="R3454">
        <v>35</v>
      </c>
      <c r="S3454">
        <v>3</v>
      </c>
      <c r="T3454" t="s">
        <v>10303</v>
      </c>
      <c r="U3454" t="s">
        <v>10304</v>
      </c>
    </row>
    <row r="3455" spans="17:21">
      <c r="Q3455">
        <v>4</v>
      </c>
      <c r="R3455">
        <v>35</v>
      </c>
      <c r="S3455">
        <v>4</v>
      </c>
      <c r="T3455" t="s">
        <v>5256</v>
      </c>
      <c r="U3455" t="s">
        <v>10305</v>
      </c>
    </row>
    <row r="3456" spans="17:21">
      <c r="Q3456">
        <v>4</v>
      </c>
      <c r="R3456">
        <v>35</v>
      </c>
      <c r="S3456">
        <v>5</v>
      </c>
      <c r="T3456" t="s">
        <v>5619</v>
      </c>
      <c r="U3456" t="s">
        <v>10306</v>
      </c>
    </row>
    <row r="3457" spans="17:21">
      <c r="Q3457">
        <v>4</v>
      </c>
      <c r="R3457">
        <v>35</v>
      </c>
      <c r="S3457">
        <v>6</v>
      </c>
      <c r="T3457" t="s">
        <v>5623</v>
      </c>
      <c r="U3457" t="s">
        <v>10307</v>
      </c>
    </row>
    <row r="3458" spans="17:21">
      <c r="Q3458">
        <v>4</v>
      </c>
      <c r="R3458">
        <v>35</v>
      </c>
      <c r="S3458">
        <v>7</v>
      </c>
      <c r="T3458" t="s">
        <v>10308</v>
      </c>
      <c r="U3458" t="s">
        <v>10309</v>
      </c>
    </row>
    <row r="3459" spans="17:21">
      <c r="Q3459">
        <v>4</v>
      </c>
      <c r="R3459">
        <v>35</v>
      </c>
      <c r="S3459">
        <v>8</v>
      </c>
      <c r="T3459" t="s">
        <v>2575</v>
      </c>
      <c r="U3459" t="s">
        <v>10310</v>
      </c>
    </row>
    <row r="3460" spans="17:21">
      <c r="Q3460">
        <v>4</v>
      </c>
      <c r="R3460">
        <v>35</v>
      </c>
      <c r="S3460">
        <v>9</v>
      </c>
      <c r="T3460" t="s">
        <v>10311</v>
      </c>
      <c r="U3460" t="s">
        <v>10312</v>
      </c>
    </row>
    <row r="3461" spans="17:21">
      <c r="Q3461">
        <v>4</v>
      </c>
      <c r="R3461">
        <v>35</v>
      </c>
      <c r="S3461">
        <v>10</v>
      </c>
      <c r="T3461" t="s">
        <v>5279</v>
      </c>
      <c r="U3461" t="s">
        <v>10313</v>
      </c>
    </row>
    <row r="3462" spans="17:21">
      <c r="Q3462">
        <v>4</v>
      </c>
      <c r="R3462">
        <v>35</v>
      </c>
      <c r="S3462">
        <v>11</v>
      </c>
      <c r="T3462" t="s">
        <v>5283</v>
      </c>
      <c r="U3462" t="s">
        <v>10314</v>
      </c>
    </row>
    <row r="3463" spans="17:21">
      <c r="Q3463">
        <v>4</v>
      </c>
      <c r="R3463">
        <v>35</v>
      </c>
      <c r="S3463">
        <v>12</v>
      </c>
      <c r="T3463" t="s">
        <v>10315</v>
      </c>
      <c r="U3463" t="s">
        <v>10316</v>
      </c>
    </row>
    <row r="3464" spans="17:21">
      <c r="Q3464">
        <v>4</v>
      </c>
      <c r="R3464">
        <v>35</v>
      </c>
      <c r="S3464">
        <v>13</v>
      </c>
      <c r="T3464" t="s">
        <v>10317</v>
      </c>
      <c r="U3464" t="s">
        <v>10318</v>
      </c>
    </row>
    <row r="3465" spans="17:21">
      <c r="Q3465">
        <v>4</v>
      </c>
      <c r="R3465">
        <v>35</v>
      </c>
      <c r="S3465">
        <v>14</v>
      </c>
      <c r="T3465" t="s">
        <v>10319</v>
      </c>
      <c r="U3465" t="s">
        <v>10320</v>
      </c>
    </row>
    <row r="3466" spans="17:21">
      <c r="Q3466">
        <v>4</v>
      </c>
      <c r="R3466">
        <v>35</v>
      </c>
      <c r="S3466">
        <v>15</v>
      </c>
      <c r="T3466" t="s">
        <v>10321</v>
      </c>
      <c r="U3466" t="s">
        <v>10322</v>
      </c>
    </row>
    <row r="3467" spans="17:21">
      <c r="Q3467">
        <v>4</v>
      </c>
      <c r="R3467">
        <v>35</v>
      </c>
      <c r="S3467">
        <v>16</v>
      </c>
      <c r="T3467" t="s">
        <v>10323</v>
      </c>
      <c r="U3467" t="s">
        <v>10324</v>
      </c>
    </row>
    <row r="3468" spans="17:21">
      <c r="Q3468">
        <v>4</v>
      </c>
      <c r="R3468">
        <v>35</v>
      </c>
      <c r="S3468">
        <v>17</v>
      </c>
      <c r="T3468" t="s">
        <v>10325</v>
      </c>
      <c r="U3468" t="s">
        <v>10326</v>
      </c>
    </row>
    <row r="3469" spans="17:21">
      <c r="Q3469">
        <v>4</v>
      </c>
      <c r="R3469">
        <v>35</v>
      </c>
      <c r="S3469">
        <v>18</v>
      </c>
      <c r="T3469" t="s">
        <v>10327</v>
      </c>
      <c r="U3469" t="s">
        <v>10328</v>
      </c>
    </row>
    <row r="3470" spans="17:21">
      <c r="Q3470">
        <v>4</v>
      </c>
      <c r="R3470">
        <v>35</v>
      </c>
      <c r="S3470">
        <v>19</v>
      </c>
      <c r="T3470" t="s">
        <v>10329</v>
      </c>
      <c r="U3470" t="s">
        <v>10330</v>
      </c>
    </row>
    <row r="3471" spans="17:21">
      <c r="Q3471">
        <v>4</v>
      </c>
      <c r="R3471">
        <v>35</v>
      </c>
      <c r="S3471">
        <v>20</v>
      </c>
      <c r="T3471" t="s">
        <v>10331</v>
      </c>
      <c r="U3471" t="s">
        <v>10332</v>
      </c>
    </row>
    <row r="3472" spans="17:21">
      <c r="Q3472">
        <v>4</v>
      </c>
      <c r="R3472">
        <v>35</v>
      </c>
      <c r="S3472">
        <v>21</v>
      </c>
      <c r="T3472" t="s">
        <v>10333</v>
      </c>
      <c r="U3472" t="s">
        <v>10334</v>
      </c>
    </row>
    <row r="3473" spans="17:21">
      <c r="Q3473">
        <v>4</v>
      </c>
      <c r="R3473">
        <v>35</v>
      </c>
      <c r="S3473">
        <v>22</v>
      </c>
      <c r="T3473" t="s">
        <v>10335</v>
      </c>
      <c r="U3473" t="s">
        <v>10336</v>
      </c>
    </row>
    <row r="3474" spans="17:21">
      <c r="Q3474">
        <v>4</v>
      </c>
      <c r="R3474">
        <v>35</v>
      </c>
      <c r="S3474">
        <v>23</v>
      </c>
      <c r="T3474" t="s">
        <v>10337</v>
      </c>
      <c r="U3474" t="s">
        <v>10338</v>
      </c>
    </row>
    <row r="3475" spans="17:21">
      <c r="Q3475">
        <v>4</v>
      </c>
      <c r="R3475">
        <v>35</v>
      </c>
      <c r="S3475">
        <v>24</v>
      </c>
      <c r="T3475" t="s">
        <v>10339</v>
      </c>
      <c r="U3475" t="s">
        <v>10340</v>
      </c>
    </row>
    <row r="3476" spans="17:21">
      <c r="Q3476">
        <v>4</v>
      </c>
      <c r="R3476">
        <v>35</v>
      </c>
      <c r="S3476">
        <v>25</v>
      </c>
      <c r="T3476" t="s">
        <v>10341</v>
      </c>
      <c r="U3476" t="s">
        <v>10342</v>
      </c>
    </row>
    <row r="3477" spans="17:21">
      <c r="Q3477">
        <v>4</v>
      </c>
      <c r="R3477">
        <v>35</v>
      </c>
      <c r="S3477">
        <v>26</v>
      </c>
      <c r="T3477" t="s">
        <v>10343</v>
      </c>
      <c r="U3477" t="s">
        <v>10344</v>
      </c>
    </row>
    <row r="3478" spans="17:21">
      <c r="Q3478">
        <v>4</v>
      </c>
      <c r="R3478">
        <v>35</v>
      </c>
      <c r="S3478">
        <v>27</v>
      </c>
      <c r="T3478" t="s">
        <v>10345</v>
      </c>
      <c r="U3478" t="s">
        <v>10346</v>
      </c>
    </row>
    <row r="3479" spans="17:21">
      <c r="Q3479">
        <v>4</v>
      </c>
      <c r="R3479">
        <v>35</v>
      </c>
      <c r="S3479">
        <v>28</v>
      </c>
      <c r="T3479" t="s">
        <v>10347</v>
      </c>
      <c r="U3479" t="s">
        <v>10348</v>
      </c>
    </row>
    <row r="3480" spans="17:21">
      <c r="Q3480">
        <v>4</v>
      </c>
      <c r="R3480">
        <v>35</v>
      </c>
      <c r="S3480">
        <v>29</v>
      </c>
      <c r="T3480" t="s">
        <v>10349</v>
      </c>
      <c r="U3480" t="s">
        <v>10350</v>
      </c>
    </row>
    <row r="3481" spans="17:21">
      <c r="Q3481">
        <v>4</v>
      </c>
      <c r="R3481">
        <v>35</v>
      </c>
      <c r="S3481">
        <v>30</v>
      </c>
      <c r="T3481" t="s">
        <v>10351</v>
      </c>
      <c r="U3481" t="s">
        <v>10352</v>
      </c>
    </row>
    <row r="3482" spans="17:21">
      <c r="Q3482">
        <v>4</v>
      </c>
      <c r="R3482">
        <v>35</v>
      </c>
      <c r="S3482">
        <v>31</v>
      </c>
      <c r="T3482" t="s">
        <v>10353</v>
      </c>
      <c r="U3482" t="s">
        <v>10354</v>
      </c>
    </row>
    <row r="3483" spans="17:21">
      <c r="Q3483">
        <v>4</v>
      </c>
      <c r="R3483">
        <v>35</v>
      </c>
      <c r="S3483">
        <v>32</v>
      </c>
      <c r="T3483" t="s">
        <v>10355</v>
      </c>
      <c r="U3483" t="s">
        <v>10356</v>
      </c>
    </row>
    <row r="3484" spans="17:21">
      <c r="Q3484">
        <v>4</v>
      </c>
      <c r="R3484">
        <v>35</v>
      </c>
      <c r="S3484">
        <v>33</v>
      </c>
      <c r="T3484" t="s">
        <v>10357</v>
      </c>
      <c r="U3484" t="s">
        <v>10358</v>
      </c>
    </row>
    <row r="3485" spans="17:21">
      <c r="Q3485">
        <v>4</v>
      </c>
      <c r="R3485">
        <v>35</v>
      </c>
      <c r="S3485">
        <v>34</v>
      </c>
      <c r="T3485" t="s">
        <v>10359</v>
      </c>
      <c r="U3485" t="s">
        <v>10360</v>
      </c>
    </row>
    <row r="3486" spans="17:21">
      <c r="Q3486">
        <v>4</v>
      </c>
      <c r="R3486">
        <v>35</v>
      </c>
      <c r="S3486">
        <v>35</v>
      </c>
      <c r="T3486" t="s">
        <v>10361</v>
      </c>
      <c r="U3486" t="s">
        <v>10362</v>
      </c>
    </row>
    <row r="3487" spans="17:21">
      <c r="Q3487">
        <v>4</v>
      </c>
      <c r="R3487">
        <v>35</v>
      </c>
      <c r="S3487">
        <v>36</v>
      </c>
      <c r="T3487" t="s">
        <v>10363</v>
      </c>
      <c r="U3487" t="s">
        <v>10364</v>
      </c>
    </row>
    <row r="3488" spans="17:21">
      <c r="Q3488">
        <v>4</v>
      </c>
      <c r="R3488">
        <v>35</v>
      </c>
      <c r="S3488">
        <v>37</v>
      </c>
      <c r="T3488" t="s">
        <v>10365</v>
      </c>
      <c r="U3488" t="s">
        <v>10366</v>
      </c>
    </row>
    <row r="3489" spans="17:21">
      <c r="Q3489">
        <v>4</v>
      </c>
      <c r="R3489">
        <v>35</v>
      </c>
      <c r="S3489">
        <v>38</v>
      </c>
      <c r="T3489" t="s">
        <v>10367</v>
      </c>
      <c r="U3489" t="s">
        <v>10368</v>
      </c>
    </row>
    <row r="3490" spans="17:21">
      <c r="Q3490">
        <v>4</v>
      </c>
      <c r="R3490">
        <v>35</v>
      </c>
      <c r="S3490">
        <v>39</v>
      </c>
      <c r="T3490" t="s">
        <v>10369</v>
      </c>
      <c r="U3490" t="s">
        <v>10370</v>
      </c>
    </row>
    <row r="3491" spans="17:21">
      <c r="Q3491">
        <v>4</v>
      </c>
      <c r="R3491">
        <v>35</v>
      </c>
      <c r="S3491">
        <v>40</v>
      </c>
      <c r="T3491" t="s">
        <v>10371</v>
      </c>
      <c r="U3491" t="s">
        <v>10372</v>
      </c>
    </row>
    <row r="3492" spans="17:21">
      <c r="Q3492">
        <v>4</v>
      </c>
      <c r="R3492">
        <v>35</v>
      </c>
      <c r="S3492">
        <v>41</v>
      </c>
      <c r="T3492" t="s">
        <v>10373</v>
      </c>
      <c r="U3492" t="s">
        <v>10374</v>
      </c>
    </row>
    <row r="3493" spans="17:21">
      <c r="Q3493">
        <v>4</v>
      </c>
      <c r="R3493">
        <v>35</v>
      </c>
      <c r="S3493">
        <v>42</v>
      </c>
      <c r="T3493" t="s">
        <v>10375</v>
      </c>
      <c r="U3493" t="s">
        <v>10376</v>
      </c>
    </row>
    <row r="3494" spans="17:21">
      <c r="Q3494">
        <v>4</v>
      </c>
      <c r="R3494">
        <v>35</v>
      </c>
      <c r="S3494">
        <v>43</v>
      </c>
      <c r="T3494" t="s">
        <v>10377</v>
      </c>
      <c r="U3494" t="s">
        <v>10378</v>
      </c>
    </row>
    <row r="3495" spans="17:21">
      <c r="Q3495">
        <v>4</v>
      </c>
      <c r="R3495">
        <v>35</v>
      </c>
      <c r="S3495">
        <v>44</v>
      </c>
      <c r="T3495" t="s">
        <v>10379</v>
      </c>
      <c r="U3495" t="s">
        <v>10380</v>
      </c>
    </row>
    <row r="3496" spans="17:21">
      <c r="Q3496">
        <v>4</v>
      </c>
      <c r="R3496">
        <v>35</v>
      </c>
      <c r="S3496">
        <v>45</v>
      </c>
      <c r="T3496" t="s">
        <v>10381</v>
      </c>
      <c r="U3496" t="s">
        <v>10382</v>
      </c>
    </row>
    <row r="3497" spans="17:21">
      <c r="Q3497">
        <v>4</v>
      </c>
      <c r="R3497">
        <v>35</v>
      </c>
      <c r="S3497">
        <v>46</v>
      </c>
      <c r="T3497" t="s">
        <v>10383</v>
      </c>
      <c r="U3497" t="s">
        <v>10384</v>
      </c>
    </row>
    <row r="3498" spans="17:21">
      <c r="Q3498">
        <v>4</v>
      </c>
      <c r="R3498">
        <v>35</v>
      </c>
      <c r="S3498">
        <v>47</v>
      </c>
      <c r="T3498" t="s">
        <v>10385</v>
      </c>
      <c r="U3498" t="s">
        <v>10386</v>
      </c>
    </row>
    <row r="3499" spans="17:21">
      <c r="Q3499">
        <v>4</v>
      </c>
      <c r="R3499">
        <v>35</v>
      </c>
      <c r="S3499">
        <v>48</v>
      </c>
      <c r="T3499" t="s">
        <v>10387</v>
      </c>
      <c r="U3499" t="s">
        <v>10388</v>
      </c>
    </row>
    <row r="3500" spans="17:21">
      <c r="Q3500">
        <v>4</v>
      </c>
      <c r="R3500">
        <v>35</v>
      </c>
      <c r="S3500">
        <v>49</v>
      </c>
      <c r="T3500" t="s">
        <v>10389</v>
      </c>
      <c r="U3500" t="s">
        <v>10390</v>
      </c>
    </row>
    <row r="3501" spans="17:21">
      <c r="Q3501">
        <v>4</v>
      </c>
      <c r="R3501">
        <v>35</v>
      </c>
      <c r="S3501">
        <v>50</v>
      </c>
      <c r="T3501" t="s">
        <v>10391</v>
      </c>
      <c r="U3501" t="s">
        <v>10392</v>
      </c>
    </row>
    <row r="3502" spans="17:21">
      <c r="Q3502">
        <v>4</v>
      </c>
      <c r="R3502">
        <v>35</v>
      </c>
      <c r="S3502">
        <v>51</v>
      </c>
      <c r="T3502" t="s">
        <v>5561</v>
      </c>
      <c r="U3502" t="s">
        <v>10393</v>
      </c>
    </row>
    <row r="3503" spans="17:21">
      <c r="Q3503">
        <v>4</v>
      </c>
      <c r="R3503">
        <v>35</v>
      </c>
      <c r="S3503">
        <v>52</v>
      </c>
      <c r="T3503" t="s">
        <v>10394</v>
      </c>
      <c r="U3503" t="s">
        <v>10395</v>
      </c>
    </row>
    <row r="3504" spans="17:21">
      <c r="Q3504">
        <v>4</v>
      </c>
      <c r="R3504">
        <v>35</v>
      </c>
      <c r="S3504">
        <v>53</v>
      </c>
      <c r="T3504" t="s">
        <v>10396</v>
      </c>
      <c r="U3504" t="s">
        <v>10397</v>
      </c>
    </row>
    <row r="3505" spans="17:21">
      <c r="Q3505">
        <v>4</v>
      </c>
      <c r="R3505">
        <v>35</v>
      </c>
      <c r="S3505">
        <v>54</v>
      </c>
      <c r="T3505" t="s">
        <v>10398</v>
      </c>
      <c r="U3505" t="s">
        <v>10399</v>
      </c>
    </row>
    <row r="3506" spans="17:21">
      <c r="Q3506">
        <v>4</v>
      </c>
      <c r="R3506">
        <v>35</v>
      </c>
      <c r="S3506">
        <v>55</v>
      </c>
      <c r="T3506" t="s">
        <v>10400</v>
      </c>
      <c r="U3506" t="s">
        <v>10401</v>
      </c>
    </row>
    <row r="3507" spans="17:21">
      <c r="Q3507">
        <v>4</v>
      </c>
      <c r="R3507">
        <v>35</v>
      </c>
      <c r="S3507">
        <v>56</v>
      </c>
      <c r="T3507" t="s">
        <v>10402</v>
      </c>
      <c r="U3507" t="s">
        <v>10403</v>
      </c>
    </row>
    <row r="3508" spans="17:21">
      <c r="Q3508">
        <v>4</v>
      </c>
      <c r="R3508">
        <v>35</v>
      </c>
      <c r="S3508">
        <v>57</v>
      </c>
      <c r="T3508" t="s">
        <v>10404</v>
      </c>
      <c r="U3508" t="s">
        <v>10405</v>
      </c>
    </row>
    <row r="3509" spans="17:21">
      <c r="Q3509">
        <v>4</v>
      </c>
      <c r="R3509">
        <v>35</v>
      </c>
      <c r="S3509">
        <v>58</v>
      </c>
      <c r="T3509" t="s">
        <v>10406</v>
      </c>
      <c r="U3509" t="s">
        <v>10407</v>
      </c>
    </row>
    <row r="3510" spans="17:21">
      <c r="Q3510">
        <v>4</v>
      </c>
      <c r="R3510">
        <v>35</v>
      </c>
      <c r="S3510">
        <v>59</v>
      </c>
      <c r="T3510" t="s">
        <v>10408</v>
      </c>
      <c r="U3510" t="s">
        <v>10409</v>
      </c>
    </row>
    <row r="3511" spans="17:21">
      <c r="Q3511">
        <v>4</v>
      </c>
      <c r="R3511">
        <v>35</v>
      </c>
      <c r="S3511">
        <v>60</v>
      </c>
      <c r="T3511" t="s">
        <v>10410</v>
      </c>
      <c r="U3511" t="s">
        <v>10411</v>
      </c>
    </row>
    <row r="3512" spans="17:21">
      <c r="Q3512">
        <v>4</v>
      </c>
      <c r="R3512">
        <v>35</v>
      </c>
      <c r="S3512">
        <v>61</v>
      </c>
      <c r="T3512" t="s">
        <v>5577</v>
      </c>
      <c r="U3512" t="s">
        <v>10412</v>
      </c>
    </row>
    <row r="3513" spans="17:21">
      <c r="Q3513">
        <v>4</v>
      </c>
      <c r="R3513">
        <v>35</v>
      </c>
      <c r="S3513">
        <v>62</v>
      </c>
      <c r="T3513" t="s">
        <v>5581</v>
      </c>
      <c r="U3513" t="s">
        <v>10413</v>
      </c>
    </row>
    <row r="3514" spans="17:21">
      <c r="Q3514">
        <v>4</v>
      </c>
      <c r="R3514">
        <v>35</v>
      </c>
      <c r="S3514">
        <v>63</v>
      </c>
      <c r="T3514" t="s">
        <v>5585</v>
      </c>
      <c r="U3514" t="s">
        <v>10414</v>
      </c>
    </row>
    <row r="3515" spans="17:21">
      <c r="Q3515">
        <v>4</v>
      </c>
      <c r="R3515">
        <v>35</v>
      </c>
      <c r="S3515">
        <v>64</v>
      </c>
      <c r="T3515" t="s">
        <v>5589</v>
      </c>
      <c r="U3515" t="s">
        <v>10415</v>
      </c>
    </row>
    <row r="3516" spans="17:21">
      <c r="Q3516">
        <v>4</v>
      </c>
      <c r="R3516">
        <v>35</v>
      </c>
      <c r="S3516">
        <v>65</v>
      </c>
      <c r="T3516" t="s">
        <v>5593</v>
      </c>
      <c r="U3516" t="s">
        <v>10416</v>
      </c>
    </row>
    <row r="3517" spans="17:21">
      <c r="Q3517">
        <v>4</v>
      </c>
      <c r="R3517">
        <v>35</v>
      </c>
      <c r="S3517">
        <v>66</v>
      </c>
      <c r="T3517" t="s">
        <v>5605</v>
      </c>
      <c r="U3517" t="s">
        <v>10417</v>
      </c>
    </row>
    <row r="3518" spans="17:21">
      <c r="Q3518">
        <v>4</v>
      </c>
      <c r="R3518">
        <v>36</v>
      </c>
      <c r="S3518">
        <v>1</v>
      </c>
      <c r="T3518" t="s">
        <v>10418</v>
      </c>
      <c r="U3518" t="s">
        <v>10419</v>
      </c>
    </row>
    <row r="3519" spans="17:21">
      <c r="Q3519">
        <v>4</v>
      </c>
      <c r="R3519">
        <v>36</v>
      </c>
      <c r="S3519">
        <v>2</v>
      </c>
      <c r="T3519" t="s">
        <v>10420</v>
      </c>
      <c r="U3519" t="s">
        <v>10421</v>
      </c>
    </row>
    <row r="3520" spans="17:21">
      <c r="Q3520">
        <v>4</v>
      </c>
      <c r="R3520">
        <v>36</v>
      </c>
      <c r="S3520">
        <v>3</v>
      </c>
      <c r="T3520" t="s">
        <v>10422</v>
      </c>
      <c r="U3520" t="s">
        <v>10423</v>
      </c>
    </row>
    <row r="3521" spans="17:21">
      <c r="Q3521">
        <v>4</v>
      </c>
      <c r="R3521">
        <v>36</v>
      </c>
      <c r="S3521">
        <v>4</v>
      </c>
      <c r="T3521" t="s">
        <v>10424</v>
      </c>
      <c r="U3521" t="s">
        <v>10425</v>
      </c>
    </row>
    <row r="3522" spans="17:21">
      <c r="Q3522">
        <v>4</v>
      </c>
      <c r="R3522">
        <v>36</v>
      </c>
      <c r="S3522">
        <v>5</v>
      </c>
      <c r="T3522" t="s">
        <v>10426</v>
      </c>
      <c r="U3522" t="s">
        <v>10427</v>
      </c>
    </row>
    <row r="3523" spans="17:21">
      <c r="Q3523">
        <v>4</v>
      </c>
      <c r="R3523">
        <v>36</v>
      </c>
      <c r="S3523">
        <v>6</v>
      </c>
      <c r="T3523" t="s">
        <v>10428</v>
      </c>
      <c r="U3523" t="s">
        <v>10429</v>
      </c>
    </row>
    <row r="3524" spans="17:21">
      <c r="Q3524">
        <v>4</v>
      </c>
      <c r="R3524">
        <v>36</v>
      </c>
      <c r="S3524">
        <v>7</v>
      </c>
      <c r="T3524" t="s">
        <v>5260</v>
      </c>
      <c r="U3524" t="s">
        <v>10430</v>
      </c>
    </row>
    <row r="3525" spans="17:21">
      <c r="Q3525">
        <v>4</v>
      </c>
      <c r="R3525">
        <v>36</v>
      </c>
      <c r="S3525">
        <v>8</v>
      </c>
      <c r="T3525" t="s">
        <v>5804</v>
      </c>
      <c r="U3525" t="s">
        <v>10431</v>
      </c>
    </row>
    <row r="3526" spans="17:21">
      <c r="Q3526">
        <v>4</v>
      </c>
      <c r="R3526">
        <v>36</v>
      </c>
      <c r="S3526">
        <v>9</v>
      </c>
      <c r="T3526" t="s">
        <v>2575</v>
      </c>
      <c r="U3526" t="s">
        <v>10432</v>
      </c>
    </row>
    <row r="3527" spans="17:21">
      <c r="Q3527">
        <v>4</v>
      </c>
      <c r="R3527">
        <v>36</v>
      </c>
      <c r="S3527">
        <v>10</v>
      </c>
      <c r="T3527" t="s">
        <v>10433</v>
      </c>
      <c r="U3527" t="s">
        <v>10434</v>
      </c>
    </row>
    <row r="3528" spans="17:21">
      <c r="Q3528">
        <v>4</v>
      </c>
      <c r="R3528">
        <v>36</v>
      </c>
      <c r="S3528">
        <v>11</v>
      </c>
      <c r="T3528" t="s">
        <v>5630</v>
      </c>
      <c r="U3528" t="s">
        <v>10435</v>
      </c>
    </row>
    <row r="3529" spans="17:21">
      <c r="Q3529">
        <v>4</v>
      </c>
      <c r="R3529">
        <v>36</v>
      </c>
      <c r="S3529">
        <v>12</v>
      </c>
      <c r="T3529" t="s">
        <v>10436</v>
      </c>
      <c r="U3529" t="s">
        <v>10437</v>
      </c>
    </row>
    <row r="3530" spans="17:21">
      <c r="Q3530">
        <v>4</v>
      </c>
      <c r="R3530">
        <v>36</v>
      </c>
      <c r="S3530">
        <v>13</v>
      </c>
      <c r="T3530" t="s">
        <v>10438</v>
      </c>
      <c r="U3530" t="s">
        <v>10439</v>
      </c>
    </row>
    <row r="3531" spans="17:21">
      <c r="Q3531">
        <v>4</v>
      </c>
      <c r="R3531">
        <v>36</v>
      </c>
      <c r="S3531">
        <v>14</v>
      </c>
      <c r="T3531" t="s">
        <v>5654</v>
      </c>
      <c r="U3531" t="s">
        <v>10440</v>
      </c>
    </row>
    <row r="3532" spans="17:21">
      <c r="Q3532">
        <v>4</v>
      </c>
      <c r="R3532">
        <v>36</v>
      </c>
      <c r="S3532">
        <v>15</v>
      </c>
      <c r="T3532" t="s">
        <v>5283</v>
      </c>
      <c r="U3532" t="s">
        <v>10441</v>
      </c>
    </row>
    <row r="3533" spans="17:21">
      <c r="Q3533">
        <v>4</v>
      </c>
      <c r="R3533">
        <v>36</v>
      </c>
      <c r="S3533">
        <v>16</v>
      </c>
      <c r="T3533" t="s">
        <v>10442</v>
      </c>
      <c r="U3533" t="s">
        <v>10443</v>
      </c>
    </row>
    <row r="3534" spans="17:21">
      <c r="Q3534">
        <v>4</v>
      </c>
      <c r="R3534">
        <v>36</v>
      </c>
      <c r="S3534">
        <v>17</v>
      </c>
      <c r="T3534" t="s">
        <v>10444</v>
      </c>
      <c r="U3534" t="s">
        <v>10445</v>
      </c>
    </row>
    <row r="3535" spans="17:21">
      <c r="Q3535">
        <v>4</v>
      </c>
      <c r="R3535">
        <v>36</v>
      </c>
      <c r="S3535">
        <v>18</v>
      </c>
      <c r="T3535" t="s">
        <v>10446</v>
      </c>
      <c r="U3535" t="s">
        <v>10447</v>
      </c>
    </row>
    <row r="3536" spans="17:21">
      <c r="Q3536">
        <v>4</v>
      </c>
      <c r="R3536">
        <v>36</v>
      </c>
      <c r="S3536">
        <v>19</v>
      </c>
      <c r="T3536" t="s">
        <v>10448</v>
      </c>
      <c r="U3536" t="s">
        <v>10449</v>
      </c>
    </row>
    <row r="3537" spans="17:21">
      <c r="Q3537">
        <v>4</v>
      </c>
      <c r="R3537">
        <v>36</v>
      </c>
      <c r="S3537">
        <v>20</v>
      </c>
      <c r="T3537" t="s">
        <v>10450</v>
      </c>
      <c r="U3537" t="s">
        <v>10451</v>
      </c>
    </row>
    <row r="3538" spans="17:21">
      <c r="Q3538">
        <v>4</v>
      </c>
      <c r="R3538">
        <v>36</v>
      </c>
      <c r="S3538">
        <v>21</v>
      </c>
      <c r="T3538" t="s">
        <v>10452</v>
      </c>
      <c r="U3538" t="s">
        <v>10453</v>
      </c>
    </row>
    <row r="3539" spans="17:21">
      <c r="Q3539">
        <v>4</v>
      </c>
      <c r="R3539">
        <v>36</v>
      </c>
      <c r="S3539">
        <v>22</v>
      </c>
      <c r="T3539" t="s">
        <v>10454</v>
      </c>
      <c r="U3539" t="s">
        <v>10455</v>
      </c>
    </row>
    <row r="3540" spans="17:21">
      <c r="Q3540">
        <v>4</v>
      </c>
      <c r="R3540">
        <v>36</v>
      </c>
      <c r="S3540">
        <v>23</v>
      </c>
      <c r="T3540" t="s">
        <v>10456</v>
      </c>
      <c r="U3540" t="s">
        <v>10457</v>
      </c>
    </row>
    <row r="3541" spans="17:21">
      <c r="Q3541">
        <v>4</v>
      </c>
      <c r="R3541">
        <v>36</v>
      </c>
      <c r="S3541">
        <v>24</v>
      </c>
      <c r="T3541" t="s">
        <v>10458</v>
      </c>
      <c r="U3541" t="s">
        <v>10459</v>
      </c>
    </row>
    <row r="3542" spans="17:21">
      <c r="Q3542">
        <v>4</v>
      </c>
      <c r="R3542">
        <v>36</v>
      </c>
      <c r="S3542">
        <v>25</v>
      </c>
      <c r="T3542" t="s">
        <v>10460</v>
      </c>
      <c r="U3542" t="s">
        <v>10461</v>
      </c>
    </row>
    <row r="3543" spans="17:21">
      <c r="Q3543">
        <v>4</v>
      </c>
      <c r="R3543">
        <v>36</v>
      </c>
      <c r="S3543">
        <v>26</v>
      </c>
      <c r="T3543" t="s">
        <v>10462</v>
      </c>
      <c r="U3543" t="s">
        <v>10463</v>
      </c>
    </row>
    <row r="3544" spans="17:21">
      <c r="Q3544">
        <v>4</v>
      </c>
      <c r="R3544">
        <v>36</v>
      </c>
      <c r="S3544">
        <v>27</v>
      </c>
      <c r="T3544" t="s">
        <v>10464</v>
      </c>
      <c r="U3544" t="s">
        <v>10465</v>
      </c>
    </row>
    <row r="3545" spans="17:21">
      <c r="Q3545">
        <v>4</v>
      </c>
      <c r="R3545">
        <v>36</v>
      </c>
      <c r="S3545">
        <v>28</v>
      </c>
      <c r="T3545" t="s">
        <v>10466</v>
      </c>
      <c r="U3545" t="s">
        <v>10467</v>
      </c>
    </row>
    <row r="3546" spans="17:21">
      <c r="Q3546">
        <v>4</v>
      </c>
      <c r="R3546">
        <v>36</v>
      </c>
      <c r="S3546">
        <v>29</v>
      </c>
      <c r="T3546" t="s">
        <v>10468</v>
      </c>
      <c r="U3546" t="s">
        <v>10469</v>
      </c>
    </row>
    <row r="3547" spans="17:21">
      <c r="Q3547">
        <v>4</v>
      </c>
      <c r="R3547">
        <v>36</v>
      </c>
      <c r="S3547">
        <v>30</v>
      </c>
      <c r="T3547" t="s">
        <v>10470</v>
      </c>
      <c r="U3547" t="s">
        <v>10471</v>
      </c>
    </row>
    <row r="3548" spans="17:21">
      <c r="Q3548">
        <v>4</v>
      </c>
      <c r="R3548">
        <v>36</v>
      </c>
      <c r="S3548">
        <v>31</v>
      </c>
      <c r="T3548" t="s">
        <v>10472</v>
      </c>
      <c r="U3548" t="s">
        <v>10473</v>
      </c>
    </row>
    <row r="3549" spans="17:21">
      <c r="Q3549">
        <v>4</v>
      </c>
      <c r="R3549">
        <v>36</v>
      </c>
      <c r="S3549">
        <v>32</v>
      </c>
      <c r="T3549" t="s">
        <v>10474</v>
      </c>
      <c r="U3549" t="s">
        <v>10475</v>
      </c>
    </row>
    <row r="3550" spans="17:21">
      <c r="Q3550">
        <v>4</v>
      </c>
      <c r="R3550">
        <v>36</v>
      </c>
      <c r="S3550">
        <v>33</v>
      </c>
      <c r="T3550" t="s">
        <v>5561</v>
      </c>
      <c r="U3550" t="s">
        <v>10476</v>
      </c>
    </row>
    <row r="3551" spans="17:21">
      <c r="Q3551">
        <v>4</v>
      </c>
      <c r="R3551">
        <v>36</v>
      </c>
      <c r="S3551">
        <v>34</v>
      </c>
      <c r="T3551" t="s">
        <v>10477</v>
      </c>
      <c r="U3551" t="s">
        <v>10478</v>
      </c>
    </row>
    <row r="3552" spans="17:21">
      <c r="Q3552">
        <v>4</v>
      </c>
      <c r="R3552">
        <v>36</v>
      </c>
      <c r="S3552">
        <v>35</v>
      </c>
      <c r="T3552" t="s">
        <v>10479</v>
      </c>
      <c r="U3552" t="s">
        <v>10480</v>
      </c>
    </row>
    <row r="3553" spans="17:21">
      <c r="Q3553">
        <v>4</v>
      </c>
      <c r="R3553">
        <v>36</v>
      </c>
      <c r="S3553">
        <v>36</v>
      </c>
      <c r="T3553" t="s">
        <v>10481</v>
      </c>
      <c r="U3553" t="s">
        <v>10482</v>
      </c>
    </row>
    <row r="3554" spans="17:21">
      <c r="Q3554">
        <v>4</v>
      </c>
      <c r="R3554">
        <v>36</v>
      </c>
      <c r="S3554">
        <v>37</v>
      </c>
      <c r="T3554" t="s">
        <v>5605</v>
      </c>
      <c r="U3554" t="s">
        <v>10483</v>
      </c>
    </row>
    <row r="3555" spans="17:21">
      <c r="Q3555">
        <v>4</v>
      </c>
      <c r="R3555">
        <v>37</v>
      </c>
      <c r="S3555">
        <v>1</v>
      </c>
      <c r="T3555" t="s">
        <v>5994</v>
      </c>
      <c r="U3555" t="s">
        <v>10484</v>
      </c>
    </row>
    <row r="3556" spans="17:21">
      <c r="Q3556">
        <v>4</v>
      </c>
      <c r="R3556">
        <v>37</v>
      </c>
      <c r="S3556">
        <v>2</v>
      </c>
      <c r="T3556" t="s">
        <v>10485</v>
      </c>
      <c r="U3556" t="s">
        <v>10486</v>
      </c>
    </row>
    <row r="3557" spans="17:21">
      <c r="Q3557">
        <v>4</v>
      </c>
      <c r="R3557">
        <v>37</v>
      </c>
      <c r="S3557">
        <v>3</v>
      </c>
      <c r="T3557" t="s">
        <v>10487</v>
      </c>
      <c r="U3557" t="s">
        <v>10488</v>
      </c>
    </row>
    <row r="3558" spans="17:21">
      <c r="Q3558">
        <v>4</v>
      </c>
      <c r="R3558">
        <v>37</v>
      </c>
      <c r="S3558">
        <v>4</v>
      </c>
      <c r="T3558" t="s">
        <v>10489</v>
      </c>
      <c r="U3558" t="s">
        <v>10490</v>
      </c>
    </row>
    <row r="3559" spans="17:21">
      <c r="Q3559">
        <v>4</v>
      </c>
      <c r="R3559">
        <v>37</v>
      </c>
      <c r="S3559">
        <v>5</v>
      </c>
      <c r="T3559" t="s">
        <v>10491</v>
      </c>
      <c r="U3559" t="s">
        <v>10492</v>
      </c>
    </row>
    <row r="3560" spans="17:21">
      <c r="Q3560">
        <v>4</v>
      </c>
      <c r="R3560">
        <v>37</v>
      </c>
      <c r="S3560">
        <v>6</v>
      </c>
      <c r="T3560" t="s">
        <v>10493</v>
      </c>
      <c r="U3560" t="s">
        <v>10494</v>
      </c>
    </row>
    <row r="3561" spans="17:21">
      <c r="Q3561">
        <v>4</v>
      </c>
      <c r="R3561">
        <v>37</v>
      </c>
      <c r="S3561">
        <v>7</v>
      </c>
      <c r="T3561" t="s">
        <v>10495</v>
      </c>
      <c r="U3561" t="s">
        <v>10496</v>
      </c>
    </row>
    <row r="3562" spans="17:21">
      <c r="Q3562">
        <v>4</v>
      </c>
      <c r="R3562">
        <v>37</v>
      </c>
      <c r="S3562">
        <v>8</v>
      </c>
      <c r="T3562" t="s">
        <v>10497</v>
      </c>
      <c r="U3562" t="s">
        <v>10498</v>
      </c>
    </row>
    <row r="3563" spans="17:21">
      <c r="Q3563">
        <v>4</v>
      </c>
      <c r="R3563">
        <v>37</v>
      </c>
      <c r="S3563">
        <v>9</v>
      </c>
      <c r="T3563" t="s">
        <v>9520</v>
      </c>
      <c r="U3563" t="s">
        <v>10499</v>
      </c>
    </row>
    <row r="3564" spans="17:21">
      <c r="Q3564">
        <v>4</v>
      </c>
      <c r="R3564">
        <v>37</v>
      </c>
      <c r="S3564">
        <v>10</v>
      </c>
      <c r="T3564" t="s">
        <v>10500</v>
      </c>
      <c r="U3564" t="s">
        <v>10501</v>
      </c>
    </row>
    <row r="3565" spans="17:21">
      <c r="Q3565">
        <v>4</v>
      </c>
      <c r="R3565">
        <v>37</v>
      </c>
      <c r="S3565">
        <v>11</v>
      </c>
      <c r="T3565" t="s">
        <v>10502</v>
      </c>
      <c r="U3565" t="s">
        <v>10503</v>
      </c>
    </row>
    <row r="3566" spans="17:21">
      <c r="Q3566">
        <v>4</v>
      </c>
      <c r="R3566">
        <v>37</v>
      </c>
      <c r="S3566">
        <v>12</v>
      </c>
      <c r="T3566" t="s">
        <v>10504</v>
      </c>
      <c r="U3566" t="s">
        <v>10505</v>
      </c>
    </row>
    <row r="3567" spans="17:21">
      <c r="Q3567">
        <v>4</v>
      </c>
      <c r="R3567">
        <v>37</v>
      </c>
      <c r="S3567">
        <v>13</v>
      </c>
      <c r="T3567" t="s">
        <v>10506</v>
      </c>
      <c r="U3567" t="s">
        <v>10507</v>
      </c>
    </row>
    <row r="3568" spans="17:21">
      <c r="Q3568">
        <v>4</v>
      </c>
      <c r="R3568">
        <v>37</v>
      </c>
      <c r="S3568">
        <v>14</v>
      </c>
      <c r="T3568" t="s">
        <v>394</v>
      </c>
      <c r="U3568" t="s">
        <v>10508</v>
      </c>
    </row>
    <row r="3569" spans="17:21">
      <c r="Q3569">
        <v>4</v>
      </c>
      <c r="R3569">
        <v>37</v>
      </c>
      <c r="S3569">
        <v>15</v>
      </c>
      <c r="T3569" t="s">
        <v>10509</v>
      </c>
      <c r="U3569" t="s">
        <v>10510</v>
      </c>
    </row>
    <row r="3570" spans="17:21">
      <c r="Q3570">
        <v>4</v>
      </c>
      <c r="R3570">
        <v>37</v>
      </c>
      <c r="S3570">
        <v>16</v>
      </c>
      <c r="T3570" t="s">
        <v>10511</v>
      </c>
      <c r="U3570" t="s">
        <v>10512</v>
      </c>
    </row>
    <row r="3571" spans="17:21">
      <c r="Q3571">
        <v>4</v>
      </c>
      <c r="R3571">
        <v>37</v>
      </c>
      <c r="S3571">
        <v>17</v>
      </c>
      <c r="T3571" t="s">
        <v>10513</v>
      </c>
      <c r="U3571" t="s">
        <v>10514</v>
      </c>
    </row>
    <row r="3572" spans="17:21">
      <c r="Q3572">
        <v>4</v>
      </c>
      <c r="R3572">
        <v>37</v>
      </c>
      <c r="S3572">
        <v>18</v>
      </c>
      <c r="T3572" t="s">
        <v>10515</v>
      </c>
      <c r="U3572" t="s">
        <v>10516</v>
      </c>
    </row>
    <row r="3573" spans="17:21">
      <c r="Q3573">
        <v>4</v>
      </c>
      <c r="R3573">
        <v>37</v>
      </c>
      <c r="S3573">
        <v>19</v>
      </c>
      <c r="T3573" t="s">
        <v>5623</v>
      </c>
      <c r="U3573" t="s">
        <v>10517</v>
      </c>
    </row>
    <row r="3574" spans="17:21">
      <c r="Q3574">
        <v>4</v>
      </c>
      <c r="R3574">
        <v>37</v>
      </c>
      <c r="S3574">
        <v>20</v>
      </c>
      <c r="T3574" t="s">
        <v>10518</v>
      </c>
      <c r="U3574" t="s">
        <v>10519</v>
      </c>
    </row>
    <row r="3575" spans="17:21">
      <c r="Q3575">
        <v>4</v>
      </c>
      <c r="R3575">
        <v>37</v>
      </c>
      <c r="S3575">
        <v>21</v>
      </c>
      <c r="T3575" t="s">
        <v>5619</v>
      </c>
      <c r="U3575" t="s">
        <v>10520</v>
      </c>
    </row>
    <row r="3576" spans="17:21">
      <c r="Q3576">
        <v>4</v>
      </c>
      <c r="R3576">
        <v>37</v>
      </c>
      <c r="S3576">
        <v>22</v>
      </c>
      <c r="T3576" t="s">
        <v>7210</v>
      </c>
      <c r="U3576" t="s">
        <v>10521</v>
      </c>
    </row>
    <row r="3577" spans="17:21">
      <c r="Q3577">
        <v>4</v>
      </c>
      <c r="R3577">
        <v>37</v>
      </c>
      <c r="S3577">
        <v>23</v>
      </c>
      <c r="T3577" t="s">
        <v>10522</v>
      </c>
      <c r="U3577" t="s">
        <v>10523</v>
      </c>
    </row>
    <row r="3578" spans="17:21">
      <c r="Q3578">
        <v>4</v>
      </c>
      <c r="R3578">
        <v>37</v>
      </c>
      <c r="S3578">
        <v>24</v>
      </c>
      <c r="T3578" t="s">
        <v>10524</v>
      </c>
      <c r="U3578" t="s">
        <v>10525</v>
      </c>
    </row>
    <row r="3579" spans="17:21">
      <c r="Q3579">
        <v>4</v>
      </c>
      <c r="R3579">
        <v>37</v>
      </c>
      <c r="S3579">
        <v>25</v>
      </c>
      <c r="T3579" t="s">
        <v>10526</v>
      </c>
      <c r="U3579" t="s">
        <v>10527</v>
      </c>
    </row>
    <row r="3580" spans="17:21">
      <c r="Q3580">
        <v>4</v>
      </c>
      <c r="R3580">
        <v>37</v>
      </c>
      <c r="S3580">
        <v>26</v>
      </c>
      <c r="T3580" t="s">
        <v>10528</v>
      </c>
      <c r="U3580" t="s">
        <v>10529</v>
      </c>
    </row>
    <row r="3581" spans="17:21">
      <c r="Q3581">
        <v>4</v>
      </c>
      <c r="R3581">
        <v>37</v>
      </c>
      <c r="S3581">
        <v>27</v>
      </c>
      <c r="T3581" t="s">
        <v>10530</v>
      </c>
      <c r="U3581" t="s">
        <v>10531</v>
      </c>
    </row>
    <row r="3582" spans="17:21">
      <c r="Q3582">
        <v>4</v>
      </c>
      <c r="R3582">
        <v>37</v>
      </c>
      <c r="S3582">
        <v>28</v>
      </c>
      <c r="T3582" t="s">
        <v>10532</v>
      </c>
      <c r="U3582" t="s">
        <v>10533</v>
      </c>
    </row>
    <row r="3583" spans="17:21">
      <c r="Q3583">
        <v>4</v>
      </c>
      <c r="R3583">
        <v>37</v>
      </c>
      <c r="S3583">
        <v>29</v>
      </c>
      <c r="T3583" t="s">
        <v>10534</v>
      </c>
      <c r="U3583" t="s">
        <v>10535</v>
      </c>
    </row>
    <row r="3584" spans="17:21">
      <c r="Q3584">
        <v>4</v>
      </c>
      <c r="R3584">
        <v>37</v>
      </c>
      <c r="S3584">
        <v>30</v>
      </c>
      <c r="T3584" t="s">
        <v>10536</v>
      </c>
      <c r="U3584" t="s">
        <v>10537</v>
      </c>
    </row>
    <row r="3585" spans="17:21">
      <c r="Q3585">
        <v>4</v>
      </c>
      <c r="R3585">
        <v>37</v>
      </c>
      <c r="S3585">
        <v>31</v>
      </c>
      <c r="T3585" t="s">
        <v>5822</v>
      </c>
      <c r="U3585" t="s">
        <v>10538</v>
      </c>
    </row>
    <row r="3586" spans="17:21">
      <c r="Q3586">
        <v>4</v>
      </c>
      <c r="R3586">
        <v>37</v>
      </c>
      <c r="S3586">
        <v>32</v>
      </c>
      <c r="T3586" t="s">
        <v>10539</v>
      </c>
      <c r="U3586" t="s">
        <v>10540</v>
      </c>
    </row>
    <row r="3587" spans="17:21">
      <c r="Q3587">
        <v>4</v>
      </c>
      <c r="R3587">
        <v>37</v>
      </c>
      <c r="S3587">
        <v>33</v>
      </c>
      <c r="T3587" t="s">
        <v>8057</v>
      </c>
      <c r="U3587" t="s">
        <v>10541</v>
      </c>
    </row>
    <row r="3588" spans="17:21">
      <c r="Q3588">
        <v>4</v>
      </c>
      <c r="R3588">
        <v>37</v>
      </c>
      <c r="S3588">
        <v>34</v>
      </c>
      <c r="T3588" t="s">
        <v>10542</v>
      </c>
      <c r="U3588" t="s">
        <v>10543</v>
      </c>
    </row>
    <row r="3589" spans="17:21">
      <c r="Q3589">
        <v>4</v>
      </c>
      <c r="R3589">
        <v>37</v>
      </c>
      <c r="S3589">
        <v>35</v>
      </c>
      <c r="T3589" t="s">
        <v>10544</v>
      </c>
      <c r="U3589" t="s">
        <v>10545</v>
      </c>
    </row>
    <row r="3590" spans="17:21">
      <c r="Q3590">
        <v>4</v>
      </c>
      <c r="R3590">
        <v>37</v>
      </c>
      <c r="S3590">
        <v>36</v>
      </c>
      <c r="T3590" t="s">
        <v>5577</v>
      </c>
      <c r="U3590" t="s">
        <v>10546</v>
      </c>
    </row>
    <row r="3591" spans="17:21">
      <c r="Q3591">
        <v>4</v>
      </c>
      <c r="R3591">
        <v>37</v>
      </c>
      <c r="S3591">
        <v>37</v>
      </c>
      <c r="T3591" t="s">
        <v>5581</v>
      </c>
      <c r="U3591" t="s">
        <v>10547</v>
      </c>
    </row>
    <row r="3592" spans="17:21">
      <c r="Q3592">
        <v>4</v>
      </c>
      <c r="R3592">
        <v>37</v>
      </c>
      <c r="S3592">
        <v>38</v>
      </c>
      <c r="T3592" t="s">
        <v>5585</v>
      </c>
      <c r="U3592" t="s">
        <v>10548</v>
      </c>
    </row>
    <row r="3593" spans="17:21">
      <c r="Q3593">
        <v>4</v>
      </c>
      <c r="R3593">
        <v>37</v>
      </c>
      <c r="S3593">
        <v>39</v>
      </c>
      <c r="T3593" t="s">
        <v>5589</v>
      </c>
      <c r="U3593" t="s">
        <v>10549</v>
      </c>
    </row>
    <row r="3594" spans="17:21">
      <c r="Q3594">
        <v>4</v>
      </c>
      <c r="R3594">
        <v>37</v>
      </c>
      <c r="S3594">
        <v>40</v>
      </c>
      <c r="T3594" t="s">
        <v>5593</v>
      </c>
      <c r="U3594" t="s">
        <v>10550</v>
      </c>
    </row>
    <row r="3595" spans="17:21">
      <c r="Q3595">
        <v>4</v>
      </c>
      <c r="R3595">
        <v>37</v>
      </c>
      <c r="S3595">
        <v>41</v>
      </c>
      <c r="T3595" t="s">
        <v>5605</v>
      </c>
      <c r="U3595" t="s">
        <v>10551</v>
      </c>
    </row>
    <row r="3596" spans="17:21">
      <c r="Q3596">
        <v>4</v>
      </c>
      <c r="R3596">
        <v>38</v>
      </c>
      <c r="S3596">
        <v>1</v>
      </c>
      <c r="T3596" t="s">
        <v>394</v>
      </c>
      <c r="U3596" t="s">
        <v>10552</v>
      </c>
    </row>
    <row r="3597" spans="17:21">
      <c r="Q3597">
        <v>4</v>
      </c>
      <c r="R3597">
        <v>38</v>
      </c>
      <c r="S3597">
        <v>2</v>
      </c>
      <c r="T3597" t="s">
        <v>6200</v>
      </c>
      <c r="U3597" t="s">
        <v>10553</v>
      </c>
    </row>
    <row r="3598" spans="17:21">
      <c r="Q3598">
        <v>4</v>
      </c>
      <c r="R3598">
        <v>38</v>
      </c>
      <c r="S3598">
        <v>3</v>
      </c>
      <c r="T3598" t="s">
        <v>10426</v>
      </c>
      <c r="U3598" t="s">
        <v>10554</v>
      </c>
    </row>
    <row r="3599" spans="17:21">
      <c r="Q3599">
        <v>4</v>
      </c>
      <c r="R3599">
        <v>38</v>
      </c>
      <c r="S3599">
        <v>4</v>
      </c>
      <c r="T3599" t="s">
        <v>5260</v>
      </c>
      <c r="U3599" t="s">
        <v>10555</v>
      </c>
    </row>
    <row r="3600" spans="17:21">
      <c r="Q3600">
        <v>4</v>
      </c>
      <c r="R3600">
        <v>38</v>
      </c>
      <c r="S3600">
        <v>5</v>
      </c>
      <c r="T3600" t="s">
        <v>10556</v>
      </c>
      <c r="U3600" t="s">
        <v>10557</v>
      </c>
    </row>
    <row r="3601" spans="17:21">
      <c r="Q3601">
        <v>4</v>
      </c>
      <c r="R3601">
        <v>38</v>
      </c>
      <c r="S3601">
        <v>6</v>
      </c>
      <c r="T3601" t="s">
        <v>2575</v>
      </c>
      <c r="U3601" t="s">
        <v>10558</v>
      </c>
    </row>
    <row r="3602" spans="17:21">
      <c r="Q3602">
        <v>4</v>
      </c>
      <c r="R3602">
        <v>38</v>
      </c>
      <c r="S3602">
        <v>7</v>
      </c>
      <c r="T3602" t="s">
        <v>5994</v>
      </c>
      <c r="U3602" t="s">
        <v>10559</v>
      </c>
    </row>
    <row r="3603" spans="17:21">
      <c r="Q3603">
        <v>4</v>
      </c>
      <c r="R3603">
        <v>38</v>
      </c>
      <c r="S3603">
        <v>8</v>
      </c>
      <c r="T3603" t="s">
        <v>10560</v>
      </c>
      <c r="U3603" t="s">
        <v>10561</v>
      </c>
    </row>
    <row r="3604" spans="17:21">
      <c r="Q3604">
        <v>4</v>
      </c>
      <c r="R3604">
        <v>38</v>
      </c>
      <c r="S3604">
        <v>9</v>
      </c>
      <c r="T3604" t="s">
        <v>10562</v>
      </c>
      <c r="U3604" t="s">
        <v>10563</v>
      </c>
    </row>
    <row r="3605" spans="17:21">
      <c r="Q3605">
        <v>4</v>
      </c>
      <c r="R3605">
        <v>38</v>
      </c>
      <c r="S3605">
        <v>10</v>
      </c>
      <c r="T3605" t="s">
        <v>10564</v>
      </c>
      <c r="U3605" t="s">
        <v>10565</v>
      </c>
    </row>
    <row r="3606" spans="17:21">
      <c r="Q3606">
        <v>4</v>
      </c>
      <c r="R3606">
        <v>38</v>
      </c>
      <c r="S3606">
        <v>11</v>
      </c>
      <c r="T3606" t="s">
        <v>5654</v>
      </c>
      <c r="U3606" t="s">
        <v>10566</v>
      </c>
    </row>
    <row r="3607" spans="17:21">
      <c r="Q3607">
        <v>4</v>
      </c>
      <c r="R3607">
        <v>38</v>
      </c>
      <c r="S3607">
        <v>12</v>
      </c>
      <c r="T3607" t="s">
        <v>5283</v>
      </c>
      <c r="U3607" t="s">
        <v>10567</v>
      </c>
    </row>
    <row r="3608" spans="17:21">
      <c r="Q3608">
        <v>4</v>
      </c>
      <c r="R3608">
        <v>38</v>
      </c>
      <c r="S3608">
        <v>13</v>
      </c>
      <c r="T3608" t="s">
        <v>10568</v>
      </c>
      <c r="U3608" t="s">
        <v>10569</v>
      </c>
    </row>
    <row r="3609" spans="17:21">
      <c r="Q3609">
        <v>4</v>
      </c>
      <c r="R3609">
        <v>38</v>
      </c>
      <c r="S3609">
        <v>14</v>
      </c>
      <c r="T3609" t="s">
        <v>10570</v>
      </c>
      <c r="U3609" t="s">
        <v>10571</v>
      </c>
    </row>
    <row r="3610" spans="17:21">
      <c r="Q3610">
        <v>4</v>
      </c>
      <c r="R3610">
        <v>38</v>
      </c>
      <c r="S3610">
        <v>15</v>
      </c>
      <c r="T3610" t="s">
        <v>10572</v>
      </c>
      <c r="U3610" t="s">
        <v>10573</v>
      </c>
    </row>
    <row r="3611" spans="17:21">
      <c r="Q3611">
        <v>4</v>
      </c>
      <c r="R3611">
        <v>38</v>
      </c>
      <c r="S3611">
        <v>16</v>
      </c>
      <c r="T3611" t="s">
        <v>10574</v>
      </c>
      <c r="U3611" t="s">
        <v>10575</v>
      </c>
    </row>
    <row r="3612" spans="17:21">
      <c r="Q3612">
        <v>4</v>
      </c>
      <c r="R3612">
        <v>38</v>
      </c>
      <c r="S3612">
        <v>17</v>
      </c>
      <c r="T3612" t="s">
        <v>10576</v>
      </c>
      <c r="U3612" t="s">
        <v>10577</v>
      </c>
    </row>
    <row r="3613" spans="17:21">
      <c r="Q3613">
        <v>4</v>
      </c>
      <c r="R3613">
        <v>38</v>
      </c>
      <c r="S3613">
        <v>18</v>
      </c>
      <c r="T3613" t="s">
        <v>10578</v>
      </c>
      <c r="U3613" t="s">
        <v>10579</v>
      </c>
    </row>
    <row r="3614" spans="17:21">
      <c r="Q3614">
        <v>4</v>
      </c>
      <c r="R3614">
        <v>38</v>
      </c>
      <c r="S3614">
        <v>19</v>
      </c>
      <c r="T3614" t="s">
        <v>10580</v>
      </c>
      <c r="U3614" t="s">
        <v>10581</v>
      </c>
    </row>
    <row r="3615" spans="17:21">
      <c r="Q3615">
        <v>4</v>
      </c>
      <c r="R3615">
        <v>38</v>
      </c>
      <c r="S3615">
        <v>20</v>
      </c>
      <c r="T3615" t="s">
        <v>10582</v>
      </c>
      <c r="U3615" t="s">
        <v>10583</v>
      </c>
    </row>
    <row r="3616" spans="17:21">
      <c r="Q3616">
        <v>4</v>
      </c>
      <c r="R3616">
        <v>38</v>
      </c>
      <c r="S3616">
        <v>21</v>
      </c>
      <c r="T3616" t="s">
        <v>10584</v>
      </c>
      <c r="U3616" t="s">
        <v>10585</v>
      </c>
    </row>
    <row r="3617" spans="17:21">
      <c r="Q3617">
        <v>4</v>
      </c>
      <c r="R3617">
        <v>38</v>
      </c>
      <c r="S3617">
        <v>22</v>
      </c>
      <c r="T3617" t="s">
        <v>10586</v>
      </c>
      <c r="U3617" t="s">
        <v>10587</v>
      </c>
    </row>
    <row r="3618" spans="17:21">
      <c r="Q3618">
        <v>4</v>
      </c>
      <c r="R3618">
        <v>38</v>
      </c>
      <c r="S3618">
        <v>23</v>
      </c>
      <c r="T3618" t="s">
        <v>10588</v>
      </c>
      <c r="U3618" t="s">
        <v>10589</v>
      </c>
    </row>
    <row r="3619" spans="17:21">
      <c r="Q3619">
        <v>4</v>
      </c>
      <c r="R3619">
        <v>38</v>
      </c>
      <c r="S3619">
        <v>24</v>
      </c>
      <c r="T3619" t="s">
        <v>10590</v>
      </c>
      <c r="U3619" t="s">
        <v>10591</v>
      </c>
    </row>
    <row r="3620" spans="17:21">
      <c r="Q3620">
        <v>4</v>
      </c>
      <c r="R3620">
        <v>38</v>
      </c>
      <c r="S3620">
        <v>25</v>
      </c>
      <c r="T3620" t="s">
        <v>10592</v>
      </c>
      <c r="U3620" t="s">
        <v>10593</v>
      </c>
    </row>
    <row r="3621" spans="17:21">
      <c r="Q3621">
        <v>4</v>
      </c>
      <c r="R3621">
        <v>38</v>
      </c>
      <c r="S3621">
        <v>26</v>
      </c>
      <c r="T3621" t="s">
        <v>10594</v>
      </c>
      <c r="U3621" t="s">
        <v>10595</v>
      </c>
    </row>
    <row r="3622" spans="17:21">
      <c r="Q3622">
        <v>4</v>
      </c>
      <c r="R3622">
        <v>38</v>
      </c>
      <c r="S3622">
        <v>27</v>
      </c>
      <c r="T3622" t="s">
        <v>10596</v>
      </c>
      <c r="U3622" t="s">
        <v>10597</v>
      </c>
    </row>
    <row r="3623" spans="17:21">
      <c r="Q3623">
        <v>4</v>
      </c>
      <c r="R3623">
        <v>38</v>
      </c>
      <c r="S3623">
        <v>28</v>
      </c>
      <c r="T3623" t="s">
        <v>10598</v>
      </c>
      <c r="U3623" t="s">
        <v>10599</v>
      </c>
    </row>
    <row r="3624" spans="17:21">
      <c r="Q3624">
        <v>4</v>
      </c>
      <c r="R3624">
        <v>38</v>
      </c>
      <c r="S3624">
        <v>29</v>
      </c>
      <c r="T3624" t="s">
        <v>10600</v>
      </c>
      <c r="U3624" t="s">
        <v>10601</v>
      </c>
    </row>
    <row r="3625" spans="17:21">
      <c r="Q3625">
        <v>4</v>
      </c>
      <c r="R3625">
        <v>38</v>
      </c>
      <c r="S3625">
        <v>30</v>
      </c>
      <c r="T3625" t="s">
        <v>10602</v>
      </c>
      <c r="U3625" t="s">
        <v>10603</v>
      </c>
    </row>
    <row r="3626" spans="17:21">
      <c r="Q3626">
        <v>4</v>
      </c>
      <c r="R3626">
        <v>38</v>
      </c>
      <c r="S3626">
        <v>31</v>
      </c>
      <c r="T3626" t="s">
        <v>10604</v>
      </c>
      <c r="U3626" t="s">
        <v>10605</v>
      </c>
    </row>
    <row r="3627" spans="17:21">
      <c r="Q3627">
        <v>4</v>
      </c>
      <c r="R3627">
        <v>38</v>
      </c>
      <c r="S3627">
        <v>32</v>
      </c>
      <c r="T3627" t="s">
        <v>10606</v>
      </c>
      <c r="U3627" t="s">
        <v>10607</v>
      </c>
    </row>
    <row r="3628" spans="17:21">
      <c r="Q3628">
        <v>4</v>
      </c>
      <c r="R3628">
        <v>38</v>
      </c>
      <c r="S3628">
        <v>33</v>
      </c>
      <c r="T3628" t="s">
        <v>10608</v>
      </c>
      <c r="U3628" t="s">
        <v>10609</v>
      </c>
    </row>
    <row r="3629" spans="17:21">
      <c r="Q3629">
        <v>4</v>
      </c>
      <c r="R3629">
        <v>38</v>
      </c>
      <c r="S3629">
        <v>34</v>
      </c>
      <c r="T3629" t="s">
        <v>10610</v>
      </c>
      <c r="U3629" t="s">
        <v>10611</v>
      </c>
    </row>
    <row r="3630" spans="17:21">
      <c r="Q3630">
        <v>4</v>
      </c>
      <c r="R3630">
        <v>38</v>
      </c>
      <c r="S3630">
        <v>35</v>
      </c>
      <c r="T3630" t="s">
        <v>10612</v>
      </c>
      <c r="U3630" t="s">
        <v>10613</v>
      </c>
    </row>
    <row r="3631" spans="17:21">
      <c r="Q3631">
        <v>4</v>
      </c>
      <c r="R3631">
        <v>38</v>
      </c>
      <c r="S3631">
        <v>36</v>
      </c>
      <c r="T3631" t="s">
        <v>10614</v>
      </c>
      <c r="U3631" t="s">
        <v>10615</v>
      </c>
    </row>
    <row r="3632" spans="17:21">
      <c r="Q3632">
        <v>4</v>
      </c>
      <c r="R3632">
        <v>38</v>
      </c>
      <c r="S3632">
        <v>37</v>
      </c>
      <c r="T3632" t="s">
        <v>10616</v>
      </c>
      <c r="U3632" t="s">
        <v>10617</v>
      </c>
    </row>
    <row r="3633" spans="17:21">
      <c r="Q3633">
        <v>4</v>
      </c>
      <c r="R3633">
        <v>38</v>
      </c>
      <c r="S3633">
        <v>38</v>
      </c>
      <c r="T3633" t="s">
        <v>10618</v>
      </c>
      <c r="U3633" t="s">
        <v>10619</v>
      </c>
    </row>
    <row r="3634" spans="17:21">
      <c r="Q3634">
        <v>4</v>
      </c>
      <c r="R3634">
        <v>38</v>
      </c>
      <c r="S3634">
        <v>39</v>
      </c>
      <c r="T3634" t="s">
        <v>10620</v>
      </c>
      <c r="U3634" t="s">
        <v>10621</v>
      </c>
    </row>
    <row r="3635" spans="17:21">
      <c r="Q3635">
        <v>4</v>
      </c>
      <c r="R3635">
        <v>38</v>
      </c>
      <c r="S3635">
        <v>40</v>
      </c>
      <c r="T3635" t="s">
        <v>10622</v>
      </c>
      <c r="U3635" t="s">
        <v>10623</v>
      </c>
    </row>
    <row r="3636" spans="17:21">
      <c r="Q3636">
        <v>4</v>
      </c>
      <c r="R3636">
        <v>38</v>
      </c>
      <c r="S3636">
        <v>41</v>
      </c>
      <c r="T3636" t="s">
        <v>10624</v>
      </c>
      <c r="U3636" t="s">
        <v>10625</v>
      </c>
    </row>
    <row r="3637" spans="17:21">
      <c r="Q3637">
        <v>4</v>
      </c>
      <c r="R3637">
        <v>38</v>
      </c>
      <c r="S3637">
        <v>42</v>
      </c>
      <c r="T3637" t="s">
        <v>10626</v>
      </c>
      <c r="U3637" t="s">
        <v>10627</v>
      </c>
    </row>
    <row r="3638" spans="17:21">
      <c r="Q3638">
        <v>4</v>
      </c>
      <c r="R3638">
        <v>38</v>
      </c>
      <c r="S3638">
        <v>43</v>
      </c>
      <c r="T3638" t="s">
        <v>5605</v>
      </c>
      <c r="U3638" t="s">
        <v>10628</v>
      </c>
    </row>
    <row r="3639" spans="17:21">
      <c r="Q3639">
        <v>4</v>
      </c>
      <c r="R3639">
        <v>39</v>
      </c>
      <c r="S3639">
        <v>1</v>
      </c>
      <c r="T3639" t="s">
        <v>394</v>
      </c>
      <c r="U3639" t="s">
        <v>10629</v>
      </c>
    </row>
    <row r="3640" spans="17:21">
      <c r="Q3640">
        <v>4</v>
      </c>
      <c r="R3640">
        <v>39</v>
      </c>
      <c r="S3640">
        <v>2</v>
      </c>
      <c r="T3640" t="s">
        <v>6650</v>
      </c>
      <c r="U3640" t="s">
        <v>10630</v>
      </c>
    </row>
    <row r="3641" spans="17:21">
      <c r="Q3641">
        <v>4</v>
      </c>
      <c r="R3641">
        <v>39</v>
      </c>
      <c r="S3641">
        <v>3</v>
      </c>
      <c r="T3641" t="s">
        <v>10631</v>
      </c>
      <c r="U3641" t="s">
        <v>10632</v>
      </c>
    </row>
    <row r="3642" spans="17:21">
      <c r="Q3642">
        <v>4</v>
      </c>
      <c r="R3642">
        <v>39</v>
      </c>
      <c r="S3642">
        <v>4</v>
      </c>
      <c r="T3642" t="s">
        <v>10633</v>
      </c>
      <c r="U3642" t="s">
        <v>10634</v>
      </c>
    </row>
    <row r="3643" spans="17:21">
      <c r="Q3643">
        <v>4</v>
      </c>
      <c r="R3643">
        <v>39</v>
      </c>
      <c r="S3643">
        <v>5</v>
      </c>
      <c r="T3643" t="s">
        <v>10635</v>
      </c>
      <c r="U3643" t="s">
        <v>10636</v>
      </c>
    </row>
    <row r="3644" spans="17:21">
      <c r="Q3644">
        <v>4</v>
      </c>
      <c r="R3644">
        <v>39</v>
      </c>
      <c r="S3644">
        <v>6</v>
      </c>
      <c r="T3644" t="s">
        <v>10637</v>
      </c>
      <c r="U3644" t="s">
        <v>10638</v>
      </c>
    </row>
    <row r="3645" spans="17:21">
      <c r="Q3645">
        <v>4</v>
      </c>
      <c r="R3645">
        <v>39</v>
      </c>
      <c r="S3645">
        <v>7</v>
      </c>
      <c r="T3645" t="s">
        <v>10639</v>
      </c>
      <c r="U3645" t="s">
        <v>10640</v>
      </c>
    </row>
    <row r="3646" spans="17:21">
      <c r="Q3646">
        <v>4</v>
      </c>
      <c r="R3646">
        <v>39</v>
      </c>
      <c r="S3646">
        <v>8</v>
      </c>
      <c r="T3646" t="s">
        <v>5623</v>
      </c>
      <c r="U3646" t="s">
        <v>10641</v>
      </c>
    </row>
    <row r="3647" spans="17:21">
      <c r="Q3647">
        <v>4</v>
      </c>
      <c r="R3647">
        <v>39</v>
      </c>
      <c r="S3647">
        <v>9</v>
      </c>
      <c r="T3647" t="s">
        <v>10642</v>
      </c>
      <c r="U3647" t="s">
        <v>10643</v>
      </c>
    </row>
    <row r="3648" spans="17:21">
      <c r="Q3648">
        <v>4</v>
      </c>
      <c r="R3648">
        <v>39</v>
      </c>
      <c r="S3648">
        <v>10</v>
      </c>
      <c r="T3648" t="s">
        <v>10644</v>
      </c>
      <c r="U3648" t="s">
        <v>10645</v>
      </c>
    </row>
    <row r="3649" spans="17:21">
      <c r="Q3649">
        <v>4</v>
      </c>
      <c r="R3649">
        <v>39</v>
      </c>
      <c r="S3649">
        <v>11</v>
      </c>
      <c r="T3649" t="s">
        <v>10646</v>
      </c>
      <c r="U3649" t="s">
        <v>10647</v>
      </c>
    </row>
    <row r="3650" spans="17:21">
      <c r="Q3650">
        <v>4</v>
      </c>
      <c r="R3650">
        <v>39</v>
      </c>
      <c r="S3650">
        <v>12</v>
      </c>
      <c r="T3650" t="s">
        <v>10648</v>
      </c>
      <c r="U3650" t="s">
        <v>10649</v>
      </c>
    </row>
    <row r="3651" spans="17:21">
      <c r="Q3651">
        <v>4</v>
      </c>
      <c r="R3651">
        <v>39</v>
      </c>
      <c r="S3651">
        <v>13</v>
      </c>
      <c r="T3651" t="s">
        <v>10650</v>
      </c>
      <c r="U3651" t="s">
        <v>10651</v>
      </c>
    </row>
    <row r="3652" spans="17:21">
      <c r="Q3652">
        <v>4</v>
      </c>
      <c r="R3652">
        <v>39</v>
      </c>
      <c r="S3652">
        <v>14</v>
      </c>
      <c r="T3652" t="s">
        <v>10652</v>
      </c>
      <c r="U3652" t="s">
        <v>10653</v>
      </c>
    </row>
    <row r="3653" spans="17:21">
      <c r="Q3653">
        <v>4</v>
      </c>
      <c r="R3653">
        <v>39</v>
      </c>
      <c r="S3653">
        <v>15</v>
      </c>
      <c r="T3653" t="s">
        <v>10654</v>
      </c>
      <c r="U3653" t="s">
        <v>10655</v>
      </c>
    </row>
    <row r="3654" spans="17:21">
      <c r="Q3654">
        <v>4</v>
      </c>
      <c r="R3654">
        <v>39</v>
      </c>
      <c r="S3654">
        <v>16</v>
      </c>
      <c r="T3654" t="s">
        <v>9524</v>
      </c>
      <c r="U3654" t="s">
        <v>10656</v>
      </c>
    </row>
    <row r="3655" spans="17:21">
      <c r="Q3655">
        <v>4</v>
      </c>
      <c r="R3655">
        <v>39</v>
      </c>
      <c r="S3655">
        <v>17</v>
      </c>
      <c r="T3655" t="s">
        <v>5822</v>
      </c>
      <c r="U3655" t="s">
        <v>10657</v>
      </c>
    </row>
    <row r="3656" spans="17:21">
      <c r="Q3656">
        <v>4</v>
      </c>
      <c r="R3656">
        <v>39</v>
      </c>
      <c r="S3656">
        <v>18</v>
      </c>
      <c r="T3656" t="s">
        <v>5283</v>
      </c>
      <c r="U3656" t="s">
        <v>10658</v>
      </c>
    </row>
    <row r="3657" spans="17:21">
      <c r="Q3657">
        <v>4</v>
      </c>
      <c r="R3657">
        <v>39</v>
      </c>
      <c r="S3657">
        <v>19</v>
      </c>
      <c r="T3657" t="s">
        <v>10659</v>
      </c>
      <c r="U3657" t="s">
        <v>10660</v>
      </c>
    </row>
    <row r="3658" spans="17:21">
      <c r="Q3658">
        <v>4</v>
      </c>
      <c r="R3658">
        <v>39</v>
      </c>
      <c r="S3658">
        <v>20</v>
      </c>
      <c r="T3658" t="s">
        <v>10661</v>
      </c>
      <c r="U3658" t="s">
        <v>10662</v>
      </c>
    </row>
    <row r="3659" spans="17:21">
      <c r="Q3659">
        <v>4</v>
      </c>
      <c r="R3659">
        <v>39</v>
      </c>
      <c r="S3659">
        <v>21</v>
      </c>
      <c r="T3659" t="s">
        <v>10663</v>
      </c>
      <c r="U3659" t="s">
        <v>10664</v>
      </c>
    </row>
    <row r="3660" spans="17:21">
      <c r="Q3660">
        <v>4</v>
      </c>
      <c r="R3660">
        <v>39</v>
      </c>
      <c r="S3660">
        <v>22</v>
      </c>
      <c r="T3660" t="s">
        <v>10665</v>
      </c>
      <c r="U3660" t="s">
        <v>10666</v>
      </c>
    </row>
    <row r="3661" spans="17:21">
      <c r="Q3661">
        <v>4</v>
      </c>
      <c r="R3661">
        <v>39</v>
      </c>
      <c r="S3661">
        <v>23</v>
      </c>
      <c r="T3661" t="s">
        <v>10667</v>
      </c>
      <c r="U3661" t="s">
        <v>10668</v>
      </c>
    </row>
    <row r="3662" spans="17:21">
      <c r="Q3662">
        <v>4</v>
      </c>
      <c r="R3662">
        <v>39</v>
      </c>
      <c r="S3662">
        <v>24</v>
      </c>
      <c r="T3662" t="s">
        <v>10669</v>
      </c>
      <c r="U3662" t="s">
        <v>10670</v>
      </c>
    </row>
    <row r="3663" spans="17:21">
      <c r="Q3663">
        <v>4</v>
      </c>
      <c r="R3663">
        <v>39</v>
      </c>
      <c r="S3663">
        <v>25</v>
      </c>
      <c r="T3663" t="s">
        <v>10671</v>
      </c>
      <c r="U3663" t="s">
        <v>10672</v>
      </c>
    </row>
    <row r="3664" spans="17:21">
      <c r="Q3664">
        <v>4</v>
      </c>
      <c r="R3664">
        <v>39</v>
      </c>
      <c r="S3664">
        <v>26</v>
      </c>
      <c r="T3664" t="s">
        <v>10673</v>
      </c>
      <c r="U3664" t="s">
        <v>10674</v>
      </c>
    </row>
    <row r="3665" spans="17:21">
      <c r="Q3665">
        <v>4</v>
      </c>
      <c r="R3665">
        <v>39</v>
      </c>
      <c r="S3665">
        <v>27</v>
      </c>
      <c r="T3665" t="s">
        <v>10675</v>
      </c>
      <c r="U3665" t="s">
        <v>10676</v>
      </c>
    </row>
    <row r="3666" spans="17:21">
      <c r="Q3666">
        <v>4</v>
      </c>
      <c r="R3666">
        <v>39</v>
      </c>
      <c r="S3666">
        <v>28</v>
      </c>
      <c r="T3666" t="s">
        <v>10677</v>
      </c>
      <c r="U3666" t="s">
        <v>10678</v>
      </c>
    </row>
    <row r="3667" spans="17:21">
      <c r="Q3667">
        <v>4</v>
      </c>
      <c r="R3667">
        <v>39</v>
      </c>
      <c r="S3667">
        <v>29</v>
      </c>
      <c r="T3667" t="s">
        <v>10679</v>
      </c>
      <c r="U3667" t="s">
        <v>10680</v>
      </c>
    </row>
    <row r="3668" spans="17:21">
      <c r="Q3668">
        <v>4</v>
      </c>
      <c r="R3668">
        <v>39</v>
      </c>
      <c r="S3668">
        <v>30</v>
      </c>
      <c r="T3668" t="s">
        <v>10681</v>
      </c>
      <c r="U3668" t="s">
        <v>10682</v>
      </c>
    </row>
    <row r="3669" spans="17:21">
      <c r="Q3669">
        <v>4</v>
      </c>
      <c r="R3669">
        <v>39</v>
      </c>
      <c r="S3669">
        <v>31</v>
      </c>
      <c r="T3669" t="s">
        <v>10683</v>
      </c>
      <c r="U3669" t="s">
        <v>10684</v>
      </c>
    </row>
    <row r="3670" spans="17:21">
      <c r="Q3670">
        <v>4</v>
      </c>
      <c r="R3670">
        <v>39</v>
      </c>
      <c r="S3670">
        <v>32</v>
      </c>
      <c r="T3670" t="s">
        <v>10685</v>
      </c>
      <c r="U3670" t="s">
        <v>10686</v>
      </c>
    </row>
    <row r="3671" spans="17:21">
      <c r="Q3671">
        <v>4</v>
      </c>
      <c r="R3671">
        <v>39</v>
      </c>
      <c r="S3671">
        <v>33</v>
      </c>
      <c r="T3671" t="s">
        <v>10687</v>
      </c>
      <c r="U3671" t="s">
        <v>10688</v>
      </c>
    </row>
    <row r="3672" spans="17:21">
      <c r="Q3672">
        <v>4</v>
      </c>
      <c r="R3672">
        <v>39</v>
      </c>
      <c r="S3672">
        <v>34</v>
      </c>
      <c r="T3672" t="s">
        <v>10689</v>
      </c>
      <c r="U3672" t="s">
        <v>10690</v>
      </c>
    </row>
    <row r="3673" spans="17:21">
      <c r="Q3673">
        <v>4</v>
      </c>
      <c r="R3673">
        <v>39</v>
      </c>
      <c r="S3673">
        <v>35</v>
      </c>
      <c r="T3673" t="s">
        <v>10691</v>
      </c>
      <c r="U3673" t="s">
        <v>10692</v>
      </c>
    </row>
    <row r="3674" spans="17:21">
      <c r="Q3674">
        <v>4</v>
      </c>
      <c r="R3674">
        <v>39</v>
      </c>
      <c r="S3674">
        <v>36</v>
      </c>
      <c r="T3674" t="s">
        <v>10693</v>
      </c>
      <c r="U3674" t="s">
        <v>10694</v>
      </c>
    </row>
    <row r="3675" spans="17:21">
      <c r="Q3675">
        <v>4</v>
      </c>
      <c r="R3675">
        <v>39</v>
      </c>
      <c r="S3675">
        <v>37</v>
      </c>
      <c r="T3675" t="s">
        <v>10695</v>
      </c>
      <c r="U3675" t="s">
        <v>10696</v>
      </c>
    </row>
    <row r="3676" spans="17:21">
      <c r="Q3676">
        <v>4</v>
      </c>
      <c r="R3676">
        <v>39</v>
      </c>
      <c r="S3676">
        <v>38</v>
      </c>
      <c r="T3676" t="s">
        <v>10697</v>
      </c>
      <c r="U3676" t="s">
        <v>10698</v>
      </c>
    </row>
    <row r="3677" spans="17:21">
      <c r="Q3677">
        <v>4</v>
      </c>
      <c r="R3677">
        <v>39</v>
      </c>
      <c r="S3677">
        <v>39</v>
      </c>
      <c r="T3677" t="s">
        <v>10699</v>
      </c>
      <c r="U3677" t="s">
        <v>10700</v>
      </c>
    </row>
    <row r="3678" spans="17:21">
      <c r="Q3678">
        <v>4</v>
      </c>
      <c r="R3678">
        <v>39</v>
      </c>
      <c r="S3678">
        <v>40</v>
      </c>
      <c r="T3678" t="s">
        <v>10701</v>
      </c>
      <c r="U3678" t="s">
        <v>10702</v>
      </c>
    </row>
    <row r="3679" spans="17:21">
      <c r="Q3679">
        <v>4</v>
      </c>
      <c r="R3679">
        <v>39</v>
      </c>
      <c r="S3679">
        <v>41</v>
      </c>
      <c r="T3679" t="s">
        <v>10703</v>
      </c>
      <c r="U3679" t="s">
        <v>10704</v>
      </c>
    </row>
    <row r="3680" spans="17:21">
      <c r="Q3680">
        <v>4</v>
      </c>
      <c r="R3680">
        <v>39</v>
      </c>
      <c r="S3680">
        <v>42</v>
      </c>
      <c r="T3680" t="s">
        <v>10705</v>
      </c>
      <c r="U3680" t="s">
        <v>10706</v>
      </c>
    </row>
    <row r="3681" spans="17:21">
      <c r="Q3681">
        <v>4</v>
      </c>
      <c r="R3681">
        <v>39</v>
      </c>
      <c r="S3681">
        <v>43</v>
      </c>
      <c r="T3681" t="s">
        <v>10707</v>
      </c>
      <c r="U3681" t="s">
        <v>10708</v>
      </c>
    </row>
    <row r="3682" spans="17:21">
      <c r="Q3682">
        <v>4</v>
      </c>
      <c r="R3682">
        <v>39</v>
      </c>
      <c r="S3682">
        <v>44</v>
      </c>
      <c r="T3682" t="s">
        <v>10709</v>
      </c>
      <c r="U3682" t="s">
        <v>10710</v>
      </c>
    </row>
    <row r="3683" spans="17:21">
      <c r="Q3683">
        <v>4</v>
      </c>
      <c r="R3683">
        <v>39</v>
      </c>
      <c r="S3683">
        <v>45</v>
      </c>
      <c r="T3683" t="s">
        <v>10711</v>
      </c>
      <c r="U3683" t="s">
        <v>10712</v>
      </c>
    </row>
    <row r="3684" spans="17:21">
      <c r="Q3684">
        <v>4</v>
      </c>
      <c r="R3684">
        <v>39</v>
      </c>
      <c r="S3684">
        <v>46</v>
      </c>
      <c r="T3684" t="s">
        <v>10713</v>
      </c>
      <c r="U3684" t="s">
        <v>10714</v>
      </c>
    </row>
    <row r="3685" spans="17:21">
      <c r="Q3685">
        <v>4</v>
      </c>
      <c r="R3685">
        <v>39</v>
      </c>
      <c r="S3685">
        <v>47</v>
      </c>
      <c r="T3685" t="s">
        <v>10715</v>
      </c>
      <c r="U3685" t="s">
        <v>10716</v>
      </c>
    </row>
    <row r="3686" spans="17:21">
      <c r="Q3686">
        <v>4</v>
      </c>
      <c r="R3686">
        <v>39</v>
      </c>
      <c r="S3686">
        <v>48</v>
      </c>
      <c r="T3686" t="s">
        <v>10717</v>
      </c>
      <c r="U3686" t="s">
        <v>10718</v>
      </c>
    </row>
    <row r="3687" spans="17:21">
      <c r="Q3687">
        <v>4</v>
      </c>
      <c r="R3687">
        <v>39</v>
      </c>
      <c r="S3687">
        <v>49</v>
      </c>
      <c r="T3687" t="s">
        <v>10719</v>
      </c>
      <c r="U3687" t="s">
        <v>10720</v>
      </c>
    </row>
    <row r="3688" spans="17:21">
      <c r="Q3688">
        <v>4</v>
      </c>
      <c r="R3688">
        <v>39</v>
      </c>
      <c r="S3688">
        <v>50</v>
      </c>
      <c r="T3688" t="s">
        <v>5577</v>
      </c>
      <c r="U3688" t="s">
        <v>10721</v>
      </c>
    </row>
    <row r="3689" spans="17:21">
      <c r="Q3689">
        <v>4</v>
      </c>
      <c r="R3689">
        <v>39</v>
      </c>
      <c r="S3689">
        <v>51</v>
      </c>
      <c r="T3689" t="s">
        <v>5581</v>
      </c>
      <c r="U3689" t="s">
        <v>10722</v>
      </c>
    </row>
    <row r="3690" spans="17:21">
      <c r="Q3690">
        <v>4</v>
      </c>
      <c r="R3690">
        <v>39</v>
      </c>
      <c r="S3690">
        <v>52</v>
      </c>
      <c r="T3690" t="s">
        <v>5585</v>
      </c>
      <c r="U3690" t="s">
        <v>10723</v>
      </c>
    </row>
    <row r="3691" spans="17:21">
      <c r="Q3691">
        <v>4</v>
      </c>
      <c r="R3691">
        <v>39</v>
      </c>
      <c r="S3691">
        <v>53</v>
      </c>
      <c r="T3691" t="s">
        <v>5589</v>
      </c>
      <c r="U3691" t="s">
        <v>10724</v>
      </c>
    </row>
    <row r="3692" spans="17:21">
      <c r="Q3692">
        <v>4</v>
      </c>
      <c r="R3692">
        <v>39</v>
      </c>
      <c r="S3692">
        <v>54</v>
      </c>
      <c r="T3692" t="s">
        <v>5593</v>
      </c>
      <c r="U3692" t="s">
        <v>10725</v>
      </c>
    </row>
    <row r="3693" spans="17:21">
      <c r="Q3693">
        <v>4</v>
      </c>
      <c r="R3693">
        <v>39</v>
      </c>
      <c r="S3693">
        <v>55</v>
      </c>
      <c r="T3693" t="s">
        <v>5605</v>
      </c>
      <c r="U3693" t="s">
        <v>10726</v>
      </c>
    </row>
    <row r="3694" spans="17:21">
      <c r="Q3694">
        <v>4</v>
      </c>
      <c r="R3694">
        <v>40</v>
      </c>
      <c r="S3694">
        <v>1</v>
      </c>
      <c r="T3694" t="s">
        <v>394</v>
      </c>
      <c r="U3694" t="s">
        <v>10727</v>
      </c>
    </row>
    <row r="3695" spans="17:21">
      <c r="Q3695">
        <v>4</v>
      </c>
      <c r="R3695">
        <v>40</v>
      </c>
      <c r="S3695">
        <v>2</v>
      </c>
      <c r="T3695" t="s">
        <v>10728</v>
      </c>
      <c r="U3695" t="s">
        <v>10729</v>
      </c>
    </row>
    <row r="3696" spans="17:21">
      <c r="Q3696">
        <v>4</v>
      </c>
      <c r="R3696">
        <v>40</v>
      </c>
      <c r="S3696">
        <v>3</v>
      </c>
      <c r="T3696" t="s">
        <v>10730</v>
      </c>
      <c r="U3696" t="s">
        <v>10731</v>
      </c>
    </row>
    <row r="3697" spans="17:21">
      <c r="Q3697">
        <v>4</v>
      </c>
      <c r="R3697">
        <v>40</v>
      </c>
      <c r="S3697">
        <v>4</v>
      </c>
      <c r="T3697" t="s">
        <v>10732</v>
      </c>
      <c r="U3697" t="s">
        <v>10733</v>
      </c>
    </row>
    <row r="3698" spans="17:21">
      <c r="Q3698">
        <v>4</v>
      </c>
      <c r="R3698">
        <v>40</v>
      </c>
      <c r="S3698">
        <v>5</v>
      </c>
      <c r="T3698" t="s">
        <v>10734</v>
      </c>
      <c r="U3698" t="s">
        <v>10735</v>
      </c>
    </row>
    <row r="3699" spans="17:21">
      <c r="Q3699">
        <v>4</v>
      </c>
      <c r="R3699">
        <v>40</v>
      </c>
      <c r="S3699">
        <v>6</v>
      </c>
      <c r="T3699" t="s">
        <v>7662</v>
      </c>
      <c r="U3699" t="s">
        <v>10736</v>
      </c>
    </row>
    <row r="3700" spans="17:21">
      <c r="Q3700">
        <v>4</v>
      </c>
      <c r="R3700">
        <v>40</v>
      </c>
      <c r="S3700">
        <v>7</v>
      </c>
      <c r="T3700" t="s">
        <v>10737</v>
      </c>
      <c r="U3700" t="s">
        <v>10738</v>
      </c>
    </row>
    <row r="3701" spans="17:21">
      <c r="Q3701">
        <v>4</v>
      </c>
      <c r="R3701">
        <v>40</v>
      </c>
      <c r="S3701">
        <v>8</v>
      </c>
      <c r="T3701" t="s">
        <v>2575</v>
      </c>
      <c r="U3701" t="s">
        <v>10739</v>
      </c>
    </row>
    <row r="3702" spans="17:21">
      <c r="Q3702">
        <v>4</v>
      </c>
      <c r="R3702">
        <v>40</v>
      </c>
      <c r="S3702">
        <v>9</v>
      </c>
      <c r="T3702" t="s">
        <v>5630</v>
      </c>
      <c r="U3702" t="s">
        <v>10740</v>
      </c>
    </row>
    <row r="3703" spans="17:21">
      <c r="Q3703">
        <v>4</v>
      </c>
      <c r="R3703">
        <v>40</v>
      </c>
      <c r="S3703">
        <v>10</v>
      </c>
      <c r="T3703" t="s">
        <v>10741</v>
      </c>
      <c r="U3703" t="s">
        <v>10742</v>
      </c>
    </row>
    <row r="3704" spans="17:21">
      <c r="Q3704">
        <v>4</v>
      </c>
      <c r="R3704">
        <v>40</v>
      </c>
      <c r="S3704">
        <v>11</v>
      </c>
      <c r="T3704" t="s">
        <v>5279</v>
      </c>
      <c r="U3704" t="s">
        <v>10743</v>
      </c>
    </row>
    <row r="3705" spans="17:21">
      <c r="Q3705">
        <v>4</v>
      </c>
      <c r="R3705">
        <v>40</v>
      </c>
      <c r="S3705">
        <v>12</v>
      </c>
      <c r="T3705" t="s">
        <v>5283</v>
      </c>
      <c r="U3705" t="s">
        <v>10744</v>
      </c>
    </row>
    <row r="3706" spans="17:21">
      <c r="Q3706">
        <v>4</v>
      </c>
      <c r="R3706">
        <v>40</v>
      </c>
      <c r="S3706">
        <v>13</v>
      </c>
      <c r="T3706" t="s">
        <v>10745</v>
      </c>
      <c r="U3706" t="s">
        <v>10746</v>
      </c>
    </row>
    <row r="3707" spans="17:21">
      <c r="Q3707">
        <v>4</v>
      </c>
      <c r="R3707">
        <v>40</v>
      </c>
      <c r="S3707">
        <v>14</v>
      </c>
      <c r="T3707" t="s">
        <v>10747</v>
      </c>
      <c r="U3707" t="s">
        <v>10748</v>
      </c>
    </row>
    <row r="3708" spans="17:21">
      <c r="Q3708">
        <v>4</v>
      </c>
      <c r="R3708">
        <v>40</v>
      </c>
      <c r="S3708">
        <v>15</v>
      </c>
      <c r="T3708" t="s">
        <v>10749</v>
      </c>
      <c r="U3708" t="s">
        <v>10750</v>
      </c>
    </row>
    <row r="3709" spans="17:21">
      <c r="Q3709">
        <v>4</v>
      </c>
      <c r="R3709">
        <v>40</v>
      </c>
      <c r="S3709">
        <v>16</v>
      </c>
      <c r="T3709" t="s">
        <v>10751</v>
      </c>
      <c r="U3709" t="s">
        <v>10752</v>
      </c>
    </row>
    <row r="3710" spans="17:21">
      <c r="Q3710">
        <v>4</v>
      </c>
      <c r="R3710">
        <v>40</v>
      </c>
      <c r="S3710">
        <v>17</v>
      </c>
      <c r="T3710" t="s">
        <v>10753</v>
      </c>
      <c r="U3710" t="s">
        <v>10754</v>
      </c>
    </row>
    <row r="3711" spans="17:21">
      <c r="Q3711">
        <v>4</v>
      </c>
      <c r="R3711">
        <v>40</v>
      </c>
      <c r="S3711">
        <v>18</v>
      </c>
      <c r="T3711" t="s">
        <v>10755</v>
      </c>
      <c r="U3711" t="s">
        <v>10756</v>
      </c>
    </row>
    <row r="3712" spans="17:21">
      <c r="Q3712">
        <v>4</v>
      </c>
      <c r="R3712">
        <v>40</v>
      </c>
      <c r="S3712">
        <v>19</v>
      </c>
      <c r="T3712" t="s">
        <v>10757</v>
      </c>
      <c r="U3712" t="s">
        <v>10758</v>
      </c>
    </row>
    <row r="3713" spans="17:21">
      <c r="Q3713">
        <v>4</v>
      </c>
      <c r="R3713">
        <v>40</v>
      </c>
      <c r="S3713">
        <v>20</v>
      </c>
      <c r="T3713" t="s">
        <v>10759</v>
      </c>
      <c r="U3713" t="s">
        <v>10760</v>
      </c>
    </row>
    <row r="3714" spans="17:21">
      <c r="Q3714">
        <v>4</v>
      </c>
      <c r="R3714">
        <v>40</v>
      </c>
      <c r="S3714">
        <v>21</v>
      </c>
      <c r="T3714" t="s">
        <v>10761</v>
      </c>
      <c r="U3714" t="s">
        <v>10762</v>
      </c>
    </row>
    <row r="3715" spans="17:21">
      <c r="Q3715">
        <v>4</v>
      </c>
      <c r="R3715">
        <v>40</v>
      </c>
      <c r="S3715">
        <v>22</v>
      </c>
      <c r="T3715" t="s">
        <v>10763</v>
      </c>
      <c r="U3715" t="s">
        <v>10764</v>
      </c>
    </row>
    <row r="3716" spans="17:21">
      <c r="Q3716">
        <v>4</v>
      </c>
      <c r="R3716">
        <v>40</v>
      </c>
      <c r="S3716">
        <v>23</v>
      </c>
      <c r="T3716" t="s">
        <v>10765</v>
      </c>
      <c r="U3716" t="s">
        <v>10766</v>
      </c>
    </row>
    <row r="3717" spans="17:21">
      <c r="Q3717">
        <v>4</v>
      </c>
      <c r="R3717">
        <v>40</v>
      </c>
      <c r="S3717">
        <v>24</v>
      </c>
      <c r="T3717" t="s">
        <v>10767</v>
      </c>
      <c r="U3717" t="s">
        <v>10768</v>
      </c>
    </row>
    <row r="3718" spans="17:21">
      <c r="Q3718">
        <v>4</v>
      </c>
      <c r="R3718">
        <v>40</v>
      </c>
      <c r="S3718">
        <v>25</v>
      </c>
      <c r="T3718" t="s">
        <v>10769</v>
      </c>
      <c r="U3718" t="s">
        <v>10770</v>
      </c>
    </row>
    <row r="3719" spans="17:21">
      <c r="Q3719">
        <v>4</v>
      </c>
      <c r="R3719">
        <v>40</v>
      </c>
      <c r="S3719">
        <v>26</v>
      </c>
      <c r="T3719" t="s">
        <v>10771</v>
      </c>
      <c r="U3719" t="s">
        <v>10772</v>
      </c>
    </row>
    <row r="3720" spans="17:21">
      <c r="Q3720">
        <v>4</v>
      </c>
      <c r="R3720">
        <v>40</v>
      </c>
      <c r="S3720">
        <v>27</v>
      </c>
      <c r="T3720" t="s">
        <v>10773</v>
      </c>
      <c r="U3720" t="s">
        <v>10774</v>
      </c>
    </row>
    <row r="3721" spans="17:21">
      <c r="Q3721">
        <v>4</v>
      </c>
      <c r="R3721">
        <v>40</v>
      </c>
      <c r="S3721">
        <v>28</v>
      </c>
      <c r="T3721" t="s">
        <v>10775</v>
      </c>
      <c r="U3721" t="s">
        <v>10776</v>
      </c>
    </row>
    <row r="3722" spans="17:21">
      <c r="Q3722">
        <v>4</v>
      </c>
      <c r="R3722">
        <v>40</v>
      </c>
      <c r="S3722">
        <v>29</v>
      </c>
      <c r="T3722" t="s">
        <v>10777</v>
      </c>
      <c r="U3722" t="s">
        <v>10778</v>
      </c>
    </row>
    <row r="3723" spans="17:21">
      <c r="Q3723">
        <v>4</v>
      </c>
      <c r="R3723">
        <v>40</v>
      </c>
      <c r="S3723">
        <v>30</v>
      </c>
      <c r="T3723" t="s">
        <v>10779</v>
      </c>
      <c r="U3723" t="s">
        <v>10780</v>
      </c>
    </row>
    <row r="3724" spans="17:21">
      <c r="Q3724">
        <v>4</v>
      </c>
      <c r="R3724">
        <v>40</v>
      </c>
      <c r="S3724">
        <v>31</v>
      </c>
      <c r="T3724" t="s">
        <v>10781</v>
      </c>
      <c r="U3724" t="s">
        <v>10782</v>
      </c>
    </row>
    <row r="3725" spans="17:21">
      <c r="Q3725">
        <v>4</v>
      </c>
      <c r="R3725">
        <v>40</v>
      </c>
      <c r="S3725">
        <v>32</v>
      </c>
      <c r="T3725" t="s">
        <v>10783</v>
      </c>
      <c r="U3725" t="s">
        <v>10784</v>
      </c>
    </row>
    <row r="3726" spans="17:21">
      <c r="Q3726">
        <v>4</v>
      </c>
      <c r="R3726">
        <v>40</v>
      </c>
      <c r="S3726">
        <v>33</v>
      </c>
      <c r="T3726" t="s">
        <v>10785</v>
      </c>
      <c r="U3726" t="s">
        <v>10786</v>
      </c>
    </row>
    <row r="3727" spans="17:21">
      <c r="Q3727">
        <v>4</v>
      </c>
      <c r="R3727">
        <v>40</v>
      </c>
      <c r="S3727">
        <v>34</v>
      </c>
      <c r="T3727" t="s">
        <v>7102</v>
      </c>
      <c r="U3727" t="s">
        <v>10787</v>
      </c>
    </row>
    <row r="3728" spans="17:21">
      <c r="Q3728">
        <v>4</v>
      </c>
      <c r="R3728">
        <v>40</v>
      </c>
      <c r="S3728">
        <v>35</v>
      </c>
      <c r="T3728" t="s">
        <v>5561</v>
      </c>
      <c r="U3728" t="s">
        <v>10788</v>
      </c>
    </row>
    <row r="3729" spans="17:21">
      <c r="Q3729">
        <v>4</v>
      </c>
      <c r="R3729">
        <v>40</v>
      </c>
      <c r="S3729">
        <v>36</v>
      </c>
      <c r="T3729" t="s">
        <v>10789</v>
      </c>
      <c r="U3729" t="s">
        <v>10790</v>
      </c>
    </row>
    <row r="3730" spans="17:21">
      <c r="Q3730">
        <v>4</v>
      </c>
      <c r="R3730">
        <v>40</v>
      </c>
      <c r="S3730">
        <v>37</v>
      </c>
      <c r="T3730" t="s">
        <v>10791</v>
      </c>
      <c r="U3730" t="s">
        <v>10792</v>
      </c>
    </row>
    <row r="3731" spans="17:21">
      <c r="Q3731">
        <v>4</v>
      </c>
      <c r="R3731">
        <v>40</v>
      </c>
      <c r="S3731">
        <v>38</v>
      </c>
      <c r="T3731" t="s">
        <v>10793</v>
      </c>
      <c r="U3731" t="s">
        <v>10794</v>
      </c>
    </row>
    <row r="3732" spans="17:21">
      <c r="Q3732">
        <v>4</v>
      </c>
      <c r="R3732">
        <v>40</v>
      </c>
      <c r="S3732">
        <v>39</v>
      </c>
      <c r="T3732" t="s">
        <v>10795</v>
      </c>
      <c r="U3732" t="s">
        <v>10796</v>
      </c>
    </row>
    <row r="3733" spans="17:21">
      <c r="Q3733">
        <v>4</v>
      </c>
      <c r="R3733">
        <v>40</v>
      </c>
      <c r="S3733">
        <v>40</v>
      </c>
      <c r="T3733" t="s">
        <v>10797</v>
      </c>
      <c r="U3733" t="s">
        <v>10798</v>
      </c>
    </row>
    <row r="3734" spans="17:21">
      <c r="Q3734">
        <v>4</v>
      </c>
      <c r="R3734">
        <v>40</v>
      </c>
      <c r="S3734">
        <v>41</v>
      </c>
      <c r="T3734" t="s">
        <v>5577</v>
      </c>
      <c r="U3734" t="s">
        <v>10799</v>
      </c>
    </row>
    <row r="3735" spans="17:21">
      <c r="Q3735">
        <v>4</v>
      </c>
      <c r="R3735">
        <v>40</v>
      </c>
      <c r="S3735">
        <v>42</v>
      </c>
      <c r="T3735" t="s">
        <v>5581</v>
      </c>
      <c r="U3735" t="s">
        <v>10800</v>
      </c>
    </row>
    <row r="3736" spans="17:21">
      <c r="Q3736">
        <v>4</v>
      </c>
      <c r="R3736">
        <v>40</v>
      </c>
      <c r="S3736">
        <v>43</v>
      </c>
      <c r="T3736" t="s">
        <v>5585</v>
      </c>
      <c r="U3736" t="s">
        <v>10801</v>
      </c>
    </row>
    <row r="3737" spans="17:21">
      <c r="Q3737">
        <v>4</v>
      </c>
      <c r="R3737">
        <v>40</v>
      </c>
      <c r="S3737">
        <v>44</v>
      </c>
      <c r="T3737" t="s">
        <v>5589</v>
      </c>
      <c r="U3737" t="s">
        <v>10802</v>
      </c>
    </row>
    <row r="3738" spans="17:21">
      <c r="Q3738">
        <v>4</v>
      </c>
      <c r="R3738">
        <v>40</v>
      </c>
      <c r="S3738">
        <v>45</v>
      </c>
      <c r="T3738" t="s">
        <v>5593</v>
      </c>
      <c r="U3738" t="s">
        <v>10803</v>
      </c>
    </row>
    <row r="3739" spans="17:21">
      <c r="Q3739">
        <v>4</v>
      </c>
      <c r="R3739">
        <v>40</v>
      </c>
      <c r="S3739">
        <v>46</v>
      </c>
      <c r="T3739" t="s">
        <v>5605</v>
      </c>
      <c r="U3739" t="s">
        <v>10804</v>
      </c>
    </row>
    <row r="3740" spans="17:21">
      <c r="Q3740">
        <v>4</v>
      </c>
      <c r="R3740">
        <v>41</v>
      </c>
      <c r="S3740">
        <v>1</v>
      </c>
      <c r="T3740" t="s">
        <v>10509</v>
      </c>
      <c r="U3740" t="s">
        <v>10805</v>
      </c>
    </row>
    <row r="3741" spans="17:21">
      <c r="Q3741">
        <v>4</v>
      </c>
      <c r="R3741">
        <v>41</v>
      </c>
      <c r="S3741">
        <v>2</v>
      </c>
      <c r="T3741" t="s">
        <v>394</v>
      </c>
      <c r="U3741" t="s">
        <v>10806</v>
      </c>
    </row>
    <row r="3742" spans="17:21">
      <c r="Q3742">
        <v>4</v>
      </c>
      <c r="R3742">
        <v>41</v>
      </c>
      <c r="S3742">
        <v>3</v>
      </c>
      <c r="T3742" t="s">
        <v>10807</v>
      </c>
      <c r="U3742" t="s">
        <v>10808</v>
      </c>
    </row>
    <row r="3743" spans="17:21">
      <c r="Q3743">
        <v>4</v>
      </c>
      <c r="R3743">
        <v>41</v>
      </c>
      <c r="S3743">
        <v>4</v>
      </c>
      <c r="T3743" t="s">
        <v>10426</v>
      </c>
      <c r="U3743" t="s">
        <v>10809</v>
      </c>
    </row>
    <row r="3744" spans="17:21">
      <c r="Q3744">
        <v>4</v>
      </c>
      <c r="R3744">
        <v>41</v>
      </c>
      <c r="S3744">
        <v>5</v>
      </c>
      <c r="T3744" t="s">
        <v>5619</v>
      </c>
      <c r="U3744" t="s">
        <v>10810</v>
      </c>
    </row>
    <row r="3745" spans="17:21">
      <c r="Q3745">
        <v>4</v>
      </c>
      <c r="R3745">
        <v>41</v>
      </c>
      <c r="S3745">
        <v>6</v>
      </c>
      <c r="T3745" t="s">
        <v>6222</v>
      </c>
      <c r="U3745" t="s">
        <v>10811</v>
      </c>
    </row>
    <row r="3746" spans="17:21">
      <c r="Q3746">
        <v>4</v>
      </c>
      <c r="R3746">
        <v>41</v>
      </c>
      <c r="S3746">
        <v>7</v>
      </c>
      <c r="T3746" t="s">
        <v>2575</v>
      </c>
      <c r="U3746" t="s">
        <v>10812</v>
      </c>
    </row>
    <row r="3747" spans="17:21">
      <c r="Q3747">
        <v>4</v>
      </c>
      <c r="R3747">
        <v>41</v>
      </c>
      <c r="S3747">
        <v>8</v>
      </c>
      <c r="T3747" t="s">
        <v>5630</v>
      </c>
      <c r="U3747" t="s">
        <v>10813</v>
      </c>
    </row>
    <row r="3748" spans="17:21">
      <c r="Q3748">
        <v>4</v>
      </c>
      <c r="R3748">
        <v>41</v>
      </c>
      <c r="S3748">
        <v>9</v>
      </c>
      <c r="T3748" t="s">
        <v>5279</v>
      </c>
      <c r="U3748" t="s">
        <v>10814</v>
      </c>
    </row>
    <row r="3749" spans="17:21">
      <c r="Q3749">
        <v>4</v>
      </c>
      <c r="R3749">
        <v>41</v>
      </c>
      <c r="S3749">
        <v>10</v>
      </c>
      <c r="T3749" t="s">
        <v>5283</v>
      </c>
      <c r="U3749" t="s">
        <v>10815</v>
      </c>
    </row>
    <row r="3750" spans="17:21">
      <c r="Q3750">
        <v>4</v>
      </c>
      <c r="R3750">
        <v>41</v>
      </c>
      <c r="S3750">
        <v>11</v>
      </c>
      <c r="T3750" t="s">
        <v>10816</v>
      </c>
      <c r="U3750" t="s">
        <v>10817</v>
      </c>
    </row>
    <row r="3751" spans="17:21">
      <c r="Q3751">
        <v>4</v>
      </c>
      <c r="R3751">
        <v>41</v>
      </c>
      <c r="S3751">
        <v>12</v>
      </c>
      <c r="T3751" t="s">
        <v>9138</v>
      </c>
      <c r="U3751" t="s">
        <v>10818</v>
      </c>
    </row>
    <row r="3752" spans="17:21">
      <c r="Q3752">
        <v>4</v>
      </c>
      <c r="R3752">
        <v>41</v>
      </c>
      <c r="S3752">
        <v>13</v>
      </c>
      <c r="T3752" t="s">
        <v>10819</v>
      </c>
      <c r="U3752" t="s">
        <v>10820</v>
      </c>
    </row>
    <row r="3753" spans="17:21">
      <c r="Q3753">
        <v>4</v>
      </c>
      <c r="R3753">
        <v>41</v>
      </c>
      <c r="S3753">
        <v>14</v>
      </c>
      <c r="T3753" t="s">
        <v>10821</v>
      </c>
      <c r="U3753" t="s">
        <v>10822</v>
      </c>
    </row>
    <row r="3754" spans="17:21">
      <c r="Q3754">
        <v>4</v>
      </c>
      <c r="R3754">
        <v>41</v>
      </c>
      <c r="S3754">
        <v>15</v>
      </c>
      <c r="T3754" t="s">
        <v>10823</v>
      </c>
      <c r="U3754" t="s">
        <v>10824</v>
      </c>
    </row>
    <row r="3755" spans="17:21">
      <c r="Q3755">
        <v>4</v>
      </c>
      <c r="R3755">
        <v>41</v>
      </c>
      <c r="S3755">
        <v>16</v>
      </c>
      <c r="T3755" t="s">
        <v>10825</v>
      </c>
      <c r="U3755" t="s">
        <v>10826</v>
      </c>
    </row>
    <row r="3756" spans="17:21">
      <c r="Q3756">
        <v>4</v>
      </c>
      <c r="R3756">
        <v>41</v>
      </c>
      <c r="S3756">
        <v>17</v>
      </c>
      <c r="T3756" t="s">
        <v>6092</v>
      </c>
      <c r="U3756" t="s">
        <v>10827</v>
      </c>
    </row>
    <row r="3757" spans="17:21">
      <c r="Q3757">
        <v>4</v>
      </c>
      <c r="R3757">
        <v>41</v>
      </c>
      <c r="S3757">
        <v>18</v>
      </c>
      <c r="T3757" t="s">
        <v>10828</v>
      </c>
      <c r="U3757" t="s">
        <v>10829</v>
      </c>
    </row>
    <row r="3758" spans="17:21">
      <c r="Q3758">
        <v>4</v>
      </c>
      <c r="R3758">
        <v>41</v>
      </c>
      <c r="S3758">
        <v>19</v>
      </c>
      <c r="T3758" t="s">
        <v>10830</v>
      </c>
      <c r="U3758" t="s">
        <v>10831</v>
      </c>
    </row>
    <row r="3759" spans="17:21">
      <c r="Q3759">
        <v>4</v>
      </c>
      <c r="R3759">
        <v>41</v>
      </c>
      <c r="S3759">
        <v>20</v>
      </c>
      <c r="T3759" t="s">
        <v>10832</v>
      </c>
      <c r="U3759" t="s">
        <v>10833</v>
      </c>
    </row>
    <row r="3760" spans="17:21">
      <c r="Q3760">
        <v>4</v>
      </c>
      <c r="R3760">
        <v>41</v>
      </c>
      <c r="S3760">
        <v>21</v>
      </c>
      <c r="T3760" t="s">
        <v>10834</v>
      </c>
      <c r="U3760" t="s">
        <v>10835</v>
      </c>
    </row>
    <row r="3761" spans="17:21">
      <c r="Q3761">
        <v>4</v>
      </c>
      <c r="R3761">
        <v>41</v>
      </c>
      <c r="S3761">
        <v>22</v>
      </c>
      <c r="T3761" t="s">
        <v>10836</v>
      </c>
      <c r="U3761" t="s">
        <v>10837</v>
      </c>
    </row>
    <row r="3762" spans="17:21">
      <c r="Q3762">
        <v>4</v>
      </c>
      <c r="R3762">
        <v>41</v>
      </c>
      <c r="S3762">
        <v>23</v>
      </c>
      <c r="T3762" t="s">
        <v>10838</v>
      </c>
      <c r="U3762" t="s">
        <v>10839</v>
      </c>
    </row>
    <row r="3763" spans="17:21">
      <c r="Q3763">
        <v>4</v>
      </c>
      <c r="R3763">
        <v>41</v>
      </c>
      <c r="S3763">
        <v>24</v>
      </c>
      <c r="T3763" t="s">
        <v>10840</v>
      </c>
      <c r="U3763" t="s">
        <v>10841</v>
      </c>
    </row>
    <row r="3764" spans="17:21">
      <c r="Q3764">
        <v>4</v>
      </c>
      <c r="R3764">
        <v>41</v>
      </c>
      <c r="S3764">
        <v>25</v>
      </c>
      <c r="T3764" t="s">
        <v>10842</v>
      </c>
      <c r="U3764" t="s">
        <v>10843</v>
      </c>
    </row>
    <row r="3765" spans="17:21">
      <c r="Q3765">
        <v>4</v>
      </c>
      <c r="R3765">
        <v>41</v>
      </c>
      <c r="S3765">
        <v>26</v>
      </c>
      <c r="T3765" t="s">
        <v>5581</v>
      </c>
      <c r="U3765" t="s">
        <v>10844</v>
      </c>
    </row>
    <row r="3766" spans="17:21">
      <c r="Q3766">
        <v>4</v>
      </c>
      <c r="R3766">
        <v>41</v>
      </c>
      <c r="S3766">
        <v>27</v>
      </c>
      <c r="T3766" t="s">
        <v>5605</v>
      </c>
      <c r="U3766" t="s">
        <v>10845</v>
      </c>
    </row>
    <row r="3767" spans="17:21">
      <c r="Q3767">
        <v>4</v>
      </c>
      <c r="R3767">
        <v>42</v>
      </c>
      <c r="S3767">
        <v>1</v>
      </c>
      <c r="T3767" t="s">
        <v>394</v>
      </c>
      <c r="U3767" t="s">
        <v>10846</v>
      </c>
    </row>
    <row r="3768" spans="17:21">
      <c r="Q3768">
        <v>4</v>
      </c>
      <c r="R3768">
        <v>42</v>
      </c>
      <c r="S3768">
        <v>2</v>
      </c>
      <c r="T3768" t="s">
        <v>6200</v>
      </c>
      <c r="U3768" t="s">
        <v>10847</v>
      </c>
    </row>
    <row r="3769" spans="17:21">
      <c r="Q3769">
        <v>4</v>
      </c>
      <c r="R3769">
        <v>42</v>
      </c>
      <c r="S3769">
        <v>3</v>
      </c>
      <c r="T3769" t="s">
        <v>10848</v>
      </c>
      <c r="U3769" t="s">
        <v>10849</v>
      </c>
    </row>
    <row r="3770" spans="17:21">
      <c r="Q3770">
        <v>4</v>
      </c>
      <c r="R3770">
        <v>42</v>
      </c>
      <c r="S3770">
        <v>4</v>
      </c>
      <c r="T3770" t="s">
        <v>7206</v>
      </c>
      <c r="U3770" t="s">
        <v>10850</v>
      </c>
    </row>
    <row r="3771" spans="17:21">
      <c r="Q3771">
        <v>4</v>
      </c>
      <c r="R3771">
        <v>42</v>
      </c>
      <c r="S3771">
        <v>5</v>
      </c>
      <c r="T3771" t="s">
        <v>7662</v>
      </c>
      <c r="U3771" t="s">
        <v>10851</v>
      </c>
    </row>
    <row r="3772" spans="17:21">
      <c r="Q3772">
        <v>4</v>
      </c>
      <c r="R3772">
        <v>42</v>
      </c>
      <c r="S3772">
        <v>6</v>
      </c>
      <c r="T3772" t="s">
        <v>8514</v>
      </c>
      <c r="U3772" t="s">
        <v>10852</v>
      </c>
    </row>
    <row r="3773" spans="17:21">
      <c r="Q3773">
        <v>4</v>
      </c>
      <c r="R3773">
        <v>42</v>
      </c>
      <c r="S3773">
        <v>7</v>
      </c>
      <c r="T3773" t="s">
        <v>6222</v>
      </c>
      <c r="U3773" t="s">
        <v>10853</v>
      </c>
    </row>
    <row r="3774" spans="17:21">
      <c r="Q3774">
        <v>4</v>
      </c>
      <c r="R3774">
        <v>42</v>
      </c>
      <c r="S3774">
        <v>8</v>
      </c>
      <c r="T3774" t="s">
        <v>10854</v>
      </c>
      <c r="U3774" t="s">
        <v>10855</v>
      </c>
    </row>
    <row r="3775" spans="17:21">
      <c r="Q3775">
        <v>4</v>
      </c>
      <c r="R3775">
        <v>42</v>
      </c>
      <c r="S3775">
        <v>9</v>
      </c>
      <c r="T3775" t="s">
        <v>7677</v>
      </c>
      <c r="U3775" t="s">
        <v>10856</v>
      </c>
    </row>
    <row r="3776" spans="17:21">
      <c r="Q3776">
        <v>4</v>
      </c>
      <c r="R3776">
        <v>42</v>
      </c>
      <c r="S3776">
        <v>10</v>
      </c>
      <c r="T3776" t="s">
        <v>5994</v>
      </c>
      <c r="U3776" t="s">
        <v>10857</v>
      </c>
    </row>
    <row r="3777" spans="17:21">
      <c r="Q3777">
        <v>4</v>
      </c>
      <c r="R3777">
        <v>42</v>
      </c>
      <c r="S3777">
        <v>11</v>
      </c>
      <c r="T3777" t="s">
        <v>5283</v>
      </c>
      <c r="U3777" t="s">
        <v>10858</v>
      </c>
    </row>
    <row r="3778" spans="17:21">
      <c r="Q3778">
        <v>4</v>
      </c>
      <c r="R3778">
        <v>42</v>
      </c>
      <c r="S3778">
        <v>12</v>
      </c>
      <c r="T3778" t="s">
        <v>10859</v>
      </c>
      <c r="U3778" t="s">
        <v>10860</v>
      </c>
    </row>
    <row r="3779" spans="17:21">
      <c r="Q3779">
        <v>4</v>
      </c>
      <c r="R3779">
        <v>42</v>
      </c>
      <c r="S3779">
        <v>13</v>
      </c>
      <c r="T3779" t="s">
        <v>10861</v>
      </c>
      <c r="U3779" t="s">
        <v>10862</v>
      </c>
    </row>
    <row r="3780" spans="17:21">
      <c r="Q3780">
        <v>4</v>
      </c>
      <c r="R3780">
        <v>42</v>
      </c>
      <c r="S3780">
        <v>14</v>
      </c>
      <c r="T3780" t="s">
        <v>10863</v>
      </c>
      <c r="U3780" t="s">
        <v>10864</v>
      </c>
    </row>
    <row r="3781" spans="17:21">
      <c r="Q3781">
        <v>4</v>
      </c>
      <c r="R3781">
        <v>42</v>
      </c>
      <c r="S3781">
        <v>15</v>
      </c>
      <c r="T3781" t="s">
        <v>10865</v>
      </c>
      <c r="U3781" t="s">
        <v>10866</v>
      </c>
    </row>
    <row r="3782" spans="17:21">
      <c r="Q3782">
        <v>4</v>
      </c>
      <c r="R3782">
        <v>42</v>
      </c>
      <c r="S3782">
        <v>16</v>
      </c>
      <c r="T3782" t="s">
        <v>10867</v>
      </c>
      <c r="U3782" t="s">
        <v>10868</v>
      </c>
    </row>
    <row r="3783" spans="17:21">
      <c r="Q3783">
        <v>4</v>
      </c>
      <c r="R3783">
        <v>42</v>
      </c>
      <c r="S3783">
        <v>17</v>
      </c>
      <c r="T3783" t="s">
        <v>10869</v>
      </c>
      <c r="U3783" t="s">
        <v>10870</v>
      </c>
    </row>
    <row r="3784" spans="17:21">
      <c r="Q3784">
        <v>4</v>
      </c>
      <c r="R3784">
        <v>42</v>
      </c>
      <c r="S3784">
        <v>18</v>
      </c>
      <c r="T3784" t="s">
        <v>10871</v>
      </c>
      <c r="U3784" t="s">
        <v>10872</v>
      </c>
    </row>
    <row r="3785" spans="17:21">
      <c r="Q3785">
        <v>4</v>
      </c>
      <c r="R3785">
        <v>42</v>
      </c>
      <c r="S3785">
        <v>19</v>
      </c>
      <c r="T3785" t="s">
        <v>10873</v>
      </c>
      <c r="U3785" t="s">
        <v>10874</v>
      </c>
    </row>
    <row r="3786" spans="17:21">
      <c r="Q3786">
        <v>4</v>
      </c>
      <c r="R3786">
        <v>42</v>
      </c>
      <c r="S3786">
        <v>20</v>
      </c>
      <c r="T3786" t="s">
        <v>10875</v>
      </c>
      <c r="U3786" t="s">
        <v>10876</v>
      </c>
    </row>
    <row r="3787" spans="17:21">
      <c r="Q3787">
        <v>4</v>
      </c>
      <c r="R3787">
        <v>42</v>
      </c>
      <c r="S3787">
        <v>21</v>
      </c>
      <c r="T3787" t="s">
        <v>10877</v>
      </c>
      <c r="U3787" t="s">
        <v>10878</v>
      </c>
    </row>
    <row r="3788" spans="17:21">
      <c r="Q3788">
        <v>4</v>
      </c>
      <c r="R3788">
        <v>42</v>
      </c>
      <c r="S3788">
        <v>22</v>
      </c>
      <c r="T3788" t="s">
        <v>10879</v>
      </c>
      <c r="U3788" t="s">
        <v>10880</v>
      </c>
    </row>
    <row r="3789" spans="17:21">
      <c r="Q3789">
        <v>4</v>
      </c>
      <c r="R3789">
        <v>42</v>
      </c>
      <c r="S3789">
        <v>23</v>
      </c>
      <c r="T3789" t="s">
        <v>10881</v>
      </c>
      <c r="U3789" t="s">
        <v>10882</v>
      </c>
    </row>
    <row r="3790" spans="17:21">
      <c r="Q3790">
        <v>4</v>
      </c>
      <c r="R3790">
        <v>42</v>
      </c>
      <c r="S3790">
        <v>24</v>
      </c>
      <c r="T3790" t="s">
        <v>10883</v>
      </c>
      <c r="U3790" t="s">
        <v>10884</v>
      </c>
    </row>
    <row r="3791" spans="17:21">
      <c r="Q3791">
        <v>4</v>
      </c>
      <c r="R3791">
        <v>42</v>
      </c>
      <c r="S3791">
        <v>25</v>
      </c>
      <c r="T3791" t="s">
        <v>10885</v>
      </c>
      <c r="U3791" t="s">
        <v>10886</v>
      </c>
    </row>
    <row r="3792" spans="17:21">
      <c r="Q3792">
        <v>4</v>
      </c>
      <c r="R3792">
        <v>42</v>
      </c>
      <c r="S3792">
        <v>26</v>
      </c>
      <c r="T3792" t="s">
        <v>10887</v>
      </c>
      <c r="U3792" t="s">
        <v>10888</v>
      </c>
    </row>
    <row r="3793" spans="17:21">
      <c r="Q3793">
        <v>4</v>
      </c>
      <c r="R3793">
        <v>42</v>
      </c>
      <c r="S3793">
        <v>27</v>
      </c>
      <c r="T3793" t="s">
        <v>10889</v>
      </c>
      <c r="U3793" t="s">
        <v>10890</v>
      </c>
    </row>
    <row r="3794" spans="17:21">
      <c r="Q3794">
        <v>4</v>
      </c>
      <c r="R3794">
        <v>42</v>
      </c>
      <c r="S3794">
        <v>28</v>
      </c>
      <c r="T3794" t="s">
        <v>10891</v>
      </c>
      <c r="U3794" t="s">
        <v>10892</v>
      </c>
    </row>
    <row r="3795" spans="17:21">
      <c r="Q3795">
        <v>4</v>
      </c>
      <c r="R3795">
        <v>42</v>
      </c>
      <c r="S3795">
        <v>29</v>
      </c>
      <c r="T3795" t="s">
        <v>10893</v>
      </c>
      <c r="U3795" t="s">
        <v>10894</v>
      </c>
    </row>
    <row r="3796" spans="17:21">
      <c r="Q3796">
        <v>4</v>
      </c>
      <c r="R3796">
        <v>42</v>
      </c>
      <c r="S3796">
        <v>30</v>
      </c>
      <c r="T3796" t="s">
        <v>10895</v>
      </c>
      <c r="U3796" t="s">
        <v>10896</v>
      </c>
    </row>
    <row r="3797" spans="17:21">
      <c r="Q3797">
        <v>4</v>
      </c>
      <c r="R3797">
        <v>42</v>
      </c>
      <c r="S3797">
        <v>31</v>
      </c>
      <c r="T3797" t="s">
        <v>10897</v>
      </c>
      <c r="U3797" t="s">
        <v>10898</v>
      </c>
    </row>
    <row r="3798" spans="17:21">
      <c r="Q3798">
        <v>4</v>
      </c>
      <c r="R3798">
        <v>42</v>
      </c>
      <c r="S3798">
        <v>32</v>
      </c>
      <c r="T3798" t="s">
        <v>10899</v>
      </c>
      <c r="U3798" t="s">
        <v>10900</v>
      </c>
    </row>
    <row r="3799" spans="17:21">
      <c r="Q3799">
        <v>4</v>
      </c>
      <c r="R3799">
        <v>42</v>
      </c>
      <c r="S3799">
        <v>33</v>
      </c>
      <c r="T3799" t="s">
        <v>10901</v>
      </c>
      <c r="U3799" t="s">
        <v>10902</v>
      </c>
    </row>
    <row r="3800" spans="17:21">
      <c r="Q3800">
        <v>4</v>
      </c>
      <c r="R3800">
        <v>42</v>
      </c>
      <c r="S3800">
        <v>34</v>
      </c>
      <c r="T3800" t="s">
        <v>10903</v>
      </c>
      <c r="U3800" t="s">
        <v>10904</v>
      </c>
    </row>
    <row r="3801" spans="17:21">
      <c r="Q3801">
        <v>4</v>
      </c>
      <c r="R3801">
        <v>42</v>
      </c>
      <c r="S3801">
        <v>35</v>
      </c>
      <c r="T3801" t="s">
        <v>10905</v>
      </c>
      <c r="U3801" t="s">
        <v>10906</v>
      </c>
    </row>
    <row r="3802" spans="17:21">
      <c r="Q3802">
        <v>4</v>
      </c>
      <c r="R3802">
        <v>42</v>
      </c>
      <c r="S3802">
        <v>36</v>
      </c>
      <c r="T3802" t="s">
        <v>10907</v>
      </c>
      <c r="U3802" t="s">
        <v>10908</v>
      </c>
    </row>
    <row r="3803" spans="17:21">
      <c r="Q3803">
        <v>4</v>
      </c>
      <c r="R3803">
        <v>42</v>
      </c>
      <c r="S3803">
        <v>37</v>
      </c>
      <c r="T3803" t="s">
        <v>10909</v>
      </c>
      <c r="U3803" t="s">
        <v>10910</v>
      </c>
    </row>
    <row r="3804" spans="17:21">
      <c r="Q3804">
        <v>4</v>
      </c>
      <c r="R3804">
        <v>42</v>
      </c>
      <c r="S3804">
        <v>38</v>
      </c>
      <c r="T3804" t="s">
        <v>10911</v>
      </c>
      <c r="U3804" t="s">
        <v>10912</v>
      </c>
    </row>
    <row r="3805" spans="17:21">
      <c r="Q3805">
        <v>4</v>
      </c>
      <c r="R3805">
        <v>42</v>
      </c>
      <c r="S3805">
        <v>39</v>
      </c>
      <c r="T3805" t="s">
        <v>10913</v>
      </c>
      <c r="U3805" t="s">
        <v>10914</v>
      </c>
    </row>
    <row r="3806" spans="17:21">
      <c r="Q3806">
        <v>4</v>
      </c>
      <c r="R3806">
        <v>42</v>
      </c>
      <c r="S3806">
        <v>40</v>
      </c>
      <c r="T3806" t="s">
        <v>10915</v>
      </c>
      <c r="U3806" t="s">
        <v>10916</v>
      </c>
    </row>
    <row r="3807" spans="17:21">
      <c r="Q3807">
        <v>4</v>
      </c>
      <c r="R3807">
        <v>42</v>
      </c>
      <c r="S3807">
        <v>41</v>
      </c>
      <c r="T3807" t="s">
        <v>10917</v>
      </c>
      <c r="U3807" t="s">
        <v>10918</v>
      </c>
    </row>
    <row r="3808" spans="17:21">
      <c r="Q3808">
        <v>4</v>
      </c>
      <c r="R3808">
        <v>42</v>
      </c>
      <c r="S3808">
        <v>42</v>
      </c>
      <c r="T3808" t="s">
        <v>10919</v>
      </c>
      <c r="U3808" t="s">
        <v>10920</v>
      </c>
    </row>
    <row r="3809" spans="17:21">
      <c r="Q3809">
        <v>4</v>
      </c>
      <c r="R3809">
        <v>42</v>
      </c>
      <c r="S3809">
        <v>43</v>
      </c>
      <c r="T3809" t="s">
        <v>10921</v>
      </c>
      <c r="U3809" t="s">
        <v>10922</v>
      </c>
    </row>
    <row r="3810" spans="17:21">
      <c r="Q3810">
        <v>4</v>
      </c>
      <c r="R3810">
        <v>42</v>
      </c>
      <c r="S3810">
        <v>44</v>
      </c>
      <c r="T3810" t="s">
        <v>10923</v>
      </c>
      <c r="U3810" t="s">
        <v>10924</v>
      </c>
    </row>
    <row r="3811" spans="17:21">
      <c r="Q3811">
        <v>4</v>
      </c>
      <c r="R3811">
        <v>42</v>
      </c>
      <c r="S3811">
        <v>45</v>
      </c>
      <c r="T3811" t="s">
        <v>10925</v>
      </c>
      <c r="U3811" t="s">
        <v>10926</v>
      </c>
    </row>
    <row r="3812" spans="17:21">
      <c r="Q3812">
        <v>4</v>
      </c>
      <c r="R3812">
        <v>42</v>
      </c>
      <c r="S3812">
        <v>46</v>
      </c>
      <c r="T3812" t="s">
        <v>10927</v>
      </c>
      <c r="U3812" t="s">
        <v>10928</v>
      </c>
    </row>
    <row r="3813" spans="17:21">
      <c r="Q3813">
        <v>4</v>
      </c>
      <c r="R3813">
        <v>42</v>
      </c>
      <c r="S3813">
        <v>47</v>
      </c>
      <c r="T3813" t="s">
        <v>10929</v>
      </c>
      <c r="U3813" t="s">
        <v>10930</v>
      </c>
    </row>
    <row r="3814" spans="17:21">
      <c r="Q3814">
        <v>4</v>
      </c>
      <c r="R3814">
        <v>42</v>
      </c>
      <c r="S3814">
        <v>48</v>
      </c>
      <c r="T3814" t="s">
        <v>10931</v>
      </c>
      <c r="U3814" t="s">
        <v>10932</v>
      </c>
    </row>
    <row r="3815" spans="17:21">
      <c r="Q3815">
        <v>4</v>
      </c>
      <c r="R3815">
        <v>42</v>
      </c>
      <c r="S3815">
        <v>49</v>
      </c>
      <c r="T3815" t="s">
        <v>10933</v>
      </c>
      <c r="U3815" t="s">
        <v>10934</v>
      </c>
    </row>
    <row r="3816" spans="17:21">
      <c r="Q3816">
        <v>4</v>
      </c>
      <c r="R3816">
        <v>42</v>
      </c>
      <c r="S3816">
        <v>50</v>
      </c>
      <c r="T3816" t="s">
        <v>10935</v>
      </c>
      <c r="U3816" t="s">
        <v>10936</v>
      </c>
    </row>
    <row r="3817" spans="17:21">
      <c r="Q3817">
        <v>4</v>
      </c>
      <c r="R3817">
        <v>42</v>
      </c>
      <c r="S3817">
        <v>51</v>
      </c>
      <c r="T3817" t="s">
        <v>5581</v>
      </c>
      <c r="U3817" t="s">
        <v>10937</v>
      </c>
    </row>
    <row r="3818" spans="17:21">
      <c r="Q3818">
        <v>4</v>
      </c>
      <c r="R3818">
        <v>42</v>
      </c>
      <c r="S3818">
        <v>52</v>
      </c>
      <c r="T3818" t="s">
        <v>5585</v>
      </c>
      <c r="U3818" t="s">
        <v>10938</v>
      </c>
    </row>
    <row r="3819" spans="17:21">
      <c r="Q3819">
        <v>4</v>
      </c>
      <c r="R3819">
        <v>42</v>
      </c>
      <c r="S3819">
        <v>53</v>
      </c>
      <c r="T3819" t="s">
        <v>5589</v>
      </c>
      <c r="U3819" t="s">
        <v>10939</v>
      </c>
    </row>
    <row r="3820" spans="17:21">
      <c r="Q3820">
        <v>4</v>
      </c>
      <c r="R3820">
        <v>42</v>
      </c>
      <c r="S3820">
        <v>54</v>
      </c>
      <c r="T3820" t="s">
        <v>5593</v>
      </c>
      <c r="U3820" t="s">
        <v>10940</v>
      </c>
    </row>
    <row r="3821" spans="17:21">
      <c r="Q3821">
        <v>4</v>
      </c>
      <c r="R3821">
        <v>42</v>
      </c>
      <c r="S3821">
        <v>55</v>
      </c>
      <c r="T3821" t="s">
        <v>5605</v>
      </c>
      <c r="U3821" t="s">
        <v>10941</v>
      </c>
    </row>
    <row r="3822" spans="17:21">
      <c r="Q3822">
        <v>4</v>
      </c>
      <c r="R3822">
        <v>43</v>
      </c>
      <c r="S3822">
        <v>1</v>
      </c>
      <c r="T3822" t="s">
        <v>394</v>
      </c>
      <c r="U3822" t="s">
        <v>10942</v>
      </c>
    </row>
    <row r="3823" spans="17:21">
      <c r="Q3823">
        <v>4</v>
      </c>
      <c r="R3823">
        <v>43</v>
      </c>
      <c r="S3823">
        <v>2</v>
      </c>
      <c r="T3823" t="s">
        <v>6200</v>
      </c>
      <c r="U3823" t="s">
        <v>10943</v>
      </c>
    </row>
    <row r="3824" spans="17:21">
      <c r="Q3824">
        <v>4</v>
      </c>
      <c r="R3824">
        <v>43</v>
      </c>
      <c r="S3824">
        <v>3</v>
      </c>
      <c r="T3824" t="s">
        <v>5619</v>
      </c>
      <c r="U3824" t="s">
        <v>10944</v>
      </c>
    </row>
    <row r="3825" spans="17:21">
      <c r="Q3825">
        <v>4</v>
      </c>
      <c r="R3825">
        <v>43</v>
      </c>
      <c r="S3825">
        <v>4</v>
      </c>
      <c r="T3825" t="s">
        <v>5256</v>
      </c>
      <c r="U3825" t="s">
        <v>10945</v>
      </c>
    </row>
    <row r="3826" spans="17:21">
      <c r="Q3826">
        <v>4</v>
      </c>
      <c r="R3826">
        <v>43</v>
      </c>
      <c r="S3826">
        <v>5</v>
      </c>
      <c r="T3826" t="s">
        <v>9518</v>
      </c>
      <c r="U3826" t="s">
        <v>10946</v>
      </c>
    </row>
    <row r="3827" spans="17:21">
      <c r="Q3827">
        <v>4</v>
      </c>
      <c r="R3827">
        <v>43</v>
      </c>
      <c r="S3827">
        <v>6</v>
      </c>
      <c r="T3827" t="s">
        <v>2575</v>
      </c>
      <c r="U3827" t="s">
        <v>10947</v>
      </c>
    </row>
    <row r="3828" spans="17:21">
      <c r="Q3828">
        <v>4</v>
      </c>
      <c r="R3828">
        <v>43</v>
      </c>
      <c r="S3828">
        <v>7</v>
      </c>
      <c r="T3828" t="s">
        <v>5994</v>
      </c>
      <c r="U3828" t="s">
        <v>10948</v>
      </c>
    </row>
    <row r="3829" spans="17:21">
      <c r="Q3829">
        <v>4</v>
      </c>
      <c r="R3829">
        <v>43</v>
      </c>
      <c r="S3829">
        <v>8</v>
      </c>
      <c r="T3829" t="s">
        <v>5650</v>
      </c>
      <c r="U3829" t="s">
        <v>10949</v>
      </c>
    </row>
    <row r="3830" spans="17:21">
      <c r="Q3830">
        <v>4</v>
      </c>
      <c r="R3830">
        <v>43</v>
      </c>
      <c r="S3830">
        <v>9</v>
      </c>
      <c r="T3830" t="s">
        <v>5279</v>
      </c>
      <c r="U3830" t="s">
        <v>10950</v>
      </c>
    </row>
    <row r="3831" spans="17:21">
      <c r="Q3831">
        <v>4</v>
      </c>
      <c r="R3831">
        <v>43</v>
      </c>
      <c r="S3831">
        <v>10</v>
      </c>
      <c r="T3831" t="s">
        <v>5283</v>
      </c>
      <c r="U3831" t="s">
        <v>10951</v>
      </c>
    </row>
    <row r="3832" spans="17:21">
      <c r="Q3832">
        <v>4</v>
      </c>
      <c r="R3832">
        <v>43</v>
      </c>
      <c r="S3832">
        <v>11</v>
      </c>
      <c r="T3832" t="s">
        <v>10952</v>
      </c>
      <c r="U3832" t="s">
        <v>10953</v>
      </c>
    </row>
    <row r="3833" spans="17:21">
      <c r="Q3833">
        <v>4</v>
      </c>
      <c r="R3833">
        <v>43</v>
      </c>
      <c r="S3833">
        <v>12</v>
      </c>
      <c r="T3833" t="s">
        <v>10954</v>
      </c>
      <c r="U3833" t="s">
        <v>10955</v>
      </c>
    </row>
    <row r="3834" spans="17:21">
      <c r="Q3834">
        <v>4</v>
      </c>
      <c r="R3834">
        <v>43</v>
      </c>
      <c r="S3834">
        <v>13</v>
      </c>
      <c r="T3834" t="s">
        <v>10956</v>
      </c>
      <c r="U3834" t="s">
        <v>10957</v>
      </c>
    </row>
    <row r="3835" spans="17:21">
      <c r="Q3835">
        <v>4</v>
      </c>
      <c r="R3835">
        <v>43</v>
      </c>
      <c r="S3835">
        <v>14</v>
      </c>
      <c r="T3835" t="s">
        <v>10958</v>
      </c>
      <c r="U3835" t="s">
        <v>10959</v>
      </c>
    </row>
    <row r="3836" spans="17:21">
      <c r="Q3836">
        <v>4</v>
      </c>
      <c r="R3836">
        <v>43</v>
      </c>
      <c r="S3836">
        <v>15</v>
      </c>
      <c r="T3836" t="s">
        <v>10960</v>
      </c>
      <c r="U3836" t="s">
        <v>10961</v>
      </c>
    </row>
    <row r="3837" spans="17:21">
      <c r="Q3837">
        <v>4</v>
      </c>
      <c r="R3837">
        <v>43</v>
      </c>
      <c r="S3837">
        <v>16</v>
      </c>
      <c r="T3837" t="s">
        <v>10962</v>
      </c>
      <c r="U3837" t="s">
        <v>10963</v>
      </c>
    </row>
    <row r="3838" spans="17:21">
      <c r="Q3838">
        <v>4</v>
      </c>
      <c r="R3838">
        <v>43</v>
      </c>
      <c r="S3838">
        <v>17</v>
      </c>
      <c r="T3838" t="s">
        <v>10964</v>
      </c>
      <c r="U3838" t="s">
        <v>10965</v>
      </c>
    </row>
    <row r="3839" spans="17:21">
      <c r="Q3839">
        <v>4</v>
      </c>
      <c r="R3839">
        <v>43</v>
      </c>
      <c r="S3839">
        <v>18</v>
      </c>
      <c r="T3839" t="s">
        <v>10966</v>
      </c>
      <c r="U3839" t="s">
        <v>10967</v>
      </c>
    </row>
    <row r="3840" spans="17:21">
      <c r="Q3840">
        <v>4</v>
      </c>
      <c r="R3840">
        <v>43</v>
      </c>
      <c r="S3840">
        <v>19</v>
      </c>
      <c r="T3840" t="s">
        <v>10968</v>
      </c>
      <c r="U3840" t="s">
        <v>10969</v>
      </c>
    </row>
    <row r="3841" spans="17:21">
      <c r="Q3841">
        <v>4</v>
      </c>
      <c r="R3841">
        <v>43</v>
      </c>
      <c r="S3841">
        <v>20</v>
      </c>
      <c r="T3841" t="s">
        <v>10970</v>
      </c>
      <c r="U3841" t="s">
        <v>10971</v>
      </c>
    </row>
    <row r="3842" spans="17:21">
      <c r="Q3842">
        <v>4</v>
      </c>
      <c r="R3842">
        <v>43</v>
      </c>
      <c r="S3842">
        <v>21</v>
      </c>
      <c r="T3842" t="s">
        <v>10972</v>
      </c>
      <c r="U3842" t="s">
        <v>10973</v>
      </c>
    </row>
    <row r="3843" spans="17:21">
      <c r="Q3843">
        <v>4</v>
      </c>
      <c r="R3843">
        <v>43</v>
      </c>
      <c r="S3843">
        <v>22</v>
      </c>
      <c r="T3843" t="s">
        <v>10974</v>
      </c>
      <c r="U3843" t="s">
        <v>10975</v>
      </c>
    </row>
    <row r="3844" spans="17:21">
      <c r="Q3844">
        <v>4</v>
      </c>
      <c r="R3844">
        <v>43</v>
      </c>
      <c r="S3844">
        <v>23</v>
      </c>
      <c r="T3844" t="s">
        <v>10976</v>
      </c>
      <c r="U3844" t="s">
        <v>10977</v>
      </c>
    </row>
    <row r="3845" spans="17:21">
      <c r="Q3845">
        <v>4</v>
      </c>
      <c r="R3845">
        <v>43</v>
      </c>
      <c r="S3845">
        <v>24</v>
      </c>
      <c r="T3845" t="s">
        <v>10978</v>
      </c>
      <c r="U3845" t="s">
        <v>10979</v>
      </c>
    </row>
    <row r="3846" spans="17:21">
      <c r="Q3846">
        <v>4</v>
      </c>
      <c r="R3846">
        <v>43</v>
      </c>
      <c r="S3846">
        <v>25</v>
      </c>
      <c r="T3846" t="s">
        <v>10980</v>
      </c>
      <c r="U3846" t="s">
        <v>10981</v>
      </c>
    </row>
    <row r="3847" spans="17:21">
      <c r="Q3847">
        <v>4</v>
      </c>
      <c r="R3847">
        <v>43</v>
      </c>
      <c r="S3847">
        <v>26</v>
      </c>
      <c r="T3847" t="s">
        <v>10982</v>
      </c>
      <c r="U3847" t="s">
        <v>10983</v>
      </c>
    </row>
    <row r="3848" spans="17:21">
      <c r="Q3848">
        <v>4</v>
      </c>
      <c r="R3848">
        <v>43</v>
      </c>
      <c r="S3848">
        <v>27</v>
      </c>
      <c r="T3848" t="s">
        <v>10984</v>
      </c>
      <c r="U3848" t="s">
        <v>10985</v>
      </c>
    </row>
    <row r="3849" spans="17:21">
      <c r="Q3849">
        <v>4</v>
      </c>
      <c r="R3849">
        <v>43</v>
      </c>
      <c r="S3849">
        <v>28</v>
      </c>
      <c r="T3849" t="s">
        <v>10986</v>
      </c>
      <c r="U3849" t="s">
        <v>10987</v>
      </c>
    </row>
    <row r="3850" spans="17:21">
      <c r="Q3850">
        <v>4</v>
      </c>
      <c r="R3850">
        <v>43</v>
      </c>
      <c r="S3850">
        <v>29</v>
      </c>
      <c r="T3850" t="s">
        <v>10988</v>
      </c>
      <c r="U3850" t="s">
        <v>10989</v>
      </c>
    </row>
    <row r="3851" spans="17:21">
      <c r="Q3851">
        <v>4</v>
      </c>
      <c r="R3851">
        <v>43</v>
      </c>
      <c r="S3851">
        <v>30</v>
      </c>
      <c r="T3851" t="s">
        <v>10990</v>
      </c>
      <c r="U3851" t="s">
        <v>10991</v>
      </c>
    </row>
    <row r="3852" spans="17:21">
      <c r="Q3852">
        <v>4</v>
      </c>
      <c r="R3852">
        <v>43</v>
      </c>
      <c r="S3852">
        <v>31</v>
      </c>
      <c r="T3852" t="s">
        <v>10992</v>
      </c>
      <c r="U3852" t="s">
        <v>10993</v>
      </c>
    </row>
    <row r="3853" spans="17:21">
      <c r="Q3853">
        <v>4</v>
      </c>
      <c r="R3853">
        <v>43</v>
      </c>
      <c r="S3853">
        <v>32</v>
      </c>
      <c r="T3853" t="s">
        <v>10994</v>
      </c>
      <c r="U3853" t="s">
        <v>10995</v>
      </c>
    </row>
    <row r="3854" spans="17:21">
      <c r="Q3854">
        <v>4</v>
      </c>
      <c r="R3854">
        <v>43</v>
      </c>
      <c r="S3854">
        <v>33</v>
      </c>
      <c r="T3854" t="s">
        <v>10996</v>
      </c>
      <c r="U3854" t="s">
        <v>10997</v>
      </c>
    </row>
    <row r="3855" spans="17:21">
      <c r="Q3855">
        <v>4</v>
      </c>
      <c r="R3855">
        <v>43</v>
      </c>
      <c r="S3855">
        <v>34</v>
      </c>
      <c r="T3855" t="s">
        <v>10998</v>
      </c>
      <c r="U3855" t="s">
        <v>10999</v>
      </c>
    </row>
    <row r="3856" spans="17:21">
      <c r="Q3856">
        <v>4</v>
      </c>
      <c r="R3856">
        <v>43</v>
      </c>
      <c r="S3856">
        <v>35</v>
      </c>
      <c r="T3856" t="s">
        <v>11000</v>
      </c>
      <c r="U3856" t="s">
        <v>11001</v>
      </c>
    </row>
    <row r="3857" spans="17:21">
      <c r="Q3857">
        <v>4</v>
      </c>
      <c r="R3857">
        <v>43</v>
      </c>
      <c r="S3857">
        <v>36</v>
      </c>
      <c r="T3857" t="s">
        <v>11002</v>
      </c>
      <c r="U3857" t="s">
        <v>11003</v>
      </c>
    </row>
    <row r="3858" spans="17:21">
      <c r="Q3858">
        <v>4</v>
      </c>
      <c r="R3858">
        <v>43</v>
      </c>
      <c r="S3858">
        <v>37</v>
      </c>
      <c r="T3858" t="s">
        <v>11004</v>
      </c>
      <c r="U3858" t="s">
        <v>11005</v>
      </c>
    </row>
    <row r="3859" spans="17:21">
      <c r="Q3859">
        <v>4</v>
      </c>
      <c r="R3859">
        <v>43</v>
      </c>
      <c r="S3859">
        <v>38</v>
      </c>
      <c r="T3859" t="s">
        <v>11006</v>
      </c>
      <c r="U3859" t="s">
        <v>11007</v>
      </c>
    </row>
    <row r="3860" spans="17:21">
      <c r="Q3860">
        <v>4</v>
      </c>
      <c r="R3860">
        <v>43</v>
      </c>
      <c r="S3860">
        <v>39</v>
      </c>
      <c r="T3860" t="s">
        <v>11008</v>
      </c>
      <c r="U3860" t="s">
        <v>11009</v>
      </c>
    </row>
    <row r="3861" spans="17:21">
      <c r="Q3861">
        <v>4</v>
      </c>
      <c r="R3861">
        <v>43</v>
      </c>
      <c r="S3861">
        <v>40</v>
      </c>
      <c r="T3861" t="s">
        <v>11010</v>
      </c>
      <c r="U3861" t="s">
        <v>11011</v>
      </c>
    </row>
    <row r="3862" spans="17:21">
      <c r="Q3862">
        <v>4</v>
      </c>
      <c r="R3862">
        <v>43</v>
      </c>
      <c r="S3862">
        <v>41</v>
      </c>
      <c r="T3862" t="s">
        <v>5561</v>
      </c>
      <c r="U3862" t="s">
        <v>11012</v>
      </c>
    </row>
    <row r="3863" spans="17:21">
      <c r="Q3863">
        <v>4</v>
      </c>
      <c r="R3863">
        <v>43</v>
      </c>
      <c r="S3863">
        <v>42</v>
      </c>
      <c r="T3863" t="s">
        <v>11013</v>
      </c>
      <c r="U3863" t="s">
        <v>11014</v>
      </c>
    </row>
    <row r="3864" spans="17:21">
      <c r="Q3864">
        <v>4</v>
      </c>
      <c r="R3864">
        <v>43</v>
      </c>
      <c r="S3864">
        <v>43</v>
      </c>
      <c r="T3864" t="s">
        <v>11015</v>
      </c>
      <c r="U3864" t="s">
        <v>11016</v>
      </c>
    </row>
    <row r="3865" spans="17:21">
      <c r="Q3865">
        <v>4</v>
      </c>
      <c r="R3865">
        <v>43</v>
      </c>
      <c r="S3865">
        <v>44</v>
      </c>
      <c r="T3865" t="s">
        <v>11017</v>
      </c>
      <c r="U3865" t="s">
        <v>11018</v>
      </c>
    </row>
    <row r="3866" spans="17:21">
      <c r="Q3866">
        <v>4</v>
      </c>
      <c r="R3866">
        <v>43</v>
      </c>
      <c r="S3866">
        <v>45</v>
      </c>
      <c r="T3866" t="s">
        <v>11019</v>
      </c>
      <c r="U3866" t="s">
        <v>11020</v>
      </c>
    </row>
    <row r="3867" spans="17:21">
      <c r="Q3867">
        <v>4</v>
      </c>
      <c r="R3867">
        <v>43</v>
      </c>
      <c r="S3867">
        <v>46</v>
      </c>
      <c r="T3867" t="s">
        <v>5577</v>
      </c>
      <c r="U3867" t="s">
        <v>11021</v>
      </c>
    </row>
    <row r="3868" spans="17:21">
      <c r="Q3868">
        <v>4</v>
      </c>
      <c r="R3868">
        <v>43</v>
      </c>
      <c r="S3868">
        <v>47</v>
      </c>
      <c r="T3868" t="s">
        <v>5581</v>
      </c>
      <c r="U3868" t="s">
        <v>11022</v>
      </c>
    </row>
    <row r="3869" spans="17:21">
      <c r="Q3869">
        <v>4</v>
      </c>
      <c r="R3869">
        <v>43</v>
      </c>
      <c r="S3869">
        <v>48</v>
      </c>
      <c r="T3869" t="s">
        <v>5585</v>
      </c>
      <c r="U3869" t="s">
        <v>11023</v>
      </c>
    </row>
    <row r="3870" spans="17:21">
      <c r="Q3870">
        <v>4</v>
      </c>
      <c r="R3870">
        <v>43</v>
      </c>
      <c r="S3870">
        <v>49</v>
      </c>
      <c r="T3870" t="s">
        <v>5589</v>
      </c>
      <c r="U3870" t="s">
        <v>11024</v>
      </c>
    </row>
    <row r="3871" spans="17:21">
      <c r="Q3871">
        <v>4</v>
      </c>
      <c r="R3871">
        <v>43</v>
      </c>
      <c r="S3871">
        <v>50</v>
      </c>
      <c r="T3871" t="s">
        <v>5593</v>
      </c>
      <c r="U3871" t="s">
        <v>11025</v>
      </c>
    </row>
    <row r="3872" spans="17:21">
      <c r="Q3872">
        <v>4</v>
      </c>
      <c r="R3872">
        <v>43</v>
      </c>
      <c r="S3872">
        <v>51</v>
      </c>
      <c r="T3872" t="s">
        <v>5605</v>
      </c>
      <c r="U3872" t="s">
        <v>11026</v>
      </c>
    </row>
    <row r="3873" spans="17:21">
      <c r="Q3873">
        <v>4</v>
      </c>
      <c r="R3873">
        <v>44</v>
      </c>
      <c r="S3873">
        <v>1</v>
      </c>
      <c r="T3873" t="s">
        <v>394</v>
      </c>
      <c r="U3873" t="s">
        <v>11027</v>
      </c>
    </row>
    <row r="3874" spans="17:21">
      <c r="Q3874">
        <v>4</v>
      </c>
      <c r="R3874">
        <v>44</v>
      </c>
      <c r="S3874">
        <v>2</v>
      </c>
      <c r="T3874" t="s">
        <v>6200</v>
      </c>
      <c r="U3874" t="s">
        <v>11028</v>
      </c>
    </row>
    <row r="3875" spans="17:21">
      <c r="Q3875">
        <v>4</v>
      </c>
      <c r="R3875">
        <v>44</v>
      </c>
      <c r="S3875">
        <v>3</v>
      </c>
      <c r="T3875" t="s">
        <v>8514</v>
      </c>
      <c r="U3875" t="s">
        <v>11029</v>
      </c>
    </row>
    <row r="3876" spans="17:21">
      <c r="Q3876">
        <v>4</v>
      </c>
      <c r="R3876">
        <v>44</v>
      </c>
      <c r="S3876">
        <v>4</v>
      </c>
      <c r="T3876" t="s">
        <v>6215</v>
      </c>
      <c r="U3876" t="s">
        <v>11030</v>
      </c>
    </row>
    <row r="3877" spans="17:21">
      <c r="Q3877">
        <v>4</v>
      </c>
      <c r="R3877">
        <v>44</v>
      </c>
      <c r="S3877">
        <v>5</v>
      </c>
      <c r="T3877" t="s">
        <v>5623</v>
      </c>
      <c r="U3877" t="s">
        <v>11031</v>
      </c>
    </row>
    <row r="3878" spans="17:21">
      <c r="Q3878">
        <v>4</v>
      </c>
      <c r="R3878">
        <v>44</v>
      </c>
      <c r="S3878">
        <v>6</v>
      </c>
      <c r="T3878" t="s">
        <v>2575</v>
      </c>
      <c r="U3878" t="s">
        <v>11032</v>
      </c>
    </row>
    <row r="3879" spans="17:21">
      <c r="Q3879">
        <v>4</v>
      </c>
      <c r="R3879">
        <v>44</v>
      </c>
      <c r="S3879">
        <v>7</v>
      </c>
      <c r="T3879" t="s">
        <v>10311</v>
      </c>
      <c r="U3879" t="s">
        <v>11033</v>
      </c>
    </row>
    <row r="3880" spans="17:21">
      <c r="Q3880">
        <v>4</v>
      </c>
      <c r="R3880">
        <v>44</v>
      </c>
      <c r="S3880">
        <v>8</v>
      </c>
      <c r="T3880" t="s">
        <v>11034</v>
      </c>
      <c r="U3880" t="s">
        <v>11035</v>
      </c>
    </row>
    <row r="3881" spans="17:21">
      <c r="Q3881">
        <v>4</v>
      </c>
      <c r="R3881">
        <v>44</v>
      </c>
      <c r="S3881">
        <v>9</v>
      </c>
      <c r="T3881" t="s">
        <v>5822</v>
      </c>
      <c r="U3881" t="s">
        <v>11036</v>
      </c>
    </row>
    <row r="3882" spans="17:21">
      <c r="Q3882">
        <v>4</v>
      </c>
      <c r="R3882">
        <v>44</v>
      </c>
      <c r="S3882">
        <v>10</v>
      </c>
      <c r="T3882" t="s">
        <v>5650</v>
      </c>
      <c r="U3882" t="s">
        <v>11037</v>
      </c>
    </row>
    <row r="3883" spans="17:21">
      <c r="Q3883">
        <v>4</v>
      </c>
      <c r="R3883">
        <v>44</v>
      </c>
      <c r="S3883">
        <v>11</v>
      </c>
      <c r="T3883" t="s">
        <v>5283</v>
      </c>
      <c r="U3883" t="s">
        <v>11038</v>
      </c>
    </row>
    <row r="3884" spans="17:21">
      <c r="Q3884">
        <v>4</v>
      </c>
      <c r="R3884">
        <v>44</v>
      </c>
      <c r="S3884">
        <v>12</v>
      </c>
      <c r="T3884" t="s">
        <v>11039</v>
      </c>
      <c r="U3884" t="s">
        <v>11040</v>
      </c>
    </row>
    <row r="3885" spans="17:21">
      <c r="Q3885">
        <v>4</v>
      </c>
      <c r="R3885">
        <v>44</v>
      </c>
      <c r="S3885">
        <v>13</v>
      </c>
      <c r="T3885" t="s">
        <v>11041</v>
      </c>
      <c r="U3885" t="s">
        <v>11042</v>
      </c>
    </row>
    <row r="3886" spans="17:21">
      <c r="Q3886">
        <v>4</v>
      </c>
      <c r="R3886">
        <v>44</v>
      </c>
      <c r="S3886">
        <v>14</v>
      </c>
      <c r="T3886" t="s">
        <v>11043</v>
      </c>
      <c r="U3886" t="s">
        <v>11044</v>
      </c>
    </row>
    <row r="3887" spans="17:21">
      <c r="Q3887">
        <v>4</v>
      </c>
      <c r="R3887">
        <v>44</v>
      </c>
      <c r="S3887">
        <v>15</v>
      </c>
      <c r="T3887" t="s">
        <v>11045</v>
      </c>
      <c r="U3887" t="s">
        <v>11046</v>
      </c>
    </row>
    <row r="3888" spans="17:21">
      <c r="Q3888">
        <v>4</v>
      </c>
      <c r="R3888">
        <v>44</v>
      </c>
      <c r="S3888">
        <v>16</v>
      </c>
      <c r="T3888" t="s">
        <v>11047</v>
      </c>
      <c r="U3888" t="s">
        <v>11048</v>
      </c>
    </row>
    <row r="3889" spans="17:21">
      <c r="Q3889">
        <v>4</v>
      </c>
      <c r="R3889">
        <v>44</v>
      </c>
      <c r="S3889">
        <v>17</v>
      </c>
      <c r="T3889" t="s">
        <v>11049</v>
      </c>
      <c r="U3889" t="s">
        <v>11050</v>
      </c>
    </row>
    <row r="3890" spans="17:21">
      <c r="Q3890">
        <v>4</v>
      </c>
      <c r="R3890">
        <v>44</v>
      </c>
      <c r="S3890">
        <v>18</v>
      </c>
      <c r="T3890" t="s">
        <v>11051</v>
      </c>
      <c r="U3890" t="s">
        <v>11052</v>
      </c>
    </row>
    <row r="3891" spans="17:21">
      <c r="Q3891">
        <v>4</v>
      </c>
      <c r="R3891">
        <v>44</v>
      </c>
      <c r="S3891">
        <v>19</v>
      </c>
      <c r="T3891" t="s">
        <v>11053</v>
      </c>
      <c r="U3891" t="s">
        <v>11054</v>
      </c>
    </row>
    <row r="3892" spans="17:21">
      <c r="Q3892">
        <v>4</v>
      </c>
      <c r="R3892">
        <v>44</v>
      </c>
      <c r="S3892">
        <v>20</v>
      </c>
      <c r="T3892" t="s">
        <v>11055</v>
      </c>
      <c r="U3892" t="s">
        <v>11056</v>
      </c>
    </row>
    <row r="3893" spans="17:21">
      <c r="Q3893">
        <v>4</v>
      </c>
      <c r="R3893">
        <v>44</v>
      </c>
      <c r="S3893">
        <v>21</v>
      </c>
      <c r="T3893" t="s">
        <v>11057</v>
      </c>
      <c r="U3893" t="s">
        <v>11058</v>
      </c>
    </row>
    <row r="3894" spans="17:21">
      <c r="Q3894">
        <v>4</v>
      </c>
      <c r="R3894">
        <v>44</v>
      </c>
      <c r="S3894">
        <v>22</v>
      </c>
      <c r="T3894" t="s">
        <v>11059</v>
      </c>
      <c r="U3894" t="s">
        <v>11060</v>
      </c>
    </row>
    <row r="3895" spans="17:21">
      <c r="Q3895">
        <v>4</v>
      </c>
      <c r="R3895">
        <v>44</v>
      </c>
      <c r="S3895">
        <v>23</v>
      </c>
      <c r="T3895" t="s">
        <v>11061</v>
      </c>
      <c r="U3895" t="s">
        <v>11062</v>
      </c>
    </row>
    <row r="3896" spans="17:21">
      <c r="Q3896">
        <v>4</v>
      </c>
      <c r="R3896">
        <v>44</v>
      </c>
      <c r="S3896">
        <v>24</v>
      </c>
      <c r="T3896" t="s">
        <v>11063</v>
      </c>
      <c r="U3896" t="s">
        <v>11064</v>
      </c>
    </row>
    <row r="3897" spans="17:21">
      <c r="Q3897">
        <v>4</v>
      </c>
      <c r="R3897">
        <v>44</v>
      </c>
      <c r="S3897">
        <v>25</v>
      </c>
      <c r="T3897" t="s">
        <v>11065</v>
      </c>
      <c r="U3897" t="s">
        <v>11066</v>
      </c>
    </row>
    <row r="3898" spans="17:21">
      <c r="Q3898">
        <v>4</v>
      </c>
      <c r="R3898">
        <v>44</v>
      </c>
      <c r="S3898">
        <v>26</v>
      </c>
      <c r="T3898" t="s">
        <v>11067</v>
      </c>
      <c r="U3898" t="s">
        <v>11068</v>
      </c>
    </row>
    <row r="3899" spans="17:21">
      <c r="Q3899">
        <v>4</v>
      </c>
      <c r="R3899">
        <v>44</v>
      </c>
      <c r="S3899">
        <v>27</v>
      </c>
      <c r="T3899" t="s">
        <v>11069</v>
      </c>
      <c r="U3899" t="s">
        <v>11070</v>
      </c>
    </row>
    <row r="3900" spans="17:21">
      <c r="Q3900">
        <v>4</v>
      </c>
      <c r="R3900">
        <v>44</v>
      </c>
      <c r="S3900">
        <v>28</v>
      </c>
      <c r="T3900" t="s">
        <v>11071</v>
      </c>
      <c r="U3900" t="s">
        <v>11072</v>
      </c>
    </row>
    <row r="3901" spans="17:21">
      <c r="Q3901">
        <v>4</v>
      </c>
      <c r="R3901">
        <v>44</v>
      </c>
      <c r="S3901">
        <v>29</v>
      </c>
      <c r="T3901" t="s">
        <v>11073</v>
      </c>
      <c r="U3901" t="s">
        <v>11074</v>
      </c>
    </row>
    <row r="3902" spans="17:21">
      <c r="Q3902">
        <v>4</v>
      </c>
      <c r="R3902">
        <v>44</v>
      </c>
      <c r="S3902">
        <v>30</v>
      </c>
      <c r="T3902" t="s">
        <v>11075</v>
      </c>
      <c r="U3902" t="s">
        <v>11076</v>
      </c>
    </row>
    <row r="3903" spans="17:21">
      <c r="Q3903">
        <v>4</v>
      </c>
      <c r="R3903">
        <v>44</v>
      </c>
      <c r="S3903">
        <v>31</v>
      </c>
      <c r="T3903" t="s">
        <v>11077</v>
      </c>
      <c r="U3903" t="s">
        <v>11078</v>
      </c>
    </row>
    <row r="3904" spans="17:21">
      <c r="Q3904">
        <v>4</v>
      </c>
      <c r="R3904">
        <v>44</v>
      </c>
      <c r="S3904">
        <v>32</v>
      </c>
      <c r="T3904" t="s">
        <v>11079</v>
      </c>
      <c r="U3904" t="s">
        <v>11080</v>
      </c>
    </row>
    <row r="3905" spans="17:21">
      <c r="Q3905">
        <v>4</v>
      </c>
      <c r="R3905">
        <v>44</v>
      </c>
      <c r="S3905">
        <v>33</v>
      </c>
      <c r="T3905" t="s">
        <v>11081</v>
      </c>
      <c r="U3905" t="s">
        <v>11082</v>
      </c>
    </row>
    <row r="3906" spans="17:21">
      <c r="Q3906">
        <v>4</v>
      </c>
      <c r="R3906">
        <v>44</v>
      </c>
      <c r="S3906">
        <v>34</v>
      </c>
      <c r="T3906" t="s">
        <v>5561</v>
      </c>
      <c r="U3906" t="s">
        <v>11083</v>
      </c>
    </row>
    <row r="3907" spans="17:21">
      <c r="Q3907">
        <v>4</v>
      </c>
      <c r="R3907">
        <v>44</v>
      </c>
      <c r="S3907">
        <v>35</v>
      </c>
      <c r="T3907" t="s">
        <v>11084</v>
      </c>
      <c r="U3907" t="s">
        <v>11085</v>
      </c>
    </row>
    <row r="3908" spans="17:21">
      <c r="Q3908">
        <v>4</v>
      </c>
      <c r="R3908">
        <v>44</v>
      </c>
      <c r="S3908">
        <v>36</v>
      </c>
      <c r="T3908" t="s">
        <v>11086</v>
      </c>
      <c r="U3908" t="s">
        <v>11087</v>
      </c>
    </row>
    <row r="3909" spans="17:21">
      <c r="Q3909">
        <v>4</v>
      </c>
      <c r="R3909">
        <v>44</v>
      </c>
      <c r="S3909">
        <v>37</v>
      </c>
      <c r="T3909" t="s">
        <v>11088</v>
      </c>
      <c r="U3909" t="s">
        <v>11089</v>
      </c>
    </row>
    <row r="3910" spans="17:21">
      <c r="Q3910">
        <v>4</v>
      </c>
      <c r="R3910">
        <v>44</v>
      </c>
      <c r="S3910">
        <v>38</v>
      </c>
      <c r="T3910" t="s">
        <v>11090</v>
      </c>
      <c r="U3910" t="s">
        <v>11091</v>
      </c>
    </row>
    <row r="3911" spans="17:21">
      <c r="Q3911">
        <v>4</v>
      </c>
      <c r="R3911">
        <v>44</v>
      </c>
      <c r="S3911">
        <v>39</v>
      </c>
      <c r="T3911" t="s">
        <v>11092</v>
      </c>
      <c r="U3911" t="s">
        <v>11093</v>
      </c>
    </row>
    <row r="3912" spans="17:21">
      <c r="Q3912">
        <v>4</v>
      </c>
      <c r="R3912">
        <v>44</v>
      </c>
      <c r="S3912">
        <v>40</v>
      </c>
      <c r="T3912" t="s">
        <v>5589</v>
      </c>
      <c r="U3912" t="s">
        <v>11094</v>
      </c>
    </row>
    <row r="3913" spans="17:21">
      <c r="Q3913">
        <v>4</v>
      </c>
      <c r="R3913">
        <v>44</v>
      </c>
      <c r="S3913">
        <v>41</v>
      </c>
      <c r="T3913" t="s">
        <v>5605</v>
      </c>
      <c r="U3913" t="s">
        <v>11095</v>
      </c>
    </row>
    <row r="3914" spans="17:21">
      <c r="Q3914">
        <v>4</v>
      </c>
      <c r="R3914">
        <v>45</v>
      </c>
      <c r="S3914">
        <v>1</v>
      </c>
      <c r="T3914" t="s">
        <v>5252</v>
      </c>
      <c r="U3914" t="s">
        <v>11096</v>
      </c>
    </row>
    <row r="3915" spans="17:21">
      <c r="Q3915">
        <v>4</v>
      </c>
      <c r="R3915">
        <v>45</v>
      </c>
      <c r="S3915">
        <v>2</v>
      </c>
      <c r="T3915" t="s">
        <v>394</v>
      </c>
      <c r="U3915" t="s">
        <v>11097</v>
      </c>
    </row>
    <row r="3916" spans="17:21">
      <c r="Q3916">
        <v>4</v>
      </c>
      <c r="R3916">
        <v>45</v>
      </c>
      <c r="S3916">
        <v>3</v>
      </c>
      <c r="T3916" t="s">
        <v>8514</v>
      </c>
      <c r="U3916" t="s">
        <v>11098</v>
      </c>
    </row>
    <row r="3917" spans="17:21">
      <c r="Q3917">
        <v>4</v>
      </c>
      <c r="R3917">
        <v>45</v>
      </c>
      <c r="S3917">
        <v>4</v>
      </c>
      <c r="T3917" t="s">
        <v>7210</v>
      </c>
      <c r="U3917" t="s">
        <v>11099</v>
      </c>
    </row>
    <row r="3918" spans="17:21">
      <c r="Q3918">
        <v>4</v>
      </c>
      <c r="R3918">
        <v>45</v>
      </c>
      <c r="S3918">
        <v>5</v>
      </c>
      <c r="T3918" t="s">
        <v>9518</v>
      </c>
      <c r="U3918" t="s">
        <v>11100</v>
      </c>
    </row>
    <row r="3919" spans="17:21">
      <c r="Q3919">
        <v>4</v>
      </c>
      <c r="R3919">
        <v>45</v>
      </c>
      <c r="S3919">
        <v>6</v>
      </c>
      <c r="T3919" t="s">
        <v>9520</v>
      </c>
      <c r="U3919" t="s">
        <v>11101</v>
      </c>
    </row>
    <row r="3920" spans="17:21">
      <c r="Q3920">
        <v>4</v>
      </c>
      <c r="R3920">
        <v>45</v>
      </c>
      <c r="S3920">
        <v>7</v>
      </c>
      <c r="T3920" t="s">
        <v>5630</v>
      </c>
      <c r="U3920" t="s">
        <v>11102</v>
      </c>
    </row>
    <row r="3921" spans="17:21">
      <c r="Q3921">
        <v>4</v>
      </c>
      <c r="R3921">
        <v>45</v>
      </c>
      <c r="S3921">
        <v>8</v>
      </c>
      <c r="T3921" t="s">
        <v>5650</v>
      </c>
      <c r="U3921" t="s">
        <v>11103</v>
      </c>
    </row>
    <row r="3922" spans="17:21">
      <c r="Q3922">
        <v>4</v>
      </c>
      <c r="R3922">
        <v>45</v>
      </c>
      <c r="S3922">
        <v>9</v>
      </c>
      <c r="T3922" t="s">
        <v>5822</v>
      </c>
      <c r="U3922" t="s">
        <v>11104</v>
      </c>
    </row>
    <row r="3923" spans="17:21">
      <c r="Q3923">
        <v>4</v>
      </c>
      <c r="R3923">
        <v>45</v>
      </c>
      <c r="S3923">
        <v>10</v>
      </c>
      <c r="T3923" t="s">
        <v>5283</v>
      </c>
      <c r="U3923" t="s">
        <v>11105</v>
      </c>
    </row>
    <row r="3924" spans="17:21">
      <c r="Q3924">
        <v>4</v>
      </c>
      <c r="R3924">
        <v>45</v>
      </c>
      <c r="S3924">
        <v>11</v>
      </c>
      <c r="T3924" t="s">
        <v>11106</v>
      </c>
      <c r="U3924" t="s">
        <v>11107</v>
      </c>
    </row>
    <row r="3925" spans="17:21">
      <c r="Q3925">
        <v>4</v>
      </c>
      <c r="R3925">
        <v>45</v>
      </c>
      <c r="S3925">
        <v>12</v>
      </c>
      <c r="T3925" t="s">
        <v>11108</v>
      </c>
      <c r="U3925" t="s">
        <v>11109</v>
      </c>
    </row>
    <row r="3926" spans="17:21">
      <c r="Q3926">
        <v>4</v>
      </c>
      <c r="R3926">
        <v>45</v>
      </c>
      <c r="S3926">
        <v>13</v>
      </c>
      <c r="T3926" t="s">
        <v>11110</v>
      </c>
      <c r="U3926" t="s">
        <v>11111</v>
      </c>
    </row>
    <row r="3927" spans="17:21">
      <c r="Q3927">
        <v>4</v>
      </c>
      <c r="R3927">
        <v>45</v>
      </c>
      <c r="S3927">
        <v>14</v>
      </c>
      <c r="T3927" t="s">
        <v>11112</v>
      </c>
      <c r="U3927" t="s">
        <v>11113</v>
      </c>
    </row>
    <row r="3928" spans="17:21">
      <c r="Q3928">
        <v>4</v>
      </c>
      <c r="R3928">
        <v>45</v>
      </c>
      <c r="S3928">
        <v>15</v>
      </c>
      <c r="T3928" t="s">
        <v>11114</v>
      </c>
      <c r="U3928" t="s">
        <v>11115</v>
      </c>
    </row>
    <row r="3929" spans="17:21">
      <c r="Q3929">
        <v>4</v>
      </c>
      <c r="R3929">
        <v>45</v>
      </c>
      <c r="S3929">
        <v>16</v>
      </c>
      <c r="T3929" t="s">
        <v>11116</v>
      </c>
      <c r="U3929" t="s">
        <v>11117</v>
      </c>
    </row>
    <row r="3930" spans="17:21">
      <c r="Q3930">
        <v>4</v>
      </c>
      <c r="R3930">
        <v>45</v>
      </c>
      <c r="S3930">
        <v>17</v>
      </c>
      <c r="T3930" t="s">
        <v>11118</v>
      </c>
      <c r="U3930" t="s">
        <v>11119</v>
      </c>
    </row>
    <row r="3931" spans="17:21">
      <c r="Q3931">
        <v>4</v>
      </c>
      <c r="R3931">
        <v>45</v>
      </c>
      <c r="S3931">
        <v>18</v>
      </c>
      <c r="T3931" t="s">
        <v>11120</v>
      </c>
      <c r="U3931" t="s">
        <v>11121</v>
      </c>
    </row>
    <row r="3932" spans="17:21">
      <c r="Q3932">
        <v>4</v>
      </c>
      <c r="R3932">
        <v>45</v>
      </c>
      <c r="S3932">
        <v>19</v>
      </c>
      <c r="T3932" t="s">
        <v>11122</v>
      </c>
      <c r="U3932" t="s">
        <v>11123</v>
      </c>
    </row>
    <row r="3933" spans="17:21">
      <c r="Q3933">
        <v>4</v>
      </c>
      <c r="R3933">
        <v>45</v>
      </c>
      <c r="S3933">
        <v>20</v>
      </c>
      <c r="T3933" t="s">
        <v>11124</v>
      </c>
      <c r="U3933" t="s">
        <v>11125</v>
      </c>
    </row>
    <row r="3934" spans="17:21">
      <c r="Q3934">
        <v>4</v>
      </c>
      <c r="R3934">
        <v>45</v>
      </c>
      <c r="S3934">
        <v>21</v>
      </c>
      <c r="T3934" t="s">
        <v>11126</v>
      </c>
      <c r="U3934" t="s">
        <v>11127</v>
      </c>
    </row>
    <row r="3935" spans="17:21">
      <c r="Q3935">
        <v>4</v>
      </c>
      <c r="R3935">
        <v>45</v>
      </c>
      <c r="S3935">
        <v>22</v>
      </c>
      <c r="T3935" t="s">
        <v>11128</v>
      </c>
      <c r="U3935" t="s">
        <v>11129</v>
      </c>
    </row>
    <row r="3936" spans="17:21">
      <c r="Q3936">
        <v>4</v>
      </c>
      <c r="R3936">
        <v>45</v>
      </c>
      <c r="S3936">
        <v>23</v>
      </c>
      <c r="T3936" t="s">
        <v>11130</v>
      </c>
      <c r="U3936" t="s">
        <v>11131</v>
      </c>
    </row>
    <row r="3937" spans="17:21">
      <c r="Q3937">
        <v>4</v>
      </c>
      <c r="R3937">
        <v>45</v>
      </c>
      <c r="S3937">
        <v>24</v>
      </c>
      <c r="T3937" t="s">
        <v>11132</v>
      </c>
      <c r="U3937" t="s">
        <v>11133</v>
      </c>
    </row>
    <row r="3938" spans="17:21">
      <c r="Q3938">
        <v>4</v>
      </c>
      <c r="R3938">
        <v>45</v>
      </c>
      <c r="S3938">
        <v>25</v>
      </c>
      <c r="T3938" t="s">
        <v>11134</v>
      </c>
      <c r="U3938" t="s">
        <v>11135</v>
      </c>
    </row>
    <row r="3939" spans="17:21">
      <c r="Q3939">
        <v>4</v>
      </c>
      <c r="R3939">
        <v>45</v>
      </c>
      <c r="S3939">
        <v>26</v>
      </c>
      <c r="T3939" t="s">
        <v>11136</v>
      </c>
      <c r="U3939" t="s">
        <v>11137</v>
      </c>
    </row>
    <row r="3940" spans="17:21">
      <c r="Q3940">
        <v>4</v>
      </c>
      <c r="R3940">
        <v>45</v>
      </c>
      <c r="S3940">
        <v>27</v>
      </c>
      <c r="T3940" t="s">
        <v>11138</v>
      </c>
      <c r="U3940" t="s">
        <v>11139</v>
      </c>
    </row>
    <row r="3941" spans="17:21">
      <c r="Q3941">
        <v>4</v>
      </c>
      <c r="R3941">
        <v>45</v>
      </c>
      <c r="S3941">
        <v>28</v>
      </c>
      <c r="T3941" t="s">
        <v>11140</v>
      </c>
      <c r="U3941" t="s">
        <v>11141</v>
      </c>
    </row>
    <row r="3942" spans="17:21">
      <c r="Q3942">
        <v>4</v>
      </c>
      <c r="R3942">
        <v>45</v>
      </c>
      <c r="S3942">
        <v>29</v>
      </c>
      <c r="T3942" t="s">
        <v>11142</v>
      </c>
      <c r="U3942" t="s">
        <v>11143</v>
      </c>
    </row>
    <row r="3943" spans="17:21">
      <c r="Q3943">
        <v>4</v>
      </c>
      <c r="R3943">
        <v>45</v>
      </c>
      <c r="S3943">
        <v>30</v>
      </c>
      <c r="T3943" t="s">
        <v>11144</v>
      </c>
      <c r="U3943" t="s">
        <v>11145</v>
      </c>
    </row>
    <row r="3944" spans="17:21">
      <c r="Q3944">
        <v>4</v>
      </c>
      <c r="R3944">
        <v>45</v>
      </c>
      <c r="S3944">
        <v>31</v>
      </c>
      <c r="T3944" t="s">
        <v>5561</v>
      </c>
      <c r="U3944" t="s">
        <v>11146</v>
      </c>
    </row>
    <row r="3945" spans="17:21">
      <c r="Q3945">
        <v>4</v>
      </c>
      <c r="R3945">
        <v>45</v>
      </c>
      <c r="S3945">
        <v>32</v>
      </c>
      <c r="T3945" t="s">
        <v>11147</v>
      </c>
      <c r="U3945" t="s">
        <v>11148</v>
      </c>
    </row>
    <row r="3946" spans="17:21">
      <c r="Q3946">
        <v>4</v>
      </c>
      <c r="R3946">
        <v>45</v>
      </c>
      <c r="S3946">
        <v>33</v>
      </c>
      <c r="T3946" t="s">
        <v>11149</v>
      </c>
      <c r="U3946" t="s">
        <v>11150</v>
      </c>
    </row>
    <row r="3947" spans="17:21">
      <c r="Q3947">
        <v>4</v>
      </c>
      <c r="R3947">
        <v>45</v>
      </c>
      <c r="S3947">
        <v>34</v>
      </c>
      <c r="T3947" t="s">
        <v>11151</v>
      </c>
      <c r="U3947" t="s">
        <v>11152</v>
      </c>
    </row>
    <row r="3948" spans="17:21">
      <c r="Q3948">
        <v>4</v>
      </c>
      <c r="R3948">
        <v>45</v>
      </c>
      <c r="S3948">
        <v>35</v>
      </c>
      <c r="T3948" t="s">
        <v>5577</v>
      </c>
      <c r="U3948" t="s">
        <v>11153</v>
      </c>
    </row>
    <row r="3949" spans="17:21">
      <c r="Q3949">
        <v>4</v>
      </c>
      <c r="R3949">
        <v>45</v>
      </c>
      <c r="S3949">
        <v>36</v>
      </c>
      <c r="T3949" t="s">
        <v>5581</v>
      </c>
      <c r="U3949" t="s">
        <v>11154</v>
      </c>
    </row>
    <row r="3950" spans="17:21">
      <c r="Q3950">
        <v>4</v>
      </c>
      <c r="R3950">
        <v>45</v>
      </c>
      <c r="S3950">
        <v>37</v>
      </c>
      <c r="T3950" t="s">
        <v>5585</v>
      </c>
      <c r="U3950" t="s">
        <v>11155</v>
      </c>
    </row>
    <row r="3951" spans="17:21">
      <c r="Q3951">
        <v>4</v>
      </c>
      <c r="R3951">
        <v>45</v>
      </c>
      <c r="S3951">
        <v>38</v>
      </c>
      <c r="T3951" t="s">
        <v>5589</v>
      </c>
      <c r="U3951" t="s">
        <v>11156</v>
      </c>
    </row>
    <row r="3952" spans="17:21">
      <c r="Q3952">
        <v>4</v>
      </c>
      <c r="R3952">
        <v>45</v>
      </c>
      <c r="S3952">
        <v>39</v>
      </c>
      <c r="T3952" t="s">
        <v>5593</v>
      </c>
      <c r="U3952" t="s">
        <v>11157</v>
      </c>
    </row>
    <row r="3953" spans="17:21">
      <c r="Q3953">
        <v>4</v>
      </c>
      <c r="R3953">
        <v>45</v>
      </c>
      <c r="S3953">
        <v>40</v>
      </c>
      <c r="T3953" t="s">
        <v>5605</v>
      </c>
      <c r="U3953" t="s">
        <v>11158</v>
      </c>
    </row>
    <row r="3954" spans="17:21">
      <c r="Q3954">
        <v>4</v>
      </c>
      <c r="R3954">
        <v>46</v>
      </c>
      <c r="S3954">
        <v>1</v>
      </c>
      <c r="T3954" t="s">
        <v>394</v>
      </c>
      <c r="U3954" t="s">
        <v>11159</v>
      </c>
    </row>
    <row r="3955" spans="17:21">
      <c r="Q3955">
        <v>4</v>
      </c>
      <c r="R3955">
        <v>46</v>
      </c>
      <c r="S3955">
        <v>2</v>
      </c>
      <c r="T3955" t="s">
        <v>399</v>
      </c>
      <c r="U3955" t="s">
        <v>11160</v>
      </c>
    </row>
    <row r="3956" spans="17:21">
      <c r="Q3956">
        <v>4</v>
      </c>
      <c r="R3956">
        <v>46</v>
      </c>
      <c r="S3956">
        <v>3</v>
      </c>
      <c r="T3956" t="s">
        <v>11161</v>
      </c>
      <c r="U3956" t="s">
        <v>11162</v>
      </c>
    </row>
    <row r="3957" spans="17:21">
      <c r="Q3957">
        <v>4</v>
      </c>
      <c r="R3957">
        <v>46</v>
      </c>
      <c r="S3957">
        <v>4</v>
      </c>
      <c r="T3957" t="s">
        <v>11163</v>
      </c>
      <c r="U3957" t="s">
        <v>11164</v>
      </c>
    </row>
    <row r="3958" spans="17:21">
      <c r="Q3958">
        <v>4</v>
      </c>
      <c r="R3958">
        <v>46</v>
      </c>
      <c r="S3958">
        <v>5</v>
      </c>
      <c r="T3958" t="s">
        <v>5260</v>
      </c>
      <c r="U3958" t="s">
        <v>11165</v>
      </c>
    </row>
    <row r="3959" spans="17:21">
      <c r="Q3959">
        <v>4</v>
      </c>
      <c r="R3959">
        <v>46</v>
      </c>
      <c r="S3959">
        <v>6</v>
      </c>
      <c r="T3959" t="s">
        <v>11166</v>
      </c>
      <c r="U3959" t="s">
        <v>11167</v>
      </c>
    </row>
    <row r="3960" spans="17:21">
      <c r="Q3960">
        <v>4</v>
      </c>
      <c r="R3960">
        <v>46</v>
      </c>
      <c r="S3960">
        <v>7</v>
      </c>
      <c r="T3960" t="s">
        <v>5267</v>
      </c>
      <c r="U3960" t="s">
        <v>11168</v>
      </c>
    </row>
    <row r="3961" spans="17:21">
      <c r="Q3961">
        <v>4</v>
      </c>
      <c r="R3961">
        <v>46</v>
      </c>
      <c r="S3961">
        <v>8</v>
      </c>
      <c r="T3961" t="s">
        <v>5994</v>
      </c>
      <c r="U3961" t="s">
        <v>11169</v>
      </c>
    </row>
    <row r="3962" spans="17:21">
      <c r="Q3962">
        <v>4</v>
      </c>
      <c r="R3962">
        <v>46</v>
      </c>
      <c r="S3962">
        <v>9</v>
      </c>
      <c r="T3962" t="s">
        <v>6229</v>
      </c>
      <c r="U3962" t="s">
        <v>11170</v>
      </c>
    </row>
    <row r="3963" spans="17:21">
      <c r="Q3963">
        <v>4</v>
      </c>
      <c r="R3963">
        <v>46</v>
      </c>
      <c r="S3963">
        <v>10</v>
      </c>
      <c r="T3963" t="s">
        <v>5279</v>
      </c>
      <c r="U3963" t="s">
        <v>11171</v>
      </c>
    </row>
    <row r="3964" spans="17:21">
      <c r="Q3964">
        <v>4</v>
      </c>
      <c r="R3964">
        <v>46</v>
      </c>
      <c r="S3964">
        <v>11</v>
      </c>
      <c r="T3964" t="s">
        <v>5283</v>
      </c>
      <c r="U3964" t="s">
        <v>11172</v>
      </c>
    </row>
    <row r="3965" spans="17:21">
      <c r="Q3965">
        <v>4</v>
      </c>
      <c r="R3965">
        <v>46</v>
      </c>
      <c r="S3965">
        <v>12</v>
      </c>
      <c r="T3965" t="s">
        <v>11173</v>
      </c>
      <c r="U3965" t="s">
        <v>11174</v>
      </c>
    </row>
    <row r="3966" spans="17:21">
      <c r="Q3966">
        <v>4</v>
      </c>
      <c r="R3966">
        <v>46</v>
      </c>
      <c r="S3966">
        <v>13</v>
      </c>
      <c r="T3966" t="s">
        <v>11175</v>
      </c>
      <c r="U3966" t="s">
        <v>11176</v>
      </c>
    </row>
    <row r="3967" spans="17:21">
      <c r="Q3967">
        <v>4</v>
      </c>
      <c r="R3967">
        <v>46</v>
      </c>
      <c r="S3967">
        <v>14</v>
      </c>
      <c r="T3967" t="s">
        <v>11177</v>
      </c>
      <c r="U3967" t="s">
        <v>11178</v>
      </c>
    </row>
    <row r="3968" spans="17:21">
      <c r="Q3968">
        <v>4</v>
      </c>
      <c r="R3968">
        <v>46</v>
      </c>
      <c r="S3968">
        <v>15</v>
      </c>
      <c r="T3968" t="s">
        <v>11179</v>
      </c>
      <c r="U3968" t="s">
        <v>11180</v>
      </c>
    </row>
    <row r="3969" spans="17:21">
      <c r="Q3969">
        <v>4</v>
      </c>
      <c r="R3969">
        <v>46</v>
      </c>
      <c r="S3969">
        <v>16</v>
      </c>
      <c r="T3969" t="s">
        <v>11181</v>
      </c>
      <c r="U3969" t="s">
        <v>11182</v>
      </c>
    </row>
    <row r="3970" spans="17:21">
      <c r="Q3970">
        <v>4</v>
      </c>
      <c r="R3970">
        <v>46</v>
      </c>
      <c r="S3970">
        <v>17</v>
      </c>
      <c r="T3970" t="s">
        <v>11183</v>
      </c>
      <c r="U3970" t="s">
        <v>11184</v>
      </c>
    </row>
    <row r="3971" spans="17:21">
      <c r="Q3971">
        <v>4</v>
      </c>
      <c r="R3971">
        <v>46</v>
      </c>
      <c r="S3971">
        <v>18</v>
      </c>
      <c r="T3971" t="s">
        <v>11185</v>
      </c>
      <c r="U3971" t="s">
        <v>11186</v>
      </c>
    </row>
    <row r="3972" spans="17:21">
      <c r="Q3972">
        <v>4</v>
      </c>
      <c r="R3972">
        <v>46</v>
      </c>
      <c r="S3972">
        <v>19</v>
      </c>
      <c r="T3972" t="s">
        <v>11187</v>
      </c>
      <c r="U3972" t="s">
        <v>11188</v>
      </c>
    </row>
    <row r="3973" spans="17:21">
      <c r="Q3973">
        <v>4</v>
      </c>
      <c r="R3973">
        <v>46</v>
      </c>
      <c r="S3973">
        <v>20</v>
      </c>
      <c r="T3973" t="s">
        <v>11189</v>
      </c>
      <c r="U3973" t="s">
        <v>11190</v>
      </c>
    </row>
    <row r="3974" spans="17:21">
      <c r="Q3974">
        <v>4</v>
      </c>
      <c r="R3974">
        <v>46</v>
      </c>
      <c r="S3974">
        <v>21</v>
      </c>
      <c r="T3974" t="s">
        <v>11191</v>
      </c>
      <c r="U3974" t="s">
        <v>11192</v>
      </c>
    </row>
    <row r="3975" spans="17:21">
      <c r="Q3975">
        <v>4</v>
      </c>
      <c r="R3975">
        <v>46</v>
      </c>
      <c r="S3975">
        <v>22</v>
      </c>
      <c r="T3975" t="s">
        <v>11193</v>
      </c>
      <c r="U3975" t="s">
        <v>11194</v>
      </c>
    </row>
    <row r="3976" spans="17:21">
      <c r="Q3976">
        <v>4</v>
      </c>
      <c r="R3976">
        <v>46</v>
      </c>
      <c r="S3976">
        <v>23</v>
      </c>
      <c r="T3976" t="s">
        <v>11195</v>
      </c>
      <c r="U3976" t="s">
        <v>11196</v>
      </c>
    </row>
    <row r="3977" spans="17:21">
      <c r="Q3977">
        <v>4</v>
      </c>
      <c r="R3977">
        <v>46</v>
      </c>
      <c r="S3977">
        <v>24</v>
      </c>
      <c r="T3977" t="s">
        <v>11197</v>
      </c>
      <c r="U3977" t="s">
        <v>11198</v>
      </c>
    </row>
    <row r="3978" spans="17:21">
      <c r="Q3978">
        <v>4</v>
      </c>
      <c r="R3978">
        <v>46</v>
      </c>
      <c r="S3978">
        <v>25</v>
      </c>
      <c r="T3978" t="s">
        <v>11199</v>
      </c>
      <c r="U3978" t="s">
        <v>11200</v>
      </c>
    </row>
    <row r="3979" spans="17:21">
      <c r="Q3979">
        <v>4</v>
      </c>
      <c r="R3979">
        <v>46</v>
      </c>
      <c r="S3979">
        <v>26</v>
      </c>
      <c r="T3979" t="s">
        <v>11201</v>
      </c>
      <c r="U3979" t="s">
        <v>11202</v>
      </c>
    </row>
    <row r="3980" spans="17:21">
      <c r="Q3980">
        <v>4</v>
      </c>
      <c r="R3980">
        <v>46</v>
      </c>
      <c r="S3980">
        <v>27</v>
      </c>
      <c r="T3980" t="s">
        <v>11203</v>
      </c>
      <c r="U3980" t="s">
        <v>11204</v>
      </c>
    </row>
    <row r="3981" spans="17:21">
      <c r="Q3981">
        <v>4</v>
      </c>
      <c r="R3981">
        <v>46</v>
      </c>
      <c r="S3981">
        <v>28</v>
      </c>
      <c r="T3981" t="s">
        <v>11205</v>
      </c>
      <c r="U3981" t="s">
        <v>11206</v>
      </c>
    </row>
    <row r="3982" spans="17:21">
      <c r="Q3982">
        <v>4</v>
      </c>
      <c r="R3982">
        <v>46</v>
      </c>
      <c r="S3982">
        <v>29</v>
      </c>
      <c r="T3982" t="s">
        <v>11207</v>
      </c>
      <c r="U3982" t="s">
        <v>11208</v>
      </c>
    </row>
    <row r="3983" spans="17:21">
      <c r="Q3983">
        <v>4</v>
      </c>
      <c r="R3983">
        <v>46</v>
      </c>
      <c r="S3983">
        <v>30</v>
      </c>
      <c r="T3983" t="s">
        <v>11209</v>
      </c>
      <c r="U3983" t="s">
        <v>11210</v>
      </c>
    </row>
    <row r="3984" spans="17:21">
      <c r="Q3984">
        <v>4</v>
      </c>
      <c r="R3984">
        <v>46</v>
      </c>
      <c r="S3984">
        <v>31</v>
      </c>
      <c r="T3984" t="s">
        <v>11211</v>
      </c>
      <c r="U3984" t="s">
        <v>11212</v>
      </c>
    </row>
    <row r="3985" spans="17:21">
      <c r="Q3985">
        <v>4</v>
      </c>
      <c r="R3985">
        <v>46</v>
      </c>
      <c r="S3985">
        <v>32</v>
      </c>
      <c r="T3985" t="s">
        <v>11213</v>
      </c>
      <c r="U3985" t="s">
        <v>11214</v>
      </c>
    </row>
    <row r="3986" spans="17:21">
      <c r="Q3986">
        <v>4</v>
      </c>
      <c r="R3986">
        <v>46</v>
      </c>
      <c r="S3986">
        <v>33</v>
      </c>
      <c r="T3986" t="s">
        <v>11215</v>
      </c>
      <c r="U3986" t="s">
        <v>11216</v>
      </c>
    </row>
    <row r="3987" spans="17:21">
      <c r="Q3987">
        <v>4</v>
      </c>
      <c r="R3987">
        <v>46</v>
      </c>
      <c r="S3987">
        <v>34</v>
      </c>
      <c r="T3987" t="s">
        <v>11217</v>
      </c>
      <c r="U3987" t="s">
        <v>11218</v>
      </c>
    </row>
    <row r="3988" spans="17:21">
      <c r="Q3988">
        <v>4</v>
      </c>
      <c r="R3988">
        <v>46</v>
      </c>
      <c r="S3988">
        <v>35</v>
      </c>
      <c r="T3988" t="s">
        <v>11219</v>
      </c>
      <c r="U3988" t="s">
        <v>11220</v>
      </c>
    </row>
    <row r="3989" spans="17:21">
      <c r="Q3989">
        <v>4</v>
      </c>
      <c r="R3989">
        <v>46</v>
      </c>
      <c r="S3989">
        <v>36</v>
      </c>
      <c r="T3989" t="s">
        <v>11221</v>
      </c>
      <c r="U3989" t="s">
        <v>11222</v>
      </c>
    </row>
    <row r="3990" spans="17:21">
      <c r="Q3990">
        <v>4</v>
      </c>
      <c r="R3990">
        <v>46</v>
      </c>
      <c r="S3990">
        <v>37</v>
      </c>
      <c r="T3990" t="s">
        <v>5577</v>
      </c>
      <c r="U3990" t="s">
        <v>11223</v>
      </c>
    </row>
    <row r="3991" spans="17:21">
      <c r="Q3991">
        <v>4</v>
      </c>
      <c r="R3991">
        <v>46</v>
      </c>
      <c r="S3991">
        <v>38</v>
      </c>
      <c r="T3991" t="s">
        <v>5581</v>
      </c>
      <c r="U3991" t="s">
        <v>11224</v>
      </c>
    </row>
    <row r="3992" spans="17:21">
      <c r="Q3992">
        <v>4</v>
      </c>
      <c r="R3992">
        <v>46</v>
      </c>
      <c r="S3992">
        <v>39</v>
      </c>
      <c r="T3992" t="s">
        <v>5585</v>
      </c>
      <c r="U3992" t="s">
        <v>11225</v>
      </c>
    </row>
    <row r="3993" spans="17:21">
      <c r="Q3993">
        <v>4</v>
      </c>
      <c r="R3993">
        <v>46</v>
      </c>
      <c r="S3993">
        <v>40</v>
      </c>
      <c r="T3993" t="s">
        <v>5589</v>
      </c>
      <c r="U3993" t="s">
        <v>11226</v>
      </c>
    </row>
    <row r="3994" spans="17:21">
      <c r="Q3994">
        <v>4</v>
      </c>
      <c r="R3994">
        <v>46</v>
      </c>
      <c r="S3994">
        <v>41</v>
      </c>
      <c r="T3994" t="s">
        <v>5593</v>
      </c>
      <c r="U3994" t="s">
        <v>11227</v>
      </c>
    </row>
    <row r="3995" spans="17:21">
      <c r="Q3995">
        <v>4</v>
      </c>
      <c r="R3995">
        <v>46</v>
      </c>
      <c r="S3995">
        <v>42</v>
      </c>
      <c r="T3995" t="s">
        <v>5605</v>
      </c>
      <c r="U3995" t="s">
        <v>11228</v>
      </c>
    </row>
    <row r="3996" spans="17:21">
      <c r="Q3996">
        <v>4</v>
      </c>
      <c r="R3996">
        <v>47</v>
      </c>
      <c r="S3996">
        <v>1</v>
      </c>
      <c r="T3996" t="s">
        <v>394</v>
      </c>
      <c r="U3996" t="s">
        <v>11229</v>
      </c>
    </row>
    <row r="3997" spans="17:21">
      <c r="Q3997">
        <v>4</v>
      </c>
      <c r="R3997">
        <v>47</v>
      </c>
      <c r="S3997">
        <v>2</v>
      </c>
      <c r="T3997" t="s">
        <v>399</v>
      </c>
      <c r="U3997" t="s">
        <v>11230</v>
      </c>
    </row>
    <row r="3998" spans="17:21">
      <c r="Q3998">
        <v>4</v>
      </c>
      <c r="R3998">
        <v>47</v>
      </c>
      <c r="S3998">
        <v>3</v>
      </c>
      <c r="T3998" t="s">
        <v>7662</v>
      </c>
      <c r="U3998" t="s">
        <v>11231</v>
      </c>
    </row>
    <row r="3999" spans="17:21">
      <c r="Q3999">
        <v>4</v>
      </c>
      <c r="R3999">
        <v>47</v>
      </c>
      <c r="S3999">
        <v>4</v>
      </c>
      <c r="T3999" t="s">
        <v>11232</v>
      </c>
      <c r="U3999" t="s">
        <v>11233</v>
      </c>
    </row>
    <row r="4000" spans="17:21">
      <c r="Q4000">
        <v>4</v>
      </c>
      <c r="R4000">
        <v>47</v>
      </c>
      <c r="S4000">
        <v>5</v>
      </c>
      <c r="T4000" t="s">
        <v>7670</v>
      </c>
      <c r="U4000" t="s">
        <v>11234</v>
      </c>
    </row>
    <row r="4001" spans="17:21">
      <c r="Q4001">
        <v>4</v>
      </c>
      <c r="R4001">
        <v>47</v>
      </c>
      <c r="S4001">
        <v>6</v>
      </c>
      <c r="T4001" t="s">
        <v>2575</v>
      </c>
      <c r="U4001" t="s">
        <v>11235</v>
      </c>
    </row>
    <row r="4002" spans="17:21">
      <c r="Q4002">
        <v>4</v>
      </c>
      <c r="R4002">
        <v>47</v>
      </c>
      <c r="S4002">
        <v>7</v>
      </c>
      <c r="T4002" t="s">
        <v>5623</v>
      </c>
      <c r="U4002" t="s">
        <v>11236</v>
      </c>
    </row>
    <row r="4003" spans="17:21">
      <c r="Q4003">
        <v>4</v>
      </c>
      <c r="R4003">
        <v>47</v>
      </c>
      <c r="S4003">
        <v>8</v>
      </c>
      <c r="T4003" t="s">
        <v>11237</v>
      </c>
      <c r="U4003" t="s">
        <v>11238</v>
      </c>
    </row>
    <row r="4004" spans="17:21">
      <c r="Q4004">
        <v>4</v>
      </c>
      <c r="R4004">
        <v>47</v>
      </c>
      <c r="S4004">
        <v>9</v>
      </c>
      <c r="T4004" t="s">
        <v>10311</v>
      </c>
      <c r="U4004" t="s">
        <v>11239</v>
      </c>
    </row>
    <row r="4005" spans="17:21">
      <c r="Q4005">
        <v>4</v>
      </c>
      <c r="R4005">
        <v>47</v>
      </c>
      <c r="S4005">
        <v>10</v>
      </c>
      <c r="T4005" t="s">
        <v>11240</v>
      </c>
      <c r="U4005" t="s">
        <v>11241</v>
      </c>
    </row>
    <row r="4006" spans="17:21">
      <c r="Q4006">
        <v>4</v>
      </c>
      <c r="R4006">
        <v>47</v>
      </c>
      <c r="S4006">
        <v>11</v>
      </c>
      <c r="T4006" t="s">
        <v>5279</v>
      </c>
      <c r="U4006" t="s">
        <v>11242</v>
      </c>
    </row>
    <row r="4007" spans="17:21">
      <c r="Q4007">
        <v>4</v>
      </c>
      <c r="R4007">
        <v>47</v>
      </c>
      <c r="S4007">
        <v>12</v>
      </c>
      <c r="T4007" t="s">
        <v>5283</v>
      </c>
      <c r="U4007" t="s">
        <v>11243</v>
      </c>
    </row>
    <row r="4008" spans="17:21">
      <c r="Q4008">
        <v>4</v>
      </c>
      <c r="R4008">
        <v>47</v>
      </c>
      <c r="S4008">
        <v>13</v>
      </c>
      <c r="T4008" t="s">
        <v>11244</v>
      </c>
      <c r="U4008" t="s">
        <v>11245</v>
      </c>
    </row>
    <row r="4009" spans="17:21">
      <c r="Q4009">
        <v>4</v>
      </c>
      <c r="R4009">
        <v>47</v>
      </c>
      <c r="S4009">
        <v>14</v>
      </c>
      <c r="T4009" t="s">
        <v>11246</v>
      </c>
      <c r="U4009" t="s">
        <v>11247</v>
      </c>
    </row>
    <row r="4010" spans="17:21">
      <c r="Q4010">
        <v>4</v>
      </c>
      <c r="R4010">
        <v>47</v>
      </c>
      <c r="S4010">
        <v>15</v>
      </c>
      <c r="T4010" t="s">
        <v>11248</v>
      </c>
      <c r="U4010" t="s">
        <v>11249</v>
      </c>
    </row>
    <row r="4011" spans="17:21">
      <c r="Q4011">
        <v>4</v>
      </c>
      <c r="R4011">
        <v>47</v>
      </c>
      <c r="S4011">
        <v>16</v>
      </c>
      <c r="T4011" t="s">
        <v>11250</v>
      </c>
      <c r="U4011" t="s">
        <v>11251</v>
      </c>
    </row>
    <row r="4012" spans="17:21">
      <c r="Q4012">
        <v>4</v>
      </c>
      <c r="R4012">
        <v>47</v>
      </c>
      <c r="S4012">
        <v>17</v>
      </c>
      <c r="T4012" t="s">
        <v>11252</v>
      </c>
      <c r="U4012" t="s">
        <v>11253</v>
      </c>
    </row>
    <row r="4013" spans="17:21">
      <c r="Q4013">
        <v>4</v>
      </c>
      <c r="R4013">
        <v>47</v>
      </c>
      <c r="S4013">
        <v>18</v>
      </c>
      <c r="T4013" t="s">
        <v>7981</v>
      </c>
      <c r="U4013" t="s">
        <v>11254</v>
      </c>
    </row>
    <row r="4014" spans="17:21">
      <c r="Q4014">
        <v>4</v>
      </c>
      <c r="R4014">
        <v>47</v>
      </c>
      <c r="S4014">
        <v>19</v>
      </c>
      <c r="T4014" t="s">
        <v>11255</v>
      </c>
      <c r="U4014" t="s">
        <v>11256</v>
      </c>
    </row>
    <row r="4015" spans="17:21">
      <c r="Q4015">
        <v>4</v>
      </c>
      <c r="R4015">
        <v>47</v>
      </c>
      <c r="S4015">
        <v>20</v>
      </c>
      <c r="T4015" t="s">
        <v>6084</v>
      </c>
      <c r="U4015" t="s">
        <v>11257</v>
      </c>
    </row>
    <row r="4016" spans="17:21">
      <c r="Q4016">
        <v>4</v>
      </c>
      <c r="R4016">
        <v>47</v>
      </c>
      <c r="S4016">
        <v>21</v>
      </c>
      <c r="T4016" t="s">
        <v>11258</v>
      </c>
      <c r="U4016" t="s">
        <v>11259</v>
      </c>
    </row>
    <row r="4017" spans="17:21">
      <c r="Q4017">
        <v>4</v>
      </c>
      <c r="R4017">
        <v>47</v>
      </c>
      <c r="S4017">
        <v>22</v>
      </c>
      <c r="T4017" t="s">
        <v>11260</v>
      </c>
      <c r="U4017" t="s">
        <v>11261</v>
      </c>
    </row>
    <row r="4018" spans="17:21">
      <c r="Q4018">
        <v>4</v>
      </c>
      <c r="R4018">
        <v>47</v>
      </c>
      <c r="S4018">
        <v>23</v>
      </c>
      <c r="T4018" t="s">
        <v>9565</v>
      </c>
      <c r="U4018" t="s">
        <v>11262</v>
      </c>
    </row>
    <row r="4019" spans="17:21">
      <c r="Q4019">
        <v>4</v>
      </c>
      <c r="R4019">
        <v>47</v>
      </c>
      <c r="S4019">
        <v>24</v>
      </c>
      <c r="T4019" t="s">
        <v>11263</v>
      </c>
      <c r="U4019" t="s">
        <v>11264</v>
      </c>
    </row>
    <row r="4020" spans="17:21">
      <c r="Q4020">
        <v>4</v>
      </c>
      <c r="R4020">
        <v>47</v>
      </c>
      <c r="S4020">
        <v>25</v>
      </c>
      <c r="T4020" t="s">
        <v>11265</v>
      </c>
      <c r="U4020" t="s">
        <v>11266</v>
      </c>
    </row>
    <row r="4021" spans="17:21">
      <c r="Q4021">
        <v>4</v>
      </c>
      <c r="R4021">
        <v>47</v>
      </c>
      <c r="S4021">
        <v>26</v>
      </c>
      <c r="T4021" t="s">
        <v>11267</v>
      </c>
      <c r="U4021" t="s">
        <v>11268</v>
      </c>
    </row>
    <row r="4022" spans="17:21">
      <c r="Q4022">
        <v>4</v>
      </c>
      <c r="R4022">
        <v>47</v>
      </c>
      <c r="S4022">
        <v>27</v>
      </c>
      <c r="T4022" t="s">
        <v>11269</v>
      </c>
      <c r="U4022" t="s">
        <v>11270</v>
      </c>
    </row>
    <row r="4023" spans="17:21">
      <c r="Q4023">
        <v>4</v>
      </c>
      <c r="R4023">
        <v>47</v>
      </c>
      <c r="S4023">
        <v>28</v>
      </c>
      <c r="T4023" t="s">
        <v>11271</v>
      </c>
      <c r="U4023" t="s">
        <v>11272</v>
      </c>
    </row>
    <row r="4024" spans="17:21">
      <c r="Q4024">
        <v>4</v>
      </c>
      <c r="R4024">
        <v>47</v>
      </c>
      <c r="S4024">
        <v>29</v>
      </c>
      <c r="T4024" t="s">
        <v>11273</v>
      </c>
      <c r="U4024" t="s">
        <v>11274</v>
      </c>
    </row>
    <row r="4025" spans="17:21">
      <c r="Q4025">
        <v>4</v>
      </c>
      <c r="R4025">
        <v>47</v>
      </c>
      <c r="S4025">
        <v>30</v>
      </c>
      <c r="T4025" t="s">
        <v>5561</v>
      </c>
      <c r="U4025" t="s">
        <v>11275</v>
      </c>
    </row>
    <row r="4026" spans="17:21">
      <c r="Q4026">
        <v>4</v>
      </c>
      <c r="R4026">
        <v>47</v>
      </c>
      <c r="S4026">
        <v>31</v>
      </c>
      <c r="T4026" t="s">
        <v>11276</v>
      </c>
      <c r="U4026" t="s">
        <v>11277</v>
      </c>
    </row>
    <row r="4027" spans="17:21">
      <c r="Q4027">
        <v>4</v>
      </c>
      <c r="R4027">
        <v>47</v>
      </c>
      <c r="S4027">
        <v>32</v>
      </c>
      <c r="T4027" t="s">
        <v>11278</v>
      </c>
      <c r="U4027" t="s">
        <v>11279</v>
      </c>
    </row>
    <row r="4028" spans="17:21">
      <c r="Q4028">
        <v>4</v>
      </c>
      <c r="R4028">
        <v>47</v>
      </c>
      <c r="S4028">
        <v>33</v>
      </c>
      <c r="T4028" t="s">
        <v>11280</v>
      </c>
      <c r="U4028" t="s">
        <v>11281</v>
      </c>
    </row>
    <row r="4029" spans="17:21">
      <c r="Q4029">
        <v>4</v>
      </c>
      <c r="R4029">
        <v>47</v>
      </c>
      <c r="S4029">
        <v>34</v>
      </c>
      <c r="T4029" t="s">
        <v>11282</v>
      </c>
      <c r="U4029" t="s">
        <v>11283</v>
      </c>
    </row>
    <row r="4030" spans="17:21">
      <c r="Q4030">
        <v>4</v>
      </c>
      <c r="R4030">
        <v>47</v>
      </c>
      <c r="S4030">
        <v>35</v>
      </c>
      <c r="T4030" t="s">
        <v>11284</v>
      </c>
      <c r="U4030" t="s">
        <v>11285</v>
      </c>
    </row>
    <row r="4031" spans="17:21">
      <c r="Q4031">
        <v>4</v>
      </c>
      <c r="R4031">
        <v>47</v>
      </c>
      <c r="S4031">
        <v>36</v>
      </c>
      <c r="T4031" t="s">
        <v>11286</v>
      </c>
      <c r="U4031" t="s">
        <v>11287</v>
      </c>
    </row>
    <row r="4032" spans="17:21">
      <c r="Q4032">
        <v>4</v>
      </c>
      <c r="R4032">
        <v>47</v>
      </c>
      <c r="S4032">
        <v>37</v>
      </c>
      <c r="T4032" t="s">
        <v>11288</v>
      </c>
      <c r="U4032" t="s">
        <v>11289</v>
      </c>
    </row>
    <row r="4033" spans="17:21">
      <c r="Q4033">
        <v>4</v>
      </c>
      <c r="R4033">
        <v>47</v>
      </c>
      <c r="S4033">
        <v>38</v>
      </c>
      <c r="T4033" t="s">
        <v>11290</v>
      </c>
      <c r="U4033" t="s">
        <v>11291</v>
      </c>
    </row>
    <row r="4034" spans="17:21">
      <c r="Q4034">
        <v>4</v>
      </c>
      <c r="R4034">
        <v>47</v>
      </c>
      <c r="S4034">
        <v>39</v>
      </c>
      <c r="T4034" t="s">
        <v>5577</v>
      </c>
      <c r="U4034" t="s">
        <v>11292</v>
      </c>
    </row>
    <row r="4035" spans="17:21">
      <c r="Q4035">
        <v>4</v>
      </c>
      <c r="R4035">
        <v>47</v>
      </c>
      <c r="S4035">
        <v>40</v>
      </c>
      <c r="T4035" t="s">
        <v>5581</v>
      </c>
      <c r="U4035" t="s">
        <v>11293</v>
      </c>
    </row>
    <row r="4036" spans="17:21">
      <c r="Q4036">
        <v>4</v>
      </c>
      <c r="R4036">
        <v>47</v>
      </c>
      <c r="S4036">
        <v>41</v>
      </c>
      <c r="T4036" t="s">
        <v>5585</v>
      </c>
      <c r="U4036" t="s">
        <v>11294</v>
      </c>
    </row>
    <row r="4037" spans="17:21">
      <c r="Q4037">
        <v>4</v>
      </c>
      <c r="R4037">
        <v>47</v>
      </c>
      <c r="S4037">
        <v>42</v>
      </c>
      <c r="T4037" t="s">
        <v>5589</v>
      </c>
      <c r="U4037" t="s">
        <v>11295</v>
      </c>
    </row>
    <row r="4038" spans="17:21">
      <c r="Q4038">
        <v>4</v>
      </c>
      <c r="R4038">
        <v>47</v>
      </c>
      <c r="S4038">
        <v>43</v>
      </c>
      <c r="T4038" t="s">
        <v>5593</v>
      </c>
      <c r="U4038" t="s">
        <v>11296</v>
      </c>
    </row>
    <row r="4039" spans="17:21">
      <c r="Q4039">
        <v>4</v>
      </c>
      <c r="R4039">
        <v>47</v>
      </c>
      <c r="S4039">
        <v>44</v>
      </c>
      <c r="T4039" t="s">
        <v>11297</v>
      </c>
      <c r="U4039" t="s">
        <v>11298</v>
      </c>
    </row>
    <row r="4040" spans="17:21">
      <c r="Q4040">
        <v>4</v>
      </c>
      <c r="R4040">
        <v>47</v>
      </c>
      <c r="S4040">
        <v>45</v>
      </c>
      <c r="T4040" t="s">
        <v>5605</v>
      </c>
      <c r="U4040" t="s">
        <v>11299</v>
      </c>
    </row>
    <row r="4041" spans="17:21">
      <c r="Q4041">
        <v>5</v>
      </c>
      <c r="R4041">
        <v>1</v>
      </c>
      <c r="S4041">
        <v>1</v>
      </c>
      <c r="T4041" t="s">
        <v>8114</v>
      </c>
      <c r="U4041" t="s">
        <v>11300</v>
      </c>
    </row>
    <row r="4042" spans="17:21">
      <c r="Q4042">
        <v>5</v>
      </c>
      <c r="R4042">
        <v>1</v>
      </c>
      <c r="S4042">
        <v>2</v>
      </c>
      <c r="T4042" t="s">
        <v>11301</v>
      </c>
      <c r="U4042" t="s">
        <v>11302</v>
      </c>
    </row>
    <row r="4043" spans="17:21">
      <c r="Q4043">
        <v>5</v>
      </c>
      <c r="R4043">
        <v>1</v>
      </c>
      <c r="S4043">
        <v>3</v>
      </c>
      <c r="T4043" t="s">
        <v>11303</v>
      </c>
      <c r="U4043" t="s">
        <v>11304</v>
      </c>
    </row>
    <row r="4044" spans="17:21">
      <c r="Q4044">
        <v>5</v>
      </c>
      <c r="R4044">
        <v>1</v>
      </c>
      <c r="S4044">
        <v>4</v>
      </c>
      <c r="T4044" t="s">
        <v>11305</v>
      </c>
      <c r="U4044" t="s">
        <v>11306</v>
      </c>
    </row>
    <row r="4045" spans="17:21">
      <c r="Q4045">
        <v>5</v>
      </c>
      <c r="R4045">
        <v>1</v>
      </c>
      <c r="S4045">
        <v>5</v>
      </c>
      <c r="T4045" t="s">
        <v>8388</v>
      </c>
      <c r="U4045" t="s">
        <v>11307</v>
      </c>
    </row>
    <row r="4046" spans="17:21">
      <c r="Q4046">
        <v>5</v>
      </c>
      <c r="R4046">
        <v>1</v>
      </c>
      <c r="S4046">
        <v>6</v>
      </c>
      <c r="T4046" t="s">
        <v>8392</v>
      </c>
      <c r="U4046" t="s">
        <v>11308</v>
      </c>
    </row>
    <row r="4047" spans="17:21">
      <c r="Q4047">
        <v>5</v>
      </c>
      <c r="R4047">
        <v>1</v>
      </c>
      <c r="S4047">
        <v>7</v>
      </c>
      <c r="T4047" t="s">
        <v>11309</v>
      </c>
      <c r="U4047" t="s">
        <v>11310</v>
      </c>
    </row>
    <row r="4048" spans="17:21">
      <c r="Q4048">
        <v>5</v>
      </c>
      <c r="R4048">
        <v>1</v>
      </c>
      <c r="S4048">
        <v>8</v>
      </c>
      <c r="T4048" t="s">
        <v>11311</v>
      </c>
      <c r="U4048" t="s">
        <v>11312</v>
      </c>
    </row>
    <row r="4049" spans="17:21">
      <c r="Q4049">
        <v>5</v>
      </c>
      <c r="R4049">
        <v>1</v>
      </c>
      <c r="S4049">
        <v>9</v>
      </c>
      <c r="T4049" t="s">
        <v>8156</v>
      </c>
      <c r="U4049" t="s">
        <v>11313</v>
      </c>
    </row>
    <row r="4050" spans="17:21">
      <c r="Q4050">
        <v>5</v>
      </c>
      <c r="R4050">
        <v>1</v>
      </c>
      <c r="S4050">
        <v>10</v>
      </c>
      <c r="T4050" t="s">
        <v>11314</v>
      </c>
      <c r="U4050" t="s">
        <v>11315</v>
      </c>
    </row>
    <row r="4051" spans="17:21">
      <c r="Q4051">
        <v>5</v>
      </c>
      <c r="R4051">
        <v>1</v>
      </c>
      <c r="S4051">
        <v>11</v>
      </c>
      <c r="T4051" t="s">
        <v>11316</v>
      </c>
      <c r="U4051" t="s">
        <v>11317</v>
      </c>
    </row>
    <row r="4052" spans="17:21">
      <c r="Q4052">
        <v>5</v>
      </c>
      <c r="R4052">
        <v>1</v>
      </c>
      <c r="S4052">
        <v>12</v>
      </c>
      <c r="T4052" t="s">
        <v>11318</v>
      </c>
      <c r="U4052" t="s">
        <v>11319</v>
      </c>
    </row>
    <row r="4053" spans="17:21">
      <c r="Q4053">
        <v>5</v>
      </c>
      <c r="R4053">
        <v>1</v>
      </c>
      <c r="S4053">
        <v>13</v>
      </c>
      <c r="T4053" t="s">
        <v>11320</v>
      </c>
      <c r="U4053" t="s">
        <v>11321</v>
      </c>
    </row>
    <row r="4054" spans="17:21">
      <c r="Q4054">
        <v>5</v>
      </c>
      <c r="R4054">
        <v>1</v>
      </c>
      <c r="S4054">
        <v>14</v>
      </c>
      <c r="T4054" t="s">
        <v>335</v>
      </c>
      <c r="U4054" t="s">
        <v>11322</v>
      </c>
    </row>
    <row r="4055" spans="17:21">
      <c r="Q4055">
        <v>5</v>
      </c>
      <c r="R4055">
        <v>1</v>
      </c>
      <c r="S4055">
        <v>15</v>
      </c>
      <c r="T4055" t="s">
        <v>8243</v>
      </c>
      <c r="U4055" t="s">
        <v>11323</v>
      </c>
    </row>
    <row r="4056" spans="17:21">
      <c r="Q4056">
        <v>5</v>
      </c>
      <c r="R4056">
        <v>1</v>
      </c>
      <c r="S4056">
        <v>16</v>
      </c>
      <c r="T4056" t="s">
        <v>8057</v>
      </c>
      <c r="U4056" t="s">
        <v>11324</v>
      </c>
    </row>
    <row r="4057" spans="17:21">
      <c r="Q4057">
        <v>5</v>
      </c>
      <c r="R4057">
        <v>1</v>
      </c>
      <c r="S4057">
        <v>17</v>
      </c>
      <c r="T4057" t="s">
        <v>5650</v>
      </c>
      <c r="U4057" t="s">
        <v>11325</v>
      </c>
    </row>
    <row r="4058" spans="17:21">
      <c r="Q4058">
        <v>5</v>
      </c>
      <c r="R4058">
        <v>1</v>
      </c>
      <c r="S4058">
        <v>18</v>
      </c>
      <c r="T4058" t="s">
        <v>11326</v>
      </c>
      <c r="U4058" t="s">
        <v>11327</v>
      </c>
    </row>
    <row r="4059" spans="17:21">
      <c r="Q4059">
        <v>5</v>
      </c>
      <c r="R4059">
        <v>1</v>
      </c>
      <c r="S4059">
        <v>19</v>
      </c>
      <c r="T4059" t="s">
        <v>3084</v>
      </c>
      <c r="U4059" t="s">
        <v>11328</v>
      </c>
    </row>
    <row r="4060" spans="17:21">
      <c r="Q4060">
        <v>5</v>
      </c>
      <c r="R4060">
        <v>1</v>
      </c>
      <c r="S4060">
        <v>20</v>
      </c>
      <c r="T4060" t="s">
        <v>3144</v>
      </c>
      <c r="U4060" t="s">
        <v>11329</v>
      </c>
    </row>
    <row r="4061" spans="17:21">
      <c r="Q4061">
        <v>5</v>
      </c>
      <c r="R4061">
        <v>1</v>
      </c>
      <c r="S4061">
        <v>21</v>
      </c>
      <c r="T4061" t="s">
        <v>11330</v>
      </c>
      <c r="U4061" t="s">
        <v>11331</v>
      </c>
    </row>
    <row r="4062" spans="17:21">
      <c r="Q4062">
        <v>5</v>
      </c>
      <c r="R4062">
        <v>1</v>
      </c>
      <c r="S4062">
        <v>22</v>
      </c>
      <c r="T4062" t="s">
        <v>11332</v>
      </c>
      <c r="U4062" t="s">
        <v>11333</v>
      </c>
    </row>
    <row r="4063" spans="17:21">
      <c r="Q4063">
        <v>5</v>
      </c>
      <c r="R4063">
        <v>1</v>
      </c>
      <c r="S4063">
        <v>23</v>
      </c>
      <c r="T4063" t="s">
        <v>11334</v>
      </c>
      <c r="U4063" t="s">
        <v>11335</v>
      </c>
    </row>
    <row r="4064" spans="17:21">
      <c r="Q4064">
        <v>5</v>
      </c>
      <c r="R4064">
        <v>1</v>
      </c>
      <c r="S4064">
        <v>24</v>
      </c>
      <c r="T4064" t="s">
        <v>11336</v>
      </c>
      <c r="U4064" t="s">
        <v>11337</v>
      </c>
    </row>
    <row r="4065" spans="17:21">
      <c r="Q4065">
        <v>5</v>
      </c>
      <c r="R4065">
        <v>1</v>
      </c>
      <c r="S4065">
        <v>25</v>
      </c>
      <c r="T4065" t="s">
        <v>11338</v>
      </c>
      <c r="U4065" t="s">
        <v>11339</v>
      </c>
    </row>
    <row r="4066" spans="17:21">
      <c r="Q4066">
        <v>5</v>
      </c>
      <c r="R4066">
        <v>1</v>
      </c>
      <c r="S4066">
        <v>26</v>
      </c>
      <c r="T4066" t="s">
        <v>11340</v>
      </c>
      <c r="U4066" t="s">
        <v>11341</v>
      </c>
    </row>
    <row r="4067" spans="17:21">
      <c r="Q4067">
        <v>5</v>
      </c>
      <c r="R4067">
        <v>1</v>
      </c>
      <c r="S4067">
        <v>27</v>
      </c>
      <c r="T4067" t="s">
        <v>11342</v>
      </c>
      <c r="U4067" t="s">
        <v>11343</v>
      </c>
    </row>
    <row r="4068" spans="17:21">
      <c r="Q4068">
        <v>5</v>
      </c>
      <c r="R4068">
        <v>1</v>
      </c>
      <c r="S4068">
        <v>28</v>
      </c>
      <c r="T4068" t="s">
        <v>11344</v>
      </c>
      <c r="U4068" t="s">
        <v>11345</v>
      </c>
    </row>
    <row r="4069" spans="17:21">
      <c r="Q4069">
        <v>5</v>
      </c>
      <c r="R4069">
        <v>1</v>
      </c>
      <c r="S4069">
        <v>29</v>
      </c>
      <c r="T4069" t="s">
        <v>5605</v>
      </c>
      <c r="U4069" t="s">
        <v>11346</v>
      </c>
    </row>
    <row r="4070" spans="17:21">
      <c r="Q4070">
        <v>5</v>
      </c>
      <c r="R4070">
        <v>2</v>
      </c>
      <c r="S4070">
        <v>1</v>
      </c>
      <c r="T4070" t="s">
        <v>11347</v>
      </c>
      <c r="U4070" t="s">
        <v>11348</v>
      </c>
    </row>
    <row r="4071" spans="17:21">
      <c r="Q4071">
        <v>5</v>
      </c>
      <c r="R4071">
        <v>2</v>
      </c>
      <c r="S4071">
        <v>2</v>
      </c>
      <c r="T4071" t="s">
        <v>8114</v>
      </c>
      <c r="U4071" t="s">
        <v>11349</v>
      </c>
    </row>
    <row r="4072" spans="17:21">
      <c r="Q4072">
        <v>5</v>
      </c>
      <c r="R4072">
        <v>2</v>
      </c>
      <c r="S4072">
        <v>3</v>
      </c>
      <c r="T4072" t="s">
        <v>11301</v>
      </c>
      <c r="U4072" t="s">
        <v>11350</v>
      </c>
    </row>
    <row r="4073" spans="17:21">
      <c r="Q4073">
        <v>5</v>
      </c>
      <c r="R4073">
        <v>2</v>
      </c>
      <c r="S4073">
        <v>4</v>
      </c>
      <c r="T4073" t="s">
        <v>11303</v>
      </c>
      <c r="U4073" t="s">
        <v>11351</v>
      </c>
    </row>
    <row r="4074" spans="17:21">
      <c r="Q4074">
        <v>5</v>
      </c>
      <c r="R4074">
        <v>2</v>
      </c>
      <c r="S4074">
        <v>5</v>
      </c>
      <c r="T4074" t="s">
        <v>11352</v>
      </c>
      <c r="U4074" t="s">
        <v>11353</v>
      </c>
    </row>
    <row r="4075" spans="17:21">
      <c r="Q4075">
        <v>5</v>
      </c>
      <c r="R4075">
        <v>2</v>
      </c>
      <c r="S4075">
        <v>6</v>
      </c>
      <c r="T4075" t="s">
        <v>10240</v>
      </c>
      <c r="U4075" t="s">
        <v>11354</v>
      </c>
    </row>
    <row r="4076" spans="17:21">
      <c r="Q4076">
        <v>5</v>
      </c>
      <c r="R4076">
        <v>2</v>
      </c>
      <c r="S4076">
        <v>7</v>
      </c>
      <c r="T4076" t="s">
        <v>11355</v>
      </c>
      <c r="U4076" t="s">
        <v>11356</v>
      </c>
    </row>
    <row r="4077" spans="17:21">
      <c r="Q4077">
        <v>5</v>
      </c>
      <c r="R4077">
        <v>2</v>
      </c>
      <c r="S4077">
        <v>8</v>
      </c>
      <c r="T4077" t="s">
        <v>8156</v>
      </c>
      <c r="U4077" t="s">
        <v>11357</v>
      </c>
    </row>
    <row r="4078" spans="17:21">
      <c r="Q4078">
        <v>5</v>
      </c>
      <c r="R4078">
        <v>2</v>
      </c>
      <c r="S4078">
        <v>9</v>
      </c>
      <c r="T4078" t="s">
        <v>11358</v>
      </c>
      <c r="U4078" t="s">
        <v>11359</v>
      </c>
    </row>
    <row r="4079" spans="17:21">
      <c r="Q4079">
        <v>5</v>
      </c>
      <c r="R4079">
        <v>2</v>
      </c>
      <c r="S4079">
        <v>10</v>
      </c>
      <c r="T4079" t="s">
        <v>11360</v>
      </c>
      <c r="U4079" t="s">
        <v>11361</v>
      </c>
    </row>
    <row r="4080" spans="17:21">
      <c r="Q4080">
        <v>5</v>
      </c>
      <c r="R4080">
        <v>2</v>
      </c>
      <c r="S4080">
        <v>11</v>
      </c>
      <c r="T4080" t="s">
        <v>8132</v>
      </c>
      <c r="U4080" t="s">
        <v>11362</v>
      </c>
    </row>
    <row r="4081" spans="17:21">
      <c r="Q4081">
        <v>5</v>
      </c>
      <c r="R4081">
        <v>2</v>
      </c>
      <c r="S4081">
        <v>12</v>
      </c>
      <c r="T4081" t="s">
        <v>8188</v>
      </c>
      <c r="U4081" t="s">
        <v>11363</v>
      </c>
    </row>
    <row r="4082" spans="17:21">
      <c r="Q4082">
        <v>5</v>
      </c>
      <c r="R4082">
        <v>2</v>
      </c>
      <c r="S4082">
        <v>13</v>
      </c>
      <c r="T4082" t="s">
        <v>11326</v>
      </c>
      <c r="U4082" t="s">
        <v>11364</v>
      </c>
    </row>
    <row r="4083" spans="17:21">
      <c r="Q4083">
        <v>5</v>
      </c>
      <c r="R4083">
        <v>2</v>
      </c>
      <c r="S4083">
        <v>14</v>
      </c>
      <c r="T4083" t="s">
        <v>8057</v>
      </c>
      <c r="U4083" t="s">
        <v>11365</v>
      </c>
    </row>
    <row r="4084" spans="17:21">
      <c r="Q4084">
        <v>5</v>
      </c>
      <c r="R4084">
        <v>2</v>
      </c>
      <c r="S4084">
        <v>15</v>
      </c>
      <c r="T4084" t="s">
        <v>8243</v>
      </c>
      <c r="U4084" t="s">
        <v>11366</v>
      </c>
    </row>
    <row r="4085" spans="17:21">
      <c r="Q4085">
        <v>5</v>
      </c>
      <c r="R4085">
        <v>2</v>
      </c>
      <c r="S4085">
        <v>16</v>
      </c>
      <c r="T4085" t="s">
        <v>11367</v>
      </c>
      <c r="U4085" t="s">
        <v>11368</v>
      </c>
    </row>
    <row r="4086" spans="17:21">
      <c r="Q4086">
        <v>5</v>
      </c>
      <c r="R4086">
        <v>2</v>
      </c>
      <c r="S4086">
        <v>17</v>
      </c>
      <c r="T4086" t="s">
        <v>11369</v>
      </c>
      <c r="U4086" t="s">
        <v>11370</v>
      </c>
    </row>
    <row r="4087" spans="17:21">
      <c r="Q4087">
        <v>5</v>
      </c>
      <c r="R4087">
        <v>2</v>
      </c>
      <c r="S4087">
        <v>18</v>
      </c>
      <c r="T4087" t="s">
        <v>11371</v>
      </c>
      <c r="U4087" t="s">
        <v>11372</v>
      </c>
    </row>
    <row r="4088" spans="17:21">
      <c r="Q4088">
        <v>5</v>
      </c>
      <c r="R4088">
        <v>2</v>
      </c>
      <c r="S4088">
        <v>19</v>
      </c>
      <c r="T4088" t="s">
        <v>11373</v>
      </c>
      <c r="U4088" t="s">
        <v>11374</v>
      </c>
    </row>
    <row r="4089" spans="17:21">
      <c r="Q4089">
        <v>5</v>
      </c>
      <c r="R4089">
        <v>2</v>
      </c>
      <c r="S4089">
        <v>20</v>
      </c>
      <c r="T4089" t="s">
        <v>11375</v>
      </c>
      <c r="U4089" t="s">
        <v>11376</v>
      </c>
    </row>
    <row r="4090" spans="17:21">
      <c r="Q4090">
        <v>5</v>
      </c>
      <c r="R4090">
        <v>2</v>
      </c>
      <c r="S4090">
        <v>21</v>
      </c>
      <c r="T4090" t="s">
        <v>11377</v>
      </c>
      <c r="U4090" t="s">
        <v>11378</v>
      </c>
    </row>
    <row r="4091" spans="17:21">
      <c r="Q4091">
        <v>5</v>
      </c>
      <c r="R4091">
        <v>2</v>
      </c>
      <c r="S4091">
        <v>22</v>
      </c>
      <c r="T4091" t="s">
        <v>11379</v>
      </c>
      <c r="U4091" t="s">
        <v>11380</v>
      </c>
    </row>
    <row r="4092" spans="17:21">
      <c r="Q4092">
        <v>5</v>
      </c>
      <c r="R4092">
        <v>2</v>
      </c>
      <c r="S4092">
        <v>23</v>
      </c>
      <c r="T4092" t="s">
        <v>11381</v>
      </c>
      <c r="U4092" t="s">
        <v>11382</v>
      </c>
    </row>
    <row r="4093" spans="17:21">
      <c r="Q4093">
        <v>5</v>
      </c>
      <c r="R4093">
        <v>2</v>
      </c>
      <c r="S4093">
        <v>24</v>
      </c>
      <c r="T4093" t="s">
        <v>7703</v>
      </c>
      <c r="U4093" t="s">
        <v>11383</v>
      </c>
    </row>
    <row r="4094" spans="17:21">
      <c r="Q4094">
        <v>5</v>
      </c>
      <c r="R4094">
        <v>2</v>
      </c>
      <c r="S4094">
        <v>25</v>
      </c>
      <c r="T4094" t="s">
        <v>5605</v>
      </c>
      <c r="U4094" t="s">
        <v>11384</v>
      </c>
    </row>
    <row r="4095" spans="17:21">
      <c r="Q4095">
        <v>5</v>
      </c>
      <c r="R4095">
        <v>3</v>
      </c>
      <c r="S4095">
        <v>1</v>
      </c>
      <c r="T4095" t="s">
        <v>8114</v>
      </c>
      <c r="U4095" t="s">
        <v>11385</v>
      </c>
    </row>
    <row r="4096" spans="17:21">
      <c r="Q4096">
        <v>5</v>
      </c>
      <c r="R4096">
        <v>3</v>
      </c>
      <c r="S4096">
        <v>2</v>
      </c>
      <c r="T4096" t="s">
        <v>11303</v>
      </c>
      <c r="U4096" t="s">
        <v>11386</v>
      </c>
    </row>
    <row r="4097" spans="17:21">
      <c r="Q4097">
        <v>5</v>
      </c>
      <c r="R4097">
        <v>3</v>
      </c>
      <c r="S4097">
        <v>3</v>
      </c>
      <c r="T4097" t="s">
        <v>11352</v>
      </c>
      <c r="U4097" t="s">
        <v>11387</v>
      </c>
    </row>
    <row r="4098" spans="17:21">
      <c r="Q4098">
        <v>5</v>
      </c>
      <c r="R4098">
        <v>3</v>
      </c>
      <c r="S4098">
        <v>4</v>
      </c>
      <c r="T4098" t="s">
        <v>11388</v>
      </c>
      <c r="U4098" t="s">
        <v>11389</v>
      </c>
    </row>
    <row r="4099" spans="17:21">
      <c r="Q4099">
        <v>5</v>
      </c>
      <c r="R4099">
        <v>3</v>
      </c>
      <c r="S4099">
        <v>5</v>
      </c>
      <c r="T4099" t="s">
        <v>8392</v>
      </c>
      <c r="U4099" t="s">
        <v>11390</v>
      </c>
    </row>
    <row r="4100" spans="17:21">
      <c r="Q4100">
        <v>5</v>
      </c>
      <c r="R4100">
        <v>3</v>
      </c>
      <c r="S4100">
        <v>6</v>
      </c>
      <c r="T4100" t="s">
        <v>11309</v>
      </c>
      <c r="U4100" t="s">
        <v>11391</v>
      </c>
    </row>
    <row r="4101" spans="17:21">
      <c r="Q4101">
        <v>5</v>
      </c>
      <c r="R4101">
        <v>3</v>
      </c>
      <c r="S4101">
        <v>7</v>
      </c>
      <c r="T4101" t="s">
        <v>8156</v>
      </c>
      <c r="U4101" t="s">
        <v>11392</v>
      </c>
    </row>
    <row r="4102" spans="17:21">
      <c r="Q4102">
        <v>5</v>
      </c>
      <c r="R4102">
        <v>3</v>
      </c>
      <c r="S4102">
        <v>8</v>
      </c>
      <c r="T4102" t="s">
        <v>11358</v>
      </c>
      <c r="U4102" t="s">
        <v>11393</v>
      </c>
    </row>
    <row r="4103" spans="17:21">
      <c r="Q4103">
        <v>5</v>
      </c>
      <c r="R4103">
        <v>3</v>
      </c>
      <c r="S4103">
        <v>9</v>
      </c>
      <c r="T4103" t="s">
        <v>335</v>
      </c>
      <c r="U4103" t="s">
        <v>11394</v>
      </c>
    </row>
    <row r="4104" spans="17:21">
      <c r="Q4104">
        <v>5</v>
      </c>
      <c r="R4104">
        <v>3</v>
      </c>
      <c r="S4104">
        <v>10</v>
      </c>
      <c r="T4104" t="s">
        <v>8188</v>
      </c>
      <c r="U4104" t="s">
        <v>11395</v>
      </c>
    </row>
    <row r="4105" spans="17:21">
      <c r="Q4105">
        <v>5</v>
      </c>
      <c r="R4105">
        <v>3</v>
      </c>
      <c r="S4105">
        <v>11</v>
      </c>
      <c r="T4105" t="s">
        <v>11326</v>
      </c>
      <c r="U4105" t="s">
        <v>11396</v>
      </c>
    </row>
    <row r="4106" spans="17:21">
      <c r="Q4106">
        <v>5</v>
      </c>
      <c r="R4106">
        <v>3</v>
      </c>
      <c r="S4106">
        <v>12</v>
      </c>
      <c r="T4106" t="s">
        <v>8057</v>
      </c>
      <c r="U4106" t="s">
        <v>11397</v>
      </c>
    </row>
    <row r="4107" spans="17:21">
      <c r="Q4107">
        <v>5</v>
      </c>
      <c r="R4107">
        <v>3</v>
      </c>
      <c r="S4107">
        <v>13</v>
      </c>
      <c r="T4107" t="s">
        <v>5822</v>
      </c>
      <c r="U4107" t="s">
        <v>11398</v>
      </c>
    </row>
    <row r="4108" spans="17:21">
      <c r="Q4108">
        <v>5</v>
      </c>
      <c r="R4108">
        <v>3</v>
      </c>
      <c r="S4108">
        <v>14</v>
      </c>
      <c r="T4108" t="s">
        <v>5605</v>
      </c>
      <c r="U4108" t="s">
        <v>11399</v>
      </c>
    </row>
    <row r="4109" spans="17:21">
      <c r="Q4109">
        <v>5</v>
      </c>
      <c r="R4109">
        <v>4</v>
      </c>
      <c r="S4109">
        <v>1</v>
      </c>
      <c r="T4109" t="s">
        <v>8114</v>
      </c>
      <c r="U4109" t="s">
        <v>11400</v>
      </c>
    </row>
    <row r="4110" spans="17:21">
      <c r="Q4110">
        <v>5</v>
      </c>
      <c r="R4110">
        <v>4</v>
      </c>
      <c r="S4110">
        <v>2</v>
      </c>
      <c r="T4110" t="s">
        <v>319</v>
      </c>
      <c r="U4110" t="s">
        <v>11401</v>
      </c>
    </row>
    <row r="4111" spans="17:21">
      <c r="Q4111">
        <v>5</v>
      </c>
      <c r="R4111">
        <v>4</v>
      </c>
      <c r="S4111">
        <v>3</v>
      </c>
      <c r="T4111" t="s">
        <v>11303</v>
      </c>
      <c r="U4111" t="s">
        <v>11402</v>
      </c>
    </row>
    <row r="4112" spans="17:21">
      <c r="Q4112">
        <v>5</v>
      </c>
      <c r="R4112">
        <v>4</v>
      </c>
      <c r="S4112">
        <v>4</v>
      </c>
      <c r="T4112" t="s">
        <v>11352</v>
      </c>
      <c r="U4112" t="s">
        <v>11403</v>
      </c>
    </row>
    <row r="4113" spans="17:21">
      <c r="Q4113">
        <v>5</v>
      </c>
      <c r="R4113">
        <v>4</v>
      </c>
      <c r="S4113">
        <v>5</v>
      </c>
      <c r="T4113" t="s">
        <v>8392</v>
      </c>
      <c r="U4113" t="s">
        <v>11404</v>
      </c>
    </row>
    <row r="4114" spans="17:21">
      <c r="Q4114">
        <v>5</v>
      </c>
      <c r="R4114">
        <v>4</v>
      </c>
      <c r="S4114">
        <v>6</v>
      </c>
      <c r="T4114" t="s">
        <v>6672</v>
      </c>
      <c r="U4114" t="s">
        <v>11405</v>
      </c>
    </row>
    <row r="4115" spans="17:21">
      <c r="Q4115">
        <v>5</v>
      </c>
      <c r="R4115">
        <v>4</v>
      </c>
      <c r="S4115">
        <v>7</v>
      </c>
      <c r="T4115" t="s">
        <v>8156</v>
      </c>
      <c r="U4115" t="s">
        <v>11406</v>
      </c>
    </row>
    <row r="4116" spans="17:21">
      <c r="Q4116">
        <v>5</v>
      </c>
      <c r="R4116">
        <v>4</v>
      </c>
      <c r="S4116">
        <v>8</v>
      </c>
      <c r="T4116" t="s">
        <v>11407</v>
      </c>
      <c r="U4116" t="s">
        <v>11408</v>
      </c>
    </row>
    <row r="4117" spans="17:21">
      <c r="Q4117">
        <v>5</v>
      </c>
      <c r="R4117">
        <v>4</v>
      </c>
      <c r="S4117">
        <v>9</v>
      </c>
      <c r="T4117" t="s">
        <v>335</v>
      </c>
      <c r="U4117" t="s">
        <v>11409</v>
      </c>
    </row>
    <row r="4118" spans="17:21">
      <c r="Q4118">
        <v>5</v>
      </c>
      <c r="R4118">
        <v>4</v>
      </c>
      <c r="S4118">
        <v>10</v>
      </c>
      <c r="T4118" t="s">
        <v>8188</v>
      </c>
      <c r="U4118" t="s">
        <v>11410</v>
      </c>
    </row>
    <row r="4119" spans="17:21">
      <c r="Q4119">
        <v>5</v>
      </c>
      <c r="R4119">
        <v>4</v>
      </c>
      <c r="S4119">
        <v>11</v>
      </c>
      <c r="T4119" t="s">
        <v>11326</v>
      </c>
      <c r="U4119" t="s">
        <v>11411</v>
      </c>
    </row>
    <row r="4120" spans="17:21">
      <c r="Q4120">
        <v>5</v>
      </c>
      <c r="R4120">
        <v>4</v>
      </c>
      <c r="S4120">
        <v>12</v>
      </c>
      <c r="T4120" t="s">
        <v>8057</v>
      </c>
      <c r="U4120" t="s">
        <v>11412</v>
      </c>
    </row>
    <row r="4121" spans="17:21">
      <c r="Q4121">
        <v>5</v>
      </c>
      <c r="R4121">
        <v>4</v>
      </c>
      <c r="S4121">
        <v>13</v>
      </c>
      <c r="T4121" t="s">
        <v>5650</v>
      </c>
      <c r="U4121" t="s">
        <v>11413</v>
      </c>
    </row>
    <row r="4122" spans="17:21">
      <c r="Q4122">
        <v>5</v>
      </c>
      <c r="R4122">
        <v>4</v>
      </c>
      <c r="S4122">
        <v>14</v>
      </c>
      <c r="T4122" t="s">
        <v>11414</v>
      </c>
      <c r="U4122" t="s">
        <v>11415</v>
      </c>
    </row>
    <row r="4123" spans="17:21">
      <c r="Q4123">
        <v>5</v>
      </c>
      <c r="R4123">
        <v>4</v>
      </c>
      <c r="S4123">
        <v>15</v>
      </c>
      <c r="T4123" t="s">
        <v>5605</v>
      </c>
      <c r="U4123" t="s">
        <v>11416</v>
      </c>
    </row>
    <row r="4124" spans="17:21">
      <c r="Q4124">
        <v>5</v>
      </c>
      <c r="R4124">
        <v>5</v>
      </c>
      <c r="S4124">
        <v>1</v>
      </c>
      <c r="T4124" t="s">
        <v>11417</v>
      </c>
      <c r="U4124" t="s">
        <v>11418</v>
      </c>
    </row>
    <row r="4125" spans="17:21">
      <c r="Q4125">
        <v>5</v>
      </c>
      <c r="R4125">
        <v>5</v>
      </c>
      <c r="S4125">
        <v>2</v>
      </c>
      <c r="T4125" t="s">
        <v>8381</v>
      </c>
      <c r="U4125" t="s">
        <v>11419</v>
      </c>
    </row>
    <row r="4126" spans="17:21">
      <c r="Q4126">
        <v>5</v>
      </c>
      <c r="R4126">
        <v>5</v>
      </c>
      <c r="S4126">
        <v>3</v>
      </c>
      <c r="T4126" t="s">
        <v>8114</v>
      </c>
      <c r="U4126" t="s">
        <v>11420</v>
      </c>
    </row>
    <row r="4127" spans="17:21">
      <c r="Q4127">
        <v>5</v>
      </c>
      <c r="R4127">
        <v>5</v>
      </c>
      <c r="S4127">
        <v>4</v>
      </c>
      <c r="T4127" t="s">
        <v>11303</v>
      </c>
      <c r="U4127" t="s">
        <v>11421</v>
      </c>
    </row>
    <row r="4128" spans="17:21">
      <c r="Q4128">
        <v>5</v>
      </c>
      <c r="R4128">
        <v>5</v>
      </c>
      <c r="S4128">
        <v>5</v>
      </c>
      <c r="T4128" t="s">
        <v>11422</v>
      </c>
      <c r="U4128" t="s">
        <v>11423</v>
      </c>
    </row>
    <row r="4129" spans="17:21">
      <c r="Q4129">
        <v>5</v>
      </c>
      <c r="R4129">
        <v>5</v>
      </c>
      <c r="S4129">
        <v>6</v>
      </c>
      <c r="T4129" t="s">
        <v>11352</v>
      </c>
      <c r="U4129" t="s">
        <v>11424</v>
      </c>
    </row>
    <row r="4130" spans="17:21">
      <c r="Q4130">
        <v>5</v>
      </c>
      <c r="R4130">
        <v>5</v>
      </c>
      <c r="S4130">
        <v>7</v>
      </c>
      <c r="T4130" t="s">
        <v>11360</v>
      </c>
      <c r="U4130" t="s">
        <v>11425</v>
      </c>
    </row>
    <row r="4131" spans="17:21">
      <c r="Q4131">
        <v>5</v>
      </c>
      <c r="R4131">
        <v>5</v>
      </c>
      <c r="S4131">
        <v>8</v>
      </c>
      <c r="T4131" t="s">
        <v>11358</v>
      </c>
      <c r="U4131" t="s">
        <v>11426</v>
      </c>
    </row>
    <row r="4132" spans="17:21">
      <c r="Q4132">
        <v>5</v>
      </c>
      <c r="R4132">
        <v>5</v>
      </c>
      <c r="S4132">
        <v>9</v>
      </c>
      <c r="T4132" t="s">
        <v>11427</v>
      </c>
      <c r="U4132" t="s">
        <v>11428</v>
      </c>
    </row>
    <row r="4133" spans="17:21">
      <c r="Q4133">
        <v>5</v>
      </c>
      <c r="R4133">
        <v>5</v>
      </c>
      <c r="S4133">
        <v>10</v>
      </c>
      <c r="T4133" t="s">
        <v>10240</v>
      </c>
      <c r="U4133" t="s">
        <v>11429</v>
      </c>
    </row>
    <row r="4134" spans="17:21">
      <c r="Q4134">
        <v>5</v>
      </c>
      <c r="R4134">
        <v>5</v>
      </c>
      <c r="S4134">
        <v>11</v>
      </c>
      <c r="T4134" t="s">
        <v>5818</v>
      </c>
      <c r="U4134" t="s">
        <v>11430</v>
      </c>
    </row>
    <row r="4135" spans="17:21">
      <c r="Q4135">
        <v>5</v>
      </c>
      <c r="R4135">
        <v>5</v>
      </c>
      <c r="S4135">
        <v>12</v>
      </c>
      <c r="T4135" t="s">
        <v>11431</v>
      </c>
      <c r="U4135" t="s">
        <v>11432</v>
      </c>
    </row>
    <row r="4136" spans="17:21">
      <c r="Q4136">
        <v>5</v>
      </c>
      <c r="R4136">
        <v>5</v>
      </c>
      <c r="S4136">
        <v>13</v>
      </c>
      <c r="T4136" t="s">
        <v>11433</v>
      </c>
      <c r="U4136" t="s">
        <v>11434</v>
      </c>
    </row>
    <row r="4137" spans="17:21">
      <c r="Q4137">
        <v>5</v>
      </c>
      <c r="R4137">
        <v>5</v>
      </c>
      <c r="S4137">
        <v>14</v>
      </c>
      <c r="T4137" t="s">
        <v>11435</v>
      </c>
      <c r="U4137" t="s">
        <v>11436</v>
      </c>
    </row>
    <row r="4138" spans="17:21">
      <c r="Q4138">
        <v>5</v>
      </c>
      <c r="R4138">
        <v>5</v>
      </c>
      <c r="S4138">
        <v>15</v>
      </c>
      <c r="T4138" t="s">
        <v>11437</v>
      </c>
      <c r="U4138" t="s">
        <v>11438</v>
      </c>
    </row>
    <row r="4139" spans="17:21">
      <c r="Q4139">
        <v>5</v>
      </c>
      <c r="R4139">
        <v>5</v>
      </c>
      <c r="S4139">
        <v>16</v>
      </c>
      <c r="T4139" t="s">
        <v>8132</v>
      </c>
      <c r="U4139" t="s">
        <v>11439</v>
      </c>
    </row>
    <row r="4140" spans="17:21">
      <c r="Q4140">
        <v>5</v>
      </c>
      <c r="R4140">
        <v>5</v>
      </c>
      <c r="S4140">
        <v>17</v>
      </c>
      <c r="T4140" t="s">
        <v>345</v>
      </c>
      <c r="U4140" t="s">
        <v>11440</v>
      </c>
    </row>
    <row r="4141" spans="17:21">
      <c r="Q4141">
        <v>5</v>
      </c>
      <c r="R4141">
        <v>5</v>
      </c>
      <c r="S4141">
        <v>18</v>
      </c>
      <c r="T4141" t="s">
        <v>370</v>
      </c>
      <c r="U4141" t="s">
        <v>11441</v>
      </c>
    </row>
    <row r="4142" spans="17:21">
      <c r="Q4142">
        <v>5</v>
      </c>
      <c r="R4142">
        <v>5</v>
      </c>
      <c r="S4142">
        <v>19</v>
      </c>
      <c r="T4142" t="s">
        <v>11326</v>
      </c>
      <c r="U4142" t="s">
        <v>11442</v>
      </c>
    </row>
    <row r="4143" spans="17:21">
      <c r="Q4143">
        <v>5</v>
      </c>
      <c r="R4143">
        <v>5</v>
      </c>
      <c r="S4143">
        <v>20</v>
      </c>
      <c r="T4143" t="s">
        <v>8057</v>
      </c>
      <c r="U4143" t="s">
        <v>11443</v>
      </c>
    </row>
    <row r="4144" spans="17:21">
      <c r="Q4144">
        <v>5</v>
      </c>
      <c r="R4144">
        <v>5</v>
      </c>
      <c r="S4144">
        <v>21</v>
      </c>
      <c r="T4144" t="s">
        <v>8243</v>
      </c>
      <c r="U4144" t="s">
        <v>11444</v>
      </c>
    </row>
    <row r="4145" spans="17:21">
      <c r="Q4145">
        <v>5</v>
      </c>
      <c r="R4145">
        <v>5</v>
      </c>
      <c r="S4145">
        <v>22</v>
      </c>
      <c r="T4145" t="s">
        <v>5822</v>
      </c>
      <c r="U4145" t="s">
        <v>11445</v>
      </c>
    </row>
    <row r="4146" spans="17:21">
      <c r="Q4146">
        <v>5</v>
      </c>
      <c r="R4146">
        <v>5</v>
      </c>
      <c r="S4146">
        <v>23</v>
      </c>
      <c r="T4146" t="s">
        <v>11446</v>
      </c>
      <c r="U4146" t="s">
        <v>11447</v>
      </c>
    </row>
    <row r="4147" spans="17:21">
      <c r="Q4147">
        <v>5</v>
      </c>
      <c r="R4147">
        <v>5</v>
      </c>
      <c r="S4147">
        <v>24</v>
      </c>
      <c r="T4147" t="s">
        <v>11448</v>
      </c>
      <c r="U4147" t="s">
        <v>11449</v>
      </c>
    </row>
    <row r="4148" spans="17:21">
      <c r="Q4148">
        <v>5</v>
      </c>
      <c r="R4148">
        <v>5</v>
      </c>
      <c r="S4148">
        <v>25</v>
      </c>
      <c r="T4148" t="s">
        <v>11450</v>
      </c>
      <c r="U4148" t="s">
        <v>11451</v>
      </c>
    </row>
    <row r="4149" spans="17:21">
      <c r="Q4149">
        <v>5</v>
      </c>
      <c r="R4149">
        <v>5</v>
      </c>
      <c r="S4149">
        <v>26</v>
      </c>
      <c r="T4149" t="s">
        <v>11452</v>
      </c>
      <c r="U4149" t="s">
        <v>11453</v>
      </c>
    </row>
    <row r="4150" spans="17:21">
      <c r="Q4150">
        <v>5</v>
      </c>
      <c r="R4150">
        <v>5</v>
      </c>
      <c r="S4150">
        <v>27</v>
      </c>
      <c r="T4150" t="s">
        <v>11454</v>
      </c>
      <c r="U4150" t="s">
        <v>11455</v>
      </c>
    </row>
    <row r="4151" spans="17:21">
      <c r="Q4151">
        <v>5</v>
      </c>
      <c r="R4151">
        <v>5</v>
      </c>
      <c r="S4151">
        <v>28</v>
      </c>
      <c r="T4151" t="s">
        <v>5605</v>
      </c>
      <c r="U4151" t="s">
        <v>11456</v>
      </c>
    </row>
    <row r="4152" spans="17:21">
      <c r="Q4152">
        <v>5</v>
      </c>
      <c r="R4152">
        <v>6</v>
      </c>
      <c r="S4152">
        <v>1</v>
      </c>
      <c r="T4152" t="s">
        <v>11457</v>
      </c>
      <c r="U4152" t="s">
        <v>11458</v>
      </c>
    </row>
    <row r="4153" spans="17:21">
      <c r="Q4153">
        <v>5</v>
      </c>
      <c r="R4153">
        <v>6</v>
      </c>
      <c r="S4153">
        <v>2</v>
      </c>
      <c r="T4153" t="s">
        <v>11303</v>
      </c>
      <c r="U4153" t="s">
        <v>11459</v>
      </c>
    </row>
    <row r="4154" spans="17:21">
      <c r="Q4154">
        <v>5</v>
      </c>
      <c r="R4154">
        <v>6</v>
      </c>
      <c r="S4154">
        <v>3</v>
      </c>
      <c r="T4154" t="s">
        <v>11305</v>
      </c>
      <c r="U4154" t="s">
        <v>11460</v>
      </c>
    </row>
    <row r="4155" spans="17:21">
      <c r="Q4155">
        <v>5</v>
      </c>
      <c r="R4155">
        <v>6</v>
      </c>
      <c r="S4155">
        <v>4</v>
      </c>
      <c r="T4155" t="s">
        <v>11461</v>
      </c>
      <c r="U4155" t="s">
        <v>11462</v>
      </c>
    </row>
    <row r="4156" spans="17:21">
      <c r="Q4156">
        <v>5</v>
      </c>
      <c r="R4156">
        <v>6</v>
      </c>
      <c r="S4156">
        <v>5</v>
      </c>
      <c r="T4156" t="s">
        <v>8156</v>
      </c>
      <c r="U4156" t="s">
        <v>11463</v>
      </c>
    </row>
    <row r="4157" spans="17:21">
      <c r="Q4157">
        <v>5</v>
      </c>
      <c r="R4157">
        <v>6</v>
      </c>
      <c r="S4157">
        <v>6</v>
      </c>
      <c r="T4157" t="s">
        <v>10240</v>
      </c>
      <c r="U4157" t="s">
        <v>11464</v>
      </c>
    </row>
    <row r="4158" spans="17:21">
      <c r="Q4158">
        <v>5</v>
      </c>
      <c r="R4158">
        <v>6</v>
      </c>
      <c r="S4158">
        <v>7</v>
      </c>
      <c r="T4158" t="s">
        <v>6672</v>
      </c>
      <c r="U4158" t="s">
        <v>11465</v>
      </c>
    </row>
    <row r="4159" spans="17:21">
      <c r="Q4159">
        <v>5</v>
      </c>
      <c r="R4159">
        <v>6</v>
      </c>
      <c r="S4159">
        <v>8</v>
      </c>
      <c r="T4159" t="s">
        <v>11466</v>
      </c>
      <c r="U4159" t="s">
        <v>11467</v>
      </c>
    </row>
    <row r="4160" spans="17:21">
      <c r="Q4160">
        <v>5</v>
      </c>
      <c r="R4160">
        <v>6</v>
      </c>
      <c r="S4160">
        <v>9</v>
      </c>
      <c r="T4160" t="s">
        <v>11468</v>
      </c>
      <c r="U4160" t="s">
        <v>11469</v>
      </c>
    </row>
    <row r="4161" spans="17:21">
      <c r="Q4161">
        <v>5</v>
      </c>
      <c r="R4161">
        <v>6</v>
      </c>
      <c r="S4161">
        <v>10</v>
      </c>
      <c r="T4161" t="s">
        <v>370</v>
      </c>
      <c r="U4161" t="s">
        <v>11470</v>
      </c>
    </row>
    <row r="4162" spans="17:21">
      <c r="Q4162">
        <v>5</v>
      </c>
      <c r="R4162">
        <v>6</v>
      </c>
      <c r="S4162">
        <v>11</v>
      </c>
      <c r="T4162" t="s">
        <v>11471</v>
      </c>
      <c r="U4162" t="s">
        <v>11472</v>
      </c>
    </row>
    <row r="4163" spans="17:21">
      <c r="Q4163">
        <v>5</v>
      </c>
      <c r="R4163">
        <v>6</v>
      </c>
      <c r="S4163">
        <v>12</v>
      </c>
      <c r="T4163" t="s">
        <v>11473</v>
      </c>
      <c r="U4163" t="s">
        <v>11474</v>
      </c>
    </row>
    <row r="4164" spans="17:21">
      <c r="Q4164">
        <v>5</v>
      </c>
      <c r="R4164">
        <v>6</v>
      </c>
      <c r="S4164">
        <v>13</v>
      </c>
      <c r="T4164" t="s">
        <v>11475</v>
      </c>
      <c r="U4164" t="s">
        <v>11476</v>
      </c>
    </row>
    <row r="4165" spans="17:21">
      <c r="Q4165">
        <v>5</v>
      </c>
      <c r="R4165">
        <v>6</v>
      </c>
      <c r="S4165">
        <v>14</v>
      </c>
      <c r="T4165" t="s">
        <v>11477</v>
      </c>
      <c r="U4165" t="s">
        <v>11478</v>
      </c>
    </row>
    <row r="4166" spans="17:21">
      <c r="Q4166">
        <v>5</v>
      </c>
      <c r="R4166">
        <v>6</v>
      </c>
      <c r="S4166">
        <v>15</v>
      </c>
      <c r="T4166" t="s">
        <v>11479</v>
      </c>
      <c r="U4166" t="s">
        <v>11480</v>
      </c>
    </row>
    <row r="4167" spans="17:21">
      <c r="Q4167">
        <v>5</v>
      </c>
      <c r="R4167">
        <v>6</v>
      </c>
      <c r="S4167">
        <v>16</v>
      </c>
      <c r="T4167" t="s">
        <v>11481</v>
      </c>
      <c r="U4167" t="s">
        <v>11482</v>
      </c>
    </row>
    <row r="4168" spans="17:21">
      <c r="Q4168">
        <v>5</v>
      </c>
      <c r="R4168">
        <v>6</v>
      </c>
      <c r="S4168">
        <v>17</v>
      </c>
      <c r="T4168" t="s">
        <v>11483</v>
      </c>
      <c r="U4168" t="s">
        <v>11484</v>
      </c>
    </row>
    <row r="4169" spans="17:21">
      <c r="Q4169">
        <v>5</v>
      </c>
      <c r="R4169">
        <v>6</v>
      </c>
      <c r="S4169">
        <v>18</v>
      </c>
      <c r="T4169" t="s">
        <v>11485</v>
      </c>
      <c r="U4169" t="s">
        <v>11486</v>
      </c>
    </row>
    <row r="4170" spans="17:21">
      <c r="Q4170">
        <v>5</v>
      </c>
      <c r="R4170">
        <v>6</v>
      </c>
      <c r="S4170">
        <v>19</v>
      </c>
      <c r="T4170" t="s">
        <v>11487</v>
      </c>
      <c r="U4170" t="s">
        <v>11488</v>
      </c>
    </row>
    <row r="4171" spans="17:21">
      <c r="Q4171">
        <v>5</v>
      </c>
      <c r="R4171">
        <v>6</v>
      </c>
      <c r="S4171">
        <v>20</v>
      </c>
      <c r="T4171" t="s">
        <v>8243</v>
      </c>
      <c r="U4171" t="s">
        <v>11489</v>
      </c>
    </row>
    <row r="4172" spans="17:21">
      <c r="Q4172">
        <v>5</v>
      </c>
      <c r="R4172">
        <v>6</v>
      </c>
      <c r="S4172">
        <v>21</v>
      </c>
      <c r="T4172" t="s">
        <v>5650</v>
      </c>
      <c r="U4172" t="s">
        <v>11490</v>
      </c>
    </row>
    <row r="4173" spans="17:21">
      <c r="Q4173">
        <v>5</v>
      </c>
      <c r="R4173">
        <v>6</v>
      </c>
      <c r="S4173">
        <v>22</v>
      </c>
      <c r="T4173" t="s">
        <v>11326</v>
      </c>
      <c r="U4173" t="s">
        <v>11491</v>
      </c>
    </row>
    <row r="4174" spans="17:21">
      <c r="Q4174">
        <v>5</v>
      </c>
      <c r="R4174">
        <v>6</v>
      </c>
      <c r="S4174">
        <v>23</v>
      </c>
      <c r="T4174" t="s">
        <v>11492</v>
      </c>
      <c r="U4174" t="s">
        <v>11493</v>
      </c>
    </row>
    <row r="4175" spans="17:21">
      <c r="Q4175">
        <v>5</v>
      </c>
      <c r="R4175">
        <v>6</v>
      </c>
      <c r="S4175">
        <v>24</v>
      </c>
      <c r="T4175" t="s">
        <v>11494</v>
      </c>
      <c r="U4175" t="s">
        <v>11495</v>
      </c>
    </row>
    <row r="4176" spans="17:21">
      <c r="Q4176">
        <v>5</v>
      </c>
      <c r="R4176">
        <v>6</v>
      </c>
      <c r="S4176">
        <v>25</v>
      </c>
      <c r="T4176" t="s">
        <v>11496</v>
      </c>
      <c r="U4176" t="s">
        <v>11497</v>
      </c>
    </row>
    <row r="4177" spans="17:21">
      <c r="Q4177">
        <v>5</v>
      </c>
      <c r="R4177">
        <v>6</v>
      </c>
      <c r="S4177">
        <v>26</v>
      </c>
      <c r="T4177" t="s">
        <v>5605</v>
      </c>
      <c r="U4177" t="s">
        <v>11498</v>
      </c>
    </row>
    <row r="4178" spans="17:21">
      <c r="Q4178">
        <v>5</v>
      </c>
      <c r="R4178">
        <v>7</v>
      </c>
      <c r="S4178">
        <v>1</v>
      </c>
      <c r="T4178" t="s">
        <v>8114</v>
      </c>
      <c r="U4178" t="s">
        <v>11499</v>
      </c>
    </row>
    <row r="4179" spans="17:21">
      <c r="Q4179">
        <v>5</v>
      </c>
      <c r="R4179">
        <v>7</v>
      </c>
      <c r="S4179">
        <v>2</v>
      </c>
      <c r="T4179" t="s">
        <v>11500</v>
      </c>
      <c r="U4179" t="s">
        <v>11501</v>
      </c>
    </row>
    <row r="4180" spans="17:21">
      <c r="Q4180">
        <v>5</v>
      </c>
      <c r="R4180">
        <v>7</v>
      </c>
      <c r="S4180">
        <v>3</v>
      </c>
      <c r="T4180" t="s">
        <v>5638</v>
      </c>
      <c r="U4180" t="s">
        <v>11502</v>
      </c>
    </row>
    <row r="4181" spans="17:21">
      <c r="Q4181">
        <v>5</v>
      </c>
      <c r="R4181">
        <v>7</v>
      </c>
      <c r="S4181">
        <v>4</v>
      </c>
      <c r="T4181" t="s">
        <v>11352</v>
      </c>
      <c r="U4181" t="s">
        <v>11503</v>
      </c>
    </row>
    <row r="4182" spans="17:21">
      <c r="Q4182">
        <v>5</v>
      </c>
      <c r="R4182">
        <v>7</v>
      </c>
      <c r="S4182">
        <v>5</v>
      </c>
      <c r="T4182" t="s">
        <v>10240</v>
      </c>
      <c r="U4182" t="s">
        <v>11504</v>
      </c>
    </row>
    <row r="4183" spans="17:21">
      <c r="Q4183">
        <v>5</v>
      </c>
      <c r="R4183">
        <v>7</v>
      </c>
      <c r="S4183">
        <v>6</v>
      </c>
      <c r="T4183" t="s">
        <v>11505</v>
      </c>
      <c r="U4183" t="s">
        <v>11506</v>
      </c>
    </row>
    <row r="4184" spans="17:21">
      <c r="Q4184">
        <v>5</v>
      </c>
      <c r="R4184">
        <v>7</v>
      </c>
      <c r="S4184">
        <v>7</v>
      </c>
      <c r="T4184" t="s">
        <v>11507</v>
      </c>
      <c r="U4184" t="s">
        <v>11508</v>
      </c>
    </row>
    <row r="4185" spans="17:21">
      <c r="Q4185">
        <v>5</v>
      </c>
      <c r="R4185">
        <v>7</v>
      </c>
      <c r="S4185">
        <v>8</v>
      </c>
      <c r="T4185" t="s">
        <v>11509</v>
      </c>
      <c r="U4185" t="s">
        <v>11510</v>
      </c>
    </row>
    <row r="4186" spans="17:21">
      <c r="Q4186">
        <v>5</v>
      </c>
      <c r="R4186">
        <v>7</v>
      </c>
      <c r="S4186">
        <v>9</v>
      </c>
      <c r="T4186" t="s">
        <v>11511</v>
      </c>
      <c r="U4186" t="s">
        <v>11512</v>
      </c>
    </row>
    <row r="4187" spans="17:21">
      <c r="Q4187">
        <v>5</v>
      </c>
      <c r="R4187">
        <v>7</v>
      </c>
      <c r="S4187">
        <v>10</v>
      </c>
      <c r="T4187" t="s">
        <v>11513</v>
      </c>
      <c r="U4187" t="s">
        <v>11514</v>
      </c>
    </row>
    <row r="4188" spans="17:21">
      <c r="Q4188">
        <v>5</v>
      </c>
      <c r="R4188">
        <v>7</v>
      </c>
      <c r="S4188">
        <v>11</v>
      </c>
      <c r="T4188" t="s">
        <v>11515</v>
      </c>
      <c r="U4188" t="s">
        <v>11516</v>
      </c>
    </row>
    <row r="4189" spans="17:21">
      <c r="Q4189">
        <v>5</v>
      </c>
      <c r="R4189">
        <v>7</v>
      </c>
      <c r="S4189">
        <v>12</v>
      </c>
      <c r="T4189" t="s">
        <v>11517</v>
      </c>
      <c r="U4189" t="s">
        <v>11518</v>
      </c>
    </row>
    <row r="4190" spans="17:21">
      <c r="Q4190">
        <v>5</v>
      </c>
      <c r="R4190">
        <v>7</v>
      </c>
      <c r="S4190">
        <v>13</v>
      </c>
      <c r="T4190" t="s">
        <v>11519</v>
      </c>
      <c r="U4190" t="s">
        <v>11520</v>
      </c>
    </row>
    <row r="4191" spans="17:21">
      <c r="Q4191">
        <v>5</v>
      </c>
      <c r="R4191">
        <v>7</v>
      </c>
      <c r="S4191">
        <v>14</v>
      </c>
      <c r="T4191" t="s">
        <v>5605</v>
      </c>
      <c r="U4191" t="s">
        <v>11521</v>
      </c>
    </row>
    <row r="4192" spans="17:21">
      <c r="Q4192">
        <v>5</v>
      </c>
      <c r="R4192">
        <v>8</v>
      </c>
      <c r="S4192">
        <v>1</v>
      </c>
      <c r="T4192" t="s">
        <v>11522</v>
      </c>
      <c r="U4192" t="s">
        <v>11523</v>
      </c>
    </row>
    <row r="4193" spans="17:21">
      <c r="Q4193">
        <v>5</v>
      </c>
      <c r="R4193">
        <v>8</v>
      </c>
      <c r="S4193">
        <v>2</v>
      </c>
      <c r="T4193" t="s">
        <v>11524</v>
      </c>
      <c r="U4193" t="s">
        <v>11525</v>
      </c>
    </row>
    <row r="4194" spans="17:21">
      <c r="Q4194">
        <v>5</v>
      </c>
      <c r="R4194">
        <v>8</v>
      </c>
      <c r="S4194">
        <v>3</v>
      </c>
      <c r="T4194" t="s">
        <v>11526</v>
      </c>
      <c r="U4194" t="s">
        <v>11527</v>
      </c>
    </row>
    <row r="4195" spans="17:21">
      <c r="Q4195">
        <v>5</v>
      </c>
      <c r="R4195">
        <v>8</v>
      </c>
      <c r="S4195">
        <v>4</v>
      </c>
      <c r="T4195" t="s">
        <v>5794</v>
      </c>
      <c r="U4195" t="s">
        <v>11528</v>
      </c>
    </row>
    <row r="4196" spans="17:21">
      <c r="Q4196">
        <v>5</v>
      </c>
      <c r="R4196">
        <v>8</v>
      </c>
      <c r="S4196">
        <v>5</v>
      </c>
      <c r="T4196" t="s">
        <v>11529</v>
      </c>
      <c r="U4196" t="s">
        <v>11530</v>
      </c>
    </row>
    <row r="4197" spans="17:21">
      <c r="Q4197">
        <v>5</v>
      </c>
      <c r="R4197">
        <v>8</v>
      </c>
      <c r="S4197">
        <v>6</v>
      </c>
      <c r="T4197" t="s">
        <v>7662</v>
      </c>
      <c r="U4197" t="s">
        <v>11531</v>
      </c>
    </row>
    <row r="4198" spans="17:21">
      <c r="Q4198">
        <v>5</v>
      </c>
      <c r="R4198">
        <v>8</v>
      </c>
      <c r="S4198">
        <v>7</v>
      </c>
      <c r="T4198" t="s">
        <v>7666</v>
      </c>
      <c r="U4198" t="s">
        <v>11532</v>
      </c>
    </row>
    <row r="4199" spans="17:21">
      <c r="Q4199">
        <v>5</v>
      </c>
      <c r="R4199">
        <v>8</v>
      </c>
      <c r="S4199">
        <v>8</v>
      </c>
      <c r="T4199" t="s">
        <v>7411</v>
      </c>
      <c r="U4199" t="s">
        <v>11533</v>
      </c>
    </row>
    <row r="4200" spans="17:21">
      <c r="Q4200">
        <v>5</v>
      </c>
      <c r="R4200">
        <v>8</v>
      </c>
      <c r="S4200">
        <v>9</v>
      </c>
      <c r="T4200" t="s">
        <v>11534</v>
      </c>
      <c r="U4200" t="s">
        <v>11535</v>
      </c>
    </row>
    <row r="4201" spans="17:21">
      <c r="Q4201">
        <v>5</v>
      </c>
      <c r="R4201">
        <v>8</v>
      </c>
      <c r="S4201">
        <v>10</v>
      </c>
      <c r="T4201" t="s">
        <v>5263</v>
      </c>
      <c r="U4201" t="s">
        <v>11536</v>
      </c>
    </row>
    <row r="4202" spans="17:21">
      <c r="Q4202">
        <v>5</v>
      </c>
      <c r="R4202">
        <v>8</v>
      </c>
      <c r="S4202">
        <v>11</v>
      </c>
      <c r="T4202" t="s">
        <v>2575</v>
      </c>
      <c r="U4202" t="s">
        <v>11537</v>
      </c>
    </row>
    <row r="4203" spans="17:21">
      <c r="Q4203">
        <v>5</v>
      </c>
      <c r="R4203">
        <v>8</v>
      </c>
      <c r="S4203">
        <v>12</v>
      </c>
      <c r="T4203" t="s">
        <v>11538</v>
      </c>
      <c r="U4203" t="s">
        <v>11539</v>
      </c>
    </row>
    <row r="4204" spans="17:21">
      <c r="Q4204">
        <v>5</v>
      </c>
      <c r="R4204">
        <v>8</v>
      </c>
      <c r="S4204">
        <v>13</v>
      </c>
      <c r="T4204" t="s">
        <v>11540</v>
      </c>
      <c r="U4204" t="s">
        <v>11541</v>
      </c>
    </row>
    <row r="4205" spans="17:21">
      <c r="Q4205">
        <v>5</v>
      </c>
      <c r="R4205">
        <v>8</v>
      </c>
      <c r="S4205">
        <v>14</v>
      </c>
      <c r="T4205" t="s">
        <v>5994</v>
      </c>
      <c r="U4205" t="s">
        <v>11542</v>
      </c>
    </row>
    <row r="4206" spans="17:21">
      <c r="Q4206">
        <v>5</v>
      </c>
      <c r="R4206">
        <v>8</v>
      </c>
      <c r="S4206">
        <v>15</v>
      </c>
      <c r="T4206" t="s">
        <v>11543</v>
      </c>
      <c r="U4206" t="s">
        <v>11544</v>
      </c>
    </row>
    <row r="4207" spans="17:21">
      <c r="Q4207">
        <v>5</v>
      </c>
      <c r="R4207">
        <v>8</v>
      </c>
      <c r="S4207">
        <v>16</v>
      </c>
      <c r="T4207" t="s">
        <v>394</v>
      </c>
      <c r="U4207" t="s">
        <v>11545</v>
      </c>
    </row>
    <row r="4208" spans="17:21">
      <c r="Q4208">
        <v>5</v>
      </c>
      <c r="R4208">
        <v>8</v>
      </c>
      <c r="S4208">
        <v>17</v>
      </c>
      <c r="T4208" t="s">
        <v>2571</v>
      </c>
      <c r="U4208" t="s">
        <v>11546</v>
      </c>
    </row>
    <row r="4209" spans="17:21">
      <c r="Q4209">
        <v>5</v>
      </c>
      <c r="R4209">
        <v>8</v>
      </c>
      <c r="S4209">
        <v>18</v>
      </c>
      <c r="T4209" t="s">
        <v>11547</v>
      </c>
      <c r="U4209" t="s">
        <v>11548</v>
      </c>
    </row>
    <row r="4210" spans="17:21">
      <c r="Q4210">
        <v>5</v>
      </c>
      <c r="R4210">
        <v>8</v>
      </c>
      <c r="S4210">
        <v>19</v>
      </c>
      <c r="T4210" t="s">
        <v>11326</v>
      </c>
      <c r="U4210" t="s">
        <v>11549</v>
      </c>
    </row>
    <row r="4211" spans="17:21">
      <c r="Q4211">
        <v>5</v>
      </c>
      <c r="R4211">
        <v>8</v>
      </c>
      <c r="S4211">
        <v>20</v>
      </c>
      <c r="T4211" t="s">
        <v>8057</v>
      </c>
      <c r="U4211" t="s">
        <v>11550</v>
      </c>
    </row>
    <row r="4212" spans="17:21">
      <c r="Q4212">
        <v>5</v>
      </c>
      <c r="R4212">
        <v>8</v>
      </c>
      <c r="S4212">
        <v>21</v>
      </c>
      <c r="T4212" t="s">
        <v>3144</v>
      </c>
      <c r="U4212" t="s">
        <v>11551</v>
      </c>
    </row>
    <row r="4213" spans="17:21">
      <c r="Q4213">
        <v>5</v>
      </c>
      <c r="R4213">
        <v>8</v>
      </c>
      <c r="S4213">
        <v>22</v>
      </c>
      <c r="T4213" t="s">
        <v>11330</v>
      </c>
      <c r="U4213" t="s">
        <v>11552</v>
      </c>
    </row>
    <row r="4214" spans="17:21">
      <c r="Q4214">
        <v>5</v>
      </c>
      <c r="R4214">
        <v>8</v>
      </c>
      <c r="S4214">
        <v>23</v>
      </c>
      <c r="T4214" t="s">
        <v>3084</v>
      </c>
      <c r="U4214" t="s">
        <v>11553</v>
      </c>
    </row>
    <row r="4215" spans="17:21">
      <c r="Q4215">
        <v>5</v>
      </c>
      <c r="R4215">
        <v>8</v>
      </c>
      <c r="S4215">
        <v>24</v>
      </c>
      <c r="T4215" t="s">
        <v>11554</v>
      </c>
      <c r="U4215" t="s">
        <v>11555</v>
      </c>
    </row>
    <row r="4216" spans="17:21">
      <c r="Q4216">
        <v>5</v>
      </c>
      <c r="R4216">
        <v>8</v>
      </c>
      <c r="S4216">
        <v>25</v>
      </c>
      <c r="T4216" t="s">
        <v>11556</v>
      </c>
      <c r="U4216" t="s">
        <v>11557</v>
      </c>
    </row>
    <row r="4217" spans="17:21">
      <c r="Q4217">
        <v>5</v>
      </c>
      <c r="R4217">
        <v>8</v>
      </c>
      <c r="S4217">
        <v>26</v>
      </c>
      <c r="T4217" t="s">
        <v>11340</v>
      </c>
      <c r="U4217" t="s">
        <v>11558</v>
      </c>
    </row>
    <row r="4218" spans="17:21">
      <c r="Q4218">
        <v>5</v>
      </c>
      <c r="R4218">
        <v>8</v>
      </c>
      <c r="S4218">
        <v>27</v>
      </c>
      <c r="T4218" t="s">
        <v>11342</v>
      </c>
      <c r="U4218" t="s">
        <v>11559</v>
      </c>
    </row>
    <row r="4219" spans="17:21">
      <c r="Q4219">
        <v>5</v>
      </c>
      <c r="R4219">
        <v>8</v>
      </c>
      <c r="S4219">
        <v>28</v>
      </c>
      <c r="T4219" t="s">
        <v>11560</v>
      </c>
      <c r="U4219" t="s">
        <v>11561</v>
      </c>
    </row>
    <row r="4220" spans="17:21">
      <c r="Q4220">
        <v>5</v>
      </c>
      <c r="R4220">
        <v>8</v>
      </c>
      <c r="S4220">
        <v>29</v>
      </c>
      <c r="T4220" t="s">
        <v>11562</v>
      </c>
      <c r="U4220" t="s">
        <v>11563</v>
      </c>
    </row>
    <row r="4221" spans="17:21">
      <c r="Q4221">
        <v>5</v>
      </c>
      <c r="R4221">
        <v>8</v>
      </c>
      <c r="S4221">
        <v>30</v>
      </c>
      <c r="T4221" t="s">
        <v>5581</v>
      </c>
      <c r="U4221" t="s">
        <v>11564</v>
      </c>
    </row>
    <row r="4222" spans="17:21">
      <c r="Q4222">
        <v>5</v>
      </c>
      <c r="R4222">
        <v>8</v>
      </c>
      <c r="S4222">
        <v>31</v>
      </c>
      <c r="T4222" t="s">
        <v>5589</v>
      </c>
      <c r="U4222" t="s">
        <v>11565</v>
      </c>
    </row>
    <row r="4223" spans="17:21">
      <c r="Q4223">
        <v>5</v>
      </c>
      <c r="R4223">
        <v>8</v>
      </c>
      <c r="S4223">
        <v>32</v>
      </c>
      <c r="T4223" t="s">
        <v>5593</v>
      </c>
      <c r="U4223" t="s">
        <v>11566</v>
      </c>
    </row>
    <row r="4224" spans="17:21">
      <c r="Q4224">
        <v>5</v>
      </c>
      <c r="R4224">
        <v>8</v>
      </c>
      <c r="S4224">
        <v>33</v>
      </c>
      <c r="T4224" t="s">
        <v>5605</v>
      </c>
      <c r="U4224" t="s">
        <v>11567</v>
      </c>
    </row>
    <row r="4225" spans="17:21">
      <c r="Q4225">
        <v>5</v>
      </c>
      <c r="R4225">
        <v>9</v>
      </c>
      <c r="S4225">
        <v>1</v>
      </c>
      <c r="T4225" t="s">
        <v>8114</v>
      </c>
      <c r="U4225" t="s">
        <v>11568</v>
      </c>
    </row>
    <row r="4226" spans="17:21">
      <c r="Q4226">
        <v>5</v>
      </c>
      <c r="R4226">
        <v>9</v>
      </c>
      <c r="S4226">
        <v>2</v>
      </c>
      <c r="T4226" t="s">
        <v>11569</v>
      </c>
      <c r="U4226" t="s">
        <v>11570</v>
      </c>
    </row>
    <row r="4227" spans="17:21">
      <c r="Q4227">
        <v>5</v>
      </c>
      <c r="R4227">
        <v>9</v>
      </c>
      <c r="S4227">
        <v>3</v>
      </c>
      <c r="T4227" t="s">
        <v>11303</v>
      </c>
      <c r="U4227" t="s">
        <v>11571</v>
      </c>
    </row>
    <row r="4228" spans="17:21">
      <c r="Q4228">
        <v>5</v>
      </c>
      <c r="R4228">
        <v>9</v>
      </c>
      <c r="S4228">
        <v>4</v>
      </c>
      <c r="T4228" t="s">
        <v>11352</v>
      </c>
      <c r="U4228" t="s">
        <v>11572</v>
      </c>
    </row>
    <row r="4229" spans="17:21">
      <c r="Q4229">
        <v>5</v>
      </c>
      <c r="R4229">
        <v>9</v>
      </c>
      <c r="S4229">
        <v>5</v>
      </c>
      <c r="T4229" t="s">
        <v>11573</v>
      </c>
      <c r="U4229" t="s">
        <v>11574</v>
      </c>
    </row>
    <row r="4230" spans="17:21">
      <c r="Q4230">
        <v>5</v>
      </c>
      <c r="R4230">
        <v>9</v>
      </c>
      <c r="S4230">
        <v>6</v>
      </c>
      <c r="T4230" t="s">
        <v>8156</v>
      </c>
      <c r="U4230" t="s">
        <v>11575</v>
      </c>
    </row>
    <row r="4231" spans="17:21">
      <c r="Q4231">
        <v>5</v>
      </c>
      <c r="R4231">
        <v>9</v>
      </c>
      <c r="S4231">
        <v>7</v>
      </c>
      <c r="T4231" t="s">
        <v>11576</v>
      </c>
      <c r="U4231" t="s">
        <v>11577</v>
      </c>
    </row>
    <row r="4232" spans="17:21">
      <c r="Q4232">
        <v>5</v>
      </c>
      <c r="R4232">
        <v>9</v>
      </c>
      <c r="S4232">
        <v>8</v>
      </c>
      <c r="T4232" t="s">
        <v>11309</v>
      </c>
      <c r="U4232" t="s">
        <v>11578</v>
      </c>
    </row>
    <row r="4233" spans="17:21">
      <c r="Q4233">
        <v>5</v>
      </c>
      <c r="R4233">
        <v>9</v>
      </c>
      <c r="S4233">
        <v>9</v>
      </c>
      <c r="T4233" t="s">
        <v>11358</v>
      </c>
      <c r="U4233" t="s">
        <v>11579</v>
      </c>
    </row>
    <row r="4234" spans="17:21">
      <c r="Q4234">
        <v>5</v>
      </c>
      <c r="R4234">
        <v>9</v>
      </c>
      <c r="S4234">
        <v>10</v>
      </c>
      <c r="T4234" t="s">
        <v>335</v>
      </c>
      <c r="U4234" t="s">
        <v>11580</v>
      </c>
    </row>
    <row r="4235" spans="17:21">
      <c r="Q4235">
        <v>5</v>
      </c>
      <c r="R4235">
        <v>9</v>
      </c>
      <c r="S4235">
        <v>11</v>
      </c>
      <c r="T4235" t="s">
        <v>8188</v>
      </c>
      <c r="U4235" t="s">
        <v>11581</v>
      </c>
    </row>
    <row r="4236" spans="17:21">
      <c r="Q4236">
        <v>5</v>
      </c>
      <c r="R4236">
        <v>9</v>
      </c>
      <c r="S4236">
        <v>12</v>
      </c>
      <c r="T4236" t="s">
        <v>11326</v>
      </c>
      <c r="U4236" t="s">
        <v>11582</v>
      </c>
    </row>
    <row r="4237" spans="17:21">
      <c r="Q4237">
        <v>5</v>
      </c>
      <c r="R4237">
        <v>9</v>
      </c>
      <c r="S4237">
        <v>13</v>
      </c>
      <c r="T4237" t="s">
        <v>11487</v>
      </c>
      <c r="U4237" t="s">
        <v>11583</v>
      </c>
    </row>
    <row r="4238" spans="17:21">
      <c r="Q4238">
        <v>5</v>
      </c>
      <c r="R4238">
        <v>9</v>
      </c>
      <c r="S4238">
        <v>14</v>
      </c>
      <c r="T4238" t="s">
        <v>11584</v>
      </c>
      <c r="U4238" t="s">
        <v>11585</v>
      </c>
    </row>
    <row r="4239" spans="17:21">
      <c r="Q4239">
        <v>5</v>
      </c>
      <c r="R4239">
        <v>9</v>
      </c>
      <c r="S4239">
        <v>15</v>
      </c>
      <c r="T4239" t="s">
        <v>5605</v>
      </c>
      <c r="U4239" t="s">
        <v>11586</v>
      </c>
    </row>
    <row r="4240" spans="17:21">
      <c r="Q4240">
        <v>5</v>
      </c>
      <c r="R4240">
        <v>10</v>
      </c>
      <c r="S4240">
        <v>1</v>
      </c>
      <c r="T4240" t="s">
        <v>6654</v>
      </c>
      <c r="U4240" t="s">
        <v>11587</v>
      </c>
    </row>
    <row r="4241" spans="17:21">
      <c r="Q4241">
        <v>5</v>
      </c>
      <c r="R4241">
        <v>10</v>
      </c>
      <c r="S4241">
        <v>2</v>
      </c>
      <c r="T4241" t="s">
        <v>394</v>
      </c>
      <c r="U4241" t="s">
        <v>11588</v>
      </c>
    </row>
    <row r="4242" spans="17:21">
      <c r="Q4242">
        <v>5</v>
      </c>
      <c r="R4242">
        <v>10</v>
      </c>
      <c r="S4242">
        <v>3</v>
      </c>
      <c r="T4242" t="s">
        <v>2571</v>
      </c>
      <c r="U4242" t="s">
        <v>11589</v>
      </c>
    </row>
    <row r="4243" spans="17:21">
      <c r="Q4243">
        <v>5</v>
      </c>
      <c r="R4243">
        <v>10</v>
      </c>
      <c r="S4243">
        <v>4</v>
      </c>
      <c r="T4243" t="s">
        <v>11590</v>
      </c>
      <c r="U4243" t="s">
        <v>11591</v>
      </c>
    </row>
    <row r="4244" spans="17:21">
      <c r="Q4244">
        <v>5</v>
      </c>
      <c r="R4244">
        <v>10</v>
      </c>
      <c r="S4244">
        <v>5</v>
      </c>
      <c r="T4244" t="s">
        <v>5619</v>
      </c>
      <c r="U4244" t="s">
        <v>11592</v>
      </c>
    </row>
    <row r="4245" spans="17:21">
      <c r="Q4245">
        <v>5</v>
      </c>
      <c r="R4245">
        <v>10</v>
      </c>
      <c r="S4245">
        <v>6</v>
      </c>
      <c r="T4245" t="s">
        <v>11593</v>
      </c>
      <c r="U4245" t="s">
        <v>11594</v>
      </c>
    </row>
    <row r="4246" spans="17:21">
      <c r="Q4246">
        <v>5</v>
      </c>
      <c r="R4246">
        <v>10</v>
      </c>
      <c r="S4246">
        <v>7</v>
      </c>
      <c r="T4246" t="s">
        <v>7662</v>
      </c>
      <c r="U4246" t="s">
        <v>11595</v>
      </c>
    </row>
    <row r="4247" spans="17:21">
      <c r="Q4247">
        <v>5</v>
      </c>
      <c r="R4247">
        <v>10</v>
      </c>
      <c r="S4247">
        <v>8</v>
      </c>
      <c r="T4247" t="s">
        <v>11596</v>
      </c>
      <c r="U4247" t="s">
        <v>11597</v>
      </c>
    </row>
    <row r="4248" spans="17:21">
      <c r="Q4248">
        <v>5</v>
      </c>
      <c r="R4248">
        <v>10</v>
      </c>
      <c r="S4248">
        <v>9</v>
      </c>
      <c r="T4248" t="s">
        <v>7684</v>
      </c>
      <c r="U4248" t="s">
        <v>11598</v>
      </c>
    </row>
    <row r="4249" spans="17:21">
      <c r="Q4249">
        <v>5</v>
      </c>
      <c r="R4249">
        <v>10</v>
      </c>
      <c r="S4249">
        <v>10</v>
      </c>
      <c r="T4249" t="s">
        <v>5994</v>
      </c>
      <c r="U4249" t="s">
        <v>11599</v>
      </c>
    </row>
    <row r="4250" spans="17:21">
      <c r="Q4250">
        <v>5</v>
      </c>
      <c r="R4250">
        <v>10</v>
      </c>
      <c r="S4250">
        <v>11</v>
      </c>
      <c r="T4250" t="s">
        <v>11600</v>
      </c>
      <c r="U4250" t="s">
        <v>11601</v>
      </c>
    </row>
    <row r="4251" spans="17:21">
      <c r="Q4251">
        <v>5</v>
      </c>
      <c r="R4251">
        <v>10</v>
      </c>
      <c r="S4251">
        <v>12</v>
      </c>
      <c r="T4251" t="s">
        <v>11330</v>
      </c>
      <c r="U4251" t="s">
        <v>11602</v>
      </c>
    </row>
    <row r="4252" spans="17:21">
      <c r="Q4252">
        <v>5</v>
      </c>
      <c r="R4252">
        <v>10</v>
      </c>
      <c r="S4252">
        <v>13</v>
      </c>
      <c r="T4252" t="s">
        <v>11342</v>
      </c>
      <c r="U4252" t="s">
        <v>11603</v>
      </c>
    </row>
    <row r="4253" spans="17:21">
      <c r="Q4253">
        <v>5</v>
      </c>
      <c r="R4253">
        <v>10</v>
      </c>
      <c r="S4253">
        <v>14</v>
      </c>
      <c r="T4253" t="s">
        <v>11340</v>
      </c>
      <c r="U4253" t="s">
        <v>11604</v>
      </c>
    </row>
    <row r="4254" spans="17:21">
      <c r="Q4254">
        <v>5</v>
      </c>
      <c r="R4254">
        <v>10</v>
      </c>
      <c r="S4254">
        <v>15</v>
      </c>
      <c r="T4254" t="s">
        <v>3144</v>
      </c>
      <c r="U4254" t="s">
        <v>11605</v>
      </c>
    </row>
    <row r="4255" spans="17:21">
      <c r="Q4255">
        <v>5</v>
      </c>
      <c r="R4255">
        <v>10</v>
      </c>
      <c r="S4255">
        <v>16</v>
      </c>
      <c r="T4255" t="s">
        <v>11606</v>
      </c>
      <c r="U4255" t="s">
        <v>11607</v>
      </c>
    </row>
    <row r="4256" spans="17:21">
      <c r="Q4256">
        <v>5</v>
      </c>
      <c r="R4256">
        <v>10</v>
      </c>
      <c r="S4256">
        <v>17</v>
      </c>
      <c r="T4256" t="s">
        <v>11608</v>
      </c>
      <c r="U4256" t="s">
        <v>11609</v>
      </c>
    </row>
    <row r="4257" spans="17:21">
      <c r="Q4257">
        <v>5</v>
      </c>
      <c r="R4257">
        <v>10</v>
      </c>
      <c r="S4257">
        <v>18</v>
      </c>
      <c r="T4257" t="s">
        <v>11326</v>
      </c>
      <c r="U4257" t="s">
        <v>11610</v>
      </c>
    </row>
    <row r="4258" spans="17:21">
      <c r="Q4258">
        <v>5</v>
      </c>
      <c r="R4258">
        <v>10</v>
      </c>
      <c r="S4258">
        <v>19</v>
      </c>
      <c r="T4258" t="s">
        <v>11611</v>
      </c>
      <c r="U4258" t="s">
        <v>11612</v>
      </c>
    </row>
    <row r="4259" spans="17:21">
      <c r="Q4259">
        <v>5</v>
      </c>
      <c r="R4259">
        <v>10</v>
      </c>
      <c r="S4259">
        <v>20</v>
      </c>
      <c r="T4259" t="s">
        <v>11613</v>
      </c>
      <c r="U4259" t="s">
        <v>11614</v>
      </c>
    </row>
    <row r="4260" spans="17:21">
      <c r="Q4260">
        <v>5</v>
      </c>
      <c r="R4260">
        <v>10</v>
      </c>
      <c r="S4260">
        <v>21</v>
      </c>
      <c r="T4260" t="s">
        <v>5605</v>
      </c>
      <c r="U4260" t="s">
        <v>11615</v>
      </c>
    </row>
    <row r="4261" spans="17:21">
      <c r="Q4261">
        <v>5</v>
      </c>
      <c r="R4261">
        <v>11</v>
      </c>
      <c r="S4261">
        <v>1</v>
      </c>
      <c r="T4261" t="s">
        <v>11616</v>
      </c>
      <c r="U4261" t="s">
        <v>11617</v>
      </c>
    </row>
    <row r="4262" spans="17:21">
      <c r="Q4262">
        <v>5</v>
      </c>
      <c r="R4262">
        <v>11</v>
      </c>
      <c r="S4262">
        <v>2</v>
      </c>
      <c r="T4262" t="s">
        <v>8114</v>
      </c>
      <c r="U4262" t="s">
        <v>11618</v>
      </c>
    </row>
    <row r="4263" spans="17:21">
      <c r="Q4263">
        <v>5</v>
      </c>
      <c r="R4263">
        <v>11</v>
      </c>
      <c r="S4263">
        <v>3</v>
      </c>
      <c r="T4263" t="s">
        <v>11303</v>
      </c>
      <c r="U4263" t="s">
        <v>11619</v>
      </c>
    </row>
    <row r="4264" spans="17:21">
      <c r="Q4264">
        <v>5</v>
      </c>
      <c r="R4264">
        <v>11</v>
      </c>
      <c r="S4264">
        <v>4</v>
      </c>
      <c r="T4264" t="s">
        <v>11620</v>
      </c>
      <c r="U4264" t="s">
        <v>11621</v>
      </c>
    </row>
    <row r="4265" spans="17:21">
      <c r="Q4265">
        <v>5</v>
      </c>
      <c r="R4265">
        <v>11</v>
      </c>
      <c r="S4265">
        <v>5</v>
      </c>
      <c r="T4265" t="s">
        <v>11622</v>
      </c>
      <c r="U4265" t="s">
        <v>11623</v>
      </c>
    </row>
    <row r="4266" spans="17:21">
      <c r="Q4266">
        <v>5</v>
      </c>
      <c r="R4266">
        <v>11</v>
      </c>
      <c r="S4266">
        <v>6</v>
      </c>
      <c r="T4266" t="s">
        <v>8156</v>
      </c>
      <c r="U4266" t="s">
        <v>11624</v>
      </c>
    </row>
    <row r="4267" spans="17:21">
      <c r="Q4267">
        <v>5</v>
      </c>
      <c r="R4267">
        <v>11</v>
      </c>
      <c r="S4267">
        <v>7</v>
      </c>
      <c r="T4267" t="s">
        <v>10240</v>
      </c>
      <c r="U4267" t="s">
        <v>11625</v>
      </c>
    </row>
    <row r="4268" spans="17:21">
      <c r="Q4268">
        <v>5</v>
      </c>
      <c r="R4268">
        <v>11</v>
      </c>
      <c r="S4268">
        <v>8</v>
      </c>
      <c r="T4268" t="s">
        <v>11626</v>
      </c>
      <c r="U4268" t="s">
        <v>11627</v>
      </c>
    </row>
    <row r="4269" spans="17:21">
      <c r="Q4269">
        <v>5</v>
      </c>
      <c r="R4269">
        <v>11</v>
      </c>
      <c r="S4269">
        <v>9</v>
      </c>
      <c r="T4269" t="s">
        <v>11628</v>
      </c>
      <c r="U4269" t="s">
        <v>11629</v>
      </c>
    </row>
    <row r="4270" spans="17:21">
      <c r="Q4270">
        <v>5</v>
      </c>
      <c r="R4270">
        <v>11</v>
      </c>
      <c r="S4270">
        <v>10</v>
      </c>
      <c r="T4270" t="s">
        <v>11630</v>
      </c>
      <c r="U4270" t="s">
        <v>11631</v>
      </c>
    </row>
    <row r="4271" spans="17:21">
      <c r="Q4271">
        <v>5</v>
      </c>
      <c r="R4271">
        <v>11</v>
      </c>
      <c r="S4271">
        <v>11</v>
      </c>
      <c r="T4271" t="s">
        <v>11632</v>
      </c>
      <c r="U4271" t="s">
        <v>11633</v>
      </c>
    </row>
    <row r="4272" spans="17:21">
      <c r="Q4272">
        <v>5</v>
      </c>
      <c r="R4272">
        <v>11</v>
      </c>
      <c r="S4272">
        <v>12</v>
      </c>
      <c r="T4272" t="s">
        <v>11326</v>
      </c>
      <c r="U4272" t="s">
        <v>11634</v>
      </c>
    </row>
    <row r="4273" spans="17:21">
      <c r="Q4273">
        <v>5</v>
      </c>
      <c r="R4273">
        <v>11</v>
      </c>
      <c r="S4273">
        <v>13</v>
      </c>
      <c r="T4273" t="s">
        <v>11487</v>
      </c>
      <c r="U4273" t="s">
        <v>11635</v>
      </c>
    </row>
    <row r="4274" spans="17:21">
      <c r="Q4274">
        <v>5</v>
      </c>
      <c r="R4274">
        <v>11</v>
      </c>
      <c r="S4274">
        <v>14</v>
      </c>
      <c r="T4274" t="s">
        <v>8243</v>
      </c>
      <c r="U4274" t="s">
        <v>11636</v>
      </c>
    </row>
    <row r="4275" spans="17:21">
      <c r="Q4275">
        <v>5</v>
      </c>
      <c r="R4275">
        <v>11</v>
      </c>
      <c r="S4275">
        <v>15</v>
      </c>
      <c r="T4275" t="s">
        <v>5650</v>
      </c>
      <c r="U4275" t="s">
        <v>11637</v>
      </c>
    </row>
    <row r="4276" spans="17:21">
      <c r="Q4276">
        <v>5</v>
      </c>
      <c r="R4276">
        <v>11</v>
      </c>
      <c r="S4276">
        <v>16</v>
      </c>
      <c r="T4276" t="s">
        <v>11638</v>
      </c>
      <c r="U4276" t="s">
        <v>11639</v>
      </c>
    </row>
    <row r="4277" spans="17:21">
      <c r="Q4277">
        <v>5</v>
      </c>
      <c r="R4277">
        <v>11</v>
      </c>
      <c r="S4277">
        <v>17</v>
      </c>
      <c r="T4277" t="s">
        <v>5605</v>
      </c>
      <c r="U4277" t="s">
        <v>11640</v>
      </c>
    </row>
    <row r="4278" spans="17:21">
      <c r="Q4278">
        <v>5</v>
      </c>
      <c r="R4278">
        <v>12</v>
      </c>
      <c r="S4278">
        <v>1</v>
      </c>
      <c r="T4278" t="s">
        <v>11641</v>
      </c>
      <c r="U4278" t="s">
        <v>11642</v>
      </c>
    </row>
    <row r="4279" spans="17:21">
      <c r="Q4279">
        <v>5</v>
      </c>
      <c r="R4279">
        <v>12</v>
      </c>
      <c r="S4279">
        <v>2</v>
      </c>
      <c r="T4279" t="s">
        <v>11643</v>
      </c>
      <c r="U4279" t="s">
        <v>11644</v>
      </c>
    </row>
    <row r="4280" spans="17:21">
      <c r="Q4280">
        <v>5</v>
      </c>
      <c r="R4280">
        <v>12</v>
      </c>
      <c r="S4280">
        <v>3</v>
      </c>
      <c r="T4280" t="s">
        <v>11645</v>
      </c>
      <c r="U4280" t="s">
        <v>11646</v>
      </c>
    </row>
    <row r="4281" spans="17:21">
      <c r="Q4281">
        <v>5</v>
      </c>
      <c r="R4281">
        <v>12</v>
      </c>
      <c r="S4281">
        <v>4</v>
      </c>
      <c r="T4281" t="s">
        <v>11647</v>
      </c>
      <c r="U4281" t="s">
        <v>11648</v>
      </c>
    </row>
    <row r="4282" spans="17:21">
      <c r="Q4282">
        <v>5</v>
      </c>
      <c r="R4282">
        <v>12</v>
      </c>
      <c r="S4282">
        <v>5</v>
      </c>
      <c r="T4282" t="s">
        <v>11649</v>
      </c>
      <c r="U4282" t="s">
        <v>11650</v>
      </c>
    </row>
    <row r="4283" spans="17:21">
      <c r="Q4283">
        <v>5</v>
      </c>
      <c r="R4283">
        <v>12</v>
      </c>
      <c r="S4283">
        <v>6</v>
      </c>
      <c r="T4283" t="s">
        <v>11651</v>
      </c>
      <c r="U4283" t="s">
        <v>11652</v>
      </c>
    </row>
    <row r="4284" spans="17:21">
      <c r="Q4284">
        <v>5</v>
      </c>
      <c r="R4284">
        <v>12</v>
      </c>
      <c r="S4284">
        <v>7</v>
      </c>
      <c r="T4284" t="s">
        <v>11653</v>
      </c>
      <c r="U4284" t="s">
        <v>11654</v>
      </c>
    </row>
    <row r="4285" spans="17:21">
      <c r="Q4285">
        <v>5</v>
      </c>
      <c r="R4285">
        <v>12</v>
      </c>
      <c r="S4285">
        <v>8</v>
      </c>
      <c r="T4285" t="s">
        <v>11655</v>
      </c>
      <c r="U4285" t="s">
        <v>11656</v>
      </c>
    </row>
    <row r="4286" spans="17:21">
      <c r="Q4286">
        <v>5</v>
      </c>
      <c r="R4286">
        <v>12</v>
      </c>
      <c r="S4286">
        <v>9</v>
      </c>
      <c r="T4286" t="s">
        <v>11657</v>
      </c>
      <c r="U4286" t="s">
        <v>11658</v>
      </c>
    </row>
    <row r="4287" spans="17:21">
      <c r="Q4287">
        <v>5</v>
      </c>
      <c r="R4287">
        <v>12</v>
      </c>
      <c r="S4287">
        <v>10</v>
      </c>
      <c r="T4287" t="s">
        <v>11659</v>
      </c>
      <c r="U4287" t="s">
        <v>11660</v>
      </c>
    </row>
    <row r="4288" spans="17:21">
      <c r="Q4288">
        <v>5</v>
      </c>
      <c r="R4288">
        <v>12</v>
      </c>
      <c r="S4288">
        <v>11</v>
      </c>
      <c r="T4288" t="s">
        <v>11661</v>
      </c>
      <c r="U4288" t="s">
        <v>11662</v>
      </c>
    </row>
    <row r="4289" spans="17:21">
      <c r="Q4289">
        <v>5</v>
      </c>
      <c r="R4289">
        <v>12</v>
      </c>
      <c r="S4289">
        <v>12</v>
      </c>
      <c r="T4289" t="s">
        <v>11663</v>
      </c>
      <c r="U4289" t="s">
        <v>11664</v>
      </c>
    </row>
    <row r="4290" spans="17:21">
      <c r="Q4290">
        <v>5</v>
      </c>
      <c r="R4290">
        <v>12</v>
      </c>
      <c r="S4290">
        <v>13</v>
      </c>
      <c r="T4290" t="s">
        <v>11665</v>
      </c>
      <c r="U4290" t="s">
        <v>11666</v>
      </c>
    </row>
    <row r="4291" spans="17:21">
      <c r="Q4291">
        <v>5</v>
      </c>
      <c r="R4291">
        <v>12</v>
      </c>
      <c r="S4291">
        <v>14</v>
      </c>
      <c r="T4291" t="s">
        <v>11667</v>
      </c>
      <c r="U4291" t="s">
        <v>11668</v>
      </c>
    </row>
    <row r="4292" spans="17:21">
      <c r="Q4292">
        <v>5</v>
      </c>
      <c r="R4292">
        <v>12</v>
      </c>
      <c r="S4292">
        <v>15</v>
      </c>
      <c r="T4292" t="s">
        <v>11669</v>
      </c>
      <c r="U4292" t="s">
        <v>11670</v>
      </c>
    </row>
    <row r="4293" spans="17:21">
      <c r="Q4293">
        <v>5</v>
      </c>
      <c r="R4293">
        <v>12</v>
      </c>
      <c r="S4293">
        <v>16</v>
      </c>
      <c r="T4293" t="s">
        <v>11671</v>
      </c>
      <c r="U4293" t="s">
        <v>11672</v>
      </c>
    </row>
    <row r="4294" spans="17:21">
      <c r="Q4294">
        <v>5</v>
      </c>
      <c r="R4294">
        <v>12</v>
      </c>
      <c r="S4294">
        <v>17</v>
      </c>
      <c r="T4294" t="s">
        <v>11673</v>
      </c>
      <c r="U4294" t="s">
        <v>11674</v>
      </c>
    </row>
    <row r="4295" spans="17:21">
      <c r="Q4295">
        <v>5</v>
      </c>
      <c r="R4295">
        <v>12</v>
      </c>
      <c r="S4295">
        <v>18</v>
      </c>
      <c r="T4295" t="s">
        <v>11675</v>
      </c>
      <c r="U4295" t="s">
        <v>11676</v>
      </c>
    </row>
    <row r="4296" spans="17:21">
      <c r="Q4296">
        <v>5</v>
      </c>
      <c r="R4296">
        <v>12</v>
      </c>
      <c r="S4296">
        <v>19</v>
      </c>
      <c r="T4296" t="s">
        <v>11677</v>
      </c>
      <c r="U4296" t="s">
        <v>11678</v>
      </c>
    </row>
    <row r="4297" spans="17:21">
      <c r="Q4297">
        <v>5</v>
      </c>
      <c r="R4297">
        <v>12</v>
      </c>
      <c r="S4297">
        <v>20</v>
      </c>
      <c r="T4297" t="s">
        <v>11679</v>
      </c>
      <c r="U4297" t="s">
        <v>11680</v>
      </c>
    </row>
    <row r="4298" spans="17:21">
      <c r="Q4298">
        <v>5</v>
      </c>
      <c r="R4298">
        <v>12</v>
      </c>
      <c r="S4298">
        <v>21</v>
      </c>
      <c r="T4298" t="s">
        <v>11681</v>
      </c>
      <c r="U4298" t="s">
        <v>11682</v>
      </c>
    </row>
    <row r="4299" spans="17:21">
      <c r="Q4299">
        <v>5</v>
      </c>
      <c r="R4299">
        <v>12</v>
      </c>
      <c r="S4299">
        <v>22</v>
      </c>
      <c r="T4299" t="s">
        <v>11683</v>
      </c>
      <c r="U4299" t="s">
        <v>11684</v>
      </c>
    </row>
    <row r="4300" spans="17:21">
      <c r="Q4300">
        <v>5</v>
      </c>
      <c r="R4300">
        <v>12</v>
      </c>
      <c r="S4300">
        <v>23</v>
      </c>
      <c r="T4300" t="s">
        <v>5605</v>
      </c>
      <c r="U4300" t="s">
        <v>11685</v>
      </c>
    </row>
    <row r="4301" spans="17:21">
      <c r="Q4301">
        <v>5</v>
      </c>
      <c r="R4301">
        <v>13</v>
      </c>
      <c r="S4301">
        <v>1</v>
      </c>
      <c r="T4301" t="s">
        <v>9668</v>
      </c>
      <c r="U4301" t="s">
        <v>11686</v>
      </c>
    </row>
    <row r="4302" spans="17:21">
      <c r="Q4302">
        <v>5</v>
      </c>
      <c r="R4302">
        <v>13</v>
      </c>
      <c r="S4302">
        <v>2</v>
      </c>
      <c r="T4302" t="s">
        <v>11687</v>
      </c>
      <c r="U4302" t="s">
        <v>11688</v>
      </c>
    </row>
    <row r="4303" spans="17:21">
      <c r="Q4303">
        <v>5</v>
      </c>
      <c r="R4303">
        <v>13</v>
      </c>
      <c r="S4303">
        <v>3</v>
      </c>
      <c r="T4303" t="s">
        <v>9675</v>
      </c>
      <c r="U4303" t="s">
        <v>11689</v>
      </c>
    </row>
    <row r="4304" spans="17:21">
      <c r="Q4304">
        <v>5</v>
      </c>
      <c r="R4304">
        <v>13</v>
      </c>
      <c r="S4304">
        <v>4</v>
      </c>
      <c r="T4304" t="s">
        <v>8156</v>
      </c>
      <c r="U4304" t="s">
        <v>11690</v>
      </c>
    </row>
    <row r="4305" spans="17:21">
      <c r="Q4305">
        <v>5</v>
      </c>
      <c r="R4305">
        <v>13</v>
      </c>
      <c r="S4305">
        <v>5</v>
      </c>
      <c r="T4305" t="s">
        <v>11691</v>
      </c>
      <c r="U4305" t="s">
        <v>11692</v>
      </c>
    </row>
    <row r="4306" spans="17:21">
      <c r="Q4306">
        <v>5</v>
      </c>
      <c r="R4306">
        <v>13</v>
      </c>
      <c r="S4306">
        <v>6</v>
      </c>
      <c r="T4306" t="s">
        <v>11693</v>
      </c>
      <c r="U4306" t="s">
        <v>11694</v>
      </c>
    </row>
    <row r="4307" spans="17:21">
      <c r="Q4307">
        <v>5</v>
      </c>
      <c r="R4307">
        <v>13</v>
      </c>
      <c r="S4307">
        <v>7</v>
      </c>
      <c r="T4307" t="s">
        <v>11695</v>
      </c>
      <c r="U4307" t="s">
        <v>11696</v>
      </c>
    </row>
    <row r="4308" spans="17:21">
      <c r="Q4308">
        <v>5</v>
      </c>
      <c r="R4308">
        <v>13</v>
      </c>
      <c r="S4308">
        <v>8</v>
      </c>
      <c r="T4308" t="s">
        <v>11697</v>
      </c>
      <c r="U4308" t="s">
        <v>11698</v>
      </c>
    </row>
    <row r="4309" spans="17:21">
      <c r="Q4309">
        <v>5</v>
      </c>
      <c r="R4309">
        <v>13</v>
      </c>
      <c r="S4309">
        <v>9</v>
      </c>
      <c r="T4309" t="s">
        <v>11699</v>
      </c>
      <c r="U4309" t="s">
        <v>11700</v>
      </c>
    </row>
    <row r="4310" spans="17:21">
      <c r="Q4310">
        <v>5</v>
      </c>
      <c r="R4310">
        <v>13</v>
      </c>
      <c r="S4310">
        <v>10</v>
      </c>
      <c r="T4310" t="s">
        <v>11701</v>
      </c>
      <c r="U4310" t="s">
        <v>11702</v>
      </c>
    </row>
    <row r="4311" spans="17:21">
      <c r="Q4311">
        <v>5</v>
      </c>
      <c r="R4311">
        <v>13</v>
      </c>
      <c r="S4311">
        <v>11</v>
      </c>
      <c r="T4311" t="s">
        <v>11703</v>
      </c>
      <c r="U4311" t="s">
        <v>11704</v>
      </c>
    </row>
    <row r="4312" spans="17:21">
      <c r="Q4312">
        <v>5</v>
      </c>
      <c r="R4312">
        <v>13</v>
      </c>
      <c r="S4312">
        <v>12</v>
      </c>
      <c r="T4312" t="s">
        <v>11705</v>
      </c>
      <c r="U4312" t="s">
        <v>11706</v>
      </c>
    </row>
    <row r="4313" spans="17:21">
      <c r="Q4313">
        <v>5</v>
      </c>
      <c r="R4313">
        <v>13</v>
      </c>
      <c r="S4313">
        <v>13</v>
      </c>
      <c r="T4313" t="s">
        <v>11707</v>
      </c>
      <c r="U4313" t="s">
        <v>11708</v>
      </c>
    </row>
    <row r="4314" spans="17:21">
      <c r="Q4314">
        <v>5</v>
      </c>
      <c r="R4314">
        <v>13</v>
      </c>
      <c r="S4314">
        <v>14</v>
      </c>
      <c r="T4314" t="s">
        <v>11709</v>
      </c>
      <c r="U4314" t="s">
        <v>11710</v>
      </c>
    </row>
    <row r="4315" spans="17:21">
      <c r="Q4315">
        <v>5</v>
      </c>
      <c r="R4315">
        <v>13</v>
      </c>
      <c r="S4315">
        <v>15</v>
      </c>
      <c r="T4315" t="s">
        <v>11711</v>
      </c>
      <c r="U4315" t="s">
        <v>11712</v>
      </c>
    </row>
    <row r="4316" spans="17:21">
      <c r="Q4316">
        <v>5</v>
      </c>
      <c r="R4316">
        <v>13</v>
      </c>
      <c r="S4316">
        <v>16</v>
      </c>
      <c r="T4316" t="s">
        <v>11713</v>
      </c>
      <c r="U4316" t="s">
        <v>11714</v>
      </c>
    </row>
    <row r="4317" spans="17:21">
      <c r="Q4317">
        <v>5</v>
      </c>
      <c r="R4317">
        <v>13</v>
      </c>
      <c r="S4317">
        <v>17</v>
      </c>
      <c r="T4317" t="s">
        <v>11715</v>
      </c>
      <c r="U4317" t="s">
        <v>11716</v>
      </c>
    </row>
    <row r="4318" spans="17:21">
      <c r="Q4318">
        <v>5</v>
      </c>
      <c r="R4318">
        <v>13</v>
      </c>
      <c r="S4318">
        <v>18</v>
      </c>
      <c r="T4318" t="s">
        <v>370</v>
      </c>
      <c r="U4318" t="s">
        <v>11717</v>
      </c>
    </row>
    <row r="4319" spans="17:21">
      <c r="Q4319">
        <v>5</v>
      </c>
      <c r="R4319">
        <v>13</v>
      </c>
      <c r="S4319">
        <v>19</v>
      </c>
      <c r="T4319" t="s">
        <v>11718</v>
      </c>
      <c r="U4319" t="s">
        <v>11719</v>
      </c>
    </row>
    <row r="4320" spans="17:21">
      <c r="Q4320">
        <v>5</v>
      </c>
      <c r="R4320">
        <v>13</v>
      </c>
      <c r="S4320">
        <v>20</v>
      </c>
      <c r="T4320" t="s">
        <v>11720</v>
      </c>
      <c r="U4320" t="s">
        <v>11721</v>
      </c>
    </row>
    <row r="4321" spans="17:21">
      <c r="Q4321">
        <v>5</v>
      </c>
      <c r="R4321">
        <v>13</v>
      </c>
      <c r="S4321">
        <v>21</v>
      </c>
      <c r="T4321" t="s">
        <v>11722</v>
      </c>
      <c r="U4321" t="s">
        <v>11723</v>
      </c>
    </row>
    <row r="4322" spans="17:21">
      <c r="Q4322">
        <v>5</v>
      </c>
      <c r="R4322">
        <v>13</v>
      </c>
      <c r="S4322">
        <v>22</v>
      </c>
      <c r="T4322" t="s">
        <v>11724</v>
      </c>
      <c r="U4322" t="s">
        <v>11725</v>
      </c>
    </row>
    <row r="4323" spans="17:21">
      <c r="Q4323">
        <v>5</v>
      </c>
      <c r="R4323">
        <v>13</v>
      </c>
      <c r="S4323">
        <v>23</v>
      </c>
      <c r="T4323" t="s">
        <v>11726</v>
      </c>
      <c r="U4323" t="s">
        <v>11727</v>
      </c>
    </row>
    <row r="4324" spans="17:21">
      <c r="Q4324">
        <v>5</v>
      </c>
      <c r="R4324">
        <v>13</v>
      </c>
      <c r="S4324">
        <v>24</v>
      </c>
      <c r="T4324" t="s">
        <v>11728</v>
      </c>
      <c r="U4324" t="s">
        <v>11729</v>
      </c>
    </row>
    <row r="4325" spans="17:21">
      <c r="Q4325">
        <v>5</v>
      </c>
      <c r="R4325">
        <v>13</v>
      </c>
      <c r="S4325">
        <v>25</v>
      </c>
      <c r="T4325" t="s">
        <v>11730</v>
      </c>
      <c r="U4325" t="s">
        <v>11731</v>
      </c>
    </row>
    <row r="4326" spans="17:21">
      <c r="Q4326">
        <v>5</v>
      </c>
      <c r="R4326">
        <v>13</v>
      </c>
      <c r="S4326">
        <v>26</v>
      </c>
      <c r="T4326" t="s">
        <v>11732</v>
      </c>
      <c r="U4326" t="s">
        <v>11733</v>
      </c>
    </row>
    <row r="4327" spans="17:21">
      <c r="Q4327">
        <v>5</v>
      </c>
      <c r="R4327">
        <v>13</v>
      </c>
      <c r="S4327">
        <v>27</v>
      </c>
      <c r="T4327" t="s">
        <v>5605</v>
      </c>
      <c r="U4327" t="s">
        <v>11734</v>
      </c>
    </row>
    <row r="4328" spans="17:21">
      <c r="Q4328">
        <v>5</v>
      </c>
      <c r="R4328">
        <v>14</v>
      </c>
      <c r="S4328">
        <v>1</v>
      </c>
      <c r="T4328" t="s">
        <v>11347</v>
      </c>
      <c r="U4328" t="s">
        <v>11735</v>
      </c>
    </row>
    <row r="4329" spans="17:21">
      <c r="Q4329">
        <v>5</v>
      </c>
      <c r="R4329">
        <v>14</v>
      </c>
      <c r="S4329">
        <v>2</v>
      </c>
      <c r="T4329" t="s">
        <v>8114</v>
      </c>
      <c r="U4329" t="s">
        <v>11736</v>
      </c>
    </row>
    <row r="4330" spans="17:21">
      <c r="Q4330">
        <v>5</v>
      </c>
      <c r="R4330">
        <v>14</v>
      </c>
      <c r="S4330">
        <v>3</v>
      </c>
      <c r="T4330" t="s">
        <v>11303</v>
      </c>
      <c r="U4330" t="s">
        <v>11737</v>
      </c>
    </row>
    <row r="4331" spans="17:21">
      <c r="Q4331">
        <v>5</v>
      </c>
      <c r="R4331">
        <v>14</v>
      </c>
      <c r="S4331">
        <v>4</v>
      </c>
      <c r="T4331" t="s">
        <v>11738</v>
      </c>
      <c r="U4331" t="s">
        <v>11739</v>
      </c>
    </row>
    <row r="4332" spans="17:21">
      <c r="Q4332">
        <v>5</v>
      </c>
      <c r="R4332">
        <v>14</v>
      </c>
      <c r="S4332">
        <v>5</v>
      </c>
      <c r="T4332" t="s">
        <v>11360</v>
      </c>
      <c r="U4332" t="s">
        <v>11740</v>
      </c>
    </row>
    <row r="4333" spans="17:21">
      <c r="Q4333">
        <v>5</v>
      </c>
      <c r="R4333">
        <v>14</v>
      </c>
      <c r="S4333">
        <v>6</v>
      </c>
      <c r="T4333" t="s">
        <v>8156</v>
      </c>
      <c r="U4333" t="s">
        <v>11741</v>
      </c>
    </row>
    <row r="4334" spans="17:21">
      <c r="Q4334">
        <v>5</v>
      </c>
      <c r="R4334">
        <v>14</v>
      </c>
      <c r="S4334">
        <v>7</v>
      </c>
      <c r="T4334" t="s">
        <v>10240</v>
      </c>
      <c r="U4334" t="s">
        <v>11742</v>
      </c>
    </row>
    <row r="4335" spans="17:21">
      <c r="Q4335">
        <v>5</v>
      </c>
      <c r="R4335">
        <v>14</v>
      </c>
      <c r="S4335">
        <v>8</v>
      </c>
      <c r="T4335" t="s">
        <v>11626</v>
      </c>
      <c r="U4335" t="s">
        <v>11743</v>
      </c>
    </row>
    <row r="4336" spans="17:21">
      <c r="Q4336">
        <v>5</v>
      </c>
      <c r="R4336">
        <v>14</v>
      </c>
      <c r="S4336">
        <v>9</v>
      </c>
      <c r="T4336" t="s">
        <v>11744</v>
      </c>
      <c r="U4336" t="s">
        <v>11745</v>
      </c>
    </row>
    <row r="4337" spans="17:21">
      <c r="Q4337">
        <v>5</v>
      </c>
      <c r="R4337">
        <v>14</v>
      </c>
      <c r="S4337">
        <v>10</v>
      </c>
      <c r="T4337" t="s">
        <v>11746</v>
      </c>
      <c r="U4337" t="s">
        <v>11747</v>
      </c>
    </row>
    <row r="4338" spans="17:21">
      <c r="Q4338">
        <v>5</v>
      </c>
      <c r="R4338">
        <v>14</v>
      </c>
      <c r="S4338">
        <v>11</v>
      </c>
      <c r="T4338" t="s">
        <v>8188</v>
      </c>
      <c r="U4338" t="s">
        <v>11748</v>
      </c>
    </row>
    <row r="4339" spans="17:21">
      <c r="Q4339">
        <v>5</v>
      </c>
      <c r="R4339">
        <v>14</v>
      </c>
      <c r="S4339">
        <v>12</v>
      </c>
      <c r="T4339" t="s">
        <v>11326</v>
      </c>
      <c r="U4339" t="s">
        <v>11749</v>
      </c>
    </row>
    <row r="4340" spans="17:21">
      <c r="Q4340">
        <v>5</v>
      </c>
      <c r="R4340">
        <v>14</v>
      </c>
      <c r="S4340">
        <v>13</v>
      </c>
      <c r="T4340" t="s">
        <v>11487</v>
      </c>
      <c r="U4340" t="s">
        <v>11750</v>
      </c>
    </row>
    <row r="4341" spans="17:21">
      <c r="Q4341">
        <v>5</v>
      </c>
      <c r="R4341">
        <v>14</v>
      </c>
      <c r="S4341">
        <v>14</v>
      </c>
      <c r="T4341" t="s">
        <v>11751</v>
      </c>
      <c r="U4341" t="s">
        <v>11752</v>
      </c>
    </row>
    <row r="4342" spans="17:21">
      <c r="Q4342">
        <v>5</v>
      </c>
      <c r="R4342">
        <v>14</v>
      </c>
      <c r="S4342">
        <v>15</v>
      </c>
      <c r="T4342" t="s">
        <v>11753</v>
      </c>
      <c r="U4342" t="s">
        <v>11754</v>
      </c>
    </row>
    <row r="4343" spans="17:21">
      <c r="Q4343">
        <v>5</v>
      </c>
      <c r="R4343">
        <v>14</v>
      </c>
      <c r="S4343">
        <v>16</v>
      </c>
      <c r="T4343" t="s">
        <v>11755</v>
      </c>
      <c r="U4343" t="s">
        <v>11756</v>
      </c>
    </row>
    <row r="4344" spans="17:21">
      <c r="Q4344">
        <v>5</v>
      </c>
      <c r="R4344">
        <v>14</v>
      </c>
      <c r="S4344">
        <v>17</v>
      </c>
      <c r="T4344" t="s">
        <v>11757</v>
      </c>
      <c r="U4344" t="s">
        <v>11758</v>
      </c>
    </row>
    <row r="4345" spans="17:21">
      <c r="Q4345">
        <v>5</v>
      </c>
      <c r="R4345">
        <v>14</v>
      </c>
      <c r="S4345">
        <v>18</v>
      </c>
      <c r="T4345" t="s">
        <v>11515</v>
      </c>
      <c r="U4345" t="s">
        <v>11759</v>
      </c>
    </row>
    <row r="4346" spans="17:21">
      <c r="Q4346">
        <v>5</v>
      </c>
      <c r="R4346">
        <v>14</v>
      </c>
      <c r="S4346">
        <v>19</v>
      </c>
      <c r="T4346" t="s">
        <v>11760</v>
      </c>
      <c r="U4346" t="s">
        <v>11761</v>
      </c>
    </row>
    <row r="4347" spans="17:21">
      <c r="Q4347">
        <v>5</v>
      </c>
      <c r="R4347">
        <v>14</v>
      </c>
      <c r="S4347">
        <v>20</v>
      </c>
      <c r="T4347" t="s">
        <v>11762</v>
      </c>
      <c r="U4347" t="s">
        <v>11763</v>
      </c>
    </row>
    <row r="4348" spans="17:21">
      <c r="Q4348">
        <v>5</v>
      </c>
      <c r="R4348">
        <v>14</v>
      </c>
      <c r="S4348">
        <v>21</v>
      </c>
      <c r="T4348" t="s">
        <v>11764</v>
      </c>
      <c r="U4348" t="s">
        <v>11765</v>
      </c>
    </row>
    <row r="4349" spans="17:21">
      <c r="Q4349">
        <v>5</v>
      </c>
      <c r="R4349">
        <v>14</v>
      </c>
      <c r="S4349">
        <v>22</v>
      </c>
      <c r="T4349" t="s">
        <v>5605</v>
      </c>
      <c r="U4349" t="s">
        <v>11766</v>
      </c>
    </row>
    <row r="4350" spans="17:21">
      <c r="Q4350">
        <v>5</v>
      </c>
      <c r="R4350">
        <v>15</v>
      </c>
      <c r="S4350">
        <v>1</v>
      </c>
      <c r="T4350" t="s">
        <v>11767</v>
      </c>
      <c r="U4350" t="s">
        <v>11768</v>
      </c>
    </row>
    <row r="4351" spans="17:21">
      <c r="Q4351">
        <v>5</v>
      </c>
      <c r="R4351">
        <v>15</v>
      </c>
      <c r="S4351">
        <v>2</v>
      </c>
      <c r="T4351" t="s">
        <v>11311</v>
      </c>
      <c r="U4351" t="s">
        <v>11769</v>
      </c>
    </row>
    <row r="4352" spans="17:21">
      <c r="Q4352">
        <v>5</v>
      </c>
      <c r="R4352">
        <v>15</v>
      </c>
      <c r="S4352">
        <v>3</v>
      </c>
      <c r="T4352" t="s">
        <v>11699</v>
      </c>
      <c r="U4352" t="s">
        <v>11770</v>
      </c>
    </row>
    <row r="4353" spans="17:21">
      <c r="Q4353">
        <v>5</v>
      </c>
      <c r="R4353">
        <v>15</v>
      </c>
      <c r="S4353">
        <v>4</v>
      </c>
      <c r="T4353" t="s">
        <v>11771</v>
      </c>
      <c r="U4353" t="s">
        <v>11772</v>
      </c>
    </row>
    <row r="4354" spans="17:21">
      <c r="Q4354">
        <v>5</v>
      </c>
      <c r="R4354">
        <v>15</v>
      </c>
      <c r="S4354">
        <v>5</v>
      </c>
      <c r="T4354" t="s">
        <v>11773</v>
      </c>
      <c r="U4354" t="s">
        <v>11774</v>
      </c>
    </row>
    <row r="4355" spans="17:21">
      <c r="Q4355">
        <v>5</v>
      </c>
      <c r="R4355">
        <v>15</v>
      </c>
      <c r="S4355">
        <v>6</v>
      </c>
      <c r="T4355" t="s">
        <v>11775</v>
      </c>
      <c r="U4355" t="s">
        <v>11776</v>
      </c>
    </row>
    <row r="4356" spans="17:21">
      <c r="Q4356">
        <v>5</v>
      </c>
      <c r="R4356">
        <v>15</v>
      </c>
      <c r="S4356">
        <v>7</v>
      </c>
      <c r="T4356" t="s">
        <v>11777</v>
      </c>
      <c r="U4356" t="s">
        <v>11778</v>
      </c>
    </row>
    <row r="4357" spans="17:21">
      <c r="Q4357">
        <v>5</v>
      </c>
      <c r="R4357">
        <v>15</v>
      </c>
      <c r="S4357">
        <v>8</v>
      </c>
      <c r="T4357" t="s">
        <v>11779</v>
      </c>
      <c r="U4357" t="s">
        <v>11780</v>
      </c>
    </row>
    <row r="4358" spans="17:21">
      <c r="Q4358">
        <v>5</v>
      </c>
      <c r="R4358">
        <v>15</v>
      </c>
      <c r="S4358">
        <v>9</v>
      </c>
      <c r="T4358" t="s">
        <v>11781</v>
      </c>
      <c r="U4358" t="s">
        <v>11782</v>
      </c>
    </row>
    <row r="4359" spans="17:21">
      <c r="Q4359">
        <v>5</v>
      </c>
      <c r="R4359">
        <v>15</v>
      </c>
      <c r="S4359">
        <v>10</v>
      </c>
      <c r="T4359" t="s">
        <v>11783</v>
      </c>
      <c r="U4359" t="s">
        <v>11784</v>
      </c>
    </row>
    <row r="4360" spans="17:21">
      <c r="Q4360">
        <v>5</v>
      </c>
      <c r="R4360">
        <v>15</v>
      </c>
      <c r="S4360">
        <v>11</v>
      </c>
      <c r="T4360" t="s">
        <v>11785</v>
      </c>
      <c r="U4360" t="s">
        <v>11786</v>
      </c>
    </row>
    <row r="4361" spans="17:21">
      <c r="Q4361">
        <v>5</v>
      </c>
      <c r="R4361">
        <v>15</v>
      </c>
      <c r="S4361">
        <v>12</v>
      </c>
      <c r="T4361" t="s">
        <v>11787</v>
      </c>
      <c r="U4361" t="s">
        <v>11788</v>
      </c>
    </row>
    <row r="4362" spans="17:21">
      <c r="Q4362">
        <v>5</v>
      </c>
      <c r="R4362">
        <v>15</v>
      </c>
      <c r="S4362">
        <v>13</v>
      </c>
      <c r="T4362" t="s">
        <v>11789</v>
      </c>
      <c r="U4362" t="s">
        <v>11790</v>
      </c>
    </row>
    <row r="4363" spans="17:21">
      <c r="Q4363">
        <v>5</v>
      </c>
      <c r="R4363">
        <v>15</v>
      </c>
      <c r="S4363">
        <v>14</v>
      </c>
      <c r="T4363" t="s">
        <v>11791</v>
      </c>
      <c r="U4363" t="s">
        <v>11792</v>
      </c>
    </row>
    <row r="4364" spans="17:21">
      <c r="Q4364">
        <v>5</v>
      </c>
      <c r="R4364">
        <v>15</v>
      </c>
      <c r="S4364">
        <v>15</v>
      </c>
      <c r="T4364" t="s">
        <v>11793</v>
      </c>
      <c r="U4364" t="s">
        <v>11794</v>
      </c>
    </row>
    <row r="4365" spans="17:21">
      <c r="Q4365">
        <v>5</v>
      </c>
      <c r="R4365">
        <v>15</v>
      </c>
      <c r="S4365">
        <v>16</v>
      </c>
      <c r="T4365" t="s">
        <v>11795</v>
      </c>
      <c r="U4365" t="s">
        <v>11796</v>
      </c>
    </row>
    <row r="4366" spans="17:21">
      <c r="Q4366">
        <v>5</v>
      </c>
      <c r="R4366">
        <v>15</v>
      </c>
      <c r="S4366">
        <v>17</v>
      </c>
      <c r="T4366" t="s">
        <v>11797</v>
      </c>
      <c r="U4366" t="s">
        <v>11798</v>
      </c>
    </row>
    <row r="4367" spans="17:21">
      <c r="Q4367">
        <v>5</v>
      </c>
      <c r="R4367">
        <v>15</v>
      </c>
      <c r="S4367">
        <v>18</v>
      </c>
      <c r="T4367" t="s">
        <v>11799</v>
      </c>
      <c r="U4367" t="s">
        <v>11800</v>
      </c>
    </row>
    <row r="4368" spans="17:21">
      <c r="Q4368">
        <v>5</v>
      </c>
      <c r="R4368">
        <v>15</v>
      </c>
      <c r="S4368">
        <v>19</v>
      </c>
      <c r="T4368" t="s">
        <v>11801</v>
      </c>
      <c r="U4368" t="s">
        <v>11802</v>
      </c>
    </row>
    <row r="4369" spans="17:21">
      <c r="Q4369">
        <v>5</v>
      </c>
      <c r="R4369">
        <v>15</v>
      </c>
      <c r="S4369">
        <v>20</v>
      </c>
      <c r="T4369" t="s">
        <v>11803</v>
      </c>
      <c r="U4369" t="s">
        <v>11804</v>
      </c>
    </row>
    <row r="4370" spans="17:21">
      <c r="Q4370">
        <v>5</v>
      </c>
      <c r="R4370">
        <v>15</v>
      </c>
      <c r="S4370">
        <v>21</v>
      </c>
      <c r="T4370" t="s">
        <v>11805</v>
      </c>
      <c r="U4370" t="s">
        <v>11806</v>
      </c>
    </row>
    <row r="4371" spans="17:21">
      <c r="Q4371">
        <v>5</v>
      </c>
      <c r="R4371">
        <v>15</v>
      </c>
      <c r="S4371">
        <v>22</v>
      </c>
      <c r="T4371" t="s">
        <v>8243</v>
      </c>
      <c r="U4371" t="s">
        <v>11807</v>
      </c>
    </row>
    <row r="4372" spans="17:21">
      <c r="Q4372">
        <v>5</v>
      </c>
      <c r="R4372">
        <v>15</v>
      </c>
      <c r="S4372">
        <v>23</v>
      </c>
      <c r="T4372" t="s">
        <v>11808</v>
      </c>
      <c r="U4372" t="s">
        <v>11809</v>
      </c>
    </row>
    <row r="4373" spans="17:21">
      <c r="Q4373">
        <v>5</v>
      </c>
      <c r="R4373">
        <v>15</v>
      </c>
      <c r="S4373">
        <v>24</v>
      </c>
      <c r="T4373" t="s">
        <v>11810</v>
      </c>
      <c r="U4373" t="s">
        <v>11811</v>
      </c>
    </row>
    <row r="4374" spans="17:21">
      <c r="Q4374">
        <v>5</v>
      </c>
      <c r="R4374">
        <v>15</v>
      </c>
      <c r="S4374">
        <v>25</v>
      </c>
      <c r="T4374" t="s">
        <v>11812</v>
      </c>
      <c r="U4374" t="s">
        <v>11813</v>
      </c>
    </row>
    <row r="4375" spans="17:21">
      <c r="Q4375">
        <v>5</v>
      </c>
      <c r="R4375">
        <v>15</v>
      </c>
      <c r="S4375">
        <v>26</v>
      </c>
      <c r="T4375" t="s">
        <v>11814</v>
      </c>
      <c r="U4375" t="s">
        <v>11815</v>
      </c>
    </row>
    <row r="4376" spans="17:21">
      <c r="Q4376">
        <v>5</v>
      </c>
      <c r="R4376">
        <v>15</v>
      </c>
      <c r="S4376">
        <v>27</v>
      </c>
      <c r="T4376" t="s">
        <v>5605</v>
      </c>
      <c r="U4376" t="s">
        <v>11816</v>
      </c>
    </row>
    <row r="4377" spans="17:21">
      <c r="Q4377">
        <v>5</v>
      </c>
      <c r="R4377">
        <v>16</v>
      </c>
      <c r="S4377">
        <v>1</v>
      </c>
      <c r="T4377" t="s">
        <v>11347</v>
      </c>
      <c r="U4377" t="s">
        <v>11817</v>
      </c>
    </row>
    <row r="4378" spans="17:21">
      <c r="Q4378">
        <v>5</v>
      </c>
      <c r="R4378">
        <v>16</v>
      </c>
      <c r="S4378">
        <v>2</v>
      </c>
      <c r="T4378" t="s">
        <v>11818</v>
      </c>
      <c r="U4378" t="s">
        <v>11819</v>
      </c>
    </row>
    <row r="4379" spans="17:21">
      <c r="Q4379">
        <v>5</v>
      </c>
      <c r="R4379">
        <v>16</v>
      </c>
      <c r="S4379">
        <v>3</v>
      </c>
      <c r="T4379" t="s">
        <v>8381</v>
      </c>
      <c r="U4379" t="s">
        <v>11820</v>
      </c>
    </row>
    <row r="4380" spans="17:21">
      <c r="Q4380">
        <v>5</v>
      </c>
      <c r="R4380">
        <v>16</v>
      </c>
      <c r="S4380">
        <v>4</v>
      </c>
      <c r="T4380" t="s">
        <v>11821</v>
      </c>
      <c r="U4380" t="s">
        <v>11822</v>
      </c>
    </row>
    <row r="4381" spans="17:21">
      <c r="Q4381">
        <v>5</v>
      </c>
      <c r="R4381">
        <v>16</v>
      </c>
      <c r="S4381">
        <v>5</v>
      </c>
      <c r="T4381" t="s">
        <v>8114</v>
      </c>
      <c r="U4381" t="s">
        <v>11823</v>
      </c>
    </row>
    <row r="4382" spans="17:21">
      <c r="Q4382">
        <v>5</v>
      </c>
      <c r="R4382">
        <v>16</v>
      </c>
      <c r="S4382">
        <v>6</v>
      </c>
      <c r="T4382" t="s">
        <v>11303</v>
      </c>
      <c r="U4382" t="s">
        <v>11824</v>
      </c>
    </row>
    <row r="4383" spans="17:21">
      <c r="Q4383">
        <v>5</v>
      </c>
      <c r="R4383">
        <v>16</v>
      </c>
      <c r="S4383">
        <v>7</v>
      </c>
      <c r="T4383" t="s">
        <v>11825</v>
      </c>
      <c r="U4383" t="s">
        <v>11826</v>
      </c>
    </row>
    <row r="4384" spans="17:21">
      <c r="Q4384">
        <v>5</v>
      </c>
      <c r="R4384">
        <v>16</v>
      </c>
      <c r="S4384">
        <v>8</v>
      </c>
      <c r="T4384" t="s">
        <v>11827</v>
      </c>
      <c r="U4384" t="s">
        <v>11828</v>
      </c>
    </row>
    <row r="4385" spans="17:21">
      <c r="Q4385">
        <v>5</v>
      </c>
      <c r="R4385">
        <v>16</v>
      </c>
      <c r="S4385">
        <v>9</v>
      </c>
      <c r="T4385" t="s">
        <v>8392</v>
      </c>
      <c r="U4385" t="s">
        <v>11829</v>
      </c>
    </row>
    <row r="4386" spans="17:21">
      <c r="Q4386">
        <v>5</v>
      </c>
      <c r="R4386">
        <v>16</v>
      </c>
      <c r="S4386">
        <v>10</v>
      </c>
      <c r="T4386" t="s">
        <v>11830</v>
      </c>
      <c r="U4386" t="s">
        <v>11831</v>
      </c>
    </row>
    <row r="4387" spans="17:21">
      <c r="Q4387">
        <v>5</v>
      </c>
      <c r="R4387">
        <v>16</v>
      </c>
      <c r="S4387">
        <v>11</v>
      </c>
      <c r="T4387" t="s">
        <v>8156</v>
      </c>
      <c r="U4387" t="s">
        <v>11832</v>
      </c>
    </row>
    <row r="4388" spans="17:21">
      <c r="Q4388">
        <v>5</v>
      </c>
      <c r="R4388">
        <v>16</v>
      </c>
      <c r="S4388">
        <v>12</v>
      </c>
      <c r="T4388" t="s">
        <v>11833</v>
      </c>
      <c r="U4388" t="s">
        <v>11834</v>
      </c>
    </row>
    <row r="4389" spans="17:21">
      <c r="Q4389">
        <v>5</v>
      </c>
      <c r="R4389">
        <v>16</v>
      </c>
      <c r="S4389">
        <v>13</v>
      </c>
      <c r="T4389" t="s">
        <v>8132</v>
      </c>
      <c r="U4389" t="s">
        <v>11835</v>
      </c>
    </row>
    <row r="4390" spans="17:21">
      <c r="Q4390">
        <v>5</v>
      </c>
      <c r="R4390">
        <v>16</v>
      </c>
      <c r="S4390">
        <v>14</v>
      </c>
      <c r="T4390" t="s">
        <v>11318</v>
      </c>
      <c r="U4390" t="s">
        <v>11836</v>
      </c>
    </row>
    <row r="4391" spans="17:21">
      <c r="Q4391">
        <v>5</v>
      </c>
      <c r="R4391">
        <v>16</v>
      </c>
      <c r="S4391">
        <v>15</v>
      </c>
      <c r="T4391" t="s">
        <v>11326</v>
      </c>
      <c r="U4391" t="s">
        <v>11837</v>
      </c>
    </row>
    <row r="4392" spans="17:21">
      <c r="Q4392">
        <v>5</v>
      </c>
      <c r="R4392">
        <v>16</v>
      </c>
      <c r="S4392">
        <v>16</v>
      </c>
      <c r="T4392" t="s">
        <v>8057</v>
      </c>
      <c r="U4392" t="s">
        <v>11838</v>
      </c>
    </row>
    <row r="4393" spans="17:21">
      <c r="Q4393">
        <v>5</v>
      </c>
      <c r="R4393">
        <v>16</v>
      </c>
      <c r="S4393">
        <v>17</v>
      </c>
      <c r="T4393" t="s">
        <v>11760</v>
      </c>
      <c r="U4393" t="s">
        <v>11839</v>
      </c>
    </row>
    <row r="4394" spans="17:21">
      <c r="Q4394">
        <v>5</v>
      </c>
      <c r="R4394">
        <v>16</v>
      </c>
      <c r="S4394">
        <v>18</v>
      </c>
      <c r="T4394" t="s">
        <v>11753</v>
      </c>
      <c r="U4394" t="s">
        <v>11840</v>
      </c>
    </row>
    <row r="4395" spans="17:21">
      <c r="Q4395">
        <v>5</v>
      </c>
      <c r="R4395">
        <v>16</v>
      </c>
      <c r="S4395">
        <v>19</v>
      </c>
      <c r="T4395" t="s">
        <v>11755</v>
      </c>
      <c r="U4395" t="s">
        <v>11841</v>
      </c>
    </row>
    <row r="4396" spans="17:21">
      <c r="Q4396">
        <v>5</v>
      </c>
      <c r="R4396">
        <v>16</v>
      </c>
      <c r="S4396">
        <v>20</v>
      </c>
      <c r="T4396" t="s">
        <v>11515</v>
      </c>
      <c r="U4396" t="s">
        <v>11842</v>
      </c>
    </row>
    <row r="4397" spans="17:21">
      <c r="Q4397">
        <v>5</v>
      </c>
      <c r="R4397">
        <v>16</v>
      </c>
      <c r="S4397">
        <v>21</v>
      </c>
      <c r="T4397" t="s">
        <v>5605</v>
      </c>
      <c r="U4397" t="s">
        <v>11843</v>
      </c>
    </row>
    <row r="4398" spans="17:21">
      <c r="Q4398">
        <v>5</v>
      </c>
      <c r="R4398">
        <v>17</v>
      </c>
      <c r="S4398">
        <v>1</v>
      </c>
      <c r="T4398" t="s">
        <v>11347</v>
      </c>
      <c r="U4398" t="s">
        <v>11844</v>
      </c>
    </row>
    <row r="4399" spans="17:21">
      <c r="Q4399">
        <v>5</v>
      </c>
      <c r="R4399">
        <v>17</v>
      </c>
      <c r="S4399">
        <v>2</v>
      </c>
      <c r="T4399" t="s">
        <v>11845</v>
      </c>
      <c r="U4399" t="s">
        <v>11846</v>
      </c>
    </row>
    <row r="4400" spans="17:21">
      <c r="Q4400">
        <v>5</v>
      </c>
      <c r="R4400">
        <v>17</v>
      </c>
      <c r="S4400">
        <v>3</v>
      </c>
      <c r="T4400" t="s">
        <v>11303</v>
      </c>
      <c r="U4400" t="s">
        <v>11847</v>
      </c>
    </row>
    <row r="4401" spans="17:21">
      <c r="Q4401">
        <v>5</v>
      </c>
      <c r="R4401">
        <v>17</v>
      </c>
      <c r="S4401">
        <v>4</v>
      </c>
      <c r="T4401" t="s">
        <v>11352</v>
      </c>
      <c r="U4401" t="s">
        <v>11848</v>
      </c>
    </row>
    <row r="4402" spans="17:21">
      <c r="Q4402">
        <v>5</v>
      </c>
      <c r="R4402">
        <v>17</v>
      </c>
      <c r="S4402">
        <v>5</v>
      </c>
      <c r="T4402" t="s">
        <v>10240</v>
      </c>
      <c r="U4402" t="s">
        <v>11849</v>
      </c>
    </row>
    <row r="4403" spans="17:21">
      <c r="Q4403">
        <v>5</v>
      </c>
      <c r="R4403">
        <v>17</v>
      </c>
      <c r="S4403">
        <v>6</v>
      </c>
      <c r="T4403" t="s">
        <v>6672</v>
      </c>
      <c r="U4403" t="s">
        <v>11850</v>
      </c>
    </row>
    <row r="4404" spans="17:21">
      <c r="Q4404">
        <v>5</v>
      </c>
      <c r="R4404">
        <v>17</v>
      </c>
      <c r="S4404">
        <v>7</v>
      </c>
      <c r="T4404" t="s">
        <v>8156</v>
      </c>
      <c r="U4404" t="s">
        <v>11851</v>
      </c>
    </row>
    <row r="4405" spans="17:21">
      <c r="Q4405">
        <v>5</v>
      </c>
      <c r="R4405">
        <v>17</v>
      </c>
      <c r="S4405">
        <v>8</v>
      </c>
      <c r="T4405" t="s">
        <v>11311</v>
      </c>
      <c r="U4405" t="s">
        <v>11852</v>
      </c>
    </row>
    <row r="4406" spans="17:21">
      <c r="Q4406">
        <v>5</v>
      </c>
      <c r="R4406">
        <v>17</v>
      </c>
      <c r="S4406">
        <v>9</v>
      </c>
      <c r="T4406" t="s">
        <v>8132</v>
      </c>
      <c r="U4406" t="s">
        <v>11853</v>
      </c>
    </row>
    <row r="4407" spans="17:21">
      <c r="Q4407">
        <v>5</v>
      </c>
      <c r="R4407">
        <v>17</v>
      </c>
      <c r="S4407">
        <v>10</v>
      </c>
      <c r="T4407" t="s">
        <v>11854</v>
      </c>
      <c r="U4407" t="s">
        <v>11855</v>
      </c>
    </row>
    <row r="4408" spans="17:21">
      <c r="Q4408">
        <v>5</v>
      </c>
      <c r="R4408">
        <v>17</v>
      </c>
      <c r="S4408">
        <v>11</v>
      </c>
      <c r="T4408" t="s">
        <v>7699</v>
      </c>
      <c r="U4408" t="s">
        <v>11856</v>
      </c>
    </row>
    <row r="4409" spans="17:21">
      <c r="Q4409">
        <v>5</v>
      </c>
      <c r="R4409">
        <v>17</v>
      </c>
      <c r="S4409">
        <v>12</v>
      </c>
      <c r="T4409" t="s">
        <v>11600</v>
      </c>
      <c r="U4409" t="s">
        <v>11857</v>
      </c>
    </row>
    <row r="4410" spans="17:21">
      <c r="Q4410">
        <v>5</v>
      </c>
      <c r="R4410">
        <v>17</v>
      </c>
      <c r="S4410">
        <v>13</v>
      </c>
      <c r="T4410" t="s">
        <v>11330</v>
      </c>
      <c r="U4410" t="s">
        <v>11858</v>
      </c>
    </row>
    <row r="4411" spans="17:21">
      <c r="Q4411">
        <v>5</v>
      </c>
      <c r="R4411">
        <v>17</v>
      </c>
      <c r="S4411">
        <v>14</v>
      </c>
      <c r="T4411" t="s">
        <v>11340</v>
      </c>
      <c r="U4411" t="s">
        <v>11859</v>
      </c>
    </row>
    <row r="4412" spans="17:21">
      <c r="Q4412">
        <v>5</v>
      </c>
      <c r="R4412">
        <v>17</v>
      </c>
      <c r="S4412">
        <v>15</v>
      </c>
      <c r="T4412" t="s">
        <v>11342</v>
      </c>
      <c r="U4412" t="s">
        <v>11860</v>
      </c>
    </row>
    <row r="4413" spans="17:21">
      <c r="Q4413">
        <v>5</v>
      </c>
      <c r="R4413">
        <v>17</v>
      </c>
      <c r="S4413">
        <v>16</v>
      </c>
      <c r="T4413" t="s">
        <v>11861</v>
      </c>
      <c r="U4413" t="s">
        <v>11862</v>
      </c>
    </row>
    <row r="4414" spans="17:21">
      <c r="Q4414">
        <v>5</v>
      </c>
      <c r="R4414">
        <v>17</v>
      </c>
      <c r="S4414">
        <v>17</v>
      </c>
      <c r="T4414" t="s">
        <v>11863</v>
      </c>
      <c r="U4414" t="s">
        <v>11864</v>
      </c>
    </row>
    <row r="4415" spans="17:21">
      <c r="Q4415">
        <v>5</v>
      </c>
      <c r="R4415">
        <v>17</v>
      </c>
      <c r="S4415">
        <v>18</v>
      </c>
      <c r="T4415" t="s">
        <v>11865</v>
      </c>
      <c r="U4415" t="s">
        <v>11866</v>
      </c>
    </row>
    <row r="4416" spans="17:21">
      <c r="Q4416">
        <v>5</v>
      </c>
      <c r="R4416">
        <v>17</v>
      </c>
      <c r="S4416">
        <v>19</v>
      </c>
      <c r="T4416" t="s">
        <v>11867</v>
      </c>
      <c r="U4416" t="s">
        <v>11868</v>
      </c>
    </row>
    <row r="4417" spans="17:21">
      <c r="Q4417">
        <v>5</v>
      </c>
      <c r="R4417">
        <v>17</v>
      </c>
      <c r="S4417">
        <v>20</v>
      </c>
      <c r="T4417" t="s">
        <v>11326</v>
      </c>
      <c r="U4417" t="s">
        <v>11869</v>
      </c>
    </row>
    <row r="4418" spans="17:21">
      <c r="Q4418">
        <v>5</v>
      </c>
      <c r="R4418">
        <v>17</v>
      </c>
      <c r="S4418">
        <v>21</v>
      </c>
      <c r="T4418" t="s">
        <v>8057</v>
      </c>
      <c r="U4418" t="s">
        <v>11870</v>
      </c>
    </row>
    <row r="4419" spans="17:21">
      <c r="Q4419">
        <v>5</v>
      </c>
      <c r="R4419">
        <v>17</v>
      </c>
      <c r="S4419">
        <v>22</v>
      </c>
      <c r="T4419" t="s">
        <v>11871</v>
      </c>
      <c r="U4419" t="s">
        <v>11872</v>
      </c>
    </row>
    <row r="4420" spans="17:21">
      <c r="Q4420">
        <v>5</v>
      </c>
      <c r="R4420">
        <v>17</v>
      </c>
      <c r="S4420">
        <v>23</v>
      </c>
      <c r="T4420" t="s">
        <v>11873</v>
      </c>
      <c r="U4420" t="s">
        <v>11874</v>
      </c>
    </row>
    <row r="4421" spans="17:21">
      <c r="Q4421">
        <v>5</v>
      </c>
      <c r="R4421">
        <v>17</v>
      </c>
      <c r="S4421">
        <v>24</v>
      </c>
      <c r="T4421" t="s">
        <v>11875</v>
      </c>
      <c r="U4421" t="s">
        <v>11876</v>
      </c>
    </row>
    <row r="4422" spans="17:21">
      <c r="Q4422">
        <v>5</v>
      </c>
      <c r="R4422">
        <v>17</v>
      </c>
      <c r="S4422">
        <v>25</v>
      </c>
      <c r="T4422" t="s">
        <v>5605</v>
      </c>
      <c r="U4422" t="s">
        <v>11877</v>
      </c>
    </row>
    <row r="4423" spans="17:21">
      <c r="Q4423">
        <v>5</v>
      </c>
      <c r="R4423">
        <v>18</v>
      </c>
      <c r="S4423">
        <v>1</v>
      </c>
      <c r="T4423" t="s">
        <v>11878</v>
      </c>
      <c r="U4423" t="s">
        <v>11879</v>
      </c>
    </row>
    <row r="4424" spans="17:21">
      <c r="Q4424">
        <v>5</v>
      </c>
      <c r="R4424">
        <v>18</v>
      </c>
      <c r="S4424">
        <v>2</v>
      </c>
      <c r="T4424" t="s">
        <v>11880</v>
      </c>
      <c r="U4424" t="s">
        <v>11881</v>
      </c>
    </row>
    <row r="4425" spans="17:21">
      <c r="Q4425">
        <v>5</v>
      </c>
      <c r="R4425">
        <v>18</v>
      </c>
      <c r="S4425">
        <v>3</v>
      </c>
      <c r="T4425" t="s">
        <v>11882</v>
      </c>
      <c r="U4425" t="s">
        <v>11883</v>
      </c>
    </row>
    <row r="4426" spans="17:21">
      <c r="Q4426">
        <v>5</v>
      </c>
      <c r="R4426">
        <v>18</v>
      </c>
      <c r="S4426">
        <v>4</v>
      </c>
      <c r="T4426" t="s">
        <v>8114</v>
      </c>
      <c r="U4426" t="s">
        <v>11884</v>
      </c>
    </row>
    <row r="4427" spans="17:21">
      <c r="Q4427">
        <v>5</v>
      </c>
      <c r="R4427">
        <v>18</v>
      </c>
      <c r="S4427">
        <v>5</v>
      </c>
      <c r="T4427" t="s">
        <v>11303</v>
      </c>
      <c r="U4427" t="s">
        <v>11885</v>
      </c>
    </row>
    <row r="4428" spans="17:21">
      <c r="Q4428">
        <v>5</v>
      </c>
      <c r="R4428">
        <v>18</v>
      </c>
      <c r="S4428">
        <v>6</v>
      </c>
      <c r="T4428" t="s">
        <v>11886</v>
      </c>
      <c r="U4428" t="s">
        <v>11887</v>
      </c>
    </row>
    <row r="4429" spans="17:21">
      <c r="Q4429">
        <v>5</v>
      </c>
      <c r="R4429">
        <v>18</v>
      </c>
      <c r="S4429">
        <v>7</v>
      </c>
      <c r="T4429" t="s">
        <v>8392</v>
      </c>
      <c r="U4429" t="s">
        <v>11888</v>
      </c>
    </row>
    <row r="4430" spans="17:21">
      <c r="Q4430">
        <v>5</v>
      </c>
      <c r="R4430">
        <v>18</v>
      </c>
      <c r="S4430">
        <v>8</v>
      </c>
      <c r="T4430" t="s">
        <v>11889</v>
      </c>
      <c r="U4430" t="s">
        <v>11890</v>
      </c>
    </row>
    <row r="4431" spans="17:21">
      <c r="Q4431">
        <v>5</v>
      </c>
      <c r="R4431">
        <v>18</v>
      </c>
      <c r="S4431">
        <v>9</v>
      </c>
      <c r="T4431" t="s">
        <v>8156</v>
      </c>
      <c r="U4431" t="s">
        <v>11891</v>
      </c>
    </row>
    <row r="4432" spans="17:21">
      <c r="Q4432">
        <v>5</v>
      </c>
      <c r="R4432">
        <v>18</v>
      </c>
      <c r="S4432">
        <v>10</v>
      </c>
      <c r="T4432" t="s">
        <v>11892</v>
      </c>
      <c r="U4432" t="s">
        <v>11893</v>
      </c>
    </row>
    <row r="4433" spans="17:21">
      <c r="Q4433">
        <v>5</v>
      </c>
      <c r="R4433">
        <v>18</v>
      </c>
      <c r="S4433">
        <v>11</v>
      </c>
      <c r="T4433" t="s">
        <v>8188</v>
      </c>
      <c r="U4433" t="s">
        <v>11894</v>
      </c>
    </row>
    <row r="4434" spans="17:21">
      <c r="Q4434">
        <v>5</v>
      </c>
      <c r="R4434">
        <v>18</v>
      </c>
      <c r="S4434">
        <v>12</v>
      </c>
      <c r="T4434" t="s">
        <v>11746</v>
      </c>
      <c r="U4434" t="s">
        <v>11895</v>
      </c>
    </row>
    <row r="4435" spans="17:21">
      <c r="Q4435">
        <v>5</v>
      </c>
      <c r="R4435">
        <v>18</v>
      </c>
      <c r="S4435">
        <v>13</v>
      </c>
      <c r="T4435" t="s">
        <v>11896</v>
      </c>
      <c r="U4435" t="s">
        <v>11897</v>
      </c>
    </row>
    <row r="4436" spans="17:21">
      <c r="Q4436">
        <v>5</v>
      </c>
      <c r="R4436">
        <v>18</v>
      </c>
      <c r="S4436">
        <v>14</v>
      </c>
      <c r="T4436" t="s">
        <v>11898</v>
      </c>
      <c r="U4436" t="s">
        <v>11899</v>
      </c>
    </row>
    <row r="4437" spans="17:21">
      <c r="Q4437">
        <v>5</v>
      </c>
      <c r="R4437">
        <v>18</v>
      </c>
      <c r="S4437">
        <v>15</v>
      </c>
      <c r="T4437" t="s">
        <v>11900</v>
      </c>
      <c r="U4437" t="s">
        <v>11901</v>
      </c>
    </row>
    <row r="4438" spans="17:21">
      <c r="Q4438">
        <v>5</v>
      </c>
      <c r="R4438">
        <v>18</v>
      </c>
      <c r="S4438">
        <v>16</v>
      </c>
      <c r="T4438" t="s">
        <v>11902</v>
      </c>
      <c r="U4438" t="s">
        <v>11903</v>
      </c>
    </row>
    <row r="4439" spans="17:21">
      <c r="Q4439">
        <v>5</v>
      </c>
      <c r="R4439">
        <v>18</v>
      </c>
      <c r="S4439">
        <v>17</v>
      </c>
      <c r="T4439" t="s">
        <v>11904</v>
      </c>
      <c r="U4439" t="s">
        <v>11905</v>
      </c>
    </row>
    <row r="4440" spans="17:21">
      <c r="Q4440">
        <v>5</v>
      </c>
      <c r="R4440">
        <v>18</v>
      </c>
      <c r="S4440">
        <v>18</v>
      </c>
      <c r="T4440" t="s">
        <v>11906</v>
      </c>
      <c r="U4440" t="s">
        <v>11907</v>
      </c>
    </row>
    <row r="4441" spans="17:21">
      <c r="Q4441">
        <v>5</v>
      </c>
      <c r="R4441">
        <v>18</v>
      </c>
      <c r="S4441">
        <v>19</v>
      </c>
      <c r="T4441" t="s">
        <v>11908</v>
      </c>
      <c r="U4441" t="s">
        <v>11909</v>
      </c>
    </row>
    <row r="4442" spans="17:21">
      <c r="Q4442">
        <v>5</v>
      </c>
      <c r="R4442">
        <v>18</v>
      </c>
      <c r="S4442">
        <v>20</v>
      </c>
      <c r="T4442" t="s">
        <v>11910</v>
      </c>
      <c r="U4442" t="s">
        <v>11911</v>
      </c>
    </row>
    <row r="4443" spans="17:21">
      <c r="Q4443">
        <v>5</v>
      </c>
      <c r="R4443">
        <v>18</v>
      </c>
      <c r="S4443">
        <v>21</v>
      </c>
      <c r="T4443" t="s">
        <v>11326</v>
      </c>
      <c r="U4443" t="s">
        <v>11912</v>
      </c>
    </row>
    <row r="4444" spans="17:21">
      <c r="Q4444">
        <v>5</v>
      </c>
      <c r="R4444">
        <v>18</v>
      </c>
      <c r="S4444">
        <v>22</v>
      </c>
      <c r="T4444" t="s">
        <v>11487</v>
      </c>
      <c r="U4444" t="s">
        <v>11913</v>
      </c>
    </row>
    <row r="4445" spans="17:21">
      <c r="Q4445">
        <v>5</v>
      </c>
      <c r="R4445">
        <v>18</v>
      </c>
      <c r="S4445">
        <v>23</v>
      </c>
      <c r="T4445" t="s">
        <v>8243</v>
      </c>
      <c r="U4445" t="s">
        <v>11914</v>
      </c>
    </row>
    <row r="4446" spans="17:21">
      <c r="Q4446">
        <v>5</v>
      </c>
      <c r="R4446">
        <v>18</v>
      </c>
      <c r="S4446">
        <v>24</v>
      </c>
      <c r="T4446" t="s">
        <v>5650</v>
      </c>
      <c r="U4446" t="s">
        <v>11915</v>
      </c>
    </row>
    <row r="4447" spans="17:21">
      <c r="Q4447">
        <v>5</v>
      </c>
      <c r="R4447">
        <v>18</v>
      </c>
      <c r="S4447">
        <v>25</v>
      </c>
      <c r="T4447" t="s">
        <v>5654</v>
      </c>
      <c r="U4447" t="s">
        <v>11916</v>
      </c>
    </row>
    <row r="4448" spans="17:21">
      <c r="Q4448">
        <v>5</v>
      </c>
      <c r="R4448">
        <v>18</v>
      </c>
      <c r="S4448">
        <v>26</v>
      </c>
      <c r="T4448" t="s">
        <v>11917</v>
      </c>
      <c r="U4448" t="s">
        <v>11918</v>
      </c>
    </row>
    <row r="4449" spans="17:21">
      <c r="Q4449">
        <v>5</v>
      </c>
      <c r="R4449">
        <v>18</v>
      </c>
      <c r="S4449">
        <v>27</v>
      </c>
      <c r="T4449" t="s">
        <v>11919</v>
      </c>
      <c r="U4449" t="s">
        <v>11920</v>
      </c>
    </row>
    <row r="4450" spans="17:21">
      <c r="Q4450">
        <v>5</v>
      </c>
      <c r="R4450">
        <v>18</v>
      </c>
      <c r="S4450">
        <v>28</v>
      </c>
      <c r="T4450" t="s">
        <v>5605</v>
      </c>
      <c r="U4450" t="s">
        <v>11921</v>
      </c>
    </row>
    <row r="4451" spans="17:21">
      <c r="Q4451">
        <v>5</v>
      </c>
      <c r="R4451">
        <v>19</v>
      </c>
      <c r="S4451">
        <v>1</v>
      </c>
      <c r="T4451" t="s">
        <v>11457</v>
      </c>
      <c r="U4451" t="s">
        <v>11922</v>
      </c>
    </row>
    <row r="4452" spans="17:21">
      <c r="Q4452">
        <v>5</v>
      </c>
      <c r="R4452">
        <v>19</v>
      </c>
      <c r="S4452">
        <v>2</v>
      </c>
      <c r="T4452" t="s">
        <v>11303</v>
      </c>
      <c r="U4452" t="s">
        <v>11923</v>
      </c>
    </row>
    <row r="4453" spans="17:21">
      <c r="Q4453">
        <v>5</v>
      </c>
      <c r="R4453">
        <v>19</v>
      </c>
      <c r="S4453">
        <v>3</v>
      </c>
      <c r="T4453" t="s">
        <v>11352</v>
      </c>
      <c r="U4453" t="s">
        <v>11924</v>
      </c>
    </row>
    <row r="4454" spans="17:21">
      <c r="Q4454">
        <v>5</v>
      </c>
      <c r="R4454">
        <v>19</v>
      </c>
      <c r="S4454">
        <v>4</v>
      </c>
      <c r="T4454" t="s">
        <v>6672</v>
      </c>
      <c r="U4454" t="s">
        <v>11925</v>
      </c>
    </row>
    <row r="4455" spans="17:21">
      <c r="Q4455">
        <v>5</v>
      </c>
      <c r="R4455">
        <v>19</v>
      </c>
      <c r="S4455">
        <v>5</v>
      </c>
      <c r="T4455" t="s">
        <v>8392</v>
      </c>
      <c r="U4455" t="s">
        <v>11926</v>
      </c>
    </row>
    <row r="4456" spans="17:21">
      <c r="Q4456">
        <v>5</v>
      </c>
      <c r="R4456">
        <v>19</v>
      </c>
      <c r="S4456">
        <v>6</v>
      </c>
      <c r="T4456" t="s">
        <v>8156</v>
      </c>
      <c r="U4456" t="s">
        <v>11927</v>
      </c>
    </row>
    <row r="4457" spans="17:21">
      <c r="Q4457">
        <v>5</v>
      </c>
      <c r="R4457">
        <v>19</v>
      </c>
      <c r="S4457">
        <v>7</v>
      </c>
      <c r="T4457" t="s">
        <v>11928</v>
      </c>
      <c r="U4457" t="s">
        <v>11929</v>
      </c>
    </row>
    <row r="4458" spans="17:21">
      <c r="Q4458">
        <v>5</v>
      </c>
      <c r="R4458">
        <v>19</v>
      </c>
      <c r="S4458">
        <v>8</v>
      </c>
      <c r="T4458" t="s">
        <v>10244</v>
      </c>
      <c r="U4458" t="s">
        <v>11930</v>
      </c>
    </row>
    <row r="4459" spans="17:21">
      <c r="Q4459">
        <v>5</v>
      </c>
      <c r="R4459">
        <v>19</v>
      </c>
      <c r="S4459">
        <v>9</v>
      </c>
      <c r="T4459" t="s">
        <v>11628</v>
      </c>
      <c r="U4459" t="s">
        <v>11931</v>
      </c>
    </row>
    <row r="4460" spans="17:21">
      <c r="Q4460">
        <v>5</v>
      </c>
      <c r="R4460">
        <v>19</v>
      </c>
      <c r="S4460">
        <v>10</v>
      </c>
      <c r="T4460" t="s">
        <v>11932</v>
      </c>
      <c r="U4460" t="s">
        <v>11933</v>
      </c>
    </row>
    <row r="4461" spans="17:21">
      <c r="Q4461">
        <v>5</v>
      </c>
      <c r="R4461">
        <v>19</v>
      </c>
      <c r="S4461">
        <v>11</v>
      </c>
      <c r="T4461" t="s">
        <v>11896</v>
      </c>
      <c r="U4461" t="s">
        <v>11934</v>
      </c>
    </row>
    <row r="4462" spans="17:21">
      <c r="Q4462">
        <v>5</v>
      </c>
      <c r="R4462">
        <v>19</v>
      </c>
      <c r="S4462">
        <v>12</v>
      </c>
      <c r="T4462" t="s">
        <v>11326</v>
      </c>
      <c r="U4462" t="s">
        <v>11935</v>
      </c>
    </row>
    <row r="4463" spans="17:21">
      <c r="Q4463">
        <v>5</v>
      </c>
      <c r="R4463">
        <v>19</v>
      </c>
      <c r="S4463">
        <v>13</v>
      </c>
      <c r="T4463" t="s">
        <v>8057</v>
      </c>
      <c r="U4463" t="s">
        <v>11936</v>
      </c>
    </row>
    <row r="4464" spans="17:21">
      <c r="Q4464">
        <v>5</v>
      </c>
      <c r="R4464">
        <v>19</v>
      </c>
      <c r="S4464">
        <v>14</v>
      </c>
      <c r="T4464" t="s">
        <v>8243</v>
      </c>
      <c r="U4464" t="s">
        <v>11937</v>
      </c>
    </row>
    <row r="4465" spans="17:21">
      <c r="Q4465">
        <v>5</v>
      </c>
      <c r="R4465">
        <v>19</v>
      </c>
      <c r="S4465">
        <v>15</v>
      </c>
      <c r="T4465" t="s">
        <v>5654</v>
      </c>
      <c r="U4465" t="s">
        <v>11938</v>
      </c>
    </row>
    <row r="4466" spans="17:21">
      <c r="Q4466">
        <v>5</v>
      </c>
      <c r="R4466">
        <v>19</v>
      </c>
      <c r="S4466">
        <v>16</v>
      </c>
      <c r="T4466" t="s">
        <v>11755</v>
      </c>
      <c r="U4466" t="s">
        <v>11939</v>
      </c>
    </row>
    <row r="4467" spans="17:21">
      <c r="Q4467">
        <v>5</v>
      </c>
      <c r="R4467">
        <v>19</v>
      </c>
      <c r="S4467">
        <v>17</v>
      </c>
      <c r="T4467" t="s">
        <v>11940</v>
      </c>
      <c r="U4467" t="s">
        <v>11941</v>
      </c>
    </row>
    <row r="4468" spans="17:21">
      <c r="Q4468">
        <v>5</v>
      </c>
      <c r="R4468">
        <v>19</v>
      </c>
      <c r="S4468">
        <v>18</v>
      </c>
      <c r="T4468" t="s">
        <v>11513</v>
      </c>
      <c r="U4468" t="s">
        <v>11942</v>
      </c>
    </row>
    <row r="4469" spans="17:21">
      <c r="Q4469">
        <v>5</v>
      </c>
      <c r="R4469">
        <v>19</v>
      </c>
      <c r="S4469">
        <v>19</v>
      </c>
      <c r="T4469" t="s">
        <v>11515</v>
      </c>
      <c r="U4469" t="s">
        <v>11943</v>
      </c>
    </row>
    <row r="4470" spans="17:21">
      <c r="Q4470">
        <v>5</v>
      </c>
      <c r="R4470">
        <v>19</v>
      </c>
      <c r="S4470">
        <v>20</v>
      </c>
      <c r="T4470" t="s">
        <v>11944</v>
      </c>
      <c r="U4470" t="s">
        <v>11945</v>
      </c>
    </row>
    <row r="4471" spans="17:21">
      <c r="Q4471">
        <v>5</v>
      </c>
      <c r="R4471">
        <v>19</v>
      </c>
      <c r="S4471">
        <v>21</v>
      </c>
      <c r="T4471" t="s">
        <v>11946</v>
      </c>
      <c r="U4471" t="s">
        <v>11947</v>
      </c>
    </row>
    <row r="4472" spans="17:21">
      <c r="Q4472">
        <v>5</v>
      </c>
      <c r="R4472">
        <v>19</v>
      </c>
      <c r="S4472">
        <v>22</v>
      </c>
      <c r="T4472" t="s">
        <v>11757</v>
      </c>
      <c r="U4472" t="s">
        <v>11948</v>
      </c>
    </row>
    <row r="4473" spans="17:21">
      <c r="Q4473">
        <v>5</v>
      </c>
      <c r="R4473">
        <v>19</v>
      </c>
      <c r="S4473">
        <v>23</v>
      </c>
      <c r="T4473" t="s">
        <v>11949</v>
      </c>
      <c r="U4473" t="s">
        <v>11950</v>
      </c>
    </row>
    <row r="4474" spans="17:21">
      <c r="Q4474">
        <v>5</v>
      </c>
      <c r="R4474">
        <v>19</v>
      </c>
      <c r="S4474">
        <v>24</v>
      </c>
      <c r="T4474" t="s">
        <v>11951</v>
      </c>
      <c r="U4474" t="s">
        <v>11952</v>
      </c>
    </row>
    <row r="4475" spans="17:21">
      <c r="Q4475">
        <v>5</v>
      </c>
      <c r="R4475">
        <v>19</v>
      </c>
      <c r="S4475">
        <v>25</v>
      </c>
      <c r="T4475" t="s">
        <v>11953</v>
      </c>
      <c r="U4475" t="s">
        <v>11954</v>
      </c>
    </row>
    <row r="4476" spans="17:21">
      <c r="Q4476">
        <v>5</v>
      </c>
      <c r="R4476">
        <v>19</v>
      </c>
      <c r="S4476">
        <v>26</v>
      </c>
      <c r="T4476" t="s">
        <v>11955</v>
      </c>
      <c r="U4476" t="s">
        <v>11956</v>
      </c>
    </row>
    <row r="4477" spans="17:21">
      <c r="Q4477">
        <v>5</v>
      </c>
      <c r="R4477">
        <v>19</v>
      </c>
      <c r="S4477">
        <v>27</v>
      </c>
      <c r="T4477" t="s">
        <v>5605</v>
      </c>
      <c r="U4477" t="s">
        <v>11957</v>
      </c>
    </row>
    <row r="4478" spans="17:21">
      <c r="Q4478">
        <v>5</v>
      </c>
      <c r="R4478">
        <v>20</v>
      </c>
      <c r="S4478">
        <v>1</v>
      </c>
      <c r="T4478" t="s">
        <v>8381</v>
      </c>
      <c r="U4478" t="s">
        <v>11958</v>
      </c>
    </row>
    <row r="4479" spans="17:21">
      <c r="Q4479">
        <v>5</v>
      </c>
      <c r="R4479">
        <v>20</v>
      </c>
      <c r="S4479">
        <v>2</v>
      </c>
      <c r="T4479" t="s">
        <v>8114</v>
      </c>
      <c r="U4479" t="s">
        <v>11959</v>
      </c>
    </row>
    <row r="4480" spans="17:21">
      <c r="Q4480">
        <v>5</v>
      </c>
      <c r="R4480">
        <v>20</v>
      </c>
      <c r="S4480">
        <v>3</v>
      </c>
      <c r="T4480" t="s">
        <v>11303</v>
      </c>
      <c r="U4480" t="s">
        <v>11960</v>
      </c>
    </row>
    <row r="4481" spans="17:21">
      <c r="Q4481">
        <v>5</v>
      </c>
      <c r="R4481">
        <v>20</v>
      </c>
      <c r="S4481">
        <v>4</v>
      </c>
      <c r="T4481" t="s">
        <v>11352</v>
      </c>
      <c r="U4481" t="s">
        <v>11961</v>
      </c>
    </row>
    <row r="4482" spans="17:21">
      <c r="Q4482">
        <v>5</v>
      </c>
      <c r="R4482">
        <v>20</v>
      </c>
      <c r="S4482">
        <v>5</v>
      </c>
      <c r="T4482" t="s">
        <v>10240</v>
      </c>
      <c r="U4482" t="s">
        <v>11962</v>
      </c>
    </row>
    <row r="4483" spans="17:21">
      <c r="Q4483">
        <v>5</v>
      </c>
      <c r="R4483">
        <v>20</v>
      </c>
      <c r="S4483">
        <v>6</v>
      </c>
      <c r="T4483" t="s">
        <v>8156</v>
      </c>
      <c r="U4483" t="s">
        <v>11963</v>
      </c>
    </row>
    <row r="4484" spans="17:21">
      <c r="Q4484">
        <v>5</v>
      </c>
      <c r="R4484">
        <v>20</v>
      </c>
      <c r="S4484">
        <v>7</v>
      </c>
      <c r="T4484" t="s">
        <v>11311</v>
      </c>
      <c r="U4484" t="s">
        <v>11964</v>
      </c>
    </row>
    <row r="4485" spans="17:21">
      <c r="Q4485">
        <v>5</v>
      </c>
      <c r="R4485">
        <v>20</v>
      </c>
      <c r="S4485">
        <v>8</v>
      </c>
      <c r="T4485" t="s">
        <v>11965</v>
      </c>
      <c r="U4485" t="s">
        <v>11966</v>
      </c>
    </row>
    <row r="4486" spans="17:21">
      <c r="Q4486">
        <v>5</v>
      </c>
      <c r="R4486">
        <v>20</v>
      </c>
      <c r="S4486">
        <v>9</v>
      </c>
      <c r="T4486" t="s">
        <v>11967</v>
      </c>
      <c r="U4486" t="s">
        <v>11968</v>
      </c>
    </row>
    <row r="4487" spans="17:21">
      <c r="Q4487">
        <v>5</v>
      </c>
      <c r="R4487">
        <v>20</v>
      </c>
      <c r="S4487">
        <v>10</v>
      </c>
      <c r="T4487" t="s">
        <v>11509</v>
      </c>
      <c r="U4487" t="s">
        <v>11969</v>
      </c>
    </row>
    <row r="4488" spans="17:21">
      <c r="Q4488">
        <v>5</v>
      </c>
      <c r="R4488">
        <v>20</v>
      </c>
      <c r="S4488">
        <v>11</v>
      </c>
      <c r="T4488" t="s">
        <v>11970</v>
      </c>
      <c r="U4488" t="s">
        <v>11971</v>
      </c>
    </row>
    <row r="4489" spans="17:21">
      <c r="Q4489">
        <v>5</v>
      </c>
      <c r="R4489">
        <v>20</v>
      </c>
      <c r="S4489">
        <v>12</v>
      </c>
      <c r="T4489" t="s">
        <v>11972</v>
      </c>
      <c r="U4489" t="s">
        <v>11973</v>
      </c>
    </row>
    <row r="4490" spans="17:21">
      <c r="Q4490">
        <v>5</v>
      </c>
      <c r="R4490">
        <v>20</v>
      </c>
      <c r="S4490">
        <v>13</v>
      </c>
      <c r="T4490" t="s">
        <v>11974</v>
      </c>
      <c r="U4490" t="s">
        <v>11975</v>
      </c>
    </row>
    <row r="4491" spans="17:21">
      <c r="Q4491">
        <v>5</v>
      </c>
      <c r="R4491">
        <v>20</v>
      </c>
      <c r="S4491">
        <v>14</v>
      </c>
      <c r="T4491" t="s">
        <v>11976</v>
      </c>
      <c r="U4491" t="s">
        <v>11977</v>
      </c>
    </row>
    <row r="4492" spans="17:21">
      <c r="Q4492">
        <v>5</v>
      </c>
      <c r="R4492">
        <v>20</v>
      </c>
      <c r="S4492">
        <v>15</v>
      </c>
      <c r="T4492" t="s">
        <v>11978</v>
      </c>
      <c r="U4492" t="s">
        <v>11979</v>
      </c>
    </row>
    <row r="4493" spans="17:21">
      <c r="Q4493">
        <v>5</v>
      </c>
      <c r="R4493">
        <v>20</v>
      </c>
      <c r="S4493">
        <v>16</v>
      </c>
      <c r="T4493" t="s">
        <v>11326</v>
      </c>
      <c r="U4493" t="s">
        <v>11980</v>
      </c>
    </row>
    <row r="4494" spans="17:21">
      <c r="Q4494">
        <v>5</v>
      </c>
      <c r="R4494">
        <v>20</v>
      </c>
      <c r="S4494">
        <v>17</v>
      </c>
      <c r="T4494" t="s">
        <v>8243</v>
      </c>
      <c r="U4494" t="s">
        <v>11981</v>
      </c>
    </row>
    <row r="4495" spans="17:21">
      <c r="Q4495">
        <v>5</v>
      </c>
      <c r="R4495">
        <v>20</v>
      </c>
      <c r="S4495">
        <v>18</v>
      </c>
      <c r="T4495" t="s">
        <v>11487</v>
      </c>
      <c r="U4495" t="s">
        <v>11982</v>
      </c>
    </row>
    <row r="4496" spans="17:21">
      <c r="Q4496">
        <v>5</v>
      </c>
      <c r="R4496">
        <v>20</v>
      </c>
      <c r="S4496">
        <v>19</v>
      </c>
      <c r="T4496" t="s">
        <v>5650</v>
      </c>
      <c r="U4496" t="s">
        <v>11983</v>
      </c>
    </row>
    <row r="4497" spans="17:21">
      <c r="Q4497">
        <v>5</v>
      </c>
      <c r="R4497">
        <v>20</v>
      </c>
      <c r="S4497">
        <v>20</v>
      </c>
      <c r="T4497" t="s">
        <v>5822</v>
      </c>
      <c r="U4497" t="s">
        <v>11984</v>
      </c>
    </row>
    <row r="4498" spans="17:21">
      <c r="Q4498">
        <v>5</v>
      </c>
      <c r="R4498">
        <v>20</v>
      </c>
      <c r="S4498">
        <v>21</v>
      </c>
      <c r="T4498" t="s">
        <v>11513</v>
      </c>
      <c r="U4498" t="s">
        <v>11985</v>
      </c>
    </row>
    <row r="4499" spans="17:21">
      <c r="Q4499">
        <v>5</v>
      </c>
      <c r="R4499">
        <v>20</v>
      </c>
      <c r="S4499">
        <v>22</v>
      </c>
      <c r="T4499" t="s">
        <v>11755</v>
      </c>
      <c r="U4499" t="s">
        <v>11986</v>
      </c>
    </row>
    <row r="4500" spans="17:21">
      <c r="Q4500">
        <v>5</v>
      </c>
      <c r="R4500">
        <v>20</v>
      </c>
      <c r="S4500">
        <v>23</v>
      </c>
      <c r="T4500" t="s">
        <v>11757</v>
      </c>
      <c r="U4500" t="s">
        <v>11987</v>
      </c>
    </row>
    <row r="4501" spans="17:21">
      <c r="Q4501">
        <v>5</v>
      </c>
      <c r="R4501">
        <v>20</v>
      </c>
      <c r="S4501">
        <v>24</v>
      </c>
      <c r="T4501" t="s">
        <v>11515</v>
      </c>
      <c r="U4501" t="s">
        <v>11988</v>
      </c>
    </row>
    <row r="4502" spans="17:21">
      <c r="Q4502">
        <v>5</v>
      </c>
      <c r="R4502">
        <v>20</v>
      </c>
      <c r="S4502">
        <v>25</v>
      </c>
      <c r="T4502" t="s">
        <v>11760</v>
      </c>
      <c r="U4502" t="s">
        <v>11989</v>
      </c>
    </row>
    <row r="4503" spans="17:21">
      <c r="Q4503">
        <v>5</v>
      </c>
      <c r="R4503">
        <v>20</v>
      </c>
      <c r="S4503">
        <v>26</v>
      </c>
      <c r="T4503" t="s">
        <v>5605</v>
      </c>
      <c r="U4503" t="s">
        <v>11990</v>
      </c>
    </row>
    <row r="4504" spans="17:21">
      <c r="Q4504">
        <v>6</v>
      </c>
      <c r="R4504">
        <v>1</v>
      </c>
      <c r="S4504">
        <v>1</v>
      </c>
      <c r="T4504" t="s">
        <v>372</v>
      </c>
      <c r="U4504" t="s">
        <v>11991</v>
      </c>
    </row>
    <row r="4505" spans="17:21">
      <c r="Q4505">
        <v>6</v>
      </c>
      <c r="R4505">
        <v>1</v>
      </c>
      <c r="S4505">
        <v>2</v>
      </c>
      <c r="T4505" t="s">
        <v>11992</v>
      </c>
      <c r="U4505" t="s">
        <v>11993</v>
      </c>
    </row>
    <row r="4506" spans="17:21">
      <c r="Q4506">
        <v>6</v>
      </c>
      <c r="R4506">
        <v>1</v>
      </c>
      <c r="S4506">
        <v>3</v>
      </c>
      <c r="T4506" t="s">
        <v>377</v>
      </c>
      <c r="U4506" t="s">
        <v>11994</v>
      </c>
    </row>
    <row r="4507" spans="17:21">
      <c r="Q4507">
        <v>6</v>
      </c>
      <c r="R4507">
        <v>1</v>
      </c>
      <c r="S4507">
        <v>4</v>
      </c>
      <c r="T4507" t="s">
        <v>11995</v>
      </c>
      <c r="U4507" t="s">
        <v>11996</v>
      </c>
    </row>
    <row r="4508" spans="17:21">
      <c r="Q4508">
        <v>6</v>
      </c>
      <c r="R4508">
        <v>1</v>
      </c>
      <c r="S4508">
        <v>5</v>
      </c>
      <c r="T4508" t="s">
        <v>382</v>
      </c>
      <c r="U4508" t="s">
        <v>11997</v>
      </c>
    </row>
    <row r="4509" spans="17:21">
      <c r="Q4509">
        <v>6</v>
      </c>
      <c r="R4509">
        <v>1</v>
      </c>
      <c r="S4509">
        <v>6</v>
      </c>
      <c r="T4509" t="s">
        <v>386</v>
      </c>
      <c r="U4509" t="s">
        <v>11998</v>
      </c>
    </row>
    <row r="4510" spans="17:21">
      <c r="Q4510">
        <v>6</v>
      </c>
      <c r="R4510">
        <v>1</v>
      </c>
      <c r="S4510">
        <v>7</v>
      </c>
      <c r="T4510" t="s">
        <v>11999</v>
      </c>
      <c r="U4510" t="s">
        <v>12000</v>
      </c>
    </row>
    <row r="4511" spans="17:21">
      <c r="Q4511">
        <v>6</v>
      </c>
      <c r="R4511">
        <v>1</v>
      </c>
      <c r="S4511">
        <v>8</v>
      </c>
      <c r="T4511" t="s">
        <v>391</v>
      </c>
      <c r="U4511" t="s">
        <v>12001</v>
      </c>
    </row>
    <row r="4512" spans="17:21">
      <c r="Q4512">
        <v>6</v>
      </c>
      <c r="R4512">
        <v>1</v>
      </c>
      <c r="S4512">
        <v>9</v>
      </c>
      <c r="T4512" t="s">
        <v>12002</v>
      </c>
      <c r="U4512" t="s">
        <v>12003</v>
      </c>
    </row>
    <row r="4513" spans="17:21">
      <c r="Q4513">
        <v>6</v>
      </c>
      <c r="R4513">
        <v>1</v>
      </c>
      <c r="S4513">
        <v>10</v>
      </c>
      <c r="T4513" t="s">
        <v>396</v>
      </c>
      <c r="U4513" t="s">
        <v>12004</v>
      </c>
    </row>
    <row r="4514" spans="17:21">
      <c r="Q4514">
        <v>6</v>
      </c>
      <c r="R4514">
        <v>1</v>
      </c>
      <c r="S4514">
        <v>11</v>
      </c>
      <c r="T4514" t="s">
        <v>401</v>
      </c>
      <c r="U4514" t="s">
        <v>12005</v>
      </c>
    </row>
    <row r="4515" spans="17:21">
      <c r="Q4515">
        <v>6</v>
      </c>
      <c r="R4515">
        <v>1</v>
      </c>
      <c r="S4515">
        <v>12</v>
      </c>
      <c r="T4515" t="s">
        <v>406</v>
      </c>
      <c r="U4515" t="s">
        <v>12006</v>
      </c>
    </row>
    <row r="4516" spans="17:21">
      <c r="Q4516">
        <v>6</v>
      </c>
      <c r="R4516">
        <v>1</v>
      </c>
      <c r="S4516">
        <v>13</v>
      </c>
      <c r="T4516" t="s">
        <v>411</v>
      </c>
      <c r="U4516" t="s">
        <v>12007</v>
      </c>
    </row>
    <row r="4517" spans="17:21">
      <c r="Q4517">
        <v>6</v>
      </c>
      <c r="R4517">
        <v>1</v>
      </c>
      <c r="S4517">
        <v>14</v>
      </c>
      <c r="T4517" t="s">
        <v>416</v>
      </c>
      <c r="U4517" t="s">
        <v>12008</v>
      </c>
    </row>
    <row r="4518" spans="17:21">
      <c r="Q4518">
        <v>6</v>
      </c>
      <c r="R4518">
        <v>1</v>
      </c>
      <c r="S4518">
        <v>15</v>
      </c>
      <c r="T4518" t="s">
        <v>12009</v>
      </c>
      <c r="U4518" t="s">
        <v>12010</v>
      </c>
    </row>
    <row r="4519" spans="17:21">
      <c r="Q4519">
        <v>6</v>
      </c>
      <c r="R4519">
        <v>1</v>
      </c>
      <c r="S4519">
        <v>16</v>
      </c>
      <c r="T4519" t="s">
        <v>421</v>
      </c>
      <c r="U4519" t="s">
        <v>12011</v>
      </c>
    </row>
    <row r="4520" spans="17:21">
      <c r="Q4520">
        <v>6</v>
      </c>
      <c r="R4520">
        <v>1</v>
      </c>
      <c r="S4520">
        <v>17</v>
      </c>
      <c r="T4520" t="s">
        <v>12012</v>
      </c>
      <c r="U4520" t="s">
        <v>12013</v>
      </c>
    </row>
    <row r="4521" spans="17:21">
      <c r="Q4521">
        <v>6</v>
      </c>
      <c r="R4521">
        <v>1</v>
      </c>
      <c r="S4521">
        <v>18</v>
      </c>
      <c r="T4521" t="s">
        <v>427</v>
      </c>
      <c r="U4521" t="s">
        <v>12014</v>
      </c>
    </row>
    <row r="4522" spans="17:21">
      <c r="Q4522">
        <v>6</v>
      </c>
      <c r="R4522">
        <v>1</v>
      </c>
      <c r="S4522">
        <v>19</v>
      </c>
      <c r="T4522" t="s">
        <v>432</v>
      </c>
      <c r="U4522" t="s">
        <v>12015</v>
      </c>
    </row>
    <row r="4523" spans="17:21">
      <c r="Q4523">
        <v>6</v>
      </c>
      <c r="R4523">
        <v>1</v>
      </c>
      <c r="S4523">
        <v>20</v>
      </c>
      <c r="T4523" t="s">
        <v>12016</v>
      </c>
      <c r="U4523" t="s">
        <v>12017</v>
      </c>
    </row>
    <row r="4524" spans="17:21">
      <c r="Q4524">
        <v>6</v>
      </c>
      <c r="R4524">
        <v>1</v>
      </c>
      <c r="S4524">
        <v>21</v>
      </c>
      <c r="T4524" t="s">
        <v>437</v>
      </c>
      <c r="U4524" t="s">
        <v>12018</v>
      </c>
    </row>
    <row r="4525" spans="17:21">
      <c r="Q4525">
        <v>6</v>
      </c>
      <c r="R4525">
        <v>1</v>
      </c>
      <c r="S4525">
        <v>22</v>
      </c>
      <c r="T4525" t="s">
        <v>442</v>
      </c>
      <c r="U4525" t="s">
        <v>12019</v>
      </c>
    </row>
    <row r="4526" spans="17:21">
      <c r="Q4526">
        <v>6</v>
      </c>
      <c r="R4526">
        <v>1</v>
      </c>
      <c r="S4526">
        <v>23</v>
      </c>
      <c r="T4526" t="s">
        <v>447</v>
      </c>
      <c r="U4526" t="s">
        <v>12020</v>
      </c>
    </row>
    <row r="4527" spans="17:21">
      <c r="Q4527">
        <v>6</v>
      </c>
      <c r="R4527">
        <v>1</v>
      </c>
      <c r="S4527">
        <v>24</v>
      </c>
      <c r="T4527" t="s">
        <v>452</v>
      </c>
      <c r="U4527" t="s">
        <v>12021</v>
      </c>
    </row>
    <row r="4528" spans="17:21">
      <c r="Q4528">
        <v>6</v>
      </c>
      <c r="R4528">
        <v>1</v>
      </c>
      <c r="S4528">
        <v>25</v>
      </c>
      <c r="T4528" t="s">
        <v>457</v>
      </c>
      <c r="U4528" t="s">
        <v>12022</v>
      </c>
    </row>
    <row r="4529" spans="17:21">
      <c r="Q4529">
        <v>6</v>
      </c>
      <c r="R4529">
        <v>1</v>
      </c>
      <c r="S4529">
        <v>26</v>
      </c>
      <c r="T4529" t="s">
        <v>12023</v>
      </c>
      <c r="U4529" t="s">
        <v>12024</v>
      </c>
    </row>
    <row r="4530" spans="17:21">
      <c r="Q4530">
        <v>6</v>
      </c>
      <c r="R4530">
        <v>1</v>
      </c>
      <c r="S4530">
        <v>27</v>
      </c>
      <c r="T4530" t="s">
        <v>462</v>
      </c>
      <c r="U4530" t="s">
        <v>12025</v>
      </c>
    </row>
    <row r="4531" spans="17:21">
      <c r="Q4531">
        <v>6</v>
      </c>
      <c r="R4531">
        <v>1</v>
      </c>
      <c r="S4531">
        <v>28</v>
      </c>
      <c r="T4531" t="s">
        <v>467</v>
      </c>
      <c r="U4531" t="s">
        <v>12026</v>
      </c>
    </row>
    <row r="4532" spans="17:21">
      <c r="Q4532">
        <v>6</v>
      </c>
      <c r="R4532">
        <v>1</v>
      </c>
      <c r="S4532">
        <v>29</v>
      </c>
      <c r="T4532" t="s">
        <v>472</v>
      </c>
      <c r="U4532" t="s">
        <v>12027</v>
      </c>
    </row>
    <row r="4533" spans="17:21">
      <c r="Q4533">
        <v>6</v>
      </c>
      <c r="R4533">
        <v>1</v>
      </c>
      <c r="S4533">
        <v>30</v>
      </c>
      <c r="T4533" t="s">
        <v>477</v>
      </c>
      <c r="U4533" t="s">
        <v>12028</v>
      </c>
    </row>
    <row r="4534" spans="17:21">
      <c r="Q4534">
        <v>6</v>
      </c>
      <c r="R4534">
        <v>1</v>
      </c>
      <c r="S4534">
        <v>31</v>
      </c>
      <c r="T4534" t="s">
        <v>12029</v>
      </c>
      <c r="U4534" t="s">
        <v>12030</v>
      </c>
    </row>
    <row r="4535" spans="17:21">
      <c r="Q4535">
        <v>6</v>
      </c>
      <c r="R4535">
        <v>1</v>
      </c>
      <c r="S4535">
        <v>32</v>
      </c>
      <c r="T4535" t="s">
        <v>482</v>
      </c>
      <c r="U4535" t="s">
        <v>12031</v>
      </c>
    </row>
    <row r="4536" spans="17:21">
      <c r="Q4536">
        <v>6</v>
      </c>
      <c r="R4536">
        <v>1</v>
      </c>
      <c r="S4536">
        <v>33</v>
      </c>
      <c r="T4536" t="s">
        <v>486</v>
      </c>
      <c r="U4536" t="s">
        <v>12032</v>
      </c>
    </row>
    <row r="4537" spans="17:21">
      <c r="Q4537">
        <v>6</v>
      </c>
      <c r="R4537">
        <v>1</v>
      </c>
      <c r="S4537">
        <v>34</v>
      </c>
      <c r="T4537" t="s">
        <v>491</v>
      </c>
      <c r="U4537" t="s">
        <v>12033</v>
      </c>
    </row>
    <row r="4538" spans="17:21">
      <c r="Q4538">
        <v>6</v>
      </c>
      <c r="R4538">
        <v>1</v>
      </c>
      <c r="S4538">
        <v>35</v>
      </c>
      <c r="T4538" t="s">
        <v>496</v>
      </c>
      <c r="U4538" t="s">
        <v>12034</v>
      </c>
    </row>
    <row r="4539" spans="17:21">
      <c r="Q4539">
        <v>6</v>
      </c>
      <c r="R4539">
        <v>1</v>
      </c>
      <c r="S4539">
        <v>36</v>
      </c>
      <c r="T4539" t="s">
        <v>501</v>
      </c>
      <c r="U4539" t="s">
        <v>12035</v>
      </c>
    </row>
    <row r="4540" spans="17:21">
      <c r="Q4540">
        <v>6</v>
      </c>
      <c r="R4540">
        <v>1</v>
      </c>
      <c r="S4540">
        <v>37</v>
      </c>
      <c r="T4540" t="s">
        <v>506</v>
      </c>
      <c r="U4540" t="s">
        <v>12036</v>
      </c>
    </row>
    <row r="4541" spans="17:21">
      <c r="Q4541">
        <v>6</v>
      </c>
      <c r="R4541">
        <v>1</v>
      </c>
      <c r="S4541">
        <v>38</v>
      </c>
      <c r="T4541" t="s">
        <v>511</v>
      </c>
      <c r="U4541" t="s">
        <v>12037</v>
      </c>
    </row>
    <row r="4542" spans="17:21">
      <c r="Q4542">
        <v>6</v>
      </c>
      <c r="R4542">
        <v>1</v>
      </c>
      <c r="S4542">
        <v>39</v>
      </c>
      <c r="T4542" t="s">
        <v>517</v>
      </c>
      <c r="U4542" t="s">
        <v>12038</v>
      </c>
    </row>
    <row r="4543" spans="17:21">
      <c r="Q4543">
        <v>6</v>
      </c>
      <c r="R4543">
        <v>1</v>
      </c>
      <c r="S4543">
        <v>40</v>
      </c>
      <c r="T4543" t="s">
        <v>523</v>
      </c>
      <c r="U4543" t="s">
        <v>12039</v>
      </c>
    </row>
    <row r="4544" spans="17:21">
      <c r="Q4544">
        <v>6</v>
      </c>
      <c r="R4544">
        <v>1</v>
      </c>
      <c r="S4544">
        <v>41</v>
      </c>
      <c r="T4544" t="s">
        <v>529</v>
      </c>
      <c r="U4544" t="s">
        <v>12040</v>
      </c>
    </row>
    <row r="4545" spans="17:21">
      <c r="Q4545">
        <v>6</v>
      </c>
      <c r="R4545">
        <v>1</v>
      </c>
      <c r="S4545">
        <v>42</v>
      </c>
      <c r="T4545" t="s">
        <v>534</v>
      </c>
      <c r="U4545" t="s">
        <v>12041</v>
      </c>
    </row>
    <row r="4546" spans="17:21">
      <c r="Q4546">
        <v>6</v>
      </c>
      <c r="R4546">
        <v>1</v>
      </c>
      <c r="S4546">
        <v>43</v>
      </c>
      <c r="T4546" t="s">
        <v>540</v>
      </c>
      <c r="U4546" t="s">
        <v>12042</v>
      </c>
    </row>
    <row r="4547" spans="17:21">
      <c r="Q4547">
        <v>6</v>
      </c>
      <c r="R4547">
        <v>1</v>
      </c>
      <c r="S4547">
        <v>44</v>
      </c>
      <c r="T4547" t="s">
        <v>544</v>
      </c>
      <c r="U4547" t="s">
        <v>12043</v>
      </c>
    </row>
    <row r="4548" spans="17:21">
      <c r="Q4548">
        <v>6</v>
      </c>
      <c r="R4548">
        <v>1</v>
      </c>
      <c r="S4548">
        <v>45</v>
      </c>
      <c r="T4548" t="s">
        <v>548</v>
      </c>
      <c r="U4548" t="s">
        <v>12044</v>
      </c>
    </row>
    <row r="4549" spans="17:21">
      <c r="Q4549">
        <v>6</v>
      </c>
      <c r="R4549">
        <v>1</v>
      </c>
      <c r="S4549">
        <v>46</v>
      </c>
      <c r="T4549" t="s">
        <v>552</v>
      </c>
      <c r="U4549" t="s">
        <v>12045</v>
      </c>
    </row>
    <row r="4550" spans="17:21">
      <c r="Q4550">
        <v>6</v>
      </c>
      <c r="R4550">
        <v>1</v>
      </c>
      <c r="S4550">
        <v>47</v>
      </c>
      <c r="T4550" t="s">
        <v>556</v>
      </c>
      <c r="U4550" t="s">
        <v>12046</v>
      </c>
    </row>
    <row r="4551" spans="17:21">
      <c r="Q4551">
        <v>6</v>
      </c>
      <c r="R4551">
        <v>1</v>
      </c>
      <c r="S4551">
        <v>48</v>
      </c>
      <c r="T4551" t="s">
        <v>560</v>
      </c>
      <c r="U4551" t="s">
        <v>12047</v>
      </c>
    </row>
    <row r="4552" spans="17:21">
      <c r="Q4552">
        <v>6</v>
      </c>
      <c r="R4552">
        <v>1</v>
      </c>
      <c r="S4552">
        <v>49</v>
      </c>
      <c r="T4552" t="s">
        <v>564</v>
      </c>
      <c r="U4552" t="s">
        <v>12048</v>
      </c>
    </row>
    <row r="4553" spans="17:21">
      <c r="Q4553">
        <v>6</v>
      </c>
      <c r="R4553">
        <v>1</v>
      </c>
      <c r="S4553">
        <v>50</v>
      </c>
      <c r="T4553" t="s">
        <v>568</v>
      </c>
      <c r="U4553" t="s">
        <v>12049</v>
      </c>
    </row>
    <row r="4554" spans="17:21">
      <c r="Q4554">
        <v>6</v>
      </c>
      <c r="R4554">
        <v>1</v>
      </c>
      <c r="S4554">
        <v>51</v>
      </c>
      <c r="T4554" t="s">
        <v>572</v>
      </c>
      <c r="U4554" t="s">
        <v>12050</v>
      </c>
    </row>
    <row r="4555" spans="17:21">
      <c r="Q4555">
        <v>6</v>
      </c>
      <c r="R4555">
        <v>1</v>
      </c>
      <c r="S4555">
        <v>52</v>
      </c>
      <c r="T4555" t="s">
        <v>576</v>
      </c>
      <c r="U4555" t="s">
        <v>12051</v>
      </c>
    </row>
    <row r="4556" spans="17:21">
      <c r="Q4556">
        <v>6</v>
      </c>
      <c r="R4556">
        <v>1</v>
      </c>
      <c r="S4556">
        <v>53</v>
      </c>
      <c r="T4556" t="s">
        <v>580</v>
      </c>
      <c r="U4556" t="s">
        <v>12052</v>
      </c>
    </row>
    <row r="4557" spans="17:21">
      <c r="Q4557">
        <v>6</v>
      </c>
      <c r="R4557">
        <v>1</v>
      </c>
      <c r="S4557">
        <v>54</v>
      </c>
      <c r="T4557" t="s">
        <v>584</v>
      </c>
      <c r="U4557" t="s">
        <v>12053</v>
      </c>
    </row>
    <row r="4558" spans="17:21">
      <c r="Q4558">
        <v>6</v>
      </c>
      <c r="R4558">
        <v>1</v>
      </c>
      <c r="S4558">
        <v>55</v>
      </c>
      <c r="T4558" t="s">
        <v>588</v>
      </c>
      <c r="U4558" t="s">
        <v>12054</v>
      </c>
    </row>
    <row r="4559" spans="17:21">
      <c r="Q4559">
        <v>6</v>
      </c>
      <c r="R4559">
        <v>1</v>
      </c>
      <c r="S4559">
        <v>56</v>
      </c>
      <c r="T4559" t="s">
        <v>592</v>
      </c>
      <c r="U4559" t="s">
        <v>12055</v>
      </c>
    </row>
    <row r="4560" spans="17:21">
      <c r="Q4560">
        <v>6</v>
      </c>
      <c r="R4560">
        <v>1</v>
      </c>
      <c r="S4560">
        <v>57</v>
      </c>
      <c r="T4560" t="s">
        <v>596</v>
      </c>
      <c r="U4560" t="s">
        <v>12056</v>
      </c>
    </row>
    <row r="4561" spans="17:21">
      <c r="Q4561">
        <v>6</v>
      </c>
      <c r="R4561">
        <v>1</v>
      </c>
      <c r="S4561">
        <v>58</v>
      </c>
      <c r="T4561" t="s">
        <v>600</v>
      </c>
      <c r="U4561" t="s">
        <v>12057</v>
      </c>
    </row>
    <row r="4562" spans="17:21">
      <c r="Q4562">
        <v>6</v>
      </c>
      <c r="R4562">
        <v>1</v>
      </c>
      <c r="S4562">
        <v>59</v>
      </c>
      <c r="T4562" t="s">
        <v>604</v>
      </c>
      <c r="U4562" t="s">
        <v>12058</v>
      </c>
    </row>
    <row r="4563" spans="17:21">
      <c r="Q4563">
        <v>6</v>
      </c>
      <c r="R4563">
        <v>1</v>
      </c>
      <c r="S4563">
        <v>60</v>
      </c>
      <c r="T4563" t="s">
        <v>608</v>
      </c>
      <c r="U4563" t="s">
        <v>12059</v>
      </c>
    </row>
    <row r="4564" spans="17:21">
      <c r="Q4564">
        <v>6</v>
      </c>
      <c r="R4564">
        <v>1</v>
      </c>
      <c r="S4564">
        <v>61</v>
      </c>
      <c r="T4564" t="s">
        <v>612</v>
      </c>
      <c r="U4564" t="s">
        <v>12060</v>
      </c>
    </row>
    <row r="4565" spans="17:21">
      <c r="Q4565">
        <v>6</v>
      </c>
      <c r="R4565">
        <v>1</v>
      </c>
      <c r="S4565">
        <v>62</v>
      </c>
      <c r="T4565" t="s">
        <v>616</v>
      </c>
      <c r="U4565" t="s">
        <v>12061</v>
      </c>
    </row>
    <row r="4566" spans="17:21">
      <c r="Q4566">
        <v>6</v>
      </c>
      <c r="R4566">
        <v>1</v>
      </c>
      <c r="S4566">
        <v>63</v>
      </c>
      <c r="T4566" t="s">
        <v>620</v>
      </c>
      <c r="U4566" t="s">
        <v>12062</v>
      </c>
    </row>
    <row r="4567" spans="17:21">
      <c r="Q4567">
        <v>6</v>
      </c>
      <c r="R4567">
        <v>1</v>
      </c>
      <c r="S4567">
        <v>64</v>
      </c>
      <c r="T4567" t="s">
        <v>624</v>
      </c>
      <c r="U4567" t="s">
        <v>12063</v>
      </c>
    </row>
    <row r="4568" spans="17:21">
      <c r="Q4568">
        <v>6</v>
      </c>
      <c r="R4568">
        <v>1</v>
      </c>
      <c r="S4568">
        <v>65</v>
      </c>
      <c r="T4568" t="s">
        <v>628</v>
      </c>
      <c r="U4568" t="s">
        <v>12064</v>
      </c>
    </row>
    <row r="4569" spans="17:21">
      <c r="Q4569">
        <v>6</v>
      </c>
      <c r="R4569">
        <v>1</v>
      </c>
      <c r="S4569">
        <v>66</v>
      </c>
      <c r="T4569" t="s">
        <v>632</v>
      </c>
      <c r="U4569" t="s">
        <v>12065</v>
      </c>
    </row>
    <row r="4570" spans="17:21">
      <c r="Q4570">
        <v>6</v>
      </c>
      <c r="R4570">
        <v>1</v>
      </c>
      <c r="S4570">
        <v>67</v>
      </c>
      <c r="T4570" t="s">
        <v>636</v>
      </c>
      <c r="U4570" t="s">
        <v>12066</v>
      </c>
    </row>
    <row r="4571" spans="17:21">
      <c r="Q4571">
        <v>6</v>
      </c>
      <c r="R4571">
        <v>1</v>
      </c>
      <c r="S4571">
        <v>68</v>
      </c>
      <c r="T4571" t="s">
        <v>640</v>
      </c>
      <c r="U4571" t="s">
        <v>12067</v>
      </c>
    </row>
    <row r="4572" spans="17:21">
      <c r="Q4572">
        <v>6</v>
      </c>
      <c r="R4572">
        <v>1</v>
      </c>
      <c r="S4572">
        <v>69</v>
      </c>
      <c r="T4572" t="s">
        <v>644</v>
      </c>
      <c r="U4572" t="s">
        <v>12068</v>
      </c>
    </row>
    <row r="4573" spans="17:21">
      <c r="Q4573">
        <v>6</v>
      </c>
      <c r="R4573">
        <v>1</v>
      </c>
      <c r="S4573">
        <v>70</v>
      </c>
      <c r="T4573" t="s">
        <v>648</v>
      </c>
      <c r="U4573" t="s">
        <v>12069</v>
      </c>
    </row>
    <row r="4574" spans="17:21">
      <c r="Q4574">
        <v>6</v>
      </c>
      <c r="R4574">
        <v>1</v>
      </c>
      <c r="S4574">
        <v>71</v>
      </c>
      <c r="T4574" t="s">
        <v>652</v>
      </c>
      <c r="U4574" t="s">
        <v>12070</v>
      </c>
    </row>
    <row r="4575" spans="17:21">
      <c r="Q4575">
        <v>6</v>
      </c>
      <c r="R4575">
        <v>1</v>
      </c>
      <c r="S4575">
        <v>72</v>
      </c>
      <c r="T4575" t="s">
        <v>656</v>
      </c>
      <c r="U4575" t="s">
        <v>12071</v>
      </c>
    </row>
    <row r="4576" spans="17:21">
      <c r="Q4576">
        <v>6</v>
      </c>
      <c r="R4576">
        <v>1</v>
      </c>
      <c r="S4576">
        <v>73</v>
      </c>
      <c r="T4576" t="s">
        <v>660</v>
      </c>
      <c r="U4576" t="s">
        <v>12072</v>
      </c>
    </row>
    <row r="4577" spans="17:21">
      <c r="Q4577">
        <v>6</v>
      </c>
      <c r="R4577">
        <v>1</v>
      </c>
      <c r="S4577">
        <v>74</v>
      </c>
      <c r="T4577" t="s">
        <v>664</v>
      </c>
      <c r="U4577" t="s">
        <v>12073</v>
      </c>
    </row>
    <row r="4578" spans="17:21">
      <c r="Q4578">
        <v>6</v>
      </c>
      <c r="R4578">
        <v>1</v>
      </c>
      <c r="S4578">
        <v>75</v>
      </c>
      <c r="T4578" t="s">
        <v>668</v>
      </c>
      <c r="U4578" t="s">
        <v>12074</v>
      </c>
    </row>
    <row r="4579" spans="17:21">
      <c r="Q4579">
        <v>6</v>
      </c>
      <c r="R4579">
        <v>1</v>
      </c>
      <c r="S4579">
        <v>76</v>
      </c>
      <c r="T4579" t="s">
        <v>672</v>
      </c>
      <c r="U4579" t="s">
        <v>12075</v>
      </c>
    </row>
    <row r="4580" spans="17:21">
      <c r="Q4580">
        <v>6</v>
      </c>
      <c r="R4580">
        <v>1</v>
      </c>
      <c r="S4580">
        <v>77</v>
      </c>
      <c r="T4580" t="s">
        <v>676</v>
      </c>
      <c r="U4580" t="s">
        <v>12076</v>
      </c>
    </row>
    <row r="4581" spans="17:21">
      <c r="Q4581">
        <v>6</v>
      </c>
      <c r="R4581">
        <v>1</v>
      </c>
      <c r="S4581">
        <v>78</v>
      </c>
      <c r="T4581" t="s">
        <v>680</v>
      </c>
      <c r="U4581" t="s">
        <v>12077</v>
      </c>
    </row>
    <row r="4582" spans="17:21">
      <c r="Q4582">
        <v>6</v>
      </c>
      <c r="R4582">
        <v>1</v>
      </c>
      <c r="S4582">
        <v>79</v>
      </c>
      <c r="T4582" t="s">
        <v>684</v>
      </c>
      <c r="U4582" t="s">
        <v>12078</v>
      </c>
    </row>
    <row r="4583" spans="17:21">
      <c r="Q4583">
        <v>6</v>
      </c>
      <c r="R4583">
        <v>1</v>
      </c>
      <c r="S4583">
        <v>80</v>
      </c>
      <c r="T4583" t="s">
        <v>688</v>
      </c>
      <c r="U4583" t="s">
        <v>12079</v>
      </c>
    </row>
    <row r="4584" spans="17:21">
      <c r="Q4584">
        <v>6</v>
      </c>
      <c r="R4584">
        <v>1</v>
      </c>
      <c r="S4584">
        <v>81</v>
      </c>
      <c r="T4584" t="s">
        <v>692</v>
      </c>
      <c r="U4584" t="s">
        <v>12080</v>
      </c>
    </row>
    <row r="4585" spans="17:21">
      <c r="Q4585">
        <v>6</v>
      </c>
      <c r="R4585">
        <v>1</v>
      </c>
      <c r="S4585">
        <v>82</v>
      </c>
      <c r="T4585" t="s">
        <v>696</v>
      </c>
      <c r="U4585" t="s">
        <v>12081</v>
      </c>
    </row>
    <row r="4586" spans="17:21">
      <c r="Q4586">
        <v>6</v>
      </c>
      <c r="R4586">
        <v>1</v>
      </c>
      <c r="S4586">
        <v>83</v>
      </c>
      <c r="T4586" t="s">
        <v>700</v>
      </c>
      <c r="U4586" t="s">
        <v>12082</v>
      </c>
    </row>
    <row r="4587" spans="17:21">
      <c r="Q4587">
        <v>6</v>
      </c>
      <c r="R4587">
        <v>1</v>
      </c>
      <c r="S4587">
        <v>84</v>
      </c>
      <c r="T4587" t="s">
        <v>704</v>
      </c>
      <c r="U4587" t="s">
        <v>12083</v>
      </c>
    </row>
    <row r="4588" spans="17:21">
      <c r="Q4588">
        <v>6</v>
      </c>
      <c r="R4588">
        <v>1</v>
      </c>
      <c r="S4588">
        <v>85</v>
      </c>
      <c r="T4588" t="s">
        <v>708</v>
      </c>
      <c r="U4588" t="s">
        <v>12084</v>
      </c>
    </row>
    <row r="4589" spans="17:21">
      <c r="Q4589">
        <v>6</v>
      </c>
      <c r="R4589">
        <v>1</v>
      </c>
      <c r="S4589">
        <v>86</v>
      </c>
      <c r="T4589" t="s">
        <v>712</v>
      </c>
      <c r="U4589" t="s">
        <v>12085</v>
      </c>
    </row>
    <row r="4590" spans="17:21">
      <c r="Q4590">
        <v>6</v>
      </c>
      <c r="R4590">
        <v>1</v>
      </c>
      <c r="S4590">
        <v>87</v>
      </c>
      <c r="T4590" t="s">
        <v>716</v>
      </c>
      <c r="U4590" t="s">
        <v>12086</v>
      </c>
    </row>
    <row r="4591" spans="17:21">
      <c r="Q4591">
        <v>6</v>
      </c>
      <c r="R4591">
        <v>1</v>
      </c>
      <c r="S4591">
        <v>88</v>
      </c>
      <c r="T4591" t="s">
        <v>720</v>
      </c>
      <c r="U4591" t="s">
        <v>12087</v>
      </c>
    </row>
    <row r="4592" spans="17:21">
      <c r="Q4592">
        <v>6</v>
      </c>
      <c r="R4592">
        <v>1</v>
      </c>
      <c r="S4592">
        <v>89</v>
      </c>
      <c r="T4592" t="s">
        <v>724</v>
      </c>
      <c r="U4592" t="s">
        <v>12088</v>
      </c>
    </row>
    <row r="4593" spans="17:21">
      <c r="Q4593">
        <v>6</v>
      </c>
      <c r="R4593">
        <v>1</v>
      </c>
      <c r="S4593">
        <v>90</v>
      </c>
      <c r="T4593" t="s">
        <v>728</v>
      </c>
      <c r="U4593" t="s">
        <v>12089</v>
      </c>
    </row>
    <row r="4594" spans="17:21">
      <c r="Q4594">
        <v>6</v>
      </c>
      <c r="R4594">
        <v>1</v>
      </c>
      <c r="S4594">
        <v>91</v>
      </c>
      <c r="T4594" t="s">
        <v>732</v>
      </c>
      <c r="U4594" t="s">
        <v>12090</v>
      </c>
    </row>
    <row r="4595" spans="17:21">
      <c r="Q4595">
        <v>6</v>
      </c>
      <c r="R4595">
        <v>1</v>
      </c>
      <c r="S4595">
        <v>92</v>
      </c>
      <c r="T4595" t="s">
        <v>737</v>
      </c>
      <c r="U4595" t="s">
        <v>12091</v>
      </c>
    </row>
    <row r="4596" spans="17:21">
      <c r="Q4596">
        <v>6</v>
      </c>
      <c r="R4596">
        <v>1</v>
      </c>
      <c r="S4596">
        <v>93</v>
      </c>
      <c r="T4596" t="s">
        <v>742</v>
      </c>
      <c r="U4596" t="s">
        <v>12092</v>
      </c>
    </row>
    <row r="4597" spans="17:21">
      <c r="Q4597">
        <v>6</v>
      </c>
      <c r="R4597">
        <v>1</v>
      </c>
      <c r="S4597">
        <v>94</v>
      </c>
      <c r="T4597" t="s">
        <v>747</v>
      </c>
      <c r="U4597" t="s">
        <v>12093</v>
      </c>
    </row>
    <row r="4598" spans="17:21">
      <c r="Q4598">
        <v>6</v>
      </c>
      <c r="R4598">
        <v>1</v>
      </c>
      <c r="S4598">
        <v>95</v>
      </c>
      <c r="T4598" t="s">
        <v>752</v>
      </c>
      <c r="U4598" t="s">
        <v>12094</v>
      </c>
    </row>
    <row r="4599" spans="17:21">
      <c r="Q4599">
        <v>6</v>
      </c>
      <c r="R4599">
        <v>1</v>
      </c>
      <c r="S4599">
        <v>96</v>
      </c>
      <c r="T4599" t="s">
        <v>757</v>
      </c>
      <c r="U4599" t="s">
        <v>12095</v>
      </c>
    </row>
    <row r="4600" spans="17:21">
      <c r="Q4600">
        <v>6</v>
      </c>
      <c r="R4600">
        <v>1</v>
      </c>
      <c r="S4600">
        <v>97</v>
      </c>
      <c r="T4600" t="s">
        <v>762</v>
      </c>
      <c r="U4600" t="s">
        <v>12096</v>
      </c>
    </row>
    <row r="4601" spans="17:21">
      <c r="Q4601">
        <v>6</v>
      </c>
      <c r="R4601">
        <v>1</v>
      </c>
      <c r="S4601">
        <v>98</v>
      </c>
      <c r="T4601" t="s">
        <v>767</v>
      </c>
      <c r="U4601" t="s">
        <v>12097</v>
      </c>
    </row>
    <row r="4602" spans="17:21">
      <c r="Q4602">
        <v>6</v>
      </c>
      <c r="R4602">
        <v>1</v>
      </c>
      <c r="S4602">
        <v>99</v>
      </c>
      <c r="T4602" t="s">
        <v>772</v>
      </c>
      <c r="U4602" t="s">
        <v>12098</v>
      </c>
    </row>
    <row r="4603" spans="17:21">
      <c r="Q4603">
        <v>6</v>
      </c>
      <c r="R4603">
        <v>1</v>
      </c>
      <c r="S4603">
        <v>100</v>
      </c>
      <c r="T4603" t="s">
        <v>777</v>
      </c>
      <c r="U4603" t="s">
        <v>12099</v>
      </c>
    </row>
    <row r="4604" spans="17:21">
      <c r="Q4604">
        <v>6</v>
      </c>
      <c r="R4604">
        <v>1</v>
      </c>
      <c r="S4604">
        <v>101</v>
      </c>
      <c r="T4604" t="s">
        <v>782</v>
      </c>
      <c r="U4604" t="s">
        <v>12100</v>
      </c>
    </row>
    <row r="4605" spans="17:21">
      <c r="Q4605">
        <v>6</v>
      </c>
      <c r="R4605">
        <v>1</v>
      </c>
      <c r="S4605">
        <v>102</v>
      </c>
      <c r="T4605" t="s">
        <v>787</v>
      </c>
      <c r="U4605" t="s">
        <v>12101</v>
      </c>
    </row>
    <row r="4606" spans="17:21">
      <c r="Q4606">
        <v>6</v>
      </c>
      <c r="R4606">
        <v>1</v>
      </c>
      <c r="S4606">
        <v>103</v>
      </c>
      <c r="T4606" t="s">
        <v>792</v>
      </c>
      <c r="U4606" t="s">
        <v>12102</v>
      </c>
    </row>
    <row r="4607" spans="17:21">
      <c r="Q4607">
        <v>6</v>
      </c>
      <c r="R4607">
        <v>1</v>
      </c>
      <c r="S4607">
        <v>104</v>
      </c>
      <c r="T4607" t="s">
        <v>797</v>
      </c>
      <c r="U4607" t="s">
        <v>12103</v>
      </c>
    </row>
    <row r="4608" spans="17:21">
      <c r="Q4608">
        <v>6</v>
      </c>
      <c r="R4608">
        <v>1</v>
      </c>
      <c r="S4608">
        <v>105</v>
      </c>
      <c r="T4608" t="s">
        <v>802</v>
      </c>
      <c r="U4608" t="s">
        <v>12104</v>
      </c>
    </row>
    <row r="4609" spans="17:21">
      <c r="Q4609">
        <v>6</v>
      </c>
      <c r="R4609">
        <v>1</v>
      </c>
      <c r="S4609">
        <v>106</v>
      </c>
      <c r="T4609" t="s">
        <v>807</v>
      </c>
      <c r="U4609" t="s">
        <v>12105</v>
      </c>
    </row>
    <row r="4610" spans="17:21">
      <c r="Q4610">
        <v>6</v>
      </c>
      <c r="R4610">
        <v>1</v>
      </c>
      <c r="S4610">
        <v>107</v>
      </c>
      <c r="T4610" t="s">
        <v>812</v>
      </c>
      <c r="U4610" t="s">
        <v>12106</v>
      </c>
    </row>
    <row r="4611" spans="17:21">
      <c r="Q4611">
        <v>6</v>
      </c>
      <c r="R4611">
        <v>1</v>
      </c>
      <c r="S4611">
        <v>108</v>
      </c>
      <c r="T4611" t="s">
        <v>817</v>
      </c>
      <c r="U4611" t="s">
        <v>12107</v>
      </c>
    </row>
    <row r="4612" spans="17:21">
      <c r="Q4612">
        <v>6</v>
      </c>
      <c r="R4612">
        <v>1</v>
      </c>
      <c r="S4612">
        <v>109</v>
      </c>
      <c r="T4612" t="s">
        <v>822</v>
      </c>
      <c r="U4612" t="s">
        <v>12108</v>
      </c>
    </row>
    <row r="4613" spans="17:21">
      <c r="Q4613">
        <v>6</v>
      </c>
      <c r="R4613">
        <v>1</v>
      </c>
      <c r="S4613">
        <v>110</v>
      </c>
      <c r="T4613" t="s">
        <v>827</v>
      </c>
      <c r="U4613" t="s">
        <v>12109</v>
      </c>
    </row>
    <row r="4614" spans="17:21">
      <c r="Q4614">
        <v>6</v>
      </c>
      <c r="R4614">
        <v>1</v>
      </c>
      <c r="S4614">
        <v>111</v>
      </c>
      <c r="T4614" t="s">
        <v>832</v>
      </c>
      <c r="U4614" t="s">
        <v>12110</v>
      </c>
    </row>
    <row r="4615" spans="17:21">
      <c r="Q4615">
        <v>6</v>
      </c>
      <c r="R4615">
        <v>1</v>
      </c>
      <c r="S4615">
        <v>112</v>
      </c>
      <c r="T4615" t="s">
        <v>837</v>
      </c>
      <c r="U4615" t="s">
        <v>12111</v>
      </c>
    </row>
    <row r="4616" spans="17:21">
      <c r="Q4616">
        <v>6</v>
      </c>
      <c r="R4616">
        <v>1</v>
      </c>
      <c r="S4616">
        <v>113</v>
      </c>
      <c r="T4616" t="s">
        <v>842</v>
      </c>
      <c r="U4616" t="s">
        <v>12112</v>
      </c>
    </row>
    <row r="4617" spans="17:21">
      <c r="Q4617">
        <v>6</v>
      </c>
      <c r="R4617">
        <v>1</v>
      </c>
      <c r="S4617">
        <v>114</v>
      </c>
      <c r="T4617" t="s">
        <v>847</v>
      </c>
      <c r="U4617" t="s">
        <v>12113</v>
      </c>
    </row>
    <row r="4618" spans="17:21">
      <c r="Q4618">
        <v>6</v>
      </c>
      <c r="R4618">
        <v>1</v>
      </c>
      <c r="S4618">
        <v>115</v>
      </c>
      <c r="T4618" t="s">
        <v>852</v>
      </c>
      <c r="U4618" t="s">
        <v>12114</v>
      </c>
    </row>
    <row r="4619" spans="17:21">
      <c r="Q4619">
        <v>6</v>
      </c>
      <c r="R4619">
        <v>1</v>
      </c>
      <c r="S4619">
        <v>116</v>
      </c>
      <c r="T4619" t="s">
        <v>857</v>
      </c>
      <c r="U4619" t="s">
        <v>12115</v>
      </c>
    </row>
    <row r="4620" spans="17:21">
      <c r="Q4620">
        <v>6</v>
      </c>
      <c r="R4620">
        <v>1</v>
      </c>
      <c r="S4620">
        <v>117</v>
      </c>
      <c r="T4620" t="s">
        <v>862</v>
      </c>
      <c r="U4620" t="s">
        <v>12116</v>
      </c>
    </row>
    <row r="4621" spans="17:21">
      <c r="Q4621">
        <v>6</v>
      </c>
      <c r="R4621">
        <v>1</v>
      </c>
      <c r="S4621">
        <v>118</v>
      </c>
      <c r="T4621" t="s">
        <v>867</v>
      </c>
      <c r="U4621" t="s">
        <v>12117</v>
      </c>
    </row>
    <row r="4622" spans="17:21">
      <c r="Q4622">
        <v>6</v>
      </c>
      <c r="R4622">
        <v>1</v>
      </c>
      <c r="S4622">
        <v>119</v>
      </c>
      <c r="T4622" t="s">
        <v>872</v>
      </c>
      <c r="U4622" t="s">
        <v>12118</v>
      </c>
    </row>
    <row r="4623" spans="17:21">
      <c r="Q4623">
        <v>6</v>
      </c>
      <c r="R4623">
        <v>1</v>
      </c>
      <c r="S4623">
        <v>120</v>
      </c>
      <c r="T4623" t="s">
        <v>877</v>
      </c>
      <c r="U4623" t="s">
        <v>12119</v>
      </c>
    </row>
    <row r="4624" spans="17:21">
      <c r="Q4624">
        <v>6</v>
      </c>
      <c r="R4624">
        <v>1</v>
      </c>
      <c r="S4624">
        <v>121</v>
      </c>
      <c r="T4624" t="s">
        <v>882</v>
      </c>
      <c r="U4624" t="s">
        <v>12120</v>
      </c>
    </row>
    <row r="4625" spans="17:21">
      <c r="Q4625">
        <v>6</v>
      </c>
      <c r="R4625">
        <v>1</v>
      </c>
      <c r="S4625">
        <v>122</v>
      </c>
      <c r="T4625" t="s">
        <v>887</v>
      </c>
      <c r="U4625" t="s">
        <v>12121</v>
      </c>
    </row>
    <row r="4626" spans="17:21">
      <c r="Q4626">
        <v>6</v>
      </c>
      <c r="R4626">
        <v>1</v>
      </c>
      <c r="S4626">
        <v>123</v>
      </c>
      <c r="T4626" t="s">
        <v>892</v>
      </c>
      <c r="U4626" t="s">
        <v>12122</v>
      </c>
    </row>
    <row r="4627" spans="17:21">
      <c r="Q4627">
        <v>6</v>
      </c>
      <c r="R4627">
        <v>1</v>
      </c>
      <c r="S4627">
        <v>124</v>
      </c>
      <c r="T4627" t="s">
        <v>897</v>
      </c>
      <c r="U4627" t="s">
        <v>12123</v>
      </c>
    </row>
    <row r="4628" spans="17:21">
      <c r="Q4628">
        <v>6</v>
      </c>
      <c r="R4628">
        <v>1</v>
      </c>
      <c r="S4628">
        <v>125</v>
      </c>
      <c r="T4628" t="s">
        <v>902</v>
      </c>
      <c r="U4628" t="s">
        <v>12124</v>
      </c>
    </row>
    <row r="4629" spans="17:21">
      <c r="Q4629">
        <v>6</v>
      </c>
      <c r="R4629">
        <v>1</v>
      </c>
      <c r="S4629">
        <v>126</v>
      </c>
      <c r="T4629" t="s">
        <v>907</v>
      </c>
      <c r="U4629" t="s">
        <v>12125</v>
      </c>
    </row>
    <row r="4630" spans="17:21">
      <c r="Q4630">
        <v>6</v>
      </c>
      <c r="R4630">
        <v>1</v>
      </c>
      <c r="S4630">
        <v>127</v>
      </c>
      <c r="T4630" t="s">
        <v>912</v>
      </c>
      <c r="U4630" t="s">
        <v>12126</v>
      </c>
    </row>
    <row r="4631" spans="17:21">
      <c r="Q4631">
        <v>6</v>
      </c>
      <c r="R4631">
        <v>1</v>
      </c>
      <c r="S4631">
        <v>128</v>
      </c>
      <c r="T4631" t="s">
        <v>917</v>
      </c>
      <c r="U4631" t="s">
        <v>12127</v>
      </c>
    </row>
    <row r="4632" spans="17:21">
      <c r="Q4632">
        <v>6</v>
      </c>
      <c r="R4632">
        <v>1</v>
      </c>
      <c r="S4632">
        <v>129</v>
      </c>
      <c r="T4632" t="s">
        <v>922</v>
      </c>
      <c r="U4632" t="s">
        <v>12128</v>
      </c>
    </row>
    <row r="4633" spans="17:21">
      <c r="Q4633">
        <v>6</v>
      </c>
      <c r="R4633">
        <v>1</v>
      </c>
      <c r="S4633">
        <v>130</v>
      </c>
      <c r="T4633" t="s">
        <v>927</v>
      </c>
      <c r="U4633" t="s">
        <v>12129</v>
      </c>
    </row>
    <row r="4634" spans="17:21">
      <c r="Q4634">
        <v>6</v>
      </c>
      <c r="R4634">
        <v>1</v>
      </c>
      <c r="S4634">
        <v>131</v>
      </c>
      <c r="T4634" t="s">
        <v>932</v>
      </c>
      <c r="U4634" t="s">
        <v>12130</v>
      </c>
    </row>
    <row r="4635" spans="17:21">
      <c r="Q4635">
        <v>6</v>
      </c>
      <c r="R4635">
        <v>1</v>
      </c>
      <c r="S4635">
        <v>132</v>
      </c>
      <c r="T4635" t="s">
        <v>937</v>
      </c>
      <c r="U4635" t="s">
        <v>12131</v>
      </c>
    </row>
    <row r="4636" spans="17:21">
      <c r="Q4636">
        <v>6</v>
      </c>
      <c r="R4636">
        <v>1</v>
      </c>
      <c r="S4636">
        <v>133</v>
      </c>
      <c r="T4636" t="s">
        <v>942</v>
      </c>
      <c r="U4636" t="s">
        <v>12132</v>
      </c>
    </row>
    <row r="4637" spans="17:21">
      <c r="Q4637">
        <v>6</v>
      </c>
      <c r="R4637">
        <v>1</v>
      </c>
      <c r="S4637">
        <v>134</v>
      </c>
      <c r="T4637" t="s">
        <v>947</v>
      </c>
      <c r="U4637" t="s">
        <v>12133</v>
      </c>
    </row>
    <row r="4638" spans="17:21">
      <c r="Q4638">
        <v>6</v>
      </c>
      <c r="R4638">
        <v>1</v>
      </c>
      <c r="S4638">
        <v>135</v>
      </c>
      <c r="T4638" t="s">
        <v>952</v>
      </c>
      <c r="U4638" t="s">
        <v>12134</v>
      </c>
    </row>
    <row r="4639" spans="17:21">
      <c r="Q4639">
        <v>6</v>
      </c>
      <c r="R4639">
        <v>1</v>
      </c>
      <c r="S4639">
        <v>136</v>
      </c>
      <c r="T4639" t="s">
        <v>957</v>
      </c>
      <c r="U4639" t="s">
        <v>12135</v>
      </c>
    </row>
    <row r="4640" spans="17:21">
      <c r="Q4640">
        <v>6</v>
      </c>
      <c r="R4640">
        <v>1</v>
      </c>
      <c r="S4640">
        <v>137</v>
      </c>
      <c r="T4640" t="s">
        <v>962</v>
      </c>
      <c r="U4640" t="s">
        <v>12136</v>
      </c>
    </row>
    <row r="4641" spans="17:21">
      <c r="Q4641">
        <v>6</v>
      </c>
      <c r="R4641">
        <v>1</v>
      </c>
      <c r="S4641">
        <v>138</v>
      </c>
      <c r="T4641" t="s">
        <v>967</v>
      </c>
      <c r="U4641" t="s">
        <v>12137</v>
      </c>
    </row>
    <row r="4642" spans="17:21">
      <c r="Q4642">
        <v>6</v>
      </c>
      <c r="R4642">
        <v>1</v>
      </c>
      <c r="S4642">
        <v>139</v>
      </c>
      <c r="T4642" t="s">
        <v>972</v>
      </c>
      <c r="U4642" t="s">
        <v>12138</v>
      </c>
    </row>
    <row r="4643" spans="17:21">
      <c r="Q4643">
        <v>6</v>
      </c>
      <c r="R4643">
        <v>1</v>
      </c>
      <c r="S4643">
        <v>140</v>
      </c>
      <c r="T4643" t="s">
        <v>977</v>
      </c>
      <c r="U4643" t="s">
        <v>12139</v>
      </c>
    </row>
    <row r="4644" spans="17:21">
      <c r="Q4644">
        <v>6</v>
      </c>
      <c r="R4644">
        <v>1</v>
      </c>
      <c r="S4644">
        <v>141</v>
      </c>
      <c r="T4644" t="s">
        <v>982</v>
      </c>
      <c r="U4644" t="s">
        <v>12140</v>
      </c>
    </row>
    <row r="4645" spans="17:21">
      <c r="Q4645">
        <v>6</v>
      </c>
      <c r="R4645">
        <v>1</v>
      </c>
      <c r="S4645">
        <v>142</v>
      </c>
      <c r="T4645" t="s">
        <v>987</v>
      </c>
      <c r="U4645" t="s">
        <v>12141</v>
      </c>
    </row>
    <row r="4646" spans="17:21">
      <c r="Q4646">
        <v>6</v>
      </c>
      <c r="R4646">
        <v>1</v>
      </c>
      <c r="S4646">
        <v>143</v>
      </c>
      <c r="T4646" t="s">
        <v>992</v>
      </c>
      <c r="U4646" t="s">
        <v>12142</v>
      </c>
    </row>
    <row r="4647" spans="17:21">
      <c r="Q4647">
        <v>6</v>
      </c>
      <c r="R4647">
        <v>1</v>
      </c>
      <c r="S4647">
        <v>144</v>
      </c>
      <c r="T4647" t="s">
        <v>997</v>
      </c>
      <c r="U4647" t="s">
        <v>12143</v>
      </c>
    </row>
    <row r="4648" spans="17:21">
      <c r="Q4648">
        <v>6</v>
      </c>
      <c r="R4648">
        <v>1</v>
      </c>
      <c r="S4648">
        <v>145</v>
      </c>
      <c r="T4648" t="s">
        <v>1002</v>
      </c>
      <c r="U4648" t="s">
        <v>12144</v>
      </c>
    </row>
    <row r="4649" spans="17:21">
      <c r="Q4649">
        <v>6</v>
      </c>
      <c r="R4649">
        <v>1</v>
      </c>
      <c r="S4649">
        <v>146</v>
      </c>
      <c r="T4649" t="s">
        <v>1007</v>
      </c>
      <c r="U4649" t="s">
        <v>12145</v>
      </c>
    </row>
    <row r="4650" spans="17:21">
      <c r="Q4650">
        <v>6</v>
      </c>
      <c r="R4650">
        <v>1</v>
      </c>
      <c r="S4650">
        <v>147</v>
      </c>
      <c r="T4650" t="s">
        <v>1012</v>
      </c>
      <c r="U4650" t="s">
        <v>12146</v>
      </c>
    </row>
    <row r="4651" spans="17:21">
      <c r="Q4651">
        <v>6</v>
      </c>
      <c r="R4651">
        <v>1</v>
      </c>
      <c r="S4651">
        <v>148</v>
      </c>
      <c r="T4651" t="s">
        <v>1017</v>
      </c>
      <c r="U4651" t="s">
        <v>12147</v>
      </c>
    </row>
    <row r="4652" spans="17:21">
      <c r="Q4652">
        <v>6</v>
      </c>
      <c r="R4652">
        <v>1</v>
      </c>
      <c r="S4652">
        <v>149</v>
      </c>
      <c r="T4652" t="s">
        <v>1022</v>
      </c>
      <c r="U4652" t="s">
        <v>12148</v>
      </c>
    </row>
    <row r="4653" spans="17:21">
      <c r="Q4653">
        <v>6</v>
      </c>
      <c r="R4653">
        <v>1</v>
      </c>
      <c r="S4653">
        <v>150</v>
      </c>
      <c r="T4653" t="s">
        <v>1027</v>
      </c>
      <c r="U4653" t="s">
        <v>12149</v>
      </c>
    </row>
    <row r="4654" spans="17:21">
      <c r="Q4654">
        <v>6</v>
      </c>
      <c r="R4654">
        <v>1</v>
      </c>
      <c r="S4654">
        <v>151</v>
      </c>
      <c r="T4654" t="s">
        <v>1032</v>
      </c>
      <c r="U4654" t="s">
        <v>12150</v>
      </c>
    </row>
    <row r="4655" spans="17:21">
      <c r="Q4655">
        <v>6</v>
      </c>
      <c r="R4655">
        <v>1</v>
      </c>
      <c r="S4655">
        <v>152</v>
      </c>
      <c r="T4655" t="s">
        <v>1037</v>
      </c>
      <c r="U4655" t="s">
        <v>12151</v>
      </c>
    </row>
    <row r="4656" spans="17:21">
      <c r="Q4656">
        <v>6</v>
      </c>
      <c r="R4656">
        <v>1</v>
      </c>
      <c r="S4656">
        <v>153</v>
      </c>
      <c r="T4656" t="s">
        <v>1042</v>
      </c>
      <c r="U4656" t="s">
        <v>12152</v>
      </c>
    </row>
    <row r="4657" spans="17:21">
      <c r="Q4657">
        <v>6</v>
      </c>
      <c r="R4657">
        <v>1</v>
      </c>
      <c r="S4657">
        <v>154</v>
      </c>
      <c r="T4657" t="s">
        <v>1047</v>
      </c>
      <c r="U4657" t="s">
        <v>12153</v>
      </c>
    </row>
    <row r="4658" spans="17:21">
      <c r="Q4658">
        <v>6</v>
      </c>
      <c r="R4658">
        <v>1</v>
      </c>
      <c r="S4658">
        <v>155</v>
      </c>
      <c r="T4658" t="s">
        <v>1052</v>
      </c>
      <c r="U4658" t="s">
        <v>12154</v>
      </c>
    </row>
    <row r="4659" spans="17:21">
      <c r="Q4659">
        <v>6</v>
      </c>
      <c r="R4659">
        <v>1</v>
      </c>
      <c r="S4659">
        <v>156</v>
      </c>
      <c r="T4659" t="s">
        <v>1057</v>
      </c>
      <c r="U4659" t="s">
        <v>12155</v>
      </c>
    </row>
    <row r="4660" spans="17:21">
      <c r="Q4660">
        <v>6</v>
      </c>
      <c r="R4660">
        <v>1</v>
      </c>
      <c r="S4660">
        <v>157</v>
      </c>
      <c r="T4660" t="s">
        <v>1062</v>
      </c>
      <c r="U4660" t="s">
        <v>12156</v>
      </c>
    </row>
    <row r="4661" spans="17:21">
      <c r="Q4661">
        <v>6</v>
      </c>
      <c r="R4661">
        <v>1</v>
      </c>
      <c r="S4661">
        <v>158</v>
      </c>
      <c r="T4661" t="s">
        <v>1068</v>
      </c>
      <c r="U4661" t="s">
        <v>12157</v>
      </c>
    </row>
    <row r="4662" spans="17:21">
      <c r="Q4662">
        <v>6</v>
      </c>
      <c r="R4662">
        <v>1</v>
      </c>
      <c r="S4662">
        <v>159</v>
      </c>
      <c r="T4662" t="s">
        <v>1074</v>
      </c>
      <c r="U4662" t="s">
        <v>12158</v>
      </c>
    </row>
    <row r="4663" spans="17:21">
      <c r="Q4663">
        <v>6</v>
      </c>
      <c r="R4663">
        <v>1</v>
      </c>
      <c r="S4663">
        <v>160</v>
      </c>
      <c r="T4663" t="s">
        <v>1080</v>
      </c>
      <c r="U4663" t="s">
        <v>12159</v>
      </c>
    </row>
    <row r="4664" spans="17:21">
      <c r="Q4664">
        <v>6</v>
      </c>
      <c r="R4664">
        <v>1</v>
      </c>
      <c r="S4664">
        <v>161</v>
      </c>
      <c r="T4664" t="s">
        <v>1086</v>
      </c>
      <c r="U4664" t="s">
        <v>12160</v>
      </c>
    </row>
    <row r="4665" spans="17:21">
      <c r="Q4665">
        <v>6</v>
      </c>
      <c r="R4665">
        <v>1</v>
      </c>
      <c r="S4665">
        <v>162</v>
      </c>
      <c r="T4665" t="s">
        <v>1091</v>
      </c>
      <c r="U4665" t="s">
        <v>12161</v>
      </c>
    </row>
    <row r="4666" spans="17:21">
      <c r="Q4666">
        <v>6</v>
      </c>
      <c r="R4666">
        <v>1</v>
      </c>
      <c r="S4666">
        <v>163</v>
      </c>
      <c r="T4666" t="s">
        <v>1097</v>
      </c>
      <c r="U4666" t="s">
        <v>12162</v>
      </c>
    </row>
    <row r="4667" spans="17:21">
      <c r="Q4667">
        <v>6</v>
      </c>
      <c r="R4667">
        <v>1</v>
      </c>
      <c r="S4667">
        <v>164</v>
      </c>
      <c r="T4667" t="s">
        <v>1102</v>
      </c>
      <c r="U4667" t="s">
        <v>12163</v>
      </c>
    </row>
    <row r="4668" spans="17:21">
      <c r="Q4668">
        <v>6</v>
      </c>
      <c r="R4668">
        <v>1</v>
      </c>
      <c r="S4668">
        <v>165</v>
      </c>
      <c r="T4668" t="s">
        <v>1107</v>
      </c>
      <c r="U4668" t="s">
        <v>12164</v>
      </c>
    </row>
    <row r="4669" spans="17:21">
      <c r="Q4669">
        <v>6</v>
      </c>
      <c r="R4669">
        <v>1</v>
      </c>
      <c r="S4669">
        <v>166</v>
      </c>
      <c r="T4669" t="s">
        <v>1113</v>
      </c>
      <c r="U4669" t="s">
        <v>12165</v>
      </c>
    </row>
    <row r="4670" spans="17:21">
      <c r="Q4670">
        <v>6</v>
      </c>
      <c r="R4670">
        <v>1</v>
      </c>
      <c r="S4670">
        <v>167</v>
      </c>
      <c r="T4670" t="s">
        <v>1119</v>
      </c>
      <c r="U4670" t="s">
        <v>12166</v>
      </c>
    </row>
    <row r="4671" spans="17:21">
      <c r="Q4671">
        <v>6</v>
      </c>
      <c r="R4671">
        <v>1</v>
      </c>
      <c r="S4671">
        <v>168</v>
      </c>
      <c r="T4671" t="s">
        <v>1125</v>
      </c>
      <c r="U4671" t="s">
        <v>12167</v>
      </c>
    </row>
    <row r="4672" spans="17:21">
      <c r="Q4672">
        <v>6</v>
      </c>
      <c r="R4672">
        <v>1</v>
      </c>
      <c r="S4672">
        <v>169</v>
      </c>
      <c r="T4672" t="s">
        <v>1131</v>
      </c>
      <c r="U4672" t="s">
        <v>12168</v>
      </c>
    </row>
    <row r="4673" spans="17:21">
      <c r="Q4673">
        <v>6</v>
      </c>
      <c r="R4673">
        <v>1</v>
      </c>
      <c r="S4673">
        <v>170</v>
      </c>
      <c r="T4673" t="s">
        <v>12169</v>
      </c>
      <c r="U4673" t="s">
        <v>12170</v>
      </c>
    </row>
    <row r="4674" spans="17:21">
      <c r="Q4674">
        <v>6</v>
      </c>
      <c r="R4674">
        <v>1</v>
      </c>
      <c r="S4674">
        <v>171</v>
      </c>
      <c r="T4674" t="s">
        <v>1137</v>
      </c>
      <c r="U4674" t="s">
        <v>12171</v>
      </c>
    </row>
    <row r="4675" spans="17:21">
      <c r="Q4675">
        <v>6</v>
      </c>
      <c r="R4675">
        <v>1</v>
      </c>
      <c r="S4675">
        <v>172</v>
      </c>
      <c r="T4675" t="s">
        <v>1143</v>
      </c>
      <c r="U4675" t="s">
        <v>12172</v>
      </c>
    </row>
    <row r="4676" spans="17:21">
      <c r="Q4676">
        <v>6</v>
      </c>
      <c r="R4676">
        <v>1</v>
      </c>
      <c r="S4676">
        <v>173</v>
      </c>
      <c r="T4676" t="s">
        <v>1149</v>
      </c>
      <c r="U4676" t="s">
        <v>12173</v>
      </c>
    </row>
    <row r="4677" spans="17:21">
      <c r="Q4677">
        <v>6</v>
      </c>
      <c r="R4677">
        <v>1</v>
      </c>
      <c r="S4677">
        <v>174</v>
      </c>
      <c r="T4677" t="s">
        <v>1155</v>
      </c>
      <c r="U4677" t="s">
        <v>12174</v>
      </c>
    </row>
    <row r="4678" spans="17:21">
      <c r="Q4678">
        <v>6</v>
      </c>
      <c r="R4678">
        <v>1</v>
      </c>
      <c r="S4678">
        <v>175</v>
      </c>
      <c r="T4678" t="s">
        <v>1161</v>
      </c>
      <c r="U4678" t="s">
        <v>12175</v>
      </c>
    </row>
    <row r="4679" spans="17:21">
      <c r="Q4679">
        <v>6</v>
      </c>
      <c r="R4679">
        <v>1</v>
      </c>
      <c r="S4679">
        <v>176</v>
      </c>
      <c r="T4679" t="s">
        <v>1167</v>
      </c>
      <c r="U4679" t="s">
        <v>12176</v>
      </c>
    </row>
    <row r="4680" spans="17:21">
      <c r="Q4680">
        <v>6</v>
      </c>
      <c r="R4680">
        <v>1</v>
      </c>
      <c r="S4680">
        <v>177</v>
      </c>
      <c r="T4680" t="s">
        <v>1173</v>
      </c>
      <c r="U4680" t="s">
        <v>12177</v>
      </c>
    </row>
    <row r="4681" spans="17:21">
      <c r="Q4681">
        <v>6</v>
      </c>
      <c r="R4681">
        <v>1</v>
      </c>
      <c r="S4681">
        <v>178</v>
      </c>
      <c r="T4681" t="s">
        <v>1179</v>
      </c>
      <c r="U4681" t="s">
        <v>12178</v>
      </c>
    </row>
    <row r="4682" spans="17:21">
      <c r="Q4682">
        <v>6</v>
      </c>
      <c r="R4682">
        <v>1</v>
      </c>
      <c r="S4682">
        <v>179</v>
      </c>
      <c r="T4682" t="s">
        <v>1185</v>
      </c>
      <c r="U4682" t="s">
        <v>12179</v>
      </c>
    </row>
    <row r="4683" spans="17:21">
      <c r="Q4683">
        <v>6</v>
      </c>
      <c r="R4683">
        <v>1</v>
      </c>
      <c r="S4683">
        <v>180</v>
      </c>
      <c r="T4683" t="s">
        <v>1191</v>
      </c>
      <c r="U4683" t="s">
        <v>12180</v>
      </c>
    </row>
    <row r="4684" spans="17:21">
      <c r="Q4684">
        <v>6</v>
      </c>
      <c r="R4684">
        <v>1</v>
      </c>
      <c r="S4684">
        <v>181</v>
      </c>
      <c r="T4684" t="s">
        <v>1197</v>
      </c>
      <c r="U4684" t="s">
        <v>12181</v>
      </c>
    </row>
    <row r="4685" spans="17:21">
      <c r="Q4685">
        <v>6</v>
      </c>
      <c r="R4685">
        <v>1</v>
      </c>
      <c r="S4685">
        <v>182</v>
      </c>
      <c r="T4685" t="s">
        <v>1203</v>
      </c>
      <c r="U4685" t="s">
        <v>12182</v>
      </c>
    </row>
    <row r="4686" spans="17:21">
      <c r="Q4686">
        <v>6</v>
      </c>
      <c r="R4686">
        <v>1</v>
      </c>
      <c r="S4686">
        <v>183</v>
      </c>
      <c r="T4686" t="s">
        <v>1209</v>
      </c>
      <c r="U4686" t="s">
        <v>12183</v>
      </c>
    </row>
    <row r="4687" spans="17:21">
      <c r="Q4687">
        <v>6</v>
      </c>
      <c r="R4687">
        <v>1</v>
      </c>
      <c r="S4687">
        <v>184</v>
      </c>
      <c r="T4687" t="s">
        <v>1215</v>
      </c>
      <c r="U4687" t="s">
        <v>12184</v>
      </c>
    </row>
    <row r="4688" spans="17:21">
      <c r="Q4688">
        <v>6</v>
      </c>
      <c r="R4688">
        <v>1</v>
      </c>
      <c r="S4688">
        <v>185</v>
      </c>
      <c r="T4688" t="s">
        <v>1221</v>
      </c>
      <c r="U4688" t="s">
        <v>12185</v>
      </c>
    </row>
    <row r="4689" spans="17:21">
      <c r="Q4689">
        <v>6</v>
      </c>
      <c r="R4689">
        <v>1</v>
      </c>
      <c r="S4689">
        <v>186</v>
      </c>
      <c r="T4689" t="s">
        <v>1227</v>
      </c>
      <c r="U4689" t="s">
        <v>12186</v>
      </c>
    </row>
    <row r="4690" spans="17:21">
      <c r="Q4690">
        <v>6</v>
      </c>
      <c r="R4690">
        <v>1</v>
      </c>
      <c r="S4690">
        <v>187</v>
      </c>
      <c r="T4690" t="s">
        <v>1233</v>
      </c>
      <c r="U4690" t="s">
        <v>12187</v>
      </c>
    </row>
    <row r="4691" spans="17:21">
      <c r="Q4691">
        <v>6</v>
      </c>
      <c r="R4691">
        <v>1</v>
      </c>
      <c r="S4691">
        <v>188</v>
      </c>
      <c r="T4691" t="s">
        <v>1239</v>
      </c>
      <c r="U4691" t="s">
        <v>12188</v>
      </c>
    </row>
    <row r="4692" spans="17:21">
      <c r="Q4692">
        <v>6</v>
      </c>
      <c r="R4692">
        <v>2</v>
      </c>
      <c r="S4692">
        <v>1</v>
      </c>
      <c r="T4692" t="s">
        <v>1245</v>
      </c>
      <c r="U4692" t="s">
        <v>12189</v>
      </c>
    </row>
    <row r="4693" spans="17:21">
      <c r="Q4693">
        <v>6</v>
      </c>
      <c r="R4693">
        <v>2</v>
      </c>
      <c r="S4693">
        <v>2</v>
      </c>
      <c r="T4693" t="s">
        <v>1251</v>
      </c>
      <c r="U4693" t="s">
        <v>12190</v>
      </c>
    </row>
    <row r="4694" spans="17:21">
      <c r="Q4694">
        <v>6</v>
      </c>
      <c r="R4694">
        <v>2</v>
      </c>
      <c r="S4694">
        <v>3</v>
      </c>
      <c r="T4694" t="s">
        <v>1257</v>
      </c>
      <c r="U4694" t="s">
        <v>12191</v>
      </c>
    </row>
    <row r="4695" spans="17:21">
      <c r="Q4695">
        <v>6</v>
      </c>
      <c r="R4695">
        <v>2</v>
      </c>
      <c r="S4695">
        <v>4</v>
      </c>
      <c r="T4695" t="s">
        <v>1263</v>
      </c>
      <c r="U4695" t="s">
        <v>12192</v>
      </c>
    </row>
    <row r="4696" spans="17:21">
      <c r="Q4696">
        <v>6</v>
      </c>
      <c r="R4696">
        <v>2</v>
      </c>
      <c r="S4696">
        <v>5</v>
      </c>
      <c r="T4696" t="s">
        <v>1269</v>
      </c>
      <c r="U4696" t="s">
        <v>12193</v>
      </c>
    </row>
    <row r="4697" spans="17:21">
      <c r="Q4697">
        <v>6</v>
      </c>
      <c r="R4697">
        <v>2</v>
      </c>
      <c r="S4697">
        <v>6</v>
      </c>
      <c r="T4697" t="s">
        <v>1275</v>
      </c>
      <c r="U4697" t="s">
        <v>12194</v>
      </c>
    </row>
    <row r="4698" spans="17:21">
      <c r="Q4698">
        <v>6</v>
      </c>
      <c r="R4698">
        <v>2</v>
      </c>
      <c r="S4698">
        <v>7</v>
      </c>
      <c r="T4698" t="s">
        <v>1281</v>
      </c>
      <c r="U4698" t="s">
        <v>12195</v>
      </c>
    </row>
    <row r="4699" spans="17:21">
      <c r="Q4699">
        <v>6</v>
      </c>
      <c r="R4699">
        <v>2</v>
      </c>
      <c r="S4699">
        <v>8</v>
      </c>
      <c r="T4699" t="s">
        <v>1287</v>
      </c>
      <c r="U4699" t="s">
        <v>12196</v>
      </c>
    </row>
    <row r="4700" spans="17:21">
      <c r="Q4700">
        <v>6</v>
      </c>
      <c r="R4700">
        <v>2</v>
      </c>
      <c r="S4700">
        <v>9</v>
      </c>
      <c r="T4700" t="s">
        <v>1293</v>
      </c>
      <c r="U4700" t="s">
        <v>12197</v>
      </c>
    </row>
    <row r="4701" spans="17:21">
      <c r="Q4701">
        <v>6</v>
      </c>
      <c r="R4701">
        <v>2</v>
      </c>
      <c r="S4701">
        <v>10</v>
      </c>
      <c r="T4701" t="s">
        <v>1299</v>
      </c>
      <c r="U4701" t="s">
        <v>12198</v>
      </c>
    </row>
    <row r="4702" spans="17:21">
      <c r="Q4702">
        <v>6</v>
      </c>
      <c r="R4702">
        <v>2</v>
      </c>
      <c r="S4702">
        <v>11</v>
      </c>
      <c r="T4702" t="s">
        <v>1305</v>
      </c>
      <c r="U4702" t="s">
        <v>12199</v>
      </c>
    </row>
    <row r="4703" spans="17:21">
      <c r="Q4703">
        <v>6</v>
      </c>
      <c r="R4703">
        <v>2</v>
      </c>
      <c r="S4703">
        <v>12</v>
      </c>
      <c r="T4703" t="s">
        <v>1311</v>
      </c>
      <c r="U4703" t="s">
        <v>12200</v>
      </c>
    </row>
    <row r="4704" spans="17:21">
      <c r="Q4704">
        <v>6</v>
      </c>
      <c r="R4704">
        <v>2</v>
      </c>
      <c r="S4704">
        <v>13</v>
      </c>
      <c r="T4704" t="s">
        <v>1317</v>
      </c>
      <c r="U4704" t="s">
        <v>12201</v>
      </c>
    </row>
    <row r="4705" spans="17:21">
      <c r="Q4705">
        <v>6</v>
      </c>
      <c r="R4705">
        <v>2</v>
      </c>
      <c r="S4705">
        <v>14</v>
      </c>
      <c r="T4705" t="s">
        <v>1323</v>
      </c>
      <c r="U4705" t="s">
        <v>12202</v>
      </c>
    </row>
    <row r="4706" spans="17:21">
      <c r="Q4706">
        <v>6</v>
      </c>
      <c r="R4706">
        <v>2</v>
      </c>
      <c r="S4706">
        <v>15</v>
      </c>
      <c r="T4706" t="s">
        <v>1329</v>
      </c>
      <c r="U4706" t="s">
        <v>12203</v>
      </c>
    </row>
    <row r="4707" spans="17:21">
      <c r="Q4707">
        <v>6</v>
      </c>
      <c r="R4707">
        <v>2</v>
      </c>
      <c r="S4707">
        <v>16</v>
      </c>
      <c r="T4707" t="s">
        <v>1335</v>
      </c>
      <c r="U4707" t="s">
        <v>12204</v>
      </c>
    </row>
    <row r="4708" spans="17:21">
      <c r="Q4708">
        <v>6</v>
      </c>
      <c r="R4708">
        <v>2</v>
      </c>
      <c r="S4708">
        <v>17</v>
      </c>
      <c r="T4708" t="s">
        <v>1341</v>
      </c>
      <c r="U4708" t="s">
        <v>12205</v>
      </c>
    </row>
    <row r="4709" spans="17:21">
      <c r="Q4709">
        <v>6</v>
      </c>
      <c r="R4709">
        <v>2</v>
      </c>
      <c r="S4709">
        <v>18</v>
      </c>
      <c r="T4709" t="s">
        <v>1347</v>
      </c>
      <c r="U4709" t="s">
        <v>12206</v>
      </c>
    </row>
    <row r="4710" spans="17:21">
      <c r="Q4710">
        <v>6</v>
      </c>
      <c r="R4710">
        <v>2</v>
      </c>
      <c r="S4710">
        <v>19</v>
      </c>
      <c r="T4710" t="s">
        <v>1353</v>
      </c>
      <c r="U4710" t="s">
        <v>12207</v>
      </c>
    </row>
    <row r="4711" spans="17:21">
      <c r="Q4711">
        <v>6</v>
      </c>
      <c r="R4711">
        <v>2</v>
      </c>
      <c r="S4711">
        <v>20</v>
      </c>
      <c r="T4711" t="s">
        <v>1359</v>
      </c>
      <c r="U4711" t="s">
        <v>12208</v>
      </c>
    </row>
    <row r="4712" spans="17:21">
      <c r="Q4712">
        <v>6</v>
      </c>
      <c r="R4712">
        <v>2</v>
      </c>
      <c r="S4712">
        <v>21</v>
      </c>
      <c r="T4712" t="s">
        <v>1365</v>
      </c>
      <c r="U4712" t="s">
        <v>12209</v>
      </c>
    </row>
    <row r="4713" spans="17:21">
      <c r="Q4713">
        <v>6</v>
      </c>
      <c r="R4713">
        <v>2</v>
      </c>
      <c r="S4713">
        <v>22</v>
      </c>
      <c r="T4713" t="s">
        <v>1371</v>
      </c>
      <c r="U4713" t="s">
        <v>12210</v>
      </c>
    </row>
    <row r="4714" spans="17:21">
      <c r="Q4714">
        <v>6</v>
      </c>
      <c r="R4714">
        <v>2</v>
      </c>
      <c r="S4714">
        <v>23</v>
      </c>
      <c r="T4714" t="s">
        <v>1377</v>
      </c>
      <c r="U4714" t="s">
        <v>12211</v>
      </c>
    </row>
    <row r="4715" spans="17:21">
      <c r="Q4715">
        <v>6</v>
      </c>
      <c r="R4715">
        <v>2</v>
      </c>
      <c r="S4715">
        <v>24</v>
      </c>
      <c r="T4715" t="s">
        <v>1381</v>
      </c>
      <c r="U4715" t="s">
        <v>12212</v>
      </c>
    </row>
    <row r="4716" spans="17:21">
      <c r="Q4716">
        <v>6</v>
      </c>
      <c r="R4716">
        <v>2</v>
      </c>
      <c r="S4716">
        <v>25</v>
      </c>
      <c r="T4716" t="s">
        <v>1385</v>
      </c>
      <c r="U4716" t="s">
        <v>12213</v>
      </c>
    </row>
    <row r="4717" spans="17:21">
      <c r="Q4717">
        <v>6</v>
      </c>
      <c r="R4717">
        <v>2</v>
      </c>
      <c r="S4717">
        <v>26</v>
      </c>
      <c r="T4717" t="s">
        <v>1388</v>
      </c>
      <c r="U4717" t="s">
        <v>12214</v>
      </c>
    </row>
    <row r="4718" spans="17:21">
      <c r="Q4718">
        <v>6</v>
      </c>
      <c r="R4718">
        <v>2</v>
      </c>
      <c r="S4718">
        <v>27</v>
      </c>
      <c r="T4718" t="s">
        <v>1391</v>
      </c>
      <c r="U4718" t="s">
        <v>12215</v>
      </c>
    </row>
    <row r="4719" spans="17:21">
      <c r="Q4719">
        <v>6</v>
      </c>
      <c r="R4719">
        <v>2</v>
      </c>
      <c r="S4719">
        <v>28</v>
      </c>
      <c r="T4719" t="s">
        <v>1394</v>
      </c>
      <c r="U4719" t="s">
        <v>12216</v>
      </c>
    </row>
    <row r="4720" spans="17:21">
      <c r="Q4720">
        <v>6</v>
      </c>
      <c r="R4720">
        <v>2</v>
      </c>
      <c r="S4720">
        <v>29</v>
      </c>
      <c r="T4720" t="s">
        <v>1397</v>
      </c>
      <c r="U4720" t="s">
        <v>12217</v>
      </c>
    </row>
    <row r="4721" spans="17:21">
      <c r="Q4721">
        <v>6</v>
      </c>
      <c r="R4721">
        <v>2</v>
      </c>
      <c r="S4721">
        <v>30</v>
      </c>
      <c r="T4721" t="s">
        <v>1400</v>
      </c>
      <c r="U4721" t="s">
        <v>12218</v>
      </c>
    </row>
    <row r="4722" spans="17:21">
      <c r="Q4722">
        <v>6</v>
      </c>
      <c r="R4722">
        <v>2</v>
      </c>
      <c r="S4722">
        <v>31</v>
      </c>
      <c r="T4722" t="s">
        <v>1403</v>
      </c>
      <c r="U4722" t="s">
        <v>12219</v>
      </c>
    </row>
    <row r="4723" spans="17:21">
      <c r="Q4723">
        <v>6</v>
      </c>
      <c r="R4723">
        <v>2</v>
      </c>
      <c r="S4723">
        <v>32</v>
      </c>
      <c r="T4723" t="s">
        <v>1406</v>
      </c>
      <c r="U4723" t="s">
        <v>12220</v>
      </c>
    </row>
    <row r="4724" spans="17:21">
      <c r="Q4724">
        <v>6</v>
      </c>
      <c r="R4724">
        <v>2</v>
      </c>
      <c r="S4724">
        <v>33</v>
      </c>
      <c r="T4724" t="s">
        <v>1409</v>
      </c>
      <c r="U4724" t="s">
        <v>12221</v>
      </c>
    </row>
    <row r="4725" spans="17:21">
      <c r="Q4725">
        <v>6</v>
      </c>
      <c r="R4725">
        <v>2</v>
      </c>
      <c r="S4725">
        <v>34</v>
      </c>
      <c r="T4725" t="s">
        <v>1412</v>
      </c>
      <c r="U4725" t="s">
        <v>12222</v>
      </c>
    </row>
    <row r="4726" spans="17:21">
      <c r="Q4726">
        <v>6</v>
      </c>
      <c r="R4726">
        <v>2</v>
      </c>
      <c r="S4726">
        <v>35</v>
      </c>
      <c r="T4726" t="s">
        <v>1415</v>
      </c>
      <c r="U4726" t="s">
        <v>12223</v>
      </c>
    </row>
    <row r="4727" spans="17:21">
      <c r="Q4727">
        <v>6</v>
      </c>
      <c r="R4727">
        <v>2</v>
      </c>
      <c r="S4727">
        <v>36</v>
      </c>
      <c r="T4727" t="s">
        <v>1419</v>
      </c>
      <c r="U4727" t="s">
        <v>12224</v>
      </c>
    </row>
    <row r="4728" spans="17:21">
      <c r="Q4728">
        <v>6</v>
      </c>
      <c r="R4728">
        <v>2</v>
      </c>
      <c r="S4728">
        <v>37</v>
      </c>
      <c r="T4728" t="s">
        <v>1423</v>
      </c>
      <c r="U4728" t="s">
        <v>12225</v>
      </c>
    </row>
    <row r="4729" spans="17:21">
      <c r="Q4729">
        <v>6</v>
      </c>
      <c r="R4729">
        <v>2</v>
      </c>
      <c r="S4729">
        <v>38</v>
      </c>
      <c r="T4729" t="s">
        <v>1427</v>
      </c>
      <c r="U4729" t="s">
        <v>12226</v>
      </c>
    </row>
    <row r="4730" spans="17:21">
      <c r="Q4730">
        <v>6</v>
      </c>
      <c r="R4730">
        <v>2</v>
      </c>
      <c r="S4730">
        <v>39</v>
      </c>
      <c r="T4730" t="s">
        <v>1431</v>
      </c>
      <c r="U4730" t="s">
        <v>12227</v>
      </c>
    </row>
    <row r="4731" spans="17:21">
      <c r="Q4731">
        <v>6</v>
      </c>
      <c r="R4731">
        <v>2</v>
      </c>
      <c r="S4731">
        <v>40</v>
      </c>
      <c r="T4731" t="s">
        <v>1435</v>
      </c>
      <c r="U4731" t="s">
        <v>12228</v>
      </c>
    </row>
    <row r="4732" spans="17:21">
      <c r="Q4732">
        <v>6</v>
      </c>
      <c r="R4732">
        <v>3</v>
      </c>
      <c r="S4732">
        <v>1</v>
      </c>
      <c r="T4732" t="s">
        <v>1439</v>
      </c>
      <c r="U4732" t="s">
        <v>12229</v>
      </c>
    </row>
    <row r="4733" spans="17:21">
      <c r="Q4733">
        <v>6</v>
      </c>
      <c r="R4733">
        <v>3</v>
      </c>
      <c r="S4733">
        <v>2</v>
      </c>
      <c r="T4733" t="s">
        <v>1443</v>
      </c>
      <c r="U4733" t="s">
        <v>12230</v>
      </c>
    </row>
    <row r="4734" spans="17:21">
      <c r="Q4734">
        <v>6</v>
      </c>
      <c r="R4734">
        <v>3</v>
      </c>
      <c r="S4734">
        <v>3</v>
      </c>
      <c r="T4734" t="s">
        <v>1447</v>
      </c>
      <c r="U4734" t="s">
        <v>12231</v>
      </c>
    </row>
    <row r="4735" spans="17:21">
      <c r="Q4735">
        <v>6</v>
      </c>
      <c r="R4735">
        <v>3</v>
      </c>
      <c r="S4735">
        <v>4</v>
      </c>
      <c r="T4735" t="s">
        <v>1451</v>
      </c>
      <c r="U4735" t="s">
        <v>12232</v>
      </c>
    </row>
    <row r="4736" spans="17:21">
      <c r="Q4736">
        <v>6</v>
      </c>
      <c r="R4736">
        <v>3</v>
      </c>
      <c r="S4736">
        <v>5</v>
      </c>
      <c r="T4736" t="s">
        <v>1455</v>
      </c>
      <c r="U4736" t="s">
        <v>12233</v>
      </c>
    </row>
    <row r="4737" spans="17:21">
      <c r="Q4737">
        <v>6</v>
      </c>
      <c r="R4737">
        <v>3</v>
      </c>
      <c r="S4737">
        <v>6</v>
      </c>
      <c r="T4737" t="s">
        <v>1459</v>
      </c>
      <c r="U4737" t="s">
        <v>12234</v>
      </c>
    </row>
    <row r="4738" spans="17:21">
      <c r="Q4738">
        <v>6</v>
      </c>
      <c r="R4738">
        <v>3</v>
      </c>
      <c r="S4738">
        <v>7</v>
      </c>
      <c r="T4738" t="s">
        <v>1463</v>
      </c>
      <c r="U4738" t="s">
        <v>12235</v>
      </c>
    </row>
    <row r="4739" spans="17:21">
      <c r="Q4739">
        <v>6</v>
      </c>
      <c r="R4739">
        <v>3</v>
      </c>
      <c r="S4739">
        <v>8</v>
      </c>
      <c r="T4739" t="s">
        <v>1467</v>
      </c>
      <c r="U4739" t="s">
        <v>12236</v>
      </c>
    </row>
    <row r="4740" spans="17:21">
      <c r="Q4740">
        <v>6</v>
      </c>
      <c r="R4740">
        <v>3</v>
      </c>
      <c r="S4740">
        <v>9</v>
      </c>
      <c r="T4740" t="s">
        <v>1471</v>
      </c>
      <c r="U4740" t="s">
        <v>12237</v>
      </c>
    </row>
    <row r="4741" spans="17:21">
      <c r="Q4741">
        <v>6</v>
      </c>
      <c r="R4741">
        <v>3</v>
      </c>
      <c r="S4741">
        <v>10</v>
      </c>
      <c r="T4741" t="s">
        <v>1475</v>
      </c>
      <c r="U4741" t="s">
        <v>12238</v>
      </c>
    </row>
    <row r="4742" spans="17:21">
      <c r="Q4742">
        <v>6</v>
      </c>
      <c r="R4742">
        <v>3</v>
      </c>
      <c r="S4742">
        <v>11</v>
      </c>
      <c r="T4742" t="s">
        <v>1479</v>
      </c>
      <c r="U4742" t="s">
        <v>12239</v>
      </c>
    </row>
    <row r="4743" spans="17:21">
      <c r="Q4743">
        <v>6</v>
      </c>
      <c r="R4743">
        <v>3</v>
      </c>
      <c r="S4743">
        <v>12</v>
      </c>
      <c r="T4743" t="s">
        <v>1483</v>
      </c>
      <c r="U4743" t="s">
        <v>12240</v>
      </c>
    </row>
    <row r="4744" spans="17:21">
      <c r="Q4744">
        <v>6</v>
      </c>
      <c r="R4744">
        <v>3</v>
      </c>
      <c r="S4744">
        <v>13</v>
      </c>
      <c r="T4744" t="s">
        <v>1487</v>
      </c>
      <c r="U4744" t="s">
        <v>12241</v>
      </c>
    </row>
    <row r="4745" spans="17:21">
      <c r="Q4745">
        <v>6</v>
      </c>
      <c r="R4745">
        <v>3</v>
      </c>
      <c r="S4745">
        <v>14</v>
      </c>
      <c r="T4745" t="s">
        <v>1491</v>
      </c>
      <c r="U4745" t="s">
        <v>12242</v>
      </c>
    </row>
    <row r="4746" spans="17:21">
      <c r="Q4746">
        <v>6</v>
      </c>
      <c r="R4746">
        <v>3</v>
      </c>
      <c r="S4746">
        <v>15</v>
      </c>
      <c r="T4746" t="s">
        <v>1495</v>
      </c>
      <c r="U4746" t="s">
        <v>12243</v>
      </c>
    </row>
    <row r="4747" spans="17:21">
      <c r="Q4747">
        <v>6</v>
      </c>
      <c r="R4747">
        <v>3</v>
      </c>
      <c r="S4747">
        <v>16</v>
      </c>
      <c r="T4747" t="s">
        <v>1499</v>
      </c>
      <c r="U4747" t="s">
        <v>12244</v>
      </c>
    </row>
    <row r="4748" spans="17:21">
      <c r="Q4748">
        <v>6</v>
      </c>
      <c r="R4748">
        <v>3</v>
      </c>
      <c r="S4748">
        <v>17</v>
      </c>
      <c r="T4748" t="s">
        <v>1503</v>
      </c>
      <c r="U4748" t="s">
        <v>12245</v>
      </c>
    </row>
    <row r="4749" spans="17:21">
      <c r="Q4749">
        <v>6</v>
      </c>
      <c r="R4749">
        <v>3</v>
      </c>
      <c r="S4749">
        <v>18</v>
      </c>
      <c r="T4749" t="s">
        <v>1507</v>
      </c>
      <c r="U4749" t="s">
        <v>12246</v>
      </c>
    </row>
    <row r="4750" spans="17:21">
      <c r="Q4750">
        <v>6</v>
      </c>
      <c r="R4750">
        <v>3</v>
      </c>
      <c r="S4750">
        <v>19</v>
      </c>
      <c r="T4750" t="s">
        <v>1511</v>
      </c>
      <c r="U4750" t="s">
        <v>12247</v>
      </c>
    </row>
    <row r="4751" spans="17:21">
      <c r="Q4751">
        <v>6</v>
      </c>
      <c r="R4751">
        <v>3</v>
      </c>
      <c r="S4751">
        <v>20</v>
      </c>
      <c r="T4751" t="s">
        <v>1515</v>
      </c>
      <c r="U4751" t="s">
        <v>12248</v>
      </c>
    </row>
    <row r="4752" spans="17:21">
      <c r="Q4752">
        <v>6</v>
      </c>
      <c r="R4752">
        <v>3</v>
      </c>
      <c r="S4752">
        <v>21</v>
      </c>
      <c r="T4752" t="s">
        <v>1519</v>
      </c>
      <c r="U4752" t="s">
        <v>12249</v>
      </c>
    </row>
    <row r="4753" spans="17:21">
      <c r="Q4753">
        <v>6</v>
      </c>
      <c r="R4753">
        <v>3</v>
      </c>
      <c r="S4753">
        <v>22</v>
      </c>
      <c r="T4753" t="s">
        <v>1523</v>
      </c>
      <c r="U4753" t="s">
        <v>12250</v>
      </c>
    </row>
    <row r="4754" spans="17:21">
      <c r="Q4754">
        <v>6</v>
      </c>
      <c r="R4754">
        <v>3</v>
      </c>
      <c r="S4754">
        <v>23</v>
      </c>
      <c r="T4754" t="s">
        <v>1527</v>
      </c>
      <c r="U4754" t="s">
        <v>12251</v>
      </c>
    </row>
    <row r="4755" spans="17:21">
      <c r="Q4755">
        <v>6</v>
      </c>
      <c r="R4755">
        <v>3</v>
      </c>
      <c r="S4755">
        <v>24</v>
      </c>
      <c r="T4755" t="s">
        <v>1531</v>
      </c>
      <c r="U4755" t="s">
        <v>12252</v>
      </c>
    </row>
    <row r="4756" spans="17:21">
      <c r="Q4756">
        <v>6</v>
      </c>
      <c r="R4756">
        <v>3</v>
      </c>
      <c r="S4756">
        <v>25</v>
      </c>
      <c r="T4756" t="s">
        <v>1535</v>
      </c>
      <c r="U4756" t="s">
        <v>12253</v>
      </c>
    </row>
    <row r="4757" spans="17:21">
      <c r="Q4757">
        <v>6</v>
      </c>
      <c r="R4757">
        <v>3</v>
      </c>
      <c r="S4757">
        <v>26</v>
      </c>
      <c r="T4757" t="s">
        <v>1539</v>
      </c>
      <c r="U4757" t="s">
        <v>12254</v>
      </c>
    </row>
    <row r="4758" spans="17:21">
      <c r="Q4758">
        <v>6</v>
      </c>
      <c r="R4758">
        <v>3</v>
      </c>
      <c r="S4758">
        <v>27</v>
      </c>
      <c r="T4758" t="s">
        <v>1543</v>
      </c>
      <c r="U4758" t="s">
        <v>12255</v>
      </c>
    </row>
    <row r="4759" spans="17:21">
      <c r="Q4759">
        <v>6</v>
      </c>
      <c r="R4759">
        <v>3</v>
      </c>
      <c r="S4759">
        <v>28</v>
      </c>
      <c r="T4759" t="s">
        <v>1547</v>
      </c>
      <c r="U4759" t="s">
        <v>12256</v>
      </c>
    </row>
    <row r="4760" spans="17:21">
      <c r="Q4760">
        <v>6</v>
      </c>
      <c r="R4760">
        <v>3</v>
      </c>
      <c r="S4760">
        <v>29</v>
      </c>
      <c r="T4760" t="s">
        <v>1551</v>
      </c>
      <c r="U4760" t="s">
        <v>12257</v>
      </c>
    </row>
    <row r="4761" spans="17:21">
      <c r="Q4761">
        <v>6</v>
      </c>
      <c r="R4761">
        <v>3</v>
      </c>
      <c r="S4761">
        <v>30</v>
      </c>
      <c r="T4761" t="s">
        <v>1555</v>
      </c>
      <c r="U4761" t="s">
        <v>12258</v>
      </c>
    </row>
    <row r="4762" spans="17:21">
      <c r="Q4762">
        <v>6</v>
      </c>
      <c r="R4762">
        <v>3</v>
      </c>
      <c r="S4762">
        <v>31</v>
      </c>
      <c r="T4762" t="s">
        <v>1559</v>
      </c>
      <c r="U4762" t="s">
        <v>12259</v>
      </c>
    </row>
    <row r="4763" spans="17:21">
      <c r="Q4763">
        <v>6</v>
      </c>
      <c r="R4763">
        <v>3</v>
      </c>
      <c r="S4763">
        <v>32</v>
      </c>
      <c r="T4763" t="s">
        <v>1563</v>
      </c>
      <c r="U4763" t="s">
        <v>12260</v>
      </c>
    </row>
    <row r="4764" spans="17:21">
      <c r="Q4764">
        <v>6</v>
      </c>
      <c r="R4764">
        <v>3</v>
      </c>
      <c r="S4764">
        <v>33</v>
      </c>
      <c r="T4764" t="s">
        <v>1567</v>
      </c>
      <c r="U4764" t="s">
        <v>12261</v>
      </c>
    </row>
    <row r="4765" spans="17:21">
      <c r="Q4765">
        <v>6</v>
      </c>
      <c r="R4765">
        <v>4</v>
      </c>
      <c r="S4765">
        <v>1</v>
      </c>
      <c r="T4765" t="s">
        <v>1594</v>
      </c>
      <c r="U4765" t="s">
        <v>12262</v>
      </c>
    </row>
    <row r="4766" spans="17:21">
      <c r="Q4766">
        <v>6</v>
      </c>
      <c r="R4766">
        <v>4</v>
      </c>
      <c r="S4766">
        <v>2</v>
      </c>
      <c r="T4766" t="s">
        <v>1598</v>
      </c>
      <c r="U4766" t="s">
        <v>12263</v>
      </c>
    </row>
    <row r="4767" spans="17:21">
      <c r="Q4767">
        <v>6</v>
      </c>
      <c r="R4767">
        <v>4</v>
      </c>
      <c r="S4767">
        <v>3</v>
      </c>
      <c r="T4767" t="s">
        <v>1602</v>
      </c>
      <c r="U4767" t="s">
        <v>12264</v>
      </c>
    </row>
    <row r="4768" spans="17:21">
      <c r="Q4768">
        <v>6</v>
      </c>
      <c r="R4768">
        <v>4</v>
      </c>
      <c r="S4768">
        <v>4</v>
      </c>
      <c r="T4768" t="s">
        <v>1606</v>
      </c>
      <c r="U4768" t="s">
        <v>12265</v>
      </c>
    </row>
    <row r="4769" spans="17:21">
      <c r="Q4769">
        <v>6</v>
      </c>
      <c r="R4769">
        <v>4</v>
      </c>
      <c r="S4769">
        <v>5</v>
      </c>
      <c r="T4769" t="s">
        <v>1610</v>
      </c>
      <c r="U4769" t="s">
        <v>12266</v>
      </c>
    </row>
    <row r="4770" spans="17:21">
      <c r="Q4770">
        <v>6</v>
      </c>
      <c r="R4770">
        <v>4</v>
      </c>
      <c r="S4770">
        <v>6</v>
      </c>
      <c r="T4770" t="s">
        <v>1614</v>
      </c>
      <c r="U4770" t="s">
        <v>12267</v>
      </c>
    </row>
    <row r="4771" spans="17:21">
      <c r="Q4771">
        <v>6</v>
      </c>
      <c r="R4771">
        <v>4</v>
      </c>
      <c r="S4771">
        <v>7</v>
      </c>
      <c r="T4771" t="s">
        <v>1618</v>
      </c>
      <c r="U4771" t="s">
        <v>12268</v>
      </c>
    </row>
    <row r="4772" spans="17:21">
      <c r="Q4772">
        <v>6</v>
      </c>
      <c r="R4772">
        <v>4</v>
      </c>
      <c r="S4772">
        <v>8</v>
      </c>
      <c r="T4772" t="s">
        <v>1621</v>
      </c>
      <c r="U4772" t="s">
        <v>12269</v>
      </c>
    </row>
    <row r="4773" spans="17:21">
      <c r="Q4773">
        <v>6</v>
      </c>
      <c r="R4773">
        <v>4</v>
      </c>
      <c r="S4773">
        <v>9</v>
      </c>
      <c r="T4773" t="s">
        <v>1624</v>
      </c>
      <c r="U4773" t="s">
        <v>12270</v>
      </c>
    </row>
    <row r="4774" spans="17:21">
      <c r="Q4774">
        <v>6</v>
      </c>
      <c r="R4774">
        <v>4</v>
      </c>
      <c r="S4774">
        <v>10</v>
      </c>
      <c r="T4774" t="s">
        <v>1627</v>
      </c>
      <c r="U4774" t="s">
        <v>12271</v>
      </c>
    </row>
    <row r="4775" spans="17:21">
      <c r="Q4775">
        <v>6</v>
      </c>
      <c r="R4775">
        <v>4</v>
      </c>
      <c r="S4775">
        <v>11</v>
      </c>
      <c r="T4775" t="s">
        <v>1630</v>
      </c>
      <c r="U4775" t="s">
        <v>12272</v>
      </c>
    </row>
    <row r="4776" spans="17:21">
      <c r="Q4776">
        <v>6</v>
      </c>
      <c r="R4776">
        <v>4</v>
      </c>
      <c r="S4776">
        <v>12</v>
      </c>
      <c r="T4776" t="s">
        <v>1633</v>
      </c>
      <c r="U4776" t="s">
        <v>12273</v>
      </c>
    </row>
    <row r="4777" spans="17:21">
      <c r="Q4777">
        <v>6</v>
      </c>
      <c r="R4777">
        <v>4</v>
      </c>
      <c r="S4777">
        <v>13</v>
      </c>
      <c r="T4777" t="s">
        <v>1636</v>
      </c>
      <c r="U4777" t="s">
        <v>12274</v>
      </c>
    </row>
    <row r="4778" spans="17:21">
      <c r="Q4778">
        <v>6</v>
      </c>
      <c r="R4778">
        <v>4</v>
      </c>
      <c r="S4778">
        <v>14</v>
      </c>
      <c r="T4778" t="s">
        <v>1639</v>
      </c>
      <c r="U4778" t="s">
        <v>12275</v>
      </c>
    </row>
    <row r="4779" spans="17:21">
      <c r="Q4779">
        <v>6</v>
      </c>
      <c r="R4779">
        <v>4</v>
      </c>
      <c r="S4779">
        <v>15</v>
      </c>
      <c r="T4779" t="s">
        <v>1642</v>
      </c>
      <c r="U4779" t="s">
        <v>12276</v>
      </c>
    </row>
    <row r="4780" spans="17:21">
      <c r="Q4780">
        <v>6</v>
      </c>
      <c r="R4780">
        <v>4</v>
      </c>
      <c r="S4780">
        <v>16</v>
      </c>
      <c r="T4780" t="s">
        <v>1645</v>
      </c>
      <c r="U4780" t="s">
        <v>12277</v>
      </c>
    </row>
    <row r="4781" spans="17:21">
      <c r="Q4781">
        <v>6</v>
      </c>
      <c r="R4781">
        <v>4</v>
      </c>
      <c r="S4781">
        <v>17</v>
      </c>
      <c r="T4781" t="s">
        <v>1648</v>
      </c>
      <c r="U4781" t="s">
        <v>12278</v>
      </c>
    </row>
    <row r="4782" spans="17:21">
      <c r="Q4782">
        <v>6</v>
      </c>
      <c r="R4782">
        <v>4</v>
      </c>
      <c r="S4782">
        <v>18</v>
      </c>
      <c r="T4782" t="s">
        <v>1652</v>
      </c>
      <c r="U4782" t="s">
        <v>12279</v>
      </c>
    </row>
    <row r="4783" spans="17:21">
      <c r="Q4783">
        <v>6</v>
      </c>
      <c r="R4783">
        <v>4</v>
      </c>
      <c r="S4783">
        <v>19</v>
      </c>
      <c r="T4783" t="s">
        <v>1656</v>
      </c>
      <c r="U4783" t="s">
        <v>12280</v>
      </c>
    </row>
    <row r="4784" spans="17:21">
      <c r="Q4784">
        <v>6</v>
      </c>
      <c r="R4784">
        <v>4</v>
      </c>
      <c r="S4784">
        <v>20</v>
      </c>
      <c r="T4784" t="s">
        <v>1660</v>
      </c>
      <c r="U4784" t="s">
        <v>12281</v>
      </c>
    </row>
    <row r="4785" spans="17:21">
      <c r="Q4785">
        <v>6</v>
      </c>
      <c r="R4785">
        <v>4</v>
      </c>
      <c r="S4785">
        <v>21</v>
      </c>
      <c r="T4785" t="s">
        <v>1664</v>
      </c>
      <c r="U4785" t="s">
        <v>12282</v>
      </c>
    </row>
    <row r="4786" spans="17:21">
      <c r="Q4786">
        <v>6</v>
      </c>
      <c r="R4786">
        <v>4</v>
      </c>
      <c r="S4786">
        <v>22</v>
      </c>
      <c r="T4786" t="s">
        <v>1668</v>
      </c>
      <c r="U4786" t="s">
        <v>12283</v>
      </c>
    </row>
    <row r="4787" spans="17:21">
      <c r="Q4787">
        <v>6</v>
      </c>
      <c r="R4787">
        <v>4</v>
      </c>
      <c r="S4787">
        <v>23</v>
      </c>
      <c r="T4787" t="s">
        <v>1672</v>
      </c>
      <c r="U4787" t="s">
        <v>12284</v>
      </c>
    </row>
    <row r="4788" spans="17:21">
      <c r="Q4788">
        <v>6</v>
      </c>
      <c r="R4788">
        <v>4</v>
      </c>
      <c r="S4788">
        <v>24</v>
      </c>
      <c r="T4788" t="s">
        <v>1676</v>
      </c>
      <c r="U4788" t="s">
        <v>12285</v>
      </c>
    </row>
    <row r="4789" spans="17:21">
      <c r="Q4789">
        <v>6</v>
      </c>
      <c r="R4789">
        <v>4</v>
      </c>
      <c r="S4789">
        <v>25</v>
      </c>
      <c r="T4789" t="s">
        <v>1680</v>
      </c>
      <c r="U4789" t="s">
        <v>12286</v>
      </c>
    </row>
    <row r="4790" spans="17:21">
      <c r="Q4790">
        <v>6</v>
      </c>
      <c r="R4790">
        <v>4</v>
      </c>
      <c r="S4790">
        <v>26</v>
      </c>
      <c r="T4790" t="s">
        <v>1684</v>
      </c>
      <c r="U4790" t="s">
        <v>12287</v>
      </c>
    </row>
    <row r="4791" spans="17:21">
      <c r="Q4791">
        <v>6</v>
      </c>
      <c r="R4791">
        <v>4</v>
      </c>
      <c r="S4791">
        <v>27</v>
      </c>
      <c r="T4791" t="s">
        <v>1688</v>
      </c>
      <c r="U4791" t="s">
        <v>12288</v>
      </c>
    </row>
    <row r="4792" spans="17:21">
      <c r="Q4792">
        <v>6</v>
      </c>
      <c r="R4792">
        <v>4</v>
      </c>
      <c r="S4792">
        <v>28</v>
      </c>
      <c r="T4792" t="s">
        <v>1692</v>
      </c>
      <c r="U4792" t="s">
        <v>12289</v>
      </c>
    </row>
    <row r="4793" spans="17:21">
      <c r="Q4793">
        <v>6</v>
      </c>
      <c r="R4793">
        <v>4</v>
      </c>
      <c r="S4793">
        <v>29</v>
      </c>
      <c r="T4793" t="s">
        <v>1696</v>
      </c>
      <c r="U4793" t="s">
        <v>12290</v>
      </c>
    </row>
    <row r="4794" spans="17:21">
      <c r="Q4794">
        <v>6</v>
      </c>
      <c r="R4794">
        <v>4</v>
      </c>
      <c r="S4794">
        <v>30</v>
      </c>
      <c r="T4794" t="s">
        <v>1700</v>
      </c>
      <c r="U4794" t="s">
        <v>12291</v>
      </c>
    </row>
    <row r="4795" spans="17:21">
      <c r="Q4795">
        <v>6</v>
      </c>
      <c r="R4795">
        <v>4</v>
      </c>
      <c r="S4795">
        <v>31</v>
      </c>
      <c r="T4795" t="s">
        <v>1704</v>
      </c>
      <c r="U4795" t="s">
        <v>12292</v>
      </c>
    </row>
    <row r="4796" spans="17:21">
      <c r="Q4796">
        <v>6</v>
      </c>
      <c r="R4796">
        <v>4</v>
      </c>
      <c r="S4796">
        <v>32</v>
      </c>
      <c r="T4796" t="s">
        <v>1708</v>
      </c>
      <c r="U4796" t="s">
        <v>12293</v>
      </c>
    </row>
    <row r="4797" spans="17:21">
      <c r="Q4797">
        <v>6</v>
      </c>
      <c r="R4797">
        <v>4</v>
      </c>
      <c r="S4797">
        <v>33</v>
      </c>
      <c r="T4797" t="s">
        <v>1712</v>
      </c>
      <c r="U4797" t="s">
        <v>12294</v>
      </c>
    </row>
    <row r="4798" spans="17:21">
      <c r="Q4798">
        <v>6</v>
      </c>
      <c r="R4798">
        <v>4</v>
      </c>
      <c r="S4798">
        <v>34</v>
      </c>
      <c r="T4798" t="s">
        <v>1716</v>
      </c>
      <c r="U4798" t="s">
        <v>12295</v>
      </c>
    </row>
    <row r="4799" spans="17:21">
      <c r="Q4799">
        <v>6</v>
      </c>
      <c r="R4799">
        <v>5</v>
      </c>
      <c r="S4799">
        <v>1</v>
      </c>
      <c r="T4799" t="s">
        <v>1720</v>
      </c>
      <c r="U4799" t="s">
        <v>12296</v>
      </c>
    </row>
    <row r="4800" spans="17:21">
      <c r="Q4800">
        <v>6</v>
      </c>
      <c r="R4800">
        <v>5</v>
      </c>
      <c r="S4800">
        <v>2</v>
      </c>
      <c r="T4800" t="s">
        <v>1724</v>
      </c>
      <c r="U4800" t="s">
        <v>12297</v>
      </c>
    </row>
    <row r="4801" spans="17:21">
      <c r="Q4801">
        <v>6</v>
      </c>
      <c r="R4801">
        <v>5</v>
      </c>
      <c r="S4801">
        <v>3</v>
      </c>
      <c r="T4801" t="s">
        <v>1728</v>
      </c>
      <c r="U4801" t="s">
        <v>12298</v>
      </c>
    </row>
    <row r="4802" spans="17:21">
      <c r="Q4802">
        <v>6</v>
      </c>
      <c r="R4802">
        <v>5</v>
      </c>
      <c r="S4802">
        <v>4</v>
      </c>
      <c r="T4802" t="s">
        <v>1732</v>
      </c>
      <c r="U4802" t="s">
        <v>12299</v>
      </c>
    </row>
    <row r="4803" spans="17:21">
      <c r="Q4803">
        <v>6</v>
      </c>
      <c r="R4803">
        <v>5</v>
      </c>
      <c r="S4803">
        <v>5</v>
      </c>
      <c r="T4803" t="s">
        <v>1736</v>
      </c>
      <c r="U4803" t="s">
        <v>12300</v>
      </c>
    </row>
    <row r="4804" spans="17:21">
      <c r="Q4804">
        <v>6</v>
      </c>
      <c r="R4804">
        <v>5</v>
      </c>
      <c r="S4804">
        <v>6</v>
      </c>
      <c r="T4804" t="s">
        <v>1740</v>
      </c>
      <c r="U4804" t="s">
        <v>12301</v>
      </c>
    </row>
    <row r="4805" spans="17:21">
      <c r="Q4805">
        <v>6</v>
      </c>
      <c r="R4805">
        <v>5</v>
      </c>
      <c r="S4805">
        <v>7</v>
      </c>
      <c r="T4805" t="s">
        <v>1744</v>
      </c>
      <c r="U4805" t="s">
        <v>12302</v>
      </c>
    </row>
    <row r="4806" spans="17:21">
      <c r="Q4806">
        <v>6</v>
      </c>
      <c r="R4806">
        <v>5</v>
      </c>
      <c r="S4806">
        <v>8</v>
      </c>
      <c r="T4806" t="s">
        <v>1748</v>
      </c>
      <c r="U4806" t="s">
        <v>12303</v>
      </c>
    </row>
    <row r="4807" spans="17:21">
      <c r="Q4807">
        <v>6</v>
      </c>
      <c r="R4807">
        <v>5</v>
      </c>
      <c r="S4807">
        <v>9</v>
      </c>
      <c r="T4807" t="s">
        <v>1752</v>
      </c>
      <c r="U4807" t="s">
        <v>12304</v>
      </c>
    </row>
    <row r="4808" spans="17:21">
      <c r="Q4808">
        <v>6</v>
      </c>
      <c r="R4808">
        <v>5</v>
      </c>
      <c r="S4808">
        <v>10</v>
      </c>
      <c r="T4808" t="s">
        <v>1756</v>
      </c>
      <c r="U4808" t="s">
        <v>12305</v>
      </c>
    </row>
    <row r="4809" spans="17:21">
      <c r="Q4809">
        <v>6</v>
      </c>
      <c r="R4809">
        <v>5</v>
      </c>
      <c r="S4809">
        <v>11</v>
      </c>
      <c r="T4809" t="s">
        <v>1760</v>
      </c>
      <c r="U4809" t="s">
        <v>12306</v>
      </c>
    </row>
    <row r="4810" spans="17:21">
      <c r="Q4810">
        <v>6</v>
      </c>
      <c r="R4810">
        <v>5</v>
      </c>
      <c r="S4810">
        <v>12</v>
      </c>
      <c r="T4810" t="s">
        <v>1763</v>
      </c>
      <c r="U4810" t="s">
        <v>12307</v>
      </c>
    </row>
    <row r="4811" spans="17:21">
      <c r="Q4811">
        <v>6</v>
      </c>
      <c r="R4811">
        <v>5</v>
      </c>
      <c r="S4811">
        <v>13</v>
      </c>
      <c r="T4811" t="s">
        <v>1766</v>
      </c>
      <c r="U4811" t="s">
        <v>12308</v>
      </c>
    </row>
    <row r="4812" spans="17:21">
      <c r="Q4812">
        <v>6</v>
      </c>
      <c r="R4812">
        <v>5</v>
      </c>
      <c r="S4812">
        <v>14</v>
      </c>
      <c r="T4812" t="s">
        <v>1769</v>
      </c>
      <c r="U4812" t="s">
        <v>12309</v>
      </c>
    </row>
    <row r="4813" spans="17:21">
      <c r="Q4813">
        <v>6</v>
      </c>
      <c r="R4813">
        <v>5</v>
      </c>
      <c r="S4813">
        <v>15</v>
      </c>
      <c r="T4813" t="s">
        <v>1772</v>
      </c>
      <c r="U4813" t="s">
        <v>12310</v>
      </c>
    </row>
    <row r="4814" spans="17:21">
      <c r="Q4814">
        <v>6</v>
      </c>
      <c r="R4814">
        <v>5</v>
      </c>
      <c r="S4814">
        <v>16</v>
      </c>
      <c r="T4814" t="s">
        <v>1775</v>
      </c>
      <c r="U4814" t="s">
        <v>12311</v>
      </c>
    </row>
    <row r="4815" spans="17:21">
      <c r="Q4815">
        <v>6</v>
      </c>
      <c r="R4815">
        <v>5</v>
      </c>
      <c r="S4815">
        <v>17</v>
      </c>
      <c r="T4815" t="s">
        <v>1778</v>
      </c>
      <c r="U4815" t="s">
        <v>12312</v>
      </c>
    </row>
    <row r="4816" spans="17:21">
      <c r="Q4816">
        <v>6</v>
      </c>
      <c r="R4816">
        <v>5</v>
      </c>
      <c r="S4816">
        <v>18</v>
      </c>
      <c r="T4816" t="s">
        <v>1781</v>
      </c>
      <c r="U4816" t="s">
        <v>12313</v>
      </c>
    </row>
    <row r="4817" spans="17:21">
      <c r="Q4817">
        <v>6</v>
      </c>
      <c r="R4817">
        <v>5</v>
      </c>
      <c r="S4817">
        <v>19</v>
      </c>
      <c r="T4817" t="s">
        <v>1784</v>
      </c>
      <c r="U4817" t="s">
        <v>12314</v>
      </c>
    </row>
    <row r="4818" spans="17:21">
      <c r="Q4818">
        <v>6</v>
      </c>
      <c r="R4818">
        <v>5</v>
      </c>
      <c r="S4818">
        <v>20</v>
      </c>
      <c r="T4818" t="s">
        <v>1787</v>
      </c>
      <c r="U4818" t="s">
        <v>12315</v>
      </c>
    </row>
    <row r="4819" spans="17:21">
      <c r="Q4819">
        <v>6</v>
      </c>
      <c r="R4819">
        <v>5</v>
      </c>
      <c r="S4819">
        <v>21</v>
      </c>
      <c r="T4819" t="s">
        <v>1790</v>
      </c>
      <c r="U4819" t="s">
        <v>12316</v>
      </c>
    </row>
    <row r="4820" spans="17:21">
      <c r="Q4820">
        <v>6</v>
      </c>
      <c r="R4820">
        <v>5</v>
      </c>
      <c r="S4820">
        <v>22</v>
      </c>
      <c r="T4820" t="s">
        <v>1794</v>
      </c>
      <c r="U4820" t="s">
        <v>12317</v>
      </c>
    </row>
    <row r="4821" spans="17:21">
      <c r="Q4821">
        <v>6</v>
      </c>
      <c r="R4821">
        <v>5</v>
      </c>
      <c r="S4821">
        <v>23</v>
      </c>
      <c r="T4821" t="s">
        <v>1798</v>
      </c>
      <c r="U4821" t="s">
        <v>12318</v>
      </c>
    </row>
    <row r="4822" spans="17:21">
      <c r="Q4822">
        <v>6</v>
      </c>
      <c r="R4822">
        <v>5</v>
      </c>
      <c r="S4822">
        <v>24</v>
      </c>
      <c r="T4822" t="s">
        <v>1802</v>
      </c>
      <c r="U4822" t="s">
        <v>12319</v>
      </c>
    </row>
    <row r="4823" spans="17:21">
      <c r="Q4823">
        <v>6</v>
      </c>
      <c r="R4823">
        <v>5</v>
      </c>
      <c r="S4823">
        <v>25</v>
      </c>
      <c r="T4823" t="s">
        <v>1806</v>
      </c>
      <c r="U4823" t="s">
        <v>12320</v>
      </c>
    </row>
    <row r="4824" spans="17:21">
      <c r="Q4824">
        <v>6</v>
      </c>
      <c r="R4824">
        <v>6</v>
      </c>
      <c r="S4824">
        <v>1</v>
      </c>
      <c r="T4824" t="s">
        <v>1810</v>
      </c>
      <c r="U4824" t="s">
        <v>12321</v>
      </c>
    </row>
    <row r="4825" spans="17:21">
      <c r="Q4825">
        <v>6</v>
      </c>
      <c r="R4825">
        <v>6</v>
      </c>
      <c r="S4825">
        <v>2</v>
      </c>
      <c r="T4825" t="s">
        <v>1814</v>
      </c>
      <c r="U4825" t="s">
        <v>12322</v>
      </c>
    </row>
    <row r="4826" spans="17:21">
      <c r="Q4826">
        <v>6</v>
      </c>
      <c r="R4826">
        <v>6</v>
      </c>
      <c r="S4826">
        <v>3</v>
      </c>
      <c r="T4826" t="s">
        <v>1818</v>
      </c>
      <c r="U4826" t="s">
        <v>12323</v>
      </c>
    </row>
    <row r="4827" spans="17:21">
      <c r="Q4827">
        <v>6</v>
      </c>
      <c r="R4827">
        <v>6</v>
      </c>
      <c r="S4827">
        <v>4</v>
      </c>
      <c r="T4827" t="s">
        <v>1822</v>
      </c>
      <c r="U4827" t="s">
        <v>12324</v>
      </c>
    </row>
    <row r="4828" spans="17:21">
      <c r="Q4828">
        <v>6</v>
      </c>
      <c r="R4828">
        <v>6</v>
      </c>
      <c r="S4828">
        <v>5</v>
      </c>
      <c r="T4828" t="s">
        <v>1826</v>
      </c>
      <c r="U4828" t="s">
        <v>12325</v>
      </c>
    </row>
    <row r="4829" spans="17:21">
      <c r="Q4829">
        <v>6</v>
      </c>
      <c r="R4829">
        <v>6</v>
      </c>
      <c r="S4829">
        <v>6</v>
      </c>
      <c r="T4829" t="s">
        <v>1830</v>
      </c>
      <c r="U4829" t="s">
        <v>12326</v>
      </c>
    </row>
    <row r="4830" spans="17:21">
      <c r="Q4830">
        <v>6</v>
      </c>
      <c r="R4830">
        <v>6</v>
      </c>
      <c r="S4830">
        <v>7</v>
      </c>
      <c r="T4830" t="s">
        <v>1834</v>
      </c>
      <c r="U4830" t="s">
        <v>12327</v>
      </c>
    </row>
    <row r="4831" spans="17:21">
      <c r="Q4831">
        <v>6</v>
      </c>
      <c r="R4831">
        <v>6</v>
      </c>
      <c r="S4831">
        <v>8</v>
      </c>
      <c r="T4831" t="s">
        <v>1838</v>
      </c>
      <c r="U4831" t="s">
        <v>12328</v>
      </c>
    </row>
    <row r="4832" spans="17:21">
      <c r="Q4832">
        <v>6</v>
      </c>
      <c r="R4832">
        <v>6</v>
      </c>
      <c r="S4832">
        <v>9</v>
      </c>
      <c r="T4832" t="s">
        <v>1842</v>
      </c>
      <c r="U4832" t="s">
        <v>12329</v>
      </c>
    </row>
    <row r="4833" spans="17:21">
      <c r="Q4833">
        <v>6</v>
      </c>
      <c r="R4833">
        <v>6</v>
      </c>
      <c r="S4833">
        <v>10</v>
      </c>
      <c r="T4833" t="s">
        <v>1846</v>
      </c>
      <c r="U4833" t="s">
        <v>12330</v>
      </c>
    </row>
    <row r="4834" spans="17:21">
      <c r="Q4834">
        <v>6</v>
      </c>
      <c r="R4834">
        <v>6</v>
      </c>
      <c r="S4834">
        <v>11</v>
      </c>
      <c r="T4834" t="s">
        <v>1850</v>
      </c>
      <c r="U4834" t="s">
        <v>12331</v>
      </c>
    </row>
    <row r="4835" spans="17:21">
      <c r="Q4835">
        <v>6</v>
      </c>
      <c r="R4835">
        <v>6</v>
      </c>
      <c r="S4835">
        <v>12</v>
      </c>
      <c r="T4835" t="s">
        <v>1854</v>
      </c>
      <c r="U4835" t="s">
        <v>12332</v>
      </c>
    </row>
    <row r="4836" spans="17:21">
      <c r="Q4836">
        <v>6</v>
      </c>
      <c r="R4836">
        <v>6</v>
      </c>
      <c r="S4836">
        <v>13</v>
      </c>
      <c r="T4836" t="s">
        <v>1858</v>
      </c>
      <c r="U4836" t="s">
        <v>12333</v>
      </c>
    </row>
    <row r="4837" spans="17:21">
      <c r="Q4837">
        <v>6</v>
      </c>
      <c r="R4837">
        <v>6</v>
      </c>
      <c r="S4837">
        <v>14</v>
      </c>
      <c r="T4837" t="s">
        <v>1862</v>
      </c>
      <c r="U4837" t="s">
        <v>12334</v>
      </c>
    </row>
    <row r="4838" spans="17:21">
      <c r="Q4838">
        <v>6</v>
      </c>
      <c r="R4838">
        <v>6</v>
      </c>
      <c r="S4838">
        <v>15</v>
      </c>
      <c r="T4838" t="s">
        <v>1866</v>
      </c>
      <c r="U4838" t="s">
        <v>12335</v>
      </c>
    </row>
    <row r="4839" spans="17:21">
      <c r="Q4839">
        <v>6</v>
      </c>
      <c r="R4839">
        <v>6</v>
      </c>
      <c r="S4839">
        <v>16</v>
      </c>
      <c r="T4839" t="s">
        <v>1870</v>
      </c>
      <c r="U4839" t="s">
        <v>12336</v>
      </c>
    </row>
    <row r="4840" spans="17:21">
      <c r="Q4840">
        <v>6</v>
      </c>
      <c r="R4840">
        <v>6</v>
      </c>
      <c r="S4840">
        <v>17</v>
      </c>
      <c r="T4840" t="s">
        <v>1874</v>
      </c>
      <c r="U4840" t="s">
        <v>12337</v>
      </c>
    </row>
    <row r="4841" spans="17:21">
      <c r="Q4841">
        <v>6</v>
      </c>
      <c r="R4841">
        <v>6</v>
      </c>
      <c r="S4841">
        <v>18</v>
      </c>
      <c r="T4841" t="s">
        <v>1878</v>
      </c>
      <c r="U4841" t="s">
        <v>12338</v>
      </c>
    </row>
    <row r="4842" spans="17:21">
      <c r="Q4842">
        <v>6</v>
      </c>
      <c r="R4842">
        <v>6</v>
      </c>
      <c r="S4842">
        <v>19</v>
      </c>
      <c r="T4842" t="s">
        <v>1882</v>
      </c>
      <c r="U4842" t="s">
        <v>12339</v>
      </c>
    </row>
    <row r="4843" spans="17:21">
      <c r="Q4843">
        <v>6</v>
      </c>
      <c r="R4843">
        <v>6</v>
      </c>
      <c r="S4843">
        <v>20</v>
      </c>
      <c r="T4843" t="s">
        <v>1886</v>
      </c>
      <c r="U4843" t="s">
        <v>12340</v>
      </c>
    </row>
    <row r="4844" spans="17:21">
      <c r="Q4844">
        <v>6</v>
      </c>
      <c r="R4844">
        <v>6</v>
      </c>
      <c r="S4844">
        <v>21</v>
      </c>
      <c r="T4844" t="s">
        <v>1890</v>
      </c>
      <c r="U4844" t="s">
        <v>12341</v>
      </c>
    </row>
    <row r="4845" spans="17:21">
      <c r="Q4845">
        <v>6</v>
      </c>
      <c r="R4845">
        <v>6</v>
      </c>
      <c r="S4845">
        <v>22</v>
      </c>
      <c r="T4845" t="s">
        <v>1894</v>
      </c>
      <c r="U4845" t="s">
        <v>12342</v>
      </c>
    </row>
    <row r="4846" spans="17:21">
      <c r="Q4846">
        <v>6</v>
      </c>
      <c r="R4846">
        <v>6</v>
      </c>
      <c r="S4846">
        <v>23</v>
      </c>
      <c r="T4846" t="s">
        <v>1898</v>
      </c>
      <c r="U4846" t="s">
        <v>12343</v>
      </c>
    </row>
    <row r="4847" spans="17:21">
      <c r="Q4847">
        <v>6</v>
      </c>
      <c r="R4847">
        <v>6</v>
      </c>
      <c r="S4847">
        <v>24</v>
      </c>
      <c r="T4847" t="s">
        <v>1902</v>
      </c>
      <c r="U4847" t="s">
        <v>12344</v>
      </c>
    </row>
    <row r="4848" spans="17:21">
      <c r="Q4848">
        <v>6</v>
      </c>
      <c r="R4848">
        <v>6</v>
      </c>
      <c r="S4848">
        <v>25</v>
      </c>
      <c r="T4848" t="s">
        <v>1906</v>
      </c>
      <c r="U4848" t="s">
        <v>12345</v>
      </c>
    </row>
    <row r="4849" spans="17:21">
      <c r="Q4849">
        <v>6</v>
      </c>
      <c r="R4849">
        <v>6</v>
      </c>
      <c r="S4849">
        <v>26</v>
      </c>
      <c r="T4849" t="s">
        <v>1910</v>
      </c>
      <c r="U4849" t="s">
        <v>12346</v>
      </c>
    </row>
    <row r="4850" spans="17:21">
      <c r="Q4850">
        <v>6</v>
      </c>
      <c r="R4850">
        <v>6</v>
      </c>
      <c r="S4850">
        <v>27</v>
      </c>
      <c r="T4850" t="s">
        <v>1914</v>
      </c>
      <c r="U4850" t="s">
        <v>12347</v>
      </c>
    </row>
    <row r="4851" spans="17:21">
      <c r="Q4851">
        <v>6</v>
      </c>
      <c r="R4851">
        <v>6</v>
      </c>
      <c r="S4851">
        <v>28</v>
      </c>
      <c r="T4851" t="s">
        <v>1918</v>
      </c>
      <c r="U4851" t="s">
        <v>12348</v>
      </c>
    </row>
    <row r="4852" spans="17:21">
      <c r="Q4852">
        <v>6</v>
      </c>
      <c r="R4852">
        <v>6</v>
      </c>
      <c r="S4852">
        <v>29</v>
      </c>
      <c r="T4852" t="s">
        <v>1922</v>
      </c>
      <c r="U4852" t="s">
        <v>12349</v>
      </c>
    </row>
    <row r="4853" spans="17:21">
      <c r="Q4853">
        <v>6</v>
      </c>
      <c r="R4853">
        <v>6</v>
      </c>
      <c r="S4853">
        <v>30</v>
      </c>
      <c r="T4853" t="s">
        <v>1926</v>
      </c>
      <c r="U4853" t="s">
        <v>12350</v>
      </c>
    </row>
    <row r="4854" spans="17:21">
      <c r="Q4854">
        <v>6</v>
      </c>
      <c r="R4854">
        <v>6</v>
      </c>
      <c r="S4854">
        <v>31</v>
      </c>
      <c r="T4854" t="s">
        <v>1930</v>
      </c>
      <c r="U4854" t="s">
        <v>12351</v>
      </c>
    </row>
    <row r="4855" spans="17:21">
      <c r="Q4855">
        <v>6</v>
      </c>
      <c r="R4855">
        <v>6</v>
      </c>
      <c r="S4855">
        <v>32</v>
      </c>
      <c r="T4855" t="s">
        <v>1934</v>
      </c>
      <c r="U4855" t="s">
        <v>12352</v>
      </c>
    </row>
    <row r="4856" spans="17:21">
      <c r="Q4856">
        <v>6</v>
      </c>
      <c r="R4856">
        <v>6</v>
      </c>
      <c r="S4856">
        <v>33</v>
      </c>
      <c r="T4856" t="s">
        <v>1938</v>
      </c>
      <c r="U4856" t="s">
        <v>12353</v>
      </c>
    </row>
    <row r="4857" spans="17:21">
      <c r="Q4857">
        <v>6</v>
      </c>
      <c r="R4857">
        <v>6</v>
      </c>
      <c r="S4857">
        <v>34</v>
      </c>
      <c r="T4857" t="s">
        <v>1941</v>
      </c>
      <c r="U4857" t="s">
        <v>12354</v>
      </c>
    </row>
    <row r="4858" spans="17:21">
      <c r="Q4858">
        <v>6</v>
      </c>
      <c r="R4858">
        <v>6</v>
      </c>
      <c r="S4858">
        <v>35</v>
      </c>
      <c r="T4858" t="s">
        <v>1944</v>
      </c>
      <c r="U4858" t="s">
        <v>12355</v>
      </c>
    </row>
    <row r="4859" spans="17:21">
      <c r="Q4859">
        <v>6</v>
      </c>
      <c r="R4859">
        <v>7</v>
      </c>
      <c r="S4859">
        <v>1</v>
      </c>
      <c r="T4859" t="s">
        <v>1947</v>
      </c>
      <c r="U4859" t="s">
        <v>12356</v>
      </c>
    </row>
    <row r="4860" spans="17:21">
      <c r="Q4860">
        <v>6</v>
      </c>
      <c r="R4860">
        <v>7</v>
      </c>
      <c r="S4860">
        <v>2</v>
      </c>
      <c r="T4860" t="s">
        <v>1950</v>
      </c>
      <c r="U4860" t="s">
        <v>12357</v>
      </c>
    </row>
    <row r="4861" spans="17:21">
      <c r="Q4861">
        <v>6</v>
      </c>
      <c r="R4861">
        <v>7</v>
      </c>
      <c r="S4861">
        <v>3</v>
      </c>
      <c r="T4861" t="s">
        <v>1953</v>
      </c>
      <c r="U4861" t="s">
        <v>12358</v>
      </c>
    </row>
    <row r="4862" spans="17:21">
      <c r="Q4862">
        <v>6</v>
      </c>
      <c r="R4862">
        <v>7</v>
      </c>
      <c r="S4862">
        <v>4</v>
      </c>
      <c r="T4862" t="s">
        <v>1956</v>
      </c>
      <c r="U4862" t="s">
        <v>12359</v>
      </c>
    </row>
    <row r="4863" spans="17:21">
      <c r="Q4863">
        <v>6</v>
      </c>
      <c r="R4863">
        <v>7</v>
      </c>
      <c r="S4863">
        <v>5</v>
      </c>
      <c r="T4863" t="s">
        <v>1959</v>
      </c>
      <c r="U4863" t="s">
        <v>12360</v>
      </c>
    </row>
    <row r="4864" spans="17:21">
      <c r="Q4864">
        <v>6</v>
      </c>
      <c r="R4864">
        <v>7</v>
      </c>
      <c r="S4864">
        <v>6</v>
      </c>
      <c r="T4864" t="s">
        <v>1962</v>
      </c>
      <c r="U4864" t="s">
        <v>12361</v>
      </c>
    </row>
    <row r="4865" spans="17:21">
      <c r="Q4865">
        <v>6</v>
      </c>
      <c r="R4865">
        <v>7</v>
      </c>
      <c r="S4865">
        <v>7</v>
      </c>
      <c r="T4865" t="s">
        <v>1965</v>
      </c>
      <c r="U4865" t="s">
        <v>12362</v>
      </c>
    </row>
    <row r="4866" spans="17:21">
      <c r="Q4866">
        <v>6</v>
      </c>
      <c r="R4866">
        <v>7</v>
      </c>
      <c r="S4866">
        <v>8</v>
      </c>
      <c r="T4866" t="s">
        <v>1968</v>
      </c>
      <c r="U4866" t="s">
        <v>12363</v>
      </c>
    </row>
    <row r="4867" spans="17:21">
      <c r="Q4867">
        <v>6</v>
      </c>
      <c r="R4867">
        <v>7</v>
      </c>
      <c r="S4867">
        <v>9</v>
      </c>
      <c r="T4867" t="s">
        <v>1972</v>
      </c>
      <c r="U4867" t="s">
        <v>12364</v>
      </c>
    </row>
    <row r="4868" spans="17:21">
      <c r="Q4868">
        <v>6</v>
      </c>
      <c r="R4868">
        <v>7</v>
      </c>
      <c r="S4868">
        <v>10</v>
      </c>
      <c r="T4868" t="s">
        <v>1976</v>
      </c>
      <c r="U4868" t="s">
        <v>12365</v>
      </c>
    </row>
    <row r="4869" spans="17:21">
      <c r="Q4869">
        <v>6</v>
      </c>
      <c r="R4869">
        <v>7</v>
      </c>
      <c r="S4869">
        <v>11</v>
      </c>
      <c r="T4869" t="s">
        <v>1980</v>
      </c>
      <c r="U4869" t="s">
        <v>12366</v>
      </c>
    </row>
    <row r="4870" spans="17:21">
      <c r="Q4870">
        <v>6</v>
      </c>
      <c r="R4870">
        <v>7</v>
      </c>
      <c r="S4870">
        <v>12</v>
      </c>
      <c r="T4870" t="s">
        <v>523</v>
      </c>
      <c r="U4870" t="s">
        <v>12367</v>
      </c>
    </row>
    <row r="4871" spans="17:21">
      <c r="Q4871">
        <v>6</v>
      </c>
      <c r="R4871">
        <v>7</v>
      </c>
      <c r="S4871">
        <v>13</v>
      </c>
      <c r="T4871" t="s">
        <v>1987</v>
      </c>
      <c r="U4871" t="s">
        <v>12368</v>
      </c>
    </row>
    <row r="4872" spans="17:21">
      <c r="Q4872">
        <v>6</v>
      </c>
      <c r="R4872">
        <v>7</v>
      </c>
      <c r="S4872">
        <v>14</v>
      </c>
      <c r="T4872" t="s">
        <v>1991</v>
      </c>
      <c r="U4872" t="s">
        <v>12369</v>
      </c>
    </row>
    <row r="4873" spans="17:21">
      <c r="Q4873">
        <v>6</v>
      </c>
      <c r="R4873">
        <v>7</v>
      </c>
      <c r="S4873">
        <v>15</v>
      </c>
      <c r="T4873" t="s">
        <v>1995</v>
      </c>
      <c r="U4873" t="s">
        <v>12370</v>
      </c>
    </row>
    <row r="4874" spans="17:21">
      <c r="Q4874">
        <v>6</v>
      </c>
      <c r="R4874">
        <v>7</v>
      </c>
      <c r="S4874">
        <v>16</v>
      </c>
      <c r="T4874" t="s">
        <v>1999</v>
      </c>
      <c r="U4874" t="s">
        <v>12371</v>
      </c>
    </row>
    <row r="4875" spans="17:21">
      <c r="Q4875">
        <v>6</v>
      </c>
      <c r="R4875">
        <v>7</v>
      </c>
      <c r="S4875">
        <v>17</v>
      </c>
      <c r="T4875" t="s">
        <v>2003</v>
      </c>
      <c r="U4875" t="s">
        <v>12372</v>
      </c>
    </row>
    <row r="4876" spans="17:21">
      <c r="Q4876">
        <v>6</v>
      </c>
      <c r="R4876">
        <v>7</v>
      </c>
      <c r="S4876">
        <v>18</v>
      </c>
      <c r="T4876" t="s">
        <v>2007</v>
      </c>
      <c r="U4876" t="s">
        <v>12373</v>
      </c>
    </row>
    <row r="4877" spans="17:21">
      <c r="Q4877">
        <v>6</v>
      </c>
      <c r="R4877">
        <v>7</v>
      </c>
      <c r="S4877">
        <v>19</v>
      </c>
      <c r="T4877" t="s">
        <v>2011</v>
      </c>
      <c r="U4877" t="s">
        <v>12374</v>
      </c>
    </row>
    <row r="4878" spans="17:21">
      <c r="Q4878">
        <v>6</v>
      </c>
      <c r="R4878">
        <v>7</v>
      </c>
      <c r="S4878">
        <v>20</v>
      </c>
      <c r="T4878" t="s">
        <v>2015</v>
      </c>
      <c r="U4878" t="s">
        <v>12375</v>
      </c>
    </row>
    <row r="4879" spans="17:21">
      <c r="Q4879">
        <v>6</v>
      </c>
      <c r="R4879">
        <v>7</v>
      </c>
      <c r="S4879">
        <v>21</v>
      </c>
      <c r="T4879" t="s">
        <v>2019</v>
      </c>
      <c r="U4879" t="s">
        <v>12376</v>
      </c>
    </row>
    <row r="4880" spans="17:21">
      <c r="Q4880">
        <v>6</v>
      </c>
      <c r="R4880">
        <v>7</v>
      </c>
      <c r="S4880">
        <v>22</v>
      </c>
      <c r="T4880" t="s">
        <v>2023</v>
      </c>
      <c r="U4880" t="s">
        <v>12377</v>
      </c>
    </row>
    <row r="4881" spans="17:21">
      <c r="Q4881">
        <v>6</v>
      </c>
      <c r="R4881">
        <v>7</v>
      </c>
      <c r="S4881">
        <v>23</v>
      </c>
      <c r="T4881" t="s">
        <v>2027</v>
      </c>
      <c r="U4881" t="s">
        <v>12378</v>
      </c>
    </row>
    <row r="4882" spans="17:21">
      <c r="Q4882">
        <v>6</v>
      </c>
      <c r="R4882">
        <v>7</v>
      </c>
      <c r="S4882">
        <v>24</v>
      </c>
      <c r="T4882" t="s">
        <v>2031</v>
      </c>
      <c r="U4882" t="s">
        <v>12379</v>
      </c>
    </row>
    <row r="4883" spans="17:21">
      <c r="Q4883">
        <v>6</v>
      </c>
      <c r="R4883">
        <v>7</v>
      </c>
      <c r="S4883">
        <v>25</v>
      </c>
      <c r="T4883" t="s">
        <v>2035</v>
      </c>
      <c r="U4883" t="s">
        <v>12380</v>
      </c>
    </row>
    <row r="4884" spans="17:21">
      <c r="Q4884">
        <v>6</v>
      </c>
      <c r="R4884">
        <v>7</v>
      </c>
      <c r="S4884">
        <v>26</v>
      </c>
      <c r="T4884" t="s">
        <v>2039</v>
      </c>
      <c r="U4884" t="s">
        <v>12381</v>
      </c>
    </row>
    <row r="4885" spans="17:21">
      <c r="Q4885">
        <v>6</v>
      </c>
      <c r="R4885">
        <v>7</v>
      </c>
      <c r="S4885">
        <v>27</v>
      </c>
      <c r="T4885" t="s">
        <v>2043</v>
      </c>
      <c r="U4885" t="s">
        <v>12382</v>
      </c>
    </row>
    <row r="4886" spans="17:21">
      <c r="Q4886">
        <v>6</v>
      </c>
      <c r="R4886">
        <v>7</v>
      </c>
      <c r="S4886">
        <v>28</v>
      </c>
      <c r="T4886" t="s">
        <v>2047</v>
      </c>
      <c r="U4886" t="s">
        <v>12383</v>
      </c>
    </row>
    <row r="4887" spans="17:21">
      <c r="Q4887">
        <v>6</v>
      </c>
      <c r="R4887">
        <v>7</v>
      </c>
      <c r="S4887">
        <v>29</v>
      </c>
      <c r="T4887" t="s">
        <v>2051</v>
      </c>
      <c r="U4887" t="s">
        <v>12384</v>
      </c>
    </row>
    <row r="4888" spans="17:21">
      <c r="Q4888">
        <v>6</v>
      </c>
      <c r="R4888">
        <v>7</v>
      </c>
      <c r="S4888">
        <v>30</v>
      </c>
      <c r="T4888" t="s">
        <v>2055</v>
      </c>
      <c r="U4888" t="s">
        <v>12385</v>
      </c>
    </row>
    <row r="4889" spans="17:21">
      <c r="Q4889">
        <v>6</v>
      </c>
      <c r="R4889">
        <v>7</v>
      </c>
      <c r="S4889">
        <v>31</v>
      </c>
      <c r="T4889" t="s">
        <v>2059</v>
      </c>
      <c r="U4889" t="s">
        <v>12386</v>
      </c>
    </row>
    <row r="4890" spans="17:21">
      <c r="Q4890">
        <v>6</v>
      </c>
      <c r="R4890">
        <v>7</v>
      </c>
      <c r="S4890">
        <v>32</v>
      </c>
      <c r="T4890" t="s">
        <v>2063</v>
      </c>
      <c r="U4890" t="s">
        <v>12387</v>
      </c>
    </row>
    <row r="4891" spans="17:21">
      <c r="Q4891">
        <v>6</v>
      </c>
      <c r="R4891">
        <v>7</v>
      </c>
      <c r="S4891">
        <v>33</v>
      </c>
      <c r="T4891" t="s">
        <v>2067</v>
      </c>
      <c r="U4891" t="s">
        <v>12388</v>
      </c>
    </row>
    <row r="4892" spans="17:21">
      <c r="Q4892">
        <v>6</v>
      </c>
      <c r="R4892">
        <v>7</v>
      </c>
      <c r="S4892">
        <v>34</v>
      </c>
      <c r="T4892" t="s">
        <v>2071</v>
      </c>
      <c r="U4892" t="s">
        <v>12389</v>
      </c>
    </row>
    <row r="4893" spans="17:21">
      <c r="Q4893">
        <v>6</v>
      </c>
      <c r="R4893">
        <v>7</v>
      </c>
      <c r="S4893">
        <v>35</v>
      </c>
      <c r="T4893" t="s">
        <v>2075</v>
      </c>
      <c r="U4893" t="s">
        <v>12390</v>
      </c>
    </row>
    <row r="4894" spans="17:21">
      <c r="Q4894">
        <v>6</v>
      </c>
      <c r="R4894">
        <v>7</v>
      </c>
      <c r="S4894">
        <v>36</v>
      </c>
      <c r="T4894" t="s">
        <v>2079</v>
      </c>
      <c r="U4894" t="s">
        <v>12391</v>
      </c>
    </row>
    <row r="4895" spans="17:21">
      <c r="Q4895">
        <v>6</v>
      </c>
      <c r="R4895">
        <v>7</v>
      </c>
      <c r="S4895">
        <v>37</v>
      </c>
      <c r="T4895" t="s">
        <v>2083</v>
      </c>
      <c r="U4895" t="s">
        <v>12392</v>
      </c>
    </row>
    <row r="4896" spans="17:21">
      <c r="Q4896">
        <v>6</v>
      </c>
      <c r="R4896">
        <v>7</v>
      </c>
      <c r="S4896">
        <v>38</v>
      </c>
      <c r="T4896" t="s">
        <v>2087</v>
      </c>
      <c r="U4896" t="s">
        <v>12393</v>
      </c>
    </row>
    <row r="4897" spans="17:21">
      <c r="Q4897">
        <v>6</v>
      </c>
      <c r="R4897">
        <v>7</v>
      </c>
      <c r="S4897">
        <v>39</v>
      </c>
      <c r="T4897" t="s">
        <v>2091</v>
      </c>
      <c r="U4897" t="s">
        <v>12394</v>
      </c>
    </row>
    <row r="4898" spans="17:21">
      <c r="Q4898">
        <v>6</v>
      </c>
      <c r="R4898">
        <v>7</v>
      </c>
      <c r="S4898">
        <v>40</v>
      </c>
      <c r="T4898" t="s">
        <v>2095</v>
      </c>
      <c r="U4898" t="s">
        <v>12395</v>
      </c>
    </row>
    <row r="4899" spans="17:21">
      <c r="Q4899">
        <v>6</v>
      </c>
      <c r="R4899">
        <v>7</v>
      </c>
      <c r="S4899">
        <v>41</v>
      </c>
      <c r="T4899" t="s">
        <v>2099</v>
      </c>
      <c r="U4899" t="s">
        <v>12396</v>
      </c>
    </row>
    <row r="4900" spans="17:21">
      <c r="Q4900">
        <v>6</v>
      </c>
      <c r="R4900">
        <v>7</v>
      </c>
      <c r="S4900">
        <v>42</v>
      </c>
      <c r="T4900" t="s">
        <v>2102</v>
      </c>
      <c r="U4900" t="s">
        <v>12397</v>
      </c>
    </row>
    <row r="4901" spans="17:21">
      <c r="Q4901">
        <v>6</v>
      </c>
      <c r="R4901">
        <v>7</v>
      </c>
      <c r="S4901">
        <v>43</v>
      </c>
      <c r="T4901" t="s">
        <v>2105</v>
      </c>
      <c r="U4901" t="s">
        <v>12398</v>
      </c>
    </row>
    <row r="4902" spans="17:21">
      <c r="Q4902">
        <v>6</v>
      </c>
      <c r="R4902">
        <v>7</v>
      </c>
      <c r="S4902">
        <v>44</v>
      </c>
      <c r="T4902" t="s">
        <v>2108</v>
      </c>
      <c r="U4902" t="s">
        <v>12399</v>
      </c>
    </row>
    <row r="4903" spans="17:21">
      <c r="Q4903">
        <v>6</v>
      </c>
      <c r="R4903">
        <v>7</v>
      </c>
      <c r="S4903">
        <v>45</v>
      </c>
      <c r="T4903" t="s">
        <v>2111</v>
      </c>
      <c r="U4903" t="s">
        <v>12400</v>
      </c>
    </row>
    <row r="4904" spans="17:21">
      <c r="Q4904">
        <v>6</v>
      </c>
      <c r="R4904">
        <v>7</v>
      </c>
      <c r="S4904">
        <v>46</v>
      </c>
      <c r="T4904" t="s">
        <v>2114</v>
      </c>
      <c r="U4904" t="s">
        <v>12401</v>
      </c>
    </row>
    <row r="4905" spans="17:21">
      <c r="Q4905">
        <v>6</v>
      </c>
      <c r="R4905">
        <v>7</v>
      </c>
      <c r="S4905">
        <v>47</v>
      </c>
      <c r="T4905" t="s">
        <v>2117</v>
      </c>
      <c r="U4905" t="s">
        <v>12402</v>
      </c>
    </row>
    <row r="4906" spans="17:21">
      <c r="Q4906">
        <v>6</v>
      </c>
      <c r="R4906">
        <v>7</v>
      </c>
      <c r="S4906">
        <v>48</v>
      </c>
      <c r="T4906" t="s">
        <v>2120</v>
      </c>
      <c r="U4906" t="s">
        <v>12403</v>
      </c>
    </row>
    <row r="4907" spans="17:21">
      <c r="Q4907">
        <v>6</v>
      </c>
      <c r="R4907">
        <v>7</v>
      </c>
      <c r="S4907">
        <v>49</v>
      </c>
      <c r="T4907" t="s">
        <v>2123</v>
      </c>
      <c r="U4907" t="s">
        <v>12404</v>
      </c>
    </row>
    <row r="4908" spans="17:21">
      <c r="Q4908">
        <v>6</v>
      </c>
      <c r="R4908">
        <v>7</v>
      </c>
      <c r="S4908">
        <v>50</v>
      </c>
      <c r="T4908" t="s">
        <v>2126</v>
      </c>
      <c r="U4908" t="s">
        <v>12405</v>
      </c>
    </row>
    <row r="4909" spans="17:21">
      <c r="Q4909">
        <v>6</v>
      </c>
      <c r="R4909">
        <v>7</v>
      </c>
      <c r="S4909">
        <v>51</v>
      </c>
      <c r="T4909" t="s">
        <v>2129</v>
      </c>
      <c r="U4909" t="s">
        <v>12406</v>
      </c>
    </row>
    <row r="4910" spans="17:21">
      <c r="Q4910">
        <v>6</v>
      </c>
      <c r="R4910">
        <v>7</v>
      </c>
      <c r="S4910">
        <v>52</v>
      </c>
      <c r="T4910" t="s">
        <v>2133</v>
      </c>
      <c r="U4910" t="s">
        <v>12407</v>
      </c>
    </row>
    <row r="4911" spans="17:21">
      <c r="Q4911">
        <v>6</v>
      </c>
      <c r="R4911">
        <v>7</v>
      </c>
      <c r="S4911">
        <v>53</v>
      </c>
      <c r="T4911" t="s">
        <v>2137</v>
      </c>
      <c r="U4911" t="s">
        <v>12408</v>
      </c>
    </row>
    <row r="4912" spans="17:21">
      <c r="Q4912">
        <v>6</v>
      </c>
      <c r="R4912">
        <v>7</v>
      </c>
      <c r="S4912">
        <v>54</v>
      </c>
      <c r="T4912" t="s">
        <v>2141</v>
      </c>
      <c r="U4912" t="s">
        <v>12409</v>
      </c>
    </row>
    <row r="4913" spans="17:21">
      <c r="Q4913">
        <v>6</v>
      </c>
      <c r="R4913">
        <v>7</v>
      </c>
      <c r="S4913">
        <v>55</v>
      </c>
      <c r="T4913" t="s">
        <v>2145</v>
      </c>
      <c r="U4913" t="s">
        <v>12410</v>
      </c>
    </row>
    <row r="4914" spans="17:21">
      <c r="Q4914">
        <v>6</v>
      </c>
      <c r="R4914">
        <v>7</v>
      </c>
      <c r="S4914">
        <v>56</v>
      </c>
      <c r="T4914" t="s">
        <v>2149</v>
      </c>
      <c r="U4914" t="s">
        <v>12411</v>
      </c>
    </row>
    <row r="4915" spans="17:21">
      <c r="Q4915">
        <v>6</v>
      </c>
      <c r="R4915">
        <v>7</v>
      </c>
      <c r="S4915">
        <v>57</v>
      </c>
      <c r="T4915" t="s">
        <v>2153</v>
      </c>
      <c r="U4915" t="s">
        <v>12412</v>
      </c>
    </row>
    <row r="4916" spans="17:21">
      <c r="Q4916">
        <v>6</v>
      </c>
      <c r="R4916">
        <v>7</v>
      </c>
      <c r="S4916">
        <v>58</v>
      </c>
      <c r="T4916" t="s">
        <v>2157</v>
      </c>
      <c r="U4916" t="s">
        <v>12413</v>
      </c>
    </row>
    <row r="4917" spans="17:21">
      <c r="Q4917">
        <v>6</v>
      </c>
      <c r="R4917">
        <v>7</v>
      </c>
      <c r="S4917">
        <v>59</v>
      </c>
      <c r="T4917" t="s">
        <v>2161</v>
      </c>
      <c r="U4917" t="s">
        <v>12414</v>
      </c>
    </row>
    <row r="4918" spans="17:21">
      <c r="Q4918">
        <v>6</v>
      </c>
      <c r="R4918">
        <v>8</v>
      </c>
      <c r="S4918">
        <v>1</v>
      </c>
      <c r="T4918" t="s">
        <v>2165</v>
      </c>
      <c r="U4918" t="s">
        <v>12415</v>
      </c>
    </row>
    <row r="4919" spans="17:21">
      <c r="Q4919">
        <v>6</v>
      </c>
      <c r="R4919">
        <v>8</v>
      </c>
      <c r="S4919">
        <v>2</v>
      </c>
      <c r="T4919" t="s">
        <v>2169</v>
      </c>
      <c r="U4919" t="s">
        <v>12416</v>
      </c>
    </row>
    <row r="4920" spans="17:21">
      <c r="Q4920">
        <v>6</v>
      </c>
      <c r="R4920">
        <v>8</v>
      </c>
      <c r="S4920">
        <v>3</v>
      </c>
      <c r="T4920" t="s">
        <v>2173</v>
      </c>
      <c r="U4920" t="s">
        <v>12417</v>
      </c>
    </row>
    <row r="4921" spans="17:21">
      <c r="Q4921">
        <v>6</v>
      </c>
      <c r="R4921">
        <v>8</v>
      </c>
      <c r="S4921">
        <v>4</v>
      </c>
      <c r="T4921" t="s">
        <v>2177</v>
      </c>
      <c r="U4921" t="s">
        <v>12418</v>
      </c>
    </row>
    <row r="4922" spans="17:21">
      <c r="Q4922">
        <v>6</v>
      </c>
      <c r="R4922">
        <v>8</v>
      </c>
      <c r="S4922">
        <v>5</v>
      </c>
      <c r="T4922" t="s">
        <v>2181</v>
      </c>
      <c r="U4922" t="s">
        <v>12419</v>
      </c>
    </row>
    <row r="4923" spans="17:21">
      <c r="Q4923">
        <v>6</v>
      </c>
      <c r="R4923">
        <v>8</v>
      </c>
      <c r="S4923">
        <v>6</v>
      </c>
      <c r="T4923" t="s">
        <v>2185</v>
      </c>
      <c r="U4923" t="s">
        <v>12420</v>
      </c>
    </row>
    <row r="4924" spans="17:21">
      <c r="Q4924">
        <v>6</v>
      </c>
      <c r="R4924">
        <v>8</v>
      </c>
      <c r="S4924">
        <v>7</v>
      </c>
      <c r="T4924" t="s">
        <v>2189</v>
      </c>
      <c r="U4924" t="s">
        <v>12421</v>
      </c>
    </row>
    <row r="4925" spans="17:21">
      <c r="Q4925">
        <v>6</v>
      </c>
      <c r="R4925">
        <v>8</v>
      </c>
      <c r="S4925">
        <v>8</v>
      </c>
      <c r="T4925" t="s">
        <v>2193</v>
      </c>
      <c r="U4925" t="s">
        <v>12422</v>
      </c>
    </row>
    <row r="4926" spans="17:21">
      <c r="Q4926">
        <v>6</v>
      </c>
      <c r="R4926">
        <v>8</v>
      </c>
      <c r="S4926">
        <v>9</v>
      </c>
      <c r="T4926" t="s">
        <v>2197</v>
      </c>
      <c r="U4926" t="s">
        <v>12423</v>
      </c>
    </row>
    <row r="4927" spans="17:21">
      <c r="Q4927">
        <v>6</v>
      </c>
      <c r="R4927">
        <v>8</v>
      </c>
      <c r="S4927">
        <v>10</v>
      </c>
      <c r="T4927" t="s">
        <v>2201</v>
      </c>
      <c r="U4927" t="s">
        <v>12424</v>
      </c>
    </row>
    <row r="4928" spans="17:21">
      <c r="Q4928">
        <v>6</v>
      </c>
      <c r="R4928">
        <v>8</v>
      </c>
      <c r="S4928">
        <v>11</v>
      </c>
      <c r="T4928" t="s">
        <v>2205</v>
      </c>
      <c r="U4928" t="s">
        <v>12425</v>
      </c>
    </row>
    <row r="4929" spans="17:21">
      <c r="Q4929">
        <v>6</v>
      </c>
      <c r="R4929">
        <v>8</v>
      </c>
      <c r="S4929">
        <v>12</v>
      </c>
      <c r="T4929" t="s">
        <v>2209</v>
      </c>
      <c r="U4929" t="s">
        <v>12426</v>
      </c>
    </row>
    <row r="4930" spans="17:21">
      <c r="Q4930">
        <v>6</v>
      </c>
      <c r="R4930">
        <v>8</v>
      </c>
      <c r="S4930">
        <v>13</v>
      </c>
      <c r="T4930" t="s">
        <v>2213</v>
      </c>
      <c r="U4930" t="s">
        <v>12427</v>
      </c>
    </row>
    <row r="4931" spans="17:21">
      <c r="Q4931">
        <v>6</v>
      </c>
      <c r="R4931">
        <v>8</v>
      </c>
      <c r="S4931">
        <v>14</v>
      </c>
      <c r="T4931" t="s">
        <v>2217</v>
      </c>
      <c r="U4931" t="s">
        <v>12428</v>
      </c>
    </row>
    <row r="4932" spans="17:21">
      <c r="Q4932">
        <v>6</v>
      </c>
      <c r="R4932">
        <v>8</v>
      </c>
      <c r="S4932">
        <v>15</v>
      </c>
      <c r="T4932" t="s">
        <v>2221</v>
      </c>
      <c r="U4932" t="s">
        <v>12429</v>
      </c>
    </row>
    <row r="4933" spans="17:21">
      <c r="Q4933">
        <v>6</v>
      </c>
      <c r="R4933">
        <v>8</v>
      </c>
      <c r="S4933">
        <v>16</v>
      </c>
      <c r="T4933" t="s">
        <v>2225</v>
      </c>
      <c r="U4933" t="s">
        <v>12430</v>
      </c>
    </row>
    <row r="4934" spans="17:21">
      <c r="Q4934">
        <v>6</v>
      </c>
      <c r="R4934">
        <v>8</v>
      </c>
      <c r="S4934">
        <v>17</v>
      </c>
      <c r="T4934" t="s">
        <v>2229</v>
      </c>
      <c r="U4934" t="s">
        <v>12431</v>
      </c>
    </row>
    <row r="4935" spans="17:21">
      <c r="Q4935">
        <v>6</v>
      </c>
      <c r="R4935">
        <v>8</v>
      </c>
      <c r="S4935">
        <v>18</v>
      </c>
      <c r="T4935" t="s">
        <v>2233</v>
      </c>
      <c r="U4935" t="s">
        <v>12432</v>
      </c>
    </row>
    <row r="4936" spans="17:21">
      <c r="Q4936">
        <v>6</v>
      </c>
      <c r="R4936">
        <v>8</v>
      </c>
      <c r="S4936">
        <v>19</v>
      </c>
      <c r="T4936" t="s">
        <v>2236</v>
      </c>
      <c r="U4936" t="s">
        <v>12433</v>
      </c>
    </row>
    <row r="4937" spans="17:21">
      <c r="Q4937">
        <v>6</v>
      </c>
      <c r="R4937">
        <v>8</v>
      </c>
      <c r="S4937">
        <v>20</v>
      </c>
      <c r="T4937" t="s">
        <v>2239</v>
      </c>
      <c r="U4937" t="s">
        <v>12434</v>
      </c>
    </row>
    <row r="4938" spans="17:21">
      <c r="Q4938">
        <v>6</v>
      </c>
      <c r="R4938">
        <v>8</v>
      </c>
      <c r="S4938">
        <v>21</v>
      </c>
      <c r="T4938" t="s">
        <v>2242</v>
      </c>
      <c r="U4938" t="s">
        <v>12435</v>
      </c>
    </row>
    <row r="4939" spans="17:21">
      <c r="Q4939">
        <v>6</v>
      </c>
      <c r="R4939">
        <v>8</v>
      </c>
      <c r="S4939">
        <v>22</v>
      </c>
      <c r="T4939" t="s">
        <v>2245</v>
      </c>
      <c r="U4939" t="s">
        <v>12436</v>
      </c>
    </row>
    <row r="4940" spans="17:21">
      <c r="Q4940">
        <v>6</v>
      </c>
      <c r="R4940">
        <v>8</v>
      </c>
      <c r="S4940">
        <v>23</v>
      </c>
      <c r="T4940" t="s">
        <v>2248</v>
      </c>
      <c r="U4940" t="s">
        <v>12437</v>
      </c>
    </row>
    <row r="4941" spans="17:21">
      <c r="Q4941">
        <v>6</v>
      </c>
      <c r="R4941">
        <v>8</v>
      </c>
      <c r="S4941">
        <v>24</v>
      </c>
      <c r="T4941" t="s">
        <v>2251</v>
      </c>
      <c r="U4941" t="s">
        <v>12438</v>
      </c>
    </row>
    <row r="4942" spans="17:21">
      <c r="Q4942">
        <v>6</v>
      </c>
      <c r="R4942">
        <v>8</v>
      </c>
      <c r="S4942">
        <v>25</v>
      </c>
      <c r="T4942" t="s">
        <v>2254</v>
      </c>
      <c r="U4942" t="s">
        <v>12439</v>
      </c>
    </row>
    <row r="4943" spans="17:21">
      <c r="Q4943">
        <v>6</v>
      </c>
      <c r="R4943">
        <v>8</v>
      </c>
      <c r="S4943">
        <v>26</v>
      </c>
      <c r="T4943" t="s">
        <v>2257</v>
      </c>
      <c r="U4943" t="s">
        <v>12440</v>
      </c>
    </row>
    <row r="4944" spans="17:21">
      <c r="Q4944">
        <v>6</v>
      </c>
      <c r="R4944">
        <v>8</v>
      </c>
      <c r="S4944">
        <v>27</v>
      </c>
      <c r="T4944" t="s">
        <v>2260</v>
      </c>
      <c r="U4944" t="s">
        <v>12441</v>
      </c>
    </row>
    <row r="4945" spans="17:21">
      <c r="Q4945">
        <v>6</v>
      </c>
      <c r="R4945">
        <v>8</v>
      </c>
      <c r="S4945">
        <v>28</v>
      </c>
      <c r="T4945" t="s">
        <v>2263</v>
      </c>
      <c r="U4945" t="s">
        <v>12442</v>
      </c>
    </row>
    <row r="4946" spans="17:21">
      <c r="Q4946">
        <v>6</v>
      </c>
      <c r="R4946">
        <v>8</v>
      </c>
      <c r="S4946">
        <v>29</v>
      </c>
      <c r="T4946" t="s">
        <v>2267</v>
      </c>
      <c r="U4946" t="s">
        <v>12443</v>
      </c>
    </row>
    <row r="4947" spans="17:21">
      <c r="Q4947">
        <v>6</v>
      </c>
      <c r="R4947">
        <v>8</v>
      </c>
      <c r="S4947">
        <v>30</v>
      </c>
      <c r="T4947" t="s">
        <v>2271</v>
      </c>
      <c r="U4947" t="s">
        <v>12444</v>
      </c>
    </row>
    <row r="4948" spans="17:21">
      <c r="Q4948">
        <v>6</v>
      </c>
      <c r="R4948">
        <v>8</v>
      </c>
      <c r="S4948">
        <v>31</v>
      </c>
      <c r="T4948" t="s">
        <v>2275</v>
      </c>
      <c r="U4948" t="s">
        <v>12445</v>
      </c>
    </row>
    <row r="4949" spans="17:21">
      <c r="Q4949">
        <v>6</v>
      </c>
      <c r="R4949">
        <v>8</v>
      </c>
      <c r="S4949">
        <v>32</v>
      </c>
      <c r="T4949" t="s">
        <v>2279</v>
      </c>
      <c r="U4949" t="s">
        <v>12446</v>
      </c>
    </row>
    <row r="4950" spans="17:21">
      <c r="Q4950">
        <v>6</v>
      </c>
      <c r="R4950">
        <v>8</v>
      </c>
      <c r="S4950">
        <v>33</v>
      </c>
      <c r="T4950" t="s">
        <v>2283</v>
      </c>
      <c r="U4950" t="s">
        <v>12447</v>
      </c>
    </row>
    <row r="4951" spans="17:21">
      <c r="Q4951">
        <v>6</v>
      </c>
      <c r="R4951">
        <v>8</v>
      </c>
      <c r="S4951">
        <v>34</v>
      </c>
      <c r="T4951" t="s">
        <v>2287</v>
      </c>
      <c r="U4951" t="s">
        <v>12448</v>
      </c>
    </row>
    <row r="4952" spans="17:21">
      <c r="Q4952">
        <v>6</v>
      </c>
      <c r="R4952">
        <v>8</v>
      </c>
      <c r="S4952">
        <v>35</v>
      </c>
      <c r="T4952" t="s">
        <v>2291</v>
      </c>
      <c r="U4952" t="s">
        <v>12449</v>
      </c>
    </row>
    <row r="4953" spans="17:21">
      <c r="Q4953">
        <v>6</v>
      </c>
      <c r="R4953">
        <v>8</v>
      </c>
      <c r="S4953">
        <v>36</v>
      </c>
      <c r="T4953" t="s">
        <v>2295</v>
      </c>
      <c r="U4953" t="s">
        <v>12450</v>
      </c>
    </row>
    <row r="4954" spans="17:21">
      <c r="Q4954">
        <v>6</v>
      </c>
      <c r="R4954">
        <v>8</v>
      </c>
      <c r="S4954">
        <v>37</v>
      </c>
      <c r="T4954" t="s">
        <v>2299</v>
      </c>
      <c r="U4954" t="s">
        <v>12451</v>
      </c>
    </row>
    <row r="4955" spans="17:21">
      <c r="Q4955">
        <v>6</v>
      </c>
      <c r="R4955">
        <v>8</v>
      </c>
      <c r="S4955">
        <v>38</v>
      </c>
      <c r="T4955" t="s">
        <v>2303</v>
      </c>
      <c r="U4955" t="s">
        <v>12452</v>
      </c>
    </row>
    <row r="4956" spans="17:21">
      <c r="Q4956">
        <v>6</v>
      </c>
      <c r="R4956">
        <v>8</v>
      </c>
      <c r="S4956">
        <v>39</v>
      </c>
      <c r="T4956" t="s">
        <v>2307</v>
      </c>
      <c r="U4956" t="s">
        <v>12453</v>
      </c>
    </row>
    <row r="4957" spans="17:21">
      <c r="Q4957">
        <v>6</v>
      </c>
      <c r="R4957">
        <v>8</v>
      </c>
      <c r="S4957">
        <v>40</v>
      </c>
      <c r="T4957" t="s">
        <v>2311</v>
      </c>
      <c r="U4957" t="s">
        <v>12454</v>
      </c>
    </row>
    <row r="4958" spans="17:21">
      <c r="Q4958">
        <v>6</v>
      </c>
      <c r="R4958">
        <v>8</v>
      </c>
      <c r="S4958">
        <v>41</v>
      </c>
      <c r="T4958" t="s">
        <v>2315</v>
      </c>
      <c r="U4958" t="s">
        <v>12455</v>
      </c>
    </row>
    <row r="4959" spans="17:21">
      <c r="Q4959">
        <v>6</v>
      </c>
      <c r="R4959">
        <v>8</v>
      </c>
      <c r="S4959">
        <v>42</v>
      </c>
      <c r="T4959" t="s">
        <v>2319</v>
      </c>
      <c r="U4959" t="s">
        <v>12456</v>
      </c>
    </row>
    <row r="4960" spans="17:21">
      <c r="Q4960">
        <v>6</v>
      </c>
      <c r="R4960">
        <v>8</v>
      </c>
      <c r="S4960">
        <v>43</v>
      </c>
      <c r="T4960" t="s">
        <v>2323</v>
      </c>
      <c r="U4960" t="s">
        <v>12457</v>
      </c>
    </row>
    <row r="4961" spans="17:21">
      <c r="Q4961">
        <v>6</v>
      </c>
      <c r="R4961">
        <v>8</v>
      </c>
      <c r="S4961">
        <v>44</v>
      </c>
      <c r="T4961" t="s">
        <v>2327</v>
      </c>
      <c r="U4961" t="s">
        <v>12458</v>
      </c>
    </row>
    <row r="4962" spans="17:21">
      <c r="Q4962">
        <v>6</v>
      </c>
      <c r="R4962">
        <v>9</v>
      </c>
      <c r="S4962">
        <v>1</v>
      </c>
      <c r="T4962" t="s">
        <v>2331</v>
      </c>
      <c r="U4962" t="s">
        <v>12459</v>
      </c>
    </row>
    <row r="4963" spans="17:21">
      <c r="Q4963">
        <v>6</v>
      </c>
      <c r="R4963">
        <v>9</v>
      </c>
      <c r="S4963">
        <v>2</v>
      </c>
      <c r="T4963" t="s">
        <v>2335</v>
      </c>
      <c r="U4963" t="s">
        <v>12460</v>
      </c>
    </row>
    <row r="4964" spans="17:21">
      <c r="Q4964">
        <v>6</v>
      </c>
      <c r="R4964">
        <v>9</v>
      </c>
      <c r="S4964">
        <v>3</v>
      </c>
      <c r="T4964" t="s">
        <v>2339</v>
      </c>
      <c r="U4964" t="s">
        <v>12461</v>
      </c>
    </row>
    <row r="4965" spans="17:21">
      <c r="Q4965">
        <v>6</v>
      </c>
      <c r="R4965">
        <v>9</v>
      </c>
      <c r="S4965">
        <v>4</v>
      </c>
      <c r="T4965" t="s">
        <v>2343</v>
      </c>
      <c r="U4965" t="s">
        <v>12462</v>
      </c>
    </row>
    <row r="4966" spans="17:21">
      <c r="Q4966">
        <v>6</v>
      </c>
      <c r="R4966">
        <v>9</v>
      </c>
      <c r="S4966">
        <v>5</v>
      </c>
      <c r="T4966" t="s">
        <v>2346</v>
      </c>
      <c r="U4966" t="s">
        <v>12463</v>
      </c>
    </row>
    <row r="4967" spans="17:21">
      <c r="Q4967">
        <v>6</v>
      </c>
      <c r="R4967">
        <v>9</v>
      </c>
      <c r="S4967">
        <v>6</v>
      </c>
      <c r="T4967" t="s">
        <v>2349</v>
      </c>
      <c r="U4967" t="s">
        <v>12464</v>
      </c>
    </row>
    <row r="4968" spans="17:21">
      <c r="Q4968">
        <v>6</v>
      </c>
      <c r="R4968">
        <v>9</v>
      </c>
      <c r="S4968">
        <v>7</v>
      </c>
      <c r="T4968" t="s">
        <v>2352</v>
      </c>
      <c r="U4968" t="s">
        <v>12465</v>
      </c>
    </row>
    <row r="4969" spans="17:21">
      <c r="Q4969">
        <v>6</v>
      </c>
      <c r="R4969">
        <v>9</v>
      </c>
      <c r="S4969">
        <v>8</v>
      </c>
      <c r="T4969" t="s">
        <v>2355</v>
      </c>
      <c r="U4969" t="s">
        <v>12466</v>
      </c>
    </row>
    <row r="4970" spans="17:21">
      <c r="Q4970">
        <v>6</v>
      </c>
      <c r="R4970">
        <v>9</v>
      </c>
      <c r="S4970">
        <v>9</v>
      </c>
      <c r="T4970" t="s">
        <v>2358</v>
      </c>
      <c r="U4970" t="s">
        <v>12467</v>
      </c>
    </row>
    <row r="4971" spans="17:21">
      <c r="Q4971">
        <v>6</v>
      </c>
      <c r="R4971">
        <v>9</v>
      </c>
      <c r="S4971">
        <v>10</v>
      </c>
      <c r="T4971" t="s">
        <v>2361</v>
      </c>
      <c r="U4971" t="s">
        <v>12468</v>
      </c>
    </row>
    <row r="4972" spans="17:21">
      <c r="Q4972">
        <v>6</v>
      </c>
      <c r="R4972">
        <v>9</v>
      </c>
      <c r="S4972">
        <v>11</v>
      </c>
      <c r="T4972" t="s">
        <v>2364</v>
      </c>
      <c r="U4972" t="s">
        <v>12469</v>
      </c>
    </row>
    <row r="4973" spans="17:21">
      <c r="Q4973">
        <v>6</v>
      </c>
      <c r="R4973">
        <v>9</v>
      </c>
      <c r="S4973">
        <v>12</v>
      </c>
      <c r="T4973" t="s">
        <v>2367</v>
      </c>
      <c r="U4973" t="s">
        <v>12470</v>
      </c>
    </row>
    <row r="4974" spans="17:21">
      <c r="Q4974">
        <v>6</v>
      </c>
      <c r="R4974">
        <v>9</v>
      </c>
      <c r="S4974">
        <v>13</v>
      </c>
      <c r="T4974" t="s">
        <v>2370</v>
      </c>
      <c r="U4974" t="s">
        <v>12471</v>
      </c>
    </row>
    <row r="4975" spans="17:21">
      <c r="Q4975">
        <v>6</v>
      </c>
      <c r="R4975">
        <v>9</v>
      </c>
      <c r="S4975">
        <v>14</v>
      </c>
      <c r="T4975" t="s">
        <v>2373</v>
      </c>
      <c r="U4975" t="s">
        <v>12472</v>
      </c>
    </row>
    <row r="4976" spans="17:21">
      <c r="Q4976">
        <v>6</v>
      </c>
      <c r="R4976">
        <v>9</v>
      </c>
      <c r="S4976">
        <v>15</v>
      </c>
      <c r="T4976" t="s">
        <v>2377</v>
      </c>
      <c r="U4976" t="s">
        <v>12473</v>
      </c>
    </row>
    <row r="4977" spans="17:21">
      <c r="Q4977">
        <v>6</v>
      </c>
      <c r="R4977">
        <v>9</v>
      </c>
      <c r="S4977">
        <v>16</v>
      </c>
      <c r="T4977" t="s">
        <v>2381</v>
      </c>
      <c r="U4977" t="s">
        <v>12474</v>
      </c>
    </row>
    <row r="4978" spans="17:21">
      <c r="Q4978">
        <v>6</v>
      </c>
      <c r="R4978">
        <v>9</v>
      </c>
      <c r="S4978">
        <v>17</v>
      </c>
      <c r="T4978" t="s">
        <v>2385</v>
      </c>
      <c r="U4978" t="s">
        <v>12475</v>
      </c>
    </row>
    <row r="4979" spans="17:21">
      <c r="Q4979">
        <v>6</v>
      </c>
      <c r="R4979">
        <v>9</v>
      </c>
      <c r="S4979">
        <v>18</v>
      </c>
      <c r="T4979" t="s">
        <v>2389</v>
      </c>
      <c r="U4979" t="s">
        <v>12476</v>
      </c>
    </row>
    <row r="4980" spans="17:21">
      <c r="Q4980">
        <v>6</v>
      </c>
      <c r="R4980">
        <v>9</v>
      </c>
      <c r="S4980">
        <v>19</v>
      </c>
      <c r="T4980" t="s">
        <v>2393</v>
      </c>
      <c r="U4980" t="s">
        <v>12477</v>
      </c>
    </row>
    <row r="4981" spans="17:21">
      <c r="Q4981">
        <v>6</v>
      </c>
      <c r="R4981">
        <v>9</v>
      </c>
      <c r="S4981">
        <v>20</v>
      </c>
      <c r="T4981" t="s">
        <v>2397</v>
      </c>
      <c r="U4981" t="s">
        <v>12478</v>
      </c>
    </row>
    <row r="4982" spans="17:21">
      <c r="Q4982">
        <v>6</v>
      </c>
      <c r="R4982">
        <v>9</v>
      </c>
      <c r="S4982">
        <v>21</v>
      </c>
      <c r="T4982" t="s">
        <v>2401</v>
      </c>
      <c r="U4982" t="s">
        <v>12479</v>
      </c>
    </row>
    <row r="4983" spans="17:21">
      <c r="Q4983">
        <v>6</v>
      </c>
      <c r="R4983">
        <v>9</v>
      </c>
      <c r="S4983">
        <v>22</v>
      </c>
      <c r="T4983" t="s">
        <v>2405</v>
      </c>
      <c r="U4983" t="s">
        <v>12480</v>
      </c>
    </row>
    <row r="4984" spans="17:21">
      <c r="Q4984">
        <v>6</v>
      </c>
      <c r="R4984">
        <v>9</v>
      </c>
      <c r="S4984">
        <v>23</v>
      </c>
      <c r="T4984" t="s">
        <v>2409</v>
      </c>
      <c r="U4984" t="s">
        <v>12481</v>
      </c>
    </row>
    <row r="4985" spans="17:21">
      <c r="Q4985">
        <v>6</v>
      </c>
      <c r="R4985">
        <v>9</v>
      </c>
      <c r="S4985">
        <v>24</v>
      </c>
      <c r="T4985" t="s">
        <v>2413</v>
      </c>
      <c r="U4985" t="s">
        <v>12482</v>
      </c>
    </row>
    <row r="4986" spans="17:21">
      <c r="Q4986">
        <v>6</v>
      </c>
      <c r="R4986">
        <v>9</v>
      </c>
      <c r="S4986">
        <v>25</v>
      </c>
      <c r="T4986" t="s">
        <v>2417</v>
      </c>
      <c r="U4986" t="s">
        <v>12483</v>
      </c>
    </row>
    <row r="4987" spans="17:21">
      <c r="Q4987">
        <v>6</v>
      </c>
      <c r="R4987">
        <v>10</v>
      </c>
      <c r="S4987">
        <v>1</v>
      </c>
      <c r="T4987" t="s">
        <v>2421</v>
      </c>
      <c r="U4987" t="s">
        <v>12484</v>
      </c>
    </row>
    <row r="4988" spans="17:21">
      <c r="Q4988">
        <v>6</v>
      </c>
      <c r="R4988">
        <v>10</v>
      </c>
      <c r="S4988">
        <v>2</v>
      </c>
      <c r="T4988" t="s">
        <v>2425</v>
      </c>
      <c r="U4988" t="s">
        <v>12485</v>
      </c>
    </row>
    <row r="4989" spans="17:21">
      <c r="Q4989">
        <v>6</v>
      </c>
      <c r="R4989">
        <v>10</v>
      </c>
      <c r="S4989">
        <v>3</v>
      </c>
      <c r="T4989" t="s">
        <v>2429</v>
      </c>
      <c r="U4989" t="s">
        <v>12486</v>
      </c>
    </row>
    <row r="4990" spans="17:21">
      <c r="Q4990">
        <v>6</v>
      </c>
      <c r="R4990">
        <v>10</v>
      </c>
      <c r="S4990">
        <v>4</v>
      </c>
      <c r="T4990" t="s">
        <v>2433</v>
      </c>
      <c r="U4990" t="s">
        <v>12487</v>
      </c>
    </row>
    <row r="4991" spans="17:21">
      <c r="Q4991">
        <v>6</v>
      </c>
      <c r="R4991">
        <v>10</v>
      </c>
      <c r="S4991">
        <v>5</v>
      </c>
      <c r="T4991" t="s">
        <v>2437</v>
      </c>
      <c r="U4991" t="s">
        <v>12488</v>
      </c>
    </row>
    <row r="4992" spans="17:21">
      <c r="Q4992">
        <v>6</v>
      </c>
      <c r="R4992">
        <v>10</v>
      </c>
      <c r="S4992">
        <v>6</v>
      </c>
      <c r="T4992" t="s">
        <v>2441</v>
      </c>
      <c r="U4992" t="s">
        <v>12489</v>
      </c>
    </row>
    <row r="4993" spans="17:21">
      <c r="Q4993">
        <v>6</v>
      </c>
      <c r="R4993">
        <v>10</v>
      </c>
      <c r="S4993">
        <v>7</v>
      </c>
      <c r="T4993" t="s">
        <v>2445</v>
      </c>
      <c r="U4993" t="s">
        <v>12490</v>
      </c>
    </row>
    <row r="4994" spans="17:21">
      <c r="Q4994">
        <v>6</v>
      </c>
      <c r="R4994">
        <v>10</v>
      </c>
      <c r="S4994">
        <v>8</v>
      </c>
      <c r="T4994" t="s">
        <v>2449</v>
      </c>
      <c r="U4994" t="s">
        <v>12491</v>
      </c>
    </row>
    <row r="4995" spans="17:21">
      <c r="Q4995">
        <v>6</v>
      </c>
      <c r="R4995">
        <v>10</v>
      </c>
      <c r="S4995">
        <v>9</v>
      </c>
      <c r="T4995" t="s">
        <v>2453</v>
      </c>
      <c r="U4995" t="s">
        <v>12492</v>
      </c>
    </row>
    <row r="4996" spans="17:21">
      <c r="Q4996">
        <v>6</v>
      </c>
      <c r="R4996">
        <v>10</v>
      </c>
      <c r="S4996">
        <v>10</v>
      </c>
      <c r="T4996" t="s">
        <v>2457</v>
      </c>
      <c r="U4996" t="s">
        <v>12493</v>
      </c>
    </row>
    <row r="4997" spans="17:21">
      <c r="Q4997">
        <v>6</v>
      </c>
      <c r="R4997">
        <v>10</v>
      </c>
      <c r="S4997">
        <v>11</v>
      </c>
      <c r="T4997" t="s">
        <v>2461</v>
      </c>
      <c r="U4997" t="s">
        <v>12494</v>
      </c>
    </row>
    <row r="4998" spans="17:21">
      <c r="Q4998">
        <v>6</v>
      </c>
      <c r="R4998">
        <v>10</v>
      </c>
      <c r="S4998">
        <v>12</v>
      </c>
      <c r="T4998" t="s">
        <v>2465</v>
      </c>
      <c r="U4998" t="s">
        <v>12495</v>
      </c>
    </row>
    <row r="4999" spans="17:21">
      <c r="Q4999">
        <v>6</v>
      </c>
      <c r="R4999">
        <v>10</v>
      </c>
      <c r="S4999">
        <v>13</v>
      </c>
      <c r="T4999" t="s">
        <v>2469</v>
      </c>
      <c r="U4999" t="s">
        <v>12496</v>
      </c>
    </row>
    <row r="5000" spans="17:21">
      <c r="Q5000">
        <v>6</v>
      </c>
      <c r="R5000">
        <v>10</v>
      </c>
      <c r="S5000">
        <v>14</v>
      </c>
      <c r="T5000" t="s">
        <v>2473</v>
      </c>
      <c r="U5000" t="s">
        <v>12497</v>
      </c>
    </row>
    <row r="5001" spans="17:21">
      <c r="Q5001">
        <v>6</v>
      </c>
      <c r="R5001">
        <v>10</v>
      </c>
      <c r="S5001">
        <v>15</v>
      </c>
      <c r="T5001" t="s">
        <v>2477</v>
      </c>
      <c r="U5001" t="s">
        <v>12498</v>
      </c>
    </row>
    <row r="5002" spans="17:21">
      <c r="Q5002">
        <v>6</v>
      </c>
      <c r="R5002">
        <v>10</v>
      </c>
      <c r="S5002">
        <v>16</v>
      </c>
      <c r="T5002" t="s">
        <v>2481</v>
      </c>
      <c r="U5002" t="s">
        <v>12499</v>
      </c>
    </row>
    <row r="5003" spans="17:21">
      <c r="Q5003">
        <v>6</v>
      </c>
      <c r="R5003">
        <v>10</v>
      </c>
      <c r="S5003">
        <v>17</v>
      </c>
      <c r="T5003" t="s">
        <v>2485</v>
      </c>
      <c r="U5003" t="s">
        <v>12500</v>
      </c>
    </row>
    <row r="5004" spans="17:21">
      <c r="Q5004">
        <v>6</v>
      </c>
      <c r="R5004">
        <v>10</v>
      </c>
      <c r="S5004">
        <v>18</v>
      </c>
      <c r="T5004" t="s">
        <v>2489</v>
      </c>
      <c r="U5004" t="s">
        <v>12501</v>
      </c>
    </row>
    <row r="5005" spans="17:21">
      <c r="Q5005">
        <v>6</v>
      </c>
      <c r="R5005">
        <v>10</v>
      </c>
      <c r="S5005">
        <v>19</v>
      </c>
      <c r="T5005" t="s">
        <v>2493</v>
      </c>
      <c r="U5005" t="s">
        <v>12502</v>
      </c>
    </row>
    <row r="5006" spans="17:21">
      <c r="Q5006">
        <v>6</v>
      </c>
      <c r="R5006">
        <v>10</v>
      </c>
      <c r="S5006">
        <v>20</v>
      </c>
      <c r="T5006" t="s">
        <v>2497</v>
      </c>
      <c r="U5006" t="s">
        <v>12503</v>
      </c>
    </row>
    <row r="5007" spans="17:21">
      <c r="Q5007">
        <v>6</v>
      </c>
      <c r="R5007">
        <v>10</v>
      </c>
      <c r="S5007">
        <v>21</v>
      </c>
      <c r="T5007" t="s">
        <v>2501</v>
      </c>
      <c r="U5007" t="s">
        <v>12504</v>
      </c>
    </row>
    <row r="5008" spans="17:21">
      <c r="Q5008">
        <v>6</v>
      </c>
      <c r="R5008">
        <v>10</v>
      </c>
      <c r="S5008">
        <v>22</v>
      </c>
      <c r="T5008" t="s">
        <v>2505</v>
      </c>
      <c r="U5008" t="s">
        <v>12505</v>
      </c>
    </row>
    <row r="5009" spans="17:21">
      <c r="Q5009">
        <v>6</v>
      </c>
      <c r="R5009">
        <v>10</v>
      </c>
      <c r="S5009">
        <v>23</v>
      </c>
      <c r="T5009" t="s">
        <v>2509</v>
      </c>
      <c r="U5009" t="s">
        <v>12506</v>
      </c>
    </row>
    <row r="5010" spans="17:21">
      <c r="Q5010">
        <v>6</v>
      </c>
      <c r="R5010">
        <v>10</v>
      </c>
      <c r="S5010">
        <v>24</v>
      </c>
      <c r="T5010" t="s">
        <v>2513</v>
      </c>
      <c r="U5010" t="s">
        <v>12507</v>
      </c>
    </row>
    <row r="5011" spans="17:21">
      <c r="Q5011">
        <v>6</v>
      </c>
      <c r="R5011">
        <v>10</v>
      </c>
      <c r="S5011">
        <v>25</v>
      </c>
      <c r="T5011" t="s">
        <v>2517</v>
      </c>
      <c r="U5011" t="s">
        <v>12508</v>
      </c>
    </row>
    <row r="5012" spans="17:21">
      <c r="Q5012">
        <v>6</v>
      </c>
      <c r="R5012">
        <v>10</v>
      </c>
      <c r="S5012">
        <v>26</v>
      </c>
      <c r="T5012" t="s">
        <v>2521</v>
      </c>
      <c r="U5012" t="s">
        <v>12509</v>
      </c>
    </row>
    <row r="5013" spans="17:21">
      <c r="Q5013">
        <v>6</v>
      </c>
      <c r="R5013">
        <v>10</v>
      </c>
      <c r="S5013">
        <v>27</v>
      </c>
      <c r="T5013" t="s">
        <v>2525</v>
      </c>
      <c r="U5013" t="s">
        <v>12510</v>
      </c>
    </row>
    <row r="5014" spans="17:21">
      <c r="Q5014">
        <v>6</v>
      </c>
      <c r="R5014">
        <v>10</v>
      </c>
      <c r="S5014">
        <v>28</v>
      </c>
      <c r="T5014" t="s">
        <v>2529</v>
      </c>
      <c r="U5014" t="s">
        <v>12511</v>
      </c>
    </row>
    <row r="5015" spans="17:21">
      <c r="Q5015">
        <v>6</v>
      </c>
      <c r="R5015">
        <v>10</v>
      </c>
      <c r="S5015">
        <v>29</v>
      </c>
      <c r="T5015" t="s">
        <v>2533</v>
      </c>
      <c r="U5015" t="s">
        <v>12512</v>
      </c>
    </row>
    <row r="5016" spans="17:21">
      <c r="Q5016">
        <v>6</v>
      </c>
      <c r="R5016">
        <v>10</v>
      </c>
      <c r="S5016">
        <v>30</v>
      </c>
      <c r="T5016" t="s">
        <v>2537</v>
      </c>
      <c r="U5016" t="s">
        <v>12513</v>
      </c>
    </row>
    <row r="5017" spans="17:21">
      <c r="Q5017">
        <v>6</v>
      </c>
      <c r="R5017">
        <v>10</v>
      </c>
      <c r="S5017">
        <v>31</v>
      </c>
      <c r="T5017" t="s">
        <v>2541</v>
      </c>
      <c r="U5017" t="s">
        <v>12514</v>
      </c>
    </row>
    <row r="5018" spans="17:21">
      <c r="Q5018">
        <v>6</v>
      </c>
      <c r="R5018">
        <v>10</v>
      </c>
      <c r="S5018">
        <v>32</v>
      </c>
      <c r="T5018" t="s">
        <v>2545</v>
      </c>
      <c r="U5018" t="s">
        <v>12515</v>
      </c>
    </row>
    <row r="5019" spans="17:21">
      <c r="Q5019">
        <v>6</v>
      </c>
      <c r="R5019">
        <v>10</v>
      </c>
      <c r="S5019">
        <v>33</v>
      </c>
      <c r="T5019" t="s">
        <v>2549</v>
      </c>
      <c r="U5019" t="s">
        <v>12516</v>
      </c>
    </row>
    <row r="5020" spans="17:21">
      <c r="Q5020">
        <v>6</v>
      </c>
      <c r="R5020">
        <v>10</v>
      </c>
      <c r="S5020">
        <v>34</v>
      </c>
      <c r="T5020" t="s">
        <v>2553</v>
      </c>
      <c r="U5020" t="s">
        <v>12517</v>
      </c>
    </row>
    <row r="5021" spans="17:21">
      <c r="Q5021">
        <v>6</v>
      </c>
      <c r="R5021">
        <v>10</v>
      </c>
      <c r="S5021">
        <v>35</v>
      </c>
      <c r="T5021" t="s">
        <v>2557</v>
      </c>
      <c r="U5021" t="s">
        <v>12518</v>
      </c>
    </row>
    <row r="5022" spans="17:21">
      <c r="Q5022">
        <v>6</v>
      </c>
      <c r="R5022">
        <v>11</v>
      </c>
      <c r="S5022">
        <v>1</v>
      </c>
      <c r="T5022" t="s">
        <v>2601</v>
      </c>
      <c r="U5022" t="s">
        <v>12519</v>
      </c>
    </row>
    <row r="5023" spans="17:21">
      <c r="Q5023">
        <v>6</v>
      </c>
      <c r="R5023">
        <v>11</v>
      </c>
      <c r="S5023">
        <v>2</v>
      </c>
      <c r="T5023" t="s">
        <v>2605</v>
      </c>
      <c r="U5023" t="s">
        <v>12520</v>
      </c>
    </row>
    <row r="5024" spans="17:21">
      <c r="Q5024">
        <v>6</v>
      </c>
      <c r="R5024">
        <v>11</v>
      </c>
      <c r="S5024">
        <v>3</v>
      </c>
      <c r="T5024" t="s">
        <v>2609</v>
      </c>
      <c r="U5024" t="s">
        <v>12521</v>
      </c>
    </row>
    <row r="5025" spans="17:21">
      <c r="Q5025">
        <v>6</v>
      </c>
      <c r="R5025">
        <v>11</v>
      </c>
      <c r="S5025">
        <v>4</v>
      </c>
      <c r="T5025" t="s">
        <v>2613</v>
      </c>
      <c r="U5025" t="s">
        <v>12522</v>
      </c>
    </row>
    <row r="5026" spans="17:21">
      <c r="Q5026">
        <v>6</v>
      </c>
      <c r="R5026">
        <v>11</v>
      </c>
      <c r="S5026">
        <v>5</v>
      </c>
      <c r="T5026" t="s">
        <v>2617</v>
      </c>
      <c r="U5026" t="s">
        <v>12523</v>
      </c>
    </row>
    <row r="5027" spans="17:21">
      <c r="Q5027">
        <v>6</v>
      </c>
      <c r="R5027">
        <v>11</v>
      </c>
      <c r="S5027">
        <v>6</v>
      </c>
      <c r="T5027" t="s">
        <v>2621</v>
      </c>
      <c r="U5027" t="s">
        <v>12524</v>
      </c>
    </row>
    <row r="5028" spans="17:21">
      <c r="Q5028">
        <v>6</v>
      </c>
      <c r="R5028">
        <v>11</v>
      </c>
      <c r="S5028">
        <v>7</v>
      </c>
      <c r="T5028" t="s">
        <v>2625</v>
      </c>
      <c r="U5028" t="s">
        <v>12525</v>
      </c>
    </row>
    <row r="5029" spans="17:21">
      <c r="Q5029">
        <v>6</v>
      </c>
      <c r="R5029">
        <v>11</v>
      </c>
      <c r="S5029">
        <v>8</v>
      </c>
      <c r="T5029" t="s">
        <v>2629</v>
      </c>
      <c r="U5029" t="s">
        <v>12526</v>
      </c>
    </row>
    <row r="5030" spans="17:21">
      <c r="Q5030">
        <v>6</v>
      </c>
      <c r="R5030">
        <v>11</v>
      </c>
      <c r="S5030">
        <v>9</v>
      </c>
      <c r="T5030" t="s">
        <v>2633</v>
      </c>
      <c r="U5030" t="s">
        <v>12527</v>
      </c>
    </row>
    <row r="5031" spans="17:21">
      <c r="Q5031">
        <v>6</v>
      </c>
      <c r="R5031">
        <v>11</v>
      </c>
      <c r="S5031">
        <v>10</v>
      </c>
      <c r="T5031" t="s">
        <v>2637</v>
      </c>
      <c r="U5031" t="s">
        <v>12528</v>
      </c>
    </row>
    <row r="5032" spans="17:21">
      <c r="Q5032">
        <v>6</v>
      </c>
      <c r="R5032">
        <v>11</v>
      </c>
      <c r="S5032">
        <v>11</v>
      </c>
      <c r="T5032" t="s">
        <v>2641</v>
      </c>
      <c r="U5032" t="s">
        <v>12529</v>
      </c>
    </row>
    <row r="5033" spans="17:21">
      <c r="Q5033">
        <v>6</v>
      </c>
      <c r="R5033">
        <v>11</v>
      </c>
      <c r="S5033">
        <v>12</v>
      </c>
      <c r="T5033" t="s">
        <v>2645</v>
      </c>
      <c r="U5033" t="s">
        <v>12530</v>
      </c>
    </row>
    <row r="5034" spans="17:21">
      <c r="Q5034">
        <v>6</v>
      </c>
      <c r="R5034">
        <v>11</v>
      </c>
      <c r="S5034">
        <v>13</v>
      </c>
      <c r="T5034" t="s">
        <v>2649</v>
      </c>
      <c r="U5034" t="s">
        <v>12531</v>
      </c>
    </row>
    <row r="5035" spans="17:21">
      <c r="Q5035">
        <v>6</v>
      </c>
      <c r="R5035">
        <v>11</v>
      </c>
      <c r="S5035">
        <v>14</v>
      </c>
      <c r="T5035" t="s">
        <v>2653</v>
      </c>
      <c r="U5035" t="s">
        <v>12532</v>
      </c>
    </row>
    <row r="5036" spans="17:21">
      <c r="Q5036">
        <v>6</v>
      </c>
      <c r="R5036">
        <v>11</v>
      </c>
      <c r="S5036">
        <v>15</v>
      </c>
      <c r="T5036" t="s">
        <v>2657</v>
      </c>
      <c r="U5036" t="s">
        <v>12533</v>
      </c>
    </row>
    <row r="5037" spans="17:21">
      <c r="Q5037">
        <v>6</v>
      </c>
      <c r="R5037">
        <v>11</v>
      </c>
      <c r="S5037">
        <v>16</v>
      </c>
      <c r="T5037" t="s">
        <v>2660</v>
      </c>
      <c r="U5037" t="s">
        <v>12534</v>
      </c>
    </row>
    <row r="5038" spans="17:21">
      <c r="Q5038">
        <v>6</v>
      </c>
      <c r="R5038">
        <v>11</v>
      </c>
      <c r="S5038">
        <v>17</v>
      </c>
      <c r="T5038" t="s">
        <v>2664</v>
      </c>
      <c r="U5038" t="s">
        <v>12535</v>
      </c>
    </row>
    <row r="5039" spans="17:21">
      <c r="Q5039">
        <v>6</v>
      </c>
      <c r="R5039">
        <v>11</v>
      </c>
      <c r="S5039">
        <v>18</v>
      </c>
      <c r="T5039" t="s">
        <v>2668</v>
      </c>
      <c r="U5039" t="s">
        <v>12536</v>
      </c>
    </row>
    <row r="5040" spans="17:21">
      <c r="Q5040">
        <v>6</v>
      </c>
      <c r="R5040">
        <v>11</v>
      </c>
      <c r="S5040">
        <v>19</v>
      </c>
      <c r="T5040" t="s">
        <v>2672</v>
      </c>
      <c r="U5040" t="s">
        <v>12537</v>
      </c>
    </row>
    <row r="5041" spans="17:21">
      <c r="Q5041">
        <v>6</v>
      </c>
      <c r="R5041">
        <v>11</v>
      </c>
      <c r="S5041">
        <v>20</v>
      </c>
      <c r="T5041" t="s">
        <v>2676</v>
      </c>
      <c r="U5041" t="s">
        <v>12538</v>
      </c>
    </row>
    <row r="5042" spans="17:21">
      <c r="Q5042">
        <v>6</v>
      </c>
      <c r="R5042">
        <v>11</v>
      </c>
      <c r="S5042">
        <v>21</v>
      </c>
      <c r="T5042" t="s">
        <v>2680</v>
      </c>
      <c r="U5042" t="s">
        <v>12539</v>
      </c>
    </row>
    <row r="5043" spans="17:21">
      <c r="Q5043">
        <v>6</v>
      </c>
      <c r="R5043">
        <v>11</v>
      </c>
      <c r="S5043">
        <v>22</v>
      </c>
      <c r="T5043" t="s">
        <v>2684</v>
      </c>
      <c r="U5043" t="s">
        <v>12540</v>
      </c>
    </row>
    <row r="5044" spans="17:21">
      <c r="Q5044">
        <v>6</v>
      </c>
      <c r="R5044">
        <v>11</v>
      </c>
      <c r="S5044">
        <v>23</v>
      </c>
      <c r="T5044" t="s">
        <v>2688</v>
      </c>
      <c r="U5044" t="s">
        <v>12541</v>
      </c>
    </row>
    <row r="5045" spans="17:21">
      <c r="Q5045">
        <v>6</v>
      </c>
      <c r="R5045">
        <v>11</v>
      </c>
      <c r="S5045">
        <v>24</v>
      </c>
      <c r="T5045" t="s">
        <v>2692</v>
      </c>
      <c r="U5045" t="s">
        <v>12542</v>
      </c>
    </row>
    <row r="5046" spans="17:21">
      <c r="Q5046">
        <v>6</v>
      </c>
      <c r="R5046">
        <v>11</v>
      </c>
      <c r="S5046">
        <v>25</v>
      </c>
      <c r="T5046" t="s">
        <v>2696</v>
      </c>
      <c r="U5046" t="s">
        <v>12543</v>
      </c>
    </row>
    <row r="5047" spans="17:21">
      <c r="Q5047">
        <v>6</v>
      </c>
      <c r="R5047">
        <v>11</v>
      </c>
      <c r="S5047">
        <v>26</v>
      </c>
      <c r="T5047" t="s">
        <v>2700</v>
      </c>
      <c r="U5047" t="s">
        <v>12544</v>
      </c>
    </row>
    <row r="5048" spans="17:21">
      <c r="Q5048">
        <v>6</v>
      </c>
      <c r="R5048">
        <v>11</v>
      </c>
      <c r="S5048">
        <v>27</v>
      </c>
      <c r="T5048" t="s">
        <v>2704</v>
      </c>
      <c r="U5048" t="s">
        <v>12545</v>
      </c>
    </row>
    <row r="5049" spans="17:21">
      <c r="Q5049">
        <v>6</v>
      </c>
      <c r="R5049">
        <v>11</v>
      </c>
      <c r="S5049">
        <v>28</v>
      </c>
      <c r="T5049" t="s">
        <v>2708</v>
      </c>
      <c r="U5049" t="s">
        <v>12546</v>
      </c>
    </row>
    <row r="5050" spans="17:21">
      <c r="Q5050">
        <v>6</v>
      </c>
      <c r="R5050">
        <v>11</v>
      </c>
      <c r="S5050">
        <v>29</v>
      </c>
      <c r="T5050" t="s">
        <v>2712</v>
      </c>
      <c r="U5050" t="s">
        <v>12547</v>
      </c>
    </row>
    <row r="5051" spans="17:21">
      <c r="Q5051">
        <v>6</v>
      </c>
      <c r="R5051">
        <v>11</v>
      </c>
      <c r="S5051">
        <v>30</v>
      </c>
      <c r="T5051" t="s">
        <v>2716</v>
      </c>
      <c r="U5051" t="s">
        <v>12548</v>
      </c>
    </row>
    <row r="5052" spans="17:21">
      <c r="Q5052">
        <v>6</v>
      </c>
      <c r="R5052">
        <v>11</v>
      </c>
      <c r="S5052">
        <v>31</v>
      </c>
      <c r="T5052" t="s">
        <v>2720</v>
      </c>
      <c r="U5052" t="s">
        <v>12549</v>
      </c>
    </row>
    <row r="5053" spans="17:21">
      <c r="Q5053">
        <v>6</v>
      </c>
      <c r="R5053">
        <v>11</v>
      </c>
      <c r="S5053">
        <v>32</v>
      </c>
      <c r="T5053" t="s">
        <v>2724</v>
      </c>
      <c r="U5053" t="s">
        <v>12550</v>
      </c>
    </row>
    <row r="5054" spans="17:21">
      <c r="Q5054">
        <v>6</v>
      </c>
      <c r="R5054">
        <v>11</v>
      </c>
      <c r="S5054">
        <v>33</v>
      </c>
      <c r="T5054" t="s">
        <v>2728</v>
      </c>
      <c r="U5054" t="s">
        <v>12551</v>
      </c>
    </row>
    <row r="5055" spans="17:21">
      <c r="Q5055">
        <v>6</v>
      </c>
      <c r="R5055">
        <v>11</v>
      </c>
      <c r="S5055">
        <v>34</v>
      </c>
      <c r="T5055" t="s">
        <v>2732</v>
      </c>
      <c r="U5055" t="s">
        <v>12552</v>
      </c>
    </row>
    <row r="5056" spans="17:21">
      <c r="Q5056">
        <v>6</v>
      </c>
      <c r="R5056">
        <v>11</v>
      </c>
      <c r="S5056">
        <v>35</v>
      </c>
      <c r="T5056" t="s">
        <v>2736</v>
      </c>
      <c r="U5056" t="s">
        <v>12553</v>
      </c>
    </row>
    <row r="5057" spans="17:21">
      <c r="Q5057">
        <v>6</v>
      </c>
      <c r="R5057">
        <v>11</v>
      </c>
      <c r="S5057">
        <v>36</v>
      </c>
      <c r="T5057" t="s">
        <v>2740</v>
      </c>
      <c r="U5057" t="s">
        <v>12554</v>
      </c>
    </row>
    <row r="5058" spans="17:21">
      <c r="Q5058">
        <v>6</v>
      </c>
      <c r="R5058">
        <v>11</v>
      </c>
      <c r="S5058">
        <v>37</v>
      </c>
      <c r="T5058" t="s">
        <v>2744</v>
      </c>
      <c r="U5058" t="s">
        <v>12555</v>
      </c>
    </row>
    <row r="5059" spans="17:21">
      <c r="Q5059">
        <v>6</v>
      </c>
      <c r="R5059">
        <v>11</v>
      </c>
      <c r="S5059">
        <v>38</v>
      </c>
      <c r="T5059" t="s">
        <v>2748</v>
      </c>
      <c r="U5059" t="s">
        <v>12556</v>
      </c>
    </row>
    <row r="5060" spans="17:21">
      <c r="Q5060">
        <v>6</v>
      </c>
      <c r="R5060">
        <v>11</v>
      </c>
      <c r="S5060">
        <v>39</v>
      </c>
      <c r="T5060" t="s">
        <v>2752</v>
      </c>
      <c r="U5060" t="s">
        <v>12557</v>
      </c>
    </row>
    <row r="5061" spans="17:21">
      <c r="Q5061">
        <v>6</v>
      </c>
      <c r="R5061">
        <v>11</v>
      </c>
      <c r="S5061">
        <v>40</v>
      </c>
      <c r="T5061" t="s">
        <v>2756</v>
      </c>
      <c r="U5061" t="s">
        <v>12558</v>
      </c>
    </row>
    <row r="5062" spans="17:21">
      <c r="Q5062">
        <v>6</v>
      </c>
      <c r="R5062">
        <v>11</v>
      </c>
      <c r="S5062">
        <v>41</v>
      </c>
      <c r="T5062" t="s">
        <v>2760</v>
      </c>
      <c r="U5062" t="s">
        <v>12559</v>
      </c>
    </row>
    <row r="5063" spans="17:21">
      <c r="Q5063">
        <v>6</v>
      </c>
      <c r="R5063">
        <v>11</v>
      </c>
      <c r="S5063">
        <v>42</v>
      </c>
      <c r="T5063" t="s">
        <v>2764</v>
      </c>
      <c r="U5063" t="s">
        <v>12560</v>
      </c>
    </row>
    <row r="5064" spans="17:21">
      <c r="Q5064">
        <v>6</v>
      </c>
      <c r="R5064">
        <v>11</v>
      </c>
      <c r="S5064">
        <v>43</v>
      </c>
      <c r="T5064" t="s">
        <v>2768</v>
      </c>
      <c r="U5064" t="s">
        <v>12561</v>
      </c>
    </row>
    <row r="5065" spans="17:21">
      <c r="Q5065">
        <v>6</v>
      </c>
      <c r="R5065">
        <v>11</v>
      </c>
      <c r="S5065">
        <v>44</v>
      </c>
      <c r="T5065" t="s">
        <v>2772</v>
      </c>
      <c r="U5065" t="s">
        <v>12562</v>
      </c>
    </row>
    <row r="5066" spans="17:21">
      <c r="Q5066">
        <v>6</v>
      </c>
      <c r="R5066">
        <v>11</v>
      </c>
      <c r="S5066">
        <v>45</v>
      </c>
      <c r="T5066" t="s">
        <v>2776</v>
      </c>
      <c r="U5066" t="s">
        <v>12563</v>
      </c>
    </row>
    <row r="5067" spans="17:21">
      <c r="Q5067">
        <v>6</v>
      </c>
      <c r="R5067">
        <v>11</v>
      </c>
      <c r="S5067">
        <v>46</v>
      </c>
      <c r="T5067" t="s">
        <v>2780</v>
      </c>
      <c r="U5067" t="s">
        <v>12564</v>
      </c>
    </row>
    <row r="5068" spans="17:21">
      <c r="Q5068">
        <v>6</v>
      </c>
      <c r="R5068">
        <v>11</v>
      </c>
      <c r="S5068">
        <v>47</v>
      </c>
      <c r="T5068" t="s">
        <v>2784</v>
      </c>
      <c r="U5068" t="s">
        <v>12565</v>
      </c>
    </row>
    <row r="5069" spans="17:21">
      <c r="Q5069">
        <v>6</v>
      </c>
      <c r="R5069">
        <v>11</v>
      </c>
      <c r="S5069">
        <v>48</v>
      </c>
      <c r="T5069" t="s">
        <v>2788</v>
      </c>
      <c r="U5069" t="s">
        <v>12566</v>
      </c>
    </row>
    <row r="5070" spans="17:21">
      <c r="Q5070">
        <v>6</v>
      </c>
      <c r="R5070">
        <v>11</v>
      </c>
      <c r="S5070">
        <v>49</v>
      </c>
      <c r="T5070" t="s">
        <v>2792</v>
      </c>
      <c r="U5070" t="s">
        <v>12567</v>
      </c>
    </row>
    <row r="5071" spans="17:21">
      <c r="Q5071">
        <v>6</v>
      </c>
      <c r="R5071">
        <v>11</v>
      </c>
      <c r="S5071">
        <v>50</v>
      </c>
      <c r="T5071" t="s">
        <v>2796</v>
      </c>
      <c r="U5071" t="s">
        <v>12568</v>
      </c>
    </row>
    <row r="5072" spans="17:21">
      <c r="Q5072">
        <v>6</v>
      </c>
      <c r="R5072">
        <v>11</v>
      </c>
      <c r="S5072">
        <v>51</v>
      </c>
      <c r="T5072" t="s">
        <v>2800</v>
      </c>
      <c r="U5072" t="s">
        <v>12569</v>
      </c>
    </row>
    <row r="5073" spans="17:21">
      <c r="Q5073">
        <v>6</v>
      </c>
      <c r="R5073">
        <v>11</v>
      </c>
      <c r="S5073">
        <v>52</v>
      </c>
      <c r="T5073" t="s">
        <v>2804</v>
      </c>
      <c r="U5073" t="s">
        <v>12570</v>
      </c>
    </row>
    <row r="5074" spans="17:21">
      <c r="Q5074">
        <v>6</v>
      </c>
      <c r="R5074">
        <v>11</v>
      </c>
      <c r="S5074">
        <v>53</v>
      </c>
      <c r="T5074" t="s">
        <v>2808</v>
      </c>
      <c r="U5074" t="s">
        <v>12571</v>
      </c>
    </row>
    <row r="5075" spans="17:21">
      <c r="Q5075">
        <v>6</v>
      </c>
      <c r="R5075">
        <v>11</v>
      </c>
      <c r="S5075">
        <v>54</v>
      </c>
      <c r="T5075" t="s">
        <v>2812</v>
      </c>
      <c r="U5075" t="s">
        <v>12572</v>
      </c>
    </row>
    <row r="5076" spans="17:21">
      <c r="Q5076">
        <v>6</v>
      </c>
      <c r="R5076">
        <v>11</v>
      </c>
      <c r="S5076">
        <v>55</v>
      </c>
      <c r="T5076" t="s">
        <v>2816</v>
      </c>
      <c r="U5076" t="s">
        <v>12573</v>
      </c>
    </row>
    <row r="5077" spans="17:21">
      <c r="Q5077">
        <v>6</v>
      </c>
      <c r="R5077">
        <v>11</v>
      </c>
      <c r="S5077">
        <v>56</v>
      </c>
      <c r="T5077" t="s">
        <v>2819</v>
      </c>
      <c r="U5077" t="s">
        <v>12574</v>
      </c>
    </row>
    <row r="5078" spans="17:21">
      <c r="Q5078">
        <v>6</v>
      </c>
      <c r="R5078">
        <v>11</v>
      </c>
      <c r="S5078">
        <v>57</v>
      </c>
      <c r="T5078" t="s">
        <v>2823</v>
      </c>
      <c r="U5078" t="s">
        <v>12575</v>
      </c>
    </row>
    <row r="5079" spans="17:21">
      <c r="Q5079">
        <v>6</v>
      </c>
      <c r="R5079">
        <v>11</v>
      </c>
      <c r="S5079">
        <v>58</v>
      </c>
      <c r="T5079" t="s">
        <v>2827</v>
      </c>
      <c r="U5079" t="s">
        <v>12576</v>
      </c>
    </row>
    <row r="5080" spans="17:21">
      <c r="Q5080">
        <v>6</v>
      </c>
      <c r="R5080">
        <v>11</v>
      </c>
      <c r="S5080">
        <v>59</v>
      </c>
      <c r="T5080" t="s">
        <v>2831</v>
      </c>
      <c r="U5080" t="s">
        <v>12577</v>
      </c>
    </row>
    <row r="5081" spans="17:21">
      <c r="Q5081">
        <v>6</v>
      </c>
      <c r="R5081">
        <v>11</v>
      </c>
      <c r="S5081">
        <v>60</v>
      </c>
      <c r="T5081" t="s">
        <v>2835</v>
      </c>
      <c r="U5081" t="s">
        <v>12578</v>
      </c>
    </row>
    <row r="5082" spans="17:21">
      <c r="Q5082">
        <v>6</v>
      </c>
      <c r="R5082">
        <v>11</v>
      </c>
      <c r="S5082">
        <v>61</v>
      </c>
      <c r="T5082" t="s">
        <v>2839</v>
      </c>
      <c r="U5082" t="s">
        <v>12579</v>
      </c>
    </row>
    <row r="5083" spans="17:21">
      <c r="Q5083">
        <v>6</v>
      </c>
      <c r="R5083">
        <v>11</v>
      </c>
      <c r="S5083">
        <v>62</v>
      </c>
      <c r="T5083" t="s">
        <v>2843</v>
      </c>
      <c r="U5083" t="s">
        <v>12580</v>
      </c>
    </row>
    <row r="5084" spans="17:21">
      <c r="Q5084">
        <v>6</v>
      </c>
      <c r="R5084">
        <v>12</v>
      </c>
      <c r="S5084">
        <v>1</v>
      </c>
      <c r="T5084" t="s">
        <v>2874</v>
      </c>
      <c r="U5084" t="s">
        <v>12581</v>
      </c>
    </row>
    <row r="5085" spans="17:21">
      <c r="Q5085">
        <v>6</v>
      </c>
      <c r="R5085">
        <v>12</v>
      </c>
      <c r="S5085">
        <v>2</v>
      </c>
      <c r="T5085" t="s">
        <v>2877</v>
      </c>
      <c r="U5085" t="s">
        <v>12582</v>
      </c>
    </row>
    <row r="5086" spans="17:21">
      <c r="Q5086">
        <v>6</v>
      </c>
      <c r="R5086">
        <v>12</v>
      </c>
      <c r="S5086">
        <v>3</v>
      </c>
      <c r="T5086" t="s">
        <v>2880</v>
      </c>
      <c r="U5086" t="s">
        <v>12583</v>
      </c>
    </row>
    <row r="5087" spans="17:21">
      <c r="Q5087">
        <v>6</v>
      </c>
      <c r="R5087">
        <v>12</v>
      </c>
      <c r="S5087">
        <v>4</v>
      </c>
      <c r="T5087" t="s">
        <v>2884</v>
      </c>
      <c r="U5087" t="s">
        <v>12584</v>
      </c>
    </row>
    <row r="5088" spans="17:21">
      <c r="Q5088">
        <v>6</v>
      </c>
      <c r="R5088">
        <v>12</v>
      </c>
      <c r="S5088">
        <v>5</v>
      </c>
      <c r="T5088" t="s">
        <v>2888</v>
      </c>
      <c r="U5088" t="s">
        <v>12585</v>
      </c>
    </row>
    <row r="5089" spans="17:21">
      <c r="Q5089">
        <v>6</v>
      </c>
      <c r="R5089">
        <v>12</v>
      </c>
      <c r="S5089">
        <v>6</v>
      </c>
      <c r="T5089" t="s">
        <v>2892</v>
      </c>
      <c r="U5089" t="s">
        <v>12586</v>
      </c>
    </row>
    <row r="5090" spans="17:21">
      <c r="Q5090">
        <v>6</v>
      </c>
      <c r="R5090">
        <v>12</v>
      </c>
      <c r="S5090">
        <v>7</v>
      </c>
      <c r="T5090" t="s">
        <v>2896</v>
      </c>
      <c r="U5090" t="s">
        <v>12587</v>
      </c>
    </row>
    <row r="5091" spans="17:21">
      <c r="Q5091">
        <v>6</v>
      </c>
      <c r="R5091">
        <v>12</v>
      </c>
      <c r="S5091">
        <v>8</v>
      </c>
      <c r="T5091" t="s">
        <v>2900</v>
      </c>
      <c r="U5091" t="s">
        <v>12588</v>
      </c>
    </row>
    <row r="5092" spans="17:21">
      <c r="Q5092">
        <v>6</v>
      </c>
      <c r="R5092">
        <v>12</v>
      </c>
      <c r="S5092">
        <v>9</v>
      </c>
      <c r="T5092" t="s">
        <v>2904</v>
      </c>
      <c r="U5092" t="s">
        <v>12589</v>
      </c>
    </row>
    <row r="5093" spans="17:21">
      <c r="Q5093">
        <v>6</v>
      </c>
      <c r="R5093">
        <v>12</v>
      </c>
      <c r="S5093">
        <v>10</v>
      </c>
      <c r="T5093" t="s">
        <v>2908</v>
      </c>
      <c r="U5093" t="s">
        <v>12590</v>
      </c>
    </row>
    <row r="5094" spans="17:21">
      <c r="Q5094">
        <v>6</v>
      </c>
      <c r="R5094">
        <v>12</v>
      </c>
      <c r="S5094">
        <v>11</v>
      </c>
      <c r="T5094" t="s">
        <v>2912</v>
      </c>
      <c r="U5094" t="s">
        <v>12591</v>
      </c>
    </row>
    <row r="5095" spans="17:21">
      <c r="Q5095">
        <v>6</v>
      </c>
      <c r="R5095">
        <v>12</v>
      </c>
      <c r="S5095">
        <v>12</v>
      </c>
      <c r="T5095" t="s">
        <v>2915</v>
      </c>
      <c r="U5095" t="s">
        <v>12592</v>
      </c>
    </row>
    <row r="5096" spans="17:21">
      <c r="Q5096">
        <v>6</v>
      </c>
      <c r="R5096">
        <v>12</v>
      </c>
      <c r="S5096">
        <v>13</v>
      </c>
      <c r="T5096" t="s">
        <v>2919</v>
      </c>
      <c r="U5096" t="s">
        <v>12593</v>
      </c>
    </row>
    <row r="5097" spans="17:21">
      <c r="Q5097">
        <v>6</v>
      </c>
      <c r="R5097">
        <v>12</v>
      </c>
      <c r="S5097">
        <v>14</v>
      </c>
      <c r="T5097" t="s">
        <v>2923</v>
      </c>
      <c r="U5097" t="s">
        <v>12594</v>
      </c>
    </row>
    <row r="5098" spans="17:21">
      <c r="Q5098">
        <v>6</v>
      </c>
      <c r="R5098">
        <v>12</v>
      </c>
      <c r="S5098">
        <v>15</v>
      </c>
      <c r="T5098" t="s">
        <v>2927</v>
      </c>
      <c r="U5098" t="s">
        <v>12595</v>
      </c>
    </row>
    <row r="5099" spans="17:21">
      <c r="Q5099">
        <v>6</v>
      </c>
      <c r="R5099">
        <v>12</v>
      </c>
      <c r="S5099">
        <v>16</v>
      </c>
      <c r="T5099" t="s">
        <v>2931</v>
      </c>
      <c r="U5099" t="s">
        <v>12596</v>
      </c>
    </row>
    <row r="5100" spans="17:21">
      <c r="Q5100">
        <v>6</v>
      </c>
      <c r="R5100">
        <v>12</v>
      </c>
      <c r="S5100">
        <v>17</v>
      </c>
      <c r="T5100" t="s">
        <v>2935</v>
      </c>
      <c r="U5100" t="s">
        <v>12597</v>
      </c>
    </row>
    <row r="5101" spans="17:21">
      <c r="Q5101">
        <v>6</v>
      </c>
      <c r="R5101">
        <v>12</v>
      </c>
      <c r="S5101">
        <v>18</v>
      </c>
      <c r="T5101" t="s">
        <v>2938</v>
      </c>
      <c r="U5101" t="s">
        <v>12598</v>
      </c>
    </row>
    <row r="5102" spans="17:21">
      <c r="Q5102">
        <v>6</v>
      </c>
      <c r="R5102">
        <v>12</v>
      </c>
      <c r="S5102">
        <v>19</v>
      </c>
      <c r="T5102" t="s">
        <v>2942</v>
      </c>
      <c r="U5102" t="s">
        <v>12599</v>
      </c>
    </row>
    <row r="5103" spans="17:21">
      <c r="Q5103">
        <v>6</v>
      </c>
      <c r="R5103">
        <v>12</v>
      </c>
      <c r="S5103">
        <v>20</v>
      </c>
      <c r="T5103" t="s">
        <v>2946</v>
      </c>
      <c r="U5103" t="s">
        <v>12600</v>
      </c>
    </row>
    <row r="5104" spans="17:21">
      <c r="Q5104">
        <v>6</v>
      </c>
      <c r="R5104">
        <v>12</v>
      </c>
      <c r="S5104">
        <v>21</v>
      </c>
      <c r="T5104" t="s">
        <v>2950</v>
      </c>
      <c r="U5104" t="s">
        <v>12601</v>
      </c>
    </row>
    <row r="5105" spans="17:21">
      <c r="Q5105">
        <v>6</v>
      </c>
      <c r="R5105">
        <v>12</v>
      </c>
      <c r="S5105">
        <v>22</v>
      </c>
      <c r="T5105" t="s">
        <v>2954</v>
      </c>
      <c r="U5105" t="s">
        <v>12602</v>
      </c>
    </row>
    <row r="5106" spans="17:21">
      <c r="Q5106">
        <v>6</v>
      </c>
      <c r="R5106">
        <v>12</v>
      </c>
      <c r="S5106">
        <v>23</v>
      </c>
      <c r="T5106" t="s">
        <v>2957</v>
      </c>
      <c r="U5106" t="s">
        <v>12603</v>
      </c>
    </row>
    <row r="5107" spans="17:21">
      <c r="Q5107">
        <v>6</v>
      </c>
      <c r="R5107">
        <v>12</v>
      </c>
      <c r="S5107">
        <v>24</v>
      </c>
      <c r="T5107" t="s">
        <v>2961</v>
      </c>
      <c r="U5107" t="s">
        <v>12604</v>
      </c>
    </row>
    <row r="5108" spans="17:21">
      <c r="Q5108">
        <v>6</v>
      </c>
      <c r="R5108">
        <v>12</v>
      </c>
      <c r="S5108">
        <v>25</v>
      </c>
      <c r="T5108" t="s">
        <v>2965</v>
      </c>
      <c r="U5108" t="s">
        <v>12605</v>
      </c>
    </row>
    <row r="5109" spans="17:21">
      <c r="Q5109">
        <v>6</v>
      </c>
      <c r="R5109">
        <v>12</v>
      </c>
      <c r="S5109">
        <v>26</v>
      </c>
      <c r="T5109" t="s">
        <v>2969</v>
      </c>
      <c r="U5109" t="s">
        <v>12606</v>
      </c>
    </row>
    <row r="5110" spans="17:21">
      <c r="Q5110">
        <v>6</v>
      </c>
      <c r="R5110">
        <v>12</v>
      </c>
      <c r="S5110">
        <v>27</v>
      </c>
      <c r="T5110" t="s">
        <v>2972</v>
      </c>
      <c r="U5110" t="s">
        <v>12607</v>
      </c>
    </row>
    <row r="5111" spans="17:21">
      <c r="Q5111">
        <v>6</v>
      </c>
      <c r="R5111">
        <v>12</v>
      </c>
      <c r="S5111">
        <v>28</v>
      </c>
      <c r="T5111" t="s">
        <v>2976</v>
      </c>
      <c r="U5111" t="s">
        <v>12608</v>
      </c>
    </row>
    <row r="5112" spans="17:21">
      <c r="Q5112">
        <v>6</v>
      </c>
      <c r="R5112">
        <v>12</v>
      </c>
      <c r="S5112">
        <v>29</v>
      </c>
      <c r="T5112" t="s">
        <v>2980</v>
      </c>
      <c r="U5112" t="s">
        <v>12609</v>
      </c>
    </row>
    <row r="5113" spans="17:21">
      <c r="Q5113">
        <v>6</v>
      </c>
      <c r="R5113">
        <v>12</v>
      </c>
      <c r="S5113">
        <v>30</v>
      </c>
      <c r="T5113" t="s">
        <v>2984</v>
      </c>
      <c r="U5113" t="s">
        <v>12610</v>
      </c>
    </row>
    <row r="5114" spans="17:21">
      <c r="Q5114">
        <v>6</v>
      </c>
      <c r="R5114">
        <v>12</v>
      </c>
      <c r="S5114">
        <v>31</v>
      </c>
      <c r="T5114" t="s">
        <v>2988</v>
      </c>
      <c r="U5114" t="s">
        <v>12611</v>
      </c>
    </row>
    <row r="5115" spans="17:21">
      <c r="Q5115">
        <v>6</v>
      </c>
      <c r="R5115">
        <v>12</v>
      </c>
      <c r="S5115">
        <v>32</v>
      </c>
      <c r="T5115" t="s">
        <v>2992</v>
      </c>
      <c r="U5115" t="s">
        <v>12612</v>
      </c>
    </row>
    <row r="5116" spans="17:21">
      <c r="Q5116">
        <v>6</v>
      </c>
      <c r="R5116">
        <v>12</v>
      </c>
      <c r="S5116">
        <v>33</v>
      </c>
      <c r="T5116" t="s">
        <v>2996</v>
      </c>
      <c r="U5116" t="s">
        <v>12613</v>
      </c>
    </row>
    <row r="5117" spans="17:21">
      <c r="Q5117">
        <v>6</v>
      </c>
      <c r="R5117">
        <v>12</v>
      </c>
      <c r="S5117">
        <v>34</v>
      </c>
      <c r="T5117" t="s">
        <v>3000</v>
      </c>
      <c r="U5117" t="s">
        <v>12614</v>
      </c>
    </row>
    <row r="5118" spans="17:21">
      <c r="Q5118">
        <v>6</v>
      </c>
      <c r="R5118">
        <v>12</v>
      </c>
      <c r="S5118">
        <v>35</v>
      </c>
      <c r="T5118" t="s">
        <v>3004</v>
      </c>
      <c r="U5118" t="s">
        <v>12615</v>
      </c>
    </row>
    <row r="5119" spans="17:21">
      <c r="Q5119">
        <v>6</v>
      </c>
      <c r="R5119">
        <v>12</v>
      </c>
      <c r="S5119">
        <v>36</v>
      </c>
      <c r="T5119" t="s">
        <v>3008</v>
      </c>
      <c r="U5119" t="s">
        <v>12616</v>
      </c>
    </row>
    <row r="5120" spans="17:21">
      <c r="Q5120">
        <v>6</v>
      </c>
      <c r="R5120">
        <v>12</v>
      </c>
      <c r="S5120">
        <v>37</v>
      </c>
      <c r="T5120" t="s">
        <v>3012</v>
      </c>
      <c r="U5120" t="s">
        <v>12617</v>
      </c>
    </row>
    <row r="5121" spans="17:21">
      <c r="Q5121">
        <v>6</v>
      </c>
      <c r="R5121">
        <v>12</v>
      </c>
      <c r="S5121">
        <v>38</v>
      </c>
      <c r="T5121" t="s">
        <v>3016</v>
      </c>
      <c r="U5121" t="s">
        <v>12618</v>
      </c>
    </row>
    <row r="5122" spans="17:21">
      <c r="Q5122">
        <v>6</v>
      </c>
      <c r="R5122">
        <v>12</v>
      </c>
      <c r="S5122">
        <v>39</v>
      </c>
      <c r="T5122" t="s">
        <v>3020</v>
      </c>
      <c r="U5122" t="s">
        <v>12619</v>
      </c>
    </row>
    <row r="5123" spans="17:21">
      <c r="Q5123">
        <v>6</v>
      </c>
      <c r="R5123">
        <v>12</v>
      </c>
      <c r="S5123">
        <v>40</v>
      </c>
      <c r="T5123" t="s">
        <v>3024</v>
      </c>
      <c r="U5123" t="s">
        <v>12620</v>
      </c>
    </row>
    <row r="5124" spans="17:21">
      <c r="Q5124">
        <v>6</v>
      </c>
      <c r="R5124">
        <v>12</v>
      </c>
      <c r="S5124">
        <v>41</v>
      </c>
      <c r="T5124" t="s">
        <v>3028</v>
      </c>
      <c r="U5124" t="s">
        <v>12621</v>
      </c>
    </row>
    <row r="5125" spans="17:21">
      <c r="Q5125">
        <v>6</v>
      </c>
      <c r="R5125">
        <v>12</v>
      </c>
      <c r="S5125">
        <v>42</v>
      </c>
      <c r="T5125" t="s">
        <v>3032</v>
      </c>
      <c r="U5125" t="s">
        <v>12622</v>
      </c>
    </row>
    <row r="5126" spans="17:21">
      <c r="Q5126">
        <v>6</v>
      </c>
      <c r="R5126">
        <v>12</v>
      </c>
      <c r="S5126">
        <v>43</v>
      </c>
      <c r="T5126" t="s">
        <v>3036</v>
      </c>
      <c r="U5126" t="s">
        <v>12623</v>
      </c>
    </row>
    <row r="5127" spans="17:21">
      <c r="Q5127">
        <v>6</v>
      </c>
      <c r="R5127">
        <v>12</v>
      </c>
      <c r="S5127">
        <v>44</v>
      </c>
      <c r="T5127" t="s">
        <v>3040</v>
      </c>
      <c r="U5127" t="s">
        <v>12624</v>
      </c>
    </row>
    <row r="5128" spans="17:21">
      <c r="Q5128">
        <v>6</v>
      </c>
      <c r="R5128">
        <v>12</v>
      </c>
      <c r="S5128">
        <v>45</v>
      </c>
      <c r="T5128" t="s">
        <v>3044</v>
      </c>
      <c r="U5128" t="s">
        <v>12625</v>
      </c>
    </row>
    <row r="5129" spans="17:21">
      <c r="Q5129">
        <v>6</v>
      </c>
      <c r="R5129">
        <v>12</v>
      </c>
      <c r="S5129">
        <v>46</v>
      </c>
      <c r="T5129" t="s">
        <v>3048</v>
      </c>
      <c r="U5129" t="s">
        <v>12626</v>
      </c>
    </row>
    <row r="5130" spans="17:21">
      <c r="Q5130">
        <v>6</v>
      </c>
      <c r="R5130">
        <v>12</v>
      </c>
      <c r="S5130">
        <v>47</v>
      </c>
      <c r="T5130" t="s">
        <v>3052</v>
      </c>
      <c r="U5130" t="s">
        <v>12627</v>
      </c>
    </row>
    <row r="5131" spans="17:21">
      <c r="Q5131">
        <v>6</v>
      </c>
      <c r="R5131">
        <v>12</v>
      </c>
      <c r="S5131">
        <v>48</v>
      </c>
      <c r="T5131" t="s">
        <v>3056</v>
      </c>
      <c r="U5131" t="s">
        <v>12628</v>
      </c>
    </row>
    <row r="5132" spans="17:21">
      <c r="Q5132">
        <v>6</v>
      </c>
      <c r="R5132">
        <v>12</v>
      </c>
      <c r="S5132">
        <v>49</v>
      </c>
      <c r="T5132" t="s">
        <v>3060</v>
      </c>
      <c r="U5132" t="s">
        <v>12629</v>
      </c>
    </row>
    <row r="5133" spans="17:21">
      <c r="Q5133">
        <v>6</v>
      </c>
      <c r="R5133">
        <v>12</v>
      </c>
      <c r="S5133">
        <v>50</v>
      </c>
      <c r="T5133" t="s">
        <v>3064</v>
      </c>
      <c r="U5133" t="s">
        <v>12630</v>
      </c>
    </row>
    <row r="5134" spans="17:21">
      <c r="Q5134">
        <v>6</v>
      </c>
      <c r="R5134">
        <v>12</v>
      </c>
      <c r="S5134">
        <v>51</v>
      </c>
      <c r="T5134" t="s">
        <v>3068</v>
      </c>
      <c r="U5134" t="s">
        <v>12631</v>
      </c>
    </row>
    <row r="5135" spans="17:21">
      <c r="Q5135">
        <v>6</v>
      </c>
      <c r="R5135">
        <v>12</v>
      </c>
      <c r="S5135">
        <v>52</v>
      </c>
      <c r="T5135" t="s">
        <v>3072</v>
      </c>
      <c r="U5135" t="s">
        <v>12632</v>
      </c>
    </row>
    <row r="5136" spans="17:21">
      <c r="Q5136">
        <v>6</v>
      </c>
      <c r="R5136">
        <v>12</v>
      </c>
      <c r="S5136">
        <v>53</v>
      </c>
      <c r="T5136" t="s">
        <v>3076</v>
      </c>
      <c r="U5136" t="s">
        <v>12633</v>
      </c>
    </row>
    <row r="5137" spans="17:21">
      <c r="Q5137">
        <v>6</v>
      </c>
      <c r="R5137">
        <v>13</v>
      </c>
      <c r="S5137">
        <v>1</v>
      </c>
      <c r="T5137" t="s">
        <v>3080</v>
      </c>
      <c r="U5137" t="s">
        <v>12634</v>
      </c>
    </row>
    <row r="5138" spans="17:21">
      <c r="Q5138">
        <v>6</v>
      </c>
      <c r="R5138">
        <v>13</v>
      </c>
      <c r="S5138">
        <v>2</v>
      </c>
      <c r="T5138" t="s">
        <v>3084</v>
      </c>
      <c r="U5138" t="s">
        <v>12635</v>
      </c>
    </row>
    <row r="5139" spans="17:21">
      <c r="Q5139">
        <v>6</v>
      </c>
      <c r="R5139">
        <v>13</v>
      </c>
      <c r="S5139">
        <v>3</v>
      </c>
      <c r="T5139" t="s">
        <v>3088</v>
      </c>
      <c r="U5139" t="s">
        <v>12636</v>
      </c>
    </row>
    <row r="5140" spans="17:21">
      <c r="Q5140">
        <v>6</v>
      </c>
      <c r="R5140">
        <v>13</v>
      </c>
      <c r="S5140">
        <v>4</v>
      </c>
      <c r="T5140" t="s">
        <v>3092</v>
      </c>
      <c r="U5140" t="s">
        <v>12637</v>
      </c>
    </row>
    <row r="5141" spans="17:21">
      <c r="Q5141">
        <v>6</v>
      </c>
      <c r="R5141">
        <v>13</v>
      </c>
      <c r="S5141">
        <v>5</v>
      </c>
      <c r="T5141" t="s">
        <v>3096</v>
      </c>
      <c r="U5141" t="s">
        <v>12638</v>
      </c>
    </row>
    <row r="5142" spans="17:21">
      <c r="Q5142">
        <v>6</v>
      </c>
      <c r="R5142">
        <v>13</v>
      </c>
      <c r="S5142">
        <v>6</v>
      </c>
      <c r="T5142" t="s">
        <v>3100</v>
      </c>
      <c r="U5142" t="s">
        <v>12639</v>
      </c>
    </row>
    <row r="5143" spans="17:21">
      <c r="Q5143">
        <v>6</v>
      </c>
      <c r="R5143">
        <v>13</v>
      </c>
      <c r="S5143">
        <v>7</v>
      </c>
      <c r="T5143" t="s">
        <v>3104</v>
      </c>
      <c r="U5143" t="s">
        <v>12640</v>
      </c>
    </row>
    <row r="5144" spans="17:21">
      <c r="Q5144">
        <v>6</v>
      </c>
      <c r="R5144">
        <v>13</v>
      </c>
      <c r="S5144">
        <v>8</v>
      </c>
      <c r="T5144" t="s">
        <v>3108</v>
      </c>
      <c r="U5144" t="s">
        <v>12641</v>
      </c>
    </row>
    <row r="5145" spans="17:21">
      <c r="Q5145">
        <v>6</v>
      </c>
      <c r="R5145">
        <v>13</v>
      </c>
      <c r="S5145">
        <v>9</v>
      </c>
      <c r="T5145" t="s">
        <v>3112</v>
      </c>
      <c r="U5145" t="s">
        <v>12642</v>
      </c>
    </row>
    <row r="5146" spans="17:21">
      <c r="Q5146">
        <v>6</v>
      </c>
      <c r="R5146">
        <v>13</v>
      </c>
      <c r="S5146">
        <v>10</v>
      </c>
      <c r="T5146" t="s">
        <v>3116</v>
      </c>
      <c r="U5146" t="s">
        <v>12643</v>
      </c>
    </row>
    <row r="5147" spans="17:21">
      <c r="Q5147">
        <v>6</v>
      </c>
      <c r="R5147">
        <v>13</v>
      </c>
      <c r="S5147">
        <v>11</v>
      </c>
      <c r="T5147" t="s">
        <v>3120</v>
      </c>
      <c r="U5147" t="s">
        <v>12644</v>
      </c>
    </row>
    <row r="5148" spans="17:21">
      <c r="Q5148">
        <v>6</v>
      </c>
      <c r="R5148">
        <v>13</v>
      </c>
      <c r="S5148">
        <v>12</v>
      </c>
      <c r="T5148" t="s">
        <v>3124</v>
      </c>
      <c r="U5148" t="s">
        <v>12645</v>
      </c>
    </row>
    <row r="5149" spans="17:21">
      <c r="Q5149">
        <v>6</v>
      </c>
      <c r="R5149">
        <v>13</v>
      </c>
      <c r="S5149">
        <v>13</v>
      </c>
      <c r="T5149" t="s">
        <v>3128</v>
      </c>
      <c r="U5149" t="s">
        <v>12646</v>
      </c>
    </row>
    <row r="5150" spans="17:21">
      <c r="Q5150">
        <v>6</v>
      </c>
      <c r="R5150">
        <v>13</v>
      </c>
      <c r="S5150">
        <v>14</v>
      </c>
      <c r="T5150" t="s">
        <v>3132</v>
      </c>
      <c r="U5150" t="s">
        <v>12647</v>
      </c>
    </row>
    <row r="5151" spans="17:21">
      <c r="Q5151">
        <v>6</v>
      </c>
      <c r="R5151">
        <v>13</v>
      </c>
      <c r="S5151">
        <v>15</v>
      </c>
      <c r="T5151" t="s">
        <v>3136</v>
      </c>
      <c r="U5151" t="s">
        <v>12648</v>
      </c>
    </row>
    <row r="5152" spans="17:21">
      <c r="Q5152">
        <v>6</v>
      </c>
      <c r="R5152">
        <v>13</v>
      </c>
      <c r="S5152">
        <v>16</v>
      </c>
      <c r="T5152" t="s">
        <v>3140</v>
      </c>
      <c r="U5152" t="s">
        <v>12649</v>
      </c>
    </row>
    <row r="5153" spans="17:21">
      <c r="Q5153">
        <v>6</v>
      </c>
      <c r="R5153">
        <v>13</v>
      </c>
      <c r="S5153">
        <v>17</v>
      </c>
      <c r="T5153" t="s">
        <v>3144</v>
      </c>
      <c r="U5153" t="s">
        <v>12650</v>
      </c>
    </row>
    <row r="5154" spans="17:21">
      <c r="Q5154">
        <v>6</v>
      </c>
      <c r="R5154">
        <v>13</v>
      </c>
      <c r="S5154">
        <v>18</v>
      </c>
      <c r="T5154" t="s">
        <v>3148</v>
      </c>
      <c r="U5154" t="s">
        <v>12651</v>
      </c>
    </row>
    <row r="5155" spans="17:21">
      <c r="Q5155">
        <v>6</v>
      </c>
      <c r="R5155">
        <v>13</v>
      </c>
      <c r="S5155">
        <v>19</v>
      </c>
      <c r="T5155" t="s">
        <v>3152</v>
      </c>
      <c r="U5155" t="s">
        <v>12652</v>
      </c>
    </row>
    <row r="5156" spans="17:21">
      <c r="Q5156">
        <v>6</v>
      </c>
      <c r="R5156">
        <v>13</v>
      </c>
      <c r="S5156">
        <v>20</v>
      </c>
      <c r="T5156" t="s">
        <v>3156</v>
      </c>
      <c r="U5156" t="s">
        <v>12653</v>
      </c>
    </row>
    <row r="5157" spans="17:21">
      <c r="Q5157">
        <v>6</v>
      </c>
      <c r="R5157">
        <v>13</v>
      </c>
      <c r="S5157">
        <v>21</v>
      </c>
      <c r="T5157" t="s">
        <v>3160</v>
      </c>
      <c r="U5157" t="s">
        <v>12654</v>
      </c>
    </row>
    <row r="5158" spans="17:21">
      <c r="Q5158">
        <v>6</v>
      </c>
      <c r="R5158">
        <v>13</v>
      </c>
      <c r="S5158">
        <v>22</v>
      </c>
      <c r="T5158" t="s">
        <v>3164</v>
      </c>
      <c r="U5158" t="s">
        <v>12655</v>
      </c>
    </row>
    <row r="5159" spans="17:21">
      <c r="Q5159">
        <v>6</v>
      </c>
      <c r="R5159">
        <v>13</v>
      </c>
      <c r="S5159">
        <v>23</v>
      </c>
      <c r="T5159" t="s">
        <v>3168</v>
      </c>
      <c r="U5159" t="s">
        <v>12656</v>
      </c>
    </row>
    <row r="5160" spans="17:21">
      <c r="Q5160">
        <v>6</v>
      </c>
      <c r="R5160">
        <v>13</v>
      </c>
      <c r="S5160">
        <v>24</v>
      </c>
      <c r="T5160" t="s">
        <v>3172</v>
      </c>
      <c r="U5160" t="s">
        <v>12657</v>
      </c>
    </row>
    <row r="5161" spans="17:21">
      <c r="Q5161">
        <v>6</v>
      </c>
      <c r="R5161">
        <v>13</v>
      </c>
      <c r="S5161">
        <v>25</v>
      </c>
      <c r="T5161" t="s">
        <v>3176</v>
      </c>
      <c r="U5161" t="s">
        <v>12658</v>
      </c>
    </row>
    <row r="5162" spans="17:21">
      <c r="Q5162">
        <v>6</v>
      </c>
      <c r="R5162">
        <v>13</v>
      </c>
      <c r="S5162">
        <v>26</v>
      </c>
      <c r="T5162" t="s">
        <v>3180</v>
      </c>
      <c r="U5162" t="s">
        <v>12659</v>
      </c>
    </row>
    <row r="5163" spans="17:21">
      <c r="Q5163">
        <v>6</v>
      </c>
      <c r="R5163">
        <v>13</v>
      </c>
      <c r="S5163">
        <v>27</v>
      </c>
      <c r="T5163" t="s">
        <v>3184</v>
      </c>
      <c r="U5163" t="s">
        <v>12660</v>
      </c>
    </row>
    <row r="5164" spans="17:21">
      <c r="Q5164">
        <v>6</v>
      </c>
      <c r="R5164">
        <v>13</v>
      </c>
      <c r="S5164">
        <v>28</v>
      </c>
      <c r="T5164" t="s">
        <v>3188</v>
      </c>
      <c r="U5164" t="s">
        <v>12661</v>
      </c>
    </row>
    <row r="5165" spans="17:21">
      <c r="Q5165">
        <v>6</v>
      </c>
      <c r="R5165">
        <v>13</v>
      </c>
      <c r="S5165">
        <v>29</v>
      </c>
      <c r="T5165" t="s">
        <v>3192</v>
      </c>
      <c r="U5165" t="s">
        <v>12662</v>
      </c>
    </row>
    <row r="5166" spans="17:21">
      <c r="Q5166">
        <v>6</v>
      </c>
      <c r="R5166">
        <v>13</v>
      </c>
      <c r="S5166">
        <v>30</v>
      </c>
      <c r="T5166" t="s">
        <v>3196</v>
      </c>
      <c r="U5166" t="s">
        <v>12663</v>
      </c>
    </row>
    <row r="5167" spans="17:21">
      <c r="Q5167">
        <v>6</v>
      </c>
      <c r="R5167">
        <v>13</v>
      </c>
      <c r="S5167">
        <v>31</v>
      </c>
      <c r="T5167" t="s">
        <v>3200</v>
      </c>
      <c r="U5167" t="s">
        <v>12664</v>
      </c>
    </row>
    <row r="5168" spans="17:21">
      <c r="Q5168">
        <v>6</v>
      </c>
      <c r="R5168">
        <v>13</v>
      </c>
      <c r="S5168">
        <v>32</v>
      </c>
      <c r="T5168" t="s">
        <v>3204</v>
      </c>
      <c r="U5168" t="s">
        <v>12665</v>
      </c>
    </row>
    <row r="5169" spans="17:21">
      <c r="Q5169">
        <v>6</v>
      </c>
      <c r="R5169">
        <v>13</v>
      </c>
      <c r="S5169">
        <v>33</v>
      </c>
      <c r="T5169" t="s">
        <v>3208</v>
      </c>
      <c r="U5169" t="s">
        <v>12666</v>
      </c>
    </row>
    <row r="5170" spans="17:21">
      <c r="Q5170">
        <v>6</v>
      </c>
      <c r="R5170">
        <v>13</v>
      </c>
      <c r="S5170">
        <v>34</v>
      </c>
      <c r="T5170" t="s">
        <v>3212</v>
      </c>
      <c r="U5170" t="s">
        <v>12667</v>
      </c>
    </row>
    <row r="5171" spans="17:21">
      <c r="Q5171">
        <v>6</v>
      </c>
      <c r="R5171">
        <v>13</v>
      </c>
      <c r="S5171">
        <v>35</v>
      </c>
      <c r="T5171" t="s">
        <v>3216</v>
      </c>
      <c r="U5171" t="s">
        <v>12668</v>
      </c>
    </row>
    <row r="5172" spans="17:21">
      <c r="Q5172">
        <v>6</v>
      </c>
      <c r="R5172">
        <v>13</v>
      </c>
      <c r="S5172">
        <v>36</v>
      </c>
      <c r="T5172" t="s">
        <v>3220</v>
      </c>
      <c r="U5172" t="s">
        <v>12669</v>
      </c>
    </row>
    <row r="5173" spans="17:21">
      <c r="Q5173">
        <v>6</v>
      </c>
      <c r="R5173">
        <v>13</v>
      </c>
      <c r="S5173">
        <v>37</v>
      </c>
      <c r="T5173" t="s">
        <v>3224</v>
      </c>
      <c r="U5173" t="s">
        <v>12670</v>
      </c>
    </row>
    <row r="5174" spans="17:21">
      <c r="Q5174">
        <v>6</v>
      </c>
      <c r="R5174">
        <v>13</v>
      </c>
      <c r="S5174">
        <v>38</v>
      </c>
      <c r="T5174" t="s">
        <v>3228</v>
      </c>
      <c r="U5174" t="s">
        <v>12671</v>
      </c>
    </row>
    <row r="5175" spans="17:21">
      <c r="Q5175">
        <v>6</v>
      </c>
      <c r="R5175">
        <v>13</v>
      </c>
      <c r="S5175">
        <v>39</v>
      </c>
      <c r="T5175" t="s">
        <v>3232</v>
      </c>
      <c r="U5175" t="s">
        <v>12672</v>
      </c>
    </row>
    <row r="5176" spans="17:21">
      <c r="Q5176">
        <v>6</v>
      </c>
      <c r="R5176">
        <v>13</v>
      </c>
      <c r="S5176">
        <v>40</v>
      </c>
      <c r="T5176" t="s">
        <v>3236</v>
      </c>
      <c r="U5176" t="s">
        <v>12673</v>
      </c>
    </row>
    <row r="5177" spans="17:21">
      <c r="Q5177">
        <v>6</v>
      </c>
      <c r="R5177">
        <v>13</v>
      </c>
      <c r="S5177">
        <v>41</v>
      </c>
      <c r="T5177" t="s">
        <v>3240</v>
      </c>
      <c r="U5177" t="s">
        <v>12674</v>
      </c>
    </row>
    <row r="5178" spans="17:21">
      <c r="Q5178">
        <v>6</v>
      </c>
      <c r="R5178">
        <v>13</v>
      </c>
      <c r="S5178">
        <v>42</v>
      </c>
      <c r="T5178" t="s">
        <v>3244</v>
      </c>
      <c r="U5178" t="s">
        <v>12675</v>
      </c>
    </row>
    <row r="5179" spans="17:21">
      <c r="Q5179">
        <v>6</v>
      </c>
      <c r="R5179">
        <v>13</v>
      </c>
      <c r="S5179">
        <v>43</v>
      </c>
      <c r="T5179" t="s">
        <v>3248</v>
      </c>
      <c r="U5179" t="s">
        <v>12676</v>
      </c>
    </row>
    <row r="5180" spans="17:21">
      <c r="Q5180">
        <v>6</v>
      </c>
      <c r="R5180">
        <v>13</v>
      </c>
      <c r="S5180">
        <v>44</v>
      </c>
      <c r="T5180" t="s">
        <v>3252</v>
      </c>
      <c r="U5180" t="s">
        <v>12677</v>
      </c>
    </row>
    <row r="5181" spans="17:21">
      <c r="Q5181">
        <v>6</v>
      </c>
      <c r="R5181">
        <v>13</v>
      </c>
      <c r="S5181">
        <v>45</v>
      </c>
      <c r="T5181" t="s">
        <v>3256</v>
      </c>
      <c r="U5181" t="s">
        <v>12678</v>
      </c>
    </row>
    <row r="5182" spans="17:21">
      <c r="Q5182">
        <v>6</v>
      </c>
      <c r="R5182">
        <v>13</v>
      </c>
      <c r="S5182">
        <v>46</v>
      </c>
      <c r="T5182" t="s">
        <v>3260</v>
      </c>
      <c r="U5182" t="s">
        <v>12679</v>
      </c>
    </row>
    <row r="5183" spans="17:21">
      <c r="Q5183">
        <v>6</v>
      </c>
      <c r="R5183">
        <v>13</v>
      </c>
      <c r="S5183">
        <v>47</v>
      </c>
      <c r="T5183" t="s">
        <v>3264</v>
      </c>
      <c r="U5183" t="s">
        <v>12680</v>
      </c>
    </row>
    <row r="5184" spans="17:21">
      <c r="Q5184">
        <v>6</v>
      </c>
      <c r="R5184">
        <v>13</v>
      </c>
      <c r="S5184">
        <v>48</v>
      </c>
      <c r="T5184" t="s">
        <v>3268</v>
      </c>
      <c r="U5184" t="s">
        <v>12681</v>
      </c>
    </row>
    <row r="5185" spans="17:21">
      <c r="Q5185">
        <v>6</v>
      </c>
      <c r="R5185">
        <v>13</v>
      </c>
      <c r="S5185">
        <v>49</v>
      </c>
      <c r="T5185" t="s">
        <v>3272</v>
      </c>
      <c r="U5185" t="s">
        <v>12682</v>
      </c>
    </row>
    <row r="5186" spans="17:21">
      <c r="Q5186">
        <v>6</v>
      </c>
      <c r="R5186">
        <v>13</v>
      </c>
      <c r="S5186">
        <v>50</v>
      </c>
      <c r="T5186" t="s">
        <v>3276</v>
      </c>
      <c r="U5186" t="s">
        <v>12683</v>
      </c>
    </row>
    <row r="5187" spans="17:21">
      <c r="Q5187">
        <v>6</v>
      </c>
      <c r="R5187">
        <v>13</v>
      </c>
      <c r="S5187">
        <v>51</v>
      </c>
      <c r="T5187" t="s">
        <v>3280</v>
      </c>
      <c r="U5187" t="s">
        <v>12684</v>
      </c>
    </row>
    <row r="5188" spans="17:21">
      <c r="Q5188">
        <v>6</v>
      </c>
      <c r="R5188">
        <v>13</v>
      </c>
      <c r="S5188">
        <v>52</v>
      </c>
      <c r="T5188" t="s">
        <v>3284</v>
      </c>
      <c r="U5188" t="s">
        <v>12685</v>
      </c>
    </row>
    <row r="5189" spans="17:21">
      <c r="Q5189">
        <v>6</v>
      </c>
      <c r="R5189">
        <v>13</v>
      </c>
      <c r="S5189">
        <v>53</v>
      </c>
      <c r="T5189" t="s">
        <v>3288</v>
      </c>
      <c r="U5189" t="s">
        <v>12686</v>
      </c>
    </row>
    <row r="5190" spans="17:21">
      <c r="Q5190">
        <v>6</v>
      </c>
      <c r="R5190">
        <v>13</v>
      </c>
      <c r="S5190">
        <v>54</v>
      </c>
      <c r="T5190" t="s">
        <v>3292</v>
      </c>
      <c r="U5190" t="s">
        <v>12687</v>
      </c>
    </row>
    <row r="5191" spans="17:21">
      <c r="Q5191">
        <v>6</v>
      </c>
      <c r="R5191">
        <v>13</v>
      </c>
      <c r="S5191">
        <v>55</v>
      </c>
      <c r="T5191" t="s">
        <v>3296</v>
      </c>
      <c r="U5191" t="s">
        <v>12688</v>
      </c>
    </row>
    <row r="5192" spans="17:21">
      <c r="Q5192">
        <v>6</v>
      </c>
      <c r="R5192">
        <v>13</v>
      </c>
      <c r="S5192">
        <v>56</v>
      </c>
      <c r="T5192" t="s">
        <v>3300</v>
      </c>
      <c r="U5192" t="s">
        <v>12689</v>
      </c>
    </row>
    <row r="5193" spans="17:21">
      <c r="Q5193">
        <v>6</v>
      </c>
      <c r="R5193">
        <v>13</v>
      </c>
      <c r="S5193">
        <v>57</v>
      </c>
      <c r="T5193" t="s">
        <v>3304</v>
      </c>
      <c r="U5193" t="s">
        <v>12690</v>
      </c>
    </row>
    <row r="5194" spans="17:21">
      <c r="Q5194">
        <v>6</v>
      </c>
      <c r="R5194">
        <v>13</v>
      </c>
      <c r="S5194">
        <v>58</v>
      </c>
      <c r="T5194" t="s">
        <v>3308</v>
      </c>
      <c r="U5194" t="s">
        <v>12691</v>
      </c>
    </row>
    <row r="5195" spans="17:21">
      <c r="Q5195">
        <v>6</v>
      </c>
      <c r="R5195">
        <v>13</v>
      </c>
      <c r="S5195">
        <v>59</v>
      </c>
      <c r="T5195" t="s">
        <v>3312</v>
      </c>
      <c r="U5195" t="s">
        <v>12692</v>
      </c>
    </row>
    <row r="5196" spans="17:21">
      <c r="Q5196">
        <v>6</v>
      </c>
      <c r="R5196">
        <v>13</v>
      </c>
      <c r="S5196">
        <v>60</v>
      </c>
      <c r="T5196" t="s">
        <v>3316</v>
      </c>
      <c r="U5196" t="s">
        <v>12693</v>
      </c>
    </row>
    <row r="5197" spans="17:21">
      <c r="Q5197">
        <v>6</v>
      </c>
      <c r="R5197">
        <v>13</v>
      </c>
      <c r="S5197">
        <v>61</v>
      </c>
      <c r="T5197" t="s">
        <v>3320</v>
      </c>
      <c r="U5197" t="s">
        <v>12694</v>
      </c>
    </row>
    <row r="5198" spans="17:21">
      <c r="Q5198">
        <v>6</v>
      </c>
      <c r="R5198">
        <v>13</v>
      </c>
      <c r="S5198">
        <v>62</v>
      </c>
      <c r="T5198" t="s">
        <v>3324</v>
      </c>
      <c r="U5198" t="s">
        <v>12695</v>
      </c>
    </row>
    <row r="5199" spans="17:21">
      <c r="Q5199">
        <v>6</v>
      </c>
      <c r="R5199">
        <v>14</v>
      </c>
      <c r="S5199">
        <v>1</v>
      </c>
      <c r="T5199" t="s">
        <v>3449</v>
      </c>
      <c r="U5199" t="s">
        <v>12696</v>
      </c>
    </row>
    <row r="5200" spans="17:21">
      <c r="Q5200">
        <v>6</v>
      </c>
      <c r="R5200">
        <v>14</v>
      </c>
      <c r="S5200">
        <v>2</v>
      </c>
      <c r="T5200" t="s">
        <v>12697</v>
      </c>
      <c r="U5200" t="s">
        <v>12698</v>
      </c>
    </row>
    <row r="5201" spans="17:21">
      <c r="Q5201">
        <v>6</v>
      </c>
      <c r="R5201">
        <v>14</v>
      </c>
      <c r="S5201">
        <v>3</v>
      </c>
      <c r="T5201" t="s">
        <v>3453</v>
      </c>
      <c r="U5201" t="s">
        <v>12699</v>
      </c>
    </row>
    <row r="5202" spans="17:21">
      <c r="Q5202">
        <v>6</v>
      </c>
      <c r="R5202">
        <v>14</v>
      </c>
      <c r="S5202">
        <v>4</v>
      </c>
      <c r="T5202" t="s">
        <v>3457</v>
      </c>
      <c r="U5202" t="s">
        <v>12700</v>
      </c>
    </row>
    <row r="5203" spans="17:21">
      <c r="Q5203">
        <v>6</v>
      </c>
      <c r="R5203">
        <v>14</v>
      </c>
      <c r="S5203">
        <v>5</v>
      </c>
      <c r="T5203" t="s">
        <v>3461</v>
      </c>
      <c r="U5203" t="s">
        <v>12701</v>
      </c>
    </row>
    <row r="5204" spans="17:21">
      <c r="Q5204">
        <v>6</v>
      </c>
      <c r="R5204">
        <v>14</v>
      </c>
      <c r="S5204">
        <v>6</v>
      </c>
      <c r="T5204" t="s">
        <v>3465</v>
      </c>
      <c r="U5204" t="s">
        <v>12702</v>
      </c>
    </row>
    <row r="5205" spans="17:21">
      <c r="Q5205">
        <v>6</v>
      </c>
      <c r="R5205">
        <v>14</v>
      </c>
      <c r="S5205">
        <v>7</v>
      </c>
      <c r="T5205" t="s">
        <v>3469</v>
      </c>
      <c r="U5205" t="s">
        <v>12703</v>
      </c>
    </row>
    <row r="5206" spans="17:21">
      <c r="Q5206">
        <v>6</v>
      </c>
      <c r="R5206">
        <v>14</v>
      </c>
      <c r="S5206">
        <v>8</v>
      </c>
      <c r="T5206" t="s">
        <v>3473</v>
      </c>
      <c r="U5206" t="s">
        <v>12704</v>
      </c>
    </row>
    <row r="5207" spans="17:21">
      <c r="Q5207">
        <v>6</v>
      </c>
      <c r="R5207">
        <v>14</v>
      </c>
      <c r="S5207">
        <v>9</v>
      </c>
      <c r="T5207" t="s">
        <v>3477</v>
      </c>
      <c r="U5207" t="s">
        <v>12705</v>
      </c>
    </row>
    <row r="5208" spans="17:21">
      <c r="Q5208">
        <v>6</v>
      </c>
      <c r="R5208">
        <v>14</v>
      </c>
      <c r="S5208">
        <v>10</v>
      </c>
      <c r="T5208" t="s">
        <v>3481</v>
      </c>
      <c r="U5208" t="s">
        <v>12706</v>
      </c>
    </row>
    <row r="5209" spans="17:21">
      <c r="Q5209">
        <v>6</v>
      </c>
      <c r="R5209">
        <v>14</v>
      </c>
      <c r="S5209">
        <v>11</v>
      </c>
      <c r="T5209" t="s">
        <v>3485</v>
      </c>
      <c r="U5209" t="s">
        <v>12707</v>
      </c>
    </row>
    <row r="5210" spans="17:21">
      <c r="Q5210">
        <v>6</v>
      </c>
      <c r="R5210">
        <v>14</v>
      </c>
      <c r="S5210">
        <v>12</v>
      </c>
      <c r="T5210" t="s">
        <v>3489</v>
      </c>
      <c r="U5210" t="s">
        <v>12708</v>
      </c>
    </row>
    <row r="5211" spans="17:21">
      <c r="Q5211">
        <v>6</v>
      </c>
      <c r="R5211">
        <v>14</v>
      </c>
      <c r="S5211">
        <v>13</v>
      </c>
      <c r="T5211" t="s">
        <v>3493</v>
      </c>
      <c r="U5211" t="s">
        <v>12709</v>
      </c>
    </row>
    <row r="5212" spans="17:21">
      <c r="Q5212">
        <v>6</v>
      </c>
      <c r="R5212">
        <v>14</v>
      </c>
      <c r="S5212">
        <v>14</v>
      </c>
      <c r="T5212" t="s">
        <v>3497</v>
      </c>
      <c r="U5212" t="s">
        <v>12710</v>
      </c>
    </row>
    <row r="5213" spans="17:21">
      <c r="Q5213">
        <v>6</v>
      </c>
      <c r="R5213">
        <v>14</v>
      </c>
      <c r="S5213">
        <v>15</v>
      </c>
      <c r="T5213" t="s">
        <v>3501</v>
      </c>
      <c r="U5213" t="s">
        <v>12711</v>
      </c>
    </row>
    <row r="5214" spans="17:21">
      <c r="Q5214">
        <v>6</v>
      </c>
      <c r="R5214">
        <v>14</v>
      </c>
      <c r="S5214">
        <v>16</v>
      </c>
      <c r="T5214" t="s">
        <v>3505</v>
      </c>
      <c r="U5214" t="s">
        <v>12712</v>
      </c>
    </row>
    <row r="5215" spans="17:21">
      <c r="Q5215">
        <v>6</v>
      </c>
      <c r="R5215">
        <v>14</v>
      </c>
      <c r="S5215">
        <v>17</v>
      </c>
      <c r="T5215" t="s">
        <v>3509</v>
      </c>
      <c r="U5215" t="s">
        <v>12713</v>
      </c>
    </row>
    <row r="5216" spans="17:21">
      <c r="Q5216">
        <v>6</v>
      </c>
      <c r="R5216">
        <v>14</v>
      </c>
      <c r="S5216">
        <v>18</v>
      </c>
      <c r="T5216" t="s">
        <v>3513</v>
      </c>
      <c r="U5216" t="s">
        <v>12714</v>
      </c>
    </row>
    <row r="5217" spans="17:21">
      <c r="Q5217">
        <v>6</v>
      </c>
      <c r="R5217">
        <v>14</v>
      </c>
      <c r="S5217">
        <v>19</v>
      </c>
      <c r="T5217" t="s">
        <v>3516</v>
      </c>
      <c r="U5217" t="s">
        <v>12715</v>
      </c>
    </row>
    <row r="5218" spans="17:21">
      <c r="Q5218">
        <v>6</v>
      </c>
      <c r="R5218">
        <v>14</v>
      </c>
      <c r="S5218">
        <v>20</v>
      </c>
      <c r="T5218" t="s">
        <v>3519</v>
      </c>
      <c r="U5218" t="s">
        <v>12716</v>
      </c>
    </row>
    <row r="5219" spans="17:21">
      <c r="Q5219">
        <v>6</v>
      </c>
      <c r="R5219">
        <v>14</v>
      </c>
      <c r="S5219">
        <v>21</v>
      </c>
      <c r="T5219" t="s">
        <v>3523</v>
      </c>
      <c r="U5219" t="s">
        <v>12717</v>
      </c>
    </row>
    <row r="5220" spans="17:21">
      <c r="Q5220">
        <v>6</v>
      </c>
      <c r="R5220">
        <v>14</v>
      </c>
      <c r="S5220">
        <v>22</v>
      </c>
      <c r="T5220" t="s">
        <v>3527</v>
      </c>
      <c r="U5220" t="s">
        <v>12718</v>
      </c>
    </row>
    <row r="5221" spans="17:21">
      <c r="Q5221">
        <v>6</v>
      </c>
      <c r="R5221">
        <v>14</v>
      </c>
      <c r="S5221">
        <v>23</v>
      </c>
      <c r="T5221" t="s">
        <v>3531</v>
      </c>
      <c r="U5221" t="s">
        <v>12719</v>
      </c>
    </row>
    <row r="5222" spans="17:21">
      <c r="Q5222">
        <v>6</v>
      </c>
      <c r="R5222">
        <v>14</v>
      </c>
      <c r="S5222">
        <v>24</v>
      </c>
      <c r="T5222" t="s">
        <v>3535</v>
      </c>
      <c r="U5222" t="s">
        <v>12720</v>
      </c>
    </row>
    <row r="5223" spans="17:21">
      <c r="Q5223">
        <v>6</v>
      </c>
      <c r="R5223">
        <v>14</v>
      </c>
      <c r="S5223">
        <v>25</v>
      </c>
      <c r="T5223" t="s">
        <v>3539</v>
      </c>
      <c r="U5223" t="s">
        <v>12721</v>
      </c>
    </row>
    <row r="5224" spans="17:21">
      <c r="Q5224">
        <v>6</v>
      </c>
      <c r="R5224">
        <v>14</v>
      </c>
      <c r="S5224">
        <v>26</v>
      </c>
      <c r="T5224" t="s">
        <v>3543</v>
      </c>
      <c r="U5224" t="s">
        <v>12722</v>
      </c>
    </row>
    <row r="5225" spans="17:21">
      <c r="Q5225">
        <v>6</v>
      </c>
      <c r="R5225">
        <v>14</v>
      </c>
      <c r="S5225">
        <v>27</v>
      </c>
      <c r="T5225" t="s">
        <v>3547</v>
      </c>
      <c r="U5225" t="s">
        <v>12723</v>
      </c>
    </row>
    <row r="5226" spans="17:21">
      <c r="Q5226">
        <v>6</v>
      </c>
      <c r="R5226">
        <v>14</v>
      </c>
      <c r="S5226">
        <v>28</v>
      </c>
      <c r="T5226" t="s">
        <v>3551</v>
      </c>
      <c r="U5226" t="s">
        <v>12724</v>
      </c>
    </row>
    <row r="5227" spans="17:21">
      <c r="Q5227">
        <v>6</v>
      </c>
      <c r="R5227">
        <v>14</v>
      </c>
      <c r="S5227">
        <v>29</v>
      </c>
      <c r="T5227" t="s">
        <v>3555</v>
      </c>
      <c r="U5227" t="s">
        <v>12725</v>
      </c>
    </row>
    <row r="5228" spans="17:21">
      <c r="Q5228">
        <v>6</v>
      </c>
      <c r="R5228">
        <v>14</v>
      </c>
      <c r="S5228">
        <v>30</v>
      </c>
      <c r="T5228" t="s">
        <v>3559</v>
      </c>
      <c r="U5228" t="s">
        <v>12726</v>
      </c>
    </row>
    <row r="5229" spans="17:21">
      <c r="Q5229">
        <v>6</v>
      </c>
      <c r="R5229">
        <v>14</v>
      </c>
      <c r="S5229">
        <v>31</v>
      </c>
      <c r="T5229" t="s">
        <v>3563</v>
      </c>
      <c r="U5229" t="s">
        <v>12727</v>
      </c>
    </row>
    <row r="5230" spans="17:21">
      <c r="Q5230">
        <v>6</v>
      </c>
      <c r="R5230">
        <v>15</v>
      </c>
      <c r="S5230">
        <v>1</v>
      </c>
      <c r="T5230" t="s">
        <v>3567</v>
      </c>
      <c r="U5230" t="s">
        <v>12728</v>
      </c>
    </row>
    <row r="5231" spans="17:21">
      <c r="Q5231">
        <v>6</v>
      </c>
      <c r="R5231">
        <v>15</v>
      </c>
      <c r="S5231">
        <v>2</v>
      </c>
      <c r="T5231" t="s">
        <v>3571</v>
      </c>
      <c r="U5231" t="s">
        <v>12729</v>
      </c>
    </row>
    <row r="5232" spans="17:21">
      <c r="Q5232">
        <v>6</v>
      </c>
      <c r="R5232">
        <v>15</v>
      </c>
      <c r="S5232">
        <v>3</v>
      </c>
      <c r="T5232" t="s">
        <v>3575</v>
      </c>
      <c r="U5232" t="s">
        <v>12730</v>
      </c>
    </row>
    <row r="5233" spans="17:21">
      <c r="Q5233">
        <v>6</v>
      </c>
      <c r="R5233">
        <v>15</v>
      </c>
      <c r="S5233">
        <v>4</v>
      </c>
      <c r="T5233" t="s">
        <v>3579</v>
      </c>
      <c r="U5233" t="s">
        <v>12731</v>
      </c>
    </row>
    <row r="5234" spans="17:21">
      <c r="Q5234">
        <v>6</v>
      </c>
      <c r="R5234">
        <v>15</v>
      </c>
      <c r="S5234">
        <v>5</v>
      </c>
      <c r="T5234" t="s">
        <v>3583</v>
      </c>
      <c r="U5234" t="s">
        <v>12732</v>
      </c>
    </row>
    <row r="5235" spans="17:21">
      <c r="Q5235">
        <v>6</v>
      </c>
      <c r="R5235">
        <v>15</v>
      </c>
      <c r="S5235">
        <v>6</v>
      </c>
      <c r="T5235" t="s">
        <v>3587</v>
      </c>
      <c r="U5235" t="s">
        <v>12733</v>
      </c>
    </row>
    <row r="5236" spans="17:21">
      <c r="Q5236">
        <v>6</v>
      </c>
      <c r="R5236">
        <v>15</v>
      </c>
      <c r="S5236">
        <v>7</v>
      </c>
      <c r="T5236" t="s">
        <v>3591</v>
      </c>
      <c r="U5236" t="s">
        <v>12734</v>
      </c>
    </row>
    <row r="5237" spans="17:21">
      <c r="Q5237">
        <v>6</v>
      </c>
      <c r="R5237">
        <v>15</v>
      </c>
      <c r="S5237">
        <v>8</v>
      </c>
      <c r="T5237" t="s">
        <v>3595</v>
      </c>
      <c r="U5237" t="s">
        <v>12735</v>
      </c>
    </row>
    <row r="5238" spans="17:21">
      <c r="Q5238">
        <v>6</v>
      </c>
      <c r="R5238">
        <v>15</v>
      </c>
      <c r="S5238">
        <v>9</v>
      </c>
      <c r="T5238" t="s">
        <v>3599</v>
      </c>
      <c r="U5238" t="s">
        <v>12736</v>
      </c>
    </row>
    <row r="5239" spans="17:21">
      <c r="Q5239">
        <v>6</v>
      </c>
      <c r="R5239">
        <v>15</v>
      </c>
      <c r="S5239">
        <v>10</v>
      </c>
      <c r="T5239" t="s">
        <v>3603</v>
      </c>
      <c r="U5239" t="s">
        <v>12737</v>
      </c>
    </row>
    <row r="5240" spans="17:21">
      <c r="Q5240">
        <v>6</v>
      </c>
      <c r="R5240">
        <v>15</v>
      </c>
      <c r="S5240">
        <v>11</v>
      </c>
      <c r="T5240" t="s">
        <v>3607</v>
      </c>
      <c r="U5240" t="s">
        <v>12738</v>
      </c>
    </row>
    <row r="5241" spans="17:21">
      <c r="Q5241">
        <v>6</v>
      </c>
      <c r="R5241">
        <v>15</v>
      </c>
      <c r="S5241">
        <v>12</v>
      </c>
      <c r="T5241" t="s">
        <v>3611</v>
      </c>
      <c r="U5241" t="s">
        <v>12739</v>
      </c>
    </row>
    <row r="5242" spans="17:21">
      <c r="Q5242">
        <v>6</v>
      </c>
      <c r="R5242">
        <v>15</v>
      </c>
      <c r="S5242">
        <v>13</v>
      </c>
      <c r="T5242" t="s">
        <v>3615</v>
      </c>
      <c r="U5242" t="s">
        <v>12740</v>
      </c>
    </row>
    <row r="5243" spans="17:21">
      <c r="Q5243">
        <v>6</v>
      </c>
      <c r="R5243">
        <v>15</v>
      </c>
      <c r="S5243">
        <v>14</v>
      </c>
      <c r="T5243" t="s">
        <v>3619</v>
      </c>
      <c r="U5243" t="s">
        <v>12741</v>
      </c>
    </row>
    <row r="5244" spans="17:21">
      <c r="Q5244">
        <v>6</v>
      </c>
      <c r="R5244">
        <v>15</v>
      </c>
      <c r="S5244">
        <v>15</v>
      </c>
      <c r="T5244" t="s">
        <v>3623</v>
      </c>
      <c r="U5244" t="s">
        <v>12742</v>
      </c>
    </row>
    <row r="5245" spans="17:21">
      <c r="Q5245">
        <v>6</v>
      </c>
      <c r="R5245">
        <v>15</v>
      </c>
      <c r="S5245">
        <v>16</v>
      </c>
      <c r="T5245" t="s">
        <v>3627</v>
      </c>
      <c r="U5245" t="s">
        <v>12743</v>
      </c>
    </row>
    <row r="5246" spans="17:21">
      <c r="Q5246">
        <v>6</v>
      </c>
      <c r="R5246">
        <v>15</v>
      </c>
      <c r="S5246">
        <v>17</v>
      </c>
      <c r="T5246" t="s">
        <v>3631</v>
      </c>
      <c r="U5246" t="s">
        <v>12744</v>
      </c>
    </row>
    <row r="5247" spans="17:21">
      <c r="Q5247">
        <v>6</v>
      </c>
      <c r="R5247">
        <v>15</v>
      </c>
      <c r="S5247">
        <v>18</v>
      </c>
      <c r="T5247" t="s">
        <v>3635</v>
      </c>
      <c r="U5247" t="s">
        <v>12745</v>
      </c>
    </row>
    <row r="5248" spans="17:21">
      <c r="Q5248">
        <v>6</v>
      </c>
      <c r="R5248">
        <v>15</v>
      </c>
      <c r="S5248">
        <v>19</v>
      </c>
      <c r="T5248" t="s">
        <v>3638</v>
      </c>
      <c r="U5248" t="s">
        <v>12746</v>
      </c>
    </row>
    <row r="5249" spans="17:21">
      <c r="Q5249">
        <v>6</v>
      </c>
      <c r="R5249">
        <v>15</v>
      </c>
      <c r="S5249">
        <v>20</v>
      </c>
      <c r="T5249" t="s">
        <v>3641</v>
      </c>
      <c r="U5249" t="s">
        <v>12747</v>
      </c>
    </row>
    <row r="5250" spans="17:21">
      <c r="Q5250">
        <v>6</v>
      </c>
      <c r="R5250">
        <v>15</v>
      </c>
      <c r="S5250">
        <v>21</v>
      </c>
      <c r="T5250" t="s">
        <v>3645</v>
      </c>
      <c r="U5250" t="s">
        <v>12748</v>
      </c>
    </row>
    <row r="5251" spans="17:21">
      <c r="Q5251">
        <v>6</v>
      </c>
      <c r="R5251">
        <v>15</v>
      </c>
      <c r="S5251">
        <v>22</v>
      </c>
      <c r="T5251" t="s">
        <v>3649</v>
      </c>
      <c r="U5251" t="s">
        <v>12749</v>
      </c>
    </row>
    <row r="5252" spans="17:21">
      <c r="Q5252">
        <v>6</v>
      </c>
      <c r="R5252">
        <v>15</v>
      </c>
      <c r="S5252">
        <v>23</v>
      </c>
      <c r="T5252" t="s">
        <v>3653</v>
      </c>
      <c r="U5252" t="s">
        <v>12750</v>
      </c>
    </row>
    <row r="5253" spans="17:21">
      <c r="Q5253">
        <v>6</v>
      </c>
      <c r="R5253">
        <v>15</v>
      </c>
      <c r="S5253">
        <v>24</v>
      </c>
      <c r="T5253" t="s">
        <v>3657</v>
      </c>
      <c r="U5253" t="s">
        <v>12751</v>
      </c>
    </row>
    <row r="5254" spans="17:21">
      <c r="Q5254">
        <v>6</v>
      </c>
      <c r="R5254">
        <v>15</v>
      </c>
      <c r="S5254">
        <v>25</v>
      </c>
      <c r="T5254" t="s">
        <v>3661</v>
      </c>
      <c r="U5254" t="s">
        <v>12752</v>
      </c>
    </row>
    <row r="5255" spans="17:21">
      <c r="Q5255">
        <v>6</v>
      </c>
      <c r="R5255">
        <v>15</v>
      </c>
      <c r="S5255">
        <v>26</v>
      </c>
      <c r="T5255" t="s">
        <v>3665</v>
      </c>
      <c r="U5255" t="s">
        <v>12753</v>
      </c>
    </row>
    <row r="5256" spans="17:21">
      <c r="Q5256">
        <v>6</v>
      </c>
      <c r="R5256">
        <v>15</v>
      </c>
      <c r="S5256">
        <v>27</v>
      </c>
      <c r="T5256" t="s">
        <v>3669</v>
      </c>
      <c r="U5256" t="s">
        <v>12754</v>
      </c>
    </row>
    <row r="5257" spans="17:21">
      <c r="Q5257">
        <v>6</v>
      </c>
      <c r="R5257">
        <v>16</v>
      </c>
      <c r="S5257">
        <v>1</v>
      </c>
      <c r="T5257" t="s">
        <v>3673</v>
      </c>
      <c r="U5257" t="s">
        <v>12755</v>
      </c>
    </row>
    <row r="5258" spans="17:21">
      <c r="Q5258">
        <v>6</v>
      </c>
      <c r="R5258">
        <v>16</v>
      </c>
      <c r="S5258">
        <v>2</v>
      </c>
      <c r="T5258" t="s">
        <v>3677</v>
      </c>
      <c r="U5258" t="s">
        <v>12756</v>
      </c>
    </row>
    <row r="5259" spans="17:21">
      <c r="Q5259">
        <v>6</v>
      </c>
      <c r="R5259">
        <v>16</v>
      </c>
      <c r="S5259">
        <v>3</v>
      </c>
      <c r="T5259" t="s">
        <v>3681</v>
      </c>
      <c r="U5259" t="s">
        <v>12757</v>
      </c>
    </row>
    <row r="5260" spans="17:21">
      <c r="Q5260">
        <v>6</v>
      </c>
      <c r="R5260">
        <v>16</v>
      </c>
      <c r="S5260">
        <v>4</v>
      </c>
      <c r="T5260" t="s">
        <v>3685</v>
      </c>
      <c r="U5260" t="s">
        <v>12758</v>
      </c>
    </row>
    <row r="5261" spans="17:21">
      <c r="Q5261">
        <v>6</v>
      </c>
      <c r="R5261">
        <v>16</v>
      </c>
      <c r="S5261">
        <v>5</v>
      </c>
      <c r="T5261" t="s">
        <v>3689</v>
      </c>
      <c r="U5261" t="s">
        <v>12759</v>
      </c>
    </row>
    <row r="5262" spans="17:21">
      <c r="Q5262">
        <v>6</v>
      </c>
      <c r="R5262">
        <v>16</v>
      </c>
      <c r="S5262">
        <v>6</v>
      </c>
      <c r="T5262" t="s">
        <v>3692</v>
      </c>
      <c r="U5262" t="s">
        <v>12760</v>
      </c>
    </row>
    <row r="5263" spans="17:21">
      <c r="Q5263">
        <v>6</v>
      </c>
      <c r="R5263">
        <v>16</v>
      </c>
      <c r="S5263">
        <v>7</v>
      </c>
      <c r="T5263" t="s">
        <v>3695</v>
      </c>
      <c r="U5263" t="s">
        <v>12761</v>
      </c>
    </row>
    <row r="5264" spans="17:21">
      <c r="Q5264">
        <v>6</v>
      </c>
      <c r="R5264">
        <v>16</v>
      </c>
      <c r="S5264">
        <v>8</v>
      </c>
      <c r="T5264" t="s">
        <v>3699</v>
      </c>
      <c r="U5264" t="s">
        <v>12762</v>
      </c>
    </row>
    <row r="5265" spans="17:21">
      <c r="Q5265">
        <v>6</v>
      </c>
      <c r="R5265">
        <v>16</v>
      </c>
      <c r="S5265">
        <v>9</v>
      </c>
      <c r="T5265" t="s">
        <v>3703</v>
      </c>
      <c r="U5265" t="s">
        <v>12763</v>
      </c>
    </row>
    <row r="5266" spans="17:21">
      <c r="Q5266">
        <v>6</v>
      </c>
      <c r="R5266">
        <v>16</v>
      </c>
      <c r="S5266">
        <v>10</v>
      </c>
      <c r="T5266" t="s">
        <v>3707</v>
      </c>
      <c r="U5266" t="s">
        <v>12764</v>
      </c>
    </row>
    <row r="5267" spans="17:21">
      <c r="Q5267">
        <v>6</v>
      </c>
      <c r="R5267">
        <v>16</v>
      </c>
      <c r="S5267">
        <v>11</v>
      </c>
      <c r="T5267" t="s">
        <v>3711</v>
      </c>
      <c r="U5267" t="s">
        <v>12765</v>
      </c>
    </row>
    <row r="5268" spans="17:21">
      <c r="Q5268">
        <v>6</v>
      </c>
      <c r="R5268">
        <v>16</v>
      </c>
      <c r="S5268">
        <v>12</v>
      </c>
      <c r="T5268" t="s">
        <v>3715</v>
      </c>
      <c r="U5268" t="s">
        <v>12766</v>
      </c>
    </row>
    <row r="5269" spans="17:21">
      <c r="Q5269">
        <v>6</v>
      </c>
      <c r="R5269">
        <v>16</v>
      </c>
      <c r="S5269">
        <v>13</v>
      </c>
      <c r="T5269" t="s">
        <v>3719</v>
      </c>
      <c r="U5269" t="s">
        <v>12767</v>
      </c>
    </row>
    <row r="5270" spans="17:21">
      <c r="Q5270">
        <v>6</v>
      </c>
      <c r="R5270">
        <v>16</v>
      </c>
      <c r="S5270">
        <v>14</v>
      </c>
      <c r="T5270" t="s">
        <v>3723</v>
      </c>
      <c r="U5270" t="s">
        <v>12768</v>
      </c>
    </row>
    <row r="5271" spans="17:21">
      <c r="Q5271">
        <v>6</v>
      </c>
      <c r="R5271">
        <v>16</v>
      </c>
      <c r="S5271">
        <v>15</v>
      </c>
      <c r="T5271" t="s">
        <v>3727</v>
      </c>
      <c r="U5271" t="s">
        <v>12769</v>
      </c>
    </row>
    <row r="5272" spans="17:21">
      <c r="Q5272">
        <v>6</v>
      </c>
      <c r="R5272">
        <v>16</v>
      </c>
      <c r="S5272">
        <v>16</v>
      </c>
      <c r="T5272" t="s">
        <v>3731</v>
      </c>
      <c r="U5272" t="s">
        <v>12770</v>
      </c>
    </row>
    <row r="5273" spans="17:21">
      <c r="Q5273">
        <v>6</v>
      </c>
      <c r="R5273">
        <v>16</v>
      </c>
      <c r="S5273">
        <v>17</v>
      </c>
      <c r="T5273" t="s">
        <v>3735</v>
      </c>
      <c r="U5273" t="s">
        <v>12771</v>
      </c>
    </row>
    <row r="5274" spans="17:21">
      <c r="Q5274">
        <v>6</v>
      </c>
      <c r="R5274">
        <v>16</v>
      </c>
      <c r="S5274">
        <v>18</v>
      </c>
      <c r="T5274" t="s">
        <v>3738</v>
      </c>
      <c r="U5274" t="s">
        <v>12772</v>
      </c>
    </row>
    <row r="5275" spans="17:21">
      <c r="Q5275">
        <v>6</v>
      </c>
      <c r="R5275">
        <v>16</v>
      </c>
      <c r="S5275">
        <v>19</v>
      </c>
      <c r="T5275" t="s">
        <v>3742</v>
      </c>
      <c r="U5275" t="s">
        <v>12773</v>
      </c>
    </row>
    <row r="5276" spans="17:21">
      <c r="Q5276">
        <v>6</v>
      </c>
      <c r="R5276">
        <v>16</v>
      </c>
      <c r="S5276">
        <v>20</v>
      </c>
      <c r="T5276" t="s">
        <v>3745</v>
      </c>
      <c r="U5276" t="s">
        <v>12774</v>
      </c>
    </row>
    <row r="5277" spans="17:21">
      <c r="Q5277">
        <v>6</v>
      </c>
      <c r="R5277">
        <v>16</v>
      </c>
      <c r="S5277">
        <v>21</v>
      </c>
      <c r="T5277" t="s">
        <v>3749</v>
      </c>
      <c r="U5277" t="s">
        <v>12775</v>
      </c>
    </row>
    <row r="5278" spans="17:21">
      <c r="Q5278">
        <v>6</v>
      </c>
      <c r="R5278">
        <v>16</v>
      </c>
      <c r="S5278">
        <v>22</v>
      </c>
      <c r="T5278" t="s">
        <v>3753</v>
      </c>
      <c r="U5278" t="s">
        <v>12776</v>
      </c>
    </row>
    <row r="5279" spans="17:21">
      <c r="Q5279">
        <v>6</v>
      </c>
      <c r="R5279">
        <v>16</v>
      </c>
      <c r="S5279">
        <v>23</v>
      </c>
      <c r="T5279" t="s">
        <v>3757</v>
      </c>
      <c r="U5279" t="s">
        <v>12777</v>
      </c>
    </row>
    <row r="5280" spans="17:21">
      <c r="Q5280">
        <v>6</v>
      </c>
      <c r="R5280">
        <v>16</v>
      </c>
      <c r="S5280">
        <v>24</v>
      </c>
      <c r="T5280" t="s">
        <v>3761</v>
      </c>
      <c r="U5280" t="s">
        <v>12778</v>
      </c>
    </row>
    <row r="5281" spans="17:21">
      <c r="Q5281">
        <v>6</v>
      </c>
      <c r="R5281">
        <v>16</v>
      </c>
      <c r="S5281">
        <v>25</v>
      </c>
      <c r="T5281" t="s">
        <v>3765</v>
      </c>
      <c r="U5281" t="s">
        <v>12779</v>
      </c>
    </row>
    <row r="5282" spans="17:21">
      <c r="Q5282">
        <v>6</v>
      </c>
      <c r="R5282">
        <v>16</v>
      </c>
      <c r="S5282">
        <v>26</v>
      </c>
      <c r="T5282" t="s">
        <v>3769</v>
      </c>
      <c r="U5282" t="s">
        <v>12780</v>
      </c>
    </row>
    <row r="5283" spans="17:21">
      <c r="Q5283">
        <v>6</v>
      </c>
      <c r="R5283">
        <v>16</v>
      </c>
      <c r="S5283">
        <v>27</v>
      </c>
      <c r="T5283" t="s">
        <v>3773</v>
      </c>
      <c r="U5283" t="s">
        <v>12781</v>
      </c>
    </row>
    <row r="5284" spans="17:21">
      <c r="Q5284">
        <v>6</v>
      </c>
      <c r="R5284">
        <v>16</v>
      </c>
      <c r="S5284">
        <v>28</v>
      </c>
      <c r="T5284" t="s">
        <v>3777</v>
      </c>
      <c r="U5284" t="s">
        <v>12782</v>
      </c>
    </row>
    <row r="5285" spans="17:21">
      <c r="Q5285">
        <v>6</v>
      </c>
      <c r="R5285">
        <v>16</v>
      </c>
      <c r="S5285">
        <v>29</v>
      </c>
      <c r="T5285" t="s">
        <v>3781</v>
      </c>
      <c r="U5285" t="s">
        <v>12783</v>
      </c>
    </row>
    <row r="5286" spans="17:21">
      <c r="Q5286">
        <v>6</v>
      </c>
      <c r="R5286">
        <v>16</v>
      </c>
      <c r="S5286">
        <v>30</v>
      </c>
      <c r="T5286" t="s">
        <v>3785</v>
      </c>
      <c r="U5286" t="s">
        <v>12784</v>
      </c>
    </row>
    <row r="5287" spans="17:21">
      <c r="Q5287">
        <v>6</v>
      </c>
      <c r="R5287">
        <v>16</v>
      </c>
      <c r="S5287">
        <v>31</v>
      </c>
      <c r="T5287" t="s">
        <v>3789</v>
      </c>
      <c r="U5287" t="s">
        <v>12785</v>
      </c>
    </row>
    <row r="5288" spans="17:21">
      <c r="Q5288">
        <v>6</v>
      </c>
      <c r="R5288">
        <v>16</v>
      </c>
      <c r="S5288">
        <v>32</v>
      </c>
      <c r="T5288" t="s">
        <v>3793</v>
      </c>
      <c r="U5288" t="s">
        <v>12786</v>
      </c>
    </row>
    <row r="5289" spans="17:21">
      <c r="Q5289">
        <v>6</v>
      </c>
      <c r="R5289">
        <v>16</v>
      </c>
      <c r="S5289">
        <v>33</v>
      </c>
      <c r="T5289" t="s">
        <v>3797</v>
      </c>
      <c r="U5289" t="s">
        <v>12787</v>
      </c>
    </row>
    <row r="5290" spans="17:21">
      <c r="Q5290">
        <v>6</v>
      </c>
      <c r="R5290">
        <v>16</v>
      </c>
      <c r="S5290">
        <v>34</v>
      </c>
      <c r="T5290" t="s">
        <v>3801</v>
      </c>
      <c r="U5290" t="s">
        <v>12788</v>
      </c>
    </row>
    <row r="5291" spans="17:21">
      <c r="Q5291">
        <v>6</v>
      </c>
      <c r="R5291">
        <v>16</v>
      </c>
      <c r="S5291">
        <v>35</v>
      </c>
      <c r="T5291" t="s">
        <v>3805</v>
      </c>
      <c r="U5291" t="s">
        <v>12789</v>
      </c>
    </row>
    <row r="5292" spans="17:21">
      <c r="Q5292">
        <v>6</v>
      </c>
      <c r="R5292">
        <v>16</v>
      </c>
      <c r="S5292">
        <v>36</v>
      </c>
      <c r="T5292" t="s">
        <v>3809</v>
      </c>
      <c r="U5292" t="s">
        <v>12790</v>
      </c>
    </row>
    <row r="5293" spans="17:21">
      <c r="Q5293">
        <v>6</v>
      </c>
      <c r="R5293">
        <v>16</v>
      </c>
      <c r="S5293">
        <v>37</v>
      </c>
      <c r="T5293" t="s">
        <v>3813</v>
      </c>
      <c r="U5293" t="s">
        <v>12791</v>
      </c>
    </row>
    <row r="5294" spans="17:21">
      <c r="Q5294">
        <v>6</v>
      </c>
      <c r="R5294">
        <v>16</v>
      </c>
      <c r="S5294">
        <v>38</v>
      </c>
      <c r="T5294" t="s">
        <v>3817</v>
      </c>
      <c r="U5294" t="s">
        <v>12792</v>
      </c>
    </row>
    <row r="5295" spans="17:21">
      <c r="Q5295">
        <v>6</v>
      </c>
      <c r="R5295">
        <v>16</v>
      </c>
      <c r="S5295">
        <v>39</v>
      </c>
      <c r="T5295" t="s">
        <v>3821</v>
      </c>
      <c r="U5295" t="s">
        <v>12793</v>
      </c>
    </row>
    <row r="5296" spans="17:21">
      <c r="Q5296">
        <v>6</v>
      </c>
      <c r="R5296">
        <v>16</v>
      </c>
      <c r="S5296">
        <v>40</v>
      </c>
      <c r="T5296" t="s">
        <v>3825</v>
      </c>
      <c r="U5296" t="s">
        <v>12794</v>
      </c>
    </row>
    <row r="5297" spans="17:21">
      <c r="Q5297">
        <v>6</v>
      </c>
      <c r="R5297">
        <v>16</v>
      </c>
      <c r="S5297">
        <v>41</v>
      </c>
      <c r="T5297" t="s">
        <v>3829</v>
      </c>
      <c r="U5297" t="s">
        <v>12795</v>
      </c>
    </row>
    <row r="5298" spans="17:21">
      <c r="Q5298">
        <v>6</v>
      </c>
      <c r="R5298">
        <v>16</v>
      </c>
      <c r="S5298">
        <v>42</v>
      </c>
      <c r="T5298" t="s">
        <v>3833</v>
      </c>
      <c r="U5298" t="s">
        <v>12796</v>
      </c>
    </row>
    <row r="5299" spans="17:21">
      <c r="Q5299">
        <v>6</v>
      </c>
      <c r="R5299">
        <v>16</v>
      </c>
      <c r="S5299">
        <v>43</v>
      </c>
      <c r="T5299" t="s">
        <v>3837</v>
      </c>
      <c r="U5299" t="s">
        <v>12797</v>
      </c>
    </row>
    <row r="5300" spans="17:21">
      <c r="Q5300">
        <v>6</v>
      </c>
      <c r="R5300">
        <v>16</v>
      </c>
      <c r="S5300">
        <v>44</v>
      </c>
      <c r="T5300" t="s">
        <v>3841</v>
      </c>
      <c r="U5300" t="s">
        <v>12798</v>
      </c>
    </row>
    <row r="5301" spans="17:21">
      <c r="Q5301">
        <v>6</v>
      </c>
      <c r="R5301">
        <v>16</v>
      </c>
      <c r="S5301">
        <v>45</v>
      </c>
      <c r="T5301" t="s">
        <v>3845</v>
      </c>
      <c r="U5301" t="s">
        <v>12799</v>
      </c>
    </row>
    <row r="5302" spans="17:21">
      <c r="Q5302">
        <v>6</v>
      </c>
      <c r="R5302">
        <v>16</v>
      </c>
      <c r="S5302">
        <v>46</v>
      </c>
      <c r="T5302" t="s">
        <v>3849</v>
      </c>
      <c r="U5302" t="s">
        <v>12800</v>
      </c>
    </row>
    <row r="5303" spans="17:21">
      <c r="Q5303">
        <v>6</v>
      </c>
      <c r="R5303">
        <v>16</v>
      </c>
      <c r="S5303">
        <v>47</v>
      </c>
      <c r="T5303" t="s">
        <v>3853</v>
      </c>
      <c r="U5303" t="s">
        <v>12801</v>
      </c>
    </row>
    <row r="5304" spans="17:21">
      <c r="Q5304">
        <v>6</v>
      </c>
      <c r="R5304">
        <v>16</v>
      </c>
      <c r="S5304">
        <v>48</v>
      </c>
      <c r="T5304" t="s">
        <v>3857</v>
      </c>
      <c r="U5304" t="s">
        <v>12802</v>
      </c>
    </row>
    <row r="5305" spans="17:21">
      <c r="Q5305">
        <v>6</v>
      </c>
      <c r="R5305">
        <v>16</v>
      </c>
      <c r="S5305">
        <v>49</v>
      </c>
      <c r="T5305" t="s">
        <v>3861</v>
      </c>
      <c r="U5305" t="s">
        <v>12803</v>
      </c>
    </row>
    <row r="5306" spans="17:21">
      <c r="Q5306">
        <v>6</v>
      </c>
      <c r="R5306">
        <v>16</v>
      </c>
      <c r="S5306">
        <v>50</v>
      </c>
      <c r="T5306" t="s">
        <v>3865</v>
      </c>
      <c r="U5306" t="s">
        <v>12804</v>
      </c>
    </row>
    <row r="5307" spans="17:21">
      <c r="Q5307">
        <v>6</v>
      </c>
      <c r="R5307">
        <v>16</v>
      </c>
      <c r="S5307">
        <v>51</v>
      </c>
      <c r="T5307" t="s">
        <v>3869</v>
      </c>
      <c r="U5307" t="s">
        <v>12805</v>
      </c>
    </row>
    <row r="5308" spans="17:21">
      <c r="Q5308">
        <v>6</v>
      </c>
      <c r="R5308">
        <v>16</v>
      </c>
      <c r="S5308">
        <v>52</v>
      </c>
      <c r="T5308" t="s">
        <v>3873</v>
      </c>
      <c r="U5308" t="s">
        <v>12806</v>
      </c>
    </row>
    <row r="5309" spans="17:21">
      <c r="Q5309">
        <v>6</v>
      </c>
      <c r="R5309">
        <v>16</v>
      </c>
      <c r="S5309">
        <v>53</v>
      </c>
      <c r="T5309" t="s">
        <v>3877</v>
      </c>
      <c r="U5309" t="s">
        <v>12807</v>
      </c>
    </row>
    <row r="5310" spans="17:21">
      <c r="Q5310">
        <v>6</v>
      </c>
      <c r="R5310">
        <v>16</v>
      </c>
      <c r="S5310">
        <v>54</v>
      </c>
      <c r="T5310" t="s">
        <v>3881</v>
      </c>
      <c r="U5310" t="s">
        <v>12808</v>
      </c>
    </row>
    <row r="5311" spans="17:21">
      <c r="Q5311">
        <v>6</v>
      </c>
      <c r="R5311">
        <v>16</v>
      </c>
      <c r="S5311">
        <v>55</v>
      </c>
      <c r="T5311" t="s">
        <v>3885</v>
      </c>
      <c r="U5311" t="s">
        <v>12809</v>
      </c>
    </row>
    <row r="5312" spans="17:21">
      <c r="Q5312">
        <v>6</v>
      </c>
      <c r="R5312">
        <v>16</v>
      </c>
      <c r="S5312">
        <v>56</v>
      </c>
      <c r="T5312" t="s">
        <v>3889</v>
      </c>
      <c r="U5312" t="s">
        <v>12810</v>
      </c>
    </row>
    <row r="5313" spans="17:21">
      <c r="Q5313">
        <v>6</v>
      </c>
      <c r="R5313">
        <v>16</v>
      </c>
      <c r="S5313">
        <v>57</v>
      </c>
      <c r="T5313" t="s">
        <v>3893</v>
      </c>
      <c r="U5313" t="s">
        <v>12811</v>
      </c>
    </row>
    <row r="5314" spans="17:21">
      <c r="Q5314">
        <v>6</v>
      </c>
      <c r="R5314">
        <v>16</v>
      </c>
      <c r="S5314">
        <v>58</v>
      </c>
      <c r="T5314" t="s">
        <v>3897</v>
      </c>
      <c r="U5314" t="s">
        <v>12812</v>
      </c>
    </row>
    <row r="5315" spans="17:21">
      <c r="Q5315">
        <v>6</v>
      </c>
      <c r="R5315">
        <v>16</v>
      </c>
      <c r="S5315">
        <v>59</v>
      </c>
      <c r="T5315" t="s">
        <v>3901</v>
      </c>
      <c r="U5315" t="s">
        <v>12813</v>
      </c>
    </row>
    <row r="5316" spans="17:21">
      <c r="Q5316">
        <v>6</v>
      </c>
      <c r="R5316">
        <v>16</v>
      </c>
      <c r="S5316">
        <v>60</v>
      </c>
      <c r="T5316" t="s">
        <v>3905</v>
      </c>
      <c r="U5316" t="s">
        <v>12814</v>
      </c>
    </row>
    <row r="5317" spans="17:21">
      <c r="Q5317">
        <v>6</v>
      </c>
      <c r="R5317">
        <v>16</v>
      </c>
      <c r="S5317">
        <v>61</v>
      </c>
      <c r="T5317" t="s">
        <v>3909</v>
      </c>
      <c r="U5317" t="s">
        <v>12815</v>
      </c>
    </row>
    <row r="5318" spans="17:21">
      <c r="Q5318">
        <v>6</v>
      </c>
      <c r="R5318">
        <v>16</v>
      </c>
      <c r="S5318">
        <v>62</v>
      </c>
      <c r="T5318" t="s">
        <v>3913</v>
      </c>
      <c r="U5318" t="s">
        <v>12816</v>
      </c>
    </row>
    <row r="5319" spans="17:21">
      <c r="Q5319">
        <v>6</v>
      </c>
      <c r="R5319">
        <v>16</v>
      </c>
      <c r="S5319">
        <v>63</v>
      </c>
      <c r="T5319" t="s">
        <v>3917</v>
      </c>
      <c r="U5319" t="s">
        <v>12817</v>
      </c>
    </row>
    <row r="5320" spans="17:21">
      <c r="Q5320">
        <v>6</v>
      </c>
      <c r="R5320">
        <v>16</v>
      </c>
      <c r="S5320">
        <v>64</v>
      </c>
      <c r="T5320" t="s">
        <v>3921</v>
      </c>
      <c r="U5320" t="s">
        <v>12818</v>
      </c>
    </row>
    <row r="5321" spans="17:21">
      <c r="Q5321">
        <v>6</v>
      </c>
      <c r="R5321">
        <v>16</v>
      </c>
      <c r="S5321">
        <v>65</v>
      </c>
      <c r="T5321" t="s">
        <v>3925</v>
      </c>
      <c r="U5321" t="s">
        <v>12819</v>
      </c>
    </row>
    <row r="5322" spans="17:21">
      <c r="Q5322">
        <v>6</v>
      </c>
      <c r="R5322">
        <v>16</v>
      </c>
      <c r="S5322">
        <v>66</v>
      </c>
      <c r="T5322" t="s">
        <v>3929</v>
      </c>
      <c r="U5322" t="s">
        <v>12820</v>
      </c>
    </row>
    <row r="5323" spans="17:21">
      <c r="Q5323">
        <v>6</v>
      </c>
      <c r="R5323">
        <v>16</v>
      </c>
      <c r="S5323">
        <v>67</v>
      </c>
      <c r="T5323" t="s">
        <v>3933</v>
      </c>
      <c r="U5323" t="s">
        <v>12821</v>
      </c>
    </row>
    <row r="5324" spans="17:21">
      <c r="Q5324">
        <v>6</v>
      </c>
      <c r="R5324">
        <v>16</v>
      </c>
      <c r="S5324">
        <v>68</v>
      </c>
      <c r="T5324" t="s">
        <v>3937</v>
      </c>
      <c r="U5324" t="s">
        <v>12822</v>
      </c>
    </row>
    <row r="5325" spans="17:21">
      <c r="Q5325">
        <v>6</v>
      </c>
      <c r="R5325">
        <v>16</v>
      </c>
      <c r="S5325">
        <v>69</v>
      </c>
      <c r="T5325" t="s">
        <v>3941</v>
      </c>
      <c r="U5325" t="s">
        <v>12823</v>
      </c>
    </row>
    <row r="5326" spans="17:21">
      <c r="Q5326">
        <v>6</v>
      </c>
      <c r="R5326">
        <v>16</v>
      </c>
      <c r="S5326">
        <v>70</v>
      </c>
      <c r="T5326" t="s">
        <v>3945</v>
      </c>
      <c r="U5326" t="s">
        <v>12824</v>
      </c>
    </row>
    <row r="5327" spans="17:21">
      <c r="Q5327">
        <v>6</v>
      </c>
      <c r="R5327">
        <v>16</v>
      </c>
      <c r="S5327">
        <v>71</v>
      </c>
      <c r="T5327" t="s">
        <v>3949</v>
      </c>
      <c r="U5327" t="s">
        <v>12825</v>
      </c>
    </row>
    <row r="5328" spans="17:21">
      <c r="Q5328">
        <v>6</v>
      </c>
      <c r="R5328">
        <v>16</v>
      </c>
      <c r="S5328">
        <v>72</v>
      </c>
      <c r="T5328" t="s">
        <v>3953</v>
      </c>
      <c r="U5328" t="s">
        <v>12826</v>
      </c>
    </row>
    <row r="5329" spans="17:21">
      <c r="Q5329">
        <v>6</v>
      </c>
      <c r="R5329">
        <v>16</v>
      </c>
      <c r="S5329">
        <v>73</v>
      </c>
      <c r="T5329" t="s">
        <v>3957</v>
      </c>
      <c r="U5329" t="s">
        <v>12827</v>
      </c>
    </row>
    <row r="5330" spans="17:21">
      <c r="Q5330">
        <v>6</v>
      </c>
      <c r="R5330">
        <v>16</v>
      </c>
      <c r="S5330">
        <v>74</v>
      </c>
      <c r="T5330" t="s">
        <v>3961</v>
      </c>
      <c r="U5330" t="s">
        <v>12828</v>
      </c>
    </row>
    <row r="5331" spans="17:21">
      <c r="Q5331">
        <v>6</v>
      </c>
      <c r="R5331">
        <v>16</v>
      </c>
      <c r="S5331">
        <v>75</v>
      </c>
      <c r="T5331" t="s">
        <v>3965</v>
      </c>
      <c r="U5331" t="s">
        <v>12829</v>
      </c>
    </row>
    <row r="5332" spans="17:21">
      <c r="Q5332">
        <v>6</v>
      </c>
      <c r="R5332">
        <v>16</v>
      </c>
      <c r="S5332">
        <v>76</v>
      </c>
      <c r="T5332" t="s">
        <v>3969</v>
      </c>
      <c r="U5332" t="s">
        <v>12830</v>
      </c>
    </row>
    <row r="5333" spans="17:21">
      <c r="Q5333">
        <v>6</v>
      </c>
      <c r="R5333">
        <v>16</v>
      </c>
      <c r="S5333">
        <v>77</v>
      </c>
      <c r="T5333" t="s">
        <v>3973</v>
      </c>
      <c r="U5333" t="s">
        <v>12831</v>
      </c>
    </row>
    <row r="5334" spans="17:21">
      <c r="Q5334">
        <v>6</v>
      </c>
      <c r="R5334">
        <v>16</v>
      </c>
      <c r="S5334">
        <v>78</v>
      </c>
      <c r="T5334" t="s">
        <v>12832</v>
      </c>
      <c r="U5334" t="s">
        <v>12833</v>
      </c>
    </row>
    <row r="5335" spans="17:21">
      <c r="Q5335">
        <v>6</v>
      </c>
      <c r="R5335">
        <v>16</v>
      </c>
      <c r="S5335">
        <v>79</v>
      </c>
      <c r="T5335" t="s">
        <v>12834</v>
      </c>
      <c r="U5335" t="s">
        <v>12835</v>
      </c>
    </row>
    <row r="5336" spans="17:21">
      <c r="Q5336">
        <v>6</v>
      </c>
      <c r="R5336">
        <v>16</v>
      </c>
      <c r="S5336">
        <v>80</v>
      </c>
      <c r="T5336" t="s">
        <v>12836</v>
      </c>
      <c r="U5336" t="s">
        <v>12837</v>
      </c>
    </row>
    <row r="5337" spans="17:21">
      <c r="Q5337">
        <v>6</v>
      </c>
      <c r="R5337">
        <v>16</v>
      </c>
      <c r="S5337">
        <v>81</v>
      </c>
      <c r="T5337" t="s">
        <v>12838</v>
      </c>
      <c r="U5337" t="s">
        <v>12839</v>
      </c>
    </row>
    <row r="5338" spans="17:21">
      <c r="Q5338">
        <v>6</v>
      </c>
      <c r="R5338">
        <v>16</v>
      </c>
      <c r="S5338">
        <v>82</v>
      </c>
      <c r="T5338" t="s">
        <v>12840</v>
      </c>
      <c r="U5338" t="s">
        <v>12841</v>
      </c>
    </row>
    <row r="5339" spans="17:21">
      <c r="Q5339">
        <v>6</v>
      </c>
      <c r="R5339">
        <v>16</v>
      </c>
      <c r="S5339">
        <v>83</v>
      </c>
      <c r="T5339" t="s">
        <v>12842</v>
      </c>
      <c r="U5339" t="s">
        <v>12843</v>
      </c>
    </row>
    <row r="5340" spans="17:21">
      <c r="Q5340">
        <v>6</v>
      </c>
      <c r="R5340">
        <v>16</v>
      </c>
      <c r="S5340">
        <v>84</v>
      </c>
      <c r="T5340" t="s">
        <v>12844</v>
      </c>
      <c r="U5340" t="s">
        <v>12845</v>
      </c>
    </row>
    <row r="5341" spans="17:21">
      <c r="Q5341">
        <v>6</v>
      </c>
      <c r="R5341">
        <v>16</v>
      </c>
      <c r="S5341">
        <v>85</v>
      </c>
      <c r="T5341" t="s">
        <v>12846</v>
      </c>
      <c r="U5341" t="s">
        <v>12847</v>
      </c>
    </row>
    <row r="5342" spans="17:21">
      <c r="Q5342">
        <v>6</v>
      </c>
      <c r="R5342">
        <v>16</v>
      </c>
      <c r="S5342">
        <v>86</v>
      </c>
      <c r="T5342" t="s">
        <v>12848</v>
      </c>
      <c r="U5342" t="s">
        <v>12849</v>
      </c>
    </row>
    <row r="5343" spans="17:21">
      <c r="Q5343">
        <v>6</v>
      </c>
      <c r="R5343">
        <v>16</v>
      </c>
      <c r="S5343">
        <v>87</v>
      </c>
      <c r="T5343" t="s">
        <v>12850</v>
      </c>
      <c r="U5343" t="s">
        <v>12851</v>
      </c>
    </row>
    <row r="5344" spans="17:21">
      <c r="Q5344">
        <v>6</v>
      </c>
      <c r="R5344">
        <v>17</v>
      </c>
      <c r="S5344">
        <v>1</v>
      </c>
      <c r="T5344" t="s">
        <v>4010</v>
      </c>
      <c r="U5344" t="s">
        <v>12852</v>
      </c>
    </row>
    <row r="5345" spans="17:21">
      <c r="Q5345">
        <v>6</v>
      </c>
      <c r="R5345">
        <v>17</v>
      </c>
      <c r="S5345">
        <v>2</v>
      </c>
      <c r="T5345" t="s">
        <v>4014</v>
      </c>
      <c r="U5345" t="s">
        <v>12853</v>
      </c>
    </row>
    <row r="5346" spans="17:21">
      <c r="Q5346">
        <v>6</v>
      </c>
      <c r="R5346">
        <v>17</v>
      </c>
      <c r="S5346">
        <v>3</v>
      </c>
      <c r="T5346" t="s">
        <v>4018</v>
      </c>
      <c r="U5346" t="s">
        <v>12854</v>
      </c>
    </row>
    <row r="5347" spans="17:21">
      <c r="Q5347">
        <v>6</v>
      </c>
      <c r="R5347">
        <v>17</v>
      </c>
      <c r="S5347">
        <v>4</v>
      </c>
      <c r="T5347" t="s">
        <v>4022</v>
      </c>
      <c r="U5347" t="s">
        <v>12855</v>
      </c>
    </row>
    <row r="5348" spans="17:21">
      <c r="Q5348">
        <v>6</v>
      </c>
      <c r="R5348">
        <v>17</v>
      </c>
      <c r="S5348">
        <v>5</v>
      </c>
      <c r="T5348" t="s">
        <v>4026</v>
      </c>
      <c r="U5348" t="s">
        <v>12856</v>
      </c>
    </row>
    <row r="5349" spans="17:21">
      <c r="Q5349">
        <v>6</v>
      </c>
      <c r="R5349">
        <v>17</v>
      </c>
      <c r="S5349">
        <v>6</v>
      </c>
      <c r="T5349" t="s">
        <v>4030</v>
      </c>
      <c r="U5349" t="s">
        <v>12857</v>
      </c>
    </row>
    <row r="5350" spans="17:21">
      <c r="Q5350">
        <v>6</v>
      </c>
      <c r="R5350">
        <v>17</v>
      </c>
      <c r="S5350">
        <v>7</v>
      </c>
      <c r="T5350" t="s">
        <v>4034</v>
      </c>
      <c r="U5350" t="s">
        <v>12858</v>
      </c>
    </row>
    <row r="5351" spans="17:21">
      <c r="Q5351">
        <v>6</v>
      </c>
      <c r="R5351">
        <v>17</v>
      </c>
      <c r="S5351">
        <v>8</v>
      </c>
      <c r="T5351" t="s">
        <v>4038</v>
      </c>
      <c r="U5351" t="s">
        <v>12859</v>
      </c>
    </row>
    <row r="5352" spans="17:21">
      <c r="Q5352">
        <v>6</v>
      </c>
      <c r="R5352">
        <v>17</v>
      </c>
      <c r="S5352">
        <v>9</v>
      </c>
      <c r="T5352" t="s">
        <v>4042</v>
      </c>
      <c r="U5352" t="s">
        <v>12860</v>
      </c>
    </row>
    <row r="5353" spans="17:21">
      <c r="Q5353">
        <v>6</v>
      </c>
      <c r="R5353">
        <v>17</v>
      </c>
      <c r="S5353">
        <v>10</v>
      </c>
      <c r="T5353" t="s">
        <v>4046</v>
      </c>
      <c r="U5353" t="s">
        <v>12861</v>
      </c>
    </row>
    <row r="5354" spans="17:21">
      <c r="Q5354">
        <v>6</v>
      </c>
      <c r="R5354">
        <v>17</v>
      </c>
      <c r="S5354">
        <v>11</v>
      </c>
      <c r="T5354" t="s">
        <v>4050</v>
      </c>
      <c r="U5354" t="s">
        <v>12862</v>
      </c>
    </row>
    <row r="5355" spans="17:21">
      <c r="Q5355">
        <v>6</v>
      </c>
      <c r="R5355">
        <v>17</v>
      </c>
      <c r="S5355">
        <v>12</v>
      </c>
      <c r="T5355" t="s">
        <v>4054</v>
      </c>
      <c r="U5355" t="s">
        <v>12863</v>
      </c>
    </row>
    <row r="5356" spans="17:21">
      <c r="Q5356">
        <v>6</v>
      </c>
      <c r="R5356">
        <v>17</v>
      </c>
      <c r="S5356">
        <v>13</v>
      </c>
      <c r="T5356" t="s">
        <v>4058</v>
      </c>
      <c r="U5356" t="s">
        <v>12864</v>
      </c>
    </row>
    <row r="5357" spans="17:21">
      <c r="Q5357">
        <v>6</v>
      </c>
      <c r="R5357">
        <v>17</v>
      </c>
      <c r="S5357">
        <v>14</v>
      </c>
      <c r="T5357" t="s">
        <v>4062</v>
      </c>
      <c r="U5357" t="s">
        <v>12865</v>
      </c>
    </row>
    <row r="5358" spans="17:21">
      <c r="Q5358">
        <v>6</v>
      </c>
      <c r="R5358">
        <v>17</v>
      </c>
      <c r="S5358">
        <v>15</v>
      </c>
      <c r="T5358" t="s">
        <v>4066</v>
      </c>
      <c r="U5358" t="s">
        <v>12866</v>
      </c>
    </row>
    <row r="5359" spans="17:21">
      <c r="Q5359">
        <v>6</v>
      </c>
      <c r="R5359">
        <v>17</v>
      </c>
      <c r="S5359">
        <v>16</v>
      </c>
      <c r="T5359" t="s">
        <v>4070</v>
      </c>
      <c r="U5359" t="s">
        <v>12867</v>
      </c>
    </row>
    <row r="5360" spans="17:21">
      <c r="Q5360">
        <v>6</v>
      </c>
      <c r="R5360">
        <v>17</v>
      </c>
      <c r="S5360">
        <v>17</v>
      </c>
      <c r="T5360" t="s">
        <v>4074</v>
      </c>
      <c r="U5360" t="s">
        <v>12868</v>
      </c>
    </row>
    <row r="5361" spans="17:21">
      <c r="Q5361">
        <v>6</v>
      </c>
      <c r="R5361">
        <v>17</v>
      </c>
      <c r="S5361">
        <v>18</v>
      </c>
      <c r="T5361" t="s">
        <v>4078</v>
      </c>
      <c r="U5361" t="s">
        <v>12869</v>
      </c>
    </row>
    <row r="5362" spans="17:21">
      <c r="Q5362">
        <v>6</v>
      </c>
      <c r="R5362">
        <v>17</v>
      </c>
      <c r="S5362">
        <v>19</v>
      </c>
      <c r="T5362" t="s">
        <v>4082</v>
      </c>
      <c r="U5362" t="s">
        <v>12870</v>
      </c>
    </row>
    <row r="5363" spans="17:21">
      <c r="Q5363">
        <v>6</v>
      </c>
      <c r="R5363">
        <v>17</v>
      </c>
      <c r="S5363">
        <v>20</v>
      </c>
      <c r="T5363" t="s">
        <v>4086</v>
      </c>
      <c r="U5363" t="s">
        <v>12871</v>
      </c>
    </row>
    <row r="5364" spans="17:21">
      <c r="Q5364">
        <v>6</v>
      </c>
      <c r="R5364">
        <v>17</v>
      </c>
      <c r="S5364">
        <v>21</v>
      </c>
      <c r="T5364" t="s">
        <v>4090</v>
      </c>
      <c r="U5364" t="s">
        <v>12872</v>
      </c>
    </row>
    <row r="5365" spans="17:21">
      <c r="Q5365">
        <v>6</v>
      </c>
      <c r="R5365">
        <v>17</v>
      </c>
      <c r="S5365">
        <v>22</v>
      </c>
      <c r="T5365" t="s">
        <v>4094</v>
      </c>
      <c r="U5365" t="s">
        <v>12873</v>
      </c>
    </row>
    <row r="5366" spans="17:21">
      <c r="Q5366">
        <v>6</v>
      </c>
      <c r="R5366">
        <v>17</v>
      </c>
      <c r="S5366">
        <v>23</v>
      </c>
      <c r="T5366" t="s">
        <v>4098</v>
      </c>
      <c r="U5366" t="s">
        <v>12874</v>
      </c>
    </row>
    <row r="5367" spans="17:21">
      <c r="Q5367">
        <v>6</v>
      </c>
      <c r="R5367">
        <v>17</v>
      </c>
      <c r="S5367">
        <v>24</v>
      </c>
      <c r="T5367" t="s">
        <v>4102</v>
      </c>
      <c r="U5367" t="s">
        <v>12875</v>
      </c>
    </row>
    <row r="5368" spans="17:21">
      <c r="Q5368">
        <v>6</v>
      </c>
      <c r="R5368">
        <v>17</v>
      </c>
      <c r="S5368">
        <v>25</v>
      </c>
      <c r="T5368" t="s">
        <v>4106</v>
      </c>
      <c r="U5368" t="s">
        <v>12876</v>
      </c>
    </row>
    <row r="5369" spans="17:21">
      <c r="Q5369">
        <v>6</v>
      </c>
      <c r="R5369">
        <v>17</v>
      </c>
      <c r="S5369">
        <v>26</v>
      </c>
      <c r="T5369" t="s">
        <v>4110</v>
      </c>
      <c r="U5369" t="s">
        <v>12877</v>
      </c>
    </row>
    <row r="5370" spans="17:21">
      <c r="Q5370">
        <v>6</v>
      </c>
      <c r="R5370">
        <v>17</v>
      </c>
      <c r="S5370">
        <v>27</v>
      </c>
      <c r="T5370" t="s">
        <v>4114</v>
      </c>
      <c r="U5370" t="s">
        <v>12878</v>
      </c>
    </row>
    <row r="5371" spans="17:21">
      <c r="Q5371">
        <v>6</v>
      </c>
      <c r="R5371">
        <v>17</v>
      </c>
      <c r="S5371">
        <v>28</v>
      </c>
      <c r="T5371" t="s">
        <v>4118</v>
      </c>
      <c r="U5371" t="s">
        <v>12879</v>
      </c>
    </row>
    <row r="5372" spans="17:21">
      <c r="Q5372">
        <v>6</v>
      </c>
      <c r="R5372">
        <v>17</v>
      </c>
      <c r="S5372">
        <v>29</v>
      </c>
      <c r="T5372" t="s">
        <v>4122</v>
      </c>
      <c r="U5372" t="s">
        <v>12880</v>
      </c>
    </row>
    <row r="5373" spans="17:21">
      <c r="Q5373">
        <v>6</v>
      </c>
      <c r="R5373">
        <v>18</v>
      </c>
      <c r="S5373">
        <v>1</v>
      </c>
      <c r="T5373" t="s">
        <v>4126</v>
      </c>
      <c r="U5373" t="s">
        <v>12881</v>
      </c>
    </row>
    <row r="5374" spans="17:21">
      <c r="Q5374">
        <v>6</v>
      </c>
      <c r="R5374">
        <v>18</v>
      </c>
      <c r="S5374">
        <v>2</v>
      </c>
      <c r="T5374" t="s">
        <v>4130</v>
      </c>
      <c r="U5374" t="s">
        <v>12882</v>
      </c>
    </row>
    <row r="5375" spans="17:21">
      <c r="Q5375">
        <v>6</v>
      </c>
      <c r="R5375">
        <v>18</v>
      </c>
      <c r="S5375">
        <v>3</v>
      </c>
      <c r="T5375" t="s">
        <v>4134</v>
      </c>
      <c r="U5375" t="s">
        <v>12883</v>
      </c>
    </row>
    <row r="5376" spans="17:21">
      <c r="Q5376">
        <v>6</v>
      </c>
      <c r="R5376">
        <v>18</v>
      </c>
      <c r="S5376">
        <v>4</v>
      </c>
      <c r="T5376" t="s">
        <v>4138</v>
      </c>
      <c r="U5376" t="s">
        <v>12884</v>
      </c>
    </row>
    <row r="5377" spans="17:21">
      <c r="Q5377">
        <v>6</v>
      </c>
      <c r="R5377">
        <v>18</v>
      </c>
      <c r="S5377">
        <v>5</v>
      </c>
      <c r="T5377" t="s">
        <v>4142</v>
      </c>
      <c r="U5377" t="s">
        <v>12885</v>
      </c>
    </row>
    <row r="5378" spans="17:21">
      <c r="Q5378">
        <v>6</v>
      </c>
      <c r="R5378">
        <v>18</v>
      </c>
      <c r="S5378">
        <v>6</v>
      </c>
      <c r="T5378" t="s">
        <v>4146</v>
      </c>
      <c r="U5378" t="s">
        <v>12886</v>
      </c>
    </row>
    <row r="5379" spans="17:21">
      <c r="Q5379">
        <v>6</v>
      </c>
      <c r="R5379">
        <v>18</v>
      </c>
      <c r="S5379">
        <v>7</v>
      </c>
      <c r="T5379" t="s">
        <v>4150</v>
      </c>
      <c r="U5379" t="s">
        <v>12887</v>
      </c>
    </row>
    <row r="5380" spans="17:21">
      <c r="Q5380">
        <v>6</v>
      </c>
      <c r="R5380">
        <v>18</v>
      </c>
      <c r="S5380">
        <v>8</v>
      </c>
      <c r="T5380" t="s">
        <v>4154</v>
      </c>
      <c r="U5380" t="s">
        <v>12888</v>
      </c>
    </row>
    <row r="5381" spans="17:21">
      <c r="Q5381">
        <v>6</v>
      </c>
      <c r="R5381">
        <v>18</v>
      </c>
      <c r="S5381">
        <v>9</v>
      </c>
      <c r="T5381" t="s">
        <v>4157</v>
      </c>
      <c r="U5381" t="s">
        <v>12889</v>
      </c>
    </row>
    <row r="5382" spans="17:21">
      <c r="Q5382">
        <v>6</v>
      </c>
      <c r="R5382">
        <v>18</v>
      </c>
      <c r="S5382">
        <v>10</v>
      </c>
      <c r="T5382" t="s">
        <v>4160</v>
      </c>
      <c r="U5382" t="s">
        <v>12890</v>
      </c>
    </row>
    <row r="5383" spans="17:21">
      <c r="Q5383">
        <v>6</v>
      </c>
      <c r="R5383">
        <v>18</v>
      </c>
      <c r="S5383">
        <v>11</v>
      </c>
      <c r="T5383" t="s">
        <v>4164</v>
      </c>
      <c r="U5383" t="s">
        <v>12891</v>
      </c>
    </row>
    <row r="5384" spans="17:21">
      <c r="Q5384">
        <v>6</v>
      </c>
      <c r="R5384">
        <v>18</v>
      </c>
      <c r="S5384">
        <v>12</v>
      </c>
      <c r="T5384" t="s">
        <v>4168</v>
      </c>
      <c r="U5384" t="s">
        <v>12892</v>
      </c>
    </row>
    <row r="5385" spans="17:21">
      <c r="Q5385">
        <v>6</v>
      </c>
      <c r="R5385">
        <v>18</v>
      </c>
      <c r="S5385">
        <v>13</v>
      </c>
      <c r="T5385" t="s">
        <v>4172</v>
      </c>
      <c r="U5385" t="s">
        <v>12893</v>
      </c>
    </row>
    <row r="5386" spans="17:21">
      <c r="Q5386">
        <v>6</v>
      </c>
      <c r="R5386">
        <v>18</v>
      </c>
      <c r="S5386">
        <v>14</v>
      </c>
      <c r="T5386" t="s">
        <v>4176</v>
      </c>
      <c r="U5386" t="s">
        <v>12894</v>
      </c>
    </row>
    <row r="5387" spans="17:21">
      <c r="Q5387">
        <v>6</v>
      </c>
      <c r="R5387">
        <v>18</v>
      </c>
      <c r="S5387">
        <v>15</v>
      </c>
      <c r="T5387" t="s">
        <v>4180</v>
      </c>
      <c r="U5387" t="s">
        <v>12895</v>
      </c>
    </row>
    <row r="5388" spans="17:21">
      <c r="Q5388">
        <v>6</v>
      </c>
      <c r="R5388">
        <v>19</v>
      </c>
      <c r="S5388">
        <v>1</v>
      </c>
      <c r="T5388" t="s">
        <v>4184</v>
      </c>
      <c r="U5388" t="s">
        <v>12896</v>
      </c>
    </row>
    <row r="5389" spans="17:21">
      <c r="Q5389">
        <v>6</v>
      </c>
      <c r="R5389">
        <v>19</v>
      </c>
      <c r="S5389">
        <v>2</v>
      </c>
      <c r="T5389" t="s">
        <v>4188</v>
      </c>
      <c r="U5389" t="s">
        <v>12897</v>
      </c>
    </row>
    <row r="5390" spans="17:21">
      <c r="Q5390">
        <v>6</v>
      </c>
      <c r="R5390">
        <v>19</v>
      </c>
      <c r="S5390">
        <v>3</v>
      </c>
      <c r="T5390" t="s">
        <v>4192</v>
      </c>
      <c r="U5390" t="s">
        <v>12898</v>
      </c>
    </row>
    <row r="5391" spans="17:21">
      <c r="Q5391">
        <v>6</v>
      </c>
      <c r="R5391">
        <v>19</v>
      </c>
      <c r="S5391">
        <v>4</v>
      </c>
      <c r="T5391" t="s">
        <v>4196</v>
      </c>
      <c r="U5391" t="s">
        <v>12899</v>
      </c>
    </row>
    <row r="5392" spans="17:21">
      <c r="Q5392">
        <v>6</v>
      </c>
      <c r="R5392">
        <v>19</v>
      </c>
      <c r="S5392">
        <v>5</v>
      </c>
      <c r="T5392" t="s">
        <v>4200</v>
      </c>
      <c r="U5392" t="s">
        <v>12900</v>
      </c>
    </row>
    <row r="5393" spans="17:21">
      <c r="Q5393">
        <v>6</v>
      </c>
      <c r="R5393">
        <v>19</v>
      </c>
      <c r="S5393">
        <v>6</v>
      </c>
      <c r="T5393" t="s">
        <v>4204</v>
      </c>
      <c r="U5393" t="s">
        <v>12901</v>
      </c>
    </row>
    <row r="5394" spans="17:21">
      <c r="Q5394">
        <v>6</v>
      </c>
      <c r="R5394">
        <v>19</v>
      </c>
      <c r="S5394">
        <v>7</v>
      </c>
      <c r="T5394" t="s">
        <v>4208</v>
      </c>
      <c r="U5394" t="s">
        <v>12902</v>
      </c>
    </row>
    <row r="5395" spans="17:21">
      <c r="Q5395">
        <v>6</v>
      </c>
      <c r="R5395">
        <v>19</v>
      </c>
      <c r="S5395">
        <v>8</v>
      </c>
      <c r="T5395" t="s">
        <v>4212</v>
      </c>
      <c r="U5395" t="s">
        <v>12903</v>
      </c>
    </row>
    <row r="5396" spans="17:21">
      <c r="Q5396">
        <v>6</v>
      </c>
      <c r="R5396">
        <v>19</v>
      </c>
      <c r="S5396">
        <v>9</v>
      </c>
      <c r="T5396" t="s">
        <v>4216</v>
      </c>
      <c r="U5396" t="s">
        <v>12904</v>
      </c>
    </row>
    <row r="5397" spans="17:21">
      <c r="Q5397">
        <v>6</v>
      </c>
      <c r="R5397">
        <v>19</v>
      </c>
      <c r="S5397">
        <v>10</v>
      </c>
      <c r="T5397" t="s">
        <v>4220</v>
      </c>
      <c r="U5397" t="s">
        <v>12905</v>
      </c>
    </row>
    <row r="5398" spans="17:21">
      <c r="Q5398">
        <v>6</v>
      </c>
      <c r="R5398">
        <v>19</v>
      </c>
      <c r="S5398">
        <v>11</v>
      </c>
      <c r="T5398" t="s">
        <v>4224</v>
      </c>
      <c r="U5398" t="s">
        <v>12906</v>
      </c>
    </row>
    <row r="5399" spans="17:21">
      <c r="Q5399">
        <v>6</v>
      </c>
      <c r="R5399">
        <v>19</v>
      </c>
      <c r="S5399">
        <v>12</v>
      </c>
      <c r="T5399" t="s">
        <v>4228</v>
      </c>
      <c r="U5399" t="s">
        <v>12907</v>
      </c>
    </row>
    <row r="5400" spans="17:21">
      <c r="Q5400">
        <v>6</v>
      </c>
      <c r="R5400">
        <v>19</v>
      </c>
      <c r="S5400">
        <v>13</v>
      </c>
      <c r="T5400" t="s">
        <v>4232</v>
      </c>
      <c r="U5400" t="s">
        <v>12908</v>
      </c>
    </row>
    <row r="5401" spans="17:21">
      <c r="Q5401">
        <v>6</v>
      </c>
      <c r="R5401">
        <v>19</v>
      </c>
      <c r="S5401">
        <v>14</v>
      </c>
      <c r="T5401" t="s">
        <v>4236</v>
      </c>
      <c r="U5401" t="s">
        <v>12909</v>
      </c>
    </row>
    <row r="5402" spans="17:21">
      <c r="Q5402">
        <v>6</v>
      </c>
      <c r="R5402">
        <v>19</v>
      </c>
      <c r="S5402">
        <v>15</v>
      </c>
      <c r="T5402" t="s">
        <v>4240</v>
      </c>
      <c r="U5402" t="s">
        <v>12910</v>
      </c>
    </row>
    <row r="5403" spans="17:21">
      <c r="Q5403">
        <v>6</v>
      </c>
      <c r="R5403">
        <v>19</v>
      </c>
      <c r="S5403">
        <v>16</v>
      </c>
      <c r="T5403" t="s">
        <v>4244</v>
      </c>
      <c r="U5403" t="s">
        <v>12911</v>
      </c>
    </row>
    <row r="5404" spans="17:21">
      <c r="Q5404">
        <v>6</v>
      </c>
      <c r="R5404">
        <v>19</v>
      </c>
      <c r="S5404">
        <v>17</v>
      </c>
      <c r="T5404" t="s">
        <v>4248</v>
      </c>
      <c r="U5404" t="s">
        <v>12912</v>
      </c>
    </row>
    <row r="5405" spans="17:21">
      <c r="Q5405">
        <v>6</v>
      </c>
      <c r="R5405">
        <v>19</v>
      </c>
      <c r="S5405">
        <v>18</v>
      </c>
      <c r="T5405" t="s">
        <v>4252</v>
      </c>
      <c r="U5405" t="s">
        <v>12913</v>
      </c>
    </row>
    <row r="5406" spans="17:21">
      <c r="Q5406">
        <v>6</v>
      </c>
      <c r="R5406">
        <v>19</v>
      </c>
      <c r="S5406">
        <v>19</v>
      </c>
      <c r="T5406" t="s">
        <v>4256</v>
      </c>
      <c r="U5406" t="s">
        <v>12914</v>
      </c>
    </row>
    <row r="5407" spans="17:21">
      <c r="Q5407">
        <v>6</v>
      </c>
      <c r="R5407">
        <v>20</v>
      </c>
      <c r="S5407">
        <v>1</v>
      </c>
      <c r="T5407" t="s">
        <v>4260</v>
      </c>
      <c r="U5407" t="s">
        <v>12915</v>
      </c>
    </row>
    <row r="5408" spans="17:21">
      <c r="Q5408">
        <v>6</v>
      </c>
      <c r="R5408">
        <v>20</v>
      </c>
      <c r="S5408">
        <v>2</v>
      </c>
      <c r="T5408" t="s">
        <v>4264</v>
      </c>
      <c r="U5408" t="s">
        <v>12916</v>
      </c>
    </row>
    <row r="5409" spans="17:21">
      <c r="Q5409">
        <v>6</v>
      </c>
      <c r="R5409">
        <v>20</v>
      </c>
      <c r="S5409">
        <v>3</v>
      </c>
      <c r="T5409" t="s">
        <v>4268</v>
      </c>
      <c r="U5409" t="s">
        <v>12917</v>
      </c>
    </row>
    <row r="5410" spans="17:21">
      <c r="Q5410">
        <v>6</v>
      </c>
      <c r="R5410">
        <v>20</v>
      </c>
      <c r="S5410">
        <v>4</v>
      </c>
      <c r="T5410" t="s">
        <v>4272</v>
      </c>
      <c r="U5410" t="s">
        <v>12918</v>
      </c>
    </row>
    <row r="5411" spans="17:21">
      <c r="Q5411">
        <v>6</v>
      </c>
      <c r="R5411">
        <v>20</v>
      </c>
      <c r="S5411">
        <v>5</v>
      </c>
      <c r="T5411" t="s">
        <v>4276</v>
      </c>
      <c r="U5411" t="s">
        <v>12919</v>
      </c>
    </row>
    <row r="5412" spans="17:21">
      <c r="Q5412">
        <v>6</v>
      </c>
      <c r="R5412">
        <v>20</v>
      </c>
      <c r="S5412">
        <v>6</v>
      </c>
      <c r="T5412" t="s">
        <v>4280</v>
      </c>
      <c r="U5412" t="s">
        <v>12920</v>
      </c>
    </row>
    <row r="5413" spans="17:21">
      <c r="Q5413">
        <v>6</v>
      </c>
      <c r="R5413">
        <v>20</v>
      </c>
      <c r="S5413">
        <v>7</v>
      </c>
      <c r="T5413" t="s">
        <v>4284</v>
      </c>
      <c r="U5413" t="s">
        <v>12921</v>
      </c>
    </row>
    <row r="5414" spans="17:21">
      <c r="Q5414">
        <v>6</v>
      </c>
      <c r="R5414">
        <v>20</v>
      </c>
      <c r="S5414">
        <v>8</v>
      </c>
      <c r="T5414" t="s">
        <v>4288</v>
      </c>
      <c r="U5414" t="s">
        <v>12922</v>
      </c>
    </row>
    <row r="5415" spans="17:21">
      <c r="Q5415">
        <v>6</v>
      </c>
      <c r="R5415">
        <v>20</v>
      </c>
      <c r="S5415">
        <v>9</v>
      </c>
      <c r="T5415" t="s">
        <v>4292</v>
      </c>
      <c r="U5415" t="s">
        <v>12923</v>
      </c>
    </row>
    <row r="5416" spans="17:21">
      <c r="Q5416">
        <v>6</v>
      </c>
      <c r="R5416">
        <v>20</v>
      </c>
      <c r="S5416">
        <v>10</v>
      </c>
      <c r="T5416" t="s">
        <v>4296</v>
      </c>
      <c r="U5416" t="s">
        <v>12924</v>
      </c>
    </row>
    <row r="5417" spans="17:21">
      <c r="Q5417">
        <v>6</v>
      </c>
      <c r="R5417">
        <v>20</v>
      </c>
      <c r="S5417">
        <v>11</v>
      </c>
      <c r="T5417" t="s">
        <v>4300</v>
      </c>
      <c r="U5417" t="s">
        <v>12925</v>
      </c>
    </row>
    <row r="5418" spans="17:21">
      <c r="Q5418">
        <v>6</v>
      </c>
      <c r="R5418">
        <v>20</v>
      </c>
      <c r="S5418">
        <v>12</v>
      </c>
      <c r="T5418" t="s">
        <v>4304</v>
      </c>
      <c r="U5418" t="s">
        <v>12926</v>
      </c>
    </row>
    <row r="5419" spans="17:21">
      <c r="Q5419">
        <v>6</v>
      </c>
      <c r="R5419">
        <v>20</v>
      </c>
      <c r="S5419">
        <v>13</v>
      </c>
      <c r="T5419" t="s">
        <v>4308</v>
      </c>
      <c r="U5419" t="s">
        <v>12927</v>
      </c>
    </row>
    <row r="5420" spans="17:21">
      <c r="Q5420">
        <v>6</v>
      </c>
      <c r="R5420">
        <v>20</v>
      </c>
      <c r="S5420">
        <v>14</v>
      </c>
      <c r="T5420" t="s">
        <v>4312</v>
      </c>
      <c r="U5420" t="s">
        <v>12928</v>
      </c>
    </row>
    <row r="5421" spans="17:21">
      <c r="Q5421">
        <v>6</v>
      </c>
      <c r="R5421">
        <v>20</v>
      </c>
      <c r="S5421">
        <v>15</v>
      </c>
      <c r="T5421" t="s">
        <v>4316</v>
      </c>
      <c r="U5421" t="s">
        <v>12929</v>
      </c>
    </row>
    <row r="5422" spans="17:21">
      <c r="Q5422">
        <v>6</v>
      </c>
      <c r="R5422">
        <v>20</v>
      </c>
      <c r="S5422">
        <v>16</v>
      </c>
      <c r="T5422" t="s">
        <v>4320</v>
      </c>
      <c r="U5422" t="s">
        <v>12930</v>
      </c>
    </row>
    <row r="5423" spans="17:21">
      <c r="Q5423">
        <v>6</v>
      </c>
      <c r="R5423">
        <v>20</v>
      </c>
      <c r="S5423">
        <v>17</v>
      </c>
      <c r="T5423" t="s">
        <v>4324</v>
      </c>
      <c r="U5423" t="s">
        <v>12931</v>
      </c>
    </row>
    <row r="5424" spans="17:21">
      <c r="Q5424">
        <v>6</v>
      </c>
      <c r="R5424">
        <v>20</v>
      </c>
      <c r="S5424">
        <v>18</v>
      </c>
      <c r="T5424" t="s">
        <v>4328</v>
      </c>
      <c r="U5424" t="s">
        <v>12932</v>
      </c>
    </row>
    <row r="5425" spans="17:21">
      <c r="Q5425">
        <v>6</v>
      </c>
      <c r="R5425">
        <v>20</v>
      </c>
      <c r="S5425">
        <v>19</v>
      </c>
      <c r="T5425" t="s">
        <v>4332</v>
      </c>
      <c r="U5425" t="s">
        <v>12933</v>
      </c>
    </row>
    <row r="5426" spans="17:21">
      <c r="Q5426">
        <v>6</v>
      </c>
      <c r="R5426">
        <v>20</v>
      </c>
      <c r="S5426">
        <v>20</v>
      </c>
      <c r="T5426" t="s">
        <v>4336</v>
      </c>
      <c r="U5426" t="s">
        <v>12934</v>
      </c>
    </row>
    <row r="5427" spans="17:21">
      <c r="Q5427">
        <v>6</v>
      </c>
      <c r="R5427">
        <v>20</v>
      </c>
      <c r="S5427">
        <v>21</v>
      </c>
      <c r="T5427" t="s">
        <v>4340</v>
      </c>
      <c r="U5427" t="s">
        <v>12935</v>
      </c>
    </row>
    <row r="5428" spans="17:21">
      <c r="Q5428">
        <v>6</v>
      </c>
      <c r="R5428">
        <v>20</v>
      </c>
      <c r="S5428">
        <v>22</v>
      </c>
      <c r="T5428" t="s">
        <v>4344</v>
      </c>
      <c r="U5428" t="s">
        <v>12936</v>
      </c>
    </row>
    <row r="5429" spans="17:21">
      <c r="Q5429">
        <v>6</v>
      </c>
      <c r="R5429">
        <v>20</v>
      </c>
      <c r="S5429">
        <v>23</v>
      </c>
      <c r="T5429" t="s">
        <v>4348</v>
      </c>
      <c r="U5429" t="s">
        <v>12937</v>
      </c>
    </row>
    <row r="5430" spans="17:21">
      <c r="Q5430">
        <v>6</v>
      </c>
      <c r="R5430">
        <v>20</v>
      </c>
      <c r="S5430">
        <v>24</v>
      </c>
      <c r="T5430" t="s">
        <v>4352</v>
      </c>
      <c r="U5430" t="s">
        <v>12938</v>
      </c>
    </row>
    <row r="5431" spans="17:21">
      <c r="Q5431">
        <v>6</v>
      </c>
      <c r="R5431">
        <v>20</v>
      </c>
      <c r="S5431">
        <v>25</v>
      </c>
      <c r="T5431" t="s">
        <v>4356</v>
      </c>
      <c r="U5431" t="s">
        <v>12939</v>
      </c>
    </row>
    <row r="5432" spans="17:21">
      <c r="Q5432">
        <v>6</v>
      </c>
      <c r="R5432">
        <v>20</v>
      </c>
      <c r="S5432">
        <v>26</v>
      </c>
      <c r="T5432" t="s">
        <v>4360</v>
      </c>
      <c r="U5432" t="s">
        <v>12940</v>
      </c>
    </row>
    <row r="5433" spans="17:21">
      <c r="Q5433">
        <v>6</v>
      </c>
      <c r="R5433">
        <v>20</v>
      </c>
      <c r="S5433">
        <v>27</v>
      </c>
      <c r="T5433" t="s">
        <v>4363</v>
      </c>
      <c r="U5433" t="s">
        <v>12941</v>
      </c>
    </row>
    <row r="5434" spans="17:21">
      <c r="Q5434">
        <v>6</v>
      </c>
      <c r="R5434">
        <v>20</v>
      </c>
      <c r="S5434">
        <v>28</v>
      </c>
      <c r="T5434" t="s">
        <v>4366</v>
      </c>
      <c r="U5434" t="s">
        <v>12942</v>
      </c>
    </row>
    <row r="5435" spans="17:21">
      <c r="Q5435">
        <v>6</v>
      </c>
      <c r="R5435">
        <v>20</v>
      </c>
      <c r="S5435">
        <v>29</v>
      </c>
      <c r="T5435" t="s">
        <v>4370</v>
      </c>
      <c r="U5435" t="s">
        <v>12943</v>
      </c>
    </row>
    <row r="5436" spans="17:21">
      <c r="Q5436">
        <v>6</v>
      </c>
      <c r="R5436">
        <v>20</v>
      </c>
      <c r="S5436">
        <v>30</v>
      </c>
      <c r="T5436" t="s">
        <v>4374</v>
      </c>
      <c r="U5436" t="s">
        <v>12944</v>
      </c>
    </row>
    <row r="5437" spans="17:21">
      <c r="Q5437">
        <v>6</v>
      </c>
      <c r="R5437">
        <v>20</v>
      </c>
      <c r="S5437">
        <v>31</v>
      </c>
      <c r="T5437" t="s">
        <v>4378</v>
      </c>
      <c r="U5437" t="s">
        <v>12945</v>
      </c>
    </row>
    <row r="5438" spans="17:21">
      <c r="Q5438">
        <v>6</v>
      </c>
      <c r="R5438">
        <v>20</v>
      </c>
      <c r="S5438">
        <v>32</v>
      </c>
      <c r="T5438" t="s">
        <v>4382</v>
      </c>
      <c r="U5438" t="s">
        <v>12946</v>
      </c>
    </row>
    <row r="5439" spans="17:21">
      <c r="Q5439">
        <v>6</v>
      </c>
      <c r="R5439">
        <v>20</v>
      </c>
      <c r="S5439">
        <v>33</v>
      </c>
      <c r="T5439" t="s">
        <v>4386</v>
      </c>
      <c r="U5439" t="s">
        <v>12947</v>
      </c>
    </row>
    <row r="5440" spans="17:21">
      <c r="Q5440">
        <v>6</v>
      </c>
      <c r="R5440">
        <v>20</v>
      </c>
      <c r="S5440">
        <v>34</v>
      </c>
      <c r="T5440" t="s">
        <v>4390</v>
      </c>
      <c r="U5440" t="s">
        <v>12948</v>
      </c>
    </row>
    <row r="5441" spans="17:21">
      <c r="Q5441">
        <v>6</v>
      </c>
      <c r="R5441">
        <v>20</v>
      </c>
      <c r="S5441">
        <v>35</v>
      </c>
      <c r="T5441" t="s">
        <v>4394</v>
      </c>
      <c r="U5441" t="s">
        <v>12949</v>
      </c>
    </row>
    <row r="5442" spans="17:21">
      <c r="Q5442">
        <v>6</v>
      </c>
      <c r="R5442">
        <v>20</v>
      </c>
      <c r="S5442">
        <v>36</v>
      </c>
      <c r="T5442" t="s">
        <v>4398</v>
      </c>
      <c r="U5442" t="s">
        <v>12950</v>
      </c>
    </row>
    <row r="5443" spans="17:21">
      <c r="Q5443">
        <v>6</v>
      </c>
      <c r="R5443">
        <v>20</v>
      </c>
      <c r="S5443">
        <v>37</v>
      </c>
      <c r="T5443" t="s">
        <v>4402</v>
      </c>
      <c r="U5443" t="s">
        <v>12951</v>
      </c>
    </row>
    <row r="5444" spans="17:21">
      <c r="Q5444">
        <v>6</v>
      </c>
      <c r="R5444">
        <v>20</v>
      </c>
      <c r="S5444">
        <v>38</v>
      </c>
      <c r="T5444" t="s">
        <v>4406</v>
      </c>
      <c r="U5444" t="s">
        <v>12952</v>
      </c>
    </row>
    <row r="5445" spans="17:21">
      <c r="Q5445">
        <v>6</v>
      </c>
      <c r="R5445">
        <v>20</v>
      </c>
      <c r="S5445">
        <v>39</v>
      </c>
      <c r="T5445" t="s">
        <v>4410</v>
      </c>
      <c r="U5445" t="s">
        <v>12953</v>
      </c>
    </row>
    <row r="5446" spans="17:21">
      <c r="Q5446">
        <v>6</v>
      </c>
      <c r="R5446">
        <v>20</v>
      </c>
      <c r="S5446">
        <v>40</v>
      </c>
      <c r="T5446" t="s">
        <v>4414</v>
      </c>
      <c r="U5446" t="s">
        <v>12954</v>
      </c>
    </row>
    <row r="5447" spans="17:21">
      <c r="Q5447">
        <v>6</v>
      </c>
      <c r="R5447">
        <v>20</v>
      </c>
      <c r="S5447">
        <v>41</v>
      </c>
      <c r="T5447" t="s">
        <v>4418</v>
      </c>
      <c r="U5447" t="s">
        <v>12955</v>
      </c>
    </row>
    <row r="5448" spans="17:21">
      <c r="Q5448">
        <v>6</v>
      </c>
      <c r="R5448">
        <v>20</v>
      </c>
      <c r="S5448">
        <v>42</v>
      </c>
      <c r="T5448" t="s">
        <v>4422</v>
      </c>
      <c r="U5448" t="s">
        <v>12956</v>
      </c>
    </row>
    <row r="5449" spans="17:21">
      <c r="Q5449">
        <v>6</v>
      </c>
      <c r="R5449">
        <v>21</v>
      </c>
      <c r="S5449">
        <v>1</v>
      </c>
      <c r="T5449" t="s">
        <v>4471</v>
      </c>
      <c r="U5449" t="s">
        <v>12957</v>
      </c>
    </row>
    <row r="5450" spans="17:21">
      <c r="Q5450">
        <v>6</v>
      </c>
      <c r="R5450">
        <v>21</v>
      </c>
      <c r="S5450">
        <v>2</v>
      </c>
      <c r="T5450" t="s">
        <v>4474</v>
      </c>
      <c r="U5450" t="s">
        <v>12958</v>
      </c>
    </row>
    <row r="5451" spans="17:21">
      <c r="Q5451">
        <v>6</v>
      </c>
      <c r="R5451">
        <v>21</v>
      </c>
      <c r="S5451">
        <v>3</v>
      </c>
      <c r="T5451" t="s">
        <v>4477</v>
      </c>
      <c r="U5451" t="s">
        <v>12959</v>
      </c>
    </row>
    <row r="5452" spans="17:21">
      <c r="Q5452">
        <v>6</v>
      </c>
      <c r="R5452">
        <v>21</v>
      </c>
      <c r="S5452">
        <v>4</v>
      </c>
      <c r="T5452" t="s">
        <v>4481</v>
      </c>
      <c r="U5452" t="s">
        <v>12960</v>
      </c>
    </row>
    <row r="5453" spans="17:21">
      <c r="Q5453">
        <v>6</v>
      </c>
      <c r="R5453">
        <v>21</v>
      </c>
      <c r="S5453">
        <v>5</v>
      </c>
      <c r="T5453" t="s">
        <v>4485</v>
      </c>
      <c r="U5453" t="s">
        <v>12961</v>
      </c>
    </row>
    <row r="5454" spans="17:21">
      <c r="Q5454">
        <v>6</v>
      </c>
      <c r="R5454">
        <v>21</v>
      </c>
      <c r="S5454">
        <v>6</v>
      </c>
      <c r="T5454" t="s">
        <v>4489</v>
      </c>
      <c r="U5454" t="s">
        <v>12962</v>
      </c>
    </row>
    <row r="5455" spans="17:21">
      <c r="Q5455">
        <v>6</v>
      </c>
      <c r="R5455">
        <v>21</v>
      </c>
      <c r="S5455">
        <v>7</v>
      </c>
      <c r="T5455" t="s">
        <v>4493</v>
      </c>
      <c r="U5455" t="s">
        <v>12963</v>
      </c>
    </row>
    <row r="5456" spans="17:21">
      <c r="Q5456">
        <v>6</v>
      </c>
      <c r="R5456">
        <v>21</v>
      </c>
      <c r="S5456">
        <v>8</v>
      </c>
      <c r="T5456" t="s">
        <v>4497</v>
      </c>
      <c r="U5456" t="s">
        <v>12964</v>
      </c>
    </row>
    <row r="5457" spans="17:21">
      <c r="Q5457">
        <v>6</v>
      </c>
      <c r="R5457">
        <v>21</v>
      </c>
      <c r="S5457">
        <v>9</v>
      </c>
      <c r="T5457" t="s">
        <v>4501</v>
      </c>
      <c r="U5457" t="s">
        <v>12965</v>
      </c>
    </row>
    <row r="5458" spans="17:21">
      <c r="Q5458">
        <v>6</v>
      </c>
      <c r="R5458">
        <v>21</v>
      </c>
      <c r="S5458">
        <v>10</v>
      </c>
      <c r="T5458" t="s">
        <v>4505</v>
      </c>
      <c r="U5458" t="s">
        <v>12966</v>
      </c>
    </row>
    <row r="5459" spans="17:21">
      <c r="Q5459">
        <v>6</v>
      </c>
      <c r="R5459">
        <v>21</v>
      </c>
      <c r="S5459">
        <v>11</v>
      </c>
      <c r="T5459" t="s">
        <v>4509</v>
      </c>
      <c r="U5459" t="s">
        <v>12967</v>
      </c>
    </row>
    <row r="5460" spans="17:21">
      <c r="Q5460">
        <v>6</v>
      </c>
      <c r="R5460">
        <v>21</v>
      </c>
      <c r="S5460">
        <v>12</v>
      </c>
      <c r="T5460" t="s">
        <v>4513</v>
      </c>
      <c r="U5460" t="s">
        <v>12968</v>
      </c>
    </row>
    <row r="5461" spans="17:21">
      <c r="Q5461">
        <v>6</v>
      </c>
      <c r="R5461">
        <v>21</v>
      </c>
      <c r="S5461">
        <v>13</v>
      </c>
      <c r="T5461" t="s">
        <v>4517</v>
      </c>
      <c r="U5461" t="s">
        <v>12969</v>
      </c>
    </row>
    <row r="5462" spans="17:21">
      <c r="Q5462">
        <v>6</v>
      </c>
      <c r="R5462">
        <v>21</v>
      </c>
      <c r="S5462">
        <v>14</v>
      </c>
      <c r="T5462" t="s">
        <v>4520</v>
      </c>
      <c r="U5462" t="s">
        <v>12970</v>
      </c>
    </row>
    <row r="5463" spans="17:21">
      <c r="Q5463">
        <v>6</v>
      </c>
      <c r="R5463">
        <v>21</v>
      </c>
      <c r="S5463">
        <v>15</v>
      </c>
      <c r="T5463" t="s">
        <v>4523</v>
      </c>
      <c r="U5463" t="s">
        <v>12971</v>
      </c>
    </row>
    <row r="5464" spans="17:21">
      <c r="Q5464">
        <v>6</v>
      </c>
      <c r="R5464">
        <v>21</v>
      </c>
      <c r="S5464">
        <v>16</v>
      </c>
      <c r="T5464" t="s">
        <v>4526</v>
      </c>
      <c r="U5464" t="s">
        <v>12972</v>
      </c>
    </row>
    <row r="5465" spans="17:21">
      <c r="Q5465">
        <v>6</v>
      </c>
      <c r="R5465">
        <v>21</v>
      </c>
      <c r="S5465">
        <v>17</v>
      </c>
      <c r="T5465" t="s">
        <v>4530</v>
      </c>
      <c r="U5465" t="s">
        <v>12973</v>
      </c>
    </row>
    <row r="5466" spans="17:21">
      <c r="Q5466">
        <v>6</v>
      </c>
      <c r="R5466">
        <v>21</v>
      </c>
      <c r="S5466">
        <v>18</v>
      </c>
      <c r="T5466" t="s">
        <v>4534</v>
      </c>
      <c r="U5466" t="s">
        <v>12974</v>
      </c>
    </row>
    <row r="5467" spans="17:21">
      <c r="Q5467">
        <v>6</v>
      </c>
      <c r="R5467">
        <v>21</v>
      </c>
      <c r="S5467">
        <v>19</v>
      </c>
      <c r="T5467" t="s">
        <v>4538</v>
      </c>
      <c r="U5467" t="s">
        <v>12975</v>
      </c>
    </row>
    <row r="5468" spans="17:21">
      <c r="Q5468">
        <v>6</v>
      </c>
      <c r="R5468">
        <v>21</v>
      </c>
      <c r="S5468">
        <v>20</v>
      </c>
      <c r="T5468" t="s">
        <v>4542</v>
      </c>
      <c r="U5468" t="s">
        <v>12976</v>
      </c>
    </row>
    <row r="5469" spans="17:21">
      <c r="Q5469">
        <v>6</v>
      </c>
      <c r="R5469">
        <v>21</v>
      </c>
      <c r="S5469">
        <v>21</v>
      </c>
      <c r="T5469" t="s">
        <v>4546</v>
      </c>
      <c r="U5469" t="s">
        <v>12977</v>
      </c>
    </row>
    <row r="5470" spans="17:21">
      <c r="Q5470">
        <v>6</v>
      </c>
      <c r="R5470">
        <v>21</v>
      </c>
      <c r="S5470">
        <v>22</v>
      </c>
      <c r="T5470" t="s">
        <v>4550</v>
      </c>
      <c r="U5470" t="s">
        <v>12978</v>
      </c>
    </row>
    <row r="5471" spans="17:21">
      <c r="Q5471">
        <v>6</v>
      </c>
      <c r="R5471">
        <v>21</v>
      </c>
      <c r="S5471">
        <v>23</v>
      </c>
      <c r="T5471" t="s">
        <v>4553</v>
      </c>
      <c r="U5471" t="s">
        <v>12979</v>
      </c>
    </row>
    <row r="5472" spans="17:21">
      <c r="Q5472">
        <v>6</v>
      </c>
      <c r="R5472">
        <v>21</v>
      </c>
      <c r="S5472">
        <v>24</v>
      </c>
      <c r="T5472" t="s">
        <v>4556</v>
      </c>
      <c r="U5472" t="s">
        <v>12980</v>
      </c>
    </row>
    <row r="5473" spans="17:21">
      <c r="Q5473">
        <v>6</v>
      </c>
      <c r="R5473">
        <v>21</v>
      </c>
      <c r="S5473">
        <v>25</v>
      </c>
      <c r="T5473" t="s">
        <v>4560</v>
      </c>
      <c r="U5473" t="s">
        <v>12981</v>
      </c>
    </row>
    <row r="5474" spans="17:21">
      <c r="Q5474">
        <v>6</v>
      </c>
      <c r="R5474">
        <v>21</v>
      </c>
      <c r="S5474">
        <v>26</v>
      </c>
      <c r="T5474" t="s">
        <v>4564</v>
      </c>
      <c r="U5474" t="s">
        <v>12982</v>
      </c>
    </row>
    <row r="5475" spans="17:21">
      <c r="Q5475">
        <v>6</v>
      </c>
      <c r="R5475">
        <v>21</v>
      </c>
      <c r="S5475">
        <v>27</v>
      </c>
      <c r="T5475" t="s">
        <v>4568</v>
      </c>
      <c r="U5475" t="s">
        <v>12983</v>
      </c>
    </row>
    <row r="5476" spans="17:21">
      <c r="Q5476">
        <v>6</v>
      </c>
      <c r="R5476">
        <v>21</v>
      </c>
      <c r="S5476">
        <v>28</v>
      </c>
      <c r="T5476" t="s">
        <v>4572</v>
      </c>
      <c r="U5476" t="s">
        <v>12984</v>
      </c>
    </row>
    <row r="5477" spans="17:21">
      <c r="Q5477">
        <v>6</v>
      </c>
      <c r="R5477">
        <v>21</v>
      </c>
      <c r="S5477">
        <v>29</v>
      </c>
      <c r="T5477" t="s">
        <v>4576</v>
      </c>
      <c r="U5477" t="s">
        <v>12985</v>
      </c>
    </row>
    <row r="5478" spans="17:21">
      <c r="Q5478">
        <v>6</v>
      </c>
      <c r="R5478">
        <v>21</v>
      </c>
      <c r="S5478">
        <v>30</v>
      </c>
      <c r="T5478" t="s">
        <v>4580</v>
      </c>
      <c r="U5478" t="s">
        <v>12986</v>
      </c>
    </row>
    <row r="5479" spans="17:21">
      <c r="Q5479">
        <v>6</v>
      </c>
      <c r="R5479">
        <v>21</v>
      </c>
      <c r="S5479">
        <v>31</v>
      </c>
      <c r="T5479" t="s">
        <v>4584</v>
      </c>
      <c r="U5479" t="s">
        <v>12987</v>
      </c>
    </row>
    <row r="5480" spans="17:21">
      <c r="Q5480">
        <v>6</v>
      </c>
      <c r="R5480">
        <v>21</v>
      </c>
      <c r="S5480">
        <v>32</v>
      </c>
      <c r="T5480" t="s">
        <v>4588</v>
      </c>
      <c r="U5480" t="s">
        <v>12988</v>
      </c>
    </row>
    <row r="5481" spans="17:21">
      <c r="Q5481">
        <v>6</v>
      </c>
      <c r="R5481">
        <v>21</v>
      </c>
      <c r="S5481">
        <v>33</v>
      </c>
      <c r="T5481" t="s">
        <v>4592</v>
      </c>
      <c r="U5481" t="s">
        <v>12989</v>
      </c>
    </row>
    <row r="5482" spans="17:21">
      <c r="Q5482">
        <v>6</v>
      </c>
      <c r="R5482">
        <v>22</v>
      </c>
      <c r="S5482">
        <v>1</v>
      </c>
      <c r="T5482" t="s">
        <v>4663</v>
      </c>
      <c r="U5482" t="s">
        <v>12990</v>
      </c>
    </row>
    <row r="5483" spans="17:21">
      <c r="Q5483">
        <v>6</v>
      </c>
      <c r="R5483">
        <v>22</v>
      </c>
      <c r="S5483">
        <v>2</v>
      </c>
      <c r="T5483" t="s">
        <v>4667</v>
      </c>
      <c r="U5483" t="s">
        <v>12991</v>
      </c>
    </row>
    <row r="5484" spans="17:21">
      <c r="Q5484">
        <v>6</v>
      </c>
      <c r="R5484">
        <v>22</v>
      </c>
      <c r="S5484">
        <v>3</v>
      </c>
      <c r="T5484" t="s">
        <v>4671</v>
      </c>
      <c r="U5484" t="s">
        <v>12992</v>
      </c>
    </row>
    <row r="5485" spans="17:21">
      <c r="Q5485">
        <v>6</v>
      </c>
      <c r="R5485">
        <v>22</v>
      </c>
      <c r="S5485">
        <v>4</v>
      </c>
      <c r="T5485" t="s">
        <v>4675</v>
      </c>
      <c r="U5485" t="s">
        <v>12993</v>
      </c>
    </row>
    <row r="5486" spans="17:21">
      <c r="Q5486">
        <v>6</v>
      </c>
      <c r="R5486">
        <v>22</v>
      </c>
      <c r="S5486">
        <v>5</v>
      </c>
      <c r="T5486" t="s">
        <v>4679</v>
      </c>
      <c r="U5486" t="s">
        <v>12994</v>
      </c>
    </row>
    <row r="5487" spans="17:21">
      <c r="Q5487">
        <v>6</v>
      </c>
      <c r="R5487">
        <v>22</v>
      </c>
      <c r="S5487">
        <v>6</v>
      </c>
      <c r="T5487" t="s">
        <v>4683</v>
      </c>
      <c r="U5487" t="s">
        <v>12995</v>
      </c>
    </row>
    <row r="5488" spans="17:21">
      <c r="Q5488">
        <v>6</v>
      </c>
      <c r="R5488">
        <v>22</v>
      </c>
      <c r="S5488">
        <v>7</v>
      </c>
      <c r="T5488" t="s">
        <v>4687</v>
      </c>
      <c r="U5488" t="s">
        <v>12996</v>
      </c>
    </row>
    <row r="5489" spans="17:21">
      <c r="Q5489">
        <v>6</v>
      </c>
      <c r="R5489">
        <v>22</v>
      </c>
      <c r="S5489">
        <v>8</v>
      </c>
      <c r="T5489" t="s">
        <v>4691</v>
      </c>
      <c r="U5489" t="s">
        <v>12997</v>
      </c>
    </row>
    <row r="5490" spans="17:21">
      <c r="Q5490">
        <v>6</v>
      </c>
      <c r="R5490">
        <v>22</v>
      </c>
      <c r="S5490">
        <v>9</v>
      </c>
      <c r="T5490" t="s">
        <v>4695</v>
      </c>
      <c r="U5490" t="s">
        <v>12998</v>
      </c>
    </row>
    <row r="5491" spans="17:21">
      <c r="Q5491">
        <v>6</v>
      </c>
      <c r="R5491">
        <v>22</v>
      </c>
      <c r="S5491">
        <v>10</v>
      </c>
      <c r="T5491" t="s">
        <v>4699</v>
      </c>
      <c r="U5491" t="s">
        <v>12999</v>
      </c>
    </row>
    <row r="5492" spans="17:21">
      <c r="Q5492">
        <v>6</v>
      </c>
      <c r="R5492">
        <v>22</v>
      </c>
      <c r="S5492">
        <v>11</v>
      </c>
      <c r="T5492" t="s">
        <v>4702</v>
      </c>
      <c r="U5492" t="s">
        <v>13000</v>
      </c>
    </row>
    <row r="5493" spans="17:21">
      <c r="Q5493">
        <v>6</v>
      </c>
      <c r="R5493">
        <v>22</v>
      </c>
      <c r="S5493">
        <v>12</v>
      </c>
      <c r="T5493" t="s">
        <v>4705</v>
      </c>
      <c r="U5493" t="s">
        <v>13001</v>
      </c>
    </row>
    <row r="5494" spans="17:21">
      <c r="Q5494">
        <v>6</v>
      </c>
      <c r="R5494">
        <v>22</v>
      </c>
      <c r="S5494">
        <v>13</v>
      </c>
      <c r="T5494" t="s">
        <v>4709</v>
      </c>
      <c r="U5494" t="s">
        <v>13002</v>
      </c>
    </row>
    <row r="5495" spans="17:21">
      <c r="Q5495">
        <v>6</v>
      </c>
      <c r="R5495">
        <v>22</v>
      </c>
      <c r="S5495">
        <v>14</v>
      </c>
      <c r="T5495" t="s">
        <v>4712</v>
      </c>
      <c r="U5495" t="s">
        <v>13003</v>
      </c>
    </row>
    <row r="5496" spans="17:21">
      <c r="Q5496">
        <v>6</v>
      </c>
      <c r="R5496">
        <v>22</v>
      </c>
      <c r="S5496">
        <v>15</v>
      </c>
      <c r="T5496" t="s">
        <v>4716</v>
      </c>
      <c r="U5496" t="s">
        <v>13004</v>
      </c>
    </row>
    <row r="5497" spans="17:21">
      <c r="Q5497">
        <v>6</v>
      </c>
      <c r="R5497">
        <v>22</v>
      </c>
      <c r="S5497">
        <v>16</v>
      </c>
      <c r="T5497" t="s">
        <v>4720</v>
      </c>
      <c r="U5497" t="s">
        <v>13005</v>
      </c>
    </row>
    <row r="5498" spans="17:21">
      <c r="Q5498">
        <v>6</v>
      </c>
      <c r="R5498">
        <v>22</v>
      </c>
      <c r="S5498">
        <v>17</v>
      </c>
      <c r="T5498" t="s">
        <v>4724</v>
      </c>
      <c r="U5498" t="s">
        <v>13006</v>
      </c>
    </row>
    <row r="5499" spans="17:21">
      <c r="Q5499">
        <v>6</v>
      </c>
      <c r="R5499">
        <v>22</v>
      </c>
      <c r="S5499">
        <v>18</v>
      </c>
      <c r="T5499" t="s">
        <v>4728</v>
      </c>
      <c r="U5499" t="s">
        <v>13007</v>
      </c>
    </row>
    <row r="5500" spans="17:21">
      <c r="Q5500">
        <v>6</v>
      </c>
      <c r="R5500">
        <v>22</v>
      </c>
      <c r="S5500">
        <v>19</v>
      </c>
      <c r="T5500" t="s">
        <v>4732</v>
      </c>
      <c r="U5500" t="s">
        <v>13008</v>
      </c>
    </row>
    <row r="5501" spans="17:21">
      <c r="Q5501">
        <v>6</v>
      </c>
      <c r="R5501">
        <v>22</v>
      </c>
      <c r="S5501">
        <v>20</v>
      </c>
      <c r="T5501" t="s">
        <v>4736</v>
      </c>
      <c r="U5501" t="s">
        <v>13009</v>
      </c>
    </row>
    <row r="5502" spans="17:21">
      <c r="Q5502">
        <v>6</v>
      </c>
      <c r="R5502">
        <v>22</v>
      </c>
      <c r="S5502">
        <v>21</v>
      </c>
      <c r="T5502" t="s">
        <v>4739</v>
      </c>
      <c r="U5502" t="s">
        <v>13010</v>
      </c>
    </row>
    <row r="5503" spans="17:21">
      <c r="Q5503">
        <v>6</v>
      </c>
      <c r="R5503">
        <v>22</v>
      </c>
      <c r="S5503">
        <v>22</v>
      </c>
      <c r="T5503" t="s">
        <v>4742</v>
      </c>
      <c r="U5503" t="s">
        <v>13011</v>
      </c>
    </row>
    <row r="5504" spans="17:21">
      <c r="Q5504">
        <v>6</v>
      </c>
      <c r="R5504">
        <v>22</v>
      </c>
      <c r="S5504">
        <v>23</v>
      </c>
      <c r="T5504" t="s">
        <v>4745</v>
      </c>
      <c r="U5504" t="s">
        <v>13012</v>
      </c>
    </row>
    <row r="5505" spans="17:21">
      <c r="Q5505">
        <v>6</v>
      </c>
      <c r="R5505">
        <v>22</v>
      </c>
      <c r="S5505">
        <v>24</v>
      </c>
      <c r="T5505" t="s">
        <v>4749</v>
      </c>
      <c r="U5505" t="s">
        <v>13013</v>
      </c>
    </row>
    <row r="5506" spans="17:21">
      <c r="Q5506">
        <v>6</v>
      </c>
      <c r="R5506">
        <v>22</v>
      </c>
      <c r="S5506">
        <v>25</v>
      </c>
      <c r="T5506" t="s">
        <v>4753</v>
      </c>
      <c r="U5506" t="s">
        <v>13014</v>
      </c>
    </row>
    <row r="5507" spans="17:21">
      <c r="Q5507">
        <v>6</v>
      </c>
      <c r="R5507">
        <v>22</v>
      </c>
      <c r="S5507">
        <v>26</v>
      </c>
      <c r="T5507" t="s">
        <v>4757</v>
      </c>
      <c r="U5507" t="s">
        <v>13015</v>
      </c>
    </row>
    <row r="5508" spans="17:21">
      <c r="Q5508">
        <v>6</v>
      </c>
      <c r="R5508">
        <v>22</v>
      </c>
      <c r="S5508">
        <v>27</v>
      </c>
      <c r="T5508" t="s">
        <v>4760</v>
      </c>
      <c r="U5508" t="s">
        <v>13016</v>
      </c>
    </row>
    <row r="5509" spans="17:21">
      <c r="Q5509">
        <v>6</v>
      </c>
      <c r="R5509">
        <v>22</v>
      </c>
      <c r="S5509">
        <v>28</v>
      </c>
      <c r="T5509" t="s">
        <v>4764</v>
      </c>
      <c r="U5509" t="s">
        <v>13017</v>
      </c>
    </row>
    <row r="5510" spans="17:21">
      <c r="Q5510">
        <v>6</v>
      </c>
      <c r="R5510">
        <v>22</v>
      </c>
      <c r="S5510">
        <v>29</v>
      </c>
      <c r="T5510" t="s">
        <v>4768</v>
      </c>
      <c r="U5510" t="s">
        <v>13018</v>
      </c>
    </row>
    <row r="5511" spans="17:21">
      <c r="Q5511">
        <v>6</v>
      </c>
      <c r="R5511">
        <v>22</v>
      </c>
      <c r="S5511">
        <v>30</v>
      </c>
      <c r="T5511" t="s">
        <v>4772</v>
      </c>
      <c r="U5511" t="s">
        <v>13019</v>
      </c>
    </row>
    <row r="5512" spans="17:21">
      <c r="Q5512">
        <v>6</v>
      </c>
      <c r="R5512">
        <v>22</v>
      </c>
      <c r="S5512">
        <v>31</v>
      </c>
      <c r="T5512" t="s">
        <v>4776</v>
      </c>
      <c r="U5512" t="s">
        <v>13020</v>
      </c>
    </row>
    <row r="5513" spans="17:21">
      <c r="Q5513">
        <v>6</v>
      </c>
      <c r="R5513">
        <v>22</v>
      </c>
      <c r="S5513">
        <v>32</v>
      </c>
      <c r="T5513" t="s">
        <v>4780</v>
      </c>
      <c r="U5513" t="s">
        <v>13021</v>
      </c>
    </row>
    <row r="5514" spans="17:21">
      <c r="Q5514">
        <v>6</v>
      </c>
      <c r="R5514">
        <v>22</v>
      </c>
      <c r="S5514">
        <v>33</v>
      </c>
      <c r="T5514" t="s">
        <v>4784</v>
      </c>
      <c r="U5514" t="s">
        <v>13022</v>
      </c>
    </row>
    <row r="5515" spans="17:21">
      <c r="Q5515">
        <v>6</v>
      </c>
      <c r="R5515">
        <v>22</v>
      </c>
      <c r="S5515">
        <v>34</v>
      </c>
      <c r="T5515" t="s">
        <v>4788</v>
      </c>
      <c r="U5515" t="s">
        <v>13023</v>
      </c>
    </row>
    <row r="5516" spans="17:21">
      <c r="Q5516">
        <v>6</v>
      </c>
      <c r="R5516">
        <v>22</v>
      </c>
      <c r="S5516">
        <v>35</v>
      </c>
      <c r="T5516" t="s">
        <v>4792</v>
      </c>
      <c r="U5516" t="s">
        <v>13024</v>
      </c>
    </row>
    <row r="5517" spans="17:21">
      <c r="Q5517">
        <v>6</v>
      </c>
      <c r="R5517">
        <v>22</v>
      </c>
      <c r="S5517">
        <v>36</v>
      </c>
      <c r="T5517" t="s">
        <v>4796</v>
      </c>
      <c r="U5517" t="s">
        <v>13025</v>
      </c>
    </row>
    <row r="5518" spans="17:21">
      <c r="Q5518">
        <v>6</v>
      </c>
      <c r="R5518">
        <v>22</v>
      </c>
      <c r="S5518">
        <v>37</v>
      </c>
      <c r="T5518" t="s">
        <v>4800</v>
      </c>
      <c r="U5518" t="s">
        <v>13026</v>
      </c>
    </row>
    <row r="5519" spans="17:21">
      <c r="Q5519">
        <v>6</v>
      </c>
      <c r="R5519">
        <v>22</v>
      </c>
      <c r="S5519">
        <v>38</v>
      </c>
      <c r="T5519" t="s">
        <v>4804</v>
      </c>
      <c r="U5519" t="s">
        <v>13027</v>
      </c>
    </row>
    <row r="5520" spans="17:21">
      <c r="Q5520">
        <v>6</v>
      </c>
      <c r="R5520">
        <v>22</v>
      </c>
      <c r="S5520">
        <v>39</v>
      </c>
      <c r="T5520" t="s">
        <v>4807</v>
      </c>
      <c r="U5520" t="s">
        <v>13028</v>
      </c>
    </row>
    <row r="5521" spans="17:21">
      <c r="Q5521">
        <v>6</v>
      </c>
      <c r="R5521">
        <v>22</v>
      </c>
      <c r="S5521">
        <v>40</v>
      </c>
      <c r="T5521" t="s">
        <v>4810</v>
      </c>
      <c r="U5521" t="s">
        <v>13029</v>
      </c>
    </row>
    <row r="5522" spans="17:21">
      <c r="Q5522">
        <v>6</v>
      </c>
      <c r="R5522">
        <v>22</v>
      </c>
      <c r="S5522">
        <v>41</v>
      </c>
      <c r="T5522" t="s">
        <v>4814</v>
      </c>
      <c r="U5522" t="s">
        <v>13030</v>
      </c>
    </row>
    <row r="5523" spans="17:21">
      <c r="Q5523">
        <v>6</v>
      </c>
      <c r="R5523">
        <v>22</v>
      </c>
      <c r="S5523">
        <v>42</v>
      </c>
      <c r="T5523" t="s">
        <v>4818</v>
      </c>
      <c r="U5523" t="s">
        <v>13031</v>
      </c>
    </row>
    <row r="5524" spans="17:21">
      <c r="Q5524">
        <v>6</v>
      </c>
      <c r="R5524">
        <v>22</v>
      </c>
      <c r="S5524">
        <v>43</v>
      </c>
      <c r="T5524" t="s">
        <v>4822</v>
      </c>
      <c r="U5524" t="s">
        <v>13032</v>
      </c>
    </row>
    <row r="5525" spans="17:21">
      <c r="Q5525">
        <v>6</v>
      </c>
      <c r="R5525">
        <v>22</v>
      </c>
      <c r="S5525">
        <v>44</v>
      </c>
      <c r="T5525" t="s">
        <v>4826</v>
      </c>
      <c r="U5525" t="s">
        <v>13033</v>
      </c>
    </row>
    <row r="5526" spans="17:21">
      <c r="Q5526">
        <v>6</v>
      </c>
      <c r="R5526">
        <v>22</v>
      </c>
      <c r="S5526">
        <v>45</v>
      </c>
      <c r="T5526" t="s">
        <v>4830</v>
      </c>
      <c r="U5526" t="s">
        <v>13034</v>
      </c>
    </row>
    <row r="5527" spans="17:21">
      <c r="Q5527">
        <v>6</v>
      </c>
      <c r="R5527">
        <v>22</v>
      </c>
      <c r="S5527">
        <v>46</v>
      </c>
      <c r="T5527" t="s">
        <v>4834</v>
      </c>
      <c r="U5527" t="s">
        <v>13035</v>
      </c>
    </row>
    <row r="5528" spans="17:21">
      <c r="Q5528">
        <v>6</v>
      </c>
      <c r="R5528">
        <v>22</v>
      </c>
      <c r="S5528">
        <v>47</v>
      </c>
      <c r="T5528" t="s">
        <v>4838</v>
      </c>
      <c r="U5528" t="s">
        <v>13036</v>
      </c>
    </row>
    <row r="5529" spans="17:21">
      <c r="Q5529">
        <v>6</v>
      </c>
      <c r="R5529">
        <v>22</v>
      </c>
      <c r="S5529">
        <v>48</v>
      </c>
      <c r="T5529" t="s">
        <v>4842</v>
      </c>
      <c r="U5529" t="s">
        <v>13037</v>
      </c>
    </row>
    <row r="5530" spans="17:21">
      <c r="Q5530">
        <v>6</v>
      </c>
      <c r="R5530">
        <v>22</v>
      </c>
      <c r="S5530">
        <v>49</v>
      </c>
      <c r="T5530" t="s">
        <v>4846</v>
      </c>
      <c r="U5530" t="s">
        <v>13038</v>
      </c>
    </row>
    <row r="5531" spans="17:21">
      <c r="Q5531">
        <v>6</v>
      </c>
      <c r="R5531">
        <v>22</v>
      </c>
      <c r="S5531">
        <v>50</v>
      </c>
      <c r="T5531" t="s">
        <v>4850</v>
      </c>
      <c r="U5531" t="s">
        <v>13039</v>
      </c>
    </row>
    <row r="5532" spans="17:21">
      <c r="Q5532">
        <v>6</v>
      </c>
      <c r="R5532">
        <v>22</v>
      </c>
      <c r="S5532">
        <v>51</v>
      </c>
      <c r="T5532" t="s">
        <v>4854</v>
      </c>
      <c r="U5532" t="s">
        <v>13040</v>
      </c>
    </row>
    <row r="5533" spans="17:21">
      <c r="Q5533">
        <v>6</v>
      </c>
      <c r="R5533">
        <v>22</v>
      </c>
      <c r="S5533">
        <v>52</v>
      </c>
      <c r="T5533" t="s">
        <v>4858</v>
      </c>
      <c r="U5533" t="s">
        <v>13041</v>
      </c>
    </row>
    <row r="5534" spans="17:21">
      <c r="Q5534">
        <v>6</v>
      </c>
      <c r="R5534">
        <v>22</v>
      </c>
      <c r="S5534">
        <v>53</v>
      </c>
      <c r="T5534" t="s">
        <v>4862</v>
      </c>
      <c r="U5534" t="s">
        <v>13042</v>
      </c>
    </row>
    <row r="5535" spans="17:21">
      <c r="Q5535">
        <v>6</v>
      </c>
      <c r="R5535">
        <v>23</v>
      </c>
      <c r="S5535">
        <v>1</v>
      </c>
      <c r="T5535" t="s">
        <v>4866</v>
      </c>
      <c r="U5535" t="s">
        <v>13043</v>
      </c>
    </row>
    <row r="5536" spans="17:21">
      <c r="Q5536">
        <v>6</v>
      </c>
      <c r="R5536">
        <v>23</v>
      </c>
      <c r="S5536">
        <v>2</v>
      </c>
      <c r="T5536" t="s">
        <v>4870</v>
      </c>
      <c r="U5536" t="s">
        <v>13044</v>
      </c>
    </row>
    <row r="5537" spans="17:21">
      <c r="Q5537">
        <v>6</v>
      </c>
      <c r="R5537">
        <v>23</v>
      </c>
      <c r="S5537">
        <v>3</v>
      </c>
      <c r="T5537" t="s">
        <v>4874</v>
      </c>
      <c r="U5537" t="s">
        <v>13045</v>
      </c>
    </row>
    <row r="5538" spans="17:21">
      <c r="Q5538">
        <v>6</v>
      </c>
      <c r="R5538">
        <v>23</v>
      </c>
      <c r="S5538">
        <v>4</v>
      </c>
      <c r="T5538" t="s">
        <v>4878</v>
      </c>
      <c r="U5538" t="s">
        <v>13046</v>
      </c>
    </row>
    <row r="5539" spans="17:21">
      <c r="Q5539">
        <v>6</v>
      </c>
      <c r="R5539">
        <v>23</v>
      </c>
      <c r="S5539">
        <v>5</v>
      </c>
      <c r="T5539" t="s">
        <v>4882</v>
      </c>
      <c r="U5539" t="s">
        <v>13047</v>
      </c>
    </row>
    <row r="5540" spans="17:21">
      <c r="Q5540">
        <v>6</v>
      </c>
      <c r="R5540">
        <v>23</v>
      </c>
      <c r="S5540">
        <v>6</v>
      </c>
      <c r="T5540" t="s">
        <v>4886</v>
      </c>
      <c r="U5540" t="s">
        <v>13048</v>
      </c>
    </row>
    <row r="5541" spans="17:21">
      <c r="Q5541">
        <v>6</v>
      </c>
      <c r="R5541">
        <v>23</v>
      </c>
      <c r="S5541">
        <v>7</v>
      </c>
      <c r="T5541" t="s">
        <v>4890</v>
      </c>
      <c r="U5541" t="s">
        <v>13049</v>
      </c>
    </row>
    <row r="5542" spans="17:21">
      <c r="Q5542">
        <v>6</v>
      </c>
      <c r="R5542">
        <v>23</v>
      </c>
      <c r="S5542">
        <v>8</v>
      </c>
      <c r="T5542" t="s">
        <v>4894</v>
      </c>
      <c r="U5542" t="s">
        <v>13050</v>
      </c>
    </row>
    <row r="5543" spans="17:21">
      <c r="Q5543">
        <v>6</v>
      </c>
      <c r="R5543">
        <v>23</v>
      </c>
      <c r="S5543">
        <v>9</v>
      </c>
      <c r="T5543" t="s">
        <v>4898</v>
      </c>
      <c r="U5543" t="s">
        <v>13051</v>
      </c>
    </row>
    <row r="5544" spans="17:21">
      <c r="Q5544">
        <v>6</v>
      </c>
      <c r="R5544">
        <v>23</v>
      </c>
      <c r="S5544">
        <v>10</v>
      </c>
      <c r="T5544" t="s">
        <v>4902</v>
      </c>
      <c r="U5544" t="s">
        <v>13052</v>
      </c>
    </row>
    <row r="5545" spans="17:21">
      <c r="Q5545">
        <v>6</v>
      </c>
      <c r="R5545">
        <v>23</v>
      </c>
      <c r="S5545">
        <v>11</v>
      </c>
      <c r="T5545" t="s">
        <v>4906</v>
      </c>
      <c r="U5545" t="s">
        <v>13053</v>
      </c>
    </row>
    <row r="5546" spans="17:21">
      <c r="Q5546">
        <v>6</v>
      </c>
      <c r="R5546">
        <v>23</v>
      </c>
      <c r="S5546">
        <v>12</v>
      </c>
      <c r="T5546" t="s">
        <v>4910</v>
      </c>
      <c r="U5546" t="s">
        <v>13054</v>
      </c>
    </row>
    <row r="5547" spans="17:21">
      <c r="Q5547">
        <v>6</v>
      </c>
      <c r="R5547">
        <v>23</v>
      </c>
      <c r="S5547">
        <v>13</v>
      </c>
      <c r="T5547" t="s">
        <v>4914</v>
      </c>
      <c r="U5547" t="s">
        <v>13055</v>
      </c>
    </row>
    <row r="5548" spans="17:21">
      <c r="Q5548">
        <v>6</v>
      </c>
      <c r="R5548">
        <v>23</v>
      </c>
      <c r="S5548">
        <v>14</v>
      </c>
      <c r="T5548" t="s">
        <v>4918</v>
      </c>
      <c r="U5548" t="s">
        <v>13056</v>
      </c>
    </row>
    <row r="5549" spans="17:21">
      <c r="Q5549">
        <v>6</v>
      </c>
      <c r="R5549">
        <v>23</v>
      </c>
      <c r="S5549">
        <v>15</v>
      </c>
      <c r="T5549" t="s">
        <v>4922</v>
      </c>
      <c r="U5549" t="s">
        <v>13057</v>
      </c>
    </row>
    <row r="5550" spans="17:21">
      <c r="Q5550">
        <v>6</v>
      </c>
      <c r="R5550">
        <v>23</v>
      </c>
      <c r="S5550">
        <v>16</v>
      </c>
      <c r="T5550" t="s">
        <v>4925</v>
      </c>
      <c r="U5550" t="s">
        <v>13058</v>
      </c>
    </row>
    <row r="5551" spans="17:21">
      <c r="Q5551">
        <v>6</v>
      </c>
      <c r="R5551">
        <v>23</v>
      </c>
      <c r="S5551">
        <v>17</v>
      </c>
      <c r="T5551" t="s">
        <v>4929</v>
      </c>
      <c r="U5551" t="s">
        <v>13059</v>
      </c>
    </row>
    <row r="5552" spans="17:21">
      <c r="Q5552">
        <v>6</v>
      </c>
      <c r="R5552">
        <v>23</v>
      </c>
      <c r="S5552">
        <v>18</v>
      </c>
      <c r="T5552" t="s">
        <v>4933</v>
      </c>
      <c r="U5552" t="s">
        <v>13060</v>
      </c>
    </row>
    <row r="5553" spans="17:21">
      <c r="Q5553">
        <v>6</v>
      </c>
      <c r="R5553">
        <v>23</v>
      </c>
      <c r="S5553">
        <v>19</v>
      </c>
      <c r="T5553" t="s">
        <v>4937</v>
      </c>
      <c r="U5553" t="s">
        <v>13061</v>
      </c>
    </row>
    <row r="5554" spans="17:21">
      <c r="Q5554">
        <v>6</v>
      </c>
      <c r="R5554">
        <v>23</v>
      </c>
      <c r="S5554">
        <v>20</v>
      </c>
      <c r="T5554" t="s">
        <v>4941</v>
      </c>
      <c r="U5554" t="s">
        <v>13062</v>
      </c>
    </row>
    <row r="5555" spans="17:21">
      <c r="Q5555">
        <v>6</v>
      </c>
      <c r="R5555">
        <v>23</v>
      </c>
      <c r="S5555">
        <v>21</v>
      </c>
      <c r="T5555" t="s">
        <v>4945</v>
      </c>
      <c r="U5555" t="s">
        <v>13063</v>
      </c>
    </row>
    <row r="5556" spans="17:21">
      <c r="Q5556">
        <v>6</v>
      </c>
      <c r="R5556">
        <v>23</v>
      </c>
      <c r="S5556">
        <v>22</v>
      </c>
      <c r="T5556" t="s">
        <v>4949</v>
      </c>
      <c r="U5556" t="s">
        <v>13064</v>
      </c>
    </row>
    <row r="5557" spans="17:21">
      <c r="Q5557">
        <v>6</v>
      </c>
      <c r="R5557">
        <v>23</v>
      </c>
      <c r="S5557">
        <v>23</v>
      </c>
      <c r="T5557" t="s">
        <v>4953</v>
      </c>
      <c r="U5557" t="s">
        <v>13065</v>
      </c>
    </row>
    <row r="5558" spans="17:21">
      <c r="Q5558">
        <v>6</v>
      </c>
      <c r="R5558">
        <v>23</v>
      </c>
      <c r="S5558">
        <v>24</v>
      </c>
      <c r="T5558" t="s">
        <v>4957</v>
      </c>
      <c r="U5558" t="s">
        <v>13066</v>
      </c>
    </row>
    <row r="5559" spans="17:21">
      <c r="Q5559">
        <v>6</v>
      </c>
      <c r="R5559">
        <v>23</v>
      </c>
      <c r="S5559">
        <v>25</v>
      </c>
      <c r="T5559" t="s">
        <v>4961</v>
      </c>
      <c r="U5559" t="s">
        <v>13067</v>
      </c>
    </row>
    <row r="5560" spans="17:21">
      <c r="Q5560">
        <v>6</v>
      </c>
      <c r="R5560">
        <v>23</v>
      </c>
      <c r="S5560">
        <v>26</v>
      </c>
      <c r="T5560" t="s">
        <v>4965</v>
      </c>
      <c r="U5560" t="s">
        <v>13068</v>
      </c>
    </row>
    <row r="5561" spans="17:21">
      <c r="Q5561">
        <v>6</v>
      </c>
      <c r="R5561">
        <v>23</v>
      </c>
      <c r="S5561">
        <v>27</v>
      </c>
      <c r="T5561" t="s">
        <v>4969</v>
      </c>
      <c r="U5561" t="s">
        <v>13069</v>
      </c>
    </row>
    <row r="5562" spans="17:21">
      <c r="Q5562">
        <v>6</v>
      </c>
      <c r="R5562">
        <v>23</v>
      </c>
      <c r="S5562">
        <v>28</v>
      </c>
      <c r="T5562" t="s">
        <v>4973</v>
      </c>
      <c r="U5562" t="s">
        <v>13070</v>
      </c>
    </row>
    <row r="5563" spans="17:21">
      <c r="Q5563">
        <v>6</v>
      </c>
      <c r="R5563">
        <v>23</v>
      </c>
      <c r="S5563">
        <v>29</v>
      </c>
      <c r="T5563" t="s">
        <v>4977</v>
      </c>
      <c r="U5563" t="s">
        <v>13071</v>
      </c>
    </row>
    <row r="5564" spans="17:21">
      <c r="Q5564">
        <v>6</v>
      </c>
      <c r="R5564">
        <v>24</v>
      </c>
      <c r="S5564">
        <v>1</v>
      </c>
      <c r="T5564" t="s">
        <v>4981</v>
      </c>
      <c r="U5564" t="s">
        <v>13072</v>
      </c>
    </row>
    <row r="5565" spans="17:21">
      <c r="Q5565">
        <v>6</v>
      </c>
      <c r="R5565">
        <v>24</v>
      </c>
      <c r="S5565">
        <v>2</v>
      </c>
      <c r="T5565" t="s">
        <v>4985</v>
      </c>
      <c r="U5565" t="s">
        <v>13073</v>
      </c>
    </row>
    <row r="5566" spans="17:21">
      <c r="Q5566">
        <v>6</v>
      </c>
      <c r="R5566">
        <v>24</v>
      </c>
      <c r="S5566">
        <v>3</v>
      </c>
      <c r="T5566" t="s">
        <v>4989</v>
      </c>
      <c r="U5566" t="s">
        <v>13074</v>
      </c>
    </row>
    <row r="5567" spans="17:21">
      <c r="Q5567">
        <v>6</v>
      </c>
      <c r="R5567">
        <v>24</v>
      </c>
      <c r="S5567">
        <v>4</v>
      </c>
      <c r="T5567" t="s">
        <v>4993</v>
      </c>
      <c r="U5567" t="s">
        <v>13075</v>
      </c>
    </row>
    <row r="5568" spans="17:21">
      <c r="Q5568">
        <v>6</v>
      </c>
      <c r="R5568">
        <v>24</v>
      </c>
      <c r="S5568">
        <v>5</v>
      </c>
      <c r="T5568" t="s">
        <v>4996</v>
      </c>
      <c r="U5568" t="s">
        <v>13076</v>
      </c>
    </row>
    <row r="5569" spans="17:21">
      <c r="Q5569">
        <v>6</v>
      </c>
      <c r="R5569">
        <v>24</v>
      </c>
      <c r="S5569">
        <v>6</v>
      </c>
      <c r="T5569" t="s">
        <v>5000</v>
      </c>
      <c r="U5569" t="s">
        <v>13077</v>
      </c>
    </row>
    <row r="5570" spans="17:21">
      <c r="Q5570">
        <v>6</v>
      </c>
      <c r="R5570">
        <v>24</v>
      </c>
      <c r="S5570">
        <v>7</v>
      </c>
      <c r="T5570" t="s">
        <v>5004</v>
      </c>
      <c r="U5570" t="s">
        <v>13078</v>
      </c>
    </row>
    <row r="5571" spans="17:21">
      <c r="Q5571">
        <v>6</v>
      </c>
      <c r="R5571">
        <v>24</v>
      </c>
      <c r="S5571">
        <v>8</v>
      </c>
      <c r="T5571" t="s">
        <v>5008</v>
      </c>
      <c r="U5571" t="s">
        <v>13079</v>
      </c>
    </row>
    <row r="5572" spans="17:21">
      <c r="Q5572">
        <v>6</v>
      </c>
      <c r="R5572">
        <v>24</v>
      </c>
      <c r="S5572">
        <v>9</v>
      </c>
      <c r="T5572" t="s">
        <v>5012</v>
      </c>
      <c r="U5572" t="s">
        <v>13080</v>
      </c>
    </row>
    <row r="5573" spans="17:21">
      <c r="Q5573">
        <v>6</v>
      </c>
      <c r="R5573">
        <v>24</v>
      </c>
      <c r="S5573">
        <v>10</v>
      </c>
      <c r="T5573" t="s">
        <v>5016</v>
      </c>
      <c r="U5573" t="s">
        <v>13081</v>
      </c>
    </row>
    <row r="5574" spans="17:21">
      <c r="Q5574">
        <v>6</v>
      </c>
      <c r="R5574">
        <v>24</v>
      </c>
      <c r="S5574">
        <v>11</v>
      </c>
      <c r="T5574" t="s">
        <v>5020</v>
      </c>
      <c r="U5574" t="s">
        <v>13082</v>
      </c>
    </row>
    <row r="5575" spans="17:21">
      <c r="Q5575">
        <v>6</v>
      </c>
      <c r="R5575">
        <v>24</v>
      </c>
      <c r="S5575">
        <v>12</v>
      </c>
      <c r="T5575" t="s">
        <v>5024</v>
      </c>
      <c r="U5575" t="s">
        <v>13083</v>
      </c>
    </row>
    <row r="5576" spans="17:21">
      <c r="Q5576">
        <v>6</v>
      </c>
      <c r="R5576">
        <v>24</v>
      </c>
      <c r="S5576">
        <v>13</v>
      </c>
      <c r="T5576" t="s">
        <v>5027</v>
      </c>
      <c r="U5576" t="s">
        <v>13084</v>
      </c>
    </row>
    <row r="5577" spans="17:21">
      <c r="Q5577">
        <v>6</v>
      </c>
      <c r="R5577">
        <v>24</v>
      </c>
      <c r="S5577">
        <v>14</v>
      </c>
      <c r="T5577" t="s">
        <v>5030</v>
      </c>
      <c r="U5577" t="s">
        <v>13085</v>
      </c>
    </row>
    <row r="5578" spans="17:21">
      <c r="Q5578">
        <v>6</v>
      </c>
      <c r="R5578">
        <v>24</v>
      </c>
      <c r="S5578">
        <v>15</v>
      </c>
      <c r="T5578" t="s">
        <v>5033</v>
      </c>
      <c r="U5578" t="s">
        <v>13086</v>
      </c>
    </row>
    <row r="5579" spans="17:21">
      <c r="Q5579">
        <v>6</v>
      </c>
      <c r="R5579">
        <v>24</v>
      </c>
      <c r="S5579">
        <v>16</v>
      </c>
      <c r="T5579" t="s">
        <v>5036</v>
      </c>
      <c r="U5579" t="s">
        <v>13087</v>
      </c>
    </row>
    <row r="5580" spans="17:21">
      <c r="Q5580">
        <v>6</v>
      </c>
      <c r="R5580">
        <v>24</v>
      </c>
      <c r="S5580">
        <v>17</v>
      </c>
      <c r="T5580" t="s">
        <v>5039</v>
      </c>
      <c r="U5580" t="s">
        <v>13088</v>
      </c>
    </row>
    <row r="5581" spans="17:21">
      <c r="Q5581">
        <v>6</v>
      </c>
      <c r="R5581">
        <v>25</v>
      </c>
      <c r="S5581">
        <v>1</v>
      </c>
      <c r="T5581" t="s">
        <v>5042</v>
      </c>
      <c r="U5581" t="s">
        <v>13089</v>
      </c>
    </row>
    <row r="5582" spans="17:21">
      <c r="Q5582">
        <v>6</v>
      </c>
      <c r="R5582">
        <v>25</v>
      </c>
      <c r="S5582">
        <v>2</v>
      </c>
      <c r="T5582" t="s">
        <v>5045</v>
      </c>
      <c r="U5582" t="s">
        <v>13090</v>
      </c>
    </row>
    <row r="5583" spans="17:21">
      <c r="Q5583">
        <v>6</v>
      </c>
      <c r="R5583">
        <v>25</v>
      </c>
      <c r="S5583">
        <v>3</v>
      </c>
      <c r="T5583" t="s">
        <v>5049</v>
      </c>
      <c r="U5583" t="s">
        <v>13091</v>
      </c>
    </row>
    <row r="5584" spans="17:21">
      <c r="Q5584">
        <v>6</v>
      </c>
      <c r="R5584">
        <v>25</v>
      </c>
      <c r="S5584">
        <v>4</v>
      </c>
      <c r="T5584" t="s">
        <v>5053</v>
      </c>
      <c r="U5584" t="s">
        <v>13092</v>
      </c>
    </row>
    <row r="5585" spans="17:21">
      <c r="Q5585">
        <v>6</v>
      </c>
      <c r="R5585">
        <v>25</v>
      </c>
      <c r="S5585">
        <v>5</v>
      </c>
      <c r="T5585" t="s">
        <v>5057</v>
      </c>
      <c r="U5585" t="s">
        <v>13093</v>
      </c>
    </row>
    <row r="5586" spans="17:21">
      <c r="Q5586">
        <v>6</v>
      </c>
      <c r="R5586">
        <v>25</v>
      </c>
      <c r="S5586">
        <v>6</v>
      </c>
      <c r="T5586" t="s">
        <v>5061</v>
      </c>
      <c r="U5586" t="s">
        <v>13094</v>
      </c>
    </row>
    <row r="5587" spans="17:21">
      <c r="Q5587">
        <v>6</v>
      </c>
      <c r="R5587">
        <v>25</v>
      </c>
      <c r="S5587">
        <v>7</v>
      </c>
      <c r="T5587" t="s">
        <v>5065</v>
      </c>
      <c r="U5587" t="s">
        <v>13095</v>
      </c>
    </row>
    <row r="5588" spans="17:21">
      <c r="Q5588">
        <v>6</v>
      </c>
      <c r="R5588">
        <v>25</v>
      </c>
      <c r="S5588">
        <v>8</v>
      </c>
      <c r="T5588" t="s">
        <v>5069</v>
      </c>
      <c r="U5588" t="s">
        <v>13096</v>
      </c>
    </row>
    <row r="5589" spans="17:21">
      <c r="Q5589">
        <v>6</v>
      </c>
      <c r="R5589">
        <v>25</v>
      </c>
      <c r="S5589">
        <v>9</v>
      </c>
      <c r="T5589" t="s">
        <v>5073</v>
      </c>
      <c r="U5589" t="s">
        <v>13097</v>
      </c>
    </row>
    <row r="5590" spans="17:21">
      <c r="Q5590">
        <v>6</v>
      </c>
      <c r="R5590">
        <v>25</v>
      </c>
      <c r="S5590">
        <v>10</v>
      </c>
      <c r="T5590" t="s">
        <v>5077</v>
      </c>
      <c r="U5590" t="s">
        <v>13098</v>
      </c>
    </row>
    <row r="5591" spans="17:21">
      <c r="Q5591">
        <v>6</v>
      </c>
      <c r="R5591">
        <v>25</v>
      </c>
      <c r="S5591">
        <v>11</v>
      </c>
      <c r="T5591" t="s">
        <v>5081</v>
      </c>
      <c r="U5591" t="s">
        <v>13099</v>
      </c>
    </row>
    <row r="5592" spans="17:21">
      <c r="Q5592">
        <v>6</v>
      </c>
      <c r="R5592">
        <v>25</v>
      </c>
      <c r="S5592">
        <v>12</v>
      </c>
      <c r="T5592" t="s">
        <v>5085</v>
      </c>
      <c r="U5592" t="s">
        <v>13100</v>
      </c>
    </row>
    <row r="5593" spans="17:21">
      <c r="Q5593">
        <v>6</v>
      </c>
      <c r="R5593">
        <v>25</v>
      </c>
      <c r="S5593">
        <v>13</v>
      </c>
      <c r="T5593" t="s">
        <v>5089</v>
      </c>
      <c r="U5593" t="s">
        <v>13101</v>
      </c>
    </row>
    <row r="5594" spans="17:21">
      <c r="Q5594">
        <v>6</v>
      </c>
      <c r="R5594">
        <v>25</v>
      </c>
      <c r="S5594">
        <v>14</v>
      </c>
      <c r="T5594" t="s">
        <v>5093</v>
      </c>
      <c r="U5594" t="s">
        <v>13102</v>
      </c>
    </row>
    <row r="5595" spans="17:21">
      <c r="Q5595">
        <v>6</v>
      </c>
      <c r="R5595">
        <v>25</v>
      </c>
      <c r="S5595">
        <v>15</v>
      </c>
      <c r="T5595" t="s">
        <v>5097</v>
      </c>
      <c r="U5595" t="s">
        <v>13103</v>
      </c>
    </row>
    <row r="5596" spans="17:21">
      <c r="Q5596">
        <v>6</v>
      </c>
      <c r="R5596">
        <v>25</v>
      </c>
      <c r="S5596">
        <v>16</v>
      </c>
      <c r="T5596" t="s">
        <v>5101</v>
      </c>
      <c r="U5596" t="s">
        <v>13104</v>
      </c>
    </row>
    <row r="5597" spans="17:21">
      <c r="Q5597">
        <v>6</v>
      </c>
      <c r="R5597">
        <v>25</v>
      </c>
      <c r="S5597">
        <v>17</v>
      </c>
      <c r="T5597" t="s">
        <v>5105</v>
      </c>
      <c r="U5597" t="s">
        <v>13105</v>
      </c>
    </row>
    <row r="5598" spans="17:21">
      <c r="Q5598">
        <v>6</v>
      </c>
      <c r="R5598">
        <v>25</v>
      </c>
      <c r="S5598">
        <v>18</v>
      </c>
      <c r="T5598" t="s">
        <v>5109</v>
      </c>
      <c r="U5598" t="s">
        <v>13106</v>
      </c>
    </row>
    <row r="5599" spans="17:21">
      <c r="Q5599">
        <v>6</v>
      </c>
      <c r="R5599">
        <v>25</v>
      </c>
      <c r="S5599">
        <v>19</v>
      </c>
      <c r="T5599" t="s">
        <v>5113</v>
      </c>
      <c r="U5599" t="s">
        <v>13107</v>
      </c>
    </row>
    <row r="5600" spans="17:21">
      <c r="Q5600">
        <v>6</v>
      </c>
      <c r="R5600">
        <v>26</v>
      </c>
      <c r="S5600">
        <v>1</v>
      </c>
      <c r="T5600" t="s">
        <v>5164</v>
      </c>
      <c r="U5600" t="s">
        <v>13108</v>
      </c>
    </row>
    <row r="5601" spans="17:21">
      <c r="Q5601">
        <v>6</v>
      </c>
      <c r="R5601">
        <v>26</v>
      </c>
      <c r="S5601">
        <v>2</v>
      </c>
      <c r="T5601" t="s">
        <v>5168</v>
      </c>
      <c r="U5601" t="s">
        <v>13109</v>
      </c>
    </row>
    <row r="5602" spans="17:21">
      <c r="Q5602">
        <v>6</v>
      </c>
      <c r="R5602">
        <v>26</v>
      </c>
      <c r="S5602">
        <v>3</v>
      </c>
      <c r="T5602" t="s">
        <v>5172</v>
      </c>
      <c r="U5602" t="s">
        <v>13110</v>
      </c>
    </row>
    <row r="5603" spans="17:21">
      <c r="Q5603">
        <v>6</v>
      </c>
      <c r="R5603">
        <v>26</v>
      </c>
      <c r="S5603">
        <v>4</v>
      </c>
      <c r="T5603" t="s">
        <v>5176</v>
      </c>
      <c r="U5603" t="s">
        <v>13111</v>
      </c>
    </row>
    <row r="5604" spans="17:21">
      <c r="Q5604">
        <v>6</v>
      </c>
      <c r="R5604">
        <v>26</v>
      </c>
      <c r="S5604">
        <v>5</v>
      </c>
      <c r="T5604" t="s">
        <v>5180</v>
      </c>
      <c r="U5604" t="s">
        <v>13112</v>
      </c>
    </row>
    <row r="5605" spans="17:21">
      <c r="Q5605">
        <v>6</v>
      </c>
      <c r="R5605">
        <v>26</v>
      </c>
      <c r="S5605">
        <v>6</v>
      </c>
      <c r="T5605" t="s">
        <v>5184</v>
      </c>
      <c r="U5605" t="s">
        <v>13113</v>
      </c>
    </row>
    <row r="5606" spans="17:21">
      <c r="Q5606">
        <v>6</v>
      </c>
      <c r="R5606">
        <v>26</v>
      </c>
      <c r="S5606">
        <v>7</v>
      </c>
      <c r="T5606" t="s">
        <v>5188</v>
      </c>
      <c r="U5606" t="s">
        <v>13114</v>
      </c>
    </row>
    <row r="5607" spans="17:21">
      <c r="Q5607">
        <v>6</v>
      </c>
      <c r="R5607">
        <v>26</v>
      </c>
      <c r="S5607">
        <v>8</v>
      </c>
      <c r="T5607" t="s">
        <v>5192</v>
      </c>
      <c r="U5607" t="s">
        <v>13115</v>
      </c>
    </row>
    <row r="5608" spans="17:21">
      <c r="Q5608">
        <v>6</v>
      </c>
      <c r="R5608">
        <v>26</v>
      </c>
      <c r="S5608">
        <v>9</v>
      </c>
      <c r="T5608" t="s">
        <v>5196</v>
      </c>
      <c r="U5608" t="s">
        <v>13116</v>
      </c>
    </row>
    <row r="5609" spans="17:21">
      <c r="Q5609">
        <v>6</v>
      </c>
      <c r="R5609">
        <v>26</v>
      </c>
      <c r="S5609">
        <v>10</v>
      </c>
      <c r="T5609" t="s">
        <v>5200</v>
      </c>
      <c r="U5609" t="s">
        <v>13117</v>
      </c>
    </row>
    <row r="5610" spans="17:21">
      <c r="Q5610">
        <v>6</v>
      </c>
      <c r="R5610">
        <v>26</v>
      </c>
      <c r="S5610">
        <v>11</v>
      </c>
      <c r="T5610" t="s">
        <v>5204</v>
      </c>
      <c r="U5610" t="s">
        <v>13118</v>
      </c>
    </row>
    <row r="5611" spans="17:21">
      <c r="Q5611">
        <v>6</v>
      </c>
      <c r="R5611">
        <v>26</v>
      </c>
      <c r="S5611">
        <v>12</v>
      </c>
      <c r="T5611" t="s">
        <v>5208</v>
      </c>
      <c r="U5611" t="s">
        <v>13119</v>
      </c>
    </row>
    <row r="5612" spans="17:21">
      <c r="Q5612">
        <v>6</v>
      </c>
      <c r="R5612">
        <v>26</v>
      </c>
      <c r="S5612">
        <v>13</v>
      </c>
      <c r="T5612" t="s">
        <v>5212</v>
      </c>
      <c r="U5612" t="s">
        <v>13120</v>
      </c>
    </row>
    <row r="5613" spans="17:21">
      <c r="Q5613">
        <v>6</v>
      </c>
      <c r="R5613">
        <v>26</v>
      </c>
      <c r="S5613">
        <v>14</v>
      </c>
      <c r="T5613" t="s">
        <v>5215</v>
      </c>
      <c r="U5613" t="s">
        <v>13121</v>
      </c>
    </row>
    <row r="5614" spans="17:21">
      <c r="Q5614">
        <v>6</v>
      </c>
      <c r="R5614">
        <v>26</v>
      </c>
      <c r="S5614">
        <v>15</v>
      </c>
      <c r="T5614" t="s">
        <v>5219</v>
      </c>
      <c r="U5614" t="s">
        <v>13122</v>
      </c>
    </row>
    <row r="5615" spans="17:21">
      <c r="Q5615">
        <v>6</v>
      </c>
      <c r="R5615">
        <v>26</v>
      </c>
      <c r="S5615">
        <v>16</v>
      </c>
      <c r="T5615" t="s">
        <v>5223</v>
      </c>
      <c r="U5615" t="s">
        <v>13123</v>
      </c>
    </row>
    <row r="5616" spans="17:21">
      <c r="Q5616">
        <v>6</v>
      </c>
      <c r="R5616">
        <v>26</v>
      </c>
      <c r="S5616">
        <v>17</v>
      </c>
      <c r="T5616" t="s">
        <v>5227</v>
      </c>
      <c r="U5616" t="s">
        <v>13124</v>
      </c>
    </row>
    <row r="5617" spans="17:21">
      <c r="Q5617">
        <v>6</v>
      </c>
      <c r="R5617">
        <v>26</v>
      </c>
      <c r="S5617">
        <v>18</v>
      </c>
      <c r="T5617" t="s">
        <v>5231</v>
      </c>
      <c r="U5617" t="s">
        <v>13125</v>
      </c>
    </row>
    <row r="5618" spans="17:21">
      <c r="Q5618">
        <v>6</v>
      </c>
      <c r="R5618">
        <v>26</v>
      </c>
      <c r="S5618">
        <v>19</v>
      </c>
      <c r="T5618" t="s">
        <v>5235</v>
      </c>
      <c r="U5618" t="s">
        <v>13126</v>
      </c>
    </row>
    <row r="5619" spans="17:21">
      <c r="Q5619">
        <v>6</v>
      </c>
      <c r="R5619">
        <v>26</v>
      </c>
      <c r="S5619">
        <v>20</v>
      </c>
      <c r="T5619" t="s">
        <v>5239</v>
      </c>
      <c r="U5619" t="s">
        <v>13127</v>
      </c>
    </row>
    <row r="5620" spans="17:21">
      <c r="Q5620">
        <v>6</v>
      </c>
      <c r="R5620">
        <v>26</v>
      </c>
      <c r="S5620">
        <v>21</v>
      </c>
      <c r="T5620" t="s">
        <v>5243</v>
      </c>
      <c r="U5620" t="s">
        <v>13128</v>
      </c>
    </row>
    <row r="5621" spans="17:21">
      <c r="Q5621">
        <v>6</v>
      </c>
      <c r="R5621">
        <v>26</v>
      </c>
      <c r="S5621">
        <v>22</v>
      </c>
      <c r="T5621" t="s">
        <v>5247</v>
      </c>
      <c r="U5621" t="s">
        <v>13129</v>
      </c>
    </row>
    <row r="5622" spans="17:21">
      <c r="Q5622">
        <v>6</v>
      </c>
      <c r="R5622">
        <v>26</v>
      </c>
      <c r="S5622">
        <v>23</v>
      </c>
      <c r="T5622" t="s">
        <v>5250</v>
      </c>
      <c r="U5622" t="s">
        <v>13130</v>
      </c>
    </row>
    <row r="5623" spans="17:21">
      <c r="Q5623">
        <v>6</v>
      </c>
      <c r="R5623">
        <v>26</v>
      </c>
      <c r="S5623">
        <v>24</v>
      </c>
      <c r="T5623" t="s">
        <v>5254</v>
      </c>
      <c r="U5623" t="s">
        <v>13131</v>
      </c>
    </row>
    <row r="5624" spans="17:21">
      <c r="Q5624">
        <v>6</v>
      </c>
      <c r="R5624">
        <v>26</v>
      </c>
      <c r="S5624">
        <v>25</v>
      </c>
      <c r="T5624" t="s">
        <v>5258</v>
      </c>
      <c r="U5624" t="s">
        <v>13132</v>
      </c>
    </row>
    <row r="5625" spans="17:21">
      <c r="Q5625">
        <v>6</v>
      </c>
      <c r="R5625">
        <v>27</v>
      </c>
      <c r="S5625">
        <v>1</v>
      </c>
      <c r="T5625" t="s">
        <v>5392</v>
      </c>
      <c r="U5625" t="s">
        <v>13133</v>
      </c>
    </row>
    <row r="5626" spans="17:21">
      <c r="Q5626">
        <v>6</v>
      </c>
      <c r="R5626">
        <v>27</v>
      </c>
      <c r="S5626">
        <v>2</v>
      </c>
      <c r="T5626" t="s">
        <v>5396</v>
      </c>
      <c r="U5626" t="s">
        <v>13134</v>
      </c>
    </row>
    <row r="5627" spans="17:21">
      <c r="Q5627">
        <v>6</v>
      </c>
      <c r="R5627">
        <v>27</v>
      </c>
      <c r="S5627">
        <v>3</v>
      </c>
      <c r="T5627" t="s">
        <v>5400</v>
      </c>
      <c r="U5627" t="s">
        <v>13135</v>
      </c>
    </row>
    <row r="5628" spans="17:21">
      <c r="Q5628">
        <v>6</v>
      </c>
      <c r="R5628">
        <v>27</v>
      </c>
      <c r="S5628">
        <v>4</v>
      </c>
      <c r="T5628" t="s">
        <v>5404</v>
      </c>
      <c r="U5628" t="s">
        <v>13136</v>
      </c>
    </row>
    <row r="5629" spans="17:21">
      <c r="Q5629">
        <v>6</v>
      </c>
      <c r="R5629">
        <v>27</v>
      </c>
      <c r="S5629">
        <v>5</v>
      </c>
      <c r="T5629" t="s">
        <v>5408</v>
      </c>
      <c r="U5629" t="s">
        <v>13137</v>
      </c>
    </row>
    <row r="5630" spans="17:21">
      <c r="Q5630">
        <v>6</v>
      </c>
      <c r="R5630">
        <v>27</v>
      </c>
      <c r="S5630">
        <v>6</v>
      </c>
      <c r="T5630" t="s">
        <v>5412</v>
      </c>
      <c r="U5630" t="s">
        <v>13138</v>
      </c>
    </row>
    <row r="5631" spans="17:21">
      <c r="Q5631">
        <v>6</v>
      </c>
      <c r="R5631">
        <v>27</v>
      </c>
      <c r="S5631">
        <v>7</v>
      </c>
      <c r="T5631" t="s">
        <v>5416</v>
      </c>
      <c r="U5631" t="s">
        <v>13139</v>
      </c>
    </row>
    <row r="5632" spans="17:21">
      <c r="Q5632">
        <v>6</v>
      </c>
      <c r="R5632">
        <v>27</v>
      </c>
      <c r="S5632">
        <v>8</v>
      </c>
      <c r="T5632" t="s">
        <v>5420</v>
      </c>
      <c r="U5632" t="s">
        <v>13140</v>
      </c>
    </row>
    <row r="5633" spans="17:21">
      <c r="Q5633">
        <v>6</v>
      </c>
      <c r="R5633">
        <v>27</v>
      </c>
      <c r="S5633">
        <v>9</v>
      </c>
      <c r="T5633" t="s">
        <v>5424</v>
      </c>
      <c r="U5633" t="s">
        <v>13141</v>
      </c>
    </row>
    <row r="5634" spans="17:21">
      <c r="Q5634">
        <v>6</v>
      </c>
      <c r="R5634">
        <v>27</v>
      </c>
      <c r="S5634">
        <v>10</v>
      </c>
      <c r="T5634" t="s">
        <v>5428</v>
      </c>
      <c r="U5634" t="s">
        <v>13142</v>
      </c>
    </row>
    <row r="5635" spans="17:21">
      <c r="Q5635">
        <v>6</v>
      </c>
      <c r="R5635">
        <v>27</v>
      </c>
      <c r="S5635">
        <v>11</v>
      </c>
      <c r="T5635" t="s">
        <v>5432</v>
      </c>
      <c r="U5635" t="s">
        <v>13143</v>
      </c>
    </row>
    <row r="5636" spans="17:21">
      <c r="Q5636">
        <v>6</v>
      </c>
      <c r="R5636">
        <v>27</v>
      </c>
      <c r="S5636">
        <v>12</v>
      </c>
      <c r="T5636" t="s">
        <v>5436</v>
      </c>
      <c r="U5636" t="s">
        <v>13144</v>
      </c>
    </row>
    <row r="5637" spans="17:21">
      <c r="Q5637">
        <v>6</v>
      </c>
      <c r="R5637">
        <v>27</v>
      </c>
      <c r="S5637">
        <v>13</v>
      </c>
      <c r="T5637" t="s">
        <v>5440</v>
      </c>
      <c r="U5637" t="s">
        <v>13145</v>
      </c>
    </row>
    <row r="5638" spans="17:21">
      <c r="Q5638">
        <v>6</v>
      </c>
      <c r="R5638">
        <v>27</v>
      </c>
      <c r="S5638">
        <v>14</v>
      </c>
      <c r="T5638" t="s">
        <v>5444</v>
      </c>
      <c r="U5638" t="s">
        <v>13146</v>
      </c>
    </row>
    <row r="5639" spans="17:21">
      <c r="Q5639">
        <v>6</v>
      </c>
      <c r="R5639">
        <v>27</v>
      </c>
      <c r="S5639">
        <v>15</v>
      </c>
      <c r="T5639" t="s">
        <v>5448</v>
      </c>
      <c r="U5639" t="s">
        <v>13147</v>
      </c>
    </row>
    <row r="5640" spans="17:21">
      <c r="Q5640">
        <v>6</v>
      </c>
      <c r="R5640">
        <v>27</v>
      </c>
      <c r="S5640">
        <v>16</v>
      </c>
      <c r="T5640" t="s">
        <v>5452</v>
      </c>
      <c r="U5640" t="s">
        <v>13148</v>
      </c>
    </row>
    <row r="5641" spans="17:21">
      <c r="Q5641">
        <v>6</v>
      </c>
      <c r="R5641">
        <v>27</v>
      </c>
      <c r="S5641">
        <v>17</v>
      </c>
      <c r="T5641" t="s">
        <v>5456</v>
      </c>
      <c r="U5641" t="s">
        <v>13149</v>
      </c>
    </row>
    <row r="5642" spans="17:21">
      <c r="Q5642">
        <v>6</v>
      </c>
      <c r="R5642">
        <v>27</v>
      </c>
      <c r="S5642">
        <v>18</v>
      </c>
      <c r="T5642" t="s">
        <v>5460</v>
      </c>
      <c r="U5642" t="s">
        <v>13150</v>
      </c>
    </row>
    <row r="5643" spans="17:21">
      <c r="Q5643">
        <v>6</v>
      </c>
      <c r="R5643">
        <v>27</v>
      </c>
      <c r="S5643">
        <v>19</v>
      </c>
      <c r="T5643" t="s">
        <v>5464</v>
      </c>
      <c r="U5643" t="s">
        <v>13151</v>
      </c>
    </row>
    <row r="5644" spans="17:21">
      <c r="Q5644">
        <v>6</v>
      </c>
      <c r="R5644">
        <v>27</v>
      </c>
      <c r="S5644">
        <v>20</v>
      </c>
      <c r="T5644" t="s">
        <v>5468</v>
      </c>
      <c r="U5644" t="s">
        <v>13152</v>
      </c>
    </row>
    <row r="5645" spans="17:21">
      <c r="Q5645">
        <v>6</v>
      </c>
      <c r="R5645">
        <v>27</v>
      </c>
      <c r="S5645">
        <v>21</v>
      </c>
      <c r="T5645" t="s">
        <v>5472</v>
      </c>
      <c r="U5645" t="s">
        <v>13153</v>
      </c>
    </row>
    <row r="5646" spans="17:21">
      <c r="Q5646">
        <v>6</v>
      </c>
      <c r="R5646">
        <v>27</v>
      </c>
      <c r="S5646">
        <v>22</v>
      </c>
      <c r="T5646" t="s">
        <v>5476</v>
      </c>
      <c r="U5646" t="s">
        <v>13154</v>
      </c>
    </row>
    <row r="5647" spans="17:21">
      <c r="Q5647">
        <v>6</v>
      </c>
      <c r="R5647">
        <v>27</v>
      </c>
      <c r="S5647">
        <v>23</v>
      </c>
      <c r="T5647" t="s">
        <v>5480</v>
      </c>
      <c r="U5647" t="s">
        <v>13155</v>
      </c>
    </row>
    <row r="5648" spans="17:21">
      <c r="Q5648">
        <v>6</v>
      </c>
      <c r="R5648">
        <v>27</v>
      </c>
      <c r="S5648">
        <v>24</v>
      </c>
      <c r="T5648" t="s">
        <v>5484</v>
      </c>
      <c r="U5648" t="s">
        <v>13156</v>
      </c>
    </row>
    <row r="5649" spans="17:21">
      <c r="Q5649">
        <v>6</v>
      </c>
      <c r="R5649">
        <v>27</v>
      </c>
      <c r="S5649">
        <v>25</v>
      </c>
      <c r="T5649" t="s">
        <v>5488</v>
      </c>
      <c r="U5649" t="s">
        <v>13157</v>
      </c>
    </row>
    <row r="5650" spans="17:21">
      <c r="Q5650">
        <v>6</v>
      </c>
      <c r="R5650">
        <v>27</v>
      </c>
      <c r="S5650">
        <v>26</v>
      </c>
      <c r="T5650" t="s">
        <v>5492</v>
      </c>
      <c r="U5650" t="s">
        <v>13158</v>
      </c>
    </row>
    <row r="5651" spans="17:21">
      <c r="Q5651">
        <v>6</v>
      </c>
      <c r="R5651">
        <v>27</v>
      </c>
      <c r="S5651">
        <v>27</v>
      </c>
      <c r="T5651" t="s">
        <v>5496</v>
      </c>
      <c r="U5651" t="s">
        <v>13159</v>
      </c>
    </row>
    <row r="5652" spans="17:21">
      <c r="Q5652">
        <v>6</v>
      </c>
      <c r="R5652">
        <v>27</v>
      </c>
      <c r="S5652">
        <v>28</v>
      </c>
      <c r="T5652" t="s">
        <v>5500</v>
      </c>
      <c r="U5652" t="s">
        <v>13160</v>
      </c>
    </row>
    <row r="5653" spans="17:21">
      <c r="Q5653">
        <v>6</v>
      </c>
      <c r="R5653">
        <v>27</v>
      </c>
      <c r="S5653">
        <v>29</v>
      </c>
      <c r="T5653" t="s">
        <v>5504</v>
      </c>
      <c r="U5653" t="s">
        <v>13161</v>
      </c>
    </row>
    <row r="5654" spans="17:21">
      <c r="Q5654">
        <v>6</v>
      </c>
      <c r="R5654">
        <v>27</v>
      </c>
      <c r="S5654">
        <v>30</v>
      </c>
      <c r="T5654" t="s">
        <v>5508</v>
      </c>
      <c r="U5654" t="s">
        <v>13162</v>
      </c>
    </row>
    <row r="5655" spans="17:21">
      <c r="Q5655">
        <v>6</v>
      </c>
      <c r="R5655">
        <v>27</v>
      </c>
      <c r="S5655">
        <v>31</v>
      </c>
      <c r="T5655" t="s">
        <v>5512</v>
      </c>
      <c r="U5655" t="s">
        <v>13163</v>
      </c>
    </row>
    <row r="5656" spans="17:21">
      <c r="Q5656">
        <v>6</v>
      </c>
      <c r="R5656">
        <v>27</v>
      </c>
      <c r="S5656">
        <v>32</v>
      </c>
      <c r="T5656" t="s">
        <v>5516</v>
      </c>
      <c r="U5656" t="s">
        <v>13164</v>
      </c>
    </row>
    <row r="5657" spans="17:21">
      <c r="Q5657">
        <v>6</v>
      </c>
      <c r="R5657">
        <v>27</v>
      </c>
      <c r="S5657">
        <v>33</v>
      </c>
      <c r="T5657" t="s">
        <v>5520</v>
      </c>
      <c r="U5657" t="s">
        <v>13165</v>
      </c>
    </row>
    <row r="5658" spans="17:21">
      <c r="Q5658">
        <v>6</v>
      </c>
      <c r="R5658">
        <v>27</v>
      </c>
      <c r="S5658">
        <v>34</v>
      </c>
      <c r="T5658" t="s">
        <v>5524</v>
      </c>
      <c r="U5658" t="s">
        <v>13166</v>
      </c>
    </row>
    <row r="5659" spans="17:21">
      <c r="Q5659">
        <v>6</v>
      </c>
      <c r="R5659">
        <v>27</v>
      </c>
      <c r="S5659">
        <v>35</v>
      </c>
      <c r="T5659" t="s">
        <v>5528</v>
      </c>
      <c r="U5659" t="s">
        <v>13167</v>
      </c>
    </row>
    <row r="5660" spans="17:21">
      <c r="Q5660">
        <v>6</v>
      </c>
      <c r="R5660">
        <v>27</v>
      </c>
      <c r="S5660">
        <v>36</v>
      </c>
      <c r="T5660" t="s">
        <v>5532</v>
      </c>
      <c r="U5660" t="s">
        <v>13168</v>
      </c>
    </row>
    <row r="5661" spans="17:21">
      <c r="Q5661">
        <v>6</v>
      </c>
      <c r="R5661">
        <v>27</v>
      </c>
      <c r="S5661">
        <v>37</v>
      </c>
      <c r="T5661" t="s">
        <v>5536</v>
      </c>
      <c r="U5661" t="s">
        <v>13169</v>
      </c>
    </row>
    <row r="5662" spans="17:21">
      <c r="Q5662">
        <v>6</v>
      </c>
      <c r="R5662">
        <v>27</v>
      </c>
      <c r="S5662">
        <v>38</v>
      </c>
      <c r="T5662" t="s">
        <v>5540</v>
      </c>
      <c r="U5662" t="s">
        <v>13170</v>
      </c>
    </row>
    <row r="5663" spans="17:21">
      <c r="Q5663">
        <v>6</v>
      </c>
      <c r="R5663">
        <v>27</v>
      </c>
      <c r="S5663">
        <v>39</v>
      </c>
      <c r="T5663" t="s">
        <v>5544</v>
      </c>
      <c r="U5663" t="s">
        <v>13171</v>
      </c>
    </row>
    <row r="5664" spans="17:21">
      <c r="Q5664">
        <v>6</v>
      </c>
      <c r="R5664">
        <v>27</v>
      </c>
      <c r="S5664">
        <v>40</v>
      </c>
      <c r="T5664" t="s">
        <v>5548</v>
      </c>
      <c r="U5664" t="s">
        <v>13172</v>
      </c>
    </row>
    <row r="5665" spans="17:21">
      <c r="Q5665">
        <v>6</v>
      </c>
      <c r="R5665">
        <v>27</v>
      </c>
      <c r="S5665">
        <v>41</v>
      </c>
      <c r="T5665" t="s">
        <v>5552</v>
      </c>
      <c r="U5665" t="s">
        <v>13173</v>
      </c>
    </row>
    <row r="5666" spans="17:21">
      <c r="Q5666">
        <v>6</v>
      </c>
      <c r="R5666">
        <v>28</v>
      </c>
      <c r="S5666">
        <v>1</v>
      </c>
      <c r="T5666" t="s">
        <v>5595</v>
      </c>
      <c r="U5666" t="s">
        <v>13174</v>
      </c>
    </row>
    <row r="5667" spans="17:21">
      <c r="Q5667">
        <v>6</v>
      </c>
      <c r="R5667">
        <v>28</v>
      </c>
      <c r="S5667">
        <v>2</v>
      </c>
      <c r="T5667" t="s">
        <v>5599</v>
      </c>
      <c r="U5667" t="s">
        <v>13175</v>
      </c>
    </row>
    <row r="5668" spans="17:21">
      <c r="Q5668">
        <v>6</v>
      </c>
      <c r="R5668">
        <v>28</v>
      </c>
      <c r="S5668">
        <v>3</v>
      </c>
      <c r="T5668" t="s">
        <v>5603</v>
      </c>
      <c r="U5668" t="s">
        <v>13176</v>
      </c>
    </row>
    <row r="5669" spans="17:21">
      <c r="Q5669">
        <v>6</v>
      </c>
      <c r="R5669">
        <v>28</v>
      </c>
      <c r="S5669">
        <v>4</v>
      </c>
      <c r="T5669" t="s">
        <v>5607</v>
      </c>
      <c r="U5669" t="s">
        <v>13177</v>
      </c>
    </row>
    <row r="5670" spans="17:21">
      <c r="Q5670">
        <v>6</v>
      </c>
      <c r="R5670">
        <v>28</v>
      </c>
      <c r="S5670">
        <v>5</v>
      </c>
      <c r="T5670" t="s">
        <v>5610</v>
      </c>
      <c r="U5670" t="s">
        <v>13178</v>
      </c>
    </row>
    <row r="5671" spans="17:21">
      <c r="Q5671">
        <v>6</v>
      </c>
      <c r="R5671">
        <v>28</v>
      </c>
      <c r="S5671">
        <v>6</v>
      </c>
      <c r="T5671" t="s">
        <v>5614</v>
      </c>
      <c r="U5671" t="s">
        <v>13179</v>
      </c>
    </row>
    <row r="5672" spans="17:21">
      <c r="Q5672">
        <v>6</v>
      </c>
      <c r="R5672">
        <v>28</v>
      </c>
      <c r="S5672">
        <v>7</v>
      </c>
      <c r="T5672" t="s">
        <v>5617</v>
      </c>
      <c r="U5672" t="s">
        <v>13180</v>
      </c>
    </row>
    <row r="5673" spans="17:21">
      <c r="Q5673">
        <v>6</v>
      </c>
      <c r="R5673">
        <v>28</v>
      </c>
      <c r="S5673">
        <v>8</v>
      </c>
      <c r="T5673" t="s">
        <v>5621</v>
      </c>
      <c r="U5673" t="s">
        <v>13181</v>
      </c>
    </row>
    <row r="5674" spans="17:21">
      <c r="Q5674">
        <v>6</v>
      </c>
      <c r="R5674">
        <v>28</v>
      </c>
      <c r="S5674">
        <v>9</v>
      </c>
      <c r="T5674" t="s">
        <v>5625</v>
      </c>
      <c r="U5674" t="s">
        <v>13182</v>
      </c>
    </row>
    <row r="5675" spans="17:21">
      <c r="Q5675">
        <v>6</v>
      </c>
      <c r="R5675">
        <v>28</v>
      </c>
      <c r="S5675">
        <v>10</v>
      </c>
      <c r="T5675" t="s">
        <v>5628</v>
      </c>
      <c r="U5675" t="s">
        <v>13183</v>
      </c>
    </row>
    <row r="5676" spans="17:21">
      <c r="Q5676">
        <v>6</v>
      </c>
      <c r="R5676">
        <v>28</v>
      </c>
      <c r="S5676">
        <v>11</v>
      </c>
      <c r="T5676" t="s">
        <v>5632</v>
      </c>
      <c r="U5676" t="s">
        <v>13184</v>
      </c>
    </row>
    <row r="5677" spans="17:21">
      <c r="Q5677">
        <v>6</v>
      </c>
      <c r="R5677">
        <v>28</v>
      </c>
      <c r="S5677">
        <v>12</v>
      </c>
      <c r="T5677" t="s">
        <v>5636</v>
      </c>
      <c r="U5677" t="s">
        <v>13185</v>
      </c>
    </row>
    <row r="5678" spans="17:21">
      <c r="Q5678">
        <v>6</v>
      </c>
      <c r="R5678">
        <v>28</v>
      </c>
      <c r="S5678">
        <v>13</v>
      </c>
      <c r="T5678" t="s">
        <v>5640</v>
      </c>
      <c r="U5678" t="s">
        <v>13186</v>
      </c>
    </row>
    <row r="5679" spans="17:21">
      <c r="Q5679">
        <v>6</v>
      </c>
      <c r="R5679">
        <v>28</v>
      </c>
      <c r="S5679">
        <v>14</v>
      </c>
      <c r="T5679" t="s">
        <v>5644</v>
      </c>
      <c r="U5679" t="s">
        <v>13187</v>
      </c>
    </row>
    <row r="5680" spans="17:21">
      <c r="Q5680">
        <v>6</v>
      </c>
      <c r="R5680">
        <v>28</v>
      </c>
      <c r="S5680">
        <v>15</v>
      </c>
      <c r="T5680" t="s">
        <v>5648</v>
      </c>
      <c r="U5680" t="s">
        <v>13188</v>
      </c>
    </row>
    <row r="5681" spans="17:21">
      <c r="Q5681">
        <v>6</v>
      </c>
      <c r="R5681">
        <v>28</v>
      </c>
      <c r="S5681">
        <v>16</v>
      </c>
      <c r="T5681" t="s">
        <v>5652</v>
      </c>
      <c r="U5681" t="s">
        <v>13189</v>
      </c>
    </row>
    <row r="5682" spans="17:21">
      <c r="Q5682">
        <v>6</v>
      </c>
      <c r="R5682">
        <v>28</v>
      </c>
      <c r="S5682">
        <v>17</v>
      </c>
      <c r="T5682" t="s">
        <v>5656</v>
      </c>
      <c r="U5682" t="s">
        <v>13190</v>
      </c>
    </row>
    <row r="5683" spans="17:21">
      <c r="Q5683">
        <v>6</v>
      </c>
      <c r="R5683">
        <v>28</v>
      </c>
      <c r="S5683">
        <v>18</v>
      </c>
      <c r="T5683" t="s">
        <v>5659</v>
      </c>
      <c r="U5683" t="s">
        <v>13191</v>
      </c>
    </row>
    <row r="5684" spans="17:21">
      <c r="Q5684">
        <v>6</v>
      </c>
      <c r="R5684">
        <v>28</v>
      </c>
      <c r="S5684">
        <v>19</v>
      </c>
      <c r="T5684" t="s">
        <v>5663</v>
      </c>
      <c r="U5684" t="s">
        <v>13192</v>
      </c>
    </row>
    <row r="5685" spans="17:21">
      <c r="Q5685">
        <v>6</v>
      </c>
      <c r="R5685">
        <v>28</v>
      </c>
      <c r="S5685">
        <v>20</v>
      </c>
      <c r="T5685" t="s">
        <v>5667</v>
      </c>
      <c r="U5685" t="s">
        <v>13193</v>
      </c>
    </row>
    <row r="5686" spans="17:21">
      <c r="Q5686">
        <v>6</v>
      </c>
      <c r="R5686">
        <v>28</v>
      </c>
      <c r="S5686">
        <v>21</v>
      </c>
      <c r="T5686" t="s">
        <v>5671</v>
      </c>
      <c r="U5686" t="s">
        <v>13194</v>
      </c>
    </row>
    <row r="5687" spans="17:21">
      <c r="Q5687">
        <v>6</v>
      </c>
      <c r="R5687">
        <v>28</v>
      </c>
      <c r="S5687">
        <v>22</v>
      </c>
      <c r="T5687" t="s">
        <v>5675</v>
      </c>
      <c r="U5687" t="s">
        <v>13195</v>
      </c>
    </row>
    <row r="5688" spans="17:21">
      <c r="Q5688">
        <v>6</v>
      </c>
      <c r="R5688">
        <v>28</v>
      </c>
      <c r="S5688">
        <v>23</v>
      </c>
      <c r="T5688" t="s">
        <v>5679</v>
      </c>
      <c r="U5688" t="s">
        <v>13196</v>
      </c>
    </row>
    <row r="5689" spans="17:21">
      <c r="Q5689">
        <v>6</v>
      </c>
      <c r="R5689">
        <v>28</v>
      </c>
      <c r="S5689">
        <v>24</v>
      </c>
      <c r="T5689" t="s">
        <v>5683</v>
      </c>
      <c r="U5689" t="s">
        <v>13197</v>
      </c>
    </row>
    <row r="5690" spans="17:21">
      <c r="Q5690">
        <v>6</v>
      </c>
      <c r="R5690">
        <v>28</v>
      </c>
      <c r="S5690">
        <v>25</v>
      </c>
      <c r="T5690" t="s">
        <v>5687</v>
      </c>
      <c r="U5690" t="s">
        <v>13198</v>
      </c>
    </row>
    <row r="5691" spans="17:21">
      <c r="Q5691">
        <v>6</v>
      </c>
      <c r="R5691">
        <v>28</v>
      </c>
      <c r="S5691">
        <v>26</v>
      </c>
      <c r="T5691" t="s">
        <v>5691</v>
      </c>
      <c r="U5691" t="s">
        <v>13199</v>
      </c>
    </row>
    <row r="5692" spans="17:21">
      <c r="Q5692">
        <v>6</v>
      </c>
      <c r="R5692">
        <v>28</v>
      </c>
      <c r="S5692">
        <v>27</v>
      </c>
      <c r="T5692" t="s">
        <v>5695</v>
      </c>
      <c r="U5692" t="s">
        <v>13200</v>
      </c>
    </row>
    <row r="5693" spans="17:21">
      <c r="Q5693">
        <v>6</v>
      </c>
      <c r="R5693">
        <v>28</v>
      </c>
      <c r="S5693">
        <v>28</v>
      </c>
      <c r="T5693" t="s">
        <v>5699</v>
      </c>
      <c r="U5693" t="s">
        <v>13201</v>
      </c>
    </row>
    <row r="5694" spans="17:21">
      <c r="Q5694">
        <v>6</v>
      </c>
      <c r="R5694">
        <v>28</v>
      </c>
      <c r="S5694">
        <v>29</v>
      </c>
      <c r="T5694" t="s">
        <v>5703</v>
      </c>
      <c r="U5694" t="s">
        <v>13202</v>
      </c>
    </row>
    <row r="5695" spans="17:21">
      <c r="Q5695">
        <v>6</v>
      </c>
      <c r="R5695">
        <v>28</v>
      </c>
      <c r="S5695">
        <v>30</v>
      </c>
      <c r="T5695" t="s">
        <v>5707</v>
      </c>
      <c r="U5695" t="s">
        <v>13203</v>
      </c>
    </row>
    <row r="5696" spans="17:21">
      <c r="Q5696">
        <v>6</v>
      </c>
      <c r="R5696">
        <v>28</v>
      </c>
      <c r="S5696">
        <v>31</v>
      </c>
      <c r="T5696" t="s">
        <v>5711</v>
      </c>
      <c r="U5696" t="s">
        <v>13204</v>
      </c>
    </row>
    <row r="5697" spans="17:21">
      <c r="Q5697">
        <v>6</v>
      </c>
      <c r="R5697">
        <v>28</v>
      </c>
      <c r="S5697">
        <v>32</v>
      </c>
      <c r="T5697" t="s">
        <v>5715</v>
      </c>
      <c r="U5697" t="s">
        <v>13205</v>
      </c>
    </row>
    <row r="5698" spans="17:21">
      <c r="Q5698">
        <v>6</v>
      </c>
      <c r="R5698">
        <v>28</v>
      </c>
      <c r="S5698">
        <v>33</v>
      </c>
      <c r="T5698" t="s">
        <v>5719</v>
      </c>
      <c r="U5698" t="s">
        <v>13206</v>
      </c>
    </row>
    <row r="5699" spans="17:21">
      <c r="Q5699">
        <v>6</v>
      </c>
      <c r="R5699">
        <v>28</v>
      </c>
      <c r="S5699">
        <v>34</v>
      </c>
      <c r="T5699" t="s">
        <v>5723</v>
      </c>
      <c r="U5699" t="s">
        <v>13207</v>
      </c>
    </row>
    <row r="5700" spans="17:21">
      <c r="Q5700">
        <v>6</v>
      </c>
      <c r="R5700">
        <v>28</v>
      </c>
      <c r="S5700">
        <v>35</v>
      </c>
      <c r="T5700" t="s">
        <v>5727</v>
      </c>
      <c r="U5700" t="s">
        <v>13208</v>
      </c>
    </row>
    <row r="5701" spans="17:21">
      <c r="Q5701">
        <v>6</v>
      </c>
      <c r="R5701">
        <v>28</v>
      </c>
      <c r="S5701">
        <v>36</v>
      </c>
      <c r="T5701" t="s">
        <v>5731</v>
      </c>
      <c r="U5701" t="s">
        <v>13209</v>
      </c>
    </row>
    <row r="5702" spans="17:21">
      <c r="Q5702">
        <v>6</v>
      </c>
      <c r="R5702">
        <v>28</v>
      </c>
      <c r="S5702">
        <v>37</v>
      </c>
      <c r="T5702" t="s">
        <v>5735</v>
      </c>
      <c r="U5702" t="s">
        <v>13210</v>
      </c>
    </row>
    <row r="5703" spans="17:21">
      <c r="Q5703">
        <v>6</v>
      </c>
      <c r="R5703">
        <v>28</v>
      </c>
      <c r="S5703">
        <v>38</v>
      </c>
      <c r="T5703" t="s">
        <v>5739</v>
      </c>
      <c r="U5703" t="s">
        <v>13211</v>
      </c>
    </row>
    <row r="5704" spans="17:21">
      <c r="Q5704">
        <v>6</v>
      </c>
      <c r="R5704">
        <v>28</v>
      </c>
      <c r="S5704">
        <v>39</v>
      </c>
      <c r="T5704" t="s">
        <v>5743</v>
      </c>
      <c r="U5704" t="s">
        <v>13212</v>
      </c>
    </row>
    <row r="5705" spans="17:21">
      <c r="Q5705">
        <v>6</v>
      </c>
      <c r="R5705">
        <v>28</v>
      </c>
      <c r="S5705">
        <v>40</v>
      </c>
      <c r="T5705" t="s">
        <v>5747</v>
      </c>
      <c r="U5705" t="s">
        <v>13213</v>
      </c>
    </row>
    <row r="5706" spans="17:21">
      <c r="Q5706">
        <v>6</v>
      </c>
      <c r="R5706">
        <v>29</v>
      </c>
      <c r="S5706">
        <v>1</v>
      </c>
      <c r="T5706" t="s">
        <v>5751</v>
      </c>
      <c r="U5706" t="s">
        <v>13214</v>
      </c>
    </row>
    <row r="5707" spans="17:21">
      <c r="Q5707">
        <v>6</v>
      </c>
      <c r="R5707">
        <v>29</v>
      </c>
      <c r="S5707">
        <v>2</v>
      </c>
      <c r="T5707" t="s">
        <v>5755</v>
      </c>
      <c r="U5707" t="s">
        <v>13215</v>
      </c>
    </row>
    <row r="5708" spans="17:21">
      <c r="Q5708">
        <v>6</v>
      </c>
      <c r="R5708">
        <v>29</v>
      </c>
      <c r="S5708">
        <v>3</v>
      </c>
      <c r="T5708" t="s">
        <v>5759</v>
      </c>
      <c r="U5708" t="s">
        <v>13216</v>
      </c>
    </row>
    <row r="5709" spans="17:21">
      <c r="Q5709">
        <v>6</v>
      </c>
      <c r="R5709">
        <v>29</v>
      </c>
      <c r="S5709">
        <v>4</v>
      </c>
      <c r="T5709" t="s">
        <v>5763</v>
      </c>
      <c r="U5709" t="s">
        <v>13217</v>
      </c>
    </row>
    <row r="5710" spans="17:21">
      <c r="Q5710">
        <v>6</v>
      </c>
      <c r="R5710">
        <v>29</v>
      </c>
      <c r="S5710">
        <v>5</v>
      </c>
      <c r="T5710" t="s">
        <v>5767</v>
      </c>
      <c r="U5710" t="s">
        <v>13218</v>
      </c>
    </row>
    <row r="5711" spans="17:21">
      <c r="Q5711">
        <v>6</v>
      </c>
      <c r="R5711">
        <v>29</v>
      </c>
      <c r="S5711">
        <v>6</v>
      </c>
      <c r="T5711" t="s">
        <v>5771</v>
      </c>
      <c r="U5711" t="s">
        <v>13219</v>
      </c>
    </row>
    <row r="5712" spans="17:21">
      <c r="Q5712">
        <v>6</v>
      </c>
      <c r="R5712">
        <v>29</v>
      </c>
      <c r="S5712">
        <v>7</v>
      </c>
      <c r="T5712" t="s">
        <v>5775</v>
      </c>
      <c r="U5712" t="s">
        <v>13220</v>
      </c>
    </row>
    <row r="5713" spans="17:21">
      <c r="Q5713">
        <v>6</v>
      </c>
      <c r="R5713">
        <v>29</v>
      </c>
      <c r="S5713">
        <v>8</v>
      </c>
      <c r="T5713" t="s">
        <v>5778</v>
      </c>
      <c r="U5713" t="s">
        <v>13221</v>
      </c>
    </row>
    <row r="5714" spans="17:21">
      <c r="Q5714">
        <v>6</v>
      </c>
      <c r="R5714">
        <v>29</v>
      </c>
      <c r="S5714">
        <v>9</v>
      </c>
      <c r="T5714" t="s">
        <v>5781</v>
      </c>
      <c r="U5714" t="s">
        <v>13222</v>
      </c>
    </row>
    <row r="5715" spans="17:21">
      <c r="Q5715">
        <v>6</v>
      </c>
      <c r="R5715">
        <v>29</v>
      </c>
      <c r="S5715">
        <v>10</v>
      </c>
      <c r="T5715" t="s">
        <v>5785</v>
      </c>
      <c r="U5715" t="s">
        <v>13223</v>
      </c>
    </row>
    <row r="5716" spans="17:21">
      <c r="Q5716">
        <v>6</v>
      </c>
      <c r="R5716">
        <v>29</v>
      </c>
      <c r="S5716">
        <v>11</v>
      </c>
      <c r="T5716" t="s">
        <v>5788</v>
      </c>
      <c r="U5716" t="s">
        <v>13224</v>
      </c>
    </row>
    <row r="5717" spans="17:21">
      <c r="Q5717">
        <v>6</v>
      </c>
      <c r="R5717">
        <v>29</v>
      </c>
      <c r="S5717">
        <v>12</v>
      </c>
      <c r="T5717" t="s">
        <v>5792</v>
      </c>
      <c r="U5717" t="s">
        <v>13225</v>
      </c>
    </row>
    <row r="5718" spans="17:21">
      <c r="Q5718">
        <v>6</v>
      </c>
      <c r="R5718">
        <v>29</v>
      </c>
      <c r="S5718">
        <v>13</v>
      </c>
      <c r="T5718" t="s">
        <v>5796</v>
      </c>
      <c r="U5718" t="s">
        <v>13226</v>
      </c>
    </row>
    <row r="5719" spans="17:21">
      <c r="Q5719">
        <v>6</v>
      </c>
      <c r="R5719">
        <v>29</v>
      </c>
      <c r="S5719">
        <v>14</v>
      </c>
      <c r="T5719" t="s">
        <v>5799</v>
      </c>
      <c r="U5719" t="s">
        <v>13227</v>
      </c>
    </row>
    <row r="5720" spans="17:21">
      <c r="Q5720">
        <v>6</v>
      </c>
      <c r="R5720">
        <v>29</v>
      </c>
      <c r="S5720">
        <v>15</v>
      </c>
      <c r="T5720" t="s">
        <v>5802</v>
      </c>
      <c r="U5720" t="s">
        <v>13228</v>
      </c>
    </row>
    <row r="5721" spans="17:21">
      <c r="Q5721">
        <v>6</v>
      </c>
      <c r="R5721">
        <v>29</v>
      </c>
      <c r="S5721">
        <v>16</v>
      </c>
      <c r="T5721" t="s">
        <v>5806</v>
      </c>
      <c r="U5721" t="s">
        <v>13229</v>
      </c>
    </row>
    <row r="5722" spans="17:21">
      <c r="Q5722">
        <v>6</v>
      </c>
      <c r="R5722">
        <v>29</v>
      </c>
      <c r="S5722">
        <v>17</v>
      </c>
      <c r="T5722" t="s">
        <v>5809</v>
      </c>
      <c r="U5722" t="s">
        <v>13230</v>
      </c>
    </row>
    <row r="5723" spans="17:21">
      <c r="Q5723">
        <v>6</v>
      </c>
      <c r="R5723">
        <v>29</v>
      </c>
      <c r="S5723">
        <v>18</v>
      </c>
      <c r="T5723" t="s">
        <v>5812</v>
      </c>
      <c r="U5723" t="s">
        <v>13231</v>
      </c>
    </row>
    <row r="5724" spans="17:21">
      <c r="Q5724">
        <v>6</v>
      </c>
      <c r="R5724">
        <v>29</v>
      </c>
      <c r="S5724">
        <v>19</v>
      </c>
      <c r="T5724" t="s">
        <v>5816</v>
      </c>
      <c r="U5724" t="s">
        <v>13232</v>
      </c>
    </row>
    <row r="5725" spans="17:21">
      <c r="Q5725">
        <v>6</v>
      </c>
      <c r="R5725">
        <v>29</v>
      </c>
      <c r="S5725">
        <v>20</v>
      </c>
      <c r="T5725" t="s">
        <v>5820</v>
      </c>
      <c r="U5725" t="s">
        <v>13233</v>
      </c>
    </row>
    <row r="5726" spans="17:21">
      <c r="Q5726">
        <v>6</v>
      </c>
      <c r="R5726">
        <v>29</v>
      </c>
      <c r="S5726">
        <v>21</v>
      </c>
      <c r="T5726" t="s">
        <v>5824</v>
      </c>
      <c r="U5726" t="s">
        <v>13234</v>
      </c>
    </row>
    <row r="5727" spans="17:21">
      <c r="Q5727">
        <v>6</v>
      </c>
      <c r="R5727">
        <v>29</v>
      </c>
      <c r="S5727">
        <v>22</v>
      </c>
      <c r="T5727" t="s">
        <v>5827</v>
      </c>
      <c r="U5727" t="s">
        <v>13235</v>
      </c>
    </row>
    <row r="5728" spans="17:21">
      <c r="Q5728">
        <v>6</v>
      </c>
      <c r="R5728">
        <v>29</v>
      </c>
      <c r="S5728">
        <v>23</v>
      </c>
      <c r="T5728" t="s">
        <v>5831</v>
      </c>
      <c r="U5728" t="s">
        <v>13236</v>
      </c>
    </row>
    <row r="5729" spans="17:21">
      <c r="Q5729">
        <v>6</v>
      </c>
      <c r="R5729">
        <v>29</v>
      </c>
      <c r="S5729">
        <v>24</v>
      </c>
      <c r="T5729" t="s">
        <v>5835</v>
      </c>
      <c r="U5729" t="s">
        <v>13237</v>
      </c>
    </row>
    <row r="5730" spans="17:21">
      <c r="Q5730">
        <v>6</v>
      </c>
      <c r="R5730">
        <v>29</v>
      </c>
      <c r="S5730">
        <v>25</v>
      </c>
      <c r="T5730" t="s">
        <v>5839</v>
      </c>
      <c r="U5730" t="s">
        <v>13238</v>
      </c>
    </row>
    <row r="5731" spans="17:21">
      <c r="Q5731">
        <v>6</v>
      </c>
      <c r="R5731">
        <v>29</v>
      </c>
      <c r="S5731">
        <v>26</v>
      </c>
      <c r="T5731" t="s">
        <v>5843</v>
      </c>
      <c r="U5731" t="s">
        <v>13239</v>
      </c>
    </row>
    <row r="5732" spans="17:21">
      <c r="Q5732">
        <v>6</v>
      </c>
      <c r="R5732">
        <v>29</v>
      </c>
      <c r="S5732">
        <v>27</v>
      </c>
      <c r="T5732" t="s">
        <v>5847</v>
      </c>
      <c r="U5732" t="s">
        <v>13240</v>
      </c>
    </row>
    <row r="5733" spans="17:21">
      <c r="Q5733">
        <v>6</v>
      </c>
      <c r="R5733">
        <v>29</v>
      </c>
      <c r="S5733">
        <v>28</v>
      </c>
      <c r="T5733" t="s">
        <v>5851</v>
      </c>
      <c r="U5733" t="s">
        <v>13241</v>
      </c>
    </row>
    <row r="5734" spans="17:21">
      <c r="Q5734">
        <v>6</v>
      </c>
      <c r="R5734">
        <v>29</v>
      </c>
      <c r="S5734">
        <v>29</v>
      </c>
      <c r="T5734" t="s">
        <v>5855</v>
      </c>
      <c r="U5734" t="s">
        <v>13242</v>
      </c>
    </row>
    <row r="5735" spans="17:21">
      <c r="Q5735">
        <v>6</v>
      </c>
      <c r="R5735">
        <v>29</v>
      </c>
      <c r="S5735">
        <v>30</v>
      </c>
      <c r="T5735" t="s">
        <v>5859</v>
      </c>
      <c r="U5735" t="s">
        <v>13243</v>
      </c>
    </row>
    <row r="5736" spans="17:21">
      <c r="Q5736">
        <v>6</v>
      </c>
      <c r="R5736">
        <v>29</v>
      </c>
      <c r="S5736">
        <v>31</v>
      </c>
      <c r="T5736" t="s">
        <v>5863</v>
      </c>
      <c r="U5736" t="s">
        <v>13244</v>
      </c>
    </row>
    <row r="5737" spans="17:21">
      <c r="Q5737">
        <v>6</v>
      </c>
      <c r="R5737">
        <v>29</v>
      </c>
      <c r="S5737">
        <v>32</v>
      </c>
      <c r="T5737" t="s">
        <v>5867</v>
      </c>
      <c r="U5737" t="s">
        <v>13245</v>
      </c>
    </row>
    <row r="5738" spans="17:21">
      <c r="Q5738">
        <v>6</v>
      </c>
      <c r="R5738">
        <v>29</v>
      </c>
      <c r="S5738">
        <v>33</v>
      </c>
      <c r="T5738" t="s">
        <v>5871</v>
      </c>
      <c r="U5738" t="s">
        <v>13246</v>
      </c>
    </row>
    <row r="5739" spans="17:21">
      <c r="Q5739">
        <v>6</v>
      </c>
      <c r="R5739">
        <v>29</v>
      </c>
      <c r="S5739">
        <v>34</v>
      </c>
      <c r="T5739" t="s">
        <v>5875</v>
      </c>
      <c r="U5739" t="s">
        <v>13247</v>
      </c>
    </row>
    <row r="5740" spans="17:21">
      <c r="Q5740">
        <v>6</v>
      </c>
      <c r="R5740">
        <v>29</v>
      </c>
      <c r="S5740">
        <v>35</v>
      </c>
      <c r="T5740" t="s">
        <v>5879</v>
      </c>
      <c r="U5740" t="s">
        <v>13248</v>
      </c>
    </row>
    <row r="5741" spans="17:21">
      <c r="Q5741">
        <v>6</v>
      </c>
      <c r="R5741">
        <v>29</v>
      </c>
      <c r="S5741">
        <v>36</v>
      </c>
      <c r="T5741" t="s">
        <v>5883</v>
      </c>
      <c r="U5741" t="s">
        <v>13249</v>
      </c>
    </row>
    <row r="5742" spans="17:21">
      <c r="Q5742">
        <v>6</v>
      </c>
      <c r="R5742">
        <v>29</v>
      </c>
      <c r="S5742">
        <v>37</v>
      </c>
      <c r="T5742" t="s">
        <v>5887</v>
      </c>
      <c r="U5742" t="s">
        <v>13250</v>
      </c>
    </row>
    <row r="5743" spans="17:21">
      <c r="Q5743">
        <v>6</v>
      </c>
      <c r="R5743">
        <v>29</v>
      </c>
      <c r="S5743">
        <v>38</v>
      </c>
      <c r="T5743" t="s">
        <v>5891</v>
      </c>
      <c r="U5743" t="s">
        <v>13251</v>
      </c>
    </row>
    <row r="5744" spans="17:21">
      <c r="Q5744">
        <v>6</v>
      </c>
      <c r="R5744">
        <v>29</v>
      </c>
      <c r="S5744">
        <v>39</v>
      </c>
      <c r="T5744" t="s">
        <v>5895</v>
      </c>
      <c r="U5744" t="s">
        <v>13252</v>
      </c>
    </row>
    <row r="5745" spans="17:21">
      <c r="Q5745">
        <v>6</v>
      </c>
      <c r="R5745">
        <v>30</v>
      </c>
      <c r="S5745">
        <v>1</v>
      </c>
      <c r="T5745" t="s">
        <v>5899</v>
      </c>
      <c r="U5745" t="s">
        <v>13253</v>
      </c>
    </row>
    <row r="5746" spans="17:21">
      <c r="Q5746">
        <v>6</v>
      </c>
      <c r="R5746">
        <v>30</v>
      </c>
      <c r="S5746">
        <v>2</v>
      </c>
      <c r="T5746" t="s">
        <v>5903</v>
      </c>
      <c r="U5746" t="s">
        <v>13254</v>
      </c>
    </row>
    <row r="5747" spans="17:21">
      <c r="Q5747">
        <v>6</v>
      </c>
      <c r="R5747">
        <v>30</v>
      </c>
      <c r="S5747">
        <v>3</v>
      </c>
      <c r="T5747" t="s">
        <v>5907</v>
      </c>
      <c r="U5747" t="s">
        <v>13255</v>
      </c>
    </row>
    <row r="5748" spans="17:21">
      <c r="Q5748">
        <v>6</v>
      </c>
      <c r="R5748">
        <v>30</v>
      </c>
      <c r="S5748">
        <v>4</v>
      </c>
      <c r="T5748" t="s">
        <v>5911</v>
      </c>
      <c r="U5748" t="s">
        <v>13256</v>
      </c>
    </row>
    <row r="5749" spans="17:21">
      <c r="Q5749">
        <v>6</v>
      </c>
      <c r="R5749">
        <v>30</v>
      </c>
      <c r="S5749">
        <v>5</v>
      </c>
      <c r="T5749" t="s">
        <v>5915</v>
      </c>
      <c r="U5749" t="s">
        <v>13257</v>
      </c>
    </row>
    <row r="5750" spans="17:21">
      <c r="Q5750">
        <v>6</v>
      </c>
      <c r="R5750">
        <v>30</v>
      </c>
      <c r="S5750">
        <v>6</v>
      </c>
      <c r="T5750" t="s">
        <v>5919</v>
      </c>
      <c r="U5750" t="s">
        <v>13258</v>
      </c>
    </row>
    <row r="5751" spans="17:21">
      <c r="Q5751">
        <v>6</v>
      </c>
      <c r="R5751">
        <v>30</v>
      </c>
      <c r="S5751">
        <v>7</v>
      </c>
      <c r="T5751" t="s">
        <v>5923</v>
      </c>
      <c r="U5751" t="s">
        <v>13259</v>
      </c>
    </row>
    <row r="5752" spans="17:21">
      <c r="Q5752">
        <v>6</v>
      </c>
      <c r="R5752">
        <v>30</v>
      </c>
      <c r="S5752">
        <v>8</v>
      </c>
      <c r="T5752" t="s">
        <v>5927</v>
      </c>
      <c r="U5752" t="s">
        <v>13260</v>
      </c>
    </row>
    <row r="5753" spans="17:21">
      <c r="Q5753">
        <v>6</v>
      </c>
      <c r="R5753">
        <v>30</v>
      </c>
      <c r="S5753">
        <v>9</v>
      </c>
      <c r="T5753" t="s">
        <v>5931</v>
      </c>
      <c r="U5753" t="s">
        <v>13261</v>
      </c>
    </row>
    <row r="5754" spans="17:21">
      <c r="Q5754">
        <v>6</v>
      </c>
      <c r="R5754">
        <v>30</v>
      </c>
      <c r="S5754">
        <v>10</v>
      </c>
      <c r="T5754" t="s">
        <v>5935</v>
      </c>
      <c r="U5754" t="s">
        <v>13262</v>
      </c>
    </row>
    <row r="5755" spans="17:21">
      <c r="Q5755">
        <v>6</v>
      </c>
      <c r="R5755">
        <v>30</v>
      </c>
      <c r="S5755">
        <v>11</v>
      </c>
      <c r="T5755" t="s">
        <v>5939</v>
      </c>
      <c r="U5755" t="s">
        <v>13263</v>
      </c>
    </row>
    <row r="5756" spans="17:21">
      <c r="Q5756">
        <v>6</v>
      </c>
      <c r="R5756">
        <v>30</v>
      </c>
      <c r="S5756">
        <v>12</v>
      </c>
      <c r="T5756" t="s">
        <v>5942</v>
      </c>
      <c r="U5756" t="s">
        <v>13264</v>
      </c>
    </row>
    <row r="5757" spans="17:21">
      <c r="Q5757">
        <v>6</v>
      </c>
      <c r="R5757">
        <v>30</v>
      </c>
      <c r="S5757">
        <v>13</v>
      </c>
      <c r="T5757" t="s">
        <v>5946</v>
      </c>
      <c r="U5757" t="s">
        <v>13265</v>
      </c>
    </row>
    <row r="5758" spans="17:21">
      <c r="Q5758">
        <v>6</v>
      </c>
      <c r="R5758">
        <v>30</v>
      </c>
      <c r="S5758">
        <v>14</v>
      </c>
      <c r="T5758" t="s">
        <v>5950</v>
      </c>
      <c r="U5758" t="s">
        <v>13266</v>
      </c>
    </row>
    <row r="5759" spans="17:21">
      <c r="Q5759">
        <v>6</v>
      </c>
      <c r="R5759">
        <v>30</v>
      </c>
      <c r="S5759">
        <v>15</v>
      </c>
      <c r="T5759" t="s">
        <v>5954</v>
      </c>
      <c r="U5759" t="s">
        <v>13267</v>
      </c>
    </row>
    <row r="5760" spans="17:21">
      <c r="Q5760">
        <v>6</v>
      </c>
      <c r="R5760">
        <v>30</v>
      </c>
      <c r="S5760">
        <v>16</v>
      </c>
      <c r="T5760" t="s">
        <v>5957</v>
      </c>
      <c r="U5760" t="s">
        <v>13268</v>
      </c>
    </row>
    <row r="5761" spans="17:21">
      <c r="Q5761">
        <v>6</v>
      </c>
      <c r="R5761">
        <v>30</v>
      </c>
      <c r="S5761">
        <v>17</v>
      </c>
      <c r="T5761" t="s">
        <v>5960</v>
      </c>
      <c r="U5761" t="s">
        <v>13269</v>
      </c>
    </row>
    <row r="5762" spans="17:21">
      <c r="Q5762">
        <v>6</v>
      </c>
      <c r="R5762">
        <v>30</v>
      </c>
      <c r="S5762">
        <v>18</v>
      </c>
      <c r="T5762" t="s">
        <v>5963</v>
      </c>
      <c r="U5762" t="s">
        <v>13270</v>
      </c>
    </row>
    <row r="5763" spans="17:21">
      <c r="Q5763">
        <v>6</v>
      </c>
      <c r="R5763">
        <v>30</v>
      </c>
      <c r="S5763">
        <v>19</v>
      </c>
      <c r="T5763" t="s">
        <v>5966</v>
      </c>
      <c r="U5763" t="s">
        <v>13271</v>
      </c>
    </row>
    <row r="5764" spans="17:21">
      <c r="Q5764">
        <v>6</v>
      </c>
      <c r="R5764">
        <v>30</v>
      </c>
      <c r="S5764">
        <v>20</v>
      </c>
      <c r="T5764" t="s">
        <v>5969</v>
      </c>
      <c r="U5764" t="s">
        <v>13272</v>
      </c>
    </row>
    <row r="5765" spans="17:21">
      <c r="Q5765">
        <v>6</v>
      </c>
      <c r="R5765">
        <v>30</v>
      </c>
      <c r="S5765">
        <v>21</v>
      </c>
      <c r="T5765" t="s">
        <v>5972</v>
      </c>
      <c r="U5765" t="s">
        <v>13273</v>
      </c>
    </row>
    <row r="5766" spans="17:21">
      <c r="Q5766">
        <v>6</v>
      </c>
      <c r="R5766">
        <v>30</v>
      </c>
      <c r="S5766">
        <v>22</v>
      </c>
      <c r="T5766" t="s">
        <v>5975</v>
      </c>
      <c r="U5766" t="s">
        <v>13274</v>
      </c>
    </row>
    <row r="5767" spans="17:21">
      <c r="Q5767">
        <v>6</v>
      </c>
      <c r="R5767">
        <v>30</v>
      </c>
      <c r="S5767">
        <v>23</v>
      </c>
      <c r="T5767" t="s">
        <v>5979</v>
      </c>
      <c r="U5767" t="s">
        <v>13275</v>
      </c>
    </row>
    <row r="5768" spans="17:21">
      <c r="Q5768">
        <v>6</v>
      </c>
      <c r="R5768">
        <v>30</v>
      </c>
      <c r="S5768">
        <v>24</v>
      </c>
      <c r="T5768" t="s">
        <v>5982</v>
      </c>
      <c r="U5768" t="s">
        <v>13276</v>
      </c>
    </row>
    <row r="5769" spans="17:21">
      <c r="Q5769">
        <v>6</v>
      </c>
      <c r="R5769">
        <v>30</v>
      </c>
      <c r="S5769">
        <v>25</v>
      </c>
      <c r="T5769" t="s">
        <v>5985</v>
      </c>
      <c r="U5769" t="s">
        <v>13277</v>
      </c>
    </row>
    <row r="5770" spans="17:21">
      <c r="Q5770">
        <v>6</v>
      </c>
      <c r="R5770">
        <v>30</v>
      </c>
      <c r="S5770">
        <v>26</v>
      </c>
      <c r="T5770" t="s">
        <v>5989</v>
      </c>
      <c r="U5770" t="s">
        <v>13278</v>
      </c>
    </row>
    <row r="5771" spans="17:21">
      <c r="Q5771">
        <v>6</v>
      </c>
      <c r="R5771">
        <v>30</v>
      </c>
      <c r="S5771">
        <v>27</v>
      </c>
      <c r="T5771" t="s">
        <v>5992</v>
      </c>
      <c r="U5771" t="s">
        <v>13279</v>
      </c>
    </row>
    <row r="5772" spans="17:21">
      <c r="Q5772">
        <v>6</v>
      </c>
      <c r="R5772">
        <v>30</v>
      </c>
      <c r="S5772">
        <v>28</v>
      </c>
      <c r="T5772" t="s">
        <v>5996</v>
      </c>
      <c r="U5772" t="s">
        <v>13280</v>
      </c>
    </row>
    <row r="5773" spans="17:21">
      <c r="Q5773">
        <v>6</v>
      </c>
      <c r="R5773">
        <v>30</v>
      </c>
      <c r="S5773">
        <v>29</v>
      </c>
      <c r="T5773" t="s">
        <v>5999</v>
      </c>
      <c r="U5773" t="s">
        <v>13281</v>
      </c>
    </row>
    <row r="5774" spans="17:21">
      <c r="Q5774">
        <v>6</v>
      </c>
      <c r="R5774">
        <v>30</v>
      </c>
      <c r="S5774">
        <v>30</v>
      </c>
      <c r="T5774" t="s">
        <v>6002</v>
      </c>
      <c r="U5774" t="s">
        <v>13282</v>
      </c>
    </row>
    <row r="5775" spans="17:21">
      <c r="Q5775">
        <v>6</v>
      </c>
      <c r="R5775">
        <v>31</v>
      </c>
      <c r="S5775">
        <v>1</v>
      </c>
      <c r="T5775" t="s">
        <v>6006</v>
      </c>
      <c r="U5775" t="s">
        <v>13283</v>
      </c>
    </row>
    <row r="5776" spans="17:21">
      <c r="Q5776">
        <v>6</v>
      </c>
      <c r="R5776">
        <v>31</v>
      </c>
      <c r="S5776">
        <v>2</v>
      </c>
      <c r="T5776" t="s">
        <v>6010</v>
      </c>
      <c r="U5776" t="s">
        <v>13284</v>
      </c>
    </row>
    <row r="5777" spans="17:21">
      <c r="Q5777">
        <v>6</v>
      </c>
      <c r="R5777">
        <v>31</v>
      </c>
      <c r="S5777">
        <v>3</v>
      </c>
      <c r="T5777" t="s">
        <v>6014</v>
      </c>
      <c r="U5777" t="s">
        <v>13285</v>
      </c>
    </row>
    <row r="5778" spans="17:21">
      <c r="Q5778">
        <v>6</v>
      </c>
      <c r="R5778">
        <v>31</v>
      </c>
      <c r="S5778">
        <v>4</v>
      </c>
      <c r="T5778" t="s">
        <v>6018</v>
      </c>
      <c r="U5778" t="s">
        <v>13286</v>
      </c>
    </row>
    <row r="5779" spans="17:21">
      <c r="Q5779">
        <v>6</v>
      </c>
      <c r="R5779">
        <v>31</v>
      </c>
      <c r="S5779">
        <v>5</v>
      </c>
      <c r="T5779" t="s">
        <v>6022</v>
      </c>
      <c r="U5779" t="s">
        <v>13287</v>
      </c>
    </row>
    <row r="5780" spans="17:21">
      <c r="Q5780">
        <v>6</v>
      </c>
      <c r="R5780">
        <v>31</v>
      </c>
      <c r="S5780">
        <v>6</v>
      </c>
      <c r="T5780" t="s">
        <v>6026</v>
      </c>
      <c r="U5780" t="s">
        <v>13288</v>
      </c>
    </row>
    <row r="5781" spans="17:21">
      <c r="Q5781">
        <v>6</v>
      </c>
      <c r="R5781">
        <v>31</v>
      </c>
      <c r="S5781">
        <v>7</v>
      </c>
      <c r="T5781" t="s">
        <v>6030</v>
      </c>
      <c r="U5781" t="s">
        <v>13289</v>
      </c>
    </row>
    <row r="5782" spans="17:21">
      <c r="Q5782">
        <v>6</v>
      </c>
      <c r="R5782">
        <v>31</v>
      </c>
      <c r="S5782">
        <v>8</v>
      </c>
      <c r="T5782" t="s">
        <v>6034</v>
      </c>
      <c r="U5782" t="s">
        <v>13290</v>
      </c>
    </row>
    <row r="5783" spans="17:21">
      <c r="Q5783">
        <v>6</v>
      </c>
      <c r="R5783">
        <v>31</v>
      </c>
      <c r="S5783">
        <v>9</v>
      </c>
      <c r="T5783" t="s">
        <v>6038</v>
      </c>
      <c r="U5783" t="s">
        <v>13291</v>
      </c>
    </row>
    <row r="5784" spans="17:21">
      <c r="Q5784">
        <v>6</v>
      </c>
      <c r="R5784">
        <v>31</v>
      </c>
      <c r="S5784">
        <v>10</v>
      </c>
      <c r="T5784" t="s">
        <v>6042</v>
      </c>
      <c r="U5784" t="s">
        <v>13292</v>
      </c>
    </row>
    <row r="5785" spans="17:21">
      <c r="Q5785">
        <v>6</v>
      </c>
      <c r="R5785">
        <v>31</v>
      </c>
      <c r="S5785">
        <v>11</v>
      </c>
      <c r="T5785" t="s">
        <v>6046</v>
      </c>
      <c r="U5785" t="s">
        <v>13293</v>
      </c>
    </row>
    <row r="5786" spans="17:21">
      <c r="Q5786">
        <v>6</v>
      </c>
      <c r="R5786">
        <v>31</v>
      </c>
      <c r="S5786">
        <v>12</v>
      </c>
      <c r="T5786" t="s">
        <v>6050</v>
      </c>
      <c r="U5786" t="s">
        <v>13294</v>
      </c>
    </row>
    <row r="5787" spans="17:21">
      <c r="Q5787">
        <v>6</v>
      </c>
      <c r="R5787">
        <v>31</v>
      </c>
      <c r="S5787">
        <v>13</v>
      </c>
      <c r="T5787" t="s">
        <v>6054</v>
      </c>
      <c r="U5787" t="s">
        <v>13295</v>
      </c>
    </row>
    <row r="5788" spans="17:21">
      <c r="Q5788">
        <v>6</v>
      </c>
      <c r="R5788">
        <v>31</v>
      </c>
      <c r="S5788">
        <v>14</v>
      </c>
      <c r="T5788" t="s">
        <v>6058</v>
      </c>
      <c r="U5788" t="s">
        <v>13296</v>
      </c>
    </row>
    <row r="5789" spans="17:21">
      <c r="Q5789">
        <v>6</v>
      </c>
      <c r="R5789">
        <v>31</v>
      </c>
      <c r="S5789">
        <v>15</v>
      </c>
      <c r="T5789" t="s">
        <v>6062</v>
      </c>
      <c r="U5789" t="s">
        <v>13297</v>
      </c>
    </row>
    <row r="5790" spans="17:21">
      <c r="Q5790">
        <v>6</v>
      </c>
      <c r="R5790">
        <v>31</v>
      </c>
      <c r="S5790">
        <v>16</v>
      </c>
      <c r="T5790" t="s">
        <v>6066</v>
      </c>
      <c r="U5790" t="s">
        <v>13298</v>
      </c>
    </row>
    <row r="5791" spans="17:21">
      <c r="Q5791">
        <v>6</v>
      </c>
      <c r="R5791">
        <v>31</v>
      </c>
      <c r="S5791">
        <v>17</v>
      </c>
      <c r="T5791" t="s">
        <v>6070</v>
      </c>
      <c r="U5791" t="s">
        <v>13299</v>
      </c>
    </row>
    <row r="5792" spans="17:21">
      <c r="Q5792">
        <v>6</v>
      </c>
      <c r="R5792">
        <v>31</v>
      </c>
      <c r="S5792">
        <v>18</v>
      </c>
      <c r="T5792" t="s">
        <v>6074</v>
      </c>
      <c r="U5792" t="s">
        <v>13300</v>
      </c>
    </row>
    <row r="5793" spans="17:21">
      <c r="Q5793">
        <v>6</v>
      </c>
      <c r="R5793">
        <v>31</v>
      </c>
      <c r="S5793">
        <v>19</v>
      </c>
      <c r="T5793" t="s">
        <v>6078</v>
      </c>
      <c r="U5793" t="s">
        <v>13301</v>
      </c>
    </row>
    <row r="5794" spans="17:21">
      <c r="Q5794">
        <v>6</v>
      </c>
      <c r="R5794">
        <v>32</v>
      </c>
      <c r="S5794">
        <v>1</v>
      </c>
      <c r="T5794" t="s">
        <v>6082</v>
      </c>
      <c r="U5794" t="s">
        <v>13302</v>
      </c>
    </row>
    <row r="5795" spans="17:21">
      <c r="Q5795">
        <v>6</v>
      </c>
      <c r="R5795">
        <v>32</v>
      </c>
      <c r="S5795">
        <v>2</v>
      </c>
      <c r="T5795" t="s">
        <v>6086</v>
      </c>
      <c r="U5795" t="s">
        <v>13303</v>
      </c>
    </row>
    <row r="5796" spans="17:21">
      <c r="Q5796">
        <v>6</v>
      </c>
      <c r="R5796">
        <v>32</v>
      </c>
      <c r="S5796">
        <v>3</v>
      </c>
      <c r="T5796" t="s">
        <v>6090</v>
      </c>
      <c r="U5796" t="s">
        <v>13304</v>
      </c>
    </row>
    <row r="5797" spans="17:21">
      <c r="Q5797">
        <v>6</v>
      </c>
      <c r="R5797">
        <v>32</v>
      </c>
      <c r="S5797">
        <v>4</v>
      </c>
      <c r="T5797" t="s">
        <v>6094</v>
      </c>
      <c r="U5797" t="s">
        <v>13305</v>
      </c>
    </row>
    <row r="5798" spans="17:21">
      <c r="Q5798">
        <v>6</v>
      </c>
      <c r="R5798">
        <v>32</v>
      </c>
      <c r="S5798">
        <v>5</v>
      </c>
      <c r="T5798" t="s">
        <v>6098</v>
      </c>
      <c r="U5798" t="s">
        <v>13306</v>
      </c>
    </row>
    <row r="5799" spans="17:21">
      <c r="Q5799">
        <v>6</v>
      </c>
      <c r="R5799">
        <v>32</v>
      </c>
      <c r="S5799">
        <v>6</v>
      </c>
      <c r="T5799" t="s">
        <v>6102</v>
      </c>
      <c r="U5799" t="s">
        <v>13307</v>
      </c>
    </row>
    <row r="5800" spans="17:21">
      <c r="Q5800">
        <v>6</v>
      </c>
      <c r="R5800">
        <v>32</v>
      </c>
      <c r="S5800">
        <v>7</v>
      </c>
      <c r="T5800" t="s">
        <v>6106</v>
      </c>
      <c r="U5800" t="s">
        <v>13308</v>
      </c>
    </row>
    <row r="5801" spans="17:21">
      <c r="Q5801">
        <v>6</v>
      </c>
      <c r="R5801">
        <v>32</v>
      </c>
      <c r="S5801">
        <v>8</v>
      </c>
      <c r="T5801" t="s">
        <v>6110</v>
      </c>
      <c r="U5801" t="s">
        <v>13309</v>
      </c>
    </row>
    <row r="5802" spans="17:21">
      <c r="Q5802">
        <v>6</v>
      </c>
      <c r="R5802">
        <v>32</v>
      </c>
      <c r="S5802">
        <v>9</v>
      </c>
      <c r="T5802" t="s">
        <v>6114</v>
      </c>
      <c r="U5802" t="s">
        <v>13310</v>
      </c>
    </row>
    <row r="5803" spans="17:21">
      <c r="Q5803">
        <v>6</v>
      </c>
      <c r="R5803">
        <v>32</v>
      </c>
      <c r="S5803">
        <v>10</v>
      </c>
      <c r="T5803" t="s">
        <v>6118</v>
      </c>
      <c r="U5803" t="s">
        <v>13311</v>
      </c>
    </row>
    <row r="5804" spans="17:21">
      <c r="Q5804">
        <v>6</v>
      </c>
      <c r="R5804">
        <v>32</v>
      </c>
      <c r="S5804">
        <v>11</v>
      </c>
      <c r="T5804" t="s">
        <v>6122</v>
      </c>
      <c r="U5804" t="s">
        <v>13312</v>
      </c>
    </row>
    <row r="5805" spans="17:21">
      <c r="Q5805">
        <v>6</v>
      </c>
      <c r="R5805">
        <v>32</v>
      </c>
      <c r="S5805">
        <v>12</v>
      </c>
      <c r="T5805" t="s">
        <v>6126</v>
      </c>
      <c r="U5805" t="s">
        <v>13313</v>
      </c>
    </row>
    <row r="5806" spans="17:21">
      <c r="Q5806">
        <v>6</v>
      </c>
      <c r="R5806">
        <v>32</v>
      </c>
      <c r="S5806">
        <v>13</v>
      </c>
      <c r="T5806" t="s">
        <v>6130</v>
      </c>
      <c r="U5806" t="s">
        <v>13314</v>
      </c>
    </row>
    <row r="5807" spans="17:21">
      <c r="Q5807">
        <v>6</v>
      </c>
      <c r="R5807">
        <v>32</v>
      </c>
      <c r="S5807">
        <v>14</v>
      </c>
      <c r="T5807" t="s">
        <v>6134</v>
      </c>
      <c r="U5807" t="s">
        <v>13315</v>
      </c>
    </row>
    <row r="5808" spans="17:21">
      <c r="Q5808">
        <v>6</v>
      </c>
      <c r="R5808">
        <v>32</v>
      </c>
      <c r="S5808">
        <v>15</v>
      </c>
      <c r="T5808" t="s">
        <v>6137</v>
      </c>
      <c r="U5808" t="s">
        <v>13316</v>
      </c>
    </row>
    <row r="5809" spans="17:21">
      <c r="Q5809">
        <v>6</v>
      </c>
      <c r="R5809">
        <v>32</v>
      </c>
      <c r="S5809">
        <v>16</v>
      </c>
      <c r="T5809" t="s">
        <v>6141</v>
      </c>
      <c r="U5809" t="s">
        <v>13317</v>
      </c>
    </row>
    <row r="5810" spans="17:21">
      <c r="Q5810">
        <v>6</v>
      </c>
      <c r="R5810">
        <v>32</v>
      </c>
      <c r="S5810">
        <v>17</v>
      </c>
      <c r="T5810" t="s">
        <v>6145</v>
      </c>
      <c r="U5810" t="s">
        <v>13318</v>
      </c>
    </row>
    <row r="5811" spans="17:21">
      <c r="Q5811">
        <v>6</v>
      </c>
      <c r="R5811">
        <v>32</v>
      </c>
      <c r="S5811">
        <v>18</v>
      </c>
      <c r="T5811" t="s">
        <v>6149</v>
      </c>
      <c r="U5811" t="s">
        <v>13319</v>
      </c>
    </row>
    <row r="5812" spans="17:21">
      <c r="Q5812">
        <v>6</v>
      </c>
      <c r="R5812">
        <v>32</v>
      </c>
      <c r="S5812">
        <v>19</v>
      </c>
      <c r="T5812" t="s">
        <v>6153</v>
      </c>
      <c r="U5812" t="s">
        <v>13320</v>
      </c>
    </row>
    <row r="5813" spans="17:21">
      <c r="Q5813">
        <v>6</v>
      </c>
      <c r="R5813">
        <v>33</v>
      </c>
      <c r="S5813">
        <v>1</v>
      </c>
      <c r="T5813" t="s">
        <v>6176</v>
      </c>
      <c r="U5813" t="s">
        <v>13321</v>
      </c>
    </row>
    <row r="5814" spans="17:21">
      <c r="Q5814">
        <v>6</v>
      </c>
      <c r="R5814">
        <v>33</v>
      </c>
      <c r="S5814">
        <v>2</v>
      </c>
      <c r="T5814" t="s">
        <v>6180</v>
      </c>
      <c r="U5814" t="s">
        <v>13322</v>
      </c>
    </row>
    <row r="5815" spans="17:21">
      <c r="Q5815">
        <v>6</v>
      </c>
      <c r="R5815">
        <v>33</v>
      </c>
      <c r="S5815">
        <v>3</v>
      </c>
      <c r="T5815" t="s">
        <v>6183</v>
      </c>
      <c r="U5815" t="s">
        <v>13323</v>
      </c>
    </row>
    <row r="5816" spans="17:21">
      <c r="Q5816">
        <v>6</v>
      </c>
      <c r="R5816">
        <v>33</v>
      </c>
      <c r="S5816">
        <v>4</v>
      </c>
      <c r="T5816" t="s">
        <v>6186</v>
      </c>
      <c r="U5816" t="s">
        <v>13324</v>
      </c>
    </row>
    <row r="5817" spans="17:21">
      <c r="Q5817">
        <v>6</v>
      </c>
      <c r="R5817">
        <v>33</v>
      </c>
      <c r="S5817">
        <v>5</v>
      </c>
      <c r="T5817" t="s">
        <v>6189</v>
      </c>
      <c r="U5817" t="s">
        <v>13325</v>
      </c>
    </row>
    <row r="5818" spans="17:21">
      <c r="Q5818">
        <v>6</v>
      </c>
      <c r="R5818">
        <v>33</v>
      </c>
      <c r="S5818">
        <v>6</v>
      </c>
      <c r="T5818" t="s">
        <v>6192</v>
      </c>
      <c r="U5818" t="s">
        <v>13326</v>
      </c>
    </row>
    <row r="5819" spans="17:21">
      <c r="Q5819">
        <v>6</v>
      </c>
      <c r="R5819">
        <v>33</v>
      </c>
      <c r="S5819">
        <v>7</v>
      </c>
      <c r="T5819" t="s">
        <v>6195</v>
      </c>
      <c r="U5819" t="s">
        <v>13327</v>
      </c>
    </row>
    <row r="5820" spans="17:21">
      <c r="Q5820">
        <v>6</v>
      </c>
      <c r="R5820">
        <v>33</v>
      </c>
      <c r="S5820">
        <v>8</v>
      </c>
      <c r="T5820" t="s">
        <v>6198</v>
      </c>
      <c r="U5820" t="s">
        <v>13328</v>
      </c>
    </row>
    <row r="5821" spans="17:21">
      <c r="Q5821">
        <v>6</v>
      </c>
      <c r="R5821">
        <v>33</v>
      </c>
      <c r="S5821">
        <v>9</v>
      </c>
      <c r="T5821" t="s">
        <v>6202</v>
      </c>
      <c r="U5821" t="s">
        <v>13329</v>
      </c>
    </row>
    <row r="5822" spans="17:21">
      <c r="Q5822">
        <v>6</v>
      </c>
      <c r="R5822">
        <v>33</v>
      </c>
      <c r="S5822">
        <v>10</v>
      </c>
      <c r="T5822" t="s">
        <v>6206</v>
      </c>
      <c r="U5822" t="s">
        <v>13330</v>
      </c>
    </row>
    <row r="5823" spans="17:21">
      <c r="Q5823">
        <v>6</v>
      </c>
      <c r="R5823">
        <v>33</v>
      </c>
      <c r="S5823">
        <v>11</v>
      </c>
      <c r="T5823" t="s">
        <v>6210</v>
      </c>
      <c r="U5823" t="s">
        <v>13331</v>
      </c>
    </row>
    <row r="5824" spans="17:21">
      <c r="Q5824">
        <v>6</v>
      </c>
      <c r="R5824">
        <v>33</v>
      </c>
      <c r="S5824">
        <v>12</v>
      </c>
      <c r="T5824" t="s">
        <v>6213</v>
      </c>
      <c r="U5824" t="s">
        <v>13332</v>
      </c>
    </row>
    <row r="5825" spans="17:21">
      <c r="Q5825">
        <v>6</v>
      </c>
      <c r="R5825">
        <v>33</v>
      </c>
      <c r="S5825">
        <v>13</v>
      </c>
      <c r="T5825" t="s">
        <v>6217</v>
      </c>
      <c r="U5825" t="s">
        <v>13333</v>
      </c>
    </row>
    <row r="5826" spans="17:21">
      <c r="Q5826">
        <v>6</v>
      </c>
      <c r="R5826">
        <v>33</v>
      </c>
      <c r="S5826">
        <v>14</v>
      </c>
      <c r="T5826" t="s">
        <v>6220</v>
      </c>
      <c r="U5826" t="s">
        <v>13334</v>
      </c>
    </row>
    <row r="5827" spans="17:21">
      <c r="Q5827">
        <v>6</v>
      </c>
      <c r="R5827">
        <v>33</v>
      </c>
      <c r="S5827">
        <v>15</v>
      </c>
      <c r="T5827" t="s">
        <v>6224</v>
      </c>
      <c r="U5827" t="s">
        <v>13335</v>
      </c>
    </row>
    <row r="5828" spans="17:21">
      <c r="Q5828">
        <v>6</v>
      </c>
      <c r="R5828">
        <v>33</v>
      </c>
      <c r="S5828">
        <v>16</v>
      </c>
      <c r="T5828" t="s">
        <v>6227</v>
      </c>
      <c r="U5828" t="s">
        <v>13336</v>
      </c>
    </row>
    <row r="5829" spans="17:21">
      <c r="Q5829">
        <v>6</v>
      </c>
      <c r="R5829">
        <v>33</v>
      </c>
      <c r="S5829">
        <v>17</v>
      </c>
      <c r="T5829" t="s">
        <v>6231</v>
      </c>
      <c r="U5829" t="s">
        <v>13337</v>
      </c>
    </row>
    <row r="5830" spans="17:21">
      <c r="Q5830">
        <v>6</v>
      </c>
      <c r="R5830">
        <v>33</v>
      </c>
      <c r="S5830">
        <v>18</v>
      </c>
      <c r="T5830" t="s">
        <v>6234</v>
      </c>
      <c r="U5830" t="s">
        <v>13338</v>
      </c>
    </row>
    <row r="5831" spans="17:21">
      <c r="Q5831">
        <v>6</v>
      </c>
      <c r="R5831">
        <v>33</v>
      </c>
      <c r="S5831">
        <v>19</v>
      </c>
      <c r="T5831" t="s">
        <v>6237</v>
      </c>
      <c r="U5831" t="s">
        <v>13339</v>
      </c>
    </row>
    <row r="5832" spans="17:21">
      <c r="Q5832">
        <v>6</v>
      </c>
      <c r="R5832">
        <v>33</v>
      </c>
      <c r="S5832">
        <v>20</v>
      </c>
      <c r="T5832" t="s">
        <v>6241</v>
      </c>
      <c r="U5832" t="s">
        <v>13340</v>
      </c>
    </row>
    <row r="5833" spans="17:21">
      <c r="Q5833">
        <v>6</v>
      </c>
      <c r="R5833">
        <v>33</v>
      </c>
      <c r="S5833">
        <v>21</v>
      </c>
      <c r="T5833" t="s">
        <v>6245</v>
      </c>
      <c r="U5833" t="s">
        <v>13341</v>
      </c>
    </row>
    <row r="5834" spans="17:21">
      <c r="Q5834">
        <v>6</v>
      </c>
      <c r="R5834">
        <v>33</v>
      </c>
      <c r="S5834">
        <v>22</v>
      </c>
      <c r="T5834" t="s">
        <v>6249</v>
      </c>
      <c r="U5834" t="s">
        <v>13342</v>
      </c>
    </row>
    <row r="5835" spans="17:21">
      <c r="Q5835">
        <v>6</v>
      </c>
      <c r="R5835">
        <v>33</v>
      </c>
      <c r="S5835">
        <v>23</v>
      </c>
      <c r="T5835" t="s">
        <v>6253</v>
      </c>
      <c r="U5835" t="s">
        <v>13343</v>
      </c>
    </row>
    <row r="5836" spans="17:21">
      <c r="Q5836">
        <v>6</v>
      </c>
      <c r="R5836">
        <v>33</v>
      </c>
      <c r="S5836">
        <v>24</v>
      </c>
      <c r="T5836" t="s">
        <v>6257</v>
      </c>
      <c r="U5836" t="s">
        <v>13344</v>
      </c>
    </row>
    <row r="5837" spans="17:21">
      <c r="Q5837">
        <v>6</v>
      </c>
      <c r="R5837">
        <v>33</v>
      </c>
      <c r="S5837">
        <v>25</v>
      </c>
      <c r="T5837" t="s">
        <v>6261</v>
      </c>
      <c r="U5837" t="s">
        <v>13345</v>
      </c>
    </row>
    <row r="5838" spans="17:21">
      <c r="Q5838">
        <v>6</v>
      </c>
      <c r="R5838">
        <v>33</v>
      </c>
      <c r="S5838">
        <v>26</v>
      </c>
      <c r="T5838" t="s">
        <v>6265</v>
      </c>
      <c r="U5838" t="s">
        <v>13346</v>
      </c>
    </row>
    <row r="5839" spans="17:21">
      <c r="Q5839">
        <v>6</v>
      </c>
      <c r="R5839">
        <v>34</v>
      </c>
      <c r="S5839">
        <v>1</v>
      </c>
      <c r="T5839" t="s">
        <v>6304</v>
      </c>
      <c r="U5839" t="s">
        <v>13347</v>
      </c>
    </row>
    <row r="5840" spans="17:21">
      <c r="Q5840">
        <v>6</v>
      </c>
      <c r="R5840">
        <v>34</v>
      </c>
      <c r="S5840">
        <v>2</v>
      </c>
      <c r="T5840" t="s">
        <v>13348</v>
      </c>
      <c r="U5840" t="s">
        <v>13349</v>
      </c>
    </row>
    <row r="5841" spans="17:21">
      <c r="Q5841">
        <v>6</v>
      </c>
      <c r="R5841">
        <v>34</v>
      </c>
      <c r="S5841">
        <v>3</v>
      </c>
      <c r="T5841" t="s">
        <v>6308</v>
      </c>
      <c r="U5841" t="s">
        <v>13350</v>
      </c>
    </row>
    <row r="5842" spans="17:21">
      <c r="Q5842">
        <v>6</v>
      </c>
      <c r="R5842">
        <v>34</v>
      </c>
      <c r="S5842">
        <v>4</v>
      </c>
      <c r="T5842" t="s">
        <v>6312</v>
      </c>
      <c r="U5842" t="s">
        <v>13351</v>
      </c>
    </row>
    <row r="5843" spans="17:21">
      <c r="Q5843">
        <v>6</v>
      </c>
      <c r="R5843">
        <v>34</v>
      </c>
      <c r="S5843">
        <v>5</v>
      </c>
      <c r="T5843" t="s">
        <v>6316</v>
      </c>
      <c r="U5843" t="s">
        <v>13352</v>
      </c>
    </row>
    <row r="5844" spans="17:21">
      <c r="Q5844">
        <v>6</v>
      </c>
      <c r="R5844">
        <v>34</v>
      </c>
      <c r="S5844">
        <v>6</v>
      </c>
      <c r="T5844" t="s">
        <v>6320</v>
      </c>
      <c r="U5844" t="s">
        <v>13353</v>
      </c>
    </row>
    <row r="5845" spans="17:21">
      <c r="Q5845">
        <v>6</v>
      </c>
      <c r="R5845">
        <v>34</v>
      </c>
      <c r="S5845">
        <v>7</v>
      </c>
      <c r="T5845" t="s">
        <v>3192</v>
      </c>
      <c r="U5845" t="s">
        <v>13354</v>
      </c>
    </row>
    <row r="5846" spans="17:21">
      <c r="Q5846">
        <v>6</v>
      </c>
      <c r="R5846">
        <v>34</v>
      </c>
      <c r="S5846">
        <v>8</v>
      </c>
      <c r="T5846" t="s">
        <v>6327</v>
      </c>
      <c r="U5846" t="s">
        <v>13355</v>
      </c>
    </row>
    <row r="5847" spans="17:21">
      <c r="Q5847">
        <v>6</v>
      </c>
      <c r="R5847">
        <v>34</v>
      </c>
      <c r="S5847">
        <v>9</v>
      </c>
      <c r="T5847" t="s">
        <v>6331</v>
      </c>
      <c r="U5847" t="s">
        <v>13356</v>
      </c>
    </row>
    <row r="5848" spans="17:21">
      <c r="Q5848">
        <v>6</v>
      </c>
      <c r="R5848">
        <v>34</v>
      </c>
      <c r="S5848">
        <v>10</v>
      </c>
      <c r="T5848" t="s">
        <v>6335</v>
      </c>
      <c r="U5848" t="s">
        <v>13357</v>
      </c>
    </row>
    <row r="5849" spans="17:21">
      <c r="Q5849">
        <v>6</v>
      </c>
      <c r="R5849">
        <v>34</v>
      </c>
      <c r="S5849">
        <v>11</v>
      </c>
      <c r="T5849" t="s">
        <v>6339</v>
      </c>
      <c r="U5849" t="s">
        <v>13358</v>
      </c>
    </row>
    <row r="5850" spans="17:21">
      <c r="Q5850">
        <v>6</v>
      </c>
      <c r="R5850">
        <v>34</v>
      </c>
      <c r="S5850">
        <v>12</v>
      </c>
      <c r="T5850" t="s">
        <v>6343</v>
      </c>
      <c r="U5850" t="s">
        <v>13359</v>
      </c>
    </row>
    <row r="5851" spans="17:21">
      <c r="Q5851">
        <v>6</v>
      </c>
      <c r="R5851">
        <v>34</v>
      </c>
      <c r="S5851">
        <v>13</v>
      </c>
      <c r="T5851" t="s">
        <v>6347</v>
      </c>
      <c r="U5851" t="s">
        <v>13360</v>
      </c>
    </row>
    <row r="5852" spans="17:21">
      <c r="Q5852">
        <v>6</v>
      </c>
      <c r="R5852">
        <v>34</v>
      </c>
      <c r="S5852">
        <v>14</v>
      </c>
      <c r="T5852" t="s">
        <v>6351</v>
      </c>
      <c r="U5852" t="s">
        <v>13361</v>
      </c>
    </row>
    <row r="5853" spans="17:21">
      <c r="Q5853">
        <v>6</v>
      </c>
      <c r="R5853">
        <v>34</v>
      </c>
      <c r="S5853">
        <v>15</v>
      </c>
      <c r="T5853" t="s">
        <v>6355</v>
      </c>
      <c r="U5853" t="s">
        <v>13362</v>
      </c>
    </row>
    <row r="5854" spans="17:21">
      <c r="Q5854">
        <v>6</v>
      </c>
      <c r="R5854">
        <v>34</v>
      </c>
      <c r="S5854">
        <v>16</v>
      </c>
      <c r="T5854" t="s">
        <v>6359</v>
      </c>
      <c r="U5854" t="s">
        <v>13363</v>
      </c>
    </row>
    <row r="5855" spans="17:21">
      <c r="Q5855">
        <v>6</v>
      </c>
      <c r="R5855">
        <v>34</v>
      </c>
      <c r="S5855">
        <v>17</v>
      </c>
      <c r="T5855" t="s">
        <v>6363</v>
      </c>
      <c r="U5855" t="s">
        <v>13364</v>
      </c>
    </row>
    <row r="5856" spans="17:21">
      <c r="Q5856">
        <v>6</v>
      </c>
      <c r="R5856">
        <v>34</v>
      </c>
      <c r="S5856">
        <v>18</v>
      </c>
      <c r="T5856" t="s">
        <v>6367</v>
      </c>
      <c r="U5856" t="s">
        <v>13365</v>
      </c>
    </row>
    <row r="5857" spans="17:21">
      <c r="Q5857">
        <v>6</v>
      </c>
      <c r="R5857">
        <v>34</v>
      </c>
      <c r="S5857">
        <v>19</v>
      </c>
      <c r="T5857" t="s">
        <v>6371</v>
      </c>
      <c r="U5857" t="s">
        <v>13366</v>
      </c>
    </row>
    <row r="5858" spans="17:21">
      <c r="Q5858">
        <v>6</v>
      </c>
      <c r="R5858">
        <v>34</v>
      </c>
      <c r="S5858">
        <v>20</v>
      </c>
      <c r="T5858" t="s">
        <v>6375</v>
      </c>
      <c r="U5858" t="s">
        <v>13367</v>
      </c>
    </row>
    <row r="5859" spans="17:21">
      <c r="Q5859">
        <v>6</v>
      </c>
      <c r="R5859">
        <v>34</v>
      </c>
      <c r="S5859">
        <v>21</v>
      </c>
      <c r="T5859" t="s">
        <v>6379</v>
      </c>
      <c r="U5859" t="s">
        <v>13368</v>
      </c>
    </row>
    <row r="5860" spans="17:21">
      <c r="Q5860">
        <v>6</v>
      </c>
      <c r="R5860">
        <v>34</v>
      </c>
      <c r="S5860">
        <v>22</v>
      </c>
      <c r="T5860" t="s">
        <v>6383</v>
      </c>
      <c r="U5860" t="s">
        <v>13369</v>
      </c>
    </row>
    <row r="5861" spans="17:21">
      <c r="Q5861">
        <v>6</v>
      </c>
      <c r="R5861">
        <v>34</v>
      </c>
      <c r="S5861">
        <v>23</v>
      </c>
      <c r="T5861" t="s">
        <v>6387</v>
      </c>
      <c r="U5861" t="s">
        <v>13370</v>
      </c>
    </row>
    <row r="5862" spans="17:21">
      <c r="Q5862">
        <v>6</v>
      </c>
      <c r="R5862">
        <v>35</v>
      </c>
      <c r="S5862">
        <v>1</v>
      </c>
      <c r="T5862" t="s">
        <v>6391</v>
      </c>
      <c r="U5862" t="s">
        <v>13371</v>
      </c>
    </row>
    <row r="5863" spans="17:21">
      <c r="Q5863">
        <v>6</v>
      </c>
      <c r="R5863">
        <v>35</v>
      </c>
      <c r="S5863">
        <v>2</v>
      </c>
      <c r="T5863" t="s">
        <v>13372</v>
      </c>
      <c r="U5863" t="s">
        <v>13373</v>
      </c>
    </row>
    <row r="5864" spans="17:21">
      <c r="Q5864">
        <v>6</v>
      </c>
      <c r="R5864">
        <v>35</v>
      </c>
      <c r="S5864">
        <v>3</v>
      </c>
      <c r="T5864" t="s">
        <v>6394</v>
      </c>
      <c r="U5864" t="s">
        <v>13374</v>
      </c>
    </row>
    <row r="5865" spans="17:21">
      <c r="Q5865">
        <v>6</v>
      </c>
      <c r="R5865">
        <v>35</v>
      </c>
      <c r="S5865">
        <v>4</v>
      </c>
      <c r="T5865" t="s">
        <v>6398</v>
      </c>
      <c r="U5865" t="s">
        <v>13375</v>
      </c>
    </row>
    <row r="5866" spans="17:21">
      <c r="Q5866">
        <v>6</v>
      </c>
      <c r="R5866">
        <v>35</v>
      </c>
      <c r="S5866">
        <v>5</v>
      </c>
      <c r="T5866" t="s">
        <v>6402</v>
      </c>
      <c r="U5866" t="s">
        <v>13376</v>
      </c>
    </row>
    <row r="5867" spans="17:21">
      <c r="Q5867">
        <v>6</v>
      </c>
      <c r="R5867">
        <v>35</v>
      </c>
      <c r="S5867">
        <v>6</v>
      </c>
      <c r="T5867" t="s">
        <v>6406</v>
      </c>
      <c r="U5867" t="s">
        <v>13377</v>
      </c>
    </row>
    <row r="5868" spans="17:21">
      <c r="Q5868">
        <v>6</v>
      </c>
      <c r="R5868">
        <v>35</v>
      </c>
      <c r="S5868">
        <v>7</v>
      </c>
      <c r="T5868" t="s">
        <v>6410</v>
      </c>
      <c r="U5868" t="s">
        <v>13378</v>
      </c>
    </row>
    <row r="5869" spans="17:21">
      <c r="Q5869">
        <v>6</v>
      </c>
      <c r="R5869">
        <v>35</v>
      </c>
      <c r="S5869">
        <v>8</v>
      </c>
      <c r="T5869" t="s">
        <v>6414</v>
      </c>
      <c r="U5869" t="s">
        <v>13379</v>
      </c>
    </row>
    <row r="5870" spans="17:21">
      <c r="Q5870">
        <v>6</v>
      </c>
      <c r="R5870">
        <v>35</v>
      </c>
      <c r="S5870">
        <v>9</v>
      </c>
      <c r="T5870" t="s">
        <v>6418</v>
      </c>
      <c r="U5870" t="s">
        <v>13380</v>
      </c>
    </row>
    <row r="5871" spans="17:21">
      <c r="Q5871">
        <v>6</v>
      </c>
      <c r="R5871">
        <v>35</v>
      </c>
      <c r="S5871">
        <v>10</v>
      </c>
      <c r="T5871" t="s">
        <v>6422</v>
      </c>
      <c r="U5871" t="s">
        <v>13381</v>
      </c>
    </row>
    <row r="5872" spans="17:21">
      <c r="Q5872">
        <v>6</v>
      </c>
      <c r="R5872">
        <v>35</v>
      </c>
      <c r="S5872">
        <v>11</v>
      </c>
      <c r="T5872" t="s">
        <v>6426</v>
      </c>
      <c r="U5872" t="s">
        <v>13382</v>
      </c>
    </row>
    <row r="5873" spans="17:21">
      <c r="Q5873">
        <v>6</v>
      </c>
      <c r="R5873">
        <v>35</v>
      </c>
      <c r="S5873">
        <v>12</v>
      </c>
      <c r="T5873" t="s">
        <v>6430</v>
      </c>
      <c r="U5873" t="s">
        <v>13383</v>
      </c>
    </row>
    <row r="5874" spans="17:21">
      <c r="Q5874">
        <v>6</v>
      </c>
      <c r="R5874">
        <v>35</v>
      </c>
      <c r="S5874">
        <v>13</v>
      </c>
      <c r="T5874" t="s">
        <v>6434</v>
      </c>
      <c r="U5874" t="s">
        <v>13384</v>
      </c>
    </row>
    <row r="5875" spans="17:21">
      <c r="Q5875">
        <v>6</v>
      </c>
      <c r="R5875">
        <v>35</v>
      </c>
      <c r="S5875">
        <v>14</v>
      </c>
      <c r="T5875" t="s">
        <v>6437</v>
      </c>
      <c r="U5875" t="s">
        <v>13385</v>
      </c>
    </row>
    <row r="5876" spans="17:21">
      <c r="Q5876">
        <v>6</v>
      </c>
      <c r="R5876">
        <v>35</v>
      </c>
      <c r="S5876">
        <v>15</v>
      </c>
      <c r="T5876" t="s">
        <v>6440</v>
      </c>
      <c r="U5876" t="s">
        <v>13386</v>
      </c>
    </row>
    <row r="5877" spans="17:21">
      <c r="Q5877">
        <v>6</v>
      </c>
      <c r="R5877">
        <v>35</v>
      </c>
      <c r="S5877">
        <v>16</v>
      </c>
      <c r="T5877" t="s">
        <v>6443</v>
      </c>
      <c r="U5877" t="s">
        <v>13387</v>
      </c>
    </row>
    <row r="5878" spans="17:21">
      <c r="Q5878">
        <v>6</v>
      </c>
      <c r="R5878">
        <v>35</v>
      </c>
      <c r="S5878">
        <v>17</v>
      </c>
      <c r="T5878" t="s">
        <v>6447</v>
      </c>
      <c r="U5878" t="s">
        <v>13388</v>
      </c>
    </row>
    <row r="5879" spans="17:21">
      <c r="Q5879">
        <v>6</v>
      </c>
      <c r="R5879">
        <v>35</v>
      </c>
      <c r="S5879">
        <v>18</v>
      </c>
      <c r="T5879" t="s">
        <v>6451</v>
      </c>
      <c r="U5879" t="s">
        <v>13389</v>
      </c>
    </row>
    <row r="5880" spans="17:21">
      <c r="Q5880">
        <v>6</v>
      </c>
      <c r="R5880">
        <v>35</v>
      </c>
      <c r="S5880">
        <v>19</v>
      </c>
      <c r="T5880" t="s">
        <v>6454</v>
      </c>
      <c r="U5880" t="s">
        <v>13390</v>
      </c>
    </row>
    <row r="5881" spans="17:21">
      <c r="Q5881">
        <v>6</v>
      </c>
      <c r="R5881">
        <v>35</v>
      </c>
      <c r="S5881">
        <v>20</v>
      </c>
      <c r="T5881" t="s">
        <v>6457</v>
      </c>
      <c r="U5881" t="s">
        <v>13391</v>
      </c>
    </row>
    <row r="5882" spans="17:21">
      <c r="Q5882">
        <v>6</v>
      </c>
      <c r="R5882">
        <v>36</v>
      </c>
      <c r="S5882">
        <v>1</v>
      </c>
      <c r="T5882" t="s">
        <v>6460</v>
      </c>
      <c r="U5882" t="s">
        <v>13392</v>
      </c>
    </row>
    <row r="5883" spans="17:21">
      <c r="Q5883">
        <v>6</v>
      </c>
      <c r="R5883">
        <v>36</v>
      </c>
      <c r="S5883">
        <v>2</v>
      </c>
      <c r="T5883" t="s">
        <v>6463</v>
      </c>
      <c r="U5883" t="s">
        <v>13393</v>
      </c>
    </row>
    <row r="5884" spans="17:21">
      <c r="Q5884">
        <v>6</v>
      </c>
      <c r="R5884">
        <v>36</v>
      </c>
      <c r="S5884">
        <v>3</v>
      </c>
      <c r="T5884" t="s">
        <v>6466</v>
      </c>
      <c r="U5884" t="s">
        <v>13394</v>
      </c>
    </row>
    <row r="5885" spans="17:21">
      <c r="Q5885">
        <v>6</v>
      </c>
      <c r="R5885">
        <v>36</v>
      </c>
      <c r="S5885">
        <v>4</v>
      </c>
      <c r="T5885" t="s">
        <v>6469</v>
      </c>
      <c r="U5885" t="s">
        <v>13395</v>
      </c>
    </row>
    <row r="5886" spans="17:21">
      <c r="Q5886">
        <v>6</v>
      </c>
      <c r="R5886">
        <v>36</v>
      </c>
      <c r="S5886">
        <v>5</v>
      </c>
      <c r="T5886" t="s">
        <v>6472</v>
      </c>
      <c r="U5886" t="s">
        <v>13396</v>
      </c>
    </row>
    <row r="5887" spans="17:21">
      <c r="Q5887">
        <v>6</v>
      </c>
      <c r="R5887">
        <v>36</v>
      </c>
      <c r="S5887">
        <v>6</v>
      </c>
      <c r="T5887" t="s">
        <v>6476</v>
      </c>
      <c r="U5887" t="s">
        <v>13397</v>
      </c>
    </row>
    <row r="5888" spans="17:21">
      <c r="Q5888">
        <v>6</v>
      </c>
      <c r="R5888">
        <v>36</v>
      </c>
      <c r="S5888">
        <v>7</v>
      </c>
      <c r="T5888" t="s">
        <v>6480</v>
      </c>
      <c r="U5888" t="s">
        <v>13398</v>
      </c>
    </row>
    <row r="5889" spans="17:21">
      <c r="Q5889">
        <v>6</v>
      </c>
      <c r="R5889">
        <v>36</v>
      </c>
      <c r="S5889">
        <v>8</v>
      </c>
      <c r="T5889" t="s">
        <v>6484</v>
      </c>
      <c r="U5889" t="s">
        <v>13399</v>
      </c>
    </row>
    <row r="5890" spans="17:21">
      <c r="Q5890">
        <v>6</v>
      </c>
      <c r="R5890">
        <v>36</v>
      </c>
      <c r="S5890">
        <v>9</v>
      </c>
      <c r="T5890" t="s">
        <v>6488</v>
      </c>
      <c r="U5890" t="s">
        <v>13400</v>
      </c>
    </row>
    <row r="5891" spans="17:21">
      <c r="Q5891">
        <v>6</v>
      </c>
      <c r="R5891">
        <v>36</v>
      </c>
      <c r="S5891">
        <v>10</v>
      </c>
      <c r="T5891" t="s">
        <v>6492</v>
      </c>
      <c r="U5891" t="s">
        <v>13401</v>
      </c>
    </row>
    <row r="5892" spans="17:21">
      <c r="Q5892">
        <v>6</v>
      </c>
      <c r="R5892">
        <v>36</v>
      </c>
      <c r="S5892">
        <v>11</v>
      </c>
      <c r="T5892" t="s">
        <v>6496</v>
      </c>
      <c r="U5892" t="s">
        <v>13402</v>
      </c>
    </row>
    <row r="5893" spans="17:21">
      <c r="Q5893">
        <v>6</v>
      </c>
      <c r="R5893">
        <v>36</v>
      </c>
      <c r="S5893">
        <v>12</v>
      </c>
      <c r="T5893" t="s">
        <v>6500</v>
      </c>
      <c r="U5893" t="s">
        <v>13403</v>
      </c>
    </row>
    <row r="5894" spans="17:21">
      <c r="Q5894">
        <v>6</v>
      </c>
      <c r="R5894">
        <v>36</v>
      </c>
      <c r="S5894">
        <v>13</v>
      </c>
      <c r="T5894" t="s">
        <v>6504</v>
      </c>
      <c r="U5894" t="s">
        <v>13404</v>
      </c>
    </row>
    <row r="5895" spans="17:21">
      <c r="Q5895">
        <v>6</v>
      </c>
      <c r="R5895">
        <v>36</v>
      </c>
      <c r="S5895">
        <v>14</v>
      </c>
      <c r="T5895" t="s">
        <v>6508</v>
      </c>
      <c r="U5895" t="s">
        <v>13405</v>
      </c>
    </row>
    <row r="5896" spans="17:21">
      <c r="Q5896">
        <v>6</v>
      </c>
      <c r="R5896">
        <v>36</v>
      </c>
      <c r="S5896">
        <v>15</v>
      </c>
      <c r="T5896" t="s">
        <v>6512</v>
      </c>
      <c r="U5896" t="s">
        <v>13406</v>
      </c>
    </row>
    <row r="5897" spans="17:21">
      <c r="Q5897">
        <v>6</v>
      </c>
      <c r="R5897">
        <v>36</v>
      </c>
      <c r="S5897">
        <v>16</v>
      </c>
      <c r="T5897" t="s">
        <v>6516</v>
      </c>
      <c r="U5897" t="s">
        <v>13407</v>
      </c>
    </row>
    <row r="5898" spans="17:21">
      <c r="Q5898">
        <v>6</v>
      </c>
      <c r="R5898">
        <v>36</v>
      </c>
      <c r="S5898">
        <v>17</v>
      </c>
      <c r="T5898" t="s">
        <v>6520</v>
      </c>
      <c r="U5898" t="s">
        <v>13408</v>
      </c>
    </row>
    <row r="5899" spans="17:21">
      <c r="Q5899">
        <v>6</v>
      </c>
      <c r="R5899">
        <v>36</v>
      </c>
      <c r="S5899">
        <v>18</v>
      </c>
      <c r="T5899" t="s">
        <v>6524</v>
      </c>
      <c r="U5899" t="s">
        <v>13409</v>
      </c>
    </row>
    <row r="5900" spans="17:21">
      <c r="Q5900">
        <v>6</v>
      </c>
      <c r="R5900">
        <v>36</v>
      </c>
      <c r="S5900">
        <v>19</v>
      </c>
      <c r="T5900" t="s">
        <v>6528</v>
      </c>
      <c r="U5900" t="s">
        <v>13410</v>
      </c>
    </row>
    <row r="5901" spans="17:21">
      <c r="Q5901">
        <v>6</v>
      </c>
      <c r="R5901">
        <v>36</v>
      </c>
      <c r="S5901">
        <v>20</v>
      </c>
      <c r="T5901" t="s">
        <v>6532</v>
      </c>
      <c r="U5901" t="s">
        <v>13411</v>
      </c>
    </row>
    <row r="5902" spans="17:21">
      <c r="Q5902">
        <v>6</v>
      </c>
      <c r="R5902">
        <v>36</v>
      </c>
      <c r="S5902">
        <v>21</v>
      </c>
      <c r="T5902" t="s">
        <v>6536</v>
      </c>
      <c r="U5902" t="s">
        <v>13412</v>
      </c>
    </row>
    <row r="5903" spans="17:21">
      <c r="Q5903">
        <v>6</v>
      </c>
      <c r="R5903">
        <v>36</v>
      </c>
      <c r="S5903">
        <v>22</v>
      </c>
      <c r="T5903" t="s">
        <v>6540</v>
      </c>
      <c r="U5903" t="s">
        <v>13413</v>
      </c>
    </row>
    <row r="5904" spans="17:21">
      <c r="Q5904">
        <v>6</v>
      </c>
      <c r="R5904">
        <v>36</v>
      </c>
      <c r="S5904">
        <v>23</v>
      </c>
      <c r="T5904" t="s">
        <v>6544</v>
      </c>
      <c r="U5904" t="s">
        <v>13414</v>
      </c>
    </row>
    <row r="5905" spans="17:21">
      <c r="Q5905">
        <v>6</v>
      </c>
      <c r="R5905">
        <v>36</v>
      </c>
      <c r="S5905">
        <v>24</v>
      </c>
      <c r="T5905" t="s">
        <v>6548</v>
      </c>
      <c r="U5905" t="s">
        <v>13415</v>
      </c>
    </row>
    <row r="5906" spans="17:21">
      <c r="Q5906">
        <v>6</v>
      </c>
      <c r="R5906">
        <v>37</v>
      </c>
      <c r="S5906">
        <v>1</v>
      </c>
      <c r="T5906" t="s">
        <v>6552</v>
      </c>
      <c r="U5906" t="s">
        <v>13416</v>
      </c>
    </row>
    <row r="5907" spans="17:21">
      <c r="Q5907">
        <v>6</v>
      </c>
      <c r="R5907">
        <v>37</v>
      </c>
      <c r="S5907">
        <v>2</v>
      </c>
      <c r="T5907" t="s">
        <v>6556</v>
      </c>
      <c r="U5907" t="s">
        <v>13417</v>
      </c>
    </row>
    <row r="5908" spans="17:21">
      <c r="Q5908">
        <v>6</v>
      </c>
      <c r="R5908">
        <v>37</v>
      </c>
      <c r="S5908">
        <v>3</v>
      </c>
      <c r="T5908" t="s">
        <v>6560</v>
      </c>
      <c r="U5908" t="s">
        <v>13418</v>
      </c>
    </row>
    <row r="5909" spans="17:21">
      <c r="Q5909">
        <v>6</v>
      </c>
      <c r="R5909">
        <v>37</v>
      </c>
      <c r="S5909">
        <v>4</v>
      </c>
      <c r="T5909" t="s">
        <v>13419</v>
      </c>
      <c r="U5909" t="s">
        <v>13420</v>
      </c>
    </row>
    <row r="5910" spans="17:21">
      <c r="Q5910">
        <v>6</v>
      </c>
      <c r="R5910">
        <v>37</v>
      </c>
      <c r="S5910">
        <v>5</v>
      </c>
      <c r="T5910" t="s">
        <v>6564</v>
      </c>
      <c r="U5910" t="s">
        <v>13421</v>
      </c>
    </row>
    <row r="5911" spans="17:21">
      <c r="Q5911">
        <v>6</v>
      </c>
      <c r="R5911">
        <v>37</v>
      </c>
      <c r="S5911">
        <v>6</v>
      </c>
      <c r="T5911" t="s">
        <v>6568</v>
      </c>
      <c r="U5911" t="s">
        <v>13422</v>
      </c>
    </row>
    <row r="5912" spans="17:21">
      <c r="Q5912">
        <v>6</v>
      </c>
      <c r="R5912">
        <v>37</v>
      </c>
      <c r="S5912">
        <v>7</v>
      </c>
      <c r="T5912" t="s">
        <v>6572</v>
      </c>
      <c r="U5912" t="s">
        <v>13423</v>
      </c>
    </row>
    <row r="5913" spans="17:21">
      <c r="Q5913">
        <v>6</v>
      </c>
      <c r="R5913">
        <v>37</v>
      </c>
      <c r="S5913">
        <v>8</v>
      </c>
      <c r="T5913" t="s">
        <v>6576</v>
      </c>
      <c r="U5913" t="s">
        <v>13424</v>
      </c>
    </row>
    <row r="5914" spans="17:21">
      <c r="Q5914">
        <v>6</v>
      </c>
      <c r="R5914">
        <v>37</v>
      </c>
      <c r="S5914">
        <v>9</v>
      </c>
      <c r="T5914" t="s">
        <v>6580</v>
      </c>
      <c r="U5914" t="s">
        <v>13425</v>
      </c>
    </row>
    <row r="5915" spans="17:21">
      <c r="Q5915">
        <v>6</v>
      </c>
      <c r="R5915">
        <v>37</v>
      </c>
      <c r="S5915">
        <v>10</v>
      </c>
      <c r="T5915" t="s">
        <v>6584</v>
      </c>
      <c r="U5915" t="s">
        <v>13426</v>
      </c>
    </row>
    <row r="5916" spans="17:21">
      <c r="Q5916">
        <v>6</v>
      </c>
      <c r="R5916">
        <v>37</v>
      </c>
      <c r="S5916">
        <v>11</v>
      </c>
      <c r="T5916" t="s">
        <v>6587</v>
      </c>
      <c r="U5916" t="s">
        <v>13427</v>
      </c>
    </row>
    <row r="5917" spans="17:21">
      <c r="Q5917">
        <v>6</v>
      </c>
      <c r="R5917">
        <v>37</v>
      </c>
      <c r="S5917">
        <v>12</v>
      </c>
      <c r="T5917" t="s">
        <v>6591</v>
      </c>
      <c r="U5917" t="s">
        <v>13428</v>
      </c>
    </row>
    <row r="5918" spans="17:21">
      <c r="Q5918">
        <v>6</v>
      </c>
      <c r="R5918">
        <v>37</v>
      </c>
      <c r="S5918">
        <v>13</v>
      </c>
      <c r="T5918" t="s">
        <v>6595</v>
      </c>
      <c r="U5918" t="s">
        <v>13429</v>
      </c>
    </row>
    <row r="5919" spans="17:21">
      <c r="Q5919">
        <v>6</v>
      </c>
      <c r="R5919">
        <v>37</v>
      </c>
      <c r="S5919">
        <v>14</v>
      </c>
      <c r="T5919" t="s">
        <v>6599</v>
      </c>
      <c r="U5919" t="s">
        <v>13430</v>
      </c>
    </row>
    <row r="5920" spans="17:21">
      <c r="Q5920">
        <v>6</v>
      </c>
      <c r="R5920">
        <v>37</v>
      </c>
      <c r="S5920">
        <v>15</v>
      </c>
      <c r="T5920" t="s">
        <v>6603</v>
      </c>
      <c r="U5920" t="s">
        <v>13431</v>
      </c>
    </row>
    <row r="5921" spans="17:21">
      <c r="Q5921">
        <v>6</v>
      </c>
      <c r="R5921">
        <v>37</v>
      </c>
      <c r="S5921">
        <v>16</v>
      </c>
      <c r="T5921" t="s">
        <v>6607</v>
      </c>
      <c r="U5921" t="s">
        <v>13432</v>
      </c>
    </row>
    <row r="5922" spans="17:21">
      <c r="Q5922">
        <v>6</v>
      </c>
      <c r="R5922">
        <v>37</v>
      </c>
      <c r="S5922">
        <v>17</v>
      </c>
      <c r="T5922" t="s">
        <v>6611</v>
      </c>
      <c r="U5922" t="s">
        <v>13433</v>
      </c>
    </row>
    <row r="5923" spans="17:21">
      <c r="Q5923">
        <v>6</v>
      </c>
      <c r="R5923">
        <v>37</v>
      </c>
      <c r="S5923">
        <v>18</v>
      </c>
      <c r="T5923" t="s">
        <v>6615</v>
      </c>
      <c r="U5923" t="s">
        <v>13434</v>
      </c>
    </row>
    <row r="5924" spans="17:21">
      <c r="Q5924">
        <v>6</v>
      </c>
      <c r="R5924">
        <v>38</v>
      </c>
      <c r="S5924">
        <v>1</v>
      </c>
      <c r="T5924" t="s">
        <v>6619</v>
      </c>
      <c r="U5924" t="s">
        <v>13435</v>
      </c>
    </row>
    <row r="5925" spans="17:21">
      <c r="Q5925">
        <v>6</v>
      </c>
      <c r="R5925">
        <v>38</v>
      </c>
      <c r="S5925">
        <v>2</v>
      </c>
      <c r="T5925" t="s">
        <v>6623</v>
      </c>
      <c r="U5925" t="s">
        <v>13436</v>
      </c>
    </row>
    <row r="5926" spans="17:21">
      <c r="Q5926">
        <v>6</v>
      </c>
      <c r="R5926">
        <v>38</v>
      </c>
      <c r="S5926">
        <v>3</v>
      </c>
      <c r="T5926" t="s">
        <v>13437</v>
      </c>
      <c r="U5926" t="s">
        <v>13438</v>
      </c>
    </row>
    <row r="5927" spans="17:21">
      <c r="Q5927">
        <v>6</v>
      </c>
      <c r="R5927">
        <v>38</v>
      </c>
      <c r="S5927">
        <v>4</v>
      </c>
      <c r="T5927" t="s">
        <v>6626</v>
      </c>
      <c r="U5927" t="s">
        <v>13439</v>
      </c>
    </row>
    <row r="5928" spans="17:21">
      <c r="Q5928">
        <v>6</v>
      </c>
      <c r="R5928">
        <v>38</v>
      </c>
      <c r="S5928">
        <v>5</v>
      </c>
      <c r="T5928" t="s">
        <v>6629</v>
      </c>
      <c r="U5928" t="s">
        <v>13440</v>
      </c>
    </row>
    <row r="5929" spans="17:21">
      <c r="Q5929">
        <v>6</v>
      </c>
      <c r="R5929">
        <v>38</v>
      </c>
      <c r="S5929">
        <v>6</v>
      </c>
      <c r="T5929" t="s">
        <v>6632</v>
      </c>
      <c r="U5929" t="s">
        <v>13441</v>
      </c>
    </row>
    <row r="5930" spans="17:21">
      <c r="Q5930">
        <v>6</v>
      </c>
      <c r="R5930">
        <v>38</v>
      </c>
      <c r="S5930">
        <v>7</v>
      </c>
      <c r="T5930" t="s">
        <v>13442</v>
      </c>
      <c r="U5930" t="s">
        <v>13443</v>
      </c>
    </row>
    <row r="5931" spans="17:21">
      <c r="Q5931">
        <v>6</v>
      </c>
      <c r="R5931">
        <v>38</v>
      </c>
      <c r="S5931">
        <v>8</v>
      </c>
      <c r="T5931" t="s">
        <v>6635</v>
      </c>
      <c r="U5931" t="s">
        <v>13444</v>
      </c>
    </row>
    <row r="5932" spans="17:21">
      <c r="Q5932">
        <v>6</v>
      </c>
      <c r="R5932">
        <v>38</v>
      </c>
      <c r="S5932">
        <v>9</v>
      </c>
      <c r="T5932" t="s">
        <v>6638</v>
      </c>
      <c r="U5932" t="s">
        <v>13445</v>
      </c>
    </row>
    <row r="5933" spans="17:21">
      <c r="Q5933">
        <v>6</v>
      </c>
      <c r="R5933">
        <v>38</v>
      </c>
      <c r="S5933">
        <v>10</v>
      </c>
      <c r="T5933" t="s">
        <v>6641</v>
      </c>
      <c r="U5933" t="s">
        <v>13446</v>
      </c>
    </row>
    <row r="5934" spans="17:21">
      <c r="Q5934">
        <v>6</v>
      </c>
      <c r="R5934">
        <v>38</v>
      </c>
      <c r="S5934">
        <v>11</v>
      </c>
      <c r="T5934" t="s">
        <v>6644</v>
      </c>
      <c r="U5934" t="s">
        <v>13447</v>
      </c>
    </row>
    <row r="5935" spans="17:21">
      <c r="Q5935">
        <v>6</v>
      </c>
      <c r="R5935">
        <v>38</v>
      </c>
      <c r="S5935">
        <v>12</v>
      </c>
      <c r="T5935" t="s">
        <v>6648</v>
      </c>
      <c r="U5935" t="s">
        <v>13448</v>
      </c>
    </row>
    <row r="5936" spans="17:21">
      <c r="Q5936">
        <v>6</v>
      </c>
      <c r="R5936">
        <v>38</v>
      </c>
      <c r="S5936">
        <v>13</v>
      </c>
      <c r="T5936" t="s">
        <v>6652</v>
      </c>
      <c r="U5936" t="s">
        <v>13449</v>
      </c>
    </row>
    <row r="5937" spans="17:21">
      <c r="Q5937">
        <v>6</v>
      </c>
      <c r="R5937">
        <v>38</v>
      </c>
      <c r="S5937">
        <v>14</v>
      </c>
      <c r="T5937" t="s">
        <v>6656</v>
      </c>
      <c r="U5937" t="s">
        <v>13450</v>
      </c>
    </row>
    <row r="5938" spans="17:21">
      <c r="Q5938">
        <v>6</v>
      </c>
      <c r="R5938">
        <v>38</v>
      </c>
      <c r="S5938">
        <v>15</v>
      </c>
      <c r="T5938" t="s">
        <v>6660</v>
      </c>
      <c r="U5938" t="s">
        <v>13451</v>
      </c>
    </row>
    <row r="5939" spans="17:21">
      <c r="Q5939">
        <v>6</v>
      </c>
      <c r="R5939">
        <v>38</v>
      </c>
      <c r="S5939">
        <v>16</v>
      </c>
      <c r="T5939" t="s">
        <v>6664</v>
      </c>
      <c r="U5939" t="s">
        <v>13452</v>
      </c>
    </row>
    <row r="5940" spans="17:21">
      <c r="Q5940">
        <v>6</v>
      </c>
      <c r="R5940">
        <v>38</v>
      </c>
      <c r="S5940">
        <v>17</v>
      </c>
      <c r="T5940" t="s">
        <v>6667</v>
      </c>
      <c r="U5940" t="s">
        <v>13453</v>
      </c>
    </row>
    <row r="5941" spans="17:21">
      <c r="Q5941">
        <v>6</v>
      </c>
      <c r="R5941">
        <v>38</v>
      </c>
      <c r="S5941">
        <v>18</v>
      </c>
      <c r="T5941" t="s">
        <v>6670</v>
      </c>
      <c r="U5941" t="s">
        <v>13454</v>
      </c>
    </row>
    <row r="5942" spans="17:21">
      <c r="Q5942">
        <v>6</v>
      </c>
      <c r="R5942">
        <v>38</v>
      </c>
      <c r="S5942">
        <v>19</v>
      </c>
      <c r="T5942" t="s">
        <v>6674</v>
      </c>
      <c r="U5942" t="s">
        <v>13455</v>
      </c>
    </row>
    <row r="5943" spans="17:21">
      <c r="Q5943">
        <v>6</v>
      </c>
      <c r="R5943">
        <v>38</v>
      </c>
      <c r="S5943">
        <v>20</v>
      </c>
      <c r="T5943" t="s">
        <v>6677</v>
      </c>
      <c r="U5943" t="s">
        <v>13456</v>
      </c>
    </row>
    <row r="5944" spans="17:21">
      <c r="Q5944">
        <v>6</v>
      </c>
      <c r="R5944">
        <v>38</v>
      </c>
      <c r="S5944">
        <v>21</v>
      </c>
      <c r="T5944" t="s">
        <v>6681</v>
      </c>
      <c r="U5944" t="s">
        <v>13457</v>
      </c>
    </row>
    <row r="5945" spans="17:21">
      <c r="Q5945">
        <v>6</v>
      </c>
      <c r="R5945">
        <v>38</v>
      </c>
      <c r="S5945">
        <v>22</v>
      </c>
      <c r="T5945" t="s">
        <v>6684</v>
      </c>
      <c r="U5945" t="s">
        <v>13458</v>
      </c>
    </row>
    <row r="5946" spans="17:21">
      <c r="Q5946">
        <v>6</v>
      </c>
      <c r="R5946">
        <v>39</v>
      </c>
      <c r="S5946">
        <v>1</v>
      </c>
      <c r="T5946" t="s">
        <v>6687</v>
      </c>
      <c r="U5946" t="s">
        <v>13459</v>
      </c>
    </row>
    <row r="5947" spans="17:21">
      <c r="Q5947">
        <v>6</v>
      </c>
      <c r="R5947">
        <v>39</v>
      </c>
      <c r="S5947">
        <v>2</v>
      </c>
      <c r="T5947" t="s">
        <v>6690</v>
      </c>
      <c r="U5947" t="s">
        <v>13460</v>
      </c>
    </row>
    <row r="5948" spans="17:21">
      <c r="Q5948">
        <v>6</v>
      </c>
      <c r="R5948">
        <v>39</v>
      </c>
      <c r="S5948">
        <v>3</v>
      </c>
      <c r="T5948" t="s">
        <v>6693</v>
      </c>
      <c r="U5948" t="s">
        <v>13461</v>
      </c>
    </row>
    <row r="5949" spans="17:21">
      <c r="Q5949">
        <v>6</v>
      </c>
      <c r="R5949">
        <v>39</v>
      </c>
      <c r="S5949">
        <v>4</v>
      </c>
      <c r="T5949" t="s">
        <v>6697</v>
      </c>
      <c r="U5949" t="s">
        <v>13462</v>
      </c>
    </row>
    <row r="5950" spans="17:21">
      <c r="Q5950">
        <v>6</v>
      </c>
      <c r="R5950">
        <v>39</v>
      </c>
      <c r="S5950">
        <v>5</v>
      </c>
      <c r="T5950" t="s">
        <v>6701</v>
      </c>
      <c r="U5950" t="s">
        <v>13463</v>
      </c>
    </row>
    <row r="5951" spans="17:21">
      <c r="Q5951">
        <v>6</v>
      </c>
      <c r="R5951">
        <v>39</v>
      </c>
      <c r="S5951">
        <v>6</v>
      </c>
      <c r="T5951" t="s">
        <v>6705</v>
      </c>
      <c r="U5951" t="s">
        <v>13464</v>
      </c>
    </row>
    <row r="5952" spans="17:21">
      <c r="Q5952">
        <v>6</v>
      </c>
      <c r="R5952">
        <v>39</v>
      </c>
      <c r="S5952">
        <v>7</v>
      </c>
      <c r="T5952" t="s">
        <v>6709</v>
      </c>
      <c r="U5952" t="s">
        <v>13465</v>
      </c>
    </row>
    <row r="5953" spans="17:21">
      <c r="Q5953">
        <v>6</v>
      </c>
      <c r="R5953">
        <v>39</v>
      </c>
      <c r="S5953">
        <v>8</v>
      </c>
      <c r="T5953" t="s">
        <v>6713</v>
      </c>
      <c r="U5953" t="s">
        <v>13466</v>
      </c>
    </row>
    <row r="5954" spans="17:21">
      <c r="Q5954">
        <v>6</v>
      </c>
      <c r="R5954">
        <v>39</v>
      </c>
      <c r="S5954">
        <v>9</v>
      </c>
      <c r="T5954" t="s">
        <v>6717</v>
      </c>
      <c r="U5954" t="s">
        <v>13467</v>
      </c>
    </row>
    <row r="5955" spans="17:21">
      <c r="Q5955">
        <v>6</v>
      </c>
      <c r="R5955">
        <v>39</v>
      </c>
      <c r="S5955">
        <v>10</v>
      </c>
      <c r="T5955" t="s">
        <v>6721</v>
      </c>
      <c r="U5955" t="s">
        <v>13468</v>
      </c>
    </row>
    <row r="5956" spans="17:21">
      <c r="Q5956">
        <v>6</v>
      </c>
      <c r="R5956">
        <v>39</v>
      </c>
      <c r="S5956">
        <v>11</v>
      </c>
      <c r="T5956" t="s">
        <v>6725</v>
      </c>
      <c r="U5956" t="s">
        <v>13469</v>
      </c>
    </row>
    <row r="5957" spans="17:21">
      <c r="Q5957">
        <v>6</v>
      </c>
      <c r="R5957">
        <v>39</v>
      </c>
      <c r="S5957">
        <v>12</v>
      </c>
      <c r="T5957" t="s">
        <v>6729</v>
      </c>
      <c r="U5957" t="s">
        <v>13470</v>
      </c>
    </row>
    <row r="5958" spans="17:21">
      <c r="Q5958">
        <v>6</v>
      </c>
      <c r="R5958">
        <v>39</v>
      </c>
      <c r="S5958">
        <v>13</v>
      </c>
      <c r="T5958" t="s">
        <v>6733</v>
      </c>
      <c r="U5958" t="s">
        <v>13471</v>
      </c>
    </row>
    <row r="5959" spans="17:21">
      <c r="Q5959">
        <v>6</v>
      </c>
      <c r="R5959">
        <v>39</v>
      </c>
      <c r="S5959">
        <v>14</v>
      </c>
      <c r="T5959" t="s">
        <v>6737</v>
      </c>
      <c r="U5959" t="s">
        <v>13472</v>
      </c>
    </row>
    <row r="5960" spans="17:21">
      <c r="Q5960">
        <v>6</v>
      </c>
      <c r="R5960">
        <v>39</v>
      </c>
      <c r="S5960">
        <v>15</v>
      </c>
      <c r="T5960" t="s">
        <v>6741</v>
      </c>
      <c r="U5960" t="s">
        <v>13473</v>
      </c>
    </row>
    <row r="5961" spans="17:21">
      <c r="Q5961">
        <v>6</v>
      </c>
      <c r="R5961">
        <v>39</v>
      </c>
      <c r="S5961">
        <v>16</v>
      </c>
      <c r="T5961" t="s">
        <v>6745</v>
      </c>
      <c r="U5961" t="s">
        <v>13474</v>
      </c>
    </row>
    <row r="5962" spans="17:21">
      <c r="Q5962">
        <v>6</v>
      </c>
      <c r="R5962">
        <v>39</v>
      </c>
      <c r="S5962">
        <v>17</v>
      </c>
      <c r="T5962" t="s">
        <v>6749</v>
      </c>
      <c r="U5962" t="s">
        <v>13475</v>
      </c>
    </row>
    <row r="5963" spans="17:21">
      <c r="Q5963">
        <v>6</v>
      </c>
      <c r="R5963">
        <v>39</v>
      </c>
      <c r="S5963">
        <v>18</v>
      </c>
      <c r="T5963" t="s">
        <v>6753</v>
      </c>
      <c r="U5963" t="s">
        <v>13476</v>
      </c>
    </row>
    <row r="5964" spans="17:21">
      <c r="Q5964">
        <v>6</v>
      </c>
      <c r="R5964">
        <v>39</v>
      </c>
      <c r="S5964">
        <v>19</v>
      </c>
      <c r="T5964" t="s">
        <v>6757</v>
      </c>
      <c r="U5964" t="s">
        <v>13477</v>
      </c>
    </row>
    <row r="5965" spans="17:21">
      <c r="Q5965">
        <v>6</v>
      </c>
      <c r="R5965">
        <v>39</v>
      </c>
      <c r="S5965">
        <v>20</v>
      </c>
      <c r="T5965" t="s">
        <v>6761</v>
      </c>
      <c r="U5965" t="s">
        <v>13478</v>
      </c>
    </row>
    <row r="5966" spans="17:21">
      <c r="Q5966">
        <v>6</v>
      </c>
      <c r="R5966">
        <v>39</v>
      </c>
      <c r="S5966">
        <v>21</v>
      </c>
      <c r="T5966" t="s">
        <v>6765</v>
      </c>
      <c r="U5966" t="s">
        <v>13479</v>
      </c>
    </row>
    <row r="5967" spans="17:21">
      <c r="Q5967">
        <v>6</v>
      </c>
      <c r="R5967">
        <v>39</v>
      </c>
      <c r="S5967">
        <v>22</v>
      </c>
      <c r="T5967" t="s">
        <v>6769</v>
      </c>
      <c r="U5967" t="s">
        <v>13480</v>
      </c>
    </row>
    <row r="5968" spans="17:21">
      <c r="Q5968">
        <v>6</v>
      </c>
      <c r="R5968">
        <v>39</v>
      </c>
      <c r="S5968">
        <v>23</v>
      </c>
      <c r="T5968" t="s">
        <v>6773</v>
      </c>
      <c r="U5968" t="s">
        <v>13481</v>
      </c>
    </row>
    <row r="5969" spans="17:21">
      <c r="Q5969">
        <v>6</v>
      </c>
      <c r="R5969">
        <v>39</v>
      </c>
      <c r="S5969">
        <v>24</v>
      </c>
      <c r="T5969" t="s">
        <v>6777</v>
      </c>
      <c r="U5969" t="s">
        <v>13482</v>
      </c>
    </row>
    <row r="5970" spans="17:21">
      <c r="Q5970">
        <v>6</v>
      </c>
      <c r="R5970">
        <v>39</v>
      </c>
      <c r="S5970">
        <v>25</v>
      </c>
      <c r="T5970" t="s">
        <v>6781</v>
      </c>
      <c r="U5970" t="s">
        <v>13483</v>
      </c>
    </row>
    <row r="5971" spans="17:21">
      <c r="Q5971">
        <v>6</v>
      </c>
      <c r="R5971">
        <v>39</v>
      </c>
      <c r="S5971">
        <v>26</v>
      </c>
      <c r="T5971" t="s">
        <v>6785</v>
      </c>
      <c r="U5971" t="s">
        <v>13484</v>
      </c>
    </row>
    <row r="5972" spans="17:21">
      <c r="Q5972">
        <v>6</v>
      </c>
      <c r="R5972">
        <v>39</v>
      </c>
      <c r="S5972">
        <v>27</v>
      </c>
      <c r="T5972" t="s">
        <v>6789</v>
      </c>
      <c r="U5972" t="s">
        <v>13485</v>
      </c>
    </row>
    <row r="5973" spans="17:21">
      <c r="Q5973">
        <v>6</v>
      </c>
      <c r="R5973">
        <v>39</v>
      </c>
      <c r="S5973">
        <v>28</v>
      </c>
      <c r="T5973" t="s">
        <v>6793</v>
      </c>
      <c r="U5973" t="s">
        <v>13486</v>
      </c>
    </row>
    <row r="5974" spans="17:21">
      <c r="Q5974">
        <v>6</v>
      </c>
      <c r="R5974">
        <v>39</v>
      </c>
      <c r="S5974">
        <v>29</v>
      </c>
      <c r="T5974" t="s">
        <v>6797</v>
      </c>
      <c r="U5974" t="s">
        <v>13487</v>
      </c>
    </row>
    <row r="5975" spans="17:21">
      <c r="Q5975">
        <v>6</v>
      </c>
      <c r="R5975">
        <v>39</v>
      </c>
      <c r="S5975">
        <v>30</v>
      </c>
      <c r="T5975" t="s">
        <v>6801</v>
      </c>
      <c r="U5975" t="s">
        <v>13488</v>
      </c>
    </row>
    <row r="5976" spans="17:21">
      <c r="Q5976">
        <v>6</v>
      </c>
      <c r="R5976">
        <v>39</v>
      </c>
      <c r="S5976">
        <v>31</v>
      </c>
      <c r="T5976" t="s">
        <v>6805</v>
      </c>
      <c r="U5976" t="s">
        <v>13489</v>
      </c>
    </row>
    <row r="5977" spans="17:21">
      <c r="Q5977">
        <v>6</v>
      </c>
      <c r="R5977">
        <v>39</v>
      </c>
      <c r="S5977">
        <v>32</v>
      </c>
      <c r="T5977" t="s">
        <v>6809</v>
      </c>
      <c r="U5977" t="s">
        <v>13490</v>
      </c>
    </row>
    <row r="5978" spans="17:21">
      <c r="Q5978">
        <v>6</v>
      </c>
      <c r="R5978">
        <v>39</v>
      </c>
      <c r="S5978">
        <v>33</v>
      </c>
      <c r="T5978" t="s">
        <v>6813</v>
      </c>
      <c r="U5978" t="s">
        <v>13491</v>
      </c>
    </row>
    <row r="5979" spans="17:21">
      <c r="Q5979">
        <v>6</v>
      </c>
      <c r="R5979">
        <v>39</v>
      </c>
      <c r="S5979">
        <v>34</v>
      </c>
      <c r="T5979" t="s">
        <v>6817</v>
      </c>
      <c r="U5979" t="s">
        <v>13492</v>
      </c>
    </row>
    <row r="5980" spans="17:21">
      <c r="Q5980">
        <v>6</v>
      </c>
      <c r="R5980">
        <v>40</v>
      </c>
      <c r="S5980">
        <v>1</v>
      </c>
      <c r="T5980" t="s">
        <v>6874</v>
      </c>
      <c r="U5980" t="s">
        <v>13493</v>
      </c>
    </row>
    <row r="5981" spans="17:21">
      <c r="Q5981">
        <v>6</v>
      </c>
      <c r="R5981">
        <v>40</v>
      </c>
      <c r="S5981">
        <v>2</v>
      </c>
      <c r="T5981" t="s">
        <v>6877</v>
      </c>
      <c r="U5981" t="s">
        <v>13494</v>
      </c>
    </row>
    <row r="5982" spans="17:21">
      <c r="Q5982">
        <v>6</v>
      </c>
      <c r="R5982">
        <v>40</v>
      </c>
      <c r="S5982">
        <v>3</v>
      </c>
      <c r="T5982" t="s">
        <v>6880</v>
      </c>
      <c r="U5982" t="s">
        <v>13495</v>
      </c>
    </row>
    <row r="5983" spans="17:21">
      <c r="Q5983">
        <v>6</v>
      </c>
      <c r="R5983">
        <v>40</v>
      </c>
      <c r="S5983">
        <v>4</v>
      </c>
      <c r="T5983" t="s">
        <v>6883</v>
      </c>
      <c r="U5983" t="s">
        <v>13496</v>
      </c>
    </row>
    <row r="5984" spans="17:21">
      <c r="Q5984">
        <v>6</v>
      </c>
      <c r="R5984">
        <v>40</v>
      </c>
      <c r="S5984">
        <v>5</v>
      </c>
      <c r="T5984" t="s">
        <v>6886</v>
      </c>
      <c r="U5984" t="s">
        <v>13497</v>
      </c>
    </row>
    <row r="5985" spans="17:21">
      <c r="Q5985">
        <v>6</v>
      </c>
      <c r="R5985">
        <v>40</v>
      </c>
      <c r="S5985">
        <v>6</v>
      </c>
      <c r="T5985" t="s">
        <v>6890</v>
      </c>
      <c r="U5985" t="s">
        <v>13498</v>
      </c>
    </row>
    <row r="5986" spans="17:21">
      <c r="Q5986">
        <v>6</v>
      </c>
      <c r="R5986">
        <v>40</v>
      </c>
      <c r="S5986">
        <v>7</v>
      </c>
      <c r="T5986" t="s">
        <v>6894</v>
      </c>
      <c r="U5986" t="s">
        <v>13499</v>
      </c>
    </row>
    <row r="5987" spans="17:21">
      <c r="Q5987">
        <v>6</v>
      </c>
      <c r="R5987">
        <v>40</v>
      </c>
      <c r="S5987">
        <v>8</v>
      </c>
      <c r="T5987" t="s">
        <v>6898</v>
      </c>
      <c r="U5987" t="s">
        <v>13500</v>
      </c>
    </row>
    <row r="5988" spans="17:21">
      <c r="Q5988">
        <v>6</v>
      </c>
      <c r="R5988">
        <v>40</v>
      </c>
      <c r="S5988">
        <v>9</v>
      </c>
      <c r="T5988" t="s">
        <v>6902</v>
      </c>
      <c r="U5988" t="s">
        <v>13501</v>
      </c>
    </row>
    <row r="5989" spans="17:21">
      <c r="Q5989">
        <v>6</v>
      </c>
      <c r="R5989">
        <v>40</v>
      </c>
      <c r="S5989">
        <v>10</v>
      </c>
      <c r="T5989" t="s">
        <v>6905</v>
      </c>
      <c r="U5989" t="s">
        <v>13502</v>
      </c>
    </row>
    <row r="5990" spans="17:21">
      <c r="Q5990">
        <v>6</v>
      </c>
      <c r="R5990">
        <v>40</v>
      </c>
      <c r="S5990">
        <v>11</v>
      </c>
      <c r="T5990" t="s">
        <v>6908</v>
      </c>
      <c r="U5990" t="s">
        <v>13503</v>
      </c>
    </row>
    <row r="5991" spans="17:21">
      <c r="Q5991">
        <v>6</v>
      </c>
      <c r="R5991">
        <v>40</v>
      </c>
      <c r="S5991">
        <v>12</v>
      </c>
      <c r="T5991" t="s">
        <v>6912</v>
      </c>
      <c r="U5991" t="s">
        <v>13504</v>
      </c>
    </row>
    <row r="5992" spans="17:21">
      <c r="Q5992">
        <v>6</v>
      </c>
      <c r="R5992">
        <v>40</v>
      </c>
      <c r="S5992">
        <v>13</v>
      </c>
      <c r="T5992" t="s">
        <v>6916</v>
      </c>
      <c r="U5992" t="s">
        <v>13505</v>
      </c>
    </row>
    <row r="5993" spans="17:21">
      <c r="Q5993">
        <v>6</v>
      </c>
      <c r="R5993">
        <v>40</v>
      </c>
      <c r="S5993">
        <v>14</v>
      </c>
      <c r="T5993" t="s">
        <v>6920</v>
      </c>
      <c r="U5993" t="s">
        <v>13506</v>
      </c>
    </row>
    <row r="5994" spans="17:21">
      <c r="Q5994">
        <v>6</v>
      </c>
      <c r="R5994">
        <v>40</v>
      </c>
      <c r="S5994">
        <v>15</v>
      </c>
      <c r="T5994" t="s">
        <v>6924</v>
      </c>
      <c r="U5994" t="s">
        <v>13507</v>
      </c>
    </row>
    <row r="5995" spans="17:21">
      <c r="Q5995">
        <v>6</v>
      </c>
      <c r="R5995">
        <v>40</v>
      </c>
      <c r="S5995">
        <v>16</v>
      </c>
      <c r="T5995" t="s">
        <v>6928</v>
      </c>
      <c r="U5995" t="s">
        <v>13508</v>
      </c>
    </row>
    <row r="5996" spans="17:21">
      <c r="Q5996">
        <v>6</v>
      </c>
      <c r="R5996">
        <v>40</v>
      </c>
      <c r="S5996">
        <v>17</v>
      </c>
      <c r="T5996" t="s">
        <v>6932</v>
      </c>
      <c r="U5996" t="s">
        <v>13509</v>
      </c>
    </row>
    <row r="5997" spans="17:21">
      <c r="Q5997">
        <v>6</v>
      </c>
      <c r="R5997">
        <v>40</v>
      </c>
      <c r="S5997">
        <v>18</v>
      </c>
      <c r="T5997" t="s">
        <v>6936</v>
      </c>
      <c r="U5997" t="s">
        <v>13510</v>
      </c>
    </row>
    <row r="5998" spans="17:21">
      <c r="Q5998">
        <v>6</v>
      </c>
      <c r="R5998">
        <v>40</v>
      </c>
      <c r="S5998">
        <v>19</v>
      </c>
      <c r="T5998" t="s">
        <v>6940</v>
      </c>
      <c r="U5998" t="s">
        <v>13511</v>
      </c>
    </row>
    <row r="5999" spans="17:21">
      <c r="Q5999">
        <v>6</v>
      </c>
      <c r="R5999">
        <v>40</v>
      </c>
      <c r="S5999">
        <v>20</v>
      </c>
      <c r="T5999" t="s">
        <v>6944</v>
      </c>
      <c r="U5999" t="s">
        <v>13512</v>
      </c>
    </row>
    <row r="6000" spans="17:21">
      <c r="Q6000">
        <v>6</v>
      </c>
      <c r="R6000">
        <v>40</v>
      </c>
      <c r="S6000">
        <v>21</v>
      </c>
      <c r="T6000" t="s">
        <v>6948</v>
      </c>
      <c r="U6000" t="s">
        <v>13513</v>
      </c>
    </row>
    <row r="6001" spans="17:21">
      <c r="Q6001">
        <v>6</v>
      </c>
      <c r="R6001">
        <v>40</v>
      </c>
      <c r="S6001">
        <v>22</v>
      </c>
      <c r="T6001" t="s">
        <v>6952</v>
      </c>
      <c r="U6001" t="s">
        <v>13514</v>
      </c>
    </row>
    <row r="6002" spans="17:21">
      <c r="Q6002">
        <v>6</v>
      </c>
      <c r="R6002">
        <v>40</v>
      </c>
      <c r="S6002">
        <v>23</v>
      </c>
      <c r="T6002" t="s">
        <v>6956</v>
      </c>
      <c r="U6002" t="s">
        <v>13515</v>
      </c>
    </row>
    <row r="6003" spans="17:21">
      <c r="Q6003">
        <v>6</v>
      </c>
      <c r="R6003">
        <v>40</v>
      </c>
      <c r="S6003">
        <v>24</v>
      </c>
      <c r="T6003" t="s">
        <v>6960</v>
      </c>
      <c r="U6003" t="s">
        <v>13516</v>
      </c>
    </row>
    <row r="6004" spans="17:21">
      <c r="Q6004">
        <v>6</v>
      </c>
      <c r="R6004">
        <v>40</v>
      </c>
      <c r="S6004">
        <v>25</v>
      </c>
      <c r="T6004" t="s">
        <v>6964</v>
      </c>
      <c r="U6004" t="s">
        <v>13517</v>
      </c>
    </row>
    <row r="6005" spans="17:21">
      <c r="Q6005">
        <v>6</v>
      </c>
      <c r="R6005">
        <v>40</v>
      </c>
      <c r="S6005">
        <v>26</v>
      </c>
      <c r="T6005" t="s">
        <v>6968</v>
      </c>
      <c r="U6005" t="s">
        <v>13518</v>
      </c>
    </row>
    <row r="6006" spans="17:21">
      <c r="Q6006">
        <v>6</v>
      </c>
      <c r="R6006">
        <v>40</v>
      </c>
      <c r="S6006">
        <v>27</v>
      </c>
      <c r="T6006" t="s">
        <v>6972</v>
      </c>
      <c r="U6006" t="s">
        <v>13519</v>
      </c>
    </row>
    <row r="6007" spans="17:21">
      <c r="Q6007">
        <v>6</v>
      </c>
      <c r="R6007">
        <v>40</v>
      </c>
      <c r="S6007">
        <v>28</v>
      </c>
      <c r="T6007" t="s">
        <v>6976</v>
      </c>
      <c r="U6007" t="s">
        <v>13520</v>
      </c>
    </row>
    <row r="6008" spans="17:21">
      <c r="Q6008">
        <v>6</v>
      </c>
      <c r="R6008">
        <v>40</v>
      </c>
      <c r="S6008">
        <v>29</v>
      </c>
      <c r="T6008" t="s">
        <v>6980</v>
      </c>
      <c r="U6008" t="s">
        <v>13521</v>
      </c>
    </row>
    <row r="6009" spans="17:21">
      <c r="Q6009">
        <v>6</v>
      </c>
      <c r="R6009">
        <v>40</v>
      </c>
      <c r="S6009">
        <v>30</v>
      </c>
      <c r="T6009" t="s">
        <v>6984</v>
      </c>
      <c r="U6009" t="s">
        <v>13522</v>
      </c>
    </row>
    <row r="6010" spans="17:21">
      <c r="Q6010">
        <v>6</v>
      </c>
      <c r="R6010">
        <v>40</v>
      </c>
      <c r="S6010">
        <v>31</v>
      </c>
      <c r="T6010" t="s">
        <v>6988</v>
      </c>
      <c r="U6010" t="s">
        <v>13523</v>
      </c>
    </row>
    <row r="6011" spans="17:21">
      <c r="Q6011">
        <v>6</v>
      </c>
      <c r="R6011">
        <v>40</v>
      </c>
      <c r="S6011">
        <v>32</v>
      </c>
      <c r="T6011" t="s">
        <v>6992</v>
      </c>
      <c r="U6011" t="s">
        <v>13524</v>
      </c>
    </row>
    <row r="6012" spans="17:21">
      <c r="Q6012">
        <v>6</v>
      </c>
      <c r="R6012">
        <v>40</v>
      </c>
      <c r="S6012">
        <v>33</v>
      </c>
      <c r="T6012" t="s">
        <v>6996</v>
      </c>
      <c r="U6012" t="s">
        <v>13525</v>
      </c>
    </row>
    <row r="6013" spans="17:21">
      <c r="Q6013">
        <v>6</v>
      </c>
      <c r="R6013">
        <v>40</v>
      </c>
      <c r="S6013">
        <v>34</v>
      </c>
      <c r="T6013" t="s">
        <v>7000</v>
      </c>
      <c r="U6013" t="s">
        <v>13526</v>
      </c>
    </row>
    <row r="6014" spans="17:21">
      <c r="Q6014">
        <v>6</v>
      </c>
      <c r="R6014">
        <v>40</v>
      </c>
      <c r="S6014">
        <v>35</v>
      </c>
      <c r="T6014" t="s">
        <v>7004</v>
      </c>
      <c r="U6014" t="s">
        <v>13527</v>
      </c>
    </row>
    <row r="6015" spans="17:21">
      <c r="Q6015">
        <v>6</v>
      </c>
      <c r="R6015">
        <v>40</v>
      </c>
      <c r="S6015">
        <v>36</v>
      </c>
      <c r="T6015" t="s">
        <v>7008</v>
      </c>
      <c r="U6015" t="s">
        <v>13528</v>
      </c>
    </row>
    <row r="6016" spans="17:21">
      <c r="Q6016">
        <v>6</v>
      </c>
      <c r="R6016">
        <v>40</v>
      </c>
      <c r="S6016">
        <v>37</v>
      </c>
      <c r="T6016" t="s">
        <v>7012</v>
      </c>
      <c r="U6016" t="s">
        <v>13529</v>
      </c>
    </row>
    <row r="6017" spans="17:21">
      <c r="Q6017">
        <v>6</v>
      </c>
      <c r="R6017">
        <v>40</v>
      </c>
      <c r="S6017">
        <v>38</v>
      </c>
      <c r="T6017" t="s">
        <v>7016</v>
      </c>
      <c r="U6017" t="s">
        <v>13530</v>
      </c>
    </row>
    <row r="6018" spans="17:21">
      <c r="Q6018">
        <v>6</v>
      </c>
      <c r="R6018">
        <v>40</v>
      </c>
      <c r="S6018">
        <v>39</v>
      </c>
      <c r="T6018" t="s">
        <v>7020</v>
      </c>
      <c r="U6018" t="s">
        <v>13531</v>
      </c>
    </row>
    <row r="6019" spans="17:21">
      <c r="Q6019">
        <v>6</v>
      </c>
      <c r="R6019">
        <v>40</v>
      </c>
      <c r="S6019">
        <v>40</v>
      </c>
      <c r="T6019" t="s">
        <v>7024</v>
      </c>
      <c r="U6019" t="s">
        <v>13532</v>
      </c>
    </row>
    <row r="6020" spans="17:21">
      <c r="Q6020">
        <v>6</v>
      </c>
      <c r="R6020">
        <v>40</v>
      </c>
      <c r="S6020">
        <v>41</v>
      </c>
      <c r="T6020" t="s">
        <v>7028</v>
      </c>
      <c r="U6020" t="s">
        <v>13533</v>
      </c>
    </row>
    <row r="6021" spans="17:21">
      <c r="Q6021">
        <v>6</v>
      </c>
      <c r="R6021">
        <v>40</v>
      </c>
      <c r="S6021">
        <v>42</v>
      </c>
      <c r="T6021" t="s">
        <v>7032</v>
      </c>
      <c r="U6021" t="s">
        <v>13534</v>
      </c>
    </row>
    <row r="6022" spans="17:21">
      <c r="Q6022">
        <v>6</v>
      </c>
      <c r="R6022">
        <v>40</v>
      </c>
      <c r="S6022">
        <v>43</v>
      </c>
      <c r="T6022" t="s">
        <v>7036</v>
      </c>
      <c r="U6022" t="s">
        <v>13535</v>
      </c>
    </row>
    <row r="6023" spans="17:21">
      <c r="Q6023">
        <v>6</v>
      </c>
      <c r="R6023">
        <v>40</v>
      </c>
      <c r="S6023">
        <v>44</v>
      </c>
      <c r="T6023" t="s">
        <v>7040</v>
      </c>
      <c r="U6023" t="s">
        <v>13536</v>
      </c>
    </row>
    <row r="6024" spans="17:21">
      <c r="Q6024">
        <v>6</v>
      </c>
      <c r="R6024">
        <v>40</v>
      </c>
      <c r="S6024">
        <v>45</v>
      </c>
      <c r="T6024" t="s">
        <v>7044</v>
      </c>
      <c r="U6024" t="s">
        <v>13537</v>
      </c>
    </row>
    <row r="6025" spans="17:21">
      <c r="Q6025">
        <v>6</v>
      </c>
      <c r="R6025">
        <v>40</v>
      </c>
      <c r="S6025">
        <v>46</v>
      </c>
      <c r="T6025" t="s">
        <v>7048</v>
      </c>
      <c r="U6025" t="s">
        <v>13538</v>
      </c>
    </row>
    <row r="6026" spans="17:21">
      <c r="Q6026">
        <v>6</v>
      </c>
      <c r="R6026">
        <v>40</v>
      </c>
      <c r="S6026">
        <v>47</v>
      </c>
      <c r="T6026" t="s">
        <v>7052</v>
      </c>
      <c r="U6026" t="s">
        <v>13539</v>
      </c>
    </row>
    <row r="6027" spans="17:21">
      <c r="Q6027">
        <v>6</v>
      </c>
      <c r="R6027">
        <v>40</v>
      </c>
      <c r="S6027">
        <v>48</v>
      </c>
      <c r="T6027" t="s">
        <v>7056</v>
      </c>
      <c r="U6027" t="s">
        <v>13540</v>
      </c>
    </row>
    <row r="6028" spans="17:21">
      <c r="Q6028">
        <v>6</v>
      </c>
      <c r="R6028">
        <v>40</v>
      </c>
      <c r="S6028">
        <v>49</v>
      </c>
      <c r="T6028" t="s">
        <v>7060</v>
      </c>
      <c r="U6028" t="s">
        <v>13541</v>
      </c>
    </row>
    <row r="6029" spans="17:21">
      <c r="Q6029">
        <v>6</v>
      </c>
      <c r="R6029">
        <v>40</v>
      </c>
      <c r="S6029">
        <v>50</v>
      </c>
      <c r="T6029" t="s">
        <v>7064</v>
      </c>
      <c r="U6029" t="s">
        <v>13542</v>
      </c>
    </row>
    <row r="6030" spans="17:21">
      <c r="Q6030">
        <v>6</v>
      </c>
      <c r="R6030">
        <v>40</v>
      </c>
      <c r="S6030">
        <v>51</v>
      </c>
      <c r="T6030" t="s">
        <v>7068</v>
      </c>
      <c r="U6030" t="s">
        <v>13543</v>
      </c>
    </row>
    <row r="6031" spans="17:21">
      <c r="Q6031">
        <v>6</v>
      </c>
      <c r="R6031">
        <v>40</v>
      </c>
      <c r="S6031">
        <v>52</v>
      </c>
      <c r="T6031" t="s">
        <v>7072</v>
      </c>
      <c r="U6031" t="s">
        <v>13544</v>
      </c>
    </row>
    <row r="6032" spans="17:21">
      <c r="Q6032">
        <v>6</v>
      </c>
      <c r="R6032">
        <v>40</v>
      </c>
      <c r="S6032">
        <v>53</v>
      </c>
      <c r="T6032" t="s">
        <v>7076</v>
      </c>
      <c r="U6032" t="s">
        <v>13545</v>
      </c>
    </row>
    <row r="6033" spans="17:21">
      <c r="Q6033">
        <v>6</v>
      </c>
      <c r="R6033">
        <v>40</v>
      </c>
      <c r="S6033">
        <v>54</v>
      </c>
      <c r="T6033" t="s">
        <v>7080</v>
      </c>
      <c r="U6033" t="s">
        <v>13546</v>
      </c>
    </row>
    <row r="6034" spans="17:21">
      <c r="Q6034">
        <v>6</v>
      </c>
      <c r="R6034">
        <v>40</v>
      </c>
      <c r="S6034">
        <v>55</v>
      </c>
      <c r="T6034" t="s">
        <v>7084</v>
      </c>
      <c r="U6034" t="s">
        <v>13547</v>
      </c>
    </row>
    <row r="6035" spans="17:21">
      <c r="Q6035">
        <v>6</v>
      </c>
      <c r="R6035">
        <v>40</v>
      </c>
      <c r="S6035">
        <v>56</v>
      </c>
      <c r="T6035" t="s">
        <v>7088</v>
      </c>
      <c r="U6035" t="s">
        <v>13548</v>
      </c>
    </row>
    <row r="6036" spans="17:21">
      <c r="Q6036">
        <v>6</v>
      </c>
      <c r="R6036">
        <v>40</v>
      </c>
      <c r="S6036">
        <v>57</v>
      </c>
      <c r="T6036" t="s">
        <v>7092</v>
      </c>
      <c r="U6036" t="s">
        <v>13549</v>
      </c>
    </row>
    <row r="6037" spans="17:21">
      <c r="Q6037">
        <v>6</v>
      </c>
      <c r="R6037">
        <v>40</v>
      </c>
      <c r="S6037">
        <v>58</v>
      </c>
      <c r="T6037" t="s">
        <v>7096</v>
      </c>
      <c r="U6037" t="s">
        <v>13550</v>
      </c>
    </row>
    <row r="6038" spans="17:21">
      <c r="Q6038">
        <v>6</v>
      </c>
      <c r="R6038">
        <v>41</v>
      </c>
      <c r="S6038">
        <v>1</v>
      </c>
      <c r="T6038" t="s">
        <v>7100</v>
      </c>
      <c r="U6038" t="s">
        <v>13551</v>
      </c>
    </row>
    <row r="6039" spans="17:21">
      <c r="Q6039">
        <v>6</v>
      </c>
      <c r="R6039">
        <v>41</v>
      </c>
      <c r="S6039">
        <v>2</v>
      </c>
      <c r="T6039" t="s">
        <v>7104</v>
      </c>
      <c r="U6039" t="s">
        <v>13552</v>
      </c>
    </row>
    <row r="6040" spans="17:21">
      <c r="Q6040">
        <v>6</v>
      </c>
      <c r="R6040">
        <v>41</v>
      </c>
      <c r="S6040">
        <v>3</v>
      </c>
      <c r="T6040" t="s">
        <v>7108</v>
      </c>
      <c r="U6040" t="s">
        <v>13553</v>
      </c>
    </row>
    <row r="6041" spans="17:21">
      <c r="Q6041">
        <v>6</v>
      </c>
      <c r="R6041">
        <v>41</v>
      </c>
      <c r="S6041">
        <v>4</v>
      </c>
      <c r="T6041" t="s">
        <v>7112</v>
      </c>
      <c r="U6041" t="s">
        <v>13554</v>
      </c>
    </row>
    <row r="6042" spans="17:21">
      <c r="Q6042">
        <v>6</v>
      </c>
      <c r="R6042">
        <v>41</v>
      </c>
      <c r="S6042">
        <v>5</v>
      </c>
      <c r="T6042" t="s">
        <v>7116</v>
      </c>
      <c r="U6042" t="s">
        <v>13555</v>
      </c>
    </row>
    <row r="6043" spans="17:21">
      <c r="Q6043">
        <v>6</v>
      </c>
      <c r="R6043">
        <v>41</v>
      </c>
      <c r="S6043">
        <v>6</v>
      </c>
      <c r="T6043" t="s">
        <v>7120</v>
      </c>
      <c r="U6043" t="s">
        <v>13556</v>
      </c>
    </row>
    <row r="6044" spans="17:21">
      <c r="Q6044">
        <v>6</v>
      </c>
      <c r="R6044">
        <v>41</v>
      </c>
      <c r="S6044">
        <v>7</v>
      </c>
      <c r="T6044" t="s">
        <v>7123</v>
      </c>
      <c r="U6044" t="s">
        <v>13557</v>
      </c>
    </row>
    <row r="6045" spans="17:21">
      <c r="Q6045">
        <v>6</v>
      </c>
      <c r="R6045">
        <v>41</v>
      </c>
      <c r="S6045">
        <v>8</v>
      </c>
      <c r="T6045" t="s">
        <v>7127</v>
      </c>
      <c r="U6045" t="s">
        <v>13558</v>
      </c>
    </row>
    <row r="6046" spans="17:21">
      <c r="Q6046">
        <v>6</v>
      </c>
      <c r="R6046">
        <v>41</v>
      </c>
      <c r="S6046">
        <v>9</v>
      </c>
      <c r="T6046" t="s">
        <v>7131</v>
      </c>
      <c r="U6046" t="s">
        <v>13559</v>
      </c>
    </row>
    <row r="6047" spans="17:21">
      <c r="Q6047">
        <v>6</v>
      </c>
      <c r="R6047">
        <v>41</v>
      </c>
      <c r="S6047">
        <v>10</v>
      </c>
      <c r="T6047" t="s">
        <v>7135</v>
      </c>
      <c r="U6047" t="s">
        <v>13560</v>
      </c>
    </row>
    <row r="6048" spans="17:21">
      <c r="Q6048">
        <v>6</v>
      </c>
      <c r="R6048">
        <v>41</v>
      </c>
      <c r="S6048">
        <v>11</v>
      </c>
      <c r="T6048" t="s">
        <v>7139</v>
      </c>
      <c r="U6048" t="s">
        <v>13561</v>
      </c>
    </row>
    <row r="6049" spans="17:21">
      <c r="Q6049">
        <v>6</v>
      </c>
      <c r="R6049">
        <v>41</v>
      </c>
      <c r="S6049">
        <v>12</v>
      </c>
      <c r="T6049" t="s">
        <v>7143</v>
      </c>
      <c r="U6049" t="s">
        <v>13562</v>
      </c>
    </row>
    <row r="6050" spans="17:21">
      <c r="Q6050">
        <v>6</v>
      </c>
      <c r="R6050">
        <v>41</v>
      </c>
      <c r="S6050">
        <v>13</v>
      </c>
      <c r="T6050" t="s">
        <v>7147</v>
      </c>
      <c r="U6050" t="s">
        <v>13563</v>
      </c>
    </row>
    <row r="6051" spans="17:21">
      <c r="Q6051">
        <v>6</v>
      </c>
      <c r="R6051">
        <v>41</v>
      </c>
      <c r="S6051">
        <v>14</v>
      </c>
      <c r="T6051" t="s">
        <v>7151</v>
      </c>
      <c r="U6051" t="s">
        <v>13564</v>
      </c>
    </row>
    <row r="6052" spans="17:21">
      <c r="Q6052">
        <v>6</v>
      </c>
      <c r="R6052">
        <v>41</v>
      </c>
      <c r="S6052">
        <v>15</v>
      </c>
      <c r="T6052" t="s">
        <v>7155</v>
      </c>
      <c r="U6052" t="s">
        <v>13565</v>
      </c>
    </row>
    <row r="6053" spans="17:21">
      <c r="Q6053">
        <v>6</v>
      </c>
      <c r="R6053">
        <v>41</v>
      </c>
      <c r="S6053">
        <v>16</v>
      </c>
      <c r="T6053" t="s">
        <v>7159</v>
      </c>
      <c r="U6053" t="s">
        <v>13566</v>
      </c>
    </row>
    <row r="6054" spans="17:21">
      <c r="Q6054">
        <v>6</v>
      </c>
      <c r="R6054">
        <v>41</v>
      </c>
      <c r="S6054">
        <v>17</v>
      </c>
      <c r="T6054" t="s">
        <v>7163</v>
      </c>
      <c r="U6054" t="s">
        <v>13567</v>
      </c>
    </row>
    <row r="6055" spans="17:21">
      <c r="Q6055">
        <v>6</v>
      </c>
      <c r="R6055">
        <v>41</v>
      </c>
      <c r="S6055">
        <v>18</v>
      </c>
      <c r="T6055" t="s">
        <v>7167</v>
      </c>
      <c r="U6055" t="s">
        <v>13568</v>
      </c>
    </row>
    <row r="6056" spans="17:21">
      <c r="Q6056">
        <v>6</v>
      </c>
      <c r="R6056">
        <v>41</v>
      </c>
      <c r="S6056">
        <v>19</v>
      </c>
      <c r="T6056" t="s">
        <v>7171</v>
      </c>
      <c r="U6056" t="s">
        <v>13569</v>
      </c>
    </row>
    <row r="6057" spans="17:21">
      <c r="Q6057">
        <v>6</v>
      </c>
      <c r="R6057">
        <v>41</v>
      </c>
      <c r="S6057">
        <v>20</v>
      </c>
      <c r="T6057" t="s">
        <v>7175</v>
      </c>
      <c r="U6057" t="s">
        <v>13570</v>
      </c>
    </row>
    <row r="6058" spans="17:21">
      <c r="Q6058">
        <v>6</v>
      </c>
      <c r="R6058">
        <v>42</v>
      </c>
      <c r="S6058">
        <v>1</v>
      </c>
      <c r="T6058" t="s">
        <v>7179</v>
      </c>
      <c r="U6058" t="s">
        <v>13571</v>
      </c>
    </row>
    <row r="6059" spans="17:21">
      <c r="Q6059">
        <v>6</v>
      </c>
      <c r="R6059">
        <v>42</v>
      </c>
      <c r="S6059">
        <v>2</v>
      </c>
      <c r="T6059" t="s">
        <v>7182</v>
      </c>
      <c r="U6059" t="s">
        <v>13572</v>
      </c>
    </row>
    <row r="6060" spans="17:21">
      <c r="Q6060">
        <v>6</v>
      </c>
      <c r="R6060">
        <v>42</v>
      </c>
      <c r="S6060">
        <v>3</v>
      </c>
      <c r="T6060" t="s">
        <v>13573</v>
      </c>
      <c r="U6060" t="s">
        <v>13574</v>
      </c>
    </row>
    <row r="6061" spans="17:21">
      <c r="Q6061">
        <v>6</v>
      </c>
      <c r="R6061">
        <v>42</v>
      </c>
      <c r="S6061">
        <v>4</v>
      </c>
      <c r="T6061" t="s">
        <v>7185</v>
      </c>
      <c r="U6061" t="s">
        <v>13575</v>
      </c>
    </row>
    <row r="6062" spans="17:21">
      <c r="Q6062">
        <v>6</v>
      </c>
      <c r="R6062">
        <v>42</v>
      </c>
      <c r="S6062">
        <v>5</v>
      </c>
      <c r="T6062" t="s">
        <v>7188</v>
      </c>
      <c r="U6062" t="s">
        <v>13576</v>
      </c>
    </row>
    <row r="6063" spans="17:21">
      <c r="Q6063">
        <v>6</v>
      </c>
      <c r="R6063">
        <v>42</v>
      </c>
      <c r="S6063">
        <v>6</v>
      </c>
      <c r="T6063" t="s">
        <v>7191</v>
      </c>
      <c r="U6063" t="s">
        <v>13577</v>
      </c>
    </row>
    <row r="6064" spans="17:21">
      <c r="Q6064">
        <v>6</v>
      </c>
      <c r="R6064">
        <v>42</v>
      </c>
      <c r="S6064">
        <v>7</v>
      </c>
      <c r="T6064" t="s">
        <v>7194</v>
      </c>
      <c r="U6064" t="s">
        <v>13578</v>
      </c>
    </row>
    <row r="6065" spans="17:21">
      <c r="Q6065">
        <v>6</v>
      </c>
      <c r="R6065">
        <v>42</v>
      </c>
      <c r="S6065">
        <v>8</v>
      </c>
      <c r="T6065" t="s">
        <v>7197</v>
      </c>
      <c r="U6065" t="s">
        <v>13579</v>
      </c>
    </row>
    <row r="6066" spans="17:21">
      <c r="Q6066">
        <v>6</v>
      </c>
      <c r="R6066">
        <v>42</v>
      </c>
      <c r="S6066">
        <v>9</v>
      </c>
      <c r="T6066" t="s">
        <v>7200</v>
      </c>
      <c r="U6066" t="s">
        <v>13580</v>
      </c>
    </row>
    <row r="6067" spans="17:21">
      <c r="Q6067">
        <v>6</v>
      </c>
      <c r="R6067">
        <v>42</v>
      </c>
      <c r="S6067">
        <v>10</v>
      </c>
      <c r="T6067" t="s">
        <v>7204</v>
      </c>
      <c r="U6067" t="s">
        <v>13581</v>
      </c>
    </row>
    <row r="6068" spans="17:21">
      <c r="Q6068">
        <v>6</v>
      </c>
      <c r="R6068">
        <v>42</v>
      </c>
      <c r="S6068">
        <v>11</v>
      </c>
      <c r="T6068" t="s">
        <v>7208</v>
      </c>
      <c r="U6068" t="s">
        <v>13582</v>
      </c>
    </row>
    <row r="6069" spans="17:21">
      <c r="Q6069">
        <v>6</v>
      </c>
      <c r="R6069">
        <v>42</v>
      </c>
      <c r="S6069">
        <v>12</v>
      </c>
      <c r="T6069" t="s">
        <v>7212</v>
      </c>
      <c r="U6069" t="s">
        <v>13583</v>
      </c>
    </row>
    <row r="6070" spans="17:21">
      <c r="Q6070">
        <v>6</v>
      </c>
      <c r="R6070">
        <v>42</v>
      </c>
      <c r="S6070">
        <v>13</v>
      </c>
      <c r="T6070" t="s">
        <v>7215</v>
      </c>
      <c r="U6070" t="s">
        <v>13584</v>
      </c>
    </row>
    <row r="6071" spans="17:21">
      <c r="Q6071">
        <v>6</v>
      </c>
      <c r="R6071">
        <v>42</v>
      </c>
      <c r="S6071">
        <v>14</v>
      </c>
      <c r="T6071" t="s">
        <v>7219</v>
      </c>
      <c r="U6071" t="s">
        <v>13585</v>
      </c>
    </row>
    <row r="6072" spans="17:21">
      <c r="Q6072">
        <v>6</v>
      </c>
      <c r="R6072">
        <v>42</v>
      </c>
      <c r="S6072">
        <v>15</v>
      </c>
      <c r="T6072" t="s">
        <v>7222</v>
      </c>
      <c r="U6072" t="s">
        <v>13586</v>
      </c>
    </row>
    <row r="6073" spans="17:21">
      <c r="Q6073">
        <v>6</v>
      </c>
      <c r="R6073">
        <v>42</v>
      </c>
      <c r="S6073">
        <v>16</v>
      </c>
      <c r="T6073" t="s">
        <v>7225</v>
      </c>
      <c r="U6073" t="s">
        <v>13587</v>
      </c>
    </row>
    <row r="6074" spans="17:21">
      <c r="Q6074">
        <v>6</v>
      </c>
      <c r="R6074">
        <v>42</v>
      </c>
      <c r="S6074">
        <v>17</v>
      </c>
      <c r="T6074" t="s">
        <v>7229</v>
      </c>
      <c r="U6074" t="s">
        <v>13588</v>
      </c>
    </row>
    <row r="6075" spans="17:21">
      <c r="Q6075">
        <v>6</v>
      </c>
      <c r="R6075">
        <v>42</v>
      </c>
      <c r="S6075">
        <v>18</v>
      </c>
      <c r="T6075" t="s">
        <v>7233</v>
      </c>
      <c r="U6075" t="s">
        <v>13589</v>
      </c>
    </row>
    <row r="6076" spans="17:21">
      <c r="Q6076">
        <v>6</v>
      </c>
      <c r="R6076">
        <v>42</v>
      </c>
      <c r="S6076">
        <v>19</v>
      </c>
      <c r="T6076" t="s">
        <v>7237</v>
      </c>
      <c r="U6076" t="s">
        <v>13590</v>
      </c>
    </row>
    <row r="6077" spans="17:21">
      <c r="Q6077">
        <v>6</v>
      </c>
      <c r="R6077">
        <v>42</v>
      </c>
      <c r="S6077">
        <v>20</v>
      </c>
      <c r="T6077" t="s">
        <v>7240</v>
      </c>
      <c r="U6077" t="s">
        <v>13591</v>
      </c>
    </row>
    <row r="6078" spans="17:21">
      <c r="Q6078">
        <v>6</v>
      </c>
      <c r="R6078">
        <v>42</v>
      </c>
      <c r="S6078">
        <v>21</v>
      </c>
      <c r="T6078" t="s">
        <v>7243</v>
      </c>
      <c r="U6078" t="s">
        <v>13592</v>
      </c>
    </row>
    <row r="6079" spans="17:21">
      <c r="Q6079">
        <v>6</v>
      </c>
      <c r="R6079">
        <v>42</v>
      </c>
      <c r="S6079">
        <v>22</v>
      </c>
      <c r="T6079" t="s">
        <v>7247</v>
      </c>
      <c r="U6079" t="s">
        <v>13593</v>
      </c>
    </row>
    <row r="6080" spans="17:21">
      <c r="Q6080">
        <v>6</v>
      </c>
      <c r="R6080">
        <v>43</v>
      </c>
      <c r="S6080">
        <v>1</v>
      </c>
      <c r="T6080" t="s">
        <v>7274</v>
      </c>
      <c r="U6080" t="s">
        <v>13594</v>
      </c>
    </row>
    <row r="6081" spans="17:21">
      <c r="Q6081">
        <v>6</v>
      </c>
      <c r="R6081">
        <v>43</v>
      </c>
      <c r="S6081">
        <v>2</v>
      </c>
      <c r="T6081" t="s">
        <v>7278</v>
      </c>
      <c r="U6081" t="s">
        <v>13595</v>
      </c>
    </row>
    <row r="6082" spans="17:21">
      <c r="Q6082">
        <v>6</v>
      </c>
      <c r="R6082">
        <v>43</v>
      </c>
      <c r="S6082">
        <v>3</v>
      </c>
      <c r="T6082" t="s">
        <v>7282</v>
      </c>
      <c r="U6082" t="s">
        <v>13596</v>
      </c>
    </row>
    <row r="6083" spans="17:21">
      <c r="Q6083">
        <v>6</v>
      </c>
      <c r="R6083">
        <v>43</v>
      </c>
      <c r="S6083">
        <v>4</v>
      </c>
      <c r="T6083" t="s">
        <v>7286</v>
      </c>
      <c r="U6083" t="s">
        <v>13597</v>
      </c>
    </row>
    <row r="6084" spans="17:21">
      <c r="Q6084">
        <v>6</v>
      </c>
      <c r="R6084">
        <v>43</v>
      </c>
      <c r="S6084">
        <v>5</v>
      </c>
      <c r="T6084" t="s">
        <v>7290</v>
      </c>
      <c r="U6084" t="s">
        <v>13598</v>
      </c>
    </row>
    <row r="6085" spans="17:21">
      <c r="Q6085">
        <v>6</v>
      </c>
      <c r="R6085">
        <v>43</v>
      </c>
      <c r="S6085">
        <v>6</v>
      </c>
      <c r="T6085" t="s">
        <v>7294</v>
      </c>
      <c r="U6085" t="s">
        <v>13599</v>
      </c>
    </row>
    <row r="6086" spans="17:21">
      <c r="Q6086">
        <v>6</v>
      </c>
      <c r="R6086">
        <v>43</v>
      </c>
      <c r="S6086">
        <v>7</v>
      </c>
      <c r="T6086" t="s">
        <v>7298</v>
      </c>
      <c r="U6086" t="s">
        <v>13600</v>
      </c>
    </row>
    <row r="6087" spans="17:21">
      <c r="Q6087">
        <v>6</v>
      </c>
      <c r="R6087">
        <v>43</v>
      </c>
      <c r="S6087">
        <v>8</v>
      </c>
      <c r="T6087" t="s">
        <v>7302</v>
      </c>
      <c r="U6087" t="s">
        <v>13601</v>
      </c>
    </row>
    <row r="6088" spans="17:21">
      <c r="Q6088">
        <v>6</v>
      </c>
      <c r="R6088">
        <v>43</v>
      </c>
      <c r="S6088">
        <v>9</v>
      </c>
      <c r="T6088" t="s">
        <v>7306</v>
      </c>
      <c r="U6088" t="s">
        <v>13602</v>
      </c>
    </row>
    <row r="6089" spans="17:21">
      <c r="Q6089">
        <v>6</v>
      </c>
      <c r="R6089">
        <v>43</v>
      </c>
      <c r="S6089">
        <v>10</v>
      </c>
      <c r="T6089" t="s">
        <v>7310</v>
      </c>
      <c r="U6089" t="s">
        <v>13603</v>
      </c>
    </row>
    <row r="6090" spans="17:21">
      <c r="Q6090">
        <v>6</v>
      </c>
      <c r="R6090">
        <v>43</v>
      </c>
      <c r="S6090">
        <v>11</v>
      </c>
      <c r="T6090" t="s">
        <v>7314</v>
      </c>
      <c r="U6090" t="s">
        <v>13604</v>
      </c>
    </row>
    <row r="6091" spans="17:21">
      <c r="Q6091">
        <v>6</v>
      </c>
      <c r="R6091">
        <v>43</v>
      </c>
      <c r="S6091">
        <v>12</v>
      </c>
      <c r="T6091" t="s">
        <v>7318</v>
      </c>
      <c r="U6091" t="s">
        <v>13605</v>
      </c>
    </row>
    <row r="6092" spans="17:21">
      <c r="Q6092">
        <v>6</v>
      </c>
      <c r="R6092">
        <v>43</v>
      </c>
      <c r="S6092">
        <v>13</v>
      </c>
      <c r="T6092" t="s">
        <v>7322</v>
      </c>
      <c r="U6092" t="s">
        <v>13606</v>
      </c>
    </row>
    <row r="6093" spans="17:21">
      <c r="Q6093">
        <v>6</v>
      </c>
      <c r="R6093">
        <v>43</v>
      </c>
      <c r="S6093">
        <v>14</v>
      </c>
      <c r="T6093" t="s">
        <v>7326</v>
      </c>
      <c r="U6093" t="s">
        <v>13607</v>
      </c>
    </row>
    <row r="6094" spans="17:21">
      <c r="Q6094">
        <v>6</v>
      </c>
      <c r="R6094">
        <v>43</v>
      </c>
      <c r="S6094">
        <v>15</v>
      </c>
      <c r="T6094" t="s">
        <v>7330</v>
      </c>
      <c r="U6094" t="s">
        <v>13608</v>
      </c>
    </row>
    <row r="6095" spans="17:21">
      <c r="Q6095">
        <v>6</v>
      </c>
      <c r="R6095">
        <v>43</v>
      </c>
      <c r="S6095">
        <v>16</v>
      </c>
      <c r="T6095" t="s">
        <v>7334</v>
      </c>
      <c r="U6095" t="s">
        <v>13609</v>
      </c>
    </row>
    <row r="6096" spans="17:21">
      <c r="Q6096">
        <v>6</v>
      </c>
      <c r="R6096">
        <v>43</v>
      </c>
      <c r="S6096">
        <v>17</v>
      </c>
      <c r="T6096" t="s">
        <v>7338</v>
      </c>
      <c r="U6096" t="s">
        <v>13610</v>
      </c>
    </row>
    <row r="6097" spans="17:21">
      <c r="Q6097">
        <v>6</v>
      </c>
      <c r="R6097">
        <v>43</v>
      </c>
      <c r="S6097">
        <v>18</v>
      </c>
      <c r="T6097" t="s">
        <v>7342</v>
      </c>
      <c r="U6097" t="s">
        <v>13611</v>
      </c>
    </row>
    <row r="6098" spans="17:21">
      <c r="Q6098">
        <v>6</v>
      </c>
      <c r="R6098">
        <v>43</v>
      </c>
      <c r="S6098">
        <v>19</v>
      </c>
      <c r="T6098" t="s">
        <v>7346</v>
      </c>
      <c r="U6098" t="s">
        <v>13612</v>
      </c>
    </row>
    <row r="6099" spans="17:21">
      <c r="Q6099">
        <v>6</v>
      </c>
      <c r="R6099">
        <v>43</v>
      </c>
      <c r="S6099">
        <v>20</v>
      </c>
      <c r="T6099" t="s">
        <v>7350</v>
      </c>
      <c r="U6099" t="s">
        <v>13613</v>
      </c>
    </row>
    <row r="6100" spans="17:21">
      <c r="Q6100">
        <v>6</v>
      </c>
      <c r="R6100">
        <v>43</v>
      </c>
      <c r="S6100">
        <v>21</v>
      </c>
      <c r="T6100" t="s">
        <v>7354</v>
      </c>
      <c r="U6100" t="s">
        <v>13614</v>
      </c>
    </row>
    <row r="6101" spans="17:21">
      <c r="Q6101">
        <v>6</v>
      </c>
      <c r="R6101">
        <v>43</v>
      </c>
      <c r="S6101">
        <v>22</v>
      </c>
      <c r="T6101" t="s">
        <v>7357</v>
      </c>
      <c r="U6101" t="s">
        <v>13615</v>
      </c>
    </row>
    <row r="6102" spans="17:21">
      <c r="Q6102">
        <v>6</v>
      </c>
      <c r="R6102">
        <v>43</v>
      </c>
      <c r="S6102">
        <v>23</v>
      </c>
      <c r="T6102" t="s">
        <v>7361</v>
      </c>
      <c r="U6102" t="s">
        <v>13616</v>
      </c>
    </row>
    <row r="6103" spans="17:21">
      <c r="Q6103">
        <v>6</v>
      </c>
      <c r="R6103">
        <v>43</v>
      </c>
      <c r="S6103">
        <v>24</v>
      </c>
      <c r="T6103" t="s">
        <v>7365</v>
      </c>
      <c r="U6103" t="s">
        <v>13617</v>
      </c>
    </row>
    <row r="6104" spans="17:21">
      <c r="Q6104">
        <v>6</v>
      </c>
      <c r="R6104">
        <v>43</v>
      </c>
      <c r="S6104">
        <v>25</v>
      </c>
      <c r="T6104" t="s">
        <v>7369</v>
      </c>
      <c r="U6104" t="s">
        <v>13618</v>
      </c>
    </row>
    <row r="6105" spans="17:21">
      <c r="Q6105">
        <v>6</v>
      </c>
      <c r="R6105">
        <v>43</v>
      </c>
      <c r="S6105">
        <v>26</v>
      </c>
      <c r="T6105" t="s">
        <v>7373</v>
      </c>
      <c r="U6105" t="s">
        <v>13619</v>
      </c>
    </row>
    <row r="6106" spans="17:21">
      <c r="Q6106">
        <v>6</v>
      </c>
      <c r="R6106">
        <v>43</v>
      </c>
      <c r="S6106">
        <v>27</v>
      </c>
      <c r="T6106" t="s">
        <v>7377</v>
      </c>
      <c r="U6106" t="s">
        <v>13620</v>
      </c>
    </row>
    <row r="6107" spans="17:21">
      <c r="Q6107">
        <v>6</v>
      </c>
      <c r="R6107">
        <v>43</v>
      </c>
      <c r="S6107">
        <v>28</v>
      </c>
      <c r="T6107" t="s">
        <v>7381</v>
      </c>
      <c r="U6107" t="s">
        <v>13621</v>
      </c>
    </row>
    <row r="6108" spans="17:21">
      <c r="Q6108">
        <v>6</v>
      </c>
      <c r="R6108">
        <v>43</v>
      </c>
      <c r="S6108">
        <v>29</v>
      </c>
      <c r="T6108" t="s">
        <v>7384</v>
      </c>
      <c r="U6108" t="s">
        <v>13622</v>
      </c>
    </row>
    <row r="6109" spans="17:21">
      <c r="Q6109">
        <v>6</v>
      </c>
      <c r="R6109">
        <v>43</v>
      </c>
      <c r="S6109">
        <v>30</v>
      </c>
      <c r="T6109" t="s">
        <v>7387</v>
      </c>
      <c r="U6109" t="s">
        <v>13623</v>
      </c>
    </row>
    <row r="6110" spans="17:21">
      <c r="Q6110">
        <v>6</v>
      </c>
      <c r="R6110">
        <v>43</v>
      </c>
      <c r="S6110">
        <v>31</v>
      </c>
      <c r="T6110" t="s">
        <v>7390</v>
      </c>
      <c r="U6110" t="s">
        <v>13624</v>
      </c>
    </row>
    <row r="6111" spans="17:21">
      <c r="Q6111">
        <v>6</v>
      </c>
      <c r="R6111">
        <v>43</v>
      </c>
      <c r="S6111">
        <v>32</v>
      </c>
      <c r="T6111" t="s">
        <v>7393</v>
      </c>
      <c r="U6111" t="s">
        <v>13625</v>
      </c>
    </row>
    <row r="6112" spans="17:21">
      <c r="Q6112">
        <v>6</v>
      </c>
      <c r="R6112">
        <v>43</v>
      </c>
      <c r="S6112">
        <v>33</v>
      </c>
      <c r="T6112" t="s">
        <v>7396</v>
      </c>
      <c r="U6112" t="s">
        <v>13626</v>
      </c>
    </row>
    <row r="6113" spans="17:21">
      <c r="Q6113">
        <v>6</v>
      </c>
      <c r="R6113">
        <v>43</v>
      </c>
      <c r="S6113">
        <v>34</v>
      </c>
      <c r="T6113" t="s">
        <v>7399</v>
      </c>
      <c r="U6113" t="s">
        <v>13627</v>
      </c>
    </row>
    <row r="6114" spans="17:21">
      <c r="Q6114">
        <v>6</v>
      </c>
      <c r="R6114">
        <v>43</v>
      </c>
      <c r="S6114">
        <v>35</v>
      </c>
      <c r="T6114" t="s">
        <v>7402</v>
      </c>
      <c r="U6114" t="s">
        <v>13628</v>
      </c>
    </row>
    <row r="6115" spans="17:21">
      <c r="Q6115">
        <v>6</v>
      </c>
      <c r="R6115">
        <v>43</v>
      </c>
      <c r="S6115">
        <v>36</v>
      </c>
      <c r="T6115" t="s">
        <v>7405</v>
      </c>
      <c r="U6115" t="s">
        <v>13629</v>
      </c>
    </row>
    <row r="6116" spans="17:21">
      <c r="Q6116">
        <v>6</v>
      </c>
      <c r="R6116">
        <v>43</v>
      </c>
      <c r="S6116">
        <v>37</v>
      </c>
      <c r="T6116" t="s">
        <v>7409</v>
      </c>
      <c r="U6116" t="s">
        <v>13630</v>
      </c>
    </row>
    <row r="6117" spans="17:21">
      <c r="Q6117">
        <v>6</v>
      </c>
      <c r="R6117">
        <v>43</v>
      </c>
      <c r="S6117">
        <v>38</v>
      </c>
      <c r="T6117" t="s">
        <v>7413</v>
      </c>
      <c r="U6117" t="s">
        <v>13631</v>
      </c>
    </row>
    <row r="6118" spans="17:21">
      <c r="Q6118">
        <v>6</v>
      </c>
      <c r="R6118">
        <v>43</v>
      </c>
      <c r="S6118">
        <v>39</v>
      </c>
      <c r="T6118" t="s">
        <v>7416</v>
      </c>
      <c r="U6118" t="s">
        <v>13632</v>
      </c>
    </row>
    <row r="6119" spans="17:21">
      <c r="Q6119">
        <v>6</v>
      </c>
      <c r="R6119">
        <v>43</v>
      </c>
      <c r="S6119">
        <v>40</v>
      </c>
      <c r="T6119" t="s">
        <v>7419</v>
      </c>
      <c r="U6119" t="s">
        <v>13633</v>
      </c>
    </row>
    <row r="6120" spans="17:21">
      <c r="Q6120">
        <v>6</v>
      </c>
      <c r="R6120">
        <v>43</v>
      </c>
      <c r="S6120">
        <v>41</v>
      </c>
      <c r="T6120" t="s">
        <v>7422</v>
      </c>
      <c r="U6120" t="s">
        <v>13634</v>
      </c>
    </row>
    <row r="6121" spans="17:21">
      <c r="Q6121">
        <v>6</v>
      </c>
      <c r="R6121">
        <v>43</v>
      </c>
      <c r="S6121">
        <v>42</v>
      </c>
      <c r="T6121" t="s">
        <v>7426</v>
      </c>
      <c r="U6121" t="s">
        <v>13635</v>
      </c>
    </row>
    <row r="6122" spans="17:21">
      <c r="Q6122">
        <v>6</v>
      </c>
      <c r="R6122">
        <v>43</v>
      </c>
      <c r="S6122">
        <v>43</v>
      </c>
      <c r="T6122" t="s">
        <v>7429</v>
      </c>
      <c r="U6122" t="s">
        <v>13636</v>
      </c>
    </row>
    <row r="6123" spans="17:21">
      <c r="Q6123">
        <v>6</v>
      </c>
      <c r="R6123">
        <v>43</v>
      </c>
      <c r="S6123">
        <v>44</v>
      </c>
      <c r="T6123" t="s">
        <v>7432</v>
      </c>
      <c r="U6123" t="s">
        <v>13637</v>
      </c>
    </row>
    <row r="6124" spans="17:21">
      <c r="Q6124">
        <v>6</v>
      </c>
      <c r="R6124">
        <v>44</v>
      </c>
      <c r="S6124">
        <v>1</v>
      </c>
      <c r="T6124" t="s">
        <v>7435</v>
      </c>
      <c r="U6124" t="s">
        <v>13638</v>
      </c>
    </row>
    <row r="6125" spans="17:21">
      <c r="Q6125">
        <v>6</v>
      </c>
      <c r="R6125">
        <v>44</v>
      </c>
      <c r="S6125">
        <v>2</v>
      </c>
      <c r="T6125" t="s">
        <v>7438</v>
      </c>
      <c r="U6125" t="s">
        <v>13639</v>
      </c>
    </row>
    <row r="6126" spans="17:21">
      <c r="Q6126">
        <v>6</v>
      </c>
      <c r="R6126">
        <v>44</v>
      </c>
      <c r="S6126">
        <v>3</v>
      </c>
      <c r="T6126" t="s">
        <v>7441</v>
      </c>
      <c r="U6126" t="s">
        <v>13640</v>
      </c>
    </row>
    <row r="6127" spans="17:21">
      <c r="Q6127">
        <v>6</v>
      </c>
      <c r="R6127">
        <v>44</v>
      </c>
      <c r="S6127">
        <v>4</v>
      </c>
      <c r="T6127" t="s">
        <v>7445</v>
      </c>
      <c r="U6127" t="s">
        <v>13641</v>
      </c>
    </row>
    <row r="6128" spans="17:21">
      <c r="Q6128">
        <v>6</v>
      </c>
      <c r="R6128">
        <v>44</v>
      </c>
      <c r="S6128">
        <v>5</v>
      </c>
      <c r="T6128" t="s">
        <v>7449</v>
      </c>
      <c r="U6128" t="s">
        <v>13642</v>
      </c>
    </row>
    <row r="6129" spans="17:21">
      <c r="Q6129">
        <v>6</v>
      </c>
      <c r="R6129">
        <v>44</v>
      </c>
      <c r="S6129">
        <v>6</v>
      </c>
      <c r="T6129" t="s">
        <v>7453</v>
      </c>
      <c r="U6129" t="s">
        <v>13643</v>
      </c>
    </row>
    <row r="6130" spans="17:21">
      <c r="Q6130">
        <v>6</v>
      </c>
      <c r="R6130">
        <v>44</v>
      </c>
      <c r="S6130">
        <v>7</v>
      </c>
      <c r="T6130" t="s">
        <v>7457</v>
      </c>
      <c r="U6130" t="s">
        <v>13644</v>
      </c>
    </row>
    <row r="6131" spans="17:21">
      <c r="Q6131">
        <v>6</v>
      </c>
      <c r="R6131">
        <v>44</v>
      </c>
      <c r="S6131">
        <v>8</v>
      </c>
      <c r="T6131" t="s">
        <v>7461</v>
      </c>
      <c r="U6131" t="s">
        <v>13645</v>
      </c>
    </row>
    <row r="6132" spans="17:21">
      <c r="Q6132">
        <v>6</v>
      </c>
      <c r="R6132">
        <v>44</v>
      </c>
      <c r="S6132">
        <v>9</v>
      </c>
      <c r="T6132" t="s">
        <v>7465</v>
      </c>
      <c r="U6132" t="s">
        <v>13646</v>
      </c>
    </row>
    <row r="6133" spans="17:21">
      <c r="Q6133">
        <v>6</v>
      </c>
      <c r="R6133">
        <v>44</v>
      </c>
      <c r="S6133">
        <v>10</v>
      </c>
      <c r="T6133" t="s">
        <v>7469</v>
      </c>
      <c r="U6133" t="s">
        <v>13647</v>
      </c>
    </row>
    <row r="6134" spans="17:21">
      <c r="Q6134">
        <v>6</v>
      </c>
      <c r="R6134">
        <v>44</v>
      </c>
      <c r="S6134">
        <v>11</v>
      </c>
      <c r="T6134" t="s">
        <v>7473</v>
      </c>
      <c r="U6134" t="s">
        <v>13648</v>
      </c>
    </row>
    <row r="6135" spans="17:21">
      <c r="Q6135">
        <v>6</v>
      </c>
      <c r="R6135">
        <v>44</v>
      </c>
      <c r="S6135">
        <v>12</v>
      </c>
      <c r="T6135" t="s">
        <v>7477</v>
      </c>
      <c r="U6135" t="s">
        <v>13649</v>
      </c>
    </row>
    <row r="6136" spans="17:21">
      <c r="Q6136">
        <v>6</v>
      </c>
      <c r="R6136">
        <v>44</v>
      </c>
      <c r="S6136">
        <v>13</v>
      </c>
      <c r="T6136" t="s">
        <v>7481</v>
      </c>
      <c r="U6136" t="s">
        <v>13650</v>
      </c>
    </row>
    <row r="6137" spans="17:21">
      <c r="Q6137">
        <v>6</v>
      </c>
      <c r="R6137">
        <v>44</v>
      </c>
      <c r="S6137">
        <v>14</v>
      </c>
      <c r="T6137" t="s">
        <v>7485</v>
      </c>
      <c r="U6137" t="s">
        <v>13651</v>
      </c>
    </row>
    <row r="6138" spans="17:21">
      <c r="Q6138">
        <v>6</v>
      </c>
      <c r="R6138">
        <v>44</v>
      </c>
      <c r="S6138">
        <v>15</v>
      </c>
      <c r="T6138" t="s">
        <v>7489</v>
      </c>
      <c r="U6138" t="s">
        <v>13652</v>
      </c>
    </row>
    <row r="6139" spans="17:21">
      <c r="Q6139">
        <v>6</v>
      </c>
      <c r="R6139">
        <v>44</v>
      </c>
      <c r="S6139">
        <v>16</v>
      </c>
      <c r="T6139" t="s">
        <v>7493</v>
      </c>
      <c r="U6139" t="s">
        <v>13653</v>
      </c>
    </row>
    <row r="6140" spans="17:21">
      <c r="Q6140">
        <v>6</v>
      </c>
      <c r="R6140">
        <v>44</v>
      </c>
      <c r="S6140">
        <v>17</v>
      </c>
      <c r="T6140" t="s">
        <v>7497</v>
      </c>
      <c r="U6140" t="s">
        <v>13654</v>
      </c>
    </row>
    <row r="6141" spans="17:21">
      <c r="Q6141">
        <v>6</v>
      </c>
      <c r="R6141">
        <v>44</v>
      </c>
      <c r="S6141">
        <v>18</v>
      </c>
      <c r="T6141" t="s">
        <v>7501</v>
      </c>
      <c r="U6141" t="s">
        <v>13655</v>
      </c>
    </row>
    <row r="6142" spans="17:21">
      <c r="Q6142">
        <v>6</v>
      </c>
      <c r="R6142">
        <v>45</v>
      </c>
      <c r="S6142">
        <v>1</v>
      </c>
      <c r="T6142" t="s">
        <v>7505</v>
      </c>
      <c r="U6142" t="s">
        <v>13656</v>
      </c>
    </row>
    <row r="6143" spans="17:21">
      <c r="Q6143">
        <v>6</v>
      </c>
      <c r="R6143">
        <v>45</v>
      </c>
      <c r="S6143">
        <v>2</v>
      </c>
      <c r="T6143" t="s">
        <v>7509</v>
      </c>
      <c r="U6143" t="s">
        <v>13657</v>
      </c>
    </row>
    <row r="6144" spans="17:21">
      <c r="Q6144">
        <v>6</v>
      </c>
      <c r="R6144">
        <v>45</v>
      </c>
      <c r="S6144">
        <v>3</v>
      </c>
      <c r="T6144" t="s">
        <v>7513</v>
      </c>
      <c r="U6144" t="s">
        <v>13658</v>
      </c>
    </row>
    <row r="6145" spans="17:21">
      <c r="Q6145">
        <v>6</v>
      </c>
      <c r="R6145">
        <v>45</v>
      </c>
      <c r="S6145">
        <v>4</v>
      </c>
      <c r="T6145" t="s">
        <v>7517</v>
      </c>
      <c r="U6145" t="s">
        <v>13659</v>
      </c>
    </row>
    <row r="6146" spans="17:21">
      <c r="Q6146">
        <v>6</v>
      </c>
      <c r="R6146">
        <v>45</v>
      </c>
      <c r="S6146">
        <v>5</v>
      </c>
      <c r="T6146" t="s">
        <v>7521</v>
      </c>
      <c r="U6146" t="s">
        <v>13660</v>
      </c>
    </row>
    <row r="6147" spans="17:21">
      <c r="Q6147">
        <v>6</v>
      </c>
      <c r="R6147">
        <v>45</v>
      </c>
      <c r="S6147">
        <v>6</v>
      </c>
      <c r="T6147" t="s">
        <v>7525</v>
      </c>
      <c r="U6147" t="s">
        <v>13661</v>
      </c>
    </row>
    <row r="6148" spans="17:21">
      <c r="Q6148">
        <v>6</v>
      </c>
      <c r="R6148">
        <v>45</v>
      </c>
      <c r="S6148">
        <v>7</v>
      </c>
      <c r="T6148" t="s">
        <v>7529</v>
      </c>
      <c r="U6148" t="s">
        <v>13662</v>
      </c>
    </row>
    <row r="6149" spans="17:21">
      <c r="Q6149">
        <v>6</v>
      </c>
      <c r="R6149">
        <v>45</v>
      </c>
      <c r="S6149">
        <v>8</v>
      </c>
      <c r="T6149" t="s">
        <v>7533</v>
      </c>
      <c r="U6149" t="s">
        <v>13663</v>
      </c>
    </row>
    <row r="6150" spans="17:21">
      <c r="Q6150">
        <v>6</v>
      </c>
      <c r="R6150">
        <v>45</v>
      </c>
      <c r="S6150">
        <v>9</v>
      </c>
      <c r="T6150" t="s">
        <v>7537</v>
      </c>
      <c r="U6150" t="s">
        <v>13664</v>
      </c>
    </row>
    <row r="6151" spans="17:21">
      <c r="Q6151">
        <v>6</v>
      </c>
      <c r="R6151">
        <v>45</v>
      </c>
      <c r="S6151">
        <v>10</v>
      </c>
      <c r="T6151" t="s">
        <v>7541</v>
      </c>
      <c r="U6151" t="s">
        <v>13665</v>
      </c>
    </row>
    <row r="6152" spans="17:21">
      <c r="Q6152">
        <v>6</v>
      </c>
      <c r="R6152">
        <v>45</v>
      </c>
      <c r="S6152">
        <v>11</v>
      </c>
      <c r="T6152" t="s">
        <v>7545</v>
      </c>
      <c r="U6152" t="s">
        <v>13666</v>
      </c>
    </row>
    <row r="6153" spans="17:21">
      <c r="Q6153">
        <v>6</v>
      </c>
      <c r="R6153">
        <v>45</v>
      </c>
      <c r="S6153">
        <v>12</v>
      </c>
      <c r="T6153" t="s">
        <v>7549</v>
      </c>
      <c r="U6153" t="s">
        <v>13667</v>
      </c>
    </row>
    <row r="6154" spans="17:21">
      <c r="Q6154">
        <v>6</v>
      </c>
      <c r="R6154">
        <v>45</v>
      </c>
      <c r="S6154">
        <v>13</v>
      </c>
      <c r="T6154" t="s">
        <v>7553</v>
      </c>
      <c r="U6154" t="s">
        <v>13668</v>
      </c>
    </row>
    <row r="6155" spans="17:21">
      <c r="Q6155">
        <v>6</v>
      </c>
      <c r="R6155">
        <v>45</v>
      </c>
      <c r="S6155">
        <v>14</v>
      </c>
      <c r="T6155" t="s">
        <v>7557</v>
      </c>
      <c r="U6155" t="s">
        <v>13669</v>
      </c>
    </row>
    <row r="6156" spans="17:21">
      <c r="Q6156">
        <v>6</v>
      </c>
      <c r="R6156">
        <v>45</v>
      </c>
      <c r="S6156">
        <v>15</v>
      </c>
      <c r="T6156" t="s">
        <v>7560</v>
      </c>
      <c r="U6156" t="s">
        <v>13670</v>
      </c>
    </row>
    <row r="6157" spans="17:21">
      <c r="Q6157">
        <v>6</v>
      </c>
      <c r="R6157">
        <v>45</v>
      </c>
      <c r="S6157">
        <v>16</v>
      </c>
      <c r="T6157" t="s">
        <v>7564</v>
      </c>
      <c r="U6157" t="s">
        <v>13671</v>
      </c>
    </row>
    <row r="6158" spans="17:21">
      <c r="Q6158">
        <v>6</v>
      </c>
      <c r="R6158">
        <v>45</v>
      </c>
      <c r="S6158">
        <v>17</v>
      </c>
      <c r="T6158" t="s">
        <v>7568</v>
      </c>
      <c r="U6158" t="s">
        <v>13672</v>
      </c>
    </row>
    <row r="6159" spans="17:21">
      <c r="Q6159">
        <v>6</v>
      </c>
      <c r="R6159">
        <v>45</v>
      </c>
      <c r="S6159">
        <v>18</v>
      </c>
      <c r="T6159" t="s">
        <v>7572</v>
      </c>
      <c r="U6159" t="s">
        <v>13673</v>
      </c>
    </row>
    <row r="6160" spans="17:21">
      <c r="Q6160">
        <v>6</v>
      </c>
      <c r="R6160">
        <v>45</v>
      </c>
      <c r="S6160">
        <v>19</v>
      </c>
      <c r="T6160" t="s">
        <v>7576</v>
      </c>
      <c r="U6160" t="s">
        <v>13674</v>
      </c>
    </row>
    <row r="6161" spans="17:21">
      <c r="Q6161">
        <v>6</v>
      </c>
      <c r="R6161">
        <v>45</v>
      </c>
      <c r="S6161">
        <v>20</v>
      </c>
      <c r="T6161" t="s">
        <v>7580</v>
      </c>
      <c r="U6161" t="s">
        <v>13675</v>
      </c>
    </row>
    <row r="6162" spans="17:21">
      <c r="Q6162">
        <v>6</v>
      </c>
      <c r="R6162">
        <v>45</v>
      </c>
      <c r="S6162">
        <v>21</v>
      </c>
      <c r="T6162" t="s">
        <v>7584</v>
      </c>
      <c r="U6162" t="s">
        <v>13676</v>
      </c>
    </row>
    <row r="6163" spans="17:21">
      <c r="Q6163">
        <v>6</v>
      </c>
      <c r="R6163">
        <v>45</v>
      </c>
      <c r="S6163">
        <v>22</v>
      </c>
      <c r="T6163" t="s">
        <v>7588</v>
      </c>
      <c r="U6163" t="s">
        <v>13677</v>
      </c>
    </row>
    <row r="6164" spans="17:21">
      <c r="Q6164">
        <v>6</v>
      </c>
      <c r="R6164">
        <v>45</v>
      </c>
      <c r="S6164">
        <v>23</v>
      </c>
      <c r="T6164" t="s">
        <v>7592</v>
      </c>
      <c r="U6164" t="s">
        <v>13678</v>
      </c>
    </row>
    <row r="6165" spans="17:21">
      <c r="Q6165">
        <v>6</v>
      </c>
      <c r="R6165">
        <v>45</v>
      </c>
      <c r="S6165">
        <v>24</v>
      </c>
      <c r="T6165" t="s">
        <v>7596</v>
      </c>
      <c r="U6165" t="s">
        <v>13679</v>
      </c>
    </row>
    <row r="6166" spans="17:21">
      <c r="Q6166">
        <v>6</v>
      </c>
      <c r="R6166">
        <v>45</v>
      </c>
      <c r="S6166">
        <v>25</v>
      </c>
      <c r="T6166" t="s">
        <v>7600</v>
      </c>
      <c r="U6166" t="s">
        <v>13680</v>
      </c>
    </row>
    <row r="6167" spans="17:21">
      <c r="Q6167">
        <v>6</v>
      </c>
      <c r="R6167">
        <v>45</v>
      </c>
      <c r="S6167">
        <v>26</v>
      </c>
      <c r="T6167" t="s">
        <v>7604</v>
      </c>
      <c r="U6167" t="s">
        <v>13681</v>
      </c>
    </row>
    <row r="6168" spans="17:21">
      <c r="Q6168">
        <v>6</v>
      </c>
      <c r="R6168">
        <v>46</v>
      </c>
      <c r="S6168">
        <v>1</v>
      </c>
      <c r="T6168" t="s">
        <v>7608</v>
      </c>
      <c r="U6168" t="s">
        <v>13682</v>
      </c>
    </row>
    <row r="6169" spans="17:21">
      <c r="Q6169">
        <v>6</v>
      </c>
      <c r="R6169">
        <v>46</v>
      </c>
      <c r="S6169">
        <v>2</v>
      </c>
      <c r="T6169" t="s">
        <v>7612</v>
      </c>
      <c r="U6169" t="s">
        <v>13683</v>
      </c>
    </row>
    <row r="6170" spans="17:21">
      <c r="Q6170">
        <v>6</v>
      </c>
      <c r="R6170">
        <v>46</v>
      </c>
      <c r="S6170">
        <v>3</v>
      </c>
      <c r="T6170" t="s">
        <v>7616</v>
      </c>
      <c r="U6170" t="s">
        <v>13684</v>
      </c>
    </row>
    <row r="6171" spans="17:21">
      <c r="Q6171">
        <v>6</v>
      </c>
      <c r="R6171">
        <v>46</v>
      </c>
      <c r="S6171">
        <v>4</v>
      </c>
      <c r="T6171" t="s">
        <v>7620</v>
      </c>
      <c r="U6171" t="s">
        <v>13685</v>
      </c>
    </row>
    <row r="6172" spans="17:21">
      <c r="Q6172">
        <v>6</v>
      </c>
      <c r="R6172">
        <v>46</v>
      </c>
      <c r="S6172">
        <v>5</v>
      </c>
      <c r="T6172" t="s">
        <v>7624</v>
      </c>
      <c r="U6172" t="s">
        <v>13686</v>
      </c>
    </row>
    <row r="6173" spans="17:21">
      <c r="Q6173">
        <v>6</v>
      </c>
      <c r="R6173">
        <v>46</v>
      </c>
      <c r="S6173">
        <v>6</v>
      </c>
      <c r="T6173" t="s">
        <v>7627</v>
      </c>
      <c r="U6173" t="s">
        <v>13687</v>
      </c>
    </row>
    <row r="6174" spans="17:21">
      <c r="Q6174">
        <v>6</v>
      </c>
      <c r="R6174">
        <v>46</v>
      </c>
      <c r="S6174">
        <v>7</v>
      </c>
      <c r="T6174" t="s">
        <v>7630</v>
      </c>
      <c r="U6174" t="s">
        <v>13688</v>
      </c>
    </row>
    <row r="6175" spans="17:21">
      <c r="Q6175">
        <v>6</v>
      </c>
      <c r="R6175">
        <v>46</v>
      </c>
      <c r="S6175">
        <v>8</v>
      </c>
      <c r="T6175" t="s">
        <v>7633</v>
      </c>
      <c r="U6175" t="s">
        <v>13689</v>
      </c>
    </row>
    <row r="6176" spans="17:21">
      <c r="Q6176">
        <v>6</v>
      </c>
      <c r="R6176">
        <v>46</v>
      </c>
      <c r="S6176">
        <v>9</v>
      </c>
      <c r="T6176" t="s">
        <v>7636</v>
      </c>
      <c r="U6176" t="s">
        <v>13690</v>
      </c>
    </row>
    <row r="6177" spans="17:21">
      <c r="Q6177">
        <v>6</v>
      </c>
      <c r="R6177">
        <v>46</v>
      </c>
      <c r="S6177">
        <v>10</v>
      </c>
      <c r="T6177" t="s">
        <v>7639</v>
      </c>
      <c r="U6177" t="s">
        <v>13691</v>
      </c>
    </row>
    <row r="6178" spans="17:21">
      <c r="Q6178">
        <v>6</v>
      </c>
      <c r="R6178">
        <v>46</v>
      </c>
      <c r="S6178">
        <v>11</v>
      </c>
      <c r="T6178" t="s">
        <v>7642</v>
      </c>
      <c r="U6178" t="s">
        <v>13692</v>
      </c>
    </row>
    <row r="6179" spans="17:21">
      <c r="Q6179">
        <v>6</v>
      </c>
      <c r="R6179">
        <v>46</v>
      </c>
      <c r="S6179">
        <v>12</v>
      </c>
      <c r="T6179" t="s">
        <v>7646</v>
      </c>
      <c r="U6179" t="s">
        <v>13693</v>
      </c>
    </row>
    <row r="6180" spans="17:21">
      <c r="Q6180">
        <v>6</v>
      </c>
      <c r="R6180">
        <v>46</v>
      </c>
      <c r="S6180">
        <v>13</v>
      </c>
      <c r="T6180" t="s">
        <v>7649</v>
      </c>
      <c r="U6180" t="s">
        <v>13694</v>
      </c>
    </row>
    <row r="6181" spans="17:21">
      <c r="Q6181">
        <v>6</v>
      </c>
      <c r="R6181">
        <v>46</v>
      </c>
      <c r="S6181">
        <v>14</v>
      </c>
      <c r="T6181" t="s">
        <v>7653</v>
      </c>
      <c r="U6181" t="s">
        <v>13695</v>
      </c>
    </row>
    <row r="6182" spans="17:21">
      <c r="Q6182">
        <v>6</v>
      </c>
      <c r="R6182">
        <v>46</v>
      </c>
      <c r="S6182">
        <v>15</v>
      </c>
      <c r="T6182" t="s">
        <v>7656</v>
      </c>
      <c r="U6182" t="s">
        <v>13696</v>
      </c>
    </row>
    <row r="6183" spans="17:21">
      <c r="Q6183">
        <v>6</v>
      </c>
      <c r="R6183">
        <v>46</v>
      </c>
      <c r="S6183">
        <v>16</v>
      </c>
      <c r="T6183" t="s">
        <v>7660</v>
      </c>
      <c r="U6183" t="s">
        <v>13697</v>
      </c>
    </row>
    <row r="6184" spans="17:21">
      <c r="Q6184">
        <v>6</v>
      </c>
      <c r="R6184">
        <v>46</v>
      </c>
      <c r="S6184">
        <v>17</v>
      </c>
      <c r="T6184" t="s">
        <v>7664</v>
      </c>
      <c r="U6184" t="s">
        <v>13698</v>
      </c>
    </row>
    <row r="6185" spans="17:21">
      <c r="Q6185">
        <v>6</v>
      </c>
      <c r="R6185">
        <v>46</v>
      </c>
      <c r="S6185">
        <v>18</v>
      </c>
      <c r="T6185" t="s">
        <v>7668</v>
      </c>
      <c r="U6185" t="s">
        <v>13699</v>
      </c>
    </row>
    <row r="6186" spans="17:21">
      <c r="Q6186">
        <v>6</v>
      </c>
      <c r="R6186">
        <v>46</v>
      </c>
      <c r="S6186">
        <v>19</v>
      </c>
      <c r="T6186" t="s">
        <v>7672</v>
      </c>
      <c r="U6186" t="s">
        <v>13700</v>
      </c>
    </row>
    <row r="6187" spans="17:21">
      <c r="Q6187">
        <v>6</v>
      </c>
      <c r="R6187">
        <v>46</v>
      </c>
      <c r="S6187">
        <v>20</v>
      </c>
      <c r="T6187" t="s">
        <v>7675</v>
      </c>
      <c r="U6187" t="s">
        <v>13701</v>
      </c>
    </row>
    <row r="6188" spans="17:21">
      <c r="Q6188">
        <v>6</v>
      </c>
      <c r="R6188">
        <v>46</v>
      </c>
      <c r="S6188">
        <v>21</v>
      </c>
      <c r="T6188" t="s">
        <v>7679</v>
      </c>
      <c r="U6188" t="s">
        <v>13702</v>
      </c>
    </row>
    <row r="6189" spans="17:21">
      <c r="Q6189">
        <v>6</v>
      </c>
      <c r="R6189">
        <v>46</v>
      </c>
      <c r="S6189">
        <v>22</v>
      </c>
      <c r="T6189" t="s">
        <v>7682</v>
      </c>
      <c r="U6189" t="s">
        <v>13703</v>
      </c>
    </row>
    <row r="6190" spans="17:21">
      <c r="Q6190">
        <v>6</v>
      </c>
      <c r="R6190">
        <v>46</v>
      </c>
      <c r="S6190">
        <v>23</v>
      </c>
      <c r="T6190" t="s">
        <v>7686</v>
      </c>
      <c r="U6190" t="s">
        <v>13704</v>
      </c>
    </row>
    <row r="6191" spans="17:21">
      <c r="Q6191">
        <v>6</v>
      </c>
      <c r="R6191">
        <v>46</v>
      </c>
      <c r="S6191">
        <v>24</v>
      </c>
      <c r="T6191" t="s">
        <v>7690</v>
      </c>
      <c r="U6191" t="s">
        <v>13705</v>
      </c>
    </row>
    <row r="6192" spans="17:21">
      <c r="Q6192">
        <v>6</v>
      </c>
      <c r="R6192">
        <v>46</v>
      </c>
      <c r="S6192">
        <v>25</v>
      </c>
      <c r="T6192" t="s">
        <v>7694</v>
      </c>
      <c r="U6192" t="s">
        <v>13706</v>
      </c>
    </row>
    <row r="6193" spans="17:21">
      <c r="Q6193">
        <v>6</v>
      </c>
      <c r="R6193">
        <v>46</v>
      </c>
      <c r="S6193">
        <v>26</v>
      </c>
      <c r="T6193" t="s">
        <v>7697</v>
      </c>
      <c r="U6193" t="s">
        <v>13707</v>
      </c>
    </row>
    <row r="6194" spans="17:21">
      <c r="Q6194">
        <v>6</v>
      </c>
      <c r="R6194">
        <v>46</v>
      </c>
      <c r="S6194">
        <v>27</v>
      </c>
      <c r="T6194" t="s">
        <v>7701</v>
      </c>
      <c r="U6194" t="s">
        <v>13708</v>
      </c>
    </row>
    <row r="6195" spans="17:21">
      <c r="Q6195">
        <v>6</v>
      </c>
      <c r="R6195">
        <v>46</v>
      </c>
      <c r="S6195">
        <v>28</v>
      </c>
      <c r="T6195" t="s">
        <v>7705</v>
      </c>
      <c r="U6195" t="s">
        <v>13709</v>
      </c>
    </row>
    <row r="6196" spans="17:21">
      <c r="Q6196">
        <v>6</v>
      </c>
      <c r="R6196">
        <v>46</v>
      </c>
      <c r="S6196">
        <v>29</v>
      </c>
      <c r="T6196" t="s">
        <v>7709</v>
      </c>
      <c r="U6196" t="s">
        <v>13710</v>
      </c>
    </row>
    <row r="6197" spans="17:21">
      <c r="Q6197">
        <v>6</v>
      </c>
      <c r="R6197">
        <v>46</v>
      </c>
      <c r="S6197">
        <v>30</v>
      </c>
      <c r="T6197" t="s">
        <v>7713</v>
      </c>
      <c r="U6197" t="s">
        <v>13711</v>
      </c>
    </row>
    <row r="6198" spans="17:21">
      <c r="Q6198">
        <v>6</v>
      </c>
      <c r="R6198">
        <v>46</v>
      </c>
      <c r="S6198">
        <v>31</v>
      </c>
      <c r="T6198" t="s">
        <v>7717</v>
      </c>
      <c r="U6198" t="s">
        <v>13712</v>
      </c>
    </row>
    <row r="6199" spans="17:21">
      <c r="Q6199">
        <v>6</v>
      </c>
      <c r="R6199">
        <v>46</v>
      </c>
      <c r="S6199">
        <v>32</v>
      </c>
      <c r="T6199" t="s">
        <v>7721</v>
      </c>
      <c r="U6199" t="s">
        <v>13713</v>
      </c>
    </row>
    <row r="6200" spans="17:21">
      <c r="Q6200">
        <v>6</v>
      </c>
      <c r="R6200">
        <v>46</v>
      </c>
      <c r="S6200">
        <v>33</v>
      </c>
      <c r="T6200" t="s">
        <v>7725</v>
      </c>
      <c r="U6200" t="s">
        <v>13714</v>
      </c>
    </row>
    <row r="6201" spans="17:21">
      <c r="Q6201">
        <v>6</v>
      </c>
      <c r="R6201">
        <v>46</v>
      </c>
      <c r="S6201">
        <v>34</v>
      </c>
      <c r="T6201" t="s">
        <v>7729</v>
      </c>
      <c r="U6201" t="s">
        <v>13715</v>
      </c>
    </row>
    <row r="6202" spans="17:21">
      <c r="Q6202">
        <v>6</v>
      </c>
      <c r="R6202">
        <v>46</v>
      </c>
      <c r="S6202">
        <v>35</v>
      </c>
      <c r="T6202" t="s">
        <v>7733</v>
      </c>
      <c r="U6202" t="s">
        <v>13716</v>
      </c>
    </row>
    <row r="6203" spans="17:21">
      <c r="Q6203">
        <v>6</v>
      </c>
      <c r="R6203">
        <v>46</v>
      </c>
      <c r="S6203">
        <v>36</v>
      </c>
      <c r="T6203" t="s">
        <v>7737</v>
      </c>
      <c r="U6203" t="s">
        <v>13717</v>
      </c>
    </row>
    <row r="6204" spans="17:21">
      <c r="Q6204">
        <v>6</v>
      </c>
      <c r="R6204">
        <v>46</v>
      </c>
      <c r="S6204">
        <v>37</v>
      </c>
      <c r="T6204" t="s">
        <v>7741</v>
      </c>
      <c r="U6204" t="s">
        <v>13718</v>
      </c>
    </row>
    <row r="6205" spans="17:21">
      <c r="Q6205">
        <v>6</v>
      </c>
      <c r="R6205">
        <v>46</v>
      </c>
      <c r="S6205">
        <v>38</v>
      </c>
      <c r="T6205" t="s">
        <v>7745</v>
      </c>
      <c r="U6205" t="s">
        <v>13719</v>
      </c>
    </row>
    <row r="6206" spans="17:21">
      <c r="Q6206">
        <v>6</v>
      </c>
      <c r="R6206">
        <v>46</v>
      </c>
      <c r="S6206">
        <v>39</v>
      </c>
      <c r="T6206" t="s">
        <v>7749</v>
      </c>
      <c r="U6206" t="s">
        <v>13720</v>
      </c>
    </row>
    <row r="6207" spans="17:21">
      <c r="Q6207">
        <v>6</v>
      </c>
      <c r="R6207">
        <v>46</v>
      </c>
      <c r="S6207">
        <v>40</v>
      </c>
      <c r="T6207" t="s">
        <v>7753</v>
      </c>
      <c r="U6207" t="s">
        <v>13721</v>
      </c>
    </row>
    <row r="6208" spans="17:21">
      <c r="Q6208">
        <v>6</v>
      </c>
      <c r="R6208">
        <v>46</v>
      </c>
      <c r="S6208">
        <v>41</v>
      </c>
      <c r="T6208" t="s">
        <v>7757</v>
      </c>
      <c r="U6208" t="s">
        <v>13722</v>
      </c>
    </row>
    <row r="6209" spans="17:21">
      <c r="Q6209">
        <v>6</v>
      </c>
      <c r="R6209">
        <v>46</v>
      </c>
      <c r="S6209">
        <v>42</v>
      </c>
      <c r="T6209" t="s">
        <v>7761</v>
      </c>
      <c r="U6209" t="s">
        <v>13723</v>
      </c>
    </row>
    <row r="6210" spans="17:21">
      <c r="Q6210">
        <v>6</v>
      </c>
      <c r="R6210">
        <v>46</v>
      </c>
      <c r="S6210">
        <v>43</v>
      </c>
      <c r="T6210" t="s">
        <v>7765</v>
      </c>
      <c r="U6210" t="s">
        <v>13724</v>
      </c>
    </row>
    <row r="6211" spans="17:21">
      <c r="Q6211">
        <v>6</v>
      </c>
      <c r="R6211">
        <v>47</v>
      </c>
      <c r="S6211">
        <v>1</v>
      </c>
      <c r="T6211" t="s">
        <v>7769</v>
      </c>
      <c r="U6211" t="s">
        <v>13725</v>
      </c>
    </row>
    <row r="6212" spans="17:21">
      <c r="Q6212">
        <v>6</v>
      </c>
      <c r="R6212">
        <v>47</v>
      </c>
      <c r="S6212">
        <v>2</v>
      </c>
      <c r="T6212" t="s">
        <v>7773</v>
      </c>
      <c r="U6212" t="s">
        <v>13726</v>
      </c>
    </row>
    <row r="6213" spans="17:21">
      <c r="Q6213">
        <v>6</v>
      </c>
      <c r="R6213">
        <v>47</v>
      </c>
      <c r="S6213">
        <v>3</v>
      </c>
      <c r="T6213" t="s">
        <v>7777</v>
      </c>
      <c r="U6213" t="s">
        <v>13727</v>
      </c>
    </row>
    <row r="6214" spans="17:21">
      <c r="Q6214">
        <v>6</v>
      </c>
      <c r="R6214">
        <v>47</v>
      </c>
      <c r="S6214">
        <v>4</v>
      </c>
      <c r="T6214" t="s">
        <v>13728</v>
      </c>
      <c r="U6214" t="s">
        <v>13729</v>
      </c>
    </row>
    <row r="6215" spans="17:21">
      <c r="Q6215">
        <v>6</v>
      </c>
      <c r="R6215">
        <v>47</v>
      </c>
      <c r="S6215">
        <v>5</v>
      </c>
      <c r="T6215" t="s">
        <v>7781</v>
      </c>
      <c r="U6215" t="s">
        <v>13730</v>
      </c>
    </row>
    <row r="6216" spans="17:21">
      <c r="Q6216">
        <v>6</v>
      </c>
      <c r="R6216">
        <v>47</v>
      </c>
      <c r="S6216">
        <v>6</v>
      </c>
      <c r="T6216" t="s">
        <v>7785</v>
      </c>
      <c r="U6216" t="s">
        <v>13731</v>
      </c>
    </row>
    <row r="6217" spans="17:21">
      <c r="Q6217">
        <v>6</v>
      </c>
      <c r="R6217">
        <v>47</v>
      </c>
      <c r="S6217">
        <v>7</v>
      </c>
      <c r="T6217" t="s">
        <v>7789</v>
      </c>
      <c r="U6217" t="s">
        <v>13732</v>
      </c>
    </row>
    <row r="6218" spans="17:21">
      <c r="Q6218">
        <v>6</v>
      </c>
      <c r="R6218">
        <v>47</v>
      </c>
      <c r="S6218">
        <v>8</v>
      </c>
      <c r="T6218" t="s">
        <v>7793</v>
      </c>
      <c r="U6218" t="s">
        <v>13733</v>
      </c>
    </row>
    <row r="6219" spans="17:21">
      <c r="Q6219">
        <v>6</v>
      </c>
      <c r="R6219">
        <v>47</v>
      </c>
      <c r="S6219">
        <v>9</v>
      </c>
      <c r="T6219" t="s">
        <v>7797</v>
      </c>
      <c r="U6219" t="s">
        <v>13734</v>
      </c>
    </row>
    <row r="6220" spans="17:21">
      <c r="Q6220">
        <v>6</v>
      </c>
      <c r="R6220">
        <v>47</v>
      </c>
      <c r="S6220">
        <v>10</v>
      </c>
      <c r="T6220" t="s">
        <v>7801</v>
      </c>
      <c r="U6220" t="s">
        <v>13735</v>
      </c>
    </row>
    <row r="6221" spans="17:21">
      <c r="Q6221">
        <v>6</v>
      </c>
      <c r="R6221">
        <v>47</v>
      </c>
      <c r="S6221">
        <v>11</v>
      </c>
      <c r="T6221" t="s">
        <v>7805</v>
      </c>
      <c r="U6221" t="s">
        <v>13736</v>
      </c>
    </row>
    <row r="6222" spans="17:21">
      <c r="Q6222">
        <v>6</v>
      </c>
      <c r="R6222">
        <v>47</v>
      </c>
      <c r="S6222">
        <v>12</v>
      </c>
      <c r="T6222" t="s">
        <v>13737</v>
      </c>
      <c r="U6222" t="s">
        <v>13738</v>
      </c>
    </row>
    <row r="6223" spans="17:21">
      <c r="Q6223">
        <v>6</v>
      </c>
      <c r="R6223">
        <v>47</v>
      </c>
      <c r="S6223">
        <v>13</v>
      </c>
      <c r="T6223" t="s">
        <v>7809</v>
      </c>
      <c r="U6223" t="s">
        <v>13739</v>
      </c>
    </row>
    <row r="6224" spans="17:21">
      <c r="Q6224">
        <v>6</v>
      </c>
      <c r="R6224">
        <v>47</v>
      </c>
      <c r="S6224">
        <v>14</v>
      </c>
      <c r="T6224" t="s">
        <v>7813</v>
      </c>
      <c r="U6224" t="s">
        <v>13740</v>
      </c>
    </row>
    <row r="6225" spans="17:21">
      <c r="Q6225">
        <v>6</v>
      </c>
      <c r="R6225">
        <v>47</v>
      </c>
      <c r="S6225">
        <v>15</v>
      </c>
      <c r="T6225" t="s">
        <v>7817</v>
      </c>
      <c r="U6225" t="s">
        <v>13741</v>
      </c>
    </row>
    <row r="6226" spans="17:21">
      <c r="Q6226">
        <v>6</v>
      </c>
      <c r="R6226">
        <v>47</v>
      </c>
      <c r="S6226">
        <v>16</v>
      </c>
      <c r="T6226" t="s">
        <v>7821</v>
      </c>
      <c r="U6226" t="s">
        <v>13742</v>
      </c>
    </row>
    <row r="6227" spans="17:21">
      <c r="Q6227">
        <v>6</v>
      </c>
      <c r="R6227">
        <v>47</v>
      </c>
      <c r="S6227">
        <v>17</v>
      </c>
      <c r="T6227" t="s">
        <v>7825</v>
      </c>
      <c r="U6227" t="s">
        <v>13743</v>
      </c>
    </row>
    <row r="6228" spans="17:21">
      <c r="Q6228">
        <v>6</v>
      </c>
      <c r="R6228">
        <v>47</v>
      </c>
      <c r="S6228">
        <v>18</v>
      </c>
      <c r="T6228" t="s">
        <v>7829</v>
      </c>
      <c r="U6228" t="s">
        <v>13744</v>
      </c>
    </row>
    <row r="6229" spans="17:21">
      <c r="Q6229">
        <v>6</v>
      </c>
      <c r="R6229">
        <v>47</v>
      </c>
      <c r="S6229">
        <v>19</v>
      </c>
      <c r="T6229" t="s">
        <v>7833</v>
      </c>
      <c r="U6229" t="s">
        <v>13745</v>
      </c>
    </row>
    <row r="6230" spans="17:21">
      <c r="Q6230">
        <v>6</v>
      </c>
      <c r="R6230">
        <v>47</v>
      </c>
      <c r="S6230">
        <v>20</v>
      </c>
      <c r="T6230" t="s">
        <v>7837</v>
      </c>
      <c r="U6230" t="s">
        <v>13746</v>
      </c>
    </row>
    <row r="6231" spans="17:21">
      <c r="Q6231">
        <v>6</v>
      </c>
      <c r="R6231">
        <v>47</v>
      </c>
      <c r="S6231">
        <v>21</v>
      </c>
      <c r="T6231" t="s">
        <v>7841</v>
      </c>
      <c r="U6231" t="s">
        <v>13747</v>
      </c>
    </row>
    <row r="6232" spans="17:21">
      <c r="Q6232">
        <v>6</v>
      </c>
      <c r="R6232">
        <v>47</v>
      </c>
      <c r="S6232">
        <v>22</v>
      </c>
      <c r="T6232" t="s">
        <v>7844</v>
      </c>
      <c r="U6232" t="s">
        <v>13748</v>
      </c>
    </row>
    <row r="6233" spans="17:21">
      <c r="Q6233">
        <v>6</v>
      </c>
      <c r="R6233">
        <v>47</v>
      </c>
      <c r="S6233">
        <v>23</v>
      </c>
      <c r="T6233" t="s">
        <v>7848</v>
      </c>
      <c r="U6233" t="s">
        <v>13749</v>
      </c>
    </row>
    <row r="6234" spans="17:21">
      <c r="Q6234">
        <v>6</v>
      </c>
      <c r="R6234">
        <v>47</v>
      </c>
      <c r="S6234">
        <v>24</v>
      </c>
      <c r="T6234" t="s">
        <v>7852</v>
      </c>
      <c r="U6234" t="s">
        <v>13750</v>
      </c>
    </row>
    <row r="6235" spans="17:21">
      <c r="Q6235">
        <v>6</v>
      </c>
      <c r="R6235">
        <v>47</v>
      </c>
      <c r="S6235">
        <v>25</v>
      </c>
      <c r="T6235" t="s">
        <v>7856</v>
      </c>
      <c r="U6235" t="s">
        <v>13751</v>
      </c>
    </row>
    <row r="6236" spans="17:21">
      <c r="Q6236">
        <v>6</v>
      </c>
      <c r="R6236">
        <v>47</v>
      </c>
      <c r="S6236">
        <v>26</v>
      </c>
      <c r="T6236" t="s">
        <v>7860</v>
      </c>
      <c r="U6236" t="s">
        <v>13752</v>
      </c>
    </row>
    <row r="6237" spans="17:21">
      <c r="Q6237">
        <v>6</v>
      </c>
      <c r="R6237">
        <v>47</v>
      </c>
      <c r="S6237">
        <v>27</v>
      </c>
      <c r="T6237" t="s">
        <v>7864</v>
      </c>
      <c r="U6237" t="s">
        <v>13753</v>
      </c>
    </row>
    <row r="6238" spans="17:21">
      <c r="Q6238">
        <v>6</v>
      </c>
      <c r="R6238">
        <v>47</v>
      </c>
      <c r="S6238">
        <v>28</v>
      </c>
      <c r="T6238" t="s">
        <v>7868</v>
      </c>
      <c r="U6238" t="s">
        <v>13754</v>
      </c>
    </row>
    <row r="6239" spans="17:21">
      <c r="Q6239">
        <v>6</v>
      </c>
      <c r="R6239">
        <v>47</v>
      </c>
      <c r="S6239">
        <v>29</v>
      </c>
      <c r="T6239" t="s">
        <v>7871</v>
      </c>
      <c r="U6239" t="s">
        <v>13755</v>
      </c>
    </row>
    <row r="6240" spans="17:21">
      <c r="Q6240">
        <v>6</v>
      </c>
      <c r="R6240">
        <v>47</v>
      </c>
      <c r="S6240">
        <v>30</v>
      </c>
      <c r="T6240" t="s">
        <v>7875</v>
      </c>
      <c r="U6240" t="s">
        <v>13756</v>
      </c>
    </row>
    <row r="6241" spans="17:21">
      <c r="Q6241">
        <v>6</v>
      </c>
      <c r="R6241">
        <v>47</v>
      </c>
      <c r="S6241">
        <v>31</v>
      </c>
      <c r="T6241" t="s">
        <v>7879</v>
      </c>
      <c r="U6241" t="s">
        <v>13757</v>
      </c>
    </row>
    <row r="6242" spans="17:21">
      <c r="Q6242">
        <v>6</v>
      </c>
      <c r="R6242">
        <v>47</v>
      </c>
      <c r="S6242">
        <v>32</v>
      </c>
      <c r="T6242" t="s">
        <v>7883</v>
      </c>
      <c r="U6242" t="s">
        <v>13758</v>
      </c>
    </row>
    <row r="6243" spans="17:21">
      <c r="Q6243">
        <v>6</v>
      </c>
      <c r="R6243">
        <v>47</v>
      </c>
      <c r="S6243">
        <v>33</v>
      </c>
      <c r="T6243" t="s">
        <v>7887</v>
      </c>
      <c r="U6243" t="s">
        <v>13759</v>
      </c>
    </row>
    <row r="6244" spans="17:21">
      <c r="Q6244">
        <v>6</v>
      </c>
      <c r="R6244">
        <v>47</v>
      </c>
      <c r="S6244">
        <v>34</v>
      </c>
      <c r="T6244" t="s">
        <v>7890</v>
      </c>
      <c r="U6244" t="s">
        <v>13760</v>
      </c>
    </row>
    <row r="6245" spans="17:21">
      <c r="Q6245">
        <v>6</v>
      </c>
      <c r="R6245">
        <v>47</v>
      </c>
      <c r="S6245">
        <v>35</v>
      </c>
      <c r="T6245" t="s">
        <v>7893</v>
      </c>
      <c r="U6245" t="s">
        <v>13761</v>
      </c>
    </row>
    <row r="6246" spans="17:21">
      <c r="Q6246">
        <v>6</v>
      </c>
      <c r="R6246">
        <v>47</v>
      </c>
      <c r="S6246">
        <v>36</v>
      </c>
      <c r="T6246" t="s">
        <v>7896</v>
      </c>
      <c r="U6246" t="s">
        <v>13762</v>
      </c>
    </row>
    <row r="6247" spans="17:21">
      <c r="Q6247">
        <v>6</v>
      </c>
      <c r="R6247">
        <v>47</v>
      </c>
      <c r="S6247">
        <v>37</v>
      </c>
      <c r="T6247" t="s">
        <v>7899</v>
      </c>
      <c r="U6247" t="s">
        <v>13763</v>
      </c>
    </row>
    <row r="6248" spans="17:21">
      <c r="Q6248">
        <v>6</v>
      </c>
      <c r="R6248">
        <v>47</v>
      </c>
      <c r="S6248">
        <v>38</v>
      </c>
      <c r="T6248" t="s">
        <v>7902</v>
      </c>
      <c r="U6248" t="s">
        <v>13764</v>
      </c>
    </row>
    <row r="6249" spans="17:21">
      <c r="Q6249">
        <v>6</v>
      </c>
      <c r="R6249">
        <v>47</v>
      </c>
      <c r="S6249">
        <v>39</v>
      </c>
      <c r="T6249" t="s">
        <v>7905</v>
      </c>
      <c r="U6249" t="s">
        <v>13765</v>
      </c>
    </row>
    <row r="6250" spans="17:21">
      <c r="Q6250">
        <v>6</v>
      </c>
      <c r="R6250">
        <v>47</v>
      </c>
      <c r="S6250">
        <v>40</v>
      </c>
      <c r="T6250" t="s">
        <v>7908</v>
      </c>
      <c r="U6250" t="s">
        <v>13766</v>
      </c>
    </row>
    <row r="6251" spans="17:21">
      <c r="Q6251">
        <v>6</v>
      </c>
      <c r="R6251">
        <v>47</v>
      </c>
      <c r="S6251">
        <v>41</v>
      </c>
      <c r="T6251" t="s">
        <v>7912</v>
      </c>
      <c r="U6251" t="s">
        <v>13767</v>
      </c>
    </row>
    <row r="6252" spans="17:21">
      <c r="Q6252">
        <v>6</v>
      </c>
      <c r="R6252">
        <v>47</v>
      </c>
      <c r="S6252">
        <v>42</v>
      </c>
      <c r="T6252" t="s">
        <v>7916</v>
      </c>
      <c r="U6252" t="s">
        <v>13768</v>
      </c>
    </row>
    <row r="6253" spans="17:21">
      <c r="Q6253">
        <v>6</v>
      </c>
      <c r="R6253">
        <v>47</v>
      </c>
      <c r="S6253">
        <v>43</v>
      </c>
      <c r="T6253" t="s">
        <v>7919</v>
      </c>
      <c r="U6253" t="s">
        <v>13769</v>
      </c>
    </row>
  </sheetData>
  <mergeCells count="1">
    <mergeCell ref="Z10:AA10"/>
  </mergeCells>
  <phoneticPr fontId="4"/>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W333"/>
  <sheetViews>
    <sheetView workbookViewId="0"/>
  </sheetViews>
  <sheetFormatPr defaultRowHeight="13.5"/>
  <cols>
    <col min="1" max="1" width="2.625" style="91" customWidth="1"/>
    <col min="2" max="2" width="5.5" style="91" bestFit="1" customWidth="1"/>
    <col min="3" max="21" width="10.625" style="91" customWidth="1"/>
    <col min="22" max="22" width="1.625" style="91" customWidth="1"/>
    <col min="23" max="28" width="8.75" style="91" customWidth="1"/>
    <col min="29" max="30" width="3.5" style="91" bestFit="1" customWidth="1"/>
    <col min="31" max="31" width="8.75" style="91" customWidth="1"/>
    <col min="32" max="32" width="20.75" style="91" customWidth="1"/>
    <col min="33" max="33" width="3.5" style="91" bestFit="1" customWidth="1"/>
    <col min="34" max="34" width="8.75" style="91" customWidth="1"/>
    <col min="35" max="35" width="20.75" style="91" customWidth="1"/>
    <col min="36" max="36" width="3.5" style="91" bestFit="1" customWidth="1"/>
    <col min="37" max="37" width="8.75" style="91" customWidth="1"/>
    <col min="38" max="38" width="20.75" style="91" customWidth="1"/>
    <col min="39" max="39" width="3.5" style="91" bestFit="1" customWidth="1"/>
    <col min="40" max="40" width="8.75" style="91" customWidth="1"/>
    <col min="41" max="41" width="20.75" style="91" customWidth="1"/>
    <col min="42" max="42" width="3.5" style="91" bestFit="1" customWidth="1"/>
    <col min="43" max="43" width="8.75" style="91" customWidth="1"/>
    <col min="44" max="44" width="20.75" style="91" customWidth="1"/>
    <col min="45" max="45" width="3.5" style="91" bestFit="1" customWidth="1"/>
    <col min="46" max="46" width="8.75" style="91" customWidth="1"/>
    <col min="47" max="47" width="20.75" style="91" customWidth="1"/>
    <col min="48" max="49" width="9" style="91" customWidth="1"/>
    <col min="50" max="50" width="2.75" style="91" customWidth="1"/>
    <col min="51" max="52" width="3.5" style="91" bestFit="1" customWidth="1"/>
    <col min="53" max="53" width="16.125" style="91" bestFit="1" customWidth="1"/>
    <col min="54" max="54" width="3.5" style="91" bestFit="1" customWidth="1"/>
    <col min="55" max="55" width="9.5" style="91" bestFit="1" customWidth="1"/>
    <col min="56" max="56" width="6.5" style="91" bestFit="1" customWidth="1"/>
    <col min="57" max="57" width="1.625" style="91" customWidth="1"/>
    <col min="58" max="59" width="3.5" style="91" bestFit="1" customWidth="1"/>
    <col min="60" max="60" width="11.625" style="91" bestFit="1" customWidth="1"/>
    <col min="61" max="61" width="6.5" style="91" bestFit="1" customWidth="1"/>
    <col min="62" max="62" width="20.5" style="91" bestFit="1" customWidth="1"/>
    <col min="63" max="63" width="9.5" style="91" bestFit="1" customWidth="1"/>
    <col min="64" max="64" width="1.625" style="91" customWidth="1"/>
    <col min="65" max="66" width="3.5" style="91" bestFit="1" customWidth="1"/>
    <col min="67" max="68" width="9" style="91"/>
    <col min="69" max="69" width="2.625" style="91" customWidth="1"/>
    <col min="70" max="70" width="7.5" style="91" bestFit="1" customWidth="1"/>
    <col min="71" max="71" width="1.625" style="91" customWidth="1"/>
    <col min="72" max="72" width="2.5" style="91" bestFit="1" customWidth="1"/>
    <col min="73" max="74" width="9" style="91"/>
    <col min="75" max="75" width="2.625" style="91" customWidth="1"/>
  </cols>
  <sheetData>
    <row r="1" spans="2:74" ht="27">
      <c r="B1" s="56" t="s">
        <v>13785</v>
      </c>
      <c r="AD1" s="95" t="s">
        <v>13851</v>
      </c>
      <c r="AY1" s="31" t="s">
        <v>13852</v>
      </c>
      <c r="BF1" s="31" t="s">
        <v>13853</v>
      </c>
      <c r="BM1" s="31" t="s">
        <v>13854</v>
      </c>
      <c r="BR1" s="91" t="s">
        <v>13855</v>
      </c>
    </row>
    <row r="2" spans="2:74">
      <c r="AY2" s="179" t="str">
        <f>G6</f>
        <v>RX4</v>
      </c>
      <c r="AZ2" s="179" t="str">
        <f>H6</f>
        <v>RY4</v>
      </c>
    </row>
    <row r="3" spans="2:74">
      <c r="W3" s="96" t="s">
        <v>13856</v>
      </c>
      <c r="X3" s="96" t="s">
        <v>13857</v>
      </c>
      <c r="Y3" s="96" t="s">
        <v>13858</v>
      </c>
      <c r="Z3" s="96" t="s">
        <v>13858</v>
      </c>
      <c r="AA3" s="96" t="s">
        <v>13858</v>
      </c>
      <c r="AC3" s="97" t="s">
        <v>13859</v>
      </c>
      <c r="AD3" s="98" t="s">
        <v>13860</v>
      </c>
      <c r="AE3" s="99" t="s">
        <v>13861</v>
      </c>
      <c r="AF3" s="100" t="s">
        <v>13862</v>
      </c>
      <c r="AG3" s="99" t="s">
        <v>13863</v>
      </c>
      <c r="AH3" s="99" t="s">
        <v>13864</v>
      </c>
      <c r="AI3" s="99" t="s">
        <v>13865</v>
      </c>
      <c r="AJ3" s="100" t="s">
        <v>13866</v>
      </c>
      <c r="AK3" s="100" t="s">
        <v>13867</v>
      </c>
      <c r="AL3" s="100" t="s">
        <v>13868</v>
      </c>
      <c r="AM3" s="100" t="s">
        <v>13869</v>
      </c>
      <c r="AN3" s="100" t="s">
        <v>13870</v>
      </c>
      <c r="AO3" s="100" t="s">
        <v>14659</v>
      </c>
      <c r="AP3" s="100" t="s">
        <v>13872</v>
      </c>
      <c r="AQ3" s="100" t="s">
        <v>13861</v>
      </c>
      <c r="AR3" s="99" t="s">
        <v>13874</v>
      </c>
      <c r="AS3" s="100" t="s">
        <v>13863</v>
      </c>
      <c r="AT3" s="100" t="s">
        <v>13864</v>
      </c>
      <c r="AU3" s="100" t="s">
        <v>13877</v>
      </c>
      <c r="BD3" s="39">
        <f ca="1">IF(OR(AY4=1,AY4=4),IF(ISERROR(VLOOKUP(BD4,BD6:BD107,1,FALSE)),1,0),0)</f>
        <v>0</v>
      </c>
      <c r="BK3" s="39">
        <f ca="1">IF(BF4=5,IF(ISERROR(VLOOKUP(BK4,BK6:BK200,1,FALSE)),1,0),0)</f>
        <v>0</v>
      </c>
      <c r="BP3" s="39">
        <f ca="1">IF(BM4=6,IF(BO6=BP6,0,1),0)</f>
        <v>0</v>
      </c>
    </row>
    <row r="4" spans="2:74">
      <c r="B4" s="91">
        <v>1</v>
      </c>
      <c r="C4" s="91" t="s">
        <v>13786</v>
      </c>
      <c r="W4" s="89" t="s">
        <v>13878</v>
      </c>
      <c r="X4" s="89" t="s">
        <v>13879</v>
      </c>
      <c r="Y4" s="101" t="s">
        <v>13880</v>
      </c>
      <c r="Z4" s="89" t="s">
        <v>13881</v>
      </c>
      <c r="AA4" s="89"/>
      <c r="AC4" s="154"/>
      <c r="AD4" s="154"/>
      <c r="AE4" s="102" t="str">
        <f ca="1">AE7&amp;AE10&amp;AH7&amp;AK7&amp;AE11&amp;AE15&amp;AH15&amp;AE19&amp;AE20&amp;AE21&amp;AH21&amp;AE22&amp;AE23&amp;AE24&amp;AH24&amp;AH27&amp;AK27&amp;AN27&amp;AE30&amp;AH30&amp;AE31&amp;AH31</f>
        <v>「発注機関」を選択してください。
大分類のプルダウンリストから選択し、必要に応じて中分類、小分類と順に選択することで、対象の発注機関を指定してください。</v>
      </c>
      <c r="AF4" s="103" t="str">
        <f ca="1">IF(AE4="",AF37,AE4&amp;$AD$1&amp;AF37)</f>
        <v xml:space="preserve">「発注機関」を選択してください。
大分類のプルダウンリストから選択し、必要に応じて中分類、小分類と順に選択することで、対象の発注機関を指定してください。
</v>
      </c>
      <c r="AG4" s="154"/>
      <c r="AH4" s="154"/>
      <c r="AI4" s="103" t="str">
        <f ca="1">IF(AH65="",AH162,AH65&amp;$AD$1&amp;AH162)</f>
        <v/>
      </c>
      <c r="AJ4" s="154"/>
      <c r="AK4" s="154"/>
      <c r="AL4" s="103" t="str">
        <f ca="1">IF(AK65="",AK162,AK65&amp;$AD$1&amp;AK162)</f>
        <v/>
      </c>
      <c r="AM4" s="154"/>
      <c r="AN4" s="154"/>
      <c r="AO4" s="103" t="str">
        <f ca="1">IF(AN65="",AN162,AN65&amp;$AD$1&amp;AN162)</f>
        <v/>
      </c>
      <c r="AP4" s="154"/>
      <c r="AQ4" s="102" t="str">
        <f ca="1">AQ8&amp;AQ18&amp;AQ21&amp;AQ23&amp;AQ30</f>
        <v/>
      </c>
      <c r="AR4" s="103" t="str">
        <f ca="1">IF(AQ4="",AR37,AQ4&amp;$AD$1&amp;AR37)</f>
        <v/>
      </c>
      <c r="AS4" s="154"/>
      <c r="AT4" s="154"/>
      <c r="AU4" s="154"/>
      <c r="AY4" s="37">
        <f ca="1">INDIRECT($B$1&amp;AY2)</f>
        <v>0</v>
      </c>
      <c r="AZ4" s="37">
        <f ca="1">INDIRECT($B$1&amp;AZ2)</f>
        <v>0</v>
      </c>
      <c r="BB4" s="37">
        <f>INT(AA21/1000)</f>
        <v>0</v>
      </c>
      <c r="BD4" s="104">
        <f ca="1">AY4*10000+AZ4*100+BB4</f>
        <v>0</v>
      </c>
      <c r="BF4" s="37">
        <f ca="1">AY4</f>
        <v>0</v>
      </c>
      <c r="BG4" s="37">
        <f ca="1">AZ4</f>
        <v>0</v>
      </c>
      <c r="BI4" s="37">
        <f ca="1">E21</f>
        <v>0</v>
      </c>
      <c r="BK4" s="104">
        <f ca="1">BF4*10000000+BG4*100000+BI4</f>
        <v>0</v>
      </c>
      <c r="BM4" s="37">
        <f ca="1">BF4</f>
        <v>0</v>
      </c>
      <c r="BN4" s="37">
        <f ca="1">BG4</f>
        <v>0</v>
      </c>
      <c r="BV4" s="32" t="s">
        <v>13882</v>
      </c>
    </row>
    <row r="5" spans="2:74">
      <c r="W5" s="62"/>
      <c r="X5" s="44"/>
      <c r="Y5" s="44"/>
      <c r="Z5" s="44"/>
      <c r="AA5" s="44"/>
      <c r="AC5" s="154"/>
      <c r="AD5" s="154"/>
      <c r="AE5" s="154"/>
      <c r="AF5" s="154"/>
      <c r="AG5" s="154"/>
      <c r="AH5" s="154"/>
      <c r="AI5" s="154"/>
      <c r="AJ5" s="154"/>
      <c r="AK5" s="154"/>
      <c r="AL5" s="154"/>
      <c r="AM5" s="154"/>
      <c r="AN5" s="154"/>
      <c r="AO5" s="154"/>
      <c r="AP5" s="154"/>
      <c r="AQ5" s="154"/>
      <c r="AR5" s="154"/>
      <c r="AS5" s="154"/>
      <c r="AT5" s="154"/>
      <c r="AU5" s="154"/>
      <c r="AY5" s="105" t="s">
        <v>294</v>
      </c>
      <c r="AZ5" s="105" t="s">
        <v>309</v>
      </c>
      <c r="BA5" s="105" t="s">
        <v>13883</v>
      </c>
      <c r="BB5" s="99" t="s">
        <v>13771</v>
      </c>
      <c r="BC5" s="99" t="s">
        <v>13884</v>
      </c>
      <c r="BD5" s="99" t="s">
        <v>13885</v>
      </c>
      <c r="BF5" s="99" t="s">
        <v>294</v>
      </c>
      <c r="BG5" s="99" t="s">
        <v>309</v>
      </c>
      <c r="BH5" s="99" t="s">
        <v>13788</v>
      </c>
      <c r="BI5" s="99" t="s">
        <v>13886</v>
      </c>
      <c r="BJ5" s="99" t="s">
        <v>13884</v>
      </c>
      <c r="BK5" s="99" t="s">
        <v>13887</v>
      </c>
      <c r="BM5" s="99" t="s">
        <v>294</v>
      </c>
      <c r="BN5" s="99" t="s">
        <v>309</v>
      </c>
      <c r="BO5" s="99" t="s">
        <v>13788</v>
      </c>
      <c r="BP5" s="99" t="s">
        <v>13884</v>
      </c>
      <c r="BR5" s="99" t="s">
        <v>13888</v>
      </c>
      <c r="BT5" s="99"/>
      <c r="BU5" s="99" t="s">
        <v>13889</v>
      </c>
      <c r="BV5" s="99" t="s">
        <v>13890</v>
      </c>
    </row>
    <row r="6" spans="2:74">
      <c r="C6" s="37" t="s">
        <v>13787</v>
      </c>
      <c r="D6" s="37"/>
      <c r="E6" s="57"/>
      <c r="F6" s="58"/>
      <c r="G6" s="59" t="s">
        <v>14717</v>
      </c>
      <c r="H6" s="59" t="s">
        <v>14718</v>
      </c>
      <c r="I6" s="59" t="s">
        <v>14719</v>
      </c>
      <c r="AC6" s="154"/>
      <c r="AD6" s="154"/>
      <c r="AE6" s="154"/>
      <c r="AF6" s="154"/>
      <c r="AG6" s="154"/>
      <c r="AH6" s="154"/>
      <c r="AI6" s="154"/>
      <c r="AJ6" s="154"/>
      <c r="AK6" s="154"/>
      <c r="AL6" s="154"/>
      <c r="AM6" s="154"/>
      <c r="AN6" s="154"/>
      <c r="AO6" s="154"/>
      <c r="AP6" s="154"/>
      <c r="AQ6" s="154"/>
      <c r="AR6" s="154"/>
      <c r="AS6" s="154"/>
      <c r="AT6" s="154"/>
      <c r="AU6" s="154"/>
      <c r="AY6" s="37">
        <v>1</v>
      </c>
      <c r="AZ6" s="37">
        <v>4</v>
      </c>
      <c r="BA6" s="37" t="s">
        <v>329</v>
      </c>
      <c r="BB6" s="37">
        <v>1</v>
      </c>
      <c r="BC6" s="37" t="s">
        <v>226</v>
      </c>
      <c r="BD6" s="39">
        <v>10401</v>
      </c>
      <c r="BF6" s="37">
        <v>5</v>
      </c>
      <c r="BG6" s="37">
        <v>1</v>
      </c>
      <c r="BH6" s="60" t="s">
        <v>316</v>
      </c>
      <c r="BI6" s="39" t="s">
        <v>317</v>
      </c>
      <c r="BJ6" s="37" t="s">
        <v>316</v>
      </c>
      <c r="BK6" s="39">
        <v>50101100</v>
      </c>
      <c r="BM6" s="37">
        <v>6</v>
      </c>
      <c r="BN6" s="64"/>
      <c r="BO6" s="104" t="str">
        <f ca="1">LEFT(E7,5)</f>
        <v/>
      </c>
      <c r="BP6" s="104" t="str">
        <f ca="1">F21</f>
        <v/>
      </c>
      <c r="BR6" s="39">
        <v>203</v>
      </c>
      <c r="BT6" s="37">
        <v>1</v>
      </c>
      <c r="BU6" s="37">
        <v>1</v>
      </c>
      <c r="BV6" s="37">
        <v>100</v>
      </c>
    </row>
    <row r="7" spans="2:74">
      <c r="B7" s="59" t="s">
        <v>13891</v>
      </c>
      <c r="C7" s="60" t="s">
        <v>13788</v>
      </c>
      <c r="D7" s="40" t="s">
        <v>13789</v>
      </c>
      <c r="E7" s="145" t="str">
        <f ca="1">INDIRECT($B$1&amp;B7)</f>
        <v/>
      </c>
      <c r="F7" s="130"/>
      <c r="G7" s="37">
        <f ca="1">INDIRECT($B$1&amp;G6)</f>
        <v>0</v>
      </c>
      <c r="H7" s="37">
        <f t="shared" ref="H7:I7" ca="1" si="0">INDIRECT($B$1&amp;H6)</f>
        <v>0</v>
      </c>
      <c r="I7" s="37">
        <f t="shared" ca="1" si="0"/>
        <v>0</v>
      </c>
      <c r="AC7" s="106" t="str">
        <f ca="1">IF(AD7+AG7+AJ7=0,"①","")</f>
        <v/>
      </c>
      <c r="AD7" s="107">
        <f ca="1">IF(G7=0,1,0)</f>
        <v>1</v>
      </c>
      <c r="AE7" s="102" t="str">
        <f ca="1">IF(AD7&gt;0,AF7,"")</f>
        <v>「発注機関」を選択してください。
大分類のプルダウンリストから選択し、必要に応じて中分類、小分類と順に選択することで、対象の発注機関を指定してください。</v>
      </c>
      <c r="AF7" s="108" t="s">
        <v>13892</v>
      </c>
      <c r="AG7" s="107">
        <f ca="1">IF(G7&gt;0,IF(E7="",1,0),0)</f>
        <v>0</v>
      </c>
      <c r="AH7" s="102" t="str">
        <f ca="1">IF(AG7&gt;0,AI7,"")</f>
        <v/>
      </c>
      <c r="AI7" s="108" t="s">
        <v>13893</v>
      </c>
      <c r="AJ7" s="107">
        <f ca="1">IF(I7&gt;0,IF(E7="",1,0),0)</f>
        <v>0</v>
      </c>
      <c r="AK7" s="102" t="str">
        <f ca="1">IF(AJ7&gt;0,AL7,"")</f>
        <v/>
      </c>
      <c r="AL7" s="108" t="s">
        <v>13894</v>
      </c>
      <c r="AM7" s="154"/>
      <c r="AN7" s="154"/>
      <c r="AO7" s="154"/>
      <c r="AP7" s="154"/>
      <c r="AQ7" s="154"/>
      <c r="AR7" s="154"/>
      <c r="AS7" s="154"/>
      <c r="AT7" s="154"/>
      <c r="AU7" s="154"/>
      <c r="AY7" s="37">
        <v>1</v>
      </c>
      <c r="AZ7" s="37">
        <v>5</v>
      </c>
      <c r="BA7" s="60" t="s">
        <v>334</v>
      </c>
      <c r="BB7" s="37">
        <v>2</v>
      </c>
      <c r="BC7" s="37" t="s">
        <v>229</v>
      </c>
      <c r="BD7" s="39">
        <v>10502</v>
      </c>
      <c r="BF7" s="37">
        <v>5</v>
      </c>
      <c r="BG7" s="37">
        <v>1</v>
      </c>
      <c r="BH7" s="90"/>
      <c r="BI7" s="39" t="s">
        <v>322</v>
      </c>
      <c r="BJ7" s="37" t="s">
        <v>321</v>
      </c>
      <c r="BK7" s="39">
        <v>50101101</v>
      </c>
      <c r="BR7" s="39">
        <v>205</v>
      </c>
      <c r="BT7" s="37">
        <v>2</v>
      </c>
      <c r="BU7" s="37">
        <v>1</v>
      </c>
      <c r="BV7" s="37">
        <v>200</v>
      </c>
    </row>
    <row r="8" spans="2:74">
      <c r="B8" s="61" t="s">
        <v>13895</v>
      </c>
      <c r="C8" s="90"/>
      <c r="D8" s="37" t="s">
        <v>11</v>
      </c>
      <c r="E8" s="145" t="str">
        <f ca="1">INDIRECT($B$1&amp;B8)&amp;""</f>
        <v/>
      </c>
      <c r="F8" s="130"/>
      <c r="G8" s="143"/>
      <c r="H8" s="143"/>
      <c r="I8" s="143"/>
      <c r="AC8" s="39" t="s">
        <v>13896</v>
      </c>
      <c r="AD8" s="154"/>
      <c r="AE8" s="154"/>
      <c r="AF8" s="154"/>
      <c r="AG8" s="154"/>
      <c r="AH8" s="154"/>
      <c r="AI8" s="154"/>
      <c r="AJ8" s="154"/>
      <c r="AK8" s="154"/>
      <c r="AL8" s="154"/>
      <c r="AM8" s="154"/>
      <c r="AN8" s="154"/>
      <c r="AO8" s="154"/>
      <c r="AP8" s="109">
        <f ca="1">IF($AC$7="",0,IF(E8="",1,0))</f>
        <v>0</v>
      </c>
      <c r="AQ8" s="102" t="str">
        <f ca="1">IF(AP8+AP9&gt;0,AR8&amp;IF(AP8+AP9=2,"と","")&amp;AR9,"")</f>
        <v/>
      </c>
      <c r="AR8" s="110" t="str">
        <f ca="1">"「発注機関」の"&amp;IF(AP8&gt;0,"担当者名","")</f>
        <v>「発注機関」の</v>
      </c>
      <c r="AS8" s="154"/>
      <c r="AT8" s="154"/>
      <c r="AU8" s="154"/>
      <c r="AY8" s="37">
        <v>1</v>
      </c>
      <c r="AZ8" s="37">
        <v>5</v>
      </c>
      <c r="BA8" s="90"/>
      <c r="BB8" s="37">
        <v>3</v>
      </c>
      <c r="BC8" s="37" t="s">
        <v>232</v>
      </c>
      <c r="BD8" s="39">
        <v>10503</v>
      </c>
      <c r="BF8" s="37">
        <v>5</v>
      </c>
      <c r="BG8" s="37">
        <v>1</v>
      </c>
      <c r="BH8" s="90"/>
      <c r="BI8" s="39" t="s">
        <v>328</v>
      </c>
      <c r="BJ8" s="37" t="s">
        <v>327</v>
      </c>
      <c r="BK8" s="39">
        <v>50101102</v>
      </c>
      <c r="BR8" s="39">
        <v>302</v>
      </c>
      <c r="BT8" s="37">
        <v>3</v>
      </c>
      <c r="BU8" s="37">
        <v>40</v>
      </c>
      <c r="BV8" s="37">
        <v>500</v>
      </c>
    </row>
    <row r="9" spans="2:74">
      <c r="B9" s="61" t="s">
        <v>13897</v>
      </c>
      <c r="C9" s="62"/>
      <c r="D9" s="37" t="s">
        <v>13</v>
      </c>
      <c r="E9" s="145" t="str">
        <f t="shared" ref="E9:E14" ca="1" si="1">INDIRECT($B$1&amp;B9)&amp;""</f>
        <v/>
      </c>
      <c r="F9" s="130"/>
      <c r="G9" s="143"/>
      <c r="H9" s="143"/>
      <c r="I9" s="143"/>
      <c r="AC9" s="39" t="s">
        <v>13896</v>
      </c>
      <c r="AD9" s="154"/>
      <c r="AE9" s="154"/>
      <c r="AF9" s="154"/>
      <c r="AG9" s="154"/>
      <c r="AH9" s="154"/>
      <c r="AI9" s="154"/>
      <c r="AJ9" s="154"/>
      <c r="AK9" s="154"/>
      <c r="AL9" s="154"/>
      <c r="AM9" s="154"/>
      <c r="AN9" s="154"/>
      <c r="AO9" s="154"/>
      <c r="AP9" s="111">
        <f ca="1">IF($AC$7="",0,IF(E9="",1,0))</f>
        <v>0</v>
      </c>
      <c r="AQ9" s="154"/>
      <c r="AR9" s="110" t="str">
        <f ca="1">IF(AP9&gt;0,"電話番号","")&amp;"を入力してください。"</f>
        <v>を入力してください。</v>
      </c>
      <c r="AS9" s="154"/>
      <c r="AT9" s="154"/>
      <c r="AU9" s="154"/>
      <c r="AY9" s="37">
        <v>1</v>
      </c>
      <c r="AZ9" s="37">
        <v>5</v>
      </c>
      <c r="BA9" s="90"/>
      <c r="BB9" s="37">
        <v>4</v>
      </c>
      <c r="BC9" s="37" t="s">
        <v>234</v>
      </c>
      <c r="BD9" s="39">
        <v>10504</v>
      </c>
      <c r="BF9" s="37">
        <v>5</v>
      </c>
      <c r="BG9" s="37">
        <v>1</v>
      </c>
      <c r="BH9" s="90"/>
      <c r="BI9" s="39" t="s">
        <v>333</v>
      </c>
      <c r="BJ9" s="37" t="s">
        <v>332</v>
      </c>
      <c r="BK9" s="39">
        <v>50101103</v>
      </c>
      <c r="BR9" s="39">
        <v>304</v>
      </c>
    </row>
    <row r="10" spans="2:74">
      <c r="B10" s="61" t="s">
        <v>13898</v>
      </c>
      <c r="C10" s="60" t="s">
        <v>13790</v>
      </c>
      <c r="D10" s="40" t="s">
        <v>13791</v>
      </c>
      <c r="E10" s="145" t="str">
        <f t="shared" ca="1" si="1"/>
        <v/>
      </c>
      <c r="F10" s="130"/>
      <c r="G10" s="143"/>
      <c r="H10" s="143"/>
      <c r="I10" s="143"/>
      <c r="AC10" s="39" t="s">
        <v>13896</v>
      </c>
      <c r="AD10" s="107">
        <f ca="1">IF($AC$7="",-1,IF(E10="",1,0))</f>
        <v>-1</v>
      </c>
      <c r="AE10" s="102" t="str">
        <f ca="1">IF(AD10&gt;0,AF10,"")</f>
        <v/>
      </c>
      <c r="AF10" s="112" t="s">
        <v>13899</v>
      </c>
      <c r="AG10" s="154"/>
      <c r="AH10" s="154"/>
      <c r="AI10" s="154"/>
      <c r="AJ10" s="154"/>
      <c r="AK10" s="154"/>
      <c r="AL10" s="154"/>
      <c r="AM10" s="154"/>
      <c r="AN10" s="154"/>
      <c r="AO10" s="154"/>
      <c r="AP10" s="154"/>
      <c r="AQ10" s="154"/>
      <c r="AR10" s="154"/>
      <c r="AS10" s="154"/>
      <c r="AT10" s="154"/>
      <c r="AU10" s="154"/>
      <c r="AY10" s="37">
        <v>1</v>
      </c>
      <c r="AZ10" s="37">
        <v>5</v>
      </c>
      <c r="BA10" s="90"/>
      <c r="BB10" s="37">
        <v>5</v>
      </c>
      <c r="BC10" s="37" t="s">
        <v>237</v>
      </c>
      <c r="BD10" s="39">
        <v>10505</v>
      </c>
      <c r="BF10" s="37">
        <v>5</v>
      </c>
      <c r="BG10" s="37">
        <v>1</v>
      </c>
      <c r="BH10" s="90"/>
      <c r="BI10" s="39" t="s">
        <v>338</v>
      </c>
      <c r="BJ10" s="37" t="s">
        <v>337</v>
      </c>
      <c r="BK10" s="39">
        <v>50101104</v>
      </c>
      <c r="BR10" s="39">
        <v>305</v>
      </c>
    </row>
    <row r="11" spans="2:74">
      <c r="B11" s="61" t="s">
        <v>13900</v>
      </c>
      <c r="C11" s="90"/>
      <c r="D11" s="40" t="s">
        <v>13792</v>
      </c>
      <c r="E11" s="145" t="str">
        <f t="shared" ca="1" si="1"/>
        <v/>
      </c>
      <c r="F11" s="130"/>
      <c r="G11" s="143"/>
      <c r="H11" s="143"/>
      <c r="I11" s="143"/>
      <c r="AC11" s="106" t="str">
        <f ca="1">IF(AD11+AD12+AD13=0,"②","")</f>
        <v/>
      </c>
      <c r="AD11" s="113">
        <f ca="1">IF($AC$7="",-1,IF(E11="",1,0))</f>
        <v>-1</v>
      </c>
      <c r="AE11" s="102" t="str">
        <f ca="1">IF(SUM(AD11:AD13)&gt;0,AF11&amp;AH11&amp;AG12&amp;AH12&amp;AG13&amp;AH13&amp;AG14&amp;AH14&amp;AI14,"")</f>
        <v/>
      </c>
      <c r="AF11" s="108" t="s">
        <v>13901</v>
      </c>
      <c r="AG11" s="31"/>
      <c r="AH11" s="110" t="str">
        <f ca="1">IF(AD11&gt;0,"会社名","")</f>
        <v/>
      </c>
      <c r="AI11" s="154"/>
      <c r="AJ11" s="154"/>
      <c r="AK11" s="154"/>
      <c r="AL11" s="154"/>
      <c r="AM11" s="154"/>
      <c r="AN11" s="154"/>
      <c r="AO11" s="154"/>
      <c r="AP11" s="154"/>
      <c r="AQ11" s="154"/>
      <c r="AR11" s="154"/>
      <c r="AS11" s="154"/>
      <c r="AT11" s="154"/>
      <c r="AU11" s="154"/>
      <c r="AY11" s="37">
        <v>1</v>
      </c>
      <c r="AZ11" s="37">
        <v>5</v>
      </c>
      <c r="BA11" s="90"/>
      <c r="BB11" s="37">
        <v>6</v>
      </c>
      <c r="BC11" s="37" t="s">
        <v>240</v>
      </c>
      <c r="BD11" s="39">
        <v>10506</v>
      </c>
      <c r="BF11" s="37">
        <v>5</v>
      </c>
      <c r="BG11" s="37">
        <v>1</v>
      </c>
      <c r="BH11" s="90"/>
      <c r="BI11" s="39" t="s">
        <v>343</v>
      </c>
      <c r="BJ11" s="37" t="s">
        <v>342</v>
      </c>
      <c r="BK11" s="39">
        <v>50101105</v>
      </c>
      <c r="BR11" s="39">
        <v>306</v>
      </c>
    </row>
    <row r="12" spans="2:74">
      <c r="B12" s="61" t="s">
        <v>13902</v>
      </c>
      <c r="C12" s="90"/>
      <c r="D12" s="40" t="s">
        <v>13793</v>
      </c>
      <c r="E12" s="145" t="str">
        <f t="shared" ca="1" si="1"/>
        <v/>
      </c>
      <c r="F12" s="130"/>
      <c r="G12" s="143"/>
      <c r="H12" s="143"/>
      <c r="I12" s="143"/>
      <c r="AC12" s="39" t="s">
        <v>13896</v>
      </c>
      <c r="AD12" s="114">
        <f ca="1">IF($AC$7="",-1,IF(E12="",1,0))</f>
        <v>-1</v>
      </c>
      <c r="AE12" s="154"/>
      <c r="AF12" s="154"/>
      <c r="AG12" s="115" t="str">
        <f ca="1">IF(AH11="","",IF(AH12&amp;AH13&amp;AH14="","","、"))</f>
        <v/>
      </c>
      <c r="AH12" s="110" t="str">
        <f ca="1">IF(AD12&gt;0,"所在地","")</f>
        <v/>
      </c>
      <c r="AI12" s="154"/>
      <c r="AJ12" s="154"/>
      <c r="AK12" s="154"/>
      <c r="AL12" s="154"/>
      <c r="AM12" s="154"/>
      <c r="AN12" s="154"/>
      <c r="AO12" s="154"/>
      <c r="AP12" s="154"/>
      <c r="AQ12" s="154"/>
      <c r="AR12" s="154"/>
      <c r="AS12" s="154"/>
      <c r="AT12" s="154"/>
      <c r="AU12" s="154"/>
      <c r="AY12" s="37">
        <v>1</v>
      </c>
      <c r="AZ12" s="37">
        <v>5</v>
      </c>
      <c r="BA12" s="62"/>
      <c r="BB12" s="37">
        <v>7</v>
      </c>
      <c r="BC12" s="37" t="s">
        <v>242</v>
      </c>
      <c r="BD12" s="39">
        <v>10507</v>
      </c>
      <c r="BF12" s="37">
        <v>5</v>
      </c>
      <c r="BG12" s="37">
        <v>1</v>
      </c>
      <c r="BH12" s="90"/>
      <c r="BI12" s="39" t="s">
        <v>348</v>
      </c>
      <c r="BJ12" s="37" t="s">
        <v>347</v>
      </c>
      <c r="BK12" s="39">
        <v>50101106</v>
      </c>
      <c r="BR12" s="39">
        <v>403</v>
      </c>
    </row>
    <row r="13" spans="2:74">
      <c r="B13" s="61" t="s">
        <v>13903</v>
      </c>
      <c r="C13" s="90"/>
      <c r="D13" s="40" t="s">
        <v>13</v>
      </c>
      <c r="E13" s="145" t="str">
        <f t="shared" ca="1" si="1"/>
        <v/>
      </c>
      <c r="F13" s="130"/>
      <c r="G13" s="143"/>
      <c r="H13" s="143"/>
      <c r="I13" s="143"/>
      <c r="AC13" s="39" t="s">
        <v>13896</v>
      </c>
      <c r="AD13" s="114">
        <f ca="1">IF($AC$7="",-1,IF(E13="",1,0))</f>
        <v>-1</v>
      </c>
      <c r="AE13" s="154"/>
      <c r="AF13" s="154"/>
      <c r="AG13" s="115" t="str">
        <f ca="1">IF(AH12="","",IF(AH13&amp;AH14="","","、"))</f>
        <v/>
      </c>
      <c r="AH13" s="110" t="str">
        <f ca="1">IF(AD13&gt;0,"電話番号","")</f>
        <v/>
      </c>
      <c r="AI13" s="154"/>
      <c r="AJ13" s="154"/>
      <c r="AK13" s="154"/>
      <c r="AL13" s="154"/>
      <c r="AM13" s="154"/>
      <c r="AN13" s="154"/>
      <c r="AO13" s="154"/>
      <c r="AP13" s="154"/>
      <c r="AQ13" s="154"/>
      <c r="AR13" s="154"/>
      <c r="AS13" s="154"/>
      <c r="AT13" s="154"/>
      <c r="AU13" s="154"/>
      <c r="AY13" s="37">
        <v>1</v>
      </c>
      <c r="AZ13" s="37">
        <v>6</v>
      </c>
      <c r="BA13" s="60" t="s">
        <v>339</v>
      </c>
      <c r="BB13" s="37">
        <v>8</v>
      </c>
      <c r="BC13" s="37" t="s">
        <v>244</v>
      </c>
      <c r="BD13" s="39">
        <v>10608</v>
      </c>
      <c r="BF13" s="37">
        <v>5</v>
      </c>
      <c r="BG13" s="37">
        <v>1</v>
      </c>
      <c r="BH13" s="90"/>
      <c r="BI13" s="39" t="s">
        <v>353</v>
      </c>
      <c r="BJ13" s="37" t="s">
        <v>352</v>
      </c>
      <c r="BK13" s="39">
        <v>50101107</v>
      </c>
      <c r="BR13" s="39">
        <v>405</v>
      </c>
    </row>
    <row r="14" spans="2:74">
      <c r="B14" s="61" t="s">
        <v>13904</v>
      </c>
      <c r="C14" s="62"/>
      <c r="D14" s="37" t="s">
        <v>16</v>
      </c>
      <c r="E14" s="145" t="str">
        <f t="shared" ca="1" si="1"/>
        <v/>
      </c>
      <c r="F14" s="130"/>
      <c r="G14" s="143"/>
      <c r="H14" s="143"/>
      <c r="I14" s="143"/>
      <c r="AC14" s="39" t="s">
        <v>13896</v>
      </c>
      <c r="AD14" s="116">
        <f ca="1">IF($AC$7="",-1,IF(E14="",1,0))</f>
        <v>-1</v>
      </c>
      <c r="AE14" s="154"/>
      <c r="AF14" s="154"/>
      <c r="AG14" s="115" t="str">
        <f ca="1">IF(AH13="","",IF(AH14="","","、"))</f>
        <v/>
      </c>
      <c r="AH14" s="110" t="str">
        <f ca="1">IF(AD14&gt;0,"FAX番号","")</f>
        <v/>
      </c>
      <c r="AI14" s="112" t="s">
        <v>13905</v>
      </c>
      <c r="AJ14" s="154"/>
      <c r="AK14" s="154"/>
      <c r="AL14" s="154"/>
      <c r="AM14" s="154"/>
      <c r="AN14" s="154"/>
      <c r="AO14" s="154"/>
      <c r="AP14" s="154"/>
      <c r="AQ14" s="154"/>
      <c r="AR14" s="154"/>
      <c r="AS14" s="154"/>
      <c r="AT14" s="154"/>
      <c r="AU14" s="154"/>
      <c r="AY14" s="37">
        <v>1</v>
      </c>
      <c r="AZ14" s="37">
        <v>6</v>
      </c>
      <c r="BA14" s="90"/>
      <c r="BB14" s="37">
        <v>9</v>
      </c>
      <c r="BC14" s="37" t="s">
        <v>246</v>
      </c>
      <c r="BD14" s="39">
        <v>10609</v>
      </c>
      <c r="BF14" s="37">
        <v>5</v>
      </c>
      <c r="BG14" s="37">
        <v>1</v>
      </c>
      <c r="BH14" s="90"/>
      <c r="BI14" s="39" t="s">
        <v>358</v>
      </c>
      <c r="BJ14" s="37" t="s">
        <v>357</v>
      </c>
      <c r="BK14" s="39">
        <v>50101108</v>
      </c>
      <c r="BR14" s="39">
        <v>406</v>
      </c>
    </row>
    <row r="15" spans="2:74">
      <c r="B15" s="61" t="s">
        <v>13906</v>
      </c>
      <c r="C15" s="60" t="s">
        <v>6</v>
      </c>
      <c r="D15" s="66" t="s">
        <v>13794</v>
      </c>
      <c r="E15" s="85">
        <f ca="1">INDIRECT($B$1&amp;B15)</f>
        <v>0</v>
      </c>
      <c r="F15" s="85">
        <f ca="1">IF(E15=0,0,E15-12)</f>
        <v>0</v>
      </c>
      <c r="G15" s="143"/>
      <c r="H15" s="143"/>
      <c r="I15" s="143"/>
      <c r="Y15" s="63">
        <f ca="1">DATE(E15+1988,E16,E17)</f>
        <v>32111</v>
      </c>
      <c r="Z15" s="37">
        <f ca="1">YEAR(Y15)-1988</f>
        <v>-1</v>
      </c>
      <c r="AA15" s="117">
        <f ca="1">E15*10000+E16*100+E17</f>
        <v>0</v>
      </c>
      <c r="AC15" s="118" t="s">
        <v>14660</v>
      </c>
      <c r="AD15" s="107">
        <f ca="1">IF($AC$11="",-1,IF(AND(E15&gt;0,E16&gt;0,E17&gt;0),0,1))</f>
        <v>-1</v>
      </c>
      <c r="AE15" s="102" t="str">
        <f t="shared" ref="AE15" ca="1" si="2">IF(AD15&gt;0,AF15,"")</f>
        <v/>
      </c>
      <c r="AF15" s="112" t="s">
        <v>14661</v>
      </c>
      <c r="AG15" s="107">
        <f ca="1">IF(AD15=0,IF(AND(E15=Z15,E16=Z16,E17=Z17),0,1),-1)</f>
        <v>-1</v>
      </c>
      <c r="AH15" s="102" t="str">
        <f ca="1">IF(AG15&gt;0,AI15,"")</f>
        <v/>
      </c>
      <c r="AI15" s="108" t="s">
        <v>13907</v>
      </c>
      <c r="AJ15" s="154"/>
      <c r="AK15" s="154"/>
      <c r="AL15" s="154"/>
      <c r="AM15" s="154"/>
      <c r="AN15" s="154"/>
      <c r="AO15" s="154"/>
      <c r="AP15" s="154"/>
      <c r="AQ15" s="154"/>
      <c r="AR15" s="154"/>
      <c r="AS15" s="154"/>
      <c r="AT15" s="154"/>
      <c r="AU15" s="154"/>
      <c r="AY15" s="37">
        <v>1</v>
      </c>
      <c r="AZ15" s="37">
        <v>6</v>
      </c>
      <c r="BA15" s="90"/>
      <c r="BB15" s="37">
        <v>10</v>
      </c>
      <c r="BC15" s="37" t="s">
        <v>248</v>
      </c>
      <c r="BD15" s="39">
        <v>10610</v>
      </c>
      <c r="BF15" s="37">
        <v>5</v>
      </c>
      <c r="BG15" s="37">
        <v>1</v>
      </c>
      <c r="BH15" s="90"/>
      <c r="BI15" s="39" t="s">
        <v>363</v>
      </c>
      <c r="BJ15" s="37" t="s">
        <v>362</v>
      </c>
      <c r="BK15" s="39">
        <v>50101109</v>
      </c>
      <c r="BR15" s="39">
        <v>407</v>
      </c>
    </row>
    <row r="16" spans="2:74">
      <c r="B16" s="61" t="s">
        <v>13908</v>
      </c>
      <c r="C16" s="90"/>
      <c r="D16" s="42" t="s">
        <v>13795</v>
      </c>
      <c r="E16" s="85">
        <f t="shared" ref="E16:E31" ca="1" si="3">INDIRECT($B$1&amp;B16)</f>
        <v>0</v>
      </c>
      <c r="F16" s="85">
        <f ca="1">E16</f>
        <v>0</v>
      </c>
      <c r="G16" s="143"/>
      <c r="H16" s="143"/>
      <c r="I16" s="143"/>
      <c r="Z16" s="37">
        <f ca="1">MONTH(Y15)</f>
        <v>11</v>
      </c>
      <c r="AC16" s="118" t="s">
        <v>14660</v>
      </c>
      <c r="AD16" s="156"/>
      <c r="AE16" s="157"/>
      <c r="AF16" s="154"/>
      <c r="AG16" s="154"/>
      <c r="AH16" s="154"/>
      <c r="AI16" s="154"/>
      <c r="AJ16" s="154"/>
      <c r="AK16" s="154"/>
      <c r="AL16" s="154"/>
      <c r="AM16" s="154"/>
      <c r="AN16" s="154"/>
      <c r="AO16" s="154"/>
      <c r="AP16" s="154"/>
      <c r="AQ16" s="154"/>
      <c r="AR16" s="154"/>
      <c r="AS16" s="154"/>
      <c r="AT16" s="154"/>
      <c r="AU16" s="154"/>
      <c r="AY16" s="37">
        <v>1</v>
      </c>
      <c r="AZ16" s="37">
        <v>6</v>
      </c>
      <c r="BA16" s="90"/>
      <c r="BB16" s="37">
        <v>11</v>
      </c>
      <c r="BC16" s="37" t="s">
        <v>251</v>
      </c>
      <c r="BD16" s="39">
        <v>10611</v>
      </c>
      <c r="BF16" s="37">
        <v>5</v>
      </c>
      <c r="BG16" s="37">
        <v>1</v>
      </c>
      <c r="BH16" s="62"/>
      <c r="BI16" s="39" t="s">
        <v>368</v>
      </c>
      <c r="BJ16" s="37" t="s">
        <v>367</v>
      </c>
      <c r="BK16" s="39">
        <v>50101110</v>
      </c>
      <c r="BR16" s="39">
        <v>502</v>
      </c>
    </row>
    <row r="17" spans="2:70">
      <c r="B17" s="61" t="s">
        <v>13909</v>
      </c>
      <c r="C17" s="62"/>
      <c r="D17" s="42" t="s">
        <v>13796</v>
      </c>
      <c r="E17" s="85">
        <f t="shared" ca="1" si="3"/>
        <v>0</v>
      </c>
      <c r="F17" s="85">
        <f ca="1">E17</f>
        <v>0</v>
      </c>
      <c r="G17" s="143"/>
      <c r="H17" s="143"/>
      <c r="I17" s="143"/>
      <c r="Z17" s="37">
        <f ca="1">DAY(Y15)</f>
        <v>30</v>
      </c>
      <c r="AC17" s="118" t="s">
        <v>14660</v>
      </c>
      <c r="AD17" s="156"/>
      <c r="AE17" s="157"/>
      <c r="AF17" s="154"/>
      <c r="AG17" s="154"/>
      <c r="AH17" s="154"/>
      <c r="AI17" s="154"/>
      <c r="AJ17" s="154"/>
      <c r="AK17" s="154"/>
      <c r="AL17" s="154"/>
      <c r="AM17" s="154"/>
      <c r="AN17" s="154"/>
      <c r="AO17" s="154"/>
      <c r="AP17" s="154"/>
      <c r="AQ17" s="154"/>
      <c r="AR17" s="154"/>
      <c r="AS17" s="154"/>
      <c r="AT17" s="154"/>
      <c r="AU17" s="154"/>
      <c r="AY17" s="37">
        <v>1</v>
      </c>
      <c r="AZ17" s="37">
        <v>6</v>
      </c>
      <c r="BA17" s="90"/>
      <c r="BB17" s="37">
        <v>12</v>
      </c>
      <c r="BC17" s="37" t="s">
        <v>254</v>
      </c>
      <c r="BD17" s="39">
        <v>10612</v>
      </c>
      <c r="BF17" s="37">
        <v>5</v>
      </c>
      <c r="BG17" s="37">
        <v>2</v>
      </c>
      <c r="BH17" s="60" t="s">
        <v>734</v>
      </c>
      <c r="BI17" s="39" t="s">
        <v>1571</v>
      </c>
      <c r="BJ17" s="37" t="s">
        <v>734</v>
      </c>
      <c r="BK17" s="39">
        <v>50204100</v>
      </c>
      <c r="BR17" s="39">
        <v>503</v>
      </c>
    </row>
    <row r="18" spans="2:70">
      <c r="B18" s="61" t="s">
        <v>13910</v>
      </c>
      <c r="C18" s="63" t="s">
        <v>12</v>
      </c>
      <c r="D18" s="64"/>
      <c r="E18" s="145" t="str">
        <f ca="1">INDIRECT($B$1&amp;B18)&amp;""</f>
        <v/>
      </c>
      <c r="F18" s="130"/>
      <c r="G18" s="143"/>
      <c r="H18" s="143"/>
      <c r="I18" s="143"/>
      <c r="AC18" s="118" t="s">
        <v>14660</v>
      </c>
      <c r="AD18" s="154"/>
      <c r="AE18" s="154"/>
      <c r="AF18" s="154"/>
      <c r="AG18" s="154"/>
      <c r="AH18" s="154"/>
      <c r="AI18" s="154"/>
      <c r="AJ18" s="154"/>
      <c r="AK18" s="154"/>
      <c r="AL18" s="154"/>
      <c r="AM18" s="154"/>
      <c r="AN18" s="154"/>
      <c r="AO18" s="154"/>
      <c r="AP18" s="107">
        <f ca="1">IF($AC$11="",-1,IF(E18="",1,0))</f>
        <v>-1</v>
      </c>
      <c r="AQ18" s="102" t="str">
        <f ca="1">IF(AP18&gt;0,AR18,"")</f>
        <v/>
      </c>
      <c r="AR18" s="112" t="s">
        <v>14662</v>
      </c>
      <c r="AS18" s="154"/>
      <c r="AT18" s="154"/>
      <c r="AU18" s="154"/>
      <c r="AY18" s="37">
        <v>1</v>
      </c>
      <c r="AZ18" s="37">
        <v>6</v>
      </c>
      <c r="BA18" s="90"/>
      <c r="BB18" s="37">
        <v>13</v>
      </c>
      <c r="BC18" s="37" t="s">
        <v>257</v>
      </c>
      <c r="BD18" s="39">
        <v>10613</v>
      </c>
      <c r="BF18" s="37">
        <v>5</v>
      </c>
      <c r="BG18" s="37">
        <v>2</v>
      </c>
      <c r="BH18" s="90"/>
      <c r="BI18" s="39" t="s">
        <v>1575</v>
      </c>
      <c r="BJ18" s="37" t="s">
        <v>1574</v>
      </c>
      <c r="BK18" s="39">
        <v>50204101</v>
      </c>
      <c r="BR18" s="39">
        <v>504</v>
      </c>
    </row>
    <row r="19" spans="2:70">
      <c r="B19" s="61" t="s">
        <v>13911</v>
      </c>
      <c r="C19" s="65" t="s">
        <v>15</v>
      </c>
      <c r="D19" s="64"/>
      <c r="E19" s="145" t="str">
        <f ca="1">INDIRECT($B$1&amp;B19)&amp;""</f>
        <v/>
      </c>
      <c r="F19" s="130"/>
      <c r="G19" s="143"/>
      <c r="H19" s="143"/>
      <c r="I19" s="143"/>
      <c r="AC19" s="118" t="s">
        <v>14660</v>
      </c>
      <c r="AD19" s="120">
        <f ca="1">IF($AC$11="",-1,IF(E19="",1,0))</f>
        <v>-1</v>
      </c>
      <c r="AE19" s="102" t="str">
        <f t="shared" ref="AE19:AE23" ca="1" si="4">IF(AD19&gt;0,AF19,"")</f>
        <v/>
      </c>
      <c r="AF19" s="112" t="s">
        <v>14663</v>
      </c>
      <c r="AG19" s="31"/>
      <c r="AH19" s="31"/>
      <c r="AI19" s="154"/>
      <c r="AJ19" s="154"/>
      <c r="AK19" s="154"/>
      <c r="AL19" s="154"/>
      <c r="AM19" s="154"/>
      <c r="AN19" s="154"/>
      <c r="AO19" s="154"/>
      <c r="AP19" s="154"/>
      <c r="AQ19" s="154"/>
      <c r="AR19" s="154"/>
      <c r="AS19" s="154"/>
      <c r="AT19" s="154"/>
      <c r="AU19" s="154"/>
      <c r="AY19" s="37">
        <v>1</v>
      </c>
      <c r="AZ19" s="37">
        <v>6</v>
      </c>
      <c r="BA19" s="90"/>
      <c r="BB19" s="37">
        <v>14</v>
      </c>
      <c r="BC19" s="37" t="s">
        <v>260</v>
      </c>
      <c r="BD19" s="39">
        <v>10614</v>
      </c>
      <c r="BF19" s="37">
        <v>5</v>
      </c>
      <c r="BG19" s="37">
        <v>2</v>
      </c>
      <c r="BH19" s="90"/>
      <c r="BI19" s="39" t="s">
        <v>1579</v>
      </c>
      <c r="BJ19" s="37" t="s">
        <v>1578</v>
      </c>
      <c r="BK19" s="39">
        <v>50204102</v>
      </c>
      <c r="BR19" s="39">
        <v>506</v>
      </c>
    </row>
    <row r="20" spans="2:70">
      <c r="B20" s="61" t="s">
        <v>13912</v>
      </c>
      <c r="C20" s="65" t="s">
        <v>17</v>
      </c>
      <c r="D20" s="64"/>
      <c r="E20" s="145" t="str">
        <f ca="1">INDIRECT($B$1&amp;B20)&amp;""</f>
        <v/>
      </c>
      <c r="F20" s="130"/>
      <c r="G20" s="143"/>
      <c r="H20" s="143"/>
      <c r="I20" s="143"/>
      <c r="AC20" s="106" t="str">
        <f ca="1">IF(AD20=0,"③","")</f>
        <v/>
      </c>
      <c r="AD20" s="120">
        <f ca="1">IF($AC$11="",-1,IF(E20="",1,0))</f>
        <v>-1</v>
      </c>
      <c r="AE20" s="102" t="str">
        <f t="shared" ca="1" si="4"/>
        <v/>
      </c>
      <c r="AF20" s="112" t="s">
        <v>13913</v>
      </c>
      <c r="AG20" s="31"/>
      <c r="AH20" s="31"/>
      <c r="AI20" s="154"/>
      <c r="AJ20" s="154"/>
      <c r="AK20" s="154"/>
      <c r="AL20" s="154"/>
      <c r="AM20" s="154"/>
      <c r="AN20" s="154"/>
      <c r="AO20" s="154"/>
      <c r="AP20" s="154"/>
      <c r="AQ20" s="154"/>
      <c r="AR20" s="154"/>
      <c r="AS20" s="154"/>
      <c r="AT20" s="154"/>
      <c r="AU20" s="154"/>
      <c r="AY20" s="37">
        <v>1</v>
      </c>
      <c r="AZ20" s="37">
        <v>6</v>
      </c>
      <c r="BA20" s="90"/>
      <c r="BB20" s="37">
        <v>19</v>
      </c>
      <c r="BC20" s="37" t="s">
        <v>261</v>
      </c>
      <c r="BD20" s="39">
        <v>10619</v>
      </c>
      <c r="BF20" s="37">
        <v>5</v>
      </c>
      <c r="BG20" s="37">
        <v>2</v>
      </c>
      <c r="BH20" s="90"/>
      <c r="BI20" s="39" t="s">
        <v>1583</v>
      </c>
      <c r="BJ20" s="37" t="s">
        <v>1582</v>
      </c>
      <c r="BK20" s="39">
        <v>50204103</v>
      </c>
      <c r="BR20" s="39">
        <v>603</v>
      </c>
    </row>
    <row r="21" spans="2:70">
      <c r="B21" s="61" t="s">
        <v>13914</v>
      </c>
      <c r="C21" s="60" t="s">
        <v>22</v>
      </c>
      <c r="D21" s="40" t="s">
        <v>189</v>
      </c>
      <c r="E21" s="145">
        <f ca="1">INDIRECT($B$1&amp;B21)</f>
        <v>0</v>
      </c>
      <c r="F21" s="146" t="str">
        <f ca="1">IF(E21&gt;0,RIGHT("00000"&amp;E21,5),"")</f>
        <v/>
      </c>
      <c r="G21" s="143"/>
      <c r="H21" s="143"/>
      <c r="I21" s="143"/>
      <c r="X21" s="37">
        <f ca="1">IF(E21="",0,INT(E21/1000))</f>
        <v>0</v>
      </c>
      <c r="AC21" s="106" t="str">
        <f ca="1">IF(AD21=0,"④","")</f>
        <v/>
      </c>
      <c r="AD21" s="120">
        <f ca="1">IF($AC$20="",-1,IF(E21=0,1,0))</f>
        <v>-1</v>
      </c>
      <c r="AE21" s="102" t="str">
        <f t="shared" ca="1" si="4"/>
        <v/>
      </c>
      <c r="AF21" s="112" t="s">
        <v>14664</v>
      </c>
      <c r="AG21" s="121">
        <f ca="1">IF(AD21=0,IF(ISERROR(VLOOKUP(F21,Code!$AF$201:$AF$2116,1,FALSE)),1,0),-1)</f>
        <v>-1</v>
      </c>
      <c r="AH21" s="102" t="str">
        <f ca="1">IF(AG21&gt;0,AI21,"")</f>
        <v/>
      </c>
      <c r="AI21" s="112" t="s">
        <v>13915</v>
      </c>
      <c r="AJ21" s="154"/>
      <c r="AK21" s="154"/>
      <c r="AL21" s="154"/>
      <c r="AM21" s="154"/>
      <c r="AN21" s="154"/>
      <c r="AO21" s="154"/>
      <c r="AP21" s="107">
        <f ca="1">IF($AC$7="",-1,IF(AG21=0,IF(BD3+BK3+BP3&gt;0,1,0),-1))</f>
        <v>-1</v>
      </c>
      <c r="AQ21" s="102" t="str">
        <f ca="1">IF(AP21&gt;0,AR21,"")</f>
        <v/>
      </c>
      <c r="AR21" s="112" t="s">
        <v>14665</v>
      </c>
      <c r="AS21" s="154"/>
      <c r="AT21" s="154"/>
      <c r="AU21" s="154"/>
      <c r="AY21" s="37">
        <v>1</v>
      </c>
      <c r="AZ21" s="37">
        <v>6</v>
      </c>
      <c r="BA21" s="62"/>
      <c r="BB21" s="37">
        <v>20</v>
      </c>
      <c r="BC21" s="37" t="s">
        <v>262</v>
      </c>
      <c r="BD21" s="39">
        <v>10620</v>
      </c>
      <c r="BF21" s="37">
        <v>5</v>
      </c>
      <c r="BG21" s="37">
        <v>2</v>
      </c>
      <c r="BH21" s="90"/>
      <c r="BI21" s="39" t="s">
        <v>1587</v>
      </c>
      <c r="BJ21" s="37" t="s">
        <v>1586</v>
      </c>
      <c r="BK21" s="39">
        <v>50204104</v>
      </c>
      <c r="BR21" s="39">
        <v>604</v>
      </c>
    </row>
    <row r="22" spans="2:70">
      <c r="B22" s="61" t="s">
        <v>13916</v>
      </c>
      <c r="C22" s="62"/>
      <c r="D22" s="42" t="s">
        <v>190</v>
      </c>
      <c r="E22" s="147" t="str">
        <f ca="1">INDIRECT($B$1&amp;B22)&amp;""</f>
        <v/>
      </c>
      <c r="F22" s="148"/>
      <c r="G22" s="143"/>
      <c r="H22" s="143"/>
      <c r="I22" s="143"/>
      <c r="W22" s="137" t="s">
        <v>308</v>
      </c>
      <c r="AC22" s="106" t="str">
        <f ca="1">IF(AD22=0,"⑤","")</f>
        <v/>
      </c>
      <c r="AD22" s="120">
        <f ca="1">IF($AC$20="",-1,IF(E22="",1,0))</f>
        <v>-1</v>
      </c>
      <c r="AE22" s="102" t="str">
        <f t="shared" ca="1" si="4"/>
        <v/>
      </c>
      <c r="AF22" s="112" t="s">
        <v>13917</v>
      </c>
      <c r="AG22" s="31"/>
      <c r="AH22" s="31"/>
      <c r="AI22" s="154"/>
      <c r="AJ22" s="154"/>
      <c r="AK22" s="154"/>
      <c r="AL22" s="154"/>
      <c r="AM22" s="154"/>
      <c r="AN22" s="154"/>
      <c r="AO22" s="154"/>
      <c r="AP22" s="154"/>
      <c r="AQ22" s="154"/>
      <c r="AR22" s="154"/>
      <c r="AS22" s="154"/>
      <c r="AT22" s="154"/>
      <c r="AU22" s="154"/>
      <c r="AY22" s="37">
        <v>1</v>
      </c>
      <c r="AZ22" s="37">
        <v>7</v>
      </c>
      <c r="BA22" s="60" t="s">
        <v>344</v>
      </c>
      <c r="BB22" s="37">
        <v>15</v>
      </c>
      <c r="BC22" s="37" t="s">
        <v>263</v>
      </c>
      <c r="BD22" s="39">
        <v>10715</v>
      </c>
      <c r="BF22" s="37">
        <v>5</v>
      </c>
      <c r="BG22" s="37">
        <v>2</v>
      </c>
      <c r="BH22" s="62"/>
      <c r="BI22" s="39" t="s">
        <v>1591</v>
      </c>
      <c r="BJ22" s="37" t="s">
        <v>1590</v>
      </c>
      <c r="BK22" s="39">
        <v>50204105</v>
      </c>
      <c r="BR22" s="39">
        <v>605</v>
      </c>
    </row>
    <row r="23" spans="2:70">
      <c r="B23" s="61" t="s">
        <v>13918</v>
      </c>
      <c r="C23" s="65" t="s">
        <v>18</v>
      </c>
      <c r="D23" s="64"/>
      <c r="E23" s="145">
        <f t="shared" ca="1" si="3"/>
        <v>0</v>
      </c>
      <c r="F23" s="130"/>
      <c r="G23" s="143"/>
      <c r="H23" s="143"/>
      <c r="I23" s="143"/>
      <c r="W23" s="122">
        <v>100000</v>
      </c>
      <c r="AC23" s="106" t="str">
        <f ca="1">IF(AD23=0,"⑥","")</f>
        <v/>
      </c>
      <c r="AD23" s="120">
        <f ca="1">IF($AC$22="",-1,IF(E23=0,1,0))</f>
        <v>-1</v>
      </c>
      <c r="AE23" s="102" t="str">
        <f t="shared" ca="1" si="4"/>
        <v/>
      </c>
      <c r="AF23" s="112" t="s">
        <v>13919</v>
      </c>
      <c r="AG23"/>
      <c r="AH23"/>
      <c r="AI23"/>
      <c r="AJ23"/>
      <c r="AK23"/>
      <c r="AL23"/>
      <c r="AM23" s="154"/>
      <c r="AN23" s="154"/>
      <c r="AO23" s="154"/>
      <c r="AP23" s="107">
        <f ca="1">IF(AD23=0,IF(E23&gt;W23,1,0),-1)</f>
        <v>-1</v>
      </c>
      <c r="AQ23" s="102" t="str">
        <f ca="1">IF(AP23&gt;0,AR23,"")</f>
        <v/>
      </c>
      <c r="AR23" s="112" t="s">
        <v>14666</v>
      </c>
      <c r="AS23" s="154"/>
      <c r="AT23" s="154"/>
      <c r="AU23" s="154"/>
      <c r="AY23" s="37">
        <v>1</v>
      </c>
      <c r="AZ23" s="37">
        <v>7</v>
      </c>
      <c r="BA23" s="90"/>
      <c r="BB23" s="37">
        <v>16</v>
      </c>
      <c r="BC23" s="37" t="s">
        <v>264</v>
      </c>
      <c r="BD23" s="39">
        <v>10716</v>
      </c>
      <c r="BF23" s="37">
        <v>5</v>
      </c>
      <c r="BG23" s="37">
        <v>3</v>
      </c>
      <c r="BH23" s="60" t="s">
        <v>739</v>
      </c>
      <c r="BI23" s="39" t="s">
        <v>2561</v>
      </c>
      <c r="BJ23" s="37" t="s">
        <v>739</v>
      </c>
      <c r="BK23" s="39">
        <v>50311100</v>
      </c>
      <c r="BR23" s="39">
        <v>607</v>
      </c>
    </row>
    <row r="24" spans="2:70">
      <c r="B24" s="61" t="s">
        <v>13920</v>
      </c>
      <c r="C24" s="60" t="s">
        <v>23</v>
      </c>
      <c r="D24" s="66" t="s">
        <v>13797</v>
      </c>
      <c r="E24" s="85">
        <f ca="1">INDIRECT($B$1&amp;B24)</f>
        <v>0</v>
      </c>
      <c r="F24" s="85">
        <f ca="1">IF(E24=0,0,E24-12)</f>
        <v>0</v>
      </c>
      <c r="G24" s="143"/>
      <c r="H24" s="143"/>
      <c r="I24" s="143"/>
      <c r="W24" s="123">
        <v>300401</v>
      </c>
      <c r="Y24" s="37">
        <f ca="1">DATE(E24+1988,E25,E26)</f>
        <v>32111</v>
      </c>
      <c r="Z24" s="37">
        <f ca="1">YEAR(Y24)-1988</f>
        <v>-1</v>
      </c>
      <c r="AA24" s="37">
        <f ca="1">E24*10000+E25*100+E26</f>
        <v>0</v>
      </c>
      <c r="AC24" s="39" t="s">
        <v>13921</v>
      </c>
      <c r="AD24" s="113">
        <f ca="1">IF($AC$23="",-1,IF(AA24=0,1,0))</f>
        <v>-1</v>
      </c>
      <c r="AE24" s="119" t="str">
        <f ca="1">IF(AD24+AD27&gt;0,AF24&amp;IF(AD24+AD27=2,"と","")&amp;AF27,"")</f>
        <v/>
      </c>
      <c r="AF24" s="110" t="str">
        <f ca="1">"「工期」として"&amp;IF(AD24=1,"着工年月日","")</f>
        <v>「工期」として</v>
      </c>
      <c r="AG24" s="107">
        <f ca="1">IF(AD24=0,IF(AND(E24=Z24,E25=Z25,E26=Z26),0,1),-1)</f>
        <v>-1</v>
      </c>
      <c r="AH24" s="102" t="str">
        <f ca="1">IF(AG24&gt;0,AI24,"")</f>
        <v/>
      </c>
      <c r="AI24" s="112" t="s">
        <v>13922</v>
      </c>
      <c r="AJ24" s="154"/>
      <c r="AK24" s="154"/>
      <c r="AL24" s="154"/>
      <c r="AM24" s="154"/>
      <c r="AN24" s="154"/>
      <c r="AO24" s="154"/>
      <c r="AP24" s="154"/>
      <c r="AQ24" s="154"/>
      <c r="AR24" s="154"/>
      <c r="AS24" s="154"/>
      <c r="AT24" s="154"/>
      <c r="AU24" s="154"/>
      <c r="AY24" s="37">
        <v>1</v>
      </c>
      <c r="AZ24" s="37">
        <v>7</v>
      </c>
      <c r="BA24" s="90"/>
      <c r="BB24" s="37">
        <v>17</v>
      </c>
      <c r="BC24" s="37" t="s">
        <v>265</v>
      </c>
      <c r="BD24" s="39">
        <v>10717</v>
      </c>
      <c r="BF24" s="37">
        <v>5</v>
      </c>
      <c r="BG24" s="37">
        <v>3</v>
      </c>
      <c r="BH24" s="90"/>
      <c r="BI24" s="39" t="s">
        <v>2564</v>
      </c>
      <c r="BJ24" s="37" t="s">
        <v>2563</v>
      </c>
      <c r="BK24" s="39">
        <v>50311101</v>
      </c>
      <c r="BR24" s="39">
        <v>615</v>
      </c>
    </row>
    <row r="25" spans="2:70">
      <c r="B25" s="61" t="s">
        <v>13923</v>
      </c>
      <c r="C25" s="90"/>
      <c r="D25" s="67" t="s">
        <v>13798</v>
      </c>
      <c r="E25" s="85">
        <f t="shared" ca="1" si="3"/>
        <v>0</v>
      </c>
      <c r="F25" s="85">
        <f ca="1">E25</f>
        <v>0</v>
      </c>
      <c r="G25" s="143"/>
      <c r="H25" s="143"/>
      <c r="I25" s="143"/>
      <c r="Z25" s="37">
        <f ca="1">MONTH(Y24)</f>
        <v>11</v>
      </c>
      <c r="AC25" s="39" t="s">
        <v>13921</v>
      </c>
      <c r="AD25" s="155"/>
      <c r="AE25" s="154"/>
      <c r="AF25" s="154"/>
      <c r="AG25" s="154"/>
      <c r="AH25" s="154"/>
      <c r="AI25" s="154"/>
      <c r="AJ25" s="154"/>
      <c r="AK25" s="154"/>
      <c r="AL25" s="154"/>
      <c r="AM25" s="154"/>
      <c r="AN25" s="154"/>
      <c r="AO25" s="154"/>
      <c r="AP25" s="154"/>
      <c r="AQ25" s="154"/>
      <c r="AR25" s="154"/>
      <c r="AS25" s="154"/>
      <c r="AT25" s="154"/>
      <c r="AU25" s="154"/>
      <c r="AY25" s="37">
        <v>1</v>
      </c>
      <c r="AZ25" s="37">
        <v>7</v>
      </c>
      <c r="BA25" s="90"/>
      <c r="BB25" s="37">
        <v>6</v>
      </c>
      <c r="BC25" s="37" t="s">
        <v>240</v>
      </c>
      <c r="BD25" s="39">
        <v>10706</v>
      </c>
      <c r="BF25" s="37">
        <v>5</v>
      </c>
      <c r="BG25" s="37">
        <v>3</v>
      </c>
      <c r="BH25" s="90"/>
      <c r="BI25" s="39" t="s">
        <v>2567</v>
      </c>
      <c r="BJ25" s="37" t="s">
        <v>2566</v>
      </c>
      <c r="BK25" s="39">
        <v>50311102</v>
      </c>
      <c r="BR25" s="39">
        <v>704</v>
      </c>
    </row>
    <row r="26" spans="2:70">
      <c r="B26" s="61" t="s">
        <v>13924</v>
      </c>
      <c r="C26" s="90"/>
      <c r="D26" s="67" t="s">
        <v>13799</v>
      </c>
      <c r="E26" s="85">
        <f t="shared" ca="1" si="3"/>
        <v>0</v>
      </c>
      <c r="F26" s="85">
        <f ca="1">E26</f>
        <v>0</v>
      </c>
      <c r="G26" s="143"/>
      <c r="H26" s="143"/>
      <c r="I26" s="143"/>
      <c r="Z26" s="37">
        <f ca="1">DAY(Y24)</f>
        <v>30</v>
      </c>
      <c r="AC26" s="39" t="s">
        <v>13921</v>
      </c>
      <c r="AD26" s="155"/>
      <c r="AE26" s="154"/>
      <c r="AF26" s="154"/>
      <c r="AG26" s="154"/>
      <c r="AH26" s="154"/>
      <c r="AI26" s="154"/>
      <c r="AJ26" s="154"/>
      <c r="AK26" s="154"/>
      <c r="AL26" s="154"/>
      <c r="AM26" s="154"/>
      <c r="AN26" s="154"/>
      <c r="AO26" s="154"/>
      <c r="AP26" s="154"/>
      <c r="AQ26" s="154"/>
      <c r="AR26" s="154"/>
      <c r="AS26" s="154"/>
      <c r="AT26" s="154"/>
      <c r="AU26" s="154"/>
      <c r="AY26" s="37">
        <v>1</v>
      </c>
      <c r="AZ26" s="37">
        <v>7</v>
      </c>
      <c r="BA26" s="90"/>
      <c r="BB26" s="37">
        <v>7</v>
      </c>
      <c r="BC26" s="37" t="s">
        <v>242</v>
      </c>
      <c r="BD26" s="39">
        <v>10707</v>
      </c>
      <c r="BF26" s="37">
        <v>5</v>
      </c>
      <c r="BG26" s="37">
        <v>3</v>
      </c>
      <c r="BH26" s="90"/>
      <c r="BI26" s="39" t="s">
        <v>2570</v>
      </c>
      <c r="BJ26" s="37" t="s">
        <v>2569</v>
      </c>
      <c r="BK26" s="39">
        <v>50311103</v>
      </c>
      <c r="BR26" s="39">
        <v>706</v>
      </c>
    </row>
    <row r="27" spans="2:70">
      <c r="B27" s="61" t="s">
        <v>13925</v>
      </c>
      <c r="C27" s="90"/>
      <c r="D27" s="67" t="s">
        <v>13800</v>
      </c>
      <c r="E27" s="85">
        <f ca="1">INDIRECT($B$1&amp;B27)</f>
        <v>0</v>
      </c>
      <c r="F27" s="85">
        <f ca="1">IF(E27=0,0,E27-12)</f>
        <v>0</v>
      </c>
      <c r="G27" s="143"/>
      <c r="H27" s="143"/>
      <c r="I27" s="143"/>
      <c r="W27" s="36">
        <v>310331</v>
      </c>
      <c r="Y27" s="37">
        <f ca="1">DATE(E27+1988,E28,E29)</f>
        <v>32111</v>
      </c>
      <c r="Z27" s="37">
        <f ca="1">YEAR(Y27)-1988</f>
        <v>-1</v>
      </c>
      <c r="AA27" s="37">
        <f ca="1">E27*10000+E28*100+E29</f>
        <v>0</v>
      </c>
      <c r="AC27" s="106" t="str">
        <f ca="1">IF(AJ27=0,"⑦","")</f>
        <v/>
      </c>
      <c r="AD27" s="116">
        <f ca="1">IF($AC$23="",-1,IF(AA27=0,1,0))</f>
        <v>-1</v>
      </c>
      <c r="AE27" s="154"/>
      <c r="AF27" s="110" t="str">
        <f ca="1">IF(AD27=1,"竣工年月日","")&amp;"を入力してください。"</f>
        <v>を入力してください。</v>
      </c>
      <c r="AG27" s="107">
        <f ca="1">IF(AD27=0,IF(AND(E27=Z27,E28=Z28,E29=Z29),0,1),-1)</f>
        <v>-1</v>
      </c>
      <c r="AH27" s="102" t="str">
        <f ca="1">IF(AG27&gt;0,AI27,"")</f>
        <v/>
      </c>
      <c r="AI27" s="112" t="s">
        <v>13926</v>
      </c>
      <c r="AJ27" s="107">
        <f ca="1">IF(AND(AG24=0,AG27=0),IF(AA27&lt;=AA24,1,0),-1)</f>
        <v>-1</v>
      </c>
      <c r="AK27" s="102" t="str">
        <f ca="1">IF(AJ27&gt;0,AL27,"")</f>
        <v/>
      </c>
      <c r="AL27" s="112" t="s">
        <v>14667</v>
      </c>
      <c r="AM27" s="107">
        <f ca="1">IF(AJ27&lt;&gt;0,-1,IF(OR(AA27&lt;W24,AA27&gt;W27),1,0))</f>
        <v>-1</v>
      </c>
      <c r="AN27" s="102" t="str">
        <f ca="1">IF(AM27&gt;0,AO27,"")</f>
        <v/>
      </c>
      <c r="AO27" s="112" t="s">
        <v>14668</v>
      </c>
      <c r="AP27" s="154"/>
      <c r="AQ27" s="154"/>
      <c r="AR27" s="154"/>
      <c r="AS27" s="154"/>
      <c r="AT27" s="154"/>
      <c r="AU27" s="154"/>
      <c r="AY27" s="37">
        <v>1</v>
      </c>
      <c r="AZ27" s="37">
        <v>7</v>
      </c>
      <c r="BA27" s="90"/>
      <c r="BB27" s="37">
        <v>20</v>
      </c>
      <c r="BC27" s="37" t="s">
        <v>262</v>
      </c>
      <c r="BD27" s="39">
        <v>10720</v>
      </c>
      <c r="BF27" s="37">
        <v>5</v>
      </c>
      <c r="BG27" s="37">
        <v>3</v>
      </c>
      <c r="BH27" s="90"/>
      <c r="BI27" s="39" t="s">
        <v>2574</v>
      </c>
      <c r="BJ27" s="37" t="s">
        <v>2573</v>
      </c>
      <c r="BK27" s="39">
        <v>50311104</v>
      </c>
      <c r="BR27" s="39">
        <v>708</v>
      </c>
    </row>
    <row r="28" spans="2:70">
      <c r="B28" s="61" t="s">
        <v>13927</v>
      </c>
      <c r="C28" s="90"/>
      <c r="D28" s="67" t="s">
        <v>13801</v>
      </c>
      <c r="E28" s="85">
        <f t="shared" ca="1" si="3"/>
        <v>0</v>
      </c>
      <c r="F28" s="85">
        <f ca="1">E28</f>
        <v>0</v>
      </c>
      <c r="G28" s="143"/>
      <c r="H28" s="143"/>
      <c r="I28" s="143"/>
      <c r="Z28" s="37">
        <f ca="1">MONTH(Y27)</f>
        <v>11</v>
      </c>
      <c r="AC28" s="39" t="s">
        <v>13921</v>
      </c>
      <c r="AD28" s="154"/>
      <c r="AE28" s="154"/>
      <c r="AF28" s="154"/>
      <c r="AG28" s="154"/>
      <c r="AH28" s="154"/>
      <c r="AI28" s="154"/>
      <c r="AJ28" s="154"/>
      <c r="AK28" s="154"/>
      <c r="AL28" s="154"/>
      <c r="AM28" s="154"/>
      <c r="AN28" s="154"/>
      <c r="AO28" s="154"/>
      <c r="AP28" s="154"/>
      <c r="AQ28" s="154"/>
      <c r="AR28" s="154"/>
      <c r="AS28" s="154"/>
      <c r="AT28" s="154"/>
      <c r="AU28" s="154"/>
      <c r="AY28" s="37">
        <v>1</v>
      </c>
      <c r="AZ28" s="37">
        <v>7</v>
      </c>
      <c r="BA28" s="90"/>
      <c r="BB28" s="37">
        <v>21</v>
      </c>
      <c r="BC28" s="37" t="s">
        <v>266</v>
      </c>
      <c r="BD28" s="39">
        <v>10721</v>
      </c>
      <c r="BF28" s="37">
        <v>5</v>
      </c>
      <c r="BG28" s="37">
        <v>3</v>
      </c>
      <c r="BH28" s="90"/>
      <c r="BI28" s="39" t="s">
        <v>2578</v>
      </c>
      <c r="BJ28" s="37" t="s">
        <v>2577</v>
      </c>
      <c r="BK28" s="39">
        <v>50311105</v>
      </c>
      <c r="BR28" s="39">
        <v>709</v>
      </c>
    </row>
    <row r="29" spans="2:70">
      <c r="B29" s="61" t="s">
        <v>13928</v>
      </c>
      <c r="C29" s="62"/>
      <c r="D29" s="67" t="s">
        <v>13802</v>
      </c>
      <c r="E29" s="85">
        <f t="shared" ca="1" si="3"/>
        <v>0</v>
      </c>
      <c r="F29" s="85">
        <f ca="1">E29</f>
        <v>0</v>
      </c>
      <c r="G29" s="143"/>
      <c r="H29" s="143"/>
      <c r="I29" s="143"/>
      <c r="Z29" s="37">
        <f ca="1">DAY(Y27)</f>
        <v>30</v>
      </c>
      <c r="AC29" s="39" t="s">
        <v>13921</v>
      </c>
      <c r="AD29" s="154"/>
      <c r="AE29" s="154"/>
      <c r="AF29" s="154"/>
      <c r="AG29" s="154"/>
      <c r="AH29" s="154"/>
      <c r="AI29" s="154"/>
      <c r="AJ29" s="154"/>
      <c r="AK29" s="154"/>
      <c r="AL29" s="154"/>
      <c r="AM29" s="154"/>
      <c r="AN29" s="154"/>
      <c r="AO29" s="154"/>
      <c r="AP29" s="31"/>
      <c r="AQ29" s="31"/>
      <c r="AR29" s="154"/>
      <c r="AS29" s="154"/>
      <c r="AT29" s="154"/>
      <c r="AU29" s="154"/>
      <c r="AY29" s="37">
        <v>1</v>
      </c>
      <c r="AZ29" s="37">
        <v>7</v>
      </c>
      <c r="BA29" s="62"/>
      <c r="BB29" s="37">
        <v>18</v>
      </c>
      <c r="BC29" s="37" t="s">
        <v>270</v>
      </c>
      <c r="BD29" s="39">
        <v>10718</v>
      </c>
      <c r="BF29" s="37">
        <v>5</v>
      </c>
      <c r="BG29" s="37">
        <v>3</v>
      </c>
      <c r="BH29" s="90"/>
      <c r="BI29" s="39" t="s">
        <v>2582</v>
      </c>
      <c r="BJ29" s="37" t="s">
        <v>2581</v>
      </c>
      <c r="BK29" s="39">
        <v>50311106</v>
      </c>
      <c r="BR29" s="39">
        <v>710</v>
      </c>
    </row>
    <row r="30" spans="2:70">
      <c r="B30" s="133" t="s">
        <v>14508</v>
      </c>
      <c r="C30" s="131" t="s">
        <v>20</v>
      </c>
      <c r="D30" s="130"/>
      <c r="E30" s="85">
        <f t="shared" ca="1" si="3"/>
        <v>0</v>
      </c>
      <c r="F30" s="30" t="str">
        <f ca="1">INDIRECT($B$1&amp;B30)&amp;""</f>
        <v/>
      </c>
      <c r="G30" s="143"/>
      <c r="H30" s="143"/>
      <c r="I30" s="143"/>
      <c r="W30" s="122">
        <v>10000</v>
      </c>
      <c r="AC30" s="106" t="str">
        <f ca="1">IF(AD30=0,"⑧","")</f>
        <v/>
      </c>
      <c r="AD30" s="107">
        <f ca="1">IF($AC$27="",-1,IF(F30="",1,0))</f>
        <v>-1</v>
      </c>
      <c r="AE30" s="102" t="str">
        <f t="shared" ref="AE30:AE31" ca="1" si="5">IF(AD30&gt;0,AF30,"")</f>
        <v/>
      </c>
      <c r="AF30" s="112" t="s">
        <v>14594</v>
      </c>
      <c r="AG30" s="107">
        <f ca="1">IF(AD30=0,IF(E30=0,IF(E22=W22,0,1),0),-1)</f>
        <v>-1</v>
      </c>
      <c r="AH30" s="102" t="str">
        <f ca="1">IF(AG30&gt;0,AI30,"")</f>
        <v/>
      </c>
      <c r="AI30" s="108" t="s">
        <v>14669</v>
      </c>
      <c r="AP30" s="107">
        <f ca="1">IF(AD30=0,IF(E30&gt;W30,1,0),-1)</f>
        <v>-1</v>
      </c>
      <c r="AQ30" s="102" t="str">
        <f ca="1">IF(AP30&gt;0,AR30,"")</f>
        <v/>
      </c>
      <c r="AR30" s="112" t="s">
        <v>14670</v>
      </c>
      <c r="AY30" s="37">
        <v>1</v>
      </c>
      <c r="AZ30" s="37">
        <v>8</v>
      </c>
      <c r="BA30" s="60" t="s">
        <v>349</v>
      </c>
      <c r="BB30" s="37">
        <v>21</v>
      </c>
      <c r="BC30" s="37" t="s">
        <v>266</v>
      </c>
      <c r="BD30" s="39">
        <v>10821</v>
      </c>
      <c r="BF30" s="37">
        <v>5</v>
      </c>
      <c r="BG30" s="37">
        <v>3</v>
      </c>
      <c r="BH30" s="90"/>
      <c r="BI30" s="39" t="s">
        <v>2586</v>
      </c>
      <c r="BJ30" s="37" t="s">
        <v>2585</v>
      </c>
      <c r="BK30" s="39">
        <v>50311107</v>
      </c>
      <c r="BR30" s="39">
        <v>715</v>
      </c>
    </row>
    <row r="31" spans="2:70">
      <c r="B31" s="59" t="s">
        <v>14750</v>
      </c>
      <c r="C31" s="132" t="s">
        <v>13803</v>
      </c>
      <c r="D31" s="130"/>
      <c r="E31" s="145">
        <f t="shared" ca="1" si="3"/>
        <v>0</v>
      </c>
      <c r="F31" s="130"/>
      <c r="G31" s="143"/>
      <c r="H31" s="121">
        <f>Code!BA3</f>
        <v>0</v>
      </c>
      <c r="I31" s="121">
        <f>Code!BH3</f>
        <v>0</v>
      </c>
      <c r="AC31" s="106" t="str">
        <f ca="1">IF(AD31=0,"⑨","")</f>
        <v/>
      </c>
      <c r="AD31" s="107">
        <f ca="1">IF($AC$27="",-1,IF(E31=0,1,0))</f>
        <v>-1</v>
      </c>
      <c r="AE31" s="102" t="str">
        <f t="shared" ca="1" si="5"/>
        <v/>
      </c>
      <c r="AF31" s="112" t="s">
        <v>14595</v>
      </c>
      <c r="AG31" s="107">
        <f ca="1">IF(AD31=0,IF(H31=0,0,IF(H31=I31,0,1)),-1)</f>
        <v>-1</v>
      </c>
      <c r="AH31" s="102" t="str">
        <f ca="1">IF(AG31&gt;0,AI31,"")</f>
        <v/>
      </c>
      <c r="AI31" s="108" t="s">
        <v>14655</v>
      </c>
      <c r="AY31" s="37">
        <v>1</v>
      </c>
      <c r="AZ31" s="37">
        <v>8</v>
      </c>
      <c r="BA31" s="90"/>
      <c r="BB31" s="37">
        <v>22</v>
      </c>
      <c r="BC31" s="37" t="s">
        <v>267</v>
      </c>
      <c r="BD31" s="39">
        <v>10822</v>
      </c>
      <c r="BF31" s="37">
        <v>5</v>
      </c>
      <c r="BG31" s="37">
        <v>3</v>
      </c>
      <c r="BH31" s="90"/>
      <c r="BI31" s="39" t="s">
        <v>2590</v>
      </c>
      <c r="BJ31" s="37" t="s">
        <v>2589</v>
      </c>
      <c r="BK31" s="39">
        <v>50311108</v>
      </c>
      <c r="BR31" s="39">
        <v>807</v>
      </c>
    </row>
    <row r="32" spans="2:70">
      <c r="AY32" s="37">
        <v>1</v>
      </c>
      <c r="AZ32" s="37">
        <v>8</v>
      </c>
      <c r="BA32" s="90"/>
      <c r="BB32" s="37">
        <v>23</v>
      </c>
      <c r="BC32" s="37" t="s">
        <v>268</v>
      </c>
      <c r="BD32" s="39">
        <v>10823</v>
      </c>
      <c r="BF32" s="37">
        <v>5</v>
      </c>
      <c r="BG32" s="37">
        <v>3</v>
      </c>
      <c r="BH32" s="90"/>
      <c r="BI32" s="39" t="s">
        <v>2594</v>
      </c>
      <c r="BJ32" s="37" t="s">
        <v>2593</v>
      </c>
      <c r="BK32" s="39">
        <v>50311109</v>
      </c>
      <c r="BR32" s="39">
        <v>809</v>
      </c>
    </row>
    <row r="33" spans="2:70">
      <c r="B33" s="91">
        <v>2</v>
      </c>
      <c r="C33" s="91" t="s">
        <v>13804</v>
      </c>
      <c r="AY33" s="37">
        <v>1</v>
      </c>
      <c r="AZ33" s="37">
        <v>8</v>
      </c>
      <c r="BA33" s="90"/>
      <c r="BB33" s="37">
        <v>24</v>
      </c>
      <c r="BC33" s="37" t="s">
        <v>269</v>
      </c>
      <c r="BD33" s="39">
        <v>10824</v>
      </c>
      <c r="BF33" s="37">
        <v>5</v>
      </c>
      <c r="BG33" s="37">
        <v>3</v>
      </c>
      <c r="BH33" s="62"/>
      <c r="BI33" s="39" t="s">
        <v>2598</v>
      </c>
      <c r="BJ33" s="37" t="s">
        <v>2597</v>
      </c>
      <c r="BK33" s="39">
        <v>50311110</v>
      </c>
      <c r="BR33" s="39">
        <v>810</v>
      </c>
    </row>
    <row r="34" spans="2:70">
      <c r="C34" s="31" t="s">
        <v>13805</v>
      </c>
      <c r="F34" s="59"/>
      <c r="G34" s="59" t="s">
        <v>13929</v>
      </c>
      <c r="H34" s="68"/>
      <c r="I34" s="68" t="s">
        <v>13930</v>
      </c>
      <c r="AY34" s="37">
        <v>1</v>
      </c>
      <c r="AZ34" s="37">
        <v>8</v>
      </c>
      <c r="BA34" s="62"/>
      <c r="BB34" s="37">
        <v>20</v>
      </c>
      <c r="BC34" s="37" t="s">
        <v>262</v>
      </c>
      <c r="BD34" s="39">
        <v>10820</v>
      </c>
      <c r="BF34" s="37">
        <v>5</v>
      </c>
      <c r="BG34" s="37">
        <v>4</v>
      </c>
      <c r="BH34" s="60" t="s">
        <v>744</v>
      </c>
      <c r="BI34" s="39" t="s">
        <v>2847</v>
      </c>
      <c r="BJ34" s="37" t="s">
        <v>744</v>
      </c>
      <c r="BK34" s="39">
        <v>50412100</v>
      </c>
      <c r="BR34" s="39">
        <v>811</v>
      </c>
    </row>
    <row r="35" spans="2:70">
      <c r="F35" s="68" t="s">
        <v>13931</v>
      </c>
      <c r="G35" s="68" t="s">
        <v>13932</v>
      </c>
      <c r="H35" s="68" t="s">
        <v>13930</v>
      </c>
      <c r="I35" s="68" t="s">
        <v>13933</v>
      </c>
      <c r="AY35" s="37">
        <v>1</v>
      </c>
      <c r="AZ35" s="37">
        <v>9</v>
      </c>
      <c r="BA35" s="60" t="s">
        <v>354</v>
      </c>
      <c r="BB35" s="37">
        <v>18</v>
      </c>
      <c r="BC35" s="37" t="s">
        <v>270</v>
      </c>
      <c r="BD35" s="39">
        <v>10918</v>
      </c>
      <c r="BF35" s="37">
        <v>5</v>
      </c>
      <c r="BG35" s="37">
        <v>4</v>
      </c>
      <c r="BH35" s="90"/>
      <c r="BI35" s="39" t="s">
        <v>2851</v>
      </c>
      <c r="BJ35" s="37" t="s">
        <v>2850</v>
      </c>
      <c r="BK35" s="39">
        <v>50412101</v>
      </c>
      <c r="BR35" s="39">
        <v>812</v>
      </c>
    </row>
    <row r="36" spans="2:70" ht="13.15" customHeight="1">
      <c r="C36" s="1178" t="s">
        <v>13787</v>
      </c>
      <c r="D36" s="1181" t="s">
        <v>13934</v>
      </c>
      <c r="E36" s="1164" t="s">
        <v>13806</v>
      </c>
      <c r="F36" s="1167" t="s">
        <v>13935</v>
      </c>
      <c r="G36" s="1184" t="s">
        <v>13936</v>
      </c>
      <c r="H36" s="69"/>
      <c r="I36" s="1171" t="s">
        <v>13937</v>
      </c>
      <c r="Q36" s="1175" t="s">
        <v>14764</v>
      </c>
      <c r="W36" s="125" t="s">
        <v>13938</v>
      </c>
      <c r="X36" s="96" t="s">
        <v>13939</v>
      </c>
      <c r="Y36" s="96" t="s">
        <v>13940</v>
      </c>
      <c r="AA36" s="96" t="s">
        <v>13941</v>
      </c>
      <c r="AD36" s="99" t="s">
        <v>13942</v>
      </c>
      <c r="AE36" s="99" t="s">
        <v>13943</v>
      </c>
      <c r="AF36" s="100" t="s">
        <v>13944</v>
      </c>
      <c r="AG36" s="99" t="s">
        <v>13945</v>
      </c>
      <c r="AH36" s="99" t="s">
        <v>13946</v>
      </c>
      <c r="AI36" s="99" t="s">
        <v>13947</v>
      </c>
      <c r="AJ36" s="100" t="s">
        <v>13948</v>
      </c>
      <c r="AK36" s="100" t="s">
        <v>13949</v>
      </c>
      <c r="AL36" s="100" t="s">
        <v>13950</v>
      </c>
      <c r="AM36" s="100" t="s">
        <v>13951</v>
      </c>
      <c r="AN36" s="100" t="s">
        <v>13952</v>
      </c>
      <c r="AO36" s="100" t="s">
        <v>13953</v>
      </c>
      <c r="AP36" s="100" t="s">
        <v>13954</v>
      </c>
      <c r="AQ36" s="100" t="s">
        <v>13943</v>
      </c>
      <c r="AR36" s="99" t="s">
        <v>13874</v>
      </c>
      <c r="AS36" s="100" t="s">
        <v>13945</v>
      </c>
      <c r="AT36" s="100" t="s">
        <v>13946</v>
      </c>
      <c r="AU36" s="100" t="s">
        <v>13955</v>
      </c>
      <c r="AY36" s="37">
        <v>1</v>
      </c>
      <c r="AZ36" s="37">
        <v>9</v>
      </c>
      <c r="BA36" s="90"/>
      <c r="BB36" s="37">
        <v>25</v>
      </c>
      <c r="BC36" s="37" t="s">
        <v>271</v>
      </c>
      <c r="BD36" s="39">
        <v>10925</v>
      </c>
      <c r="BF36" s="37">
        <v>5</v>
      </c>
      <c r="BG36" s="37">
        <v>4</v>
      </c>
      <c r="BH36" s="90"/>
      <c r="BI36" s="39" t="s">
        <v>2855</v>
      </c>
      <c r="BJ36" s="37" t="s">
        <v>2854</v>
      </c>
      <c r="BK36" s="39">
        <v>50412102</v>
      </c>
      <c r="BR36" s="39">
        <v>813</v>
      </c>
    </row>
    <row r="37" spans="2:70" ht="13.15" customHeight="1">
      <c r="C37" s="1179"/>
      <c r="D37" s="1182"/>
      <c r="E37" s="1165"/>
      <c r="F37" s="1172"/>
      <c r="G37" s="1185"/>
      <c r="H37" s="1171" t="s">
        <v>13807</v>
      </c>
      <c r="I37" s="1172"/>
      <c r="Q37" s="1176"/>
      <c r="W37" s="94"/>
      <c r="X37" s="94" t="s">
        <v>13956</v>
      </c>
      <c r="Y37" s="92"/>
      <c r="AA37" s="94" t="s">
        <v>13956</v>
      </c>
      <c r="AE37" s="102" t="str">
        <f ca="1">AE43&amp;AE50&amp;AE52&amp;AE53&amp;AE54&amp;AE56&amp;AE57&amp;AE58</f>
        <v/>
      </c>
      <c r="AF37" s="103" t="str">
        <f ca="1">IF(AE37="",AF65,AE37&amp;$AD$1&amp;AF65)</f>
        <v/>
      </c>
      <c r="AQ37" s="102" t="str">
        <f ca="1">AQ41&amp;AT41&amp;AQ47&amp;AT47&amp;AQ53&amp;AT53&amp;AQ54&amp;AT54&amp;AQ55&amp;AT55</f>
        <v/>
      </c>
      <c r="AR37" s="103" t="str">
        <f ca="1">IF(AQ37="",AR65,AQ37&amp;$AD$1&amp;AR65)</f>
        <v/>
      </c>
      <c r="AY37" s="37">
        <v>1</v>
      </c>
      <c r="AZ37" s="37">
        <v>9</v>
      </c>
      <c r="BA37" s="90"/>
      <c r="BB37" s="37">
        <v>26</v>
      </c>
      <c r="BC37" s="37" t="s">
        <v>272</v>
      </c>
      <c r="BD37" s="39">
        <v>10926</v>
      </c>
      <c r="BF37" s="37">
        <v>5</v>
      </c>
      <c r="BG37" s="37">
        <v>4</v>
      </c>
      <c r="BH37" s="90"/>
      <c r="BI37" s="39" t="s">
        <v>2859</v>
      </c>
      <c r="BJ37" s="37" t="s">
        <v>2858</v>
      </c>
      <c r="BK37" s="39">
        <v>50412103</v>
      </c>
      <c r="BR37" s="39">
        <v>907</v>
      </c>
    </row>
    <row r="38" spans="2:70">
      <c r="C38" s="1180"/>
      <c r="D38" s="1183"/>
      <c r="E38" s="1166"/>
      <c r="F38" s="1173"/>
      <c r="G38" s="1186"/>
      <c r="H38" s="1173"/>
      <c r="I38" s="1173"/>
      <c r="Q38" s="1176"/>
      <c r="W38" s="92"/>
      <c r="X38" s="92"/>
      <c r="Y38" s="92"/>
      <c r="AA38" s="94" t="s">
        <v>14720</v>
      </c>
      <c r="AY38" s="37">
        <v>1</v>
      </c>
      <c r="AZ38" s="37">
        <v>9</v>
      </c>
      <c r="BA38" s="90"/>
      <c r="BB38" s="37">
        <v>27</v>
      </c>
      <c r="BC38" s="37" t="s">
        <v>273</v>
      </c>
      <c r="BD38" s="39">
        <v>10927</v>
      </c>
      <c r="BF38" s="37">
        <v>5</v>
      </c>
      <c r="BG38" s="37">
        <v>4</v>
      </c>
      <c r="BH38" s="90"/>
      <c r="BI38" s="39" t="s">
        <v>2863</v>
      </c>
      <c r="BJ38" s="37" t="s">
        <v>2862</v>
      </c>
      <c r="BK38" s="39">
        <v>50412104</v>
      </c>
      <c r="BR38" s="39">
        <v>908</v>
      </c>
    </row>
    <row r="39" spans="2:70">
      <c r="C39" s="43" t="s">
        <v>13958</v>
      </c>
      <c r="D39" s="43"/>
      <c r="E39" s="43" t="s">
        <v>13958</v>
      </c>
      <c r="F39" s="43" t="s">
        <v>13959</v>
      </c>
      <c r="G39" s="43" t="s">
        <v>13959</v>
      </c>
      <c r="H39" s="43" t="s">
        <v>13959</v>
      </c>
      <c r="I39" s="43" t="s">
        <v>13959</v>
      </c>
      <c r="Q39" s="1177"/>
      <c r="W39" s="92"/>
      <c r="X39" s="92"/>
      <c r="Y39" s="92"/>
      <c r="AA39" s="92"/>
      <c r="AY39" s="37">
        <v>1</v>
      </c>
      <c r="AZ39" s="37">
        <v>9</v>
      </c>
      <c r="BA39" s="90"/>
      <c r="BB39" s="37">
        <v>28</v>
      </c>
      <c r="BC39" s="37" t="s">
        <v>274</v>
      </c>
      <c r="BD39" s="39">
        <v>10928</v>
      </c>
      <c r="BF39" s="37">
        <v>5</v>
      </c>
      <c r="BG39" s="37">
        <v>4</v>
      </c>
      <c r="BH39" s="90"/>
      <c r="BI39" s="39" t="s">
        <v>2867</v>
      </c>
      <c r="BJ39" s="37" t="s">
        <v>2866</v>
      </c>
      <c r="BK39" s="39">
        <v>50412105</v>
      </c>
      <c r="BR39" s="39">
        <v>910</v>
      </c>
    </row>
    <row r="40" spans="2:70">
      <c r="C40" s="70">
        <v>6</v>
      </c>
      <c r="D40" s="71"/>
      <c r="E40" s="70">
        <v>2</v>
      </c>
      <c r="F40" s="71" t="s">
        <v>13960</v>
      </c>
      <c r="G40" s="71" t="s">
        <v>13960</v>
      </c>
      <c r="H40" s="71" t="s">
        <v>13960</v>
      </c>
      <c r="I40" s="71" t="s">
        <v>13960</v>
      </c>
      <c r="Q40" s="185" t="s">
        <v>13960</v>
      </c>
      <c r="W40" s="44"/>
      <c r="X40" s="44"/>
      <c r="Y40" s="126" t="s">
        <v>13957</v>
      </c>
      <c r="AA40" s="44"/>
      <c r="AY40" s="37">
        <v>1</v>
      </c>
      <c r="AZ40" s="37">
        <v>9</v>
      </c>
      <c r="BA40" s="90"/>
      <c r="BB40" s="37">
        <v>29</v>
      </c>
      <c r="BC40" s="37" t="s">
        <v>275</v>
      </c>
      <c r="BD40" s="39">
        <v>10929</v>
      </c>
      <c r="BF40" s="37">
        <v>5</v>
      </c>
      <c r="BG40" s="37">
        <v>4</v>
      </c>
      <c r="BH40" s="62"/>
      <c r="BI40" s="39" t="s">
        <v>2871</v>
      </c>
      <c r="BJ40" s="37" t="s">
        <v>2870</v>
      </c>
      <c r="BK40" s="39">
        <v>50412106</v>
      </c>
      <c r="BR40" s="39">
        <v>911</v>
      </c>
    </row>
    <row r="41" spans="2:70">
      <c r="B41" s="59">
        <v>49</v>
      </c>
      <c r="C41" s="41"/>
      <c r="D41" s="177">
        <f t="shared" ref="D41:D58" ca="1" si="6">IF(F41&gt;0,1,0)</f>
        <v>0</v>
      </c>
      <c r="E41" s="72">
        <v>11</v>
      </c>
      <c r="F41" s="149">
        <f ca="1">G41</f>
        <v>0</v>
      </c>
      <c r="G41" s="85">
        <f t="shared" ref="G41" ca="1" si="7">ROUND(INDIRECT($B$1&amp;G$34&amp;$B41)*1000,0)</f>
        <v>0</v>
      </c>
      <c r="H41" s="41"/>
      <c r="I41" s="41"/>
      <c r="J41" s="91" t="s">
        <v>13808</v>
      </c>
      <c r="K41" s="91" t="s">
        <v>13809</v>
      </c>
      <c r="Q41" s="183"/>
      <c r="W41" s="122">
        <v>100000</v>
      </c>
      <c r="X41" s="36">
        <v>15</v>
      </c>
      <c r="Y41" s="37">
        <f ca="1">SUM(F41:F46)/1000</f>
        <v>0</v>
      </c>
      <c r="AA41" s="37">
        <f ca="1">IF($E$30=0,0,Y41/$E$30)</f>
        <v>0</v>
      </c>
      <c r="AP41" s="107">
        <f ca="1">IF(Y41&gt;W41,1,0)</f>
        <v>0</v>
      </c>
      <c r="AQ41" s="102" t="str">
        <f ca="1">IF(AP41&gt;0,AR41,"")</f>
        <v/>
      </c>
      <c r="AR41" s="112" t="s">
        <v>14671</v>
      </c>
      <c r="AS41" s="107">
        <f ca="1">IF(AA41&gt;X41,1,0)</f>
        <v>0</v>
      </c>
      <c r="AT41" s="102" t="str">
        <f ca="1">IF(AS41&gt;0,AU41,"")</f>
        <v/>
      </c>
      <c r="AU41" s="112" t="s">
        <v>14691</v>
      </c>
      <c r="AY41" s="37">
        <v>1</v>
      </c>
      <c r="AZ41" s="37">
        <v>9</v>
      </c>
      <c r="BA41" s="90"/>
      <c r="BB41" s="37">
        <v>30</v>
      </c>
      <c r="BC41" s="37" t="s">
        <v>276</v>
      </c>
      <c r="BD41" s="39">
        <v>10930</v>
      </c>
      <c r="BF41" s="37">
        <v>5</v>
      </c>
      <c r="BG41" s="37">
        <v>5</v>
      </c>
      <c r="BH41" s="60" t="s">
        <v>749</v>
      </c>
      <c r="BI41" s="39" t="s">
        <v>3328</v>
      </c>
      <c r="BJ41" s="37" t="s">
        <v>749</v>
      </c>
      <c r="BK41" s="39">
        <v>50514100</v>
      </c>
      <c r="BR41" s="39">
        <v>912</v>
      </c>
    </row>
    <row r="42" spans="2:70">
      <c r="B42" s="59">
        <f>B41+6</f>
        <v>55</v>
      </c>
      <c r="C42" s="41"/>
      <c r="D42" s="177">
        <f t="shared" ca="1" si="6"/>
        <v>0</v>
      </c>
      <c r="E42" s="72">
        <v>12</v>
      </c>
      <c r="F42" s="149">
        <f ca="1">G42</f>
        <v>0</v>
      </c>
      <c r="G42" s="186">
        <f ca="1">Q42</f>
        <v>0</v>
      </c>
      <c r="H42" s="41"/>
      <c r="I42" s="41"/>
      <c r="K42" s="91" t="s">
        <v>13810</v>
      </c>
      <c r="Q42" s="186">
        <f ca="1">SUM(G69:G80)</f>
        <v>0</v>
      </c>
      <c r="AR42" s="154"/>
      <c r="AU42" s="154"/>
      <c r="AY42" s="37">
        <v>1</v>
      </c>
      <c r="AZ42" s="37">
        <v>9</v>
      </c>
      <c r="BA42" s="62"/>
      <c r="BB42" s="37">
        <v>24</v>
      </c>
      <c r="BC42" s="37" t="s">
        <v>269</v>
      </c>
      <c r="BD42" s="39">
        <v>10924</v>
      </c>
      <c r="BF42" s="37">
        <v>5</v>
      </c>
      <c r="BG42" s="37">
        <v>5</v>
      </c>
      <c r="BH42" s="90"/>
      <c r="BI42" s="39" t="s">
        <v>3332</v>
      </c>
      <c r="BJ42" s="37" t="s">
        <v>3331</v>
      </c>
      <c r="BK42" s="39">
        <v>50514101</v>
      </c>
      <c r="BR42" s="39">
        <v>915</v>
      </c>
    </row>
    <row r="43" spans="2:70">
      <c r="B43" s="59">
        <f>B42+6</f>
        <v>61</v>
      </c>
      <c r="C43" s="41"/>
      <c r="D43" s="177">
        <f t="shared" ca="1" si="6"/>
        <v>0</v>
      </c>
      <c r="E43" s="72">
        <v>13</v>
      </c>
      <c r="F43" s="149">
        <f ca="1">G43+I43</f>
        <v>0</v>
      </c>
      <c r="G43" s="186">
        <f t="shared" ref="G43:G46" ca="1" si="8">Q43</f>
        <v>0</v>
      </c>
      <c r="H43" s="41"/>
      <c r="I43" s="85">
        <f ca="1">ROUND(INDIRECT($B$1&amp;I$34&amp;$B43)*1000,0)</f>
        <v>0</v>
      </c>
      <c r="K43" s="91" t="s">
        <v>13811</v>
      </c>
      <c r="Q43" s="186">
        <f ca="1">SUM(G81:G92)</f>
        <v>0</v>
      </c>
      <c r="AD43" s="187">
        <f ca="1">IF(I43+I45&gt;0,IF(G150&gt;0,0,1),0)</f>
        <v>0</v>
      </c>
      <c r="AE43" s="102" t="str">
        <f t="shared" ref="AE43" ca="1" si="9">IF(AD43&gt;0,AF43,"")</f>
        <v/>
      </c>
      <c r="AF43" s="112" t="s">
        <v>13961</v>
      </c>
      <c r="AR43" s="154"/>
      <c r="AU43" s="154"/>
      <c r="AY43" s="37">
        <v>1</v>
      </c>
      <c r="AZ43" s="37">
        <v>10</v>
      </c>
      <c r="BA43" s="60" t="s">
        <v>359</v>
      </c>
      <c r="BB43" s="37">
        <v>31</v>
      </c>
      <c r="BC43" s="37" t="s">
        <v>277</v>
      </c>
      <c r="BD43" s="39">
        <v>11031</v>
      </c>
      <c r="BF43" s="37">
        <v>5</v>
      </c>
      <c r="BG43" s="37">
        <v>5</v>
      </c>
      <c r="BH43" s="90"/>
      <c r="BI43" s="39" t="s">
        <v>3336</v>
      </c>
      <c r="BJ43" s="37" t="s">
        <v>3335</v>
      </c>
      <c r="BK43" s="39">
        <v>50514102</v>
      </c>
      <c r="BR43" s="39">
        <v>1007</v>
      </c>
    </row>
    <row r="44" spans="2:70">
      <c r="B44" s="59">
        <f>B43+6</f>
        <v>67</v>
      </c>
      <c r="C44" s="41"/>
      <c r="D44" s="177">
        <f t="shared" ca="1" si="6"/>
        <v>0</v>
      </c>
      <c r="E44" s="72">
        <v>14</v>
      </c>
      <c r="F44" s="149">
        <f ca="1">G44+I44</f>
        <v>0</v>
      </c>
      <c r="G44" s="186">
        <f t="shared" ca="1" si="8"/>
        <v>0</v>
      </c>
      <c r="H44" s="41"/>
      <c r="I44" s="85">
        <f ca="1">ROUND(INDIRECT($B$1&amp;I$34&amp;$B44)*1000,0)</f>
        <v>0</v>
      </c>
      <c r="K44" s="91" t="s">
        <v>45</v>
      </c>
      <c r="Q44" s="186">
        <f ca="1">SUM(G93:G104)</f>
        <v>0</v>
      </c>
      <c r="AD44" s="41"/>
      <c r="AE44" s="41"/>
      <c r="AF44" s="112" t="s">
        <v>13962</v>
      </c>
      <c r="AR44" s="154"/>
      <c r="AU44" s="154"/>
      <c r="AY44" s="37">
        <v>1</v>
      </c>
      <c r="AZ44" s="37">
        <v>10</v>
      </c>
      <c r="BA44" s="90"/>
      <c r="BB44" s="37">
        <v>32</v>
      </c>
      <c r="BC44" s="37" t="s">
        <v>278</v>
      </c>
      <c r="BD44" s="39">
        <v>11032</v>
      </c>
      <c r="BF44" s="37">
        <v>5</v>
      </c>
      <c r="BG44" s="37">
        <v>5</v>
      </c>
      <c r="BH44" s="90"/>
      <c r="BI44" s="39" t="s">
        <v>3340</v>
      </c>
      <c r="BJ44" s="37" t="s">
        <v>3339</v>
      </c>
      <c r="BK44" s="39">
        <v>50514103</v>
      </c>
      <c r="BR44" s="39">
        <v>1008</v>
      </c>
    </row>
    <row r="45" spans="2:70">
      <c r="B45" s="59">
        <f>B44+6</f>
        <v>73</v>
      </c>
      <c r="C45" s="41"/>
      <c r="D45" s="177">
        <f t="shared" ca="1" si="6"/>
        <v>0</v>
      </c>
      <c r="E45" s="72">
        <v>15</v>
      </c>
      <c r="F45" s="149">
        <f ca="1">G45+I45</f>
        <v>0</v>
      </c>
      <c r="G45" s="186">
        <f t="shared" ca="1" si="8"/>
        <v>0</v>
      </c>
      <c r="H45" s="41"/>
      <c r="I45" s="85">
        <f ca="1">ROUND(INDIRECT($B$1&amp;I$34&amp;$B45)*1000,0)</f>
        <v>0</v>
      </c>
      <c r="K45" s="91" t="s">
        <v>13812</v>
      </c>
      <c r="Q45" s="186">
        <f ca="1">SUM(G105:G116)</f>
        <v>0</v>
      </c>
      <c r="AR45" s="154"/>
      <c r="AU45" s="154"/>
      <c r="AY45" s="37">
        <v>1</v>
      </c>
      <c r="AZ45" s="37">
        <v>10</v>
      </c>
      <c r="BA45" s="90"/>
      <c r="BB45" s="37">
        <v>33</v>
      </c>
      <c r="BC45" s="37" t="s">
        <v>279</v>
      </c>
      <c r="BD45" s="39">
        <v>11033</v>
      </c>
      <c r="BF45" s="37">
        <v>5</v>
      </c>
      <c r="BG45" s="37">
        <v>5</v>
      </c>
      <c r="BH45" s="90"/>
      <c r="BI45" s="39" t="s">
        <v>3344</v>
      </c>
      <c r="BJ45" s="37" t="s">
        <v>3343</v>
      </c>
      <c r="BK45" s="39">
        <v>50514104</v>
      </c>
      <c r="BR45" s="39">
        <v>1009</v>
      </c>
    </row>
    <row r="46" spans="2:70">
      <c r="B46" s="59">
        <f>B45+6</f>
        <v>79</v>
      </c>
      <c r="C46" s="41"/>
      <c r="D46" s="177">
        <f t="shared" ca="1" si="6"/>
        <v>0</v>
      </c>
      <c r="E46" s="72">
        <v>16</v>
      </c>
      <c r="F46" s="149">
        <f ca="1">G46</f>
        <v>0</v>
      </c>
      <c r="G46" s="186">
        <f t="shared" ca="1" si="8"/>
        <v>0</v>
      </c>
      <c r="H46" s="41"/>
      <c r="I46" s="41"/>
      <c r="K46" s="91" t="s">
        <v>47</v>
      </c>
      <c r="Q46" s="186">
        <f ca="1">SUM(G117:G128)</f>
        <v>0</v>
      </c>
      <c r="AR46" s="154"/>
      <c r="AU46" s="154"/>
      <c r="AY46" s="37">
        <v>1</v>
      </c>
      <c r="AZ46" s="37">
        <v>10</v>
      </c>
      <c r="BA46" s="90"/>
      <c r="BB46" s="37">
        <v>34</v>
      </c>
      <c r="BC46" s="37" t="s">
        <v>280</v>
      </c>
      <c r="BD46" s="39">
        <v>11034</v>
      </c>
      <c r="BF46" s="37">
        <v>5</v>
      </c>
      <c r="BG46" s="37">
        <v>5</v>
      </c>
      <c r="BH46" s="90"/>
      <c r="BI46" s="39" t="s">
        <v>3348</v>
      </c>
      <c r="BJ46" s="37" t="s">
        <v>3347</v>
      </c>
      <c r="BK46" s="39">
        <v>50514105</v>
      </c>
      <c r="BR46" s="39">
        <v>1011</v>
      </c>
    </row>
    <row r="47" spans="2:70">
      <c r="B47" s="59">
        <v>91</v>
      </c>
      <c r="C47" s="41"/>
      <c r="D47" s="177">
        <f t="shared" ca="1" si="6"/>
        <v>0</v>
      </c>
      <c r="E47" s="72">
        <v>21</v>
      </c>
      <c r="F47" s="85">
        <f ca="1">ROUND(INDIRECT($B$1&amp;F$35&amp;$B47)*1000,0)</f>
        <v>0</v>
      </c>
      <c r="G47" s="150">
        <f t="shared" ref="G47:H49" ca="1" si="10">F47</f>
        <v>0</v>
      </c>
      <c r="H47" s="150">
        <f t="shared" ca="1" si="10"/>
        <v>0</v>
      </c>
      <c r="I47" s="41"/>
      <c r="J47" s="91" t="s">
        <v>13813</v>
      </c>
      <c r="K47" s="91" t="s">
        <v>13814</v>
      </c>
      <c r="W47" s="122">
        <v>100000</v>
      </c>
      <c r="X47" s="36">
        <v>3</v>
      </c>
      <c r="Y47" s="37">
        <f ca="1">SUM(F47:F52)/1000</f>
        <v>0</v>
      </c>
      <c r="AA47" s="37">
        <f ca="1">IF($E$30=0,0,Y47/$E$30)</f>
        <v>0</v>
      </c>
      <c r="AP47" s="107">
        <f ca="1">IF(Y47&gt;W47,1,0)</f>
        <v>0</v>
      </c>
      <c r="AQ47" s="102" t="str">
        <f ca="1">IF(AP47&gt;0,AR47,"")</f>
        <v/>
      </c>
      <c r="AR47" s="112" t="s">
        <v>14672</v>
      </c>
      <c r="AS47" s="107">
        <f ca="1">IF(AA47&gt;X47,1,0)</f>
        <v>0</v>
      </c>
      <c r="AT47" s="102" t="str">
        <f ca="1">IF(AS47&gt;0,AU47,"")</f>
        <v/>
      </c>
      <c r="AU47" s="112" t="s">
        <v>14692</v>
      </c>
      <c r="AY47" s="37">
        <v>1</v>
      </c>
      <c r="AZ47" s="37">
        <v>10</v>
      </c>
      <c r="BA47" s="62"/>
      <c r="BB47" s="37">
        <v>35</v>
      </c>
      <c r="BC47" s="37" t="s">
        <v>281</v>
      </c>
      <c r="BD47" s="39">
        <v>11035</v>
      </c>
      <c r="BF47" s="37">
        <v>5</v>
      </c>
      <c r="BG47" s="37">
        <v>5</v>
      </c>
      <c r="BH47" s="90"/>
      <c r="BI47" s="39" t="s">
        <v>3352</v>
      </c>
      <c r="BJ47" s="37" t="s">
        <v>3351</v>
      </c>
      <c r="BK47" s="39">
        <v>50514106</v>
      </c>
      <c r="BR47" s="39">
        <v>1012</v>
      </c>
    </row>
    <row r="48" spans="2:70">
      <c r="B48" s="59">
        <f>B47+4</f>
        <v>95</v>
      </c>
      <c r="C48" s="41"/>
      <c r="D48" s="177">
        <f t="shared" ca="1" si="6"/>
        <v>0</v>
      </c>
      <c r="E48" s="72">
        <v>22</v>
      </c>
      <c r="F48" s="85">
        <f ca="1">ROUND(INDIRECT($B$1&amp;F$35&amp;$B48)*1000,0)</f>
        <v>0</v>
      </c>
      <c r="G48" s="150">
        <f t="shared" ca="1" si="10"/>
        <v>0</v>
      </c>
      <c r="H48" s="150">
        <f t="shared" ca="1" si="10"/>
        <v>0</v>
      </c>
      <c r="I48" s="41"/>
      <c r="K48" s="91" t="s">
        <v>13815</v>
      </c>
      <c r="AR48" s="154"/>
      <c r="AU48" s="154"/>
      <c r="AY48" s="37">
        <v>1</v>
      </c>
      <c r="AZ48" s="37">
        <v>11</v>
      </c>
      <c r="BA48" s="60" t="s">
        <v>364</v>
      </c>
      <c r="BB48" s="37">
        <v>36</v>
      </c>
      <c r="BC48" s="37" t="s">
        <v>282</v>
      </c>
      <c r="BD48" s="39">
        <v>11136</v>
      </c>
      <c r="BF48" s="37">
        <v>5</v>
      </c>
      <c r="BG48" s="37">
        <v>5</v>
      </c>
      <c r="BH48" s="90"/>
      <c r="BI48" s="39" t="s">
        <v>3356</v>
      </c>
      <c r="BJ48" s="37" t="s">
        <v>3355</v>
      </c>
      <c r="BK48" s="39">
        <v>50514107</v>
      </c>
      <c r="BR48" s="39">
        <v>1015</v>
      </c>
    </row>
    <row r="49" spans="2:70">
      <c r="B49" s="59">
        <f t="shared" ref="B49:B58" si="11">B48+4</f>
        <v>99</v>
      </c>
      <c r="C49" s="41"/>
      <c r="D49" s="177">
        <f t="shared" ca="1" si="6"/>
        <v>0</v>
      </c>
      <c r="E49" s="72">
        <v>23</v>
      </c>
      <c r="F49" s="85">
        <f ca="1">ROUND(INDIRECT($B$1&amp;F$35&amp;$B49)*1000,0)</f>
        <v>0</v>
      </c>
      <c r="G49" s="150">
        <f t="shared" ca="1" si="10"/>
        <v>0</v>
      </c>
      <c r="H49" s="150">
        <f t="shared" ca="1" si="10"/>
        <v>0</v>
      </c>
      <c r="I49" s="41"/>
      <c r="K49" s="91" t="s">
        <v>13816</v>
      </c>
      <c r="AR49" s="154"/>
      <c r="AU49" s="154"/>
      <c r="AY49" s="37">
        <v>1</v>
      </c>
      <c r="AZ49" s="37">
        <v>11</v>
      </c>
      <c r="BA49" s="90"/>
      <c r="BB49" s="37">
        <v>37</v>
      </c>
      <c r="BC49" s="37" t="s">
        <v>283</v>
      </c>
      <c r="BD49" s="39">
        <v>11137</v>
      </c>
      <c r="BF49" s="37">
        <v>5</v>
      </c>
      <c r="BG49" s="37">
        <v>5</v>
      </c>
      <c r="BH49" s="90"/>
      <c r="BI49" s="39" t="s">
        <v>3360</v>
      </c>
      <c r="BJ49" s="37" t="s">
        <v>3359</v>
      </c>
      <c r="BK49" s="39">
        <v>50514108</v>
      </c>
      <c r="BR49" s="39">
        <v>1019</v>
      </c>
    </row>
    <row r="50" spans="2:70">
      <c r="B50" s="59">
        <f t="shared" si="11"/>
        <v>103</v>
      </c>
      <c r="C50" s="41"/>
      <c r="D50" s="177">
        <f t="shared" ca="1" si="6"/>
        <v>0</v>
      </c>
      <c r="E50" s="72">
        <v>24</v>
      </c>
      <c r="F50" s="149">
        <f ca="1">G50</f>
        <v>0</v>
      </c>
      <c r="G50" s="85">
        <f ca="1">ROUND(INDIRECT($B$1&amp;G$35&amp;$B50)*1000,0)</f>
        <v>0</v>
      </c>
      <c r="H50" s="85">
        <f ca="1">ROUND(INDIRECT($B$1&amp;H$35&amp;$B50)*1000,0)</f>
        <v>0</v>
      </c>
      <c r="I50" s="41"/>
      <c r="K50" s="91" t="s">
        <v>13817</v>
      </c>
      <c r="AD50" s="107">
        <f ca="1">IF(F50=0,0,IF(H50&gt;G50,1,0))</f>
        <v>0</v>
      </c>
      <c r="AE50" s="102" t="str">
        <f ca="1">IF(AD50&gt;0,AF50,"")</f>
        <v/>
      </c>
      <c r="AF50" s="112" t="s">
        <v>13963</v>
      </c>
      <c r="AR50" s="154"/>
      <c r="AU50" s="154"/>
      <c r="AY50" s="37">
        <v>1</v>
      </c>
      <c r="AZ50" s="37">
        <v>11</v>
      </c>
      <c r="BA50" s="90"/>
      <c r="BB50" s="37">
        <v>38</v>
      </c>
      <c r="BC50" s="37" t="s">
        <v>284</v>
      </c>
      <c r="BD50" s="39">
        <v>11138</v>
      </c>
      <c r="BF50" s="37">
        <v>5</v>
      </c>
      <c r="BG50" s="37">
        <v>5</v>
      </c>
      <c r="BH50" s="90"/>
      <c r="BI50" s="39" t="s">
        <v>3364</v>
      </c>
      <c r="BJ50" s="37" t="s">
        <v>3363</v>
      </c>
      <c r="BK50" s="39">
        <v>50514109</v>
      </c>
      <c r="BR50" s="39">
        <v>1020</v>
      </c>
    </row>
    <row r="51" spans="2:70">
      <c r="B51" s="59">
        <f t="shared" si="11"/>
        <v>107</v>
      </c>
      <c r="C51" s="41"/>
      <c r="D51" s="177">
        <f t="shared" ca="1" si="6"/>
        <v>0</v>
      </c>
      <c r="E51" s="72">
        <v>25</v>
      </c>
      <c r="F51" s="85">
        <f ca="1">ROUND(INDIRECT($B$1&amp;F$35&amp;$B51)*1000,0)</f>
        <v>0</v>
      </c>
      <c r="G51" s="150">
        <f ca="1">F51</f>
        <v>0</v>
      </c>
      <c r="H51" s="150">
        <f ca="1">G51</f>
        <v>0</v>
      </c>
      <c r="I51" s="41"/>
      <c r="K51" s="91" t="s">
        <v>13818</v>
      </c>
      <c r="AR51" s="154"/>
      <c r="AU51" s="154"/>
      <c r="AY51" s="37">
        <v>1</v>
      </c>
      <c r="AZ51" s="37">
        <v>11</v>
      </c>
      <c r="BA51" s="62"/>
      <c r="BB51" s="37">
        <v>39</v>
      </c>
      <c r="BC51" s="37" t="s">
        <v>285</v>
      </c>
      <c r="BD51" s="39">
        <v>11139</v>
      </c>
      <c r="BF51" s="37">
        <v>5</v>
      </c>
      <c r="BG51" s="37">
        <v>5</v>
      </c>
      <c r="BH51" s="90"/>
      <c r="BI51" s="39" t="s">
        <v>3368</v>
      </c>
      <c r="BJ51" s="37" t="s">
        <v>3367</v>
      </c>
      <c r="BK51" s="39">
        <v>50514110</v>
      </c>
      <c r="BR51" s="39">
        <v>1108</v>
      </c>
    </row>
    <row r="52" spans="2:70">
      <c r="B52" s="59">
        <f t="shared" si="11"/>
        <v>111</v>
      </c>
      <c r="C52" s="41"/>
      <c r="D52" s="177">
        <f t="shared" ca="1" si="6"/>
        <v>0</v>
      </c>
      <c r="E52" s="72">
        <v>26</v>
      </c>
      <c r="F52" s="149">
        <f ca="1">G52</f>
        <v>0</v>
      </c>
      <c r="G52" s="85">
        <f t="shared" ref="G52:H54" ca="1" si="12">ROUND(INDIRECT($B$1&amp;G$35&amp;$B52)*1000,0)</f>
        <v>0</v>
      </c>
      <c r="H52" s="85">
        <f t="shared" ca="1" si="12"/>
        <v>0</v>
      </c>
      <c r="I52" s="41"/>
      <c r="K52" s="91" t="s">
        <v>13819</v>
      </c>
      <c r="AD52" s="107">
        <f ca="1">IF(F52=0,0,IF(H52&gt;G52,1,0))</f>
        <v>0</v>
      </c>
      <c r="AE52" s="102" t="str">
        <f ca="1">IF(AD52&gt;0,AF52,"")</f>
        <v/>
      </c>
      <c r="AF52" s="112" t="s">
        <v>13964</v>
      </c>
      <c r="AR52" s="154"/>
      <c r="AU52" s="154"/>
      <c r="AY52" s="37">
        <v>1</v>
      </c>
      <c r="AZ52" s="37">
        <v>12</v>
      </c>
      <c r="BA52" s="60" t="s">
        <v>369</v>
      </c>
      <c r="BB52" s="37">
        <v>40</v>
      </c>
      <c r="BC52" s="37" t="s">
        <v>286</v>
      </c>
      <c r="BD52" s="39">
        <v>11240</v>
      </c>
      <c r="BF52" s="37">
        <v>5</v>
      </c>
      <c r="BG52" s="37">
        <v>5</v>
      </c>
      <c r="BH52" s="90"/>
      <c r="BI52" s="39" t="s">
        <v>3372</v>
      </c>
      <c r="BJ52" s="37" t="s">
        <v>3371</v>
      </c>
      <c r="BK52" s="39">
        <v>50514111</v>
      </c>
      <c r="BR52" s="39">
        <v>1109</v>
      </c>
    </row>
    <row r="53" spans="2:70">
      <c r="B53" s="59">
        <f t="shared" si="11"/>
        <v>115</v>
      </c>
      <c r="C53" s="41"/>
      <c r="D53" s="177">
        <f t="shared" ca="1" si="6"/>
        <v>0</v>
      </c>
      <c r="E53" s="72">
        <v>30</v>
      </c>
      <c r="F53" s="149">
        <f ca="1">G53+I53</f>
        <v>0</v>
      </c>
      <c r="G53" s="85">
        <f t="shared" ca="1" si="12"/>
        <v>0</v>
      </c>
      <c r="H53" s="85">
        <f t="shared" ca="1" si="12"/>
        <v>0</v>
      </c>
      <c r="I53" s="85">
        <f ca="1">ROUND(INDIRECT($B$1&amp;I$35&amp;$B53)*1000,0)</f>
        <v>0</v>
      </c>
      <c r="J53" s="91" t="s">
        <v>13820</v>
      </c>
      <c r="K53" s="91" t="s">
        <v>13820</v>
      </c>
      <c r="W53" s="122">
        <v>100000</v>
      </c>
      <c r="X53" s="36">
        <v>3</v>
      </c>
      <c r="Y53" s="37">
        <f ca="1">F53/1000</f>
        <v>0</v>
      </c>
      <c r="AA53" s="37">
        <f t="shared" ref="AA53:AA55" ca="1" si="13">IF($E$30=0,0,Y53/$E$30)</f>
        <v>0</v>
      </c>
      <c r="AD53" s="107">
        <f ca="1">IF(F53=0,0,IF(H53&gt;G53,1,0))</f>
        <v>0</v>
      </c>
      <c r="AE53" s="102" t="str">
        <f ca="1">IF(AD53&gt;0,AF53,"")</f>
        <v/>
      </c>
      <c r="AF53" s="112" t="s">
        <v>13965</v>
      </c>
      <c r="AP53" s="107">
        <f t="shared" ref="AP53:AP55" ca="1" si="14">IF(Y53&gt;W53,1,0)</f>
        <v>0</v>
      </c>
      <c r="AQ53" s="102" t="str">
        <f t="shared" ref="AQ53:AQ55" ca="1" si="15">IF(AP53&gt;0,AR53,"")</f>
        <v/>
      </c>
      <c r="AR53" s="112" t="s">
        <v>14673</v>
      </c>
      <c r="AS53" s="107">
        <f t="shared" ref="AS53:AS55" ca="1" si="16">IF(AA53&gt;X53,1,0)</f>
        <v>0</v>
      </c>
      <c r="AT53" s="102" t="str">
        <f ca="1">IF(AS53&gt;0,AU53,"")</f>
        <v/>
      </c>
      <c r="AU53" s="112" t="s">
        <v>14693</v>
      </c>
      <c r="AY53" s="37">
        <v>1</v>
      </c>
      <c r="AZ53" s="37">
        <v>12</v>
      </c>
      <c r="BA53" s="90"/>
      <c r="BB53" s="37">
        <v>41</v>
      </c>
      <c r="BC53" s="37" t="s">
        <v>287</v>
      </c>
      <c r="BD53" s="39">
        <v>11241</v>
      </c>
      <c r="BF53" s="37">
        <v>5</v>
      </c>
      <c r="BG53" s="37">
        <v>5</v>
      </c>
      <c r="BH53" s="90"/>
      <c r="BI53" s="39" t="s">
        <v>3376</v>
      </c>
      <c r="BJ53" s="37" t="s">
        <v>3375</v>
      </c>
      <c r="BK53" s="39">
        <v>50514112</v>
      </c>
      <c r="BR53" s="39">
        <v>1110</v>
      </c>
    </row>
    <row r="54" spans="2:70">
      <c r="B54" s="59">
        <f t="shared" si="11"/>
        <v>119</v>
      </c>
      <c r="C54" s="41"/>
      <c r="D54" s="177">
        <f t="shared" ca="1" si="6"/>
        <v>0</v>
      </c>
      <c r="E54" s="72">
        <v>40</v>
      </c>
      <c r="F54" s="149">
        <f ca="1">G54+I54</f>
        <v>0</v>
      </c>
      <c r="G54" s="85">
        <f t="shared" ca="1" si="12"/>
        <v>0</v>
      </c>
      <c r="H54" s="85">
        <f t="shared" ca="1" si="12"/>
        <v>0</v>
      </c>
      <c r="I54" s="85">
        <f ca="1">ROUND(INDIRECT($B$1&amp;I$35&amp;$B54)*1000,0)</f>
        <v>0</v>
      </c>
      <c r="J54" s="91" t="s">
        <v>13966</v>
      </c>
      <c r="K54" s="91" t="s">
        <v>13966</v>
      </c>
      <c r="W54" s="122">
        <v>100000</v>
      </c>
      <c r="X54" s="36">
        <v>2</v>
      </c>
      <c r="Y54" s="37">
        <f ca="1">F54/1000</f>
        <v>0</v>
      </c>
      <c r="AA54" s="37">
        <f t="shared" ca="1" si="13"/>
        <v>0</v>
      </c>
      <c r="AD54" s="107">
        <f ca="1">IF(F54=0,0,IF(H54&gt;G54,1,0))</f>
        <v>0</v>
      </c>
      <c r="AE54" s="102" t="str">
        <f ca="1">IF(AD54&gt;0,AF54,"")</f>
        <v/>
      </c>
      <c r="AF54" s="112" t="s">
        <v>13967</v>
      </c>
      <c r="AP54" s="107">
        <f t="shared" ca="1" si="14"/>
        <v>0</v>
      </c>
      <c r="AQ54" s="102" t="str">
        <f t="shared" ca="1" si="15"/>
        <v/>
      </c>
      <c r="AR54" s="112" t="s">
        <v>14674</v>
      </c>
      <c r="AS54" s="107">
        <f t="shared" ca="1" si="16"/>
        <v>0</v>
      </c>
      <c r="AT54" s="102" t="str">
        <f ca="1">IF(AS54&gt;0,AU54,"")</f>
        <v/>
      </c>
      <c r="AU54" s="112" t="s">
        <v>14694</v>
      </c>
      <c r="AY54" s="37">
        <v>1</v>
      </c>
      <c r="AZ54" s="37">
        <v>12</v>
      </c>
      <c r="BA54" s="90"/>
      <c r="BB54" s="37">
        <v>42</v>
      </c>
      <c r="BC54" s="37" t="s">
        <v>288</v>
      </c>
      <c r="BD54" s="39">
        <v>11242</v>
      </c>
      <c r="BF54" s="37">
        <v>5</v>
      </c>
      <c r="BG54" s="37">
        <v>5</v>
      </c>
      <c r="BH54" s="90"/>
      <c r="BI54" s="39" t="s">
        <v>3380</v>
      </c>
      <c r="BJ54" s="37" t="s">
        <v>3379</v>
      </c>
      <c r="BK54" s="39">
        <v>50514113</v>
      </c>
      <c r="BR54" s="39">
        <v>1112</v>
      </c>
    </row>
    <row r="55" spans="2:70">
      <c r="B55" s="59">
        <f t="shared" si="11"/>
        <v>123</v>
      </c>
      <c r="C55" s="41"/>
      <c r="D55" s="177">
        <f t="shared" ca="1" si="6"/>
        <v>0</v>
      </c>
      <c r="E55" s="72">
        <v>51</v>
      </c>
      <c r="F55" s="85">
        <f ca="1">ROUND(INDIRECT($B$1&amp;F$35&amp;$B55)*1000,0)</f>
        <v>0</v>
      </c>
      <c r="G55" s="150">
        <f ca="1">F55</f>
        <v>0</v>
      </c>
      <c r="H55" s="150">
        <f ca="1">G55</f>
        <v>0</v>
      </c>
      <c r="I55" s="41"/>
      <c r="J55" s="91" t="s">
        <v>13821</v>
      </c>
      <c r="K55" s="91" t="s">
        <v>57</v>
      </c>
      <c r="W55" s="122">
        <v>100000</v>
      </c>
      <c r="X55" s="36">
        <v>2.5</v>
      </c>
      <c r="Y55" s="37">
        <f ca="1">SUM(F55:F58)/1000</f>
        <v>0</v>
      </c>
      <c r="AA55" s="37">
        <f t="shared" ca="1" si="13"/>
        <v>0</v>
      </c>
      <c r="AP55" s="107">
        <f t="shared" ca="1" si="14"/>
        <v>0</v>
      </c>
      <c r="AQ55" s="102" t="str">
        <f t="shared" ca="1" si="15"/>
        <v/>
      </c>
      <c r="AR55" s="112" t="s">
        <v>14675</v>
      </c>
      <c r="AS55" s="107">
        <f t="shared" ca="1" si="16"/>
        <v>0</v>
      </c>
      <c r="AT55" s="102" t="str">
        <f ca="1">IF(AS55&gt;0,AU55,"")</f>
        <v/>
      </c>
      <c r="AU55" s="112" t="s">
        <v>14695</v>
      </c>
      <c r="AY55" s="37">
        <v>1</v>
      </c>
      <c r="AZ55" s="37">
        <v>12</v>
      </c>
      <c r="BA55" s="90"/>
      <c r="BB55" s="37">
        <v>43</v>
      </c>
      <c r="BC55" s="37" t="s">
        <v>289</v>
      </c>
      <c r="BD55" s="39">
        <v>11243</v>
      </c>
      <c r="BF55" s="37">
        <v>5</v>
      </c>
      <c r="BG55" s="37">
        <v>5</v>
      </c>
      <c r="BH55" s="90"/>
      <c r="BI55" s="39" t="s">
        <v>3384</v>
      </c>
      <c r="BJ55" s="37" t="s">
        <v>3383</v>
      </c>
      <c r="BK55" s="39">
        <v>50514114</v>
      </c>
      <c r="BR55" s="39">
        <v>1113</v>
      </c>
    </row>
    <row r="56" spans="2:70">
      <c r="B56" s="59">
        <f t="shared" si="11"/>
        <v>127</v>
      </c>
      <c r="C56" s="41"/>
      <c r="D56" s="177">
        <f t="shared" ca="1" si="6"/>
        <v>0</v>
      </c>
      <c r="E56" s="72">
        <v>52</v>
      </c>
      <c r="F56" s="149">
        <f ca="1">G56+I56</f>
        <v>0</v>
      </c>
      <c r="G56" s="85">
        <f t="shared" ref="G56:I58" ca="1" si="17">ROUND(INDIRECT($B$1&amp;G$35&amp;$B56)*1000,0)</f>
        <v>0</v>
      </c>
      <c r="H56" s="85">
        <f t="shared" ca="1" si="17"/>
        <v>0</v>
      </c>
      <c r="I56" s="85">
        <f t="shared" ca="1" si="17"/>
        <v>0</v>
      </c>
      <c r="K56" s="91" t="s">
        <v>13822</v>
      </c>
      <c r="AD56" s="107">
        <f ca="1">IF(F56=0,0,IF(H56&gt;G56,1,0))</f>
        <v>0</v>
      </c>
      <c r="AE56" s="102" t="str">
        <f ca="1">IF(AD56&gt;0,AF56,"")</f>
        <v/>
      </c>
      <c r="AF56" s="112" t="s">
        <v>13968</v>
      </c>
      <c r="AY56" s="37">
        <v>1</v>
      </c>
      <c r="AZ56" s="37">
        <v>12</v>
      </c>
      <c r="BA56" s="90"/>
      <c r="BB56" s="37">
        <v>44</v>
      </c>
      <c r="BC56" s="37" t="s">
        <v>290</v>
      </c>
      <c r="BD56" s="39">
        <v>11244</v>
      </c>
      <c r="BF56" s="37">
        <v>5</v>
      </c>
      <c r="BG56" s="37">
        <v>5</v>
      </c>
      <c r="BH56" s="90"/>
      <c r="BI56" s="39" t="s">
        <v>3388</v>
      </c>
      <c r="BJ56" s="37" t="s">
        <v>3387</v>
      </c>
      <c r="BK56" s="39">
        <v>50514115</v>
      </c>
      <c r="BR56" s="39">
        <v>1114</v>
      </c>
    </row>
    <row r="57" spans="2:70">
      <c r="B57" s="59">
        <f t="shared" si="11"/>
        <v>131</v>
      </c>
      <c r="C57" s="41"/>
      <c r="D57" s="177">
        <f t="shared" ca="1" si="6"/>
        <v>0</v>
      </c>
      <c r="E57" s="72">
        <v>53</v>
      </c>
      <c r="F57" s="149">
        <f ca="1">G57+I57</f>
        <v>0</v>
      </c>
      <c r="G57" s="85">
        <f t="shared" ca="1" si="17"/>
        <v>0</v>
      </c>
      <c r="H57" s="85">
        <f t="shared" ca="1" si="17"/>
        <v>0</v>
      </c>
      <c r="I57" s="85">
        <f t="shared" ca="1" si="17"/>
        <v>0</v>
      </c>
      <c r="K57" s="91" t="s">
        <v>13823</v>
      </c>
      <c r="AD57" s="107">
        <f ca="1">IF(F57=0,0,IF(H57&gt;G57,1,0))</f>
        <v>0</v>
      </c>
      <c r="AE57" s="102" t="str">
        <f ca="1">IF(AD57&gt;0,AF57,"")</f>
        <v/>
      </c>
      <c r="AF57" s="112" t="s">
        <v>13969</v>
      </c>
      <c r="AY57" s="37">
        <v>1</v>
      </c>
      <c r="AZ57" s="37">
        <v>12</v>
      </c>
      <c r="BA57" s="90"/>
      <c r="BB57" s="37">
        <v>45</v>
      </c>
      <c r="BC57" s="37" t="s">
        <v>291</v>
      </c>
      <c r="BD57" s="39">
        <v>11245</v>
      </c>
      <c r="BF57" s="37">
        <v>5</v>
      </c>
      <c r="BG57" s="37">
        <v>5</v>
      </c>
      <c r="BH57" s="90"/>
      <c r="BI57" s="39" t="s">
        <v>3392</v>
      </c>
      <c r="BJ57" s="37" t="s">
        <v>3391</v>
      </c>
      <c r="BK57" s="39">
        <v>50514116</v>
      </c>
      <c r="BR57" s="39">
        <v>1119</v>
      </c>
    </row>
    <row r="58" spans="2:70">
      <c r="B58" s="59">
        <f t="shared" si="11"/>
        <v>135</v>
      </c>
      <c r="C58" s="41"/>
      <c r="D58" s="177">
        <f t="shared" ca="1" si="6"/>
        <v>0</v>
      </c>
      <c r="E58" s="72">
        <v>54</v>
      </c>
      <c r="F58" s="149">
        <f ca="1">G58+I58</f>
        <v>0</v>
      </c>
      <c r="G58" s="85">
        <f t="shared" ca="1" si="17"/>
        <v>0</v>
      </c>
      <c r="H58" s="85">
        <f t="shared" ca="1" si="17"/>
        <v>0</v>
      </c>
      <c r="I58" s="85">
        <f t="shared" ca="1" si="17"/>
        <v>0</v>
      </c>
      <c r="K58" s="91" t="s">
        <v>13824</v>
      </c>
      <c r="AD58" s="107">
        <f ca="1">IF(F58=0,0,IF(H58&gt;G58,1,0))</f>
        <v>0</v>
      </c>
      <c r="AE58" s="102" t="str">
        <f ca="1">IF(AD58&gt;0,AF58,"")</f>
        <v/>
      </c>
      <c r="AF58" s="112" t="s">
        <v>13970</v>
      </c>
      <c r="AY58" s="37">
        <v>1</v>
      </c>
      <c r="AZ58" s="37">
        <v>12</v>
      </c>
      <c r="BA58" s="90"/>
      <c r="BB58" s="37">
        <v>46</v>
      </c>
      <c r="BC58" s="37" t="s">
        <v>292</v>
      </c>
      <c r="BD58" s="39">
        <v>11246</v>
      </c>
      <c r="BF58" s="37">
        <v>5</v>
      </c>
      <c r="BG58" s="37">
        <v>5</v>
      </c>
      <c r="BH58" s="90"/>
      <c r="BI58" s="39" t="s">
        <v>3396</v>
      </c>
      <c r="BJ58" s="37" t="s">
        <v>3395</v>
      </c>
      <c r="BK58" s="39">
        <v>50514117</v>
      </c>
      <c r="BR58" s="39">
        <v>1120</v>
      </c>
    </row>
    <row r="59" spans="2:70">
      <c r="AY59" s="37">
        <v>1</v>
      </c>
      <c r="AZ59" s="37">
        <v>12</v>
      </c>
      <c r="BA59" s="62"/>
      <c r="BB59" s="37">
        <v>35</v>
      </c>
      <c r="BC59" s="37" t="s">
        <v>281</v>
      </c>
      <c r="BD59" s="39">
        <v>11235</v>
      </c>
      <c r="BF59" s="37">
        <v>5</v>
      </c>
      <c r="BG59" s="37">
        <v>5</v>
      </c>
      <c r="BH59" s="62"/>
      <c r="BI59" s="39" t="s">
        <v>3400</v>
      </c>
      <c r="BJ59" s="37" t="s">
        <v>3399</v>
      </c>
      <c r="BK59" s="39">
        <v>50514118</v>
      </c>
      <c r="BR59" s="39">
        <v>1208</v>
      </c>
    </row>
    <row r="60" spans="2:70">
      <c r="G60" s="59" t="s">
        <v>13971</v>
      </c>
      <c r="H60" s="68" t="s">
        <v>13972</v>
      </c>
      <c r="J60" s="59" t="s">
        <v>13973</v>
      </c>
      <c r="K60" s="59" t="s">
        <v>13974</v>
      </c>
      <c r="L60" s="59" t="s">
        <v>13975</v>
      </c>
      <c r="M60" s="59" t="s">
        <v>13976</v>
      </c>
      <c r="N60" s="59" t="s">
        <v>13977</v>
      </c>
      <c r="AY60" s="37">
        <v>1</v>
      </c>
      <c r="AZ60" s="37">
        <v>13</v>
      </c>
      <c r="BA60" s="37" t="s">
        <v>374</v>
      </c>
      <c r="BB60" s="37">
        <v>47</v>
      </c>
      <c r="BC60" s="37" t="s">
        <v>293</v>
      </c>
      <c r="BD60" s="39">
        <v>11347</v>
      </c>
      <c r="BF60" s="37">
        <v>5</v>
      </c>
      <c r="BG60" s="37">
        <v>6</v>
      </c>
      <c r="BH60" s="60" t="s">
        <v>754</v>
      </c>
      <c r="BI60" s="39" t="s">
        <v>3403</v>
      </c>
      <c r="BJ60" s="37" t="s">
        <v>754</v>
      </c>
      <c r="BK60" s="39">
        <v>50614130</v>
      </c>
      <c r="BR60" s="39">
        <v>1209</v>
      </c>
    </row>
    <row r="61" spans="2:70">
      <c r="G61" s="68" t="s">
        <v>13978</v>
      </c>
      <c r="H61" s="68" t="s">
        <v>13979</v>
      </c>
      <c r="J61" s="59" t="s">
        <v>13980</v>
      </c>
      <c r="K61" s="59" t="s">
        <v>13981</v>
      </c>
      <c r="L61" s="59" t="s">
        <v>13982</v>
      </c>
      <c r="M61" s="59" t="s">
        <v>13983</v>
      </c>
      <c r="N61" s="59" t="s">
        <v>13984</v>
      </c>
      <c r="AY61" s="37">
        <v>4</v>
      </c>
      <c r="AZ61" s="37">
        <v>1</v>
      </c>
      <c r="BA61" s="37" t="s">
        <v>226</v>
      </c>
      <c r="BB61" s="37">
        <v>1</v>
      </c>
      <c r="BC61" s="37" t="s">
        <v>226</v>
      </c>
      <c r="BD61" s="39">
        <v>40101</v>
      </c>
      <c r="BF61" s="37">
        <v>5</v>
      </c>
      <c r="BG61" s="37">
        <v>6</v>
      </c>
      <c r="BH61" s="90"/>
      <c r="BI61" s="39" t="s">
        <v>3407</v>
      </c>
      <c r="BJ61" s="37" t="s">
        <v>3406</v>
      </c>
      <c r="BK61" s="39">
        <v>50614131</v>
      </c>
      <c r="BR61" s="39">
        <v>1210</v>
      </c>
    </row>
    <row r="62" spans="2:70">
      <c r="C62" s="31" t="s">
        <v>13985</v>
      </c>
      <c r="G62" s="68" t="s">
        <v>13986</v>
      </c>
      <c r="H62" s="68" t="s">
        <v>13987</v>
      </c>
      <c r="J62" s="59" t="s">
        <v>13988</v>
      </c>
      <c r="K62" s="59" t="s">
        <v>13989</v>
      </c>
      <c r="L62" s="59" t="s">
        <v>13990</v>
      </c>
      <c r="M62" s="59" t="s">
        <v>13991</v>
      </c>
      <c r="N62" s="59" t="s">
        <v>13992</v>
      </c>
      <c r="AY62" s="37">
        <v>4</v>
      </c>
      <c r="AZ62" s="37">
        <v>2</v>
      </c>
      <c r="BA62" s="37" t="s">
        <v>229</v>
      </c>
      <c r="BB62" s="37">
        <v>2</v>
      </c>
      <c r="BC62" s="37" t="s">
        <v>229</v>
      </c>
      <c r="BD62" s="39">
        <v>40202</v>
      </c>
      <c r="BF62" s="37">
        <v>5</v>
      </c>
      <c r="BG62" s="37">
        <v>6</v>
      </c>
      <c r="BH62" s="90"/>
      <c r="BI62" s="39" t="s">
        <v>3411</v>
      </c>
      <c r="BJ62" s="37" t="s">
        <v>3410</v>
      </c>
      <c r="BK62" s="39">
        <v>50614132</v>
      </c>
      <c r="BR62" s="39">
        <v>1211</v>
      </c>
    </row>
    <row r="63" spans="2:70">
      <c r="C63" s="75" t="s">
        <v>13825</v>
      </c>
      <c r="G63" s="68" t="s">
        <v>13993</v>
      </c>
      <c r="H63" s="68" t="s">
        <v>13994</v>
      </c>
      <c r="J63" s="59" t="s">
        <v>13995</v>
      </c>
      <c r="K63" s="59" t="s">
        <v>13996</v>
      </c>
      <c r="L63" s="59" t="s">
        <v>13997</v>
      </c>
      <c r="M63" s="59" t="s">
        <v>13998</v>
      </c>
      <c r="N63" s="59" t="s">
        <v>13999</v>
      </c>
      <c r="AY63" s="37">
        <v>4</v>
      </c>
      <c r="AZ63" s="37">
        <v>3</v>
      </c>
      <c r="BA63" s="37" t="s">
        <v>232</v>
      </c>
      <c r="BB63" s="37">
        <v>3</v>
      </c>
      <c r="BC63" s="37" t="s">
        <v>232</v>
      </c>
      <c r="BD63" s="39">
        <v>40303</v>
      </c>
      <c r="BF63" s="37">
        <v>5</v>
      </c>
      <c r="BG63" s="37">
        <v>6</v>
      </c>
      <c r="BH63" s="90"/>
      <c r="BI63" s="39" t="s">
        <v>3415</v>
      </c>
      <c r="BJ63" s="37" t="s">
        <v>3414</v>
      </c>
      <c r="BK63" s="39">
        <v>50614133</v>
      </c>
      <c r="BR63" s="39">
        <v>1213</v>
      </c>
    </row>
    <row r="64" spans="2:70" ht="13.15" customHeight="1">
      <c r="C64" s="1178" t="s">
        <v>13787</v>
      </c>
      <c r="D64" s="1181" t="s">
        <v>14000</v>
      </c>
      <c r="E64" s="1164" t="s">
        <v>13806</v>
      </c>
      <c r="F64" s="1187" t="s">
        <v>13826</v>
      </c>
      <c r="G64" s="1174" t="s">
        <v>14001</v>
      </c>
      <c r="H64" s="1174" t="s">
        <v>14002</v>
      </c>
      <c r="J64" s="76" t="s">
        <v>13827</v>
      </c>
      <c r="K64" s="77"/>
      <c r="L64" s="77"/>
      <c r="M64" s="77"/>
      <c r="N64" s="78"/>
      <c r="O64" s="1164" t="s">
        <v>14003</v>
      </c>
      <c r="W64" s="60" t="s">
        <v>14004</v>
      </c>
      <c r="X64" s="96" t="s">
        <v>14005</v>
      </c>
      <c r="AA64" s="96" t="s">
        <v>14006</v>
      </c>
      <c r="AD64" s="99" t="s">
        <v>14007</v>
      </c>
      <c r="AE64" s="99" t="s">
        <v>13873</v>
      </c>
      <c r="AF64" s="100" t="s">
        <v>14008</v>
      </c>
      <c r="AG64" s="99" t="s">
        <v>13875</v>
      </c>
      <c r="AH64" s="99" t="s">
        <v>13876</v>
      </c>
      <c r="AI64" s="99" t="s">
        <v>14009</v>
      </c>
      <c r="AJ64" s="100" t="s">
        <v>13866</v>
      </c>
      <c r="AK64" s="100" t="s">
        <v>13867</v>
      </c>
      <c r="AL64" s="100" t="s">
        <v>13868</v>
      </c>
      <c r="AM64" s="100" t="s">
        <v>13869</v>
      </c>
      <c r="AN64" s="100" t="s">
        <v>13870</v>
      </c>
      <c r="AO64" s="100" t="s">
        <v>13871</v>
      </c>
      <c r="AP64" s="100" t="s">
        <v>13872</v>
      </c>
      <c r="AQ64" s="100" t="s">
        <v>13873</v>
      </c>
      <c r="AR64" s="99" t="s">
        <v>13874</v>
      </c>
      <c r="AS64" s="100" t="s">
        <v>13875</v>
      </c>
      <c r="AT64" s="100" t="s">
        <v>13876</v>
      </c>
      <c r="AU64" s="100" t="s">
        <v>13877</v>
      </c>
      <c r="AY64" s="37">
        <v>4</v>
      </c>
      <c r="AZ64" s="37">
        <v>4</v>
      </c>
      <c r="BA64" s="37" t="s">
        <v>234</v>
      </c>
      <c r="BB64" s="37">
        <v>4</v>
      </c>
      <c r="BC64" s="37" t="s">
        <v>234</v>
      </c>
      <c r="BD64" s="39">
        <v>40404</v>
      </c>
      <c r="BF64" s="37">
        <v>5</v>
      </c>
      <c r="BG64" s="37">
        <v>6</v>
      </c>
      <c r="BH64" s="90"/>
      <c r="BI64" s="39" t="s">
        <v>3419</v>
      </c>
      <c r="BJ64" s="37" t="s">
        <v>3418</v>
      </c>
      <c r="BK64" s="39">
        <v>50614134</v>
      </c>
      <c r="BR64" s="39">
        <v>1214</v>
      </c>
    </row>
    <row r="65" spans="2:70">
      <c r="C65" s="1179"/>
      <c r="D65" s="1182"/>
      <c r="E65" s="1165"/>
      <c r="F65" s="1188"/>
      <c r="G65" s="1168"/>
      <c r="H65" s="1168"/>
      <c r="J65" s="79"/>
      <c r="K65" s="79"/>
      <c r="L65" s="80"/>
      <c r="M65" s="80"/>
      <c r="N65" s="80"/>
      <c r="O65" s="1165"/>
      <c r="P65" s="87"/>
      <c r="Q65" s="87"/>
      <c r="T65" s="87"/>
      <c r="U65" s="87"/>
      <c r="V65" s="87"/>
      <c r="W65" s="89" t="s">
        <v>14010</v>
      </c>
      <c r="X65" s="89" t="s">
        <v>14011</v>
      </c>
      <c r="AA65" s="89" t="s">
        <v>14012</v>
      </c>
      <c r="AE65" s="102" t="str">
        <f ca="1">AV69&amp;AV81&amp;AV93&amp;AV105&amp;AV117</f>
        <v/>
      </c>
      <c r="AF65" s="103" t="str">
        <f ca="1">IF(AE65="",AF134,AE65&amp;$AD$1&amp;AF134)</f>
        <v/>
      </c>
      <c r="AH65" s="102" t="str">
        <f ca="1">AV72&amp;AV84&amp;AV96&amp;AV108&amp;AV120</f>
        <v/>
      </c>
      <c r="AK65" s="102" t="str">
        <f ca="1">AV75&amp;AV87&amp;AV99&amp;AV111&amp;AV123</f>
        <v/>
      </c>
      <c r="AN65" s="102" t="str">
        <f ca="1">AV78&amp;AV90&amp;AV102&amp;AV114&amp;AV126</f>
        <v/>
      </c>
      <c r="AR65" s="103" t="str">
        <f ca="1">IF(AQ65="",AR134,AQ65&amp;$AD$1&amp;AR134)</f>
        <v/>
      </c>
      <c r="AY65" s="37">
        <v>4</v>
      </c>
      <c r="AZ65" s="37">
        <v>5</v>
      </c>
      <c r="BA65" s="37" t="s">
        <v>237</v>
      </c>
      <c r="BB65" s="37">
        <v>5</v>
      </c>
      <c r="BC65" s="37" t="s">
        <v>237</v>
      </c>
      <c r="BD65" s="39">
        <v>40505</v>
      </c>
      <c r="BF65" s="37">
        <v>5</v>
      </c>
      <c r="BG65" s="37">
        <v>6</v>
      </c>
      <c r="BH65" s="90"/>
      <c r="BI65" s="39" t="s">
        <v>3423</v>
      </c>
      <c r="BJ65" s="37" t="s">
        <v>3422</v>
      </c>
      <c r="BK65" s="39">
        <v>50614135</v>
      </c>
      <c r="BR65" s="39">
        <v>1308</v>
      </c>
    </row>
    <row r="66" spans="2:70">
      <c r="C66" s="1180"/>
      <c r="D66" s="1183"/>
      <c r="E66" s="1166"/>
      <c r="F66" s="1189"/>
      <c r="G66" s="1169"/>
      <c r="H66" s="1169"/>
      <c r="J66" s="81"/>
      <c r="K66" s="81"/>
      <c r="L66" s="82"/>
      <c r="M66" s="82"/>
      <c r="N66" s="82"/>
      <c r="O66" s="1166"/>
      <c r="P66" s="87"/>
      <c r="Q66" s="87"/>
      <c r="T66" s="87"/>
      <c r="U66" s="87"/>
      <c r="V66" s="87"/>
      <c r="W66" s="89"/>
      <c r="X66" s="89" t="s">
        <v>14013</v>
      </c>
      <c r="AA66" s="89"/>
      <c r="AE66" s="87"/>
      <c r="AH66" s="112" t="s">
        <v>14014</v>
      </c>
      <c r="AI66" s="112" t="s">
        <v>14015</v>
      </c>
      <c r="AK66" s="112" t="s">
        <v>14016</v>
      </c>
      <c r="AY66" s="37">
        <v>4</v>
      </c>
      <c r="AZ66" s="37">
        <v>6</v>
      </c>
      <c r="BA66" s="37" t="s">
        <v>240</v>
      </c>
      <c r="BB66" s="37">
        <v>6</v>
      </c>
      <c r="BC66" s="37" t="s">
        <v>240</v>
      </c>
      <c r="BD66" s="39">
        <v>40606</v>
      </c>
      <c r="BF66" s="37">
        <v>5</v>
      </c>
      <c r="BG66" s="37">
        <v>6</v>
      </c>
      <c r="BH66" s="90"/>
      <c r="BI66" s="39" t="s">
        <v>3427</v>
      </c>
      <c r="BJ66" s="37" t="s">
        <v>3426</v>
      </c>
      <c r="BK66" s="39">
        <v>50614136</v>
      </c>
      <c r="BR66" s="39">
        <v>1311</v>
      </c>
    </row>
    <row r="67" spans="2:70">
      <c r="C67" s="43" t="s">
        <v>13958</v>
      </c>
      <c r="D67" s="43"/>
      <c r="E67" s="43" t="s">
        <v>13958</v>
      </c>
      <c r="F67" s="43" t="s">
        <v>13958</v>
      </c>
      <c r="G67" s="43" t="s">
        <v>13959</v>
      </c>
      <c r="H67" s="43" t="s">
        <v>13958</v>
      </c>
      <c r="J67" s="37"/>
      <c r="K67" s="37"/>
      <c r="L67" s="37"/>
      <c r="M67" s="37"/>
      <c r="N67" s="37"/>
      <c r="O67" s="43" t="s">
        <v>13958</v>
      </c>
      <c r="W67" s="90"/>
      <c r="X67" s="89"/>
      <c r="AA67" s="89"/>
      <c r="AH67" s="112" t="s">
        <v>14017</v>
      </c>
      <c r="AY67" s="37">
        <v>4</v>
      </c>
      <c r="AZ67" s="37">
        <v>7</v>
      </c>
      <c r="BA67" s="37" t="s">
        <v>242</v>
      </c>
      <c r="BB67" s="37">
        <v>7</v>
      </c>
      <c r="BC67" s="37" t="s">
        <v>242</v>
      </c>
      <c r="BD67" s="39">
        <v>40707</v>
      </c>
      <c r="BF67" s="37">
        <v>5</v>
      </c>
      <c r="BG67" s="37">
        <v>6</v>
      </c>
      <c r="BH67" s="62"/>
      <c r="BI67" s="39" t="s">
        <v>3431</v>
      </c>
      <c r="BJ67" s="37" t="s">
        <v>3430</v>
      </c>
      <c r="BK67" s="39">
        <v>50614137</v>
      </c>
      <c r="BR67" s="39">
        <v>1312</v>
      </c>
    </row>
    <row r="68" spans="2:70">
      <c r="C68" s="70">
        <v>6</v>
      </c>
      <c r="D68" s="71"/>
      <c r="E68" s="70">
        <v>2</v>
      </c>
      <c r="F68" s="70">
        <v>2</v>
      </c>
      <c r="G68" s="71" t="s">
        <v>13960</v>
      </c>
      <c r="H68" s="70">
        <v>5</v>
      </c>
      <c r="J68" s="39">
        <v>1</v>
      </c>
      <c r="K68" s="39">
        <v>2</v>
      </c>
      <c r="L68" s="39">
        <v>3</v>
      </c>
      <c r="M68" s="39">
        <v>4</v>
      </c>
      <c r="N68" s="39">
        <v>5</v>
      </c>
      <c r="O68" s="70">
        <v>1</v>
      </c>
      <c r="W68" s="127" t="s">
        <v>13960</v>
      </c>
      <c r="X68" s="44"/>
      <c r="AA68" s="44"/>
      <c r="AY68" s="37">
        <v>4</v>
      </c>
      <c r="AZ68" s="37">
        <v>8</v>
      </c>
      <c r="BA68" s="37" t="s">
        <v>244</v>
      </c>
      <c r="BB68" s="37">
        <v>8</v>
      </c>
      <c r="BC68" s="37" t="s">
        <v>244</v>
      </c>
      <c r="BD68" s="39">
        <v>40808</v>
      </c>
      <c r="BF68" s="37">
        <v>5</v>
      </c>
      <c r="BG68" s="37">
        <v>7</v>
      </c>
      <c r="BH68" s="60" t="s">
        <v>759</v>
      </c>
      <c r="BI68" s="39" t="s">
        <v>3434</v>
      </c>
      <c r="BJ68" s="37" t="s">
        <v>759</v>
      </c>
      <c r="BK68" s="39">
        <v>50714150</v>
      </c>
      <c r="BR68" s="39">
        <v>1314</v>
      </c>
    </row>
    <row r="69" spans="2:70">
      <c r="B69" s="59">
        <v>55</v>
      </c>
      <c r="C69" s="41"/>
      <c r="D69" s="177">
        <f ca="1">IF(G69&gt;0,1,0)</f>
        <v>0</v>
      </c>
      <c r="E69" s="72">
        <v>12</v>
      </c>
      <c r="F69" s="72">
        <v>1</v>
      </c>
      <c r="G69" s="85">
        <f ca="1">ROUND(INDIRECT($B$1&amp;G$60&amp;$B69)*1000,0)</f>
        <v>0</v>
      </c>
      <c r="H69" s="151">
        <f ca="1">INDIRECT($B$1&amp;H$60&amp;$B69)</f>
        <v>0</v>
      </c>
      <c r="I69" s="85" t="str">
        <f ca="1">IF(H69=0,"",RIGHT("00000"&amp;H69,5))</f>
        <v/>
      </c>
      <c r="J69" s="41"/>
      <c r="K69" s="41"/>
      <c r="L69" s="41"/>
      <c r="M69" s="41"/>
      <c r="N69" s="41"/>
      <c r="O69" s="74">
        <v>3</v>
      </c>
      <c r="P69" s="91" t="s">
        <v>13810</v>
      </c>
      <c r="W69" s="37">
        <f ca="1">G42</f>
        <v>0</v>
      </c>
      <c r="AA69" s="37">
        <f ca="1">IF(G69&gt;0,IF(AND(H69&gt;0,O69&gt;0),0,1),0)</f>
        <v>0</v>
      </c>
      <c r="AB69" s="91" t="s">
        <v>14018</v>
      </c>
      <c r="AD69" s="189"/>
      <c r="AE69" s="189"/>
      <c r="AF69" s="190" t="str">
        <f>"「"&amp;P69&amp;"」の供給元別利用量、供給元住所（住所コード）、供給元種類を入力してください。"</f>
        <v>「土質改良土」の供給元別利用量、供給元住所（住所コード）、供給元種類を入力してください。</v>
      </c>
      <c r="AG69" s="107">
        <f ca="1">IF(G69&gt;0,IF(H69=0,1,0),IF(H69=0,0,2))</f>
        <v>0</v>
      </c>
      <c r="AH69" s="102" t="str">
        <f t="shared" ref="AH69:AH128" ca="1" si="18">IF(AG69=1,AH$66&amp;AB69&amp;AI$66,IF(AG69=2,AB69&amp;AH$67,""))</f>
        <v/>
      </c>
      <c r="AJ69" s="121">
        <f ca="1">IF(I69="",0,IF(ISERROR(VLOOKUP(I69,Code!$AF$201:$AF$2116,1,FALSE)),1,0))</f>
        <v>0</v>
      </c>
      <c r="AK69" s="102" t="str">
        <f t="shared" ref="AK69:AK128" ca="1" si="19">IF(AJ69=1,AB69&amp;AK$66,"")</f>
        <v/>
      </c>
      <c r="AV69" s="102" t="str">
        <f ca="1">AE69&amp;AE70&amp;AE71&amp;AH69&amp;AH70&amp;AH71&amp;AK69&amp;AK70&amp;AK71</f>
        <v/>
      </c>
      <c r="AY69" s="37">
        <v>4</v>
      </c>
      <c r="AZ69" s="37">
        <v>9</v>
      </c>
      <c r="BA69" s="37" t="s">
        <v>246</v>
      </c>
      <c r="BB69" s="37">
        <v>9</v>
      </c>
      <c r="BC69" s="37" t="s">
        <v>246</v>
      </c>
      <c r="BD69" s="39">
        <v>40909</v>
      </c>
      <c r="BF69" s="37">
        <v>5</v>
      </c>
      <c r="BG69" s="37">
        <v>7</v>
      </c>
      <c r="BH69" s="90"/>
      <c r="BI69" s="39" t="s">
        <v>3438</v>
      </c>
      <c r="BJ69" s="37" t="s">
        <v>3437</v>
      </c>
      <c r="BK69" s="39">
        <v>50714151</v>
      </c>
      <c r="BR69" s="39">
        <v>1319</v>
      </c>
    </row>
    <row r="70" spans="2:70">
      <c r="B70" s="59">
        <v>57</v>
      </c>
      <c r="C70" s="41"/>
      <c r="D70" s="177">
        <f t="shared" ref="D70:D128" ca="1" si="20">IF(G70&gt;0,1,0)</f>
        <v>0</v>
      </c>
      <c r="E70" s="72">
        <f t="shared" ref="E70:E80" si="21">E69</f>
        <v>12</v>
      </c>
      <c r="F70" s="72">
        <v>2</v>
      </c>
      <c r="G70" s="85">
        <f ca="1">ROUND(INDIRECT($B$1&amp;G$60&amp;$B70)*1000,0)</f>
        <v>0</v>
      </c>
      <c r="H70" s="151">
        <f t="shared" ref="H70:H119" ca="1" si="22">INDIRECT($B$1&amp;H$60&amp;$B70)</f>
        <v>0</v>
      </c>
      <c r="I70" s="85" t="str">
        <f t="shared" ref="I70:I128" ca="1" si="23">IF(H70=0,"",RIGHT("00000"&amp;H70,5))</f>
        <v/>
      </c>
      <c r="J70" s="41"/>
      <c r="K70" s="41"/>
      <c r="L70" s="41"/>
      <c r="M70" s="41"/>
      <c r="N70" s="41"/>
      <c r="O70" s="74">
        <v>3</v>
      </c>
      <c r="W70" s="37">
        <f ca="1">SUM(G69:G80)</f>
        <v>0</v>
      </c>
      <c r="AA70" s="37">
        <f t="shared" ref="AA70:AA128" ca="1" si="24">IF(G70&gt;0,IF(AND(H70&gt;0,O70&gt;0),0,1),0)</f>
        <v>0</v>
      </c>
      <c r="AB70" s="91" t="s">
        <v>14019</v>
      </c>
      <c r="AD70" s="189"/>
      <c r="AE70" s="189"/>
      <c r="AF70" s="190" t="str">
        <f>"「"&amp;P69&amp;"」の供給元別利用量の合計が搬入利用量よりも大きいです。修正してください。"</f>
        <v>「土質改良土」の供給元別利用量の合計が搬入利用量よりも大きいです。修正してください。</v>
      </c>
      <c r="AG70" s="107">
        <f t="shared" ref="AG70:AG128" ca="1" si="25">IF(G70&gt;0,IF(H70=0,1,0),IF(H70=0,0,2))</f>
        <v>0</v>
      </c>
      <c r="AH70" s="102" t="str">
        <f t="shared" ca="1" si="18"/>
        <v/>
      </c>
      <c r="AJ70" s="121">
        <f ca="1">IF(I70="",0,IF(ISERROR(VLOOKUP(I70,Code!$AF$201:$AF$2116,1,FALSE)),1,0))</f>
        <v>0</v>
      </c>
      <c r="AK70" s="102" t="str">
        <f t="shared" ca="1" si="19"/>
        <v/>
      </c>
      <c r="AY70" s="37">
        <v>4</v>
      </c>
      <c r="AZ70" s="37">
        <v>10</v>
      </c>
      <c r="BA70" s="37" t="s">
        <v>248</v>
      </c>
      <c r="BB70" s="37">
        <v>10</v>
      </c>
      <c r="BC70" s="37" t="s">
        <v>248</v>
      </c>
      <c r="BD70" s="39">
        <v>41010</v>
      </c>
      <c r="BF70" s="37">
        <v>5</v>
      </c>
      <c r="BG70" s="37">
        <v>7</v>
      </c>
      <c r="BH70" s="90"/>
      <c r="BI70" s="39" t="s">
        <v>3442</v>
      </c>
      <c r="BJ70" s="37" t="s">
        <v>3441</v>
      </c>
      <c r="BK70" s="39">
        <v>50714152</v>
      </c>
      <c r="BR70" s="39">
        <v>1411</v>
      </c>
    </row>
    <row r="71" spans="2:70">
      <c r="B71" s="59">
        <v>59</v>
      </c>
      <c r="C71" s="41"/>
      <c r="D71" s="177">
        <f t="shared" ca="1" si="20"/>
        <v>0</v>
      </c>
      <c r="E71" s="72">
        <f t="shared" si="21"/>
        <v>12</v>
      </c>
      <c r="F71" s="72">
        <v>3</v>
      </c>
      <c r="G71" s="85">
        <f ca="1">ROUND(INDIRECT($B$1&amp;G$60&amp;$B71)*1000,0)</f>
        <v>0</v>
      </c>
      <c r="H71" s="151">
        <f t="shared" ca="1" si="22"/>
        <v>0</v>
      </c>
      <c r="I71" s="85" t="str">
        <f t="shared" ca="1" si="23"/>
        <v/>
      </c>
      <c r="J71" s="41"/>
      <c r="K71" s="41"/>
      <c r="L71" s="41"/>
      <c r="M71" s="41"/>
      <c r="N71" s="41"/>
      <c r="O71" s="74">
        <v>3</v>
      </c>
      <c r="AA71" s="37">
        <f t="shared" ca="1" si="24"/>
        <v>0</v>
      </c>
      <c r="AB71" s="91" t="s">
        <v>14020</v>
      </c>
      <c r="AD71" s="189"/>
      <c r="AE71" s="189"/>
      <c r="AF71" s="190" t="str">
        <f>"「"&amp;P69&amp;"」の搬入利用量が無いが、供給元別利用量が入力されています。修正してください。"</f>
        <v>「土質改良土」の搬入利用量が無いが、供給元別利用量が入力されています。修正してください。</v>
      </c>
      <c r="AG71" s="107">
        <f t="shared" ca="1" si="25"/>
        <v>0</v>
      </c>
      <c r="AH71" s="102" t="str">
        <f t="shared" ca="1" si="18"/>
        <v/>
      </c>
      <c r="AJ71" s="121">
        <f ca="1">IF(I71="",0,IF(ISERROR(VLOOKUP(I71,Code!$AF$201:$AF$2116,1,FALSE)),1,0))</f>
        <v>0</v>
      </c>
      <c r="AK71" s="102" t="str">
        <f t="shared" ca="1" si="19"/>
        <v/>
      </c>
      <c r="AY71" s="37">
        <v>4</v>
      </c>
      <c r="AZ71" s="37">
        <v>11</v>
      </c>
      <c r="BA71" s="37" t="s">
        <v>251</v>
      </c>
      <c r="BB71" s="37">
        <v>11</v>
      </c>
      <c r="BC71" s="37" t="s">
        <v>251</v>
      </c>
      <c r="BD71" s="39">
        <v>41111</v>
      </c>
      <c r="BF71" s="37">
        <v>5</v>
      </c>
      <c r="BG71" s="37">
        <v>7</v>
      </c>
      <c r="BH71" s="62"/>
      <c r="BI71" s="39" t="s">
        <v>3446</v>
      </c>
      <c r="BJ71" s="37" t="s">
        <v>3445</v>
      </c>
      <c r="BK71" s="39">
        <v>50714153</v>
      </c>
      <c r="BR71" s="39">
        <v>1412</v>
      </c>
    </row>
    <row r="72" spans="2:70">
      <c r="B72" s="59">
        <v>55</v>
      </c>
      <c r="C72" s="41"/>
      <c r="D72" s="177">
        <f t="shared" ca="1" si="20"/>
        <v>0</v>
      </c>
      <c r="E72" s="72">
        <f t="shared" si="21"/>
        <v>12</v>
      </c>
      <c r="F72" s="72">
        <v>4</v>
      </c>
      <c r="G72" s="85">
        <f ca="1">ROUND(INDIRECT($B$1&amp;G$61&amp;$B72)*1000,0)</f>
        <v>0</v>
      </c>
      <c r="H72" s="151">
        <f ca="1">INDIRECT($B$1&amp;H$61&amp;$B72)</f>
        <v>0</v>
      </c>
      <c r="I72" s="85" t="str">
        <f t="shared" ca="1" si="23"/>
        <v/>
      </c>
      <c r="J72" s="41"/>
      <c r="K72" s="41"/>
      <c r="L72" s="41"/>
      <c r="M72" s="41"/>
      <c r="N72" s="41"/>
      <c r="O72" s="74">
        <v>3</v>
      </c>
      <c r="AA72" s="37">
        <f t="shared" ca="1" si="24"/>
        <v>0</v>
      </c>
      <c r="AB72" s="91" t="s">
        <v>14021</v>
      </c>
      <c r="AD72" s="184"/>
      <c r="AE72" s="184"/>
      <c r="AF72" s="184"/>
      <c r="AG72" s="107">
        <f t="shared" ca="1" si="25"/>
        <v>0</v>
      </c>
      <c r="AH72" s="102" t="str">
        <f t="shared" ca="1" si="18"/>
        <v/>
      </c>
      <c r="AJ72" s="121">
        <f ca="1">IF(I72="",0,IF(ISERROR(VLOOKUP(I72,Code!$AF$201:$AF$2116,1,FALSE)),1,0))</f>
        <v>0</v>
      </c>
      <c r="AK72" s="102" t="str">
        <f t="shared" ca="1" si="19"/>
        <v/>
      </c>
      <c r="AV72" s="102" t="str">
        <f ca="1">AH72&amp;AH73&amp;AH74&amp;AK72&amp;AK73&amp;AK74</f>
        <v/>
      </c>
      <c r="AY72" s="37">
        <v>4</v>
      </c>
      <c r="AZ72" s="37">
        <v>12</v>
      </c>
      <c r="BA72" s="37" t="s">
        <v>254</v>
      </c>
      <c r="BB72" s="37">
        <v>12</v>
      </c>
      <c r="BC72" s="37" t="s">
        <v>254</v>
      </c>
      <c r="BD72" s="39">
        <v>41212</v>
      </c>
      <c r="BF72" s="37">
        <v>5</v>
      </c>
      <c r="BG72" s="37">
        <v>8</v>
      </c>
      <c r="BH72" s="60" t="s">
        <v>764</v>
      </c>
      <c r="BI72" s="39" t="s">
        <v>3977</v>
      </c>
      <c r="BJ72" s="37" t="s">
        <v>764</v>
      </c>
      <c r="BK72" s="39">
        <v>50815100</v>
      </c>
      <c r="BR72" s="39">
        <v>1413</v>
      </c>
    </row>
    <row r="73" spans="2:70">
      <c r="B73" s="59">
        <v>57</v>
      </c>
      <c r="C73" s="41"/>
      <c r="D73" s="177">
        <f t="shared" ca="1" si="20"/>
        <v>0</v>
      </c>
      <c r="E73" s="72">
        <f t="shared" si="21"/>
        <v>12</v>
      </c>
      <c r="F73" s="72">
        <v>5</v>
      </c>
      <c r="G73" s="85">
        <f ca="1">ROUND(INDIRECT($B$1&amp;G$61&amp;$B73)*1000,0)</f>
        <v>0</v>
      </c>
      <c r="H73" s="151">
        <f t="shared" ref="H73:H74" ca="1" si="26">INDIRECT($B$1&amp;H$61&amp;$B73)</f>
        <v>0</v>
      </c>
      <c r="I73" s="85" t="str">
        <f t="shared" ca="1" si="23"/>
        <v/>
      </c>
      <c r="J73" s="41"/>
      <c r="K73" s="41"/>
      <c r="L73" s="41"/>
      <c r="M73" s="41"/>
      <c r="N73" s="41"/>
      <c r="O73" s="74">
        <v>3</v>
      </c>
      <c r="AA73" s="37">
        <f t="shared" ca="1" si="24"/>
        <v>0</v>
      </c>
      <c r="AB73" s="91" t="s">
        <v>14022</v>
      </c>
      <c r="AD73" s="184"/>
      <c r="AE73" s="184"/>
      <c r="AF73" s="184"/>
      <c r="AG73" s="107">
        <f t="shared" ca="1" si="25"/>
        <v>0</v>
      </c>
      <c r="AH73" s="102" t="str">
        <f t="shared" ca="1" si="18"/>
        <v/>
      </c>
      <c r="AJ73" s="121">
        <f ca="1">IF(I73="",0,IF(ISERROR(VLOOKUP(I73,Code!$AF$201:$AF$2116,1,FALSE)),1,0))</f>
        <v>0</v>
      </c>
      <c r="AK73" s="102" t="str">
        <f t="shared" ca="1" si="19"/>
        <v/>
      </c>
      <c r="AY73" s="37">
        <v>4</v>
      </c>
      <c r="AZ73" s="37">
        <v>13</v>
      </c>
      <c r="BA73" s="37" t="s">
        <v>257</v>
      </c>
      <c r="BB73" s="37">
        <v>13</v>
      </c>
      <c r="BC73" s="37" t="s">
        <v>257</v>
      </c>
      <c r="BD73" s="39">
        <v>41313</v>
      </c>
      <c r="BF73" s="37">
        <v>5</v>
      </c>
      <c r="BG73" s="37">
        <v>8</v>
      </c>
      <c r="BH73" s="90"/>
      <c r="BI73" s="39" t="s">
        <v>3981</v>
      </c>
      <c r="BJ73" s="37" t="s">
        <v>3980</v>
      </c>
      <c r="BK73" s="39">
        <v>50815101</v>
      </c>
      <c r="BR73" s="39">
        <v>1419</v>
      </c>
    </row>
    <row r="74" spans="2:70">
      <c r="B74" s="59">
        <v>59</v>
      </c>
      <c r="C74" s="41"/>
      <c r="D74" s="177">
        <f t="shared" ca="1" si="20"/>
        <v>0</v>
      </c>
      <c r="E74" s="72">
        <f t="shared" si="21"/>
        <v>12</v>
      </c>
      <c r="F74" s="72">
        <v>6</v>
      </c>
      <c r="G74" s="85">
        <f ca="1">ROUND(INDIRECT($B$1&amp;G$61&amp;$B74)*1000,0)</f>
        <v>0</v>
      </c>
      <c r="H74" s="151">
        <f t="shared" ca="1" si="26"/>
        <v>0</v>
      </c>
      <c r="I74" s="85" t="str">
        <f t="shared" ca="1" si="23"/>
        <v/>
      </c>
      <c r="J74" s="41"/>
      <c r="K74" s="41"/>
      <c r="L74" s="41"/>
      <c r="M74" s="41"/>
      <c r="N74" s="41"/>
      <c r="O74" s="74">
        <v>3</v>
      </c>
      <c r="AA74" s="37">
        <f t="shared" ca="1" si="24"/>
        <v>0</v>
      </c>
      <c r="AB74" s="91" t="s">
        <v>14023</v>
      </c>
      <c r="AD74" s="184"/>
      <c r="AE74" s="184"/>
      <c r="AF74" s="184"/>
      <c r="AG74" s="107">
        <f t="shared" ca="1" si="25"/>
        <v>0</v>
      </c>
      <c r="AH74" s="102" t="str">
        <f t="shared" ca="1" si="18"/>
        <v/>
      </c>
      <c r="AJ74" s="121">
        <f ca="1">IF(I74="",0,IF(ISERROR(VLOOKUP(I74,Code!$AF$201:$AF$2116,1,FALSE)),1,0))</f>
        <v>0</v>
      </c>
      <c r="AK74" s="102" t="str">
        <f t="shared" ca="1" si="19"/>
        <v/>
      </c>
      <c r="AY74" s="37">
        <v>4</v>
      </c>
      <c r="AZ74" s="37">
        <v>14</v>
      </c>
      <c r="BA74" s="37" t="s">
        <v>260</v>
      </c>
      <c r="BB74" s="37">
        <v>14</v>
      </c>
      <c r="BC74" s="37" t="s">
        <v>260</v>
      </c>
      <c r="BD74" s="39">
        <v>41414</v>
      </c>
      <c r="BF74" s="37">
        <v>5</v>
      </c>
      <c r="BG74" s="37">
        <v>8</v>
      </c>
      <c r="BH74" s="90"/>
      <c r="BI74" s="39" t="s">
        <v>3984</v>
      </c>
      <c r="BJ74" s="37" t="s">
        <v>3983</v>
      </c>
      <c r="BK74" s="39">
        <v>50815102</v>
      </c>
      <c r="BR74" s="39">
        <v>1422</v>
      </c>
    </row>
    <row r="75" spans="2:70">
      <c r="B75" s="59">
        <v>55</v>
      </c>
      <c r="C75" s="41"/>
      <c r="D75" s="177">
        <f t="shared" ca="1" si="20"/>
        <v>0</v>
      </c>
      <c r="E75" s="72">
        <f t="shared" si="21"/>
        <v>12</v>
      </c>
      <c r="F75" s="72">
        <v>7</v>
      </c>
      <c r="G75" s="85">
        <f ca="1">ROUND(INDIRECT($B$1&amp;G$62&amp;$B75)*1000,0)</f>
        <v>0</v>
      </c>
      <c r="H75" s="151">
        <f ca="1">INDIRECT($B$1&amp;H$62&amp;$B75)</f>
        <v>0</v>
      </c>
      <c r="I75" s="85" t="str">
        <f t="shared" ca="1" si="23"/>
        <v/>
      </c>
      <c r="J75" s="41"/>
      <c r="K75" s="41"/>
      <c r="L75" s="41"/>
      <c r="M75" s="41"/>
      <c r="N75" s="41"/>
      <c r="O75" s="74">
        <v>3</v>
      </c>
      <c r="AA75" s="37">
        <f t="shared" ca="1" si="24"/>
        <v>0</v>
      </c>
      <c r="AB75" s="91" t="s">
        <v>14024</v>
      </c>
      <c r="AD75" s="184"/>
      <c r="AE75" s="184"/>
      <c r="AF75" s="184"/>
      <c r="AG75" s="107">
        <f t="shared" ca="1" si="25"/>
        <v>0</v>
      </c>
      <c r="AH75" s="102" t="str">
        <f t="shared" ca="1" si="18"/>
        <v/>
      </c>
      <c r="AJ75" s="121">
        <f ca="1">IF(I75="",0,IF(ISERROR(VLOOKUP(I75,Code!$AF$201:$AF$2116,1,FALSE)),1,0))</f>
        <v>0</v>
      </c>
      <c r="AK75" s="102" t="str">
        <f t="shared" ca="1" si="19"/>
        <v/>
      </c>
      <c r="AV75" s="102" t="str">
        <f ca="1">AH75&amp;AH76&amp;AH77&amp;AK75&amp;AK76&amp;AK77</f>
        <v/>
      </c>
      <c r="AY75" s="37">
        <v>4</v>
      </c>
      <c r="AZ75" s="37">
        <v>15</v>
      </c>
      <c r="BA75" s="37" t="s">
        <v>261</v>
      </c>
      <c r="BB75" s="37">
        <v>19</v>
      </c>
      <c r="BC75" s="37" t="s">
        <v>261</v>
      </c>
      <c r="BD75" s="39">
        <v>41519</v>
      </c>
      <c r="BF75" s="37">
        <v>5</v>
      </c>
      <c r="BG75" s="37">
        <v>8</v>
      </c>
      <c r="BH75" s="90"/>
      <c r="BI75" s="39" t="s">
        <v>3987</v>
      </c>
      <c r="BJ75" s="37" t="s">
        <v>3986</v>
      </c>
      <c r="BK75" s="39">
        <v>50815103</v>
      </c>
      <c r="BR75" s="39">
        <v>1506</v>
      </c>
    </row>
    <row r="76" spans="2:70">
      <c r="B76" s="59">
        <v>57</v>
      </c>
      <c r="C76" s="41"/>
      <c r="D76" s="177">
        <f t="shared" ca="1" si="20"/>
        <v>0</v>
      </c>
      <c r="E76" s="72">
        <f t="shared" si="21"/>
        <v>12</v>
      </c>
      <c r="F76" s="72">
        <v>8</v>
      </c>
      <c r="G76" s="85">
        <f ca="1">ROUND(INDIRECT($B$1&amp;G$62&amp;$B76)*1000,0)</f>
        <v>0</v>
      </c>
      <c r="H76" s="151">
        <f t="shared" ref="H76:H77" ca="1" si="27">INDIRECT($B$1&amp;H$62&amp;$B76)</f>
        <v>0</v>
      </c>
      <c r="I76" s="85" t="str">
        <f t="shared" ca="1" si="23"/>
        <v/>
      </c>
      <c r="J76" s="41"/>
      <c r="K76" s="41"/>
      <c r="L76" s="41"/>
      <c r="M76" s="41"/>
      <c r="N76" s="41"/>
      <c r="O76" s="74">
        <v>3</v>
      </c>
      <c r="AA76" s="37">
        <f t="shared" ca="1" si="24"/>
        <v>0</v>
      </c>
      <c r="AB76" s="91" t="s">
        <v>14025</v>
      </c>
      <c r="AD76" s="184"/>
      <c r="AE76" s="184"/>
      <c r="AF76" s="184"/>
      <c r="AG76" s="107">
        <f t="shared" ca="1" si="25"/>
        <v>0</v>
      </c>
      <c r="AH76" s="102" t="str">
        <f t="shared" ca="1" si="18"/>
        <v/>
      </c>
      <c r="AJ76" s="121">
        <f ca="1">IF(I76="",0,IF(ISERROR(VLOOKUP(I76,Code!$AF$201:$AF$2116,1,FALSE)),1,0))</f>
        <v>0</v>
      </c>
      <c r="AK76" s="102" t="str">
        <f t="shared" ca="1" si="19"/>
        <v/>
      </c>
      <c r="AY76" s="37">
        <v>4</v>
      </c>
      <c r="AZ76" s="37">
        <v>16</v>
      </c>
      <c r="BA76" s="37" t="s">
        <v>262</v>
      </c>
      <c r="BB76" s="37">
        <v>20</v>
      </c>
      <c r="BC76" s="37" t="s">
        <v>262</v>
      </c>
      <c r="BD76" s="39">
        <v>41620</v>
      </c>
      <c r="BF76" s="37">
        <v>5</v>
      </c>
      <c r="BG76" s="37">
        <v>8</v>
      </c>
      <c r="BH76" s="90"/>
      <c r="BI76" s="39" t="s">
        <v>3991</v>
      </c>
      <c r="BJ76" s="37" t="s">
        <v>3990</v>
      </c>
      <c r="BK76" s="39">
        <v>50815104</v>
      </c>
      <c r="BR76" s="39">
        <v>1507</v>
      </c>
    </row>
    <row r="77" spans="2:70">
      <c r="B77" s="59">
        <v>59</v>
      </c>
      <c r="C77" s="41"/>
      <c r="D77" s="177">
        <f t="shared" ca="1" si="20"/>
        <v>0</v>
      </c>
      <c r="E77" s="72">
        <f t="shared" si="21"/>
        <v>12</v>
      </c>
      <c r="F77" s="72">
        <v>9</v>
      </c>
      <c r="G77" s="85">
        <f ca="1">ROUND(INDIRECT($B$1&amp;G$62&amp;$B77)*1000,0)</f>
        <v>0</v>
      </c>
      <c r="H77" s="151">
        <f t="shared" ca="1" si="27"/>
        <v>0</v>
      </c>
      <c r="I77" s="85" t="str">
        <f t="shared" ca="1" si="23"/>
        <v/>
      </c>
      <c r="J77" s="41"/>
      <c r="K77" s="41"/>
      <c r="L77" s="41"/>
      <c r="M77" s="41"/>
      <c r="N77" s="41"/>
      <c r="O77" s="74">
        <v>3</v>
      </c>
      <c r="AA77" s="37">
        <f t="shared" ca="1" si="24"/>
        <v>0</v>
      </c>
      <c r="AB77" s="91" t="s">
        <v>14026</v>
      </c>
      <c r="AD77" s="184"/>
      <c r="AE77" s="184"/>
      <c r="AF77" s="184"/>
      <c r="AG77" s="107">
        <f t="shared" ca="1" si="25"/>
        <v>0</v>
      </c>
      <c r="AH77" s="102" t="str">
        <f t="shared" ca="1" si="18"/>
        <v/>
      </c>
      <c r="AJ77" s="121">
        <f ca="1">IF(I77="",0,IF(ISERROR(VLOOKUP(I77,Code!$AF$201:$AF$2116,1,FALSE)),1,0))</f>
        <v>0</v>
      </c>
      <c r="AK77" s="102" t="str">
        <f t="shared" ca="1" si="19"/>
        <v/>
      </c>
      <c r="AY77" s="37">
        <v>4</v>
      </c>
      <c r="AZ77" s="37">
        <v>17</v>
      </c>
      <c r="BA77" s="37" t="s">
        <v>263</v>
      </c>
      <c r="BB77" s="37">
        <v>15</v>
      </c>
      <c r="BC77" s="37" t="s">
        <v>263</v>
      </c>
      <c r="BD77" s="39">
        <v>41715</v>
      </c>
      <c r="BF77" s="37">
        <v>5</v>
      </c>
      <c r="BG77" s="37">
        <v>8</v>
      </c>
      <c r="BH77" s="90"/>
      <c r="BI77" s="39" t="s">
        <v>3995</v>
      </c>
      <c r="BJ77" s="37" t="s">
        <v>3994</v>
      </c>
      <c r="BK77" s="39">
        <v>50815105</v>
      </c>
      <c r="BR77" s="39">
        <v>1509</v>
      </c>
    </row>
    <row r="78" spans="2:70">
      <c r="B78" s="59">
        <v>55</v>
      </c>
      <c r="C78" s="41"/>
      <c r="D78" s="177">
        <f t="shared" ca="1" si="20"/>
        <v>0</v>
      </c>
      <c r="E78" s="72">
        <f t="shared" si="21"/>
        <v>12</v>
      </c>
      <c r="F78" s="72">
        <v>10</v>
      </c>
      <c r="G78" s="85">
        <f ca="1">ROUND(INDIRECT($B$1&amp;G$63&amp;$B78)*1000,0)</f>
        <v>0</v>
      </c>
      <c r="H78" s="151">
        <f ca="1">INDIRECT($B$1&amp;H$63&amp;$B78)</f>
        <v>0</v>
      </c>
      <c r="I78" s="85" t="str">
        <f t="shared" ca="1" si="23"/>
        <v/>
      </c>
      <c r="J78" s="41"/>
      <c r="K78" s="41"/>
      <c r="L78" s="41"/>
      <c r="M78" s="41"/>
      <c r="N78" s="41"/>
      <c r="O78" s="74">
        <v>3</v>
      </c>
      <c r="AA78" s="37">
        <f t="shared" ca="1" si="24"/>
        <v>0</v>
      </c>
      <c r="AB78" s="91" t="s">
        <v>14027</v>
      </c>
      <c r="AD78" s="184"/>
      <c r="AE78" s="184"/>
      <c r="AF78" s="184"/>
      <c r="AG78" s="107">
        <f t="shared" ca="1" si="25"/>
        <v>0</v>
      </c>
      <c r="AH78" s="102" t="str">
        <f t="shared" ca="1" si="18"/>
        <v/>
      </c>
      <c r="AJ78" s="121">
        <f ca="1">IF(I78="",0,IF(ISERROR(VLOOKUP(I78,Code!$AF$201:$AF$2116,1,FALSE)),1,0))</f>
        <v>0</v>
      </c>
      <c r="AK78" s="102" t="str">
        <f t="shared" ca="1" si="19"/>
        <v/>
      </c>
      <c r="AV78" s="102" t="str">
        <f ca="1">AH78&amp;AH79&amp;AH80&amp;AK78&amp;AK79&amp;AK80</f>
        <v/>
      </c>
      <c r="AY78" s="37">
        <v>4</v>
      </c>
      <c r="AZ78" s="37">
        <v>18</v>
      </c>
      <c r="BA78" s="37" t="s">
        <v>264</v>
      </c>
      <c r="BB78" s="37">
        <v>16</v>
      </c>
      <c r="BC78" s="37" t="s">
        <v>264</v>
      </c>
      <c r="BD78" s="39">
        <v>41816</v>
      </c>
      <c r="BF78" s="37">
        <v>5</v>
      </c>
      <c r="BG78" s="37">
        <v>8</v>
      </c>
      <c r="BH78" s="90"/>
      <c r="BI78" s="39" t="s">
        <v>3999</v>
      </c>
      <c r="BJ78" s="37" t="s">
        <v>3998</v>
      </c>
      <c r="BK78" s="39">
        <v>50815106</v>
      </c>
      <c r="BR78" s="39">
        <v>1510</v>
      </c>
    </row>
    <row r="79" spans="2:70">
      <c r="B79" s="59">
        <v>57</v>
      </c>
      <c r="C79" s="41"/>
      <c r="D79" s="177">
        <f t="shared" ca="1" si="20"/>
        <v>0</v>
      </c>
      <c r="E79" s="72">
        <f t="shared" si="21"/>
        <v>12</v>
      </c>
      <c r="F79" s="72">
        <v>11</v>
      </c>
      <c r="G79" s="85">
        <f ca="1">ROUND(INDIRECT($B$1&amp;G$63&amp;$B79)*1000,0)</f>
        <v>0</v>
      </c>
      <c r="H79" s="151">
        <f t="shared" ref="H79:H80" ca="1" si="28">INDIRECT($B$1&amp;H$63&amp;$B79)</f>
        <v>0</v>
      </c>
      <c r="I79" s="85" t="str">
        <f t="shared" ca="1" si="23"/>
        <v/>
      </c>
      <c r="J79" s="41"/>
      <c r="K79" s="41"/>
      <c r="L79" s="41"/>
      <c r="M79" s="41"/>
      <c r="N79" s="41"/>
      <c r="O79" s="74">
        <v>3</v>
      </c>
      <c r="AA79" s="37">
        <f t="shared" ca="1" si="24"/>
        <v>0</v>
      </c>
      <c r="AB79" s="91" t="s">
        <v>14028</v>
      </c>
      <c r="AD79" s="184"/>
      <c r="AE79" s="184"/>
      <c r="AF79" s="184"/>
      <c r="AG79" s="107">
        <f t="shared" ca="1" si="25"/>
        <v>0</v>
      </c>
      <c r="AH79" s="102" t="str">
        <f t="shared" ca="1" si="18"/>
        <v/>
      </c>
      <c r="AJ79" s="121">
        <f ca="1">IF(I79="",0,IF(ISERROR(VLOOKUP(I79,Code!$AF$201:$AF$2116,1,FALSE)),1,0))</f>
        <v>0</v>
      </c>
      <c r="AK79" s="102" t="str">
        <f t="shared" ca="1" si="19"/>
        <v/>
      </c>
      <c r="AY79" s="37">
        <v>4</v>
      </c>
      <c r="AZ79" s="37">
        <v>19</v>
      </c>
      <c r="BA79" s="37" t="s">
        <v>265</v>
      </c>
      <c r="BB79" s="37">
        <v>17</v>
      </c>
      <c r="BC79" s="37" t="s">
        <v>265</v>
      </c>
      <c r="BD79" s="39">
        <v>41917</v>
      </c>
      <c r="BF79" s="37">
        <v>5</v>
      </c>
      <c r="BG79" s="37">
        <v>8</v>
      </c>
      <c r="BH79" s="90"/>
      <c r="BI79" s="39" t="s">
        <v>4003</v>
      </c>
      <c r="BJ79" s="37" t="s">
        <v>4002</v>
      </c>
      <c r="BK79" s="39">
        <v>50815107</v>
      </c>
      <c r="BR79" s="39">
        <v>1516</v>
      </c>
    </row>
    <row r="80" spans="2:70">
      <c r="B80" s="59">
        <v>59</v>
      </c>
      <c r="C80" s="41"/>
      <c r="D80" s="177">
        <f t="shared" ca="1" si="20"/>
        <v>0</v>
      </c>
      <c r="E80" s="72">
        <f t="shared" si="21"/>
        <v>12</v>
      </c>
      <c r="F80" s="72">
        <v>12</v>
      </c>
      <c r="G80" s="85">
        <f ca="1">ROUND(INDIRECT($B$1&amp;G$63&amp;$B80)*1000,0)</f>
        <v>0</v>
      </c>
      <c r="H80" s="151">
        <f t="shared" ca="1" si="28"/>
        <v>0</v>
      </c>
      <c r="I80" s="85" t="str">
        <f t="shared" ca="1" si="23"/>
        <v/>
      </c>
      <c r="J80" s="41"/>
      <c r="K80" s="41"/>
      <c r="L80" s="41"/>
      <c r="M80" s="41"/>
      <c r="N80" s="41"/>
      <c r="O80" s="74">
        <v>3</v>
      </c>
      <c r="AA80" s="37">
        <f t="shared" ca="1" si="24"/>
        <v>0</v>
      </c>
      <c r="AB80" s="91" t="s">
        <v>14029</v>
      </c>
      <c r="AD80" s="184"/>
      <c r="AE80" s="184"/>
      <c r="AF80" s="184"/>
      <c r="AG80" s="107">
        <f t="shared" ca="1" si="25"/>
        <v>0</v>
      </c>
      <c r="AH80" s="102" t="str">
        <f t="shared" ca="1" si="18"/>
        <v/>
      </c>
      <c r="AJ80" s="121">
        <f ca="1">IF(I80="",0,IF(ISERROR(VLOOKUP(I80,Code!$AF$201:$AF$2116,1,FALSE)),1,0))</f>
        <v>0</v>
      </c>
      <c r="AK80" s="102" t="str">
        <f t="shared" ca="1" si="19"/>
        <v/>
      </c>
      <c r="AY80" s="37">
        <v>4</v>
      </c>
      <c r="AZ80" s="37">
        <v>20</v>
      </c>
      <c r="BA80" s="37" t="s">
        <v>266</v>
      </c>
      <c r="BB80" s="37">
        <v>21</v>
      </c>
      <c r="BC80" s="37" t="s">
        <v>266</v>
      </c>
      <c r="BD80" s="39">
        <v>42021</v>
      </c>
      <c r="BF80" s="37">
        <v>5</v>
      </c>
      <c r="BG80" s="37">
        <v>8</v>
      </c>
      <c r="BH80" s="62"/>
      <c r="BI80" s="39" t="s">
        <v>4007</v>
      </c>
      <c r="BJ80" s="37" t="s">
        <v>4006</v>
      </c>
      <c r="BK80" s="39">
        <v>50815108</v>
      </c>
      <c r="BR80" s="39">
        <v>1520</v>
      </c>
    </row>
    <row r="81" spans="2:70">
      <c r="B81" s="59">
        <v>61</v>
      </c>
      <c r="C81" s="41"/>
      <c r="D81" s="177">
        <f t="shared" ca="1" si="20"/>
        <v>0</v>
      </c>
      <c r="E81" s="72">
        <f>E69+1</f>
        <v>13</v>
      </c>
      <c r="F81" s="72">
        <v>1</v>
      </c>
      <c r="G81" s="85">
        <f ca="1">ROUND(INDIRECT($B$1&amp;G$60&amp;$B81)*1000,0)</f>
        <v>0</v>
      </c>
      <c r="H81" s="151">
        <f ca="1">INDIRECT($B$1&amp;H$60&amp;$B81)</f>
        <v>0</v>
      </c>
      <c r="I81" s="85" t="str">
        <f t="shared" ca="1" si="23"/>
        <v/>
      </c>
      <c r="J81" s="85">
        <f ca="1">IF(INDIRECT($B$1&amp;J$60&amp;$B81)="〇",J$68,0)</f>
        <v>0</v>
      </c>
      <c r="K81" s="41"/>
      <c r="L81" s="41"/>
      <c r="M81" s="85">
        <f ca="1">IF(INDIRECT($B$1&amp;M$60&amp;$B81)="〇",M$68,0)</f>
        <v>0</v>
      </c>
      <c r="N81" s="85">
        <f ca="1">IF(INDIRECT($B$1&amp;N$60&amp;$B81)="〇",N$68,0)</f>
        <v>0</v>
      </c>
      <c r="O81" s="150">
        <f t="shared" ref="O81:O116" ca="1" si="29">SUM(J81:N81)</f>
        <v>0</v>
      </c>
      <c r="P81" s="91" t="s">
        <v>13811</v>
      </c>
      <c r="W81" s="37">
        <f ca="1">G43</f>
        <v>0</v>
      </c>
      <c r="X81" s="37">
        <f t="shared" ref="X81:X116" ca="1" si="30">COUNTIF(J81:N81,"&gt;0")</f>
        <v>0</v>
      </c>
      <c r="AA81" s="37">
        <f t="shared" ca="1" si="24"/>
        <v>0</v>
      </c>
      <c r="AB81" s="91" t="s">
        <v>14030</v>
      </c>
      <c r="AD81" s="189"/>
      <c r="AE81" s="189"/>
      <c r="AF81" s="190" t="str">
        <f>"「"&amp;P81&amp;"」の供給元別利用量、供給元住所（住所コード）、供給元種類を入力してください。"</f>
        <v>「建設発生土」の供給元別利用量、供給元住所（住所コード）、供給元種類を入力してください。</v>
      </c>
      <c r="AG81" s="107">
        <f t="shared" ca="1" si="25"/>
        <v>0</v>
      </c>
      <c r="AH81" s="102" t="str">
        <f t="shared" ca="1" si="18"/>
        <v/>
      </c>
      <c r="AJ81" s="121">
        <f ca="1">IF(I81="",0,IF(ISERROR(VLOOKUP(I81,Code!$AF$201:$AF$2116,1,FALSE)),1,0))</f>
        <v>0</v>
      </c>
      <c r="AK81" s="102" t="str">
        <f t="shared" ca="1" si="19"/>
        <v/>
      </c>
      <c r="AM81" s="107">
        <f ca="1">IF(H81=0,0,IF(X81&gt;1,1,0))</f>
        <v>0</v>
      </c>
      <c r="AN81" s="102" t="str">
        <f ca="1">IF(AM81&gt;0,AO81,"")</f>
        <v/>
      </c>
      <c r="AO81" s="112" t="s">
        <v>14031</v>
      </c>
      <c r="AV81" s="102" t="str">
        <f ca="1">AE81&amp;AE82&amp;AE83&amp;AH81&amp;AH82&amp;AH83&amp;AK81&amp;AK82&amp;AK83&amp;AN81&amp;AN82&amp;AN83</f>
        <v/>
      </c>
      <c r="AY81" s="37">
        <v>4</v>
      </c>
      <c r="AZ81" s="37">
        <v>21</v>
      </c>
      <c r="BA81" s="37" t="s">
        <v>267</v>
      </c>
      <c r="BB81" s="37">
        <v>22</v>
      </c>
      <c r="BC81" s="37" t="s">
        <v>267</v>
      </c>
      <c r="BD81" s="39">
        <v>42122</v>
      </c>
      <c r="BF81" s="37">
        <v>5</v>
      </c>
      <c r="BG81" s="37">
        <v>9</v>
      </c>
      <c r="BH81" s="60" t="s">
        <v>769</v>
      </c>
      <c r="BI81" s="39" t="s">
        <v>4426</v>
      </c>
      <c r="BJ81" s="37" t="s">
        <v>769</v>
      </c>
      <c r="BK81" s="39">
        <v>50922100</v>
      </c>
      <c r="BR81" s="39">
        <v>1615</v>
      </c>
    </row>
    <row r="82" spans="2:70">
      <c r="B82" s="59">
        <v>63</v>
      </c>
      <c r="C82" s="41"/>
      <c r="D82" s="177">
        <f t="shared" ca="1" si="20"/>
        <v>0</v>
      </c>
      <c r="E82" s="72">
        <f t="shared" ref="E82:E92" si="31">E81</f>
        <v>13</v>
      </c>
      <c r="F82" s="72">
        <v>2</v>
      </c>
      <c r="G82" s="85">
        <f ca="1">ROUND(INDIRECT($B$1&amp;G$60&amp;$B82)*1000,0)</f>
        <v>0</v>
      </c>
      <c r="H82" s="151">
        <f t="shared" ca="1" si="22"/>
        <v>0</v>
      </c>
      <c r="I82" s="85" t="str">
        <f t="shared" ca="1" si="23"/>
        <v/>
      </c>
      <c r="J82" s="85">
        <f t="shared" ref="J82:J83" ca="1" si="32">IF(INDIRECT($B$1&amp;J$60&amp;$B82)="〇",J$68,0)</f>
        <v>0</v>
      </c>
      <c r="K82" s="41"/>
      <c r="L82" s="41"/>
      <c r="M82" s="85">
        <f t="shared" ref="M82:N83" ca="1" si="33">IF(INDIRECT($B$1&amp;M$60&amp;$B82)="〇",M$68,0)</f>
        <v>0</v>
      </c>
      <c r="N82" s="85">
        <f t="shared" ca="1" si="33"/>
        <v>0</v>
      </c>
      <c r="O82" s="150">
        <f t="shared" ca="1" si="29"/>
        <v>0</v>
      </c>
      <c r="W82" s="37">
        <f ca="1">SUM(G81:G92)</f>
        <v>0</v>
      </c>
      <c r="X82" s="37">
        <f t="shared" ca="1" si="30"/>
        <v>0</v>
      </c>
      <c r="AA82" s="37">
        <f t="shared" ca="1" si="24"/>
        <v>0</v>
      </c>
      <c r="AB82" s="91" t="s">
        <v>14032</v>
      </c>
      <c r="AD82" s="189"/>
      <c r="AE82" s="189"/>
      <c r="AF82" s="190" t="str">
        <f>"「"&amp;P81&amp;"」の供給元別利用量の合計が搬入利用量よりも大きいです。修正してください。"</f>
        <v>「建設発生土」の供給元別利用量の合計が搬入利用量よりも大きいです。修正してください。</v>
      </c>
      <c r="AG82" s="107">
        <f t="shared" ca="1" si="25"/>
        <v>0</v>
      </c>
      <c r="AH82" s="102" t="str">
        <f t="shared" ca="1" si="18"/>
        <v/>
      </c>
      <c r="AJ82" s="121">
        <f ca="1">IF(I82="",0,IF(ISERROR(VLOOKUP(I82,Code!$AF$201:$AF$2116,1,FALSE)),1,0))</f>
        <v>0</v>
      </c>
      <c r="AK82" s="102" t="str">
        <f t="shared" ca="1" si="19"/>
        <v/>
      </c>
      <c r="AM82" s="107">
        <f t="shared" ref="AM82:AM116" ca="1" si="34">IF(H82=0,0,IF(X82&gt;1,1,0))</f>
        <v>0</v>
      </c>
      <c r="AN82" s="102" t="str">
        <f t="shared" ref="AN82:AN116" ca="1" si="35">IF(AM82&gt;0,AO82,"")</f>
        <v/>
      </c>
      <c r="AO82" s="112" t="s">
        <v>14033</v>
      </c>
      <c r="AY82" s="37">
        <v>4</v>
      </c>
      <c r="AZ82" s="37">
        <v>22</v>
      </c>
      <c r="BA82" s="37" t="s">
        <v>268</v>
      </c>
      <c r="BB82" s="37">
        <v>23</v>
      </c>
      <c r="BC82" s="37" t="s">
        <v>268</v>
      </c>
      <c r="BD82" s="39">
        <v>42223</v>
      </c>
      <c r="BF82" s="37">
        <v>5</v>
      </c>
      <c r="BG82" s="37">
        <v>9</v>
      </c>
      <c r="BH82" s="90"/>
      <c r="BI82" s="39" t="s">
        <v>4430</v>
      </c>
      <c r="BJ82" s="37" t="s">
        <v>4429</v>
      </c>
      <c r="BK82" s="39">
        <v>50922101</v>
      </c>
      <c r="BR82" s="39">
        <v>1617</v>
      </c>
    </row>
    <row r="83" spans="2:70">
      <c r="B83" s="59">
        <v>65</v>
      </c>
      <c r="C83" s="41"/>
      <c r="D83" s="177">
        <f t="shared" ca="1" si="20"/>
        <v>0</v>
      </c>
      <c r="E83" s="72">
        <f t="shared" si="31"/>
        <v>13</v>
      </c>
      <c r="F83" s="72">
        <v>3</v>
      </c>
      <c r="G83" s="85">
        <f ca="1">ROUND(INDIRECT($B$1&amp;G$60&amp;$B83)*1000,0)</f>
        <v>0</v>
      </c>
      <c r="H83" s="151">
        <f t="shared" ca="1" si="22"/>
        <v>0</v>
      </c>
      <c r="I83" s="85" t="str">
        <f t="shared" ca="1" si="23"/>
        <v/>
      </c>
      <c r="J83" s="85">
        <f t="shared" ca="1" si="32"/>
        <v>0</v>
      </c>
      <c r="K83" s="41"/>
      <c r="L83" s="41"/>
      <c r="M83" s="85">
        <f t="shared" ca="1" si="33"/>
        <v>0</v>
      </c>
      <c r="N83" s="85">
        <f t="shared" ca="1" si="33"/>
        <v>0</v>
      </c>
      <c r="O83" s="150">
        <f t="shared" ca="1" si="29"/>
        <v>0</v>
      </c>
      <c r="X83" s="37">
        <f t="shared" ca="1" si="30"/>
        <v>0</v>
      </c>
      <c r="AA83" s="37">
        <f t="shared" ca="1" si="24"/>
        <v>0</v>
      </c>
      <c r="AB83" s="91" t="s">
        <v>14034</v>
      </c>
      <c r="AD83" s="189"/>
      <c r="AE83" s="189"/>
      <c r="AF83" s="190" t="str">
        <f>"「"&amp;P81&amp;"」の搬入利用量が無いが、供給元別利用量が入力されています。修正してください。"</f>
        <v>「建設発生土」の搬入利用量が無いが、供給元別利用量が入力されています。修正してください。</v>
      </c>
      <c r="AG83" s="107">
        <f t="shared" ca="1" si="25"/>
        <v>0</v>
      </c>
      <c r="AH83" s="102" t="str">
        <f t="shared" ca="1" si="18"/>
        <v/>
      </c>
      <c r="AJ83" s="121">
        <f ca="1">IF(I83="",0,IF(ISERROR(VLOOKUP(I83,Code!$AF$201:$AF$2116,1,FALSE)),1,0))</f>
        <v>0</v>
      </c>
      <c r="AK83" s="102" t="str">
        <f t="shared" ca="1" si="19"/>
        <v/>
      </c>
      <c r="AM83" s="107">
        <f t="shared" ca="1" si="34"/>
        <v>0</v>
      </c>
      <c r="AN83" s="102" t="str">
        <f t="shared" ca="1" si="35"/>
        <v/>
      </c>
      <c r="AO83" s="112" t="s">
        <v>14035</v>
      </c>
      <c r="AY83" s="37">
        <v>4</v>
      </c>
      <c r="AZ83" s="37">
        <v>23</v>
      </c>
      <c r="BA83" s="37" t="s">
        <v>269</v>
      </c>
      <c r="BB83" s="37">
        <v>24</v>
      </c>
      <c r="BC83" s="37" t="s">
        <v>269</v>
      </c>
      <c r="BD83" s="39">
        <v>42324</v>
      </c>
      <c r="BF83" s="37">
        <v>5</v>
      </c>
      <c r="BG83" s="37">
        <v>9</v>
      </c>
      <c r="BH83" s="90"/>
      <c r="BI83" s="39" t="s">
        <v>4434</v>
      </c>
      <c r="BJ83" s="37" t="s">
        <v>4433</v>
      </c>
      <c r="BK83" s="39">
        <v>50922102</v>
      </c>
      <c r="BR83" s="39">
        <v>1618</v>
      </c>
    </row>
    <row r="84" spans="2:70">
      <c r="B84" s="59">
        <v>61</v>
      </c>
      <c r="C84" s="41"/>
      <c r="D84" s="177">
        <f t="shared" ca="1" si="20"/>
        <v>0</v>
      </c>
      <c r="E84" s="72">
        <f t="shared" si="31"/>
        <v>13</v>
      </c>
      <c r="F84" s="72">
        <v>4</v>
      </c>
      <c r="G84" s="85">
        <f ca="1">ROUND(INDIRECT($B$1&amp;G$61&amp;$B84)*1000,0)</f>
        <v>0</v>
      </c>
      <c r="H84" s="151">
        <f ca="1">INDIRECT($B$1&amp;H$61&amp;$B84)</f>
        <v>0</v>
      </c>
      <c r="I84" s="85" t="str">
        <f t="shared" ca="1" si="23"/>
        <v/>
      </c>
      <c r="J84" s="85">
        <f ca="1">IF(INDIRECT($B$1&amp;J$61&amp;$B84)="〇",J$68,0)</f>
        <v>0</v>
      </c>
      <c r="K84" s="41"/>
      <c r="L84" s="41"/>
      <c r="M84" s="85">
        <f ca="1">IF(INDIRECT($B$1&amp;M$61&amp;$B84)="〇",M$68,0)</f>
        <v>0</v>
      </c>
      <c r="N84" s="85">
        <f ca="1">IF(INDIRECT($B$1&amp;N$61&amp;$B84)="〇",N$68,0)</f>
        <v>0</v>
      </c>
      <c r="O84" s="150">
        <f t="shared" ca="1" si="29"/>
        <v>0</v>
      </c>
      <c r="X84" s="37">
        <f t="shared" ca="1" si="30"/>
        <v>0</v>
      </c>
      <c r="AA84" s="37">
        <f t="shared" ca="1" si="24"/>
        <v>0</v>
      </c>
      <c r="AB84" s="91" t="s">
        <v>14036</v>
      </c>
      <c r="AD84" s="184"/>
      <c r="AE84" s="184"/>
      <c r="AF84" s="184"/>
      <c r="AG84" s="107">
        <f t="shared" ca="1" si="25"/>
        <v>0</v>
      </c>
      <c r="AH84" s="102" t="str">
        <f t="shared" ca="1" si="18"/>
        <v/>
      </c>
      <c r="AJ84" s="121">
        <f ca="1">IF(I84="",0,IF(ISERROR(VLOOKUP(I84,Code!$AF$201:$AF$2116,1,FALSE)),1,0))</f>
        <v>0</v>
      </c>
      <c r="AK84" s="102" t="str">
        <f t="shared" ca="1" si="19"/>
        <v/>
      </c>
      <c r="AM84" s="107">
        <f t="shared" ca="1" si="34"/>
        <v>0</v>
      </c>
      <c r="AN84" s="102" t="str">
        <f t="shared" ca="1" si="35"/>
        <v/>
      </c>
      <c r="AO84" s="112" t="s">
        <v>14037</v>
      </c>
      <c r="AV84" s="102" t="str">
        <f ca="1">AH84&amp;AH85&amp;AH86&amp;AK84&amp;AK85&amp;AK86&amp;AN84&amp;AN85&amp;AN86</f>
        <v/>
      </c>
      <c r="AY84" s="37">
        <v>4</v>
      </c>
      <c r="AZ84" s="37">
        <v>24</v>
      </c>
      <c r="BA84" s="37" t="s">
        <v>270</v>
      </c>
      <c r="BB84" s="37">
        <v>18</v>
      </c>
      <c r="BC84" s="37" t="s">
        <v>270</v>
      </c>
      <c r="BD84" s="39">
        <v>42418</v>
      </c>
      <c r="BF84" s="37">
        <v>5</v>
      </c>
      <c r="BG84" s="37">
        <v>9</v>
      </c>
      <c r="BH84" s="62"/>
      <c r="BI84" s="39" t="s">
        <v>4438</v>
      </c>
      <c r="BJ84" s="37" t="s">
        <v>4437</v>
      </c>
      <c r="BK84" s="39">
        <v>50922103</v>
      </c>
      <c r="BR84" s="39">
        <v>1620</v>
      </c>
    </row>
    <row r="85" spans="2:70">
      <c r="B85" s="59">
        <v>63</v>
      </c>
      <c r="C85" s="41"/>
      <c r="D85" s="177">
        <f t="shared" ca="1" si="20"/>
        <v>0</v>
      </c>
      <c r="E85" s="72">
        <f t="shared" si="31"/>
        <v>13</v>
      </c>
      <c r="F85" s="72">
        <v>5</v>
      </c>
      <c r="G85" s="85">
        <f ca="1">ROUND(INDIRECT($B$1&amp;G$61&amp;$B85)*1000,0)</f>
        <v>0</v>
      </c>
      <c r="H85" s="151">
        <f t="shared" ref="H85:H86" ca="1" si="36">INDIRECT($B$1&amp;H$61&amp;$B85)</f>
        <v>0</v>
      </c>
      <c r="I85" s="85" t="str">
        <f t="shared" ca="1" si="23"/>
        <v/>
      </c>
      <c r="J85" s="85">
        <f t="shared" ref="J85:J86" ca="1" si="37">IF(INDIRECT($B$1&amp;J$61&amp;$B85)="〇",J$68,0)</f>
        <v>0</v>
      </c>
      <c r="K85" s="41"/>
      <c r="L85" s="41"/>
      <c r="M85" s="85">
        <f t="shared" ref="M85:N86" ca="1" si="38">IF(INDIRECT($B$1&amp;M$61&amp;$B85)="〇",M$68,0)</f>
        <v>0</v>
      </c>
      <c r="N85" s="85">
        <f t="shared" ca="1" si="38"/>
        <v>0</v>
      </c>
      <c r="O85" s="150">
        <f t="shared" ca="1" si="29"/>
        <v>0</v>
      </c>
      <c r="X85" s="37">
        <f t="shared" ca="1" si="30"/>
        <v>0</v>
      </c>
      <c r="AA85" s="37">
        <f t="shared" ca="1" si="24"/>
        <v>0</v>
      </c>
      <c r="AB85" s="91" t="s">
        <v>14038</v>
      </c>
      <c r="AD85" s="184"/>
      <c r="AE85" s="184"/>
      <c r="AF85" s="184"/>
      <c r="AG85" s="107">
        <f t="shared" ca="1" si="25"/>
        <v>0</v>
      </c>
      <c r="AH85" s="102" t="str">
        <f t="shared" ca="1" si="18"/>
        <v/>
      </c>
      <c r="AJ85" s="121">
        <f ca="1">IF(I85="",0,IF(ISERROR(VLOOKUP(I85,Code!$AF$201:$AF$2116,1,FALSE)),1,0))</f>
        <v>0</v>
      </c>
      <c r="AK85" s="102" t="str">
        <f t="shared" ca="1" si="19"/>
        <v/>
      </c>
      <c r="AM85" s="107">
        <f t="shared" ca="1" si="34"/>
        <v>0</v>
      </c>
      <c r="AN85" s="102" t="str">
        <f t="shared" ca="1" si="35"/>
        <v/>
      </c>
      <c r="AO85" s="112" t="s">
        <v>14039</v>
      </c>
      <c r="AY85" s="37">
        <v>4</v>
      </c>
      <c r="AZ85" s="37">
        <v>25</v>
      </c>
      <c r="BA85" s="37" t="s">
        <v>271</v>
      </c>
      <c r="BB85" s="37">
        <v>25</v>
      </c>
      <c r="BC85" s="37" t="s">
        <v>271</v>
      </c>
      <c r="BD85" s="39">
        <v>42525</v>
      </c>
      <c r="BF85" s="37">
        <v>5</v>
      </c>
      <c r="BG85" s="37">
        <v>10</v>
      </c>
      <c r="BH85" s="60" t="s">
        <v>774</v>
      </c>
      <c r="BI85" s="39" t="s">
        <v>4441</v>
      </c>
      <c r="BJ85" s="37" t="s">
        <v>774</v>
      </c>
      <c r="BK85" s="39">
        <v>51022130</v>
      </c>
      <c r="BR85" s="39">
        <v>1621</v>
      </c>
    </row>
    <row r="86" spans="2:70">
      <c r="B86" s="59">
        <v>65</v>
      </c>
      <c r="C86" s="41"/>
      <c r="D86" s="177">
        <f t="shared" ca="1" si="20"/>
        <v>0</v>
      </c>
      <c r="E86" s="72">
        <f t="shared" si="31"/>
        <v>13</v>
      </c>
      <c r="F86" s="72">
        <v>6</v>
      </c>
      <c r="G86" s="85">
        <f ca="1">ROUND(INDIRECT($B$1&amp;G$61&amp;$B86)*1000,0)</f>
        <v>0</v>
      </c>
      <c r="H86" s="151">
        <f t="shared" ca="1" si="36"/>
        <v>0</v>
      </c>
      <c r="I86" s="85" t="str">
        <f t="shared" ca="1" si="23"/>
        <v/>
      </c>
      <c r="J86" s="85">
        <f t="shared" ca="1" si="37"/>
        <v>0</v>
      </c>
      <c r="K86" s="41"/>
      <c r="L86" s="41"/>
      <c r="M86" s="85">
        <f t="shared" ca="1" si="38"/>
        <v>0</v>
      </c>
      <c r="N86" s="85">
        <f t="shared" ca="1" si="38"/>
        <v>0</v>
      </c>
      <c r="O86" s="150">
        <f t="shared" ca="1" si="29"/>
        <v>0</v>
      </c>
      <c r="X86" s="37">
        <f t="shared" ca="1" si="30"/>
        <v>0</v>
      </c>
      <c r="AA86" s="37">
        <f t="shared" ca="1" si="24"/>
        <v>0</v>
      </c>
      <c r="AB86" s="91" t="s">
        <v>14040</v>
      </c>
      <c r="AD86" s="184"/>
      <c r="AE86" s="184"/>
      <c r="AF86" s="184"/>
      <c r="AG86" s="107">
        <f t="shared" ca="1" si="25"/>
        <v>0</v>
      </c>
      <c r="AH86" s="102" t="str">
        <f t="shared" ca="1" si="18"/>
        <v/>
      </c>
      <c r="AJ86" s="121">
        <f ca="1">IF(I86="",0,IF(ISERROR(VLOOKUP(I86,Code!$AF$201:$AF$2116,1,FALSE)),1,0))</f>
        <v>0</v>
      </c>
      <c r="AK86" s="102" t="str">
        <f t="shared" ca="1" si="19"/>
        <v/>
      </c>
      <c r="AM86" s="107">
        <f t="shared" ca="1" si="34"/>
        <v>0</v>
      </c>
      <c r="AN86" s="102" t="str">
        <f t="shared" ca="1" si="35"/>
        <v/>
      </c>
      <c r="AO86" s="112" t="s">
        <v>14041</v>
      </c>
      <c r="AY86" s="37">
        <v>4</v>
      </c>
      <c r="AZ86" s="37">
        <v>26</v>
      </c>
      <c r="BA86" s="37" t="s">
        <v>272</v>
      </c>
      <c r="BB86" s="37">
        <v>26</v>
      </c>
      <c r="BC86" s="37" t="s">
        <v>272</v>
      </c>
      <c r="BD86" s="39">
        <v>42626</v>
      </c>
      <c r="BF86" s="37">
        <v>5</v>
      </c>
      <c r="BG86" s="37">
        <v>10</v>
      </c>
      <c r="BH86" s="90"/>
      <c r="BI86" s="39" t="s">
        <v>4445</v>
      </c>
      <c r="BJ86" s="37" t="s">
        <v>4444</v>
      </c>
      <c r="BK86" s="39">
        <v>51022131</v>
      </c>
      <c r="BR86" s="39">
        <v>1716</v>
      </c>
    </row>
    <row r="87" spans="2:70">
      <c r="B87" s="59">
        <v>61</v>
      </c>
      <c r="C87" s="41"/>
      <c r="D87" s="177">
        <f t="shared" ca="1" si="20"/>
        <v>0</v>
      </c>
      <c r="E87" s="72">
        <f t="shared" si="31"/>
        <v>13</v>
      </c>
      <c r="F87" s="72">
        <v>7</v>
      </c>
      <c r="G87" s="85">
        <f ca="1">ROUND(INDIRECT($B$1&amp;G$62&amp;$B87)*1000,0)</f>
        <v>0</v>
      </c>
      <c r="H87" s="151">
        <f ca="1">INDIRECT($B$1&amp;H$62&amp;$B87)</f>
        <v>0</v>
      </c>
      <c r="I87" s="85" t="str">
        <f t="shared" ca="1" si="23"/>
        <v/>
      </c>
      <c r="J87" s="85">
        <f ca="1">IF(INDIRECT($B$1&amp;J$62&amp;$B87)="〇",J$68,0)</f>
        <v>0</v>
      </c>
      <c r="K87" s="41"/>
      <c r="L87" s="41"/>
      <c r="M87" s="85">
        <f ca="1">IF(INDIRECT($B$1&amp;M$62&amp;$B87)="〇",M$68,0)</f>
        <v>0</v>
      </c>
      <c r="N87" s="85">
        <f ca="1">IF(INDIRECT($B$1&amp;N$62&amp;$B87)="〇",N$68,0)</f>
        <v>0</v>
      </c>
      <c r="O87" s="150">
        <f t="shared" ca="1" si="29"/>
        <v>0</v>
      </c>
      <c r="X87" s="37">
        <f t="shared" ca="1" si="30"/>
        <v>0</v>
      </c>
      <c r="AA87" s="37">
        <f t="shared" ca="1" si="24"/>
        <v>0</v>
      </c>
      <c r="AB87" s="91" t="s">
        <v>14042</v>
      </c>
      <c r="AD87" s="184"/>
      <c r="AE87" s="184"/>
      <c r="AF87" s="184"/>
      <c r="AG87" s="107">
        <f t="shared" ca="1" si="25"/>
        <v>0</v>
      </c>
      <c r="AH87" s="102" t="str">
        <f t="shared" ca="1" si="18"/>
        <v/>
      </c>
      <c r="AJ87" s="121">
        <f ca="1">IF(I87="",0,IF(ISERROR(VLOOKUP(I87,Code!$AF$201:$AF$2116,1,FALSE)),1,0))</f>
        <v>0</v>
      </c>
      <c r="AK87" s="102" t="str">
        <f t="shared" ca="1" si="19"/>
        <v/>
      </c>
      <c r="AM87" s="107">
        <f t="shared" ca="1" si="34"/>
        <v>0</v>
      </c>
      <c r="AN87" s="102" t="str">
        <f t="shared" ca="1" si="35"/>
        <v/>
      </c>
      <c r="AO87" s="112" t="s">
        <v>14043</v>
      </c>
      <c r="AV87" s="102" t="str">
        <f ca="1">AH87&amp;AH88&amp;AH89&amp;AK87&amp;AK88&amp;AK89&amp;AN87&amp;AN88&amp;AN89</f>
        <v/>
      </c>
      <c r="AY87" s="37">
        <v>4</v>
      </c>
      <c r="AZ87" s="37">
        <v>27</v>
      </c>
      <c r="BA87" s="37" t="s">
        <v>273</v>
      </c>
      <c r="BB87" s="37">
        <v>27</v>
      </c>
      <c r="BC87" s="37" t="s">
        <v>273</v>
      </c>
      <c r="BD87" s="39">
        <v>42727</v>
      </c>
      <c r="BF87" s="37">
        <v>5</v>
      </c>
      <c r="BG87" s="37">
        <v>10</v>
      </c>
      <c r="BH87" s="90"/>
      <c r="BI87" s="39" t="s">
        <v>4449</v>
      </c>
      <c r="BJ87" s="37" t="s">
        <v>4448</v>
      </c>
      <c r="BK87" s="39">
        <v>51022132</v>
      </c>
      <c r="BR87" s="39">
        <v>1718</v>
      </c>
    </row>
    <row r="88" spans="2:70">
      <c r="B88" s="59">
        <v>63</v>
      </c>
      <c r="C88" s="41"/>
      <c r="D88" s="177">
        <f t="shared" ca="1" si="20"/>
        <v>0</v>
      </c>
      <c r="E88" s="72">
        <f t="shared" si="31"/>
        <v>13</v>
      </c>
      <c r="F88" s="72">
        <v>8</v>
      </c>
      <c r="G88" s="85">
        <f ca="1">ROUND(INDIRECT($B$1&amp;G$62&amp;$B88)*1000,0)</f>
        <v>0</v>
      </c>
      <c r="H88" s="151">
        <f t="shared" ref="H88:H89" ca="1" si="39">INDIRECT($B$1&amp;H$62&amp;$B88)</f>
        <v>0</v>
      </c>
      <c r="I88" s="85" t="str">
        <f t="shared" ca="1" si="23"/>
        <v/>
      </c>
      <c r="J88" s="85">
        <f t="shared" ref="J88:J89" ca="1" si="40">IF(INDIRECT($B$1&amp;J$62&amp;$B88)="〇",J$68,0)</f>
        <v>0</v>
      </c>
      <c r="K88" s="41"/>
      <c r="L88" s="41"/>
      <c r="M88" s="85">
        <f t="shared" ref="M88:N89" ca="1" si="41">IF(INDIRECT($B$1&amp;M$62&amp;$B88)="〇",M$68,0)</f>
        <v>0</v>
      </c>
      <c r="N88" s="85">
        <f t="shared" ca="1" si="41"/>
        <v>0</v>
      </c>
      <c r="O88" s="150">
        <f t="shared" ca="1" si="29"/>
        <v>0</v>
      </c>
      <c r="X88" s="37">
        <f t="shared" ca="1" si="30"/>
        <v>0</v>
      </c>
      <c r="AA88" s="37">
        <f t="shared" ca="1" si="24"/>
        <v>0</v>
      </c>
      <c r="AB88" s="91" t="s">
        <v>14044</v>
      </c>
      <c r="AD88" s="184"/>
      <c r="AE88" s="184"/>
      <c r="AF88" s="184"/>
      <c r="AG88" s="107">
        <f t="shared" ca="1" si="25"/>
        <v>0</v>
      </c>
      <c r="AH88" s="102" t="str">
        <f t="shared" ca="1" si="18"/>
        <v/>
      </c>
      <c r="AJ88" s="121">
        <f ca="1">IF(I88="",0,IF(ISERROR(VLOOKUP(I88,Code!$AF$201:$AF$2116,1,FALSE)),1,0))</f>
        <v>0</v>
      </c>
      <c r="AK88" s="102" t="str">
        <f t="shared" ca="1" si="19"/>
        <v/>
      </c>
      <c r="AM88" s="107">
        <f t="shared" ca="1" si="34"/>
        <v>0</v>
      </c>
      <c r="AN88" s="102" t="str">
        <f t="shared" ca="1" si="35"/>
        <v/>
      </c>
      <c r="AO88" s="112" t="s">
        <v>14045</v>
      </c>
      <c r="AY88" s="37">
        <v>4</v>
      </c>
      <c r="AZ88" s="37">
        <v>28</v>
      </c>
      <c r="BA88" s="37" t="s">
        <v>274</v>
      </c>
      <c r="BB88" s="37">
        <v>28</v>
      </c>
      <c r="BC88" s="37" t="s">
        <v>274</v>
      </c>
      <c r="BD88" s="39">
        <v>42828</v>
      </c>
      <c r="BF88" s="37">
        <v>5</v>
      </c>
      <c r="BG88" s="37">
        <v>10</v>
      </c>
      <c r="BH88" s="90"/>
      <c r="BI88" s="39" t="s">
        <v>4453</v>
      </c>
      <c r="BJ88" s="37" t="s">
        <v>4452</v>
      </c>
      <c r="BK88" s="39">
        <v>51022133</v>
      </c>
      <c r="BR88" s="39">
        <v>1721</v>
      </c>
    </row>
    <row r="89" spans="2:70">
      <c r="B89" s="59">
        <v>65</v>
      </c>
      <c r="C89" s="41"/>
      <c r="D89" s="177">
        <f t="shared" ca="1" si="20"/>
        <v>0</v>
      </c>
      <c r="E89" s="72">
        <f t="shared" si="31"/>
        <v>13</v>
      </c>
      <c r="F89" s="72">
        <v>9</v>
      </c>
      <c r="G89" s="85">
        <f ca="1">ROUND(INDIRECT($B$1&amp;G$62&amp;$B89)*1000,0)</f>
        <v>0</v>
      </c>
      <c r="H89" s="151">
        <f t="shared" ca="1" si="39"/>
        <v>0</v>
      </c>
      <c r="I89" s="85" t="str">
        <f t="shared" ca="1" si="23"/>
        <v/>
      </c>
      <c r="J89" s="85">
        <f t="shared" ca="1" si="40"/>
        <v>0</v>
      </c>
      <c r="K89" s="41"/>
      <c r="L89" s="41"/>
      <c r="M89" s="85">
        <f t="shared" ca="1" si="41"/>
        <v>0</v>
      </c>
      <c r="N89" s="85">
        <f t="shared" ca="1" si="41"/>
        <v>0</v>
      </c>
      <c r="O89" s="150">
        <f t="shared" ca="1" si="29"/>
        <v>0</v>
      </c>
      <c r="X89" s="37">
        <f t="shared" ca="1" si="30"/>
        <v>0</v>
      </c>
      <c r="AA89" s="37">
        <f t="shared" ca="1" si="24"/>
        <v>0</v>
      </c>
      <c r="AB89" s="91" t="s">
        <v>14046</v>
      </c>
      <c r="AD89" s="184"/>
      <c r="AE89" s="184"/>
      <c r="AF89" s="184"/>
      <c r="AG89" s="107">
        <f t="shared" ca="1" si="25"/>
        <v>0</v>
      </c>
      <c r="AH89" s="102" t="str">
        <f t="shared" ca="1" si="18"/>
        <v/>
      </c>
      <c r="AJ89" s="121">
        <f ca="1">IF(I89="",0,IF(ISERROR(VLOOKUP(I89,Code!$AF$201:$AF$2116,1,FALSE)),1,0))</f>
        <v>0</v>
      </c>
      <c r="AK89" s="102" t="str">
        <f t="shared" ca="1" si="19"/>
        <v/>
      </c>
      <c r="AM89" s="107">
        <f t="shared" ca="1" si="34"/>
        <v>0</v>
      </c>
      <c r="AN89" s="102" t="str">
        <f t="shared" ca="1" si="35"/>
        <v/>
      </c>
      <c r="AO89" s="112" t="s">
        <v>14047</v>
      </c>
      <c r="AY89" s="37">
        <v>4</v>
      </c>
      <c r="AZ89" s="37">
        <v>29</v>
      </c>
      <c r="BA89" s="37" t="s">
        <v>275</v>
      </c>
      <c r="BB89" s="37">
        <v>29</v>
      </c>
      <c r="BC89" s="37" t="s">
        <v>275</v>
      </c>
      <c r="BD89" s="39">
        <v>42929</v>
      </c>
      <c r="BF89" s="37">
        <v>5</v>
      </c>
      <c r="BG89" s="37">
        <v>10</v>
      </c>
      <c r="BH89" s="90"/>
      <c r="BI89" s="39" t="s">
        <v>4457</v>
      </c>
      <c r="BJ89" s="37" t="s">
        <v>4456</v>
      </c>
      <c r="BK89" s="39">
        <v>51022134</v>
      </c>
      <c r="BR89" s="39">
        <v>1816</v>
      </c>
    </row>
    <row r="90" spans="2:70">
      <c r="B90" s="59">
        <v>61</v>
      </c>
      <c r="C90" s="41"/>
      <c r="D90" s="177">
        <f t="shared" ca="1" si="20"/>
        <v>0</v>
      </c>
      <c r="E90" s="72">
        <f t="shared" si="31"/>
        <v>13</v>
      </c>
      <c r="F90" s="72">
        <v>10</v>
      </c>
      <c r="G90" s="85">
        <f ca="1">ROUND(INDIRECT($B$1&amp;G$63&amp;$B90)*1000,0)</f>
        <v>0</v>
      </c>
      <c r="H90" s="151">
        <f ca="1">INDIRECT($B$1&amp;H$63&amp;$B90)</f>
        <v>0</v>
      </c>
      <c r="I90" s="85" t="str">
        <f t="shared" ca="1" si="23"/>
        <v/>
      </c>
      <c r="J90" s="85">
        <f ca="1">IF(INDIRECT($B$1&amp;J$63&amp;$B90)="〇",J$68,0)</f>
        <v>0</v>
      </c>
      <c r="K90" s="41"/>
      <c r="L90" s="41"/>
      <c r="M90" s="85">
        <f ca="1">IF(INDIRECT($B$1&amp;M$63&amp;$B90)="〇",M$68,0)</f>
        <v>0</v>
      </c>
      <c r="N90" s="85">
        <f ca="1">IF(INDIRECT($B$1&amp;N$63&amp;$B90)="〇",N$68,0)</f>
        <v>0</v>
      </c>
      <c r="O90" s="150">
        <f t="shared" ca="1" si="29"/>
        <v>0</v>
      </c>
      <c r="X90" s="37">
        <f t="shared" ca="1" si="30"/>
        <v>0</v>
      </c>
      <c r="AA90" s="37">
        <f t="shared" ca="1" si="24"/>
        <v>0</v>
      </c>
      <c r="AB90" s="91" t="s">
        <v>14048</v>
      </c>
      <c r="AD90" s="184"/>
      <c r="AE90" s="184"/>
      <c r="AF90" s="184"/>
      <c r="AG90" s="107">
        <f t="shared" ca="1" si="25"/>
        <v>0</v>
      </c>
      <c r="AH90" s="102" t="str">
        <f t="shared" ca="1" si="18"/>
        <v/>
      </c>
      <c r="AJ90" s="121">
        <f ca="1">IF(I90="",0,IF(ISERROR(VLOOKUP(I90,Code!$AF$201:$AF$2116,1,FALSE)),1,0))</f>
        <v>0</v>
      </c>
      <c r="AK90" s="102" t="str">
        <f t="shared" ca="1" si="19"/>
        <v/>
      </c>
      <c r="AM90" s="107">
        <f t="shared" ca="1" si="34"/>
        <v>0</v>
      </c>
      <c r="AN90" s="102" t="str">
        <f t="shared" ca="1" si="35"/>
        <v/>
      </c>
      <c r="AO90" s="112" t="s">
        <v>14049</v>
      </c>
      <c r="AV90" s="102" t="str">
        <f ca="1">AH90&amp;AH91&amp;AH92&amp;AK90&amp;AK91&amp;AK92&amp;AN90&amp;AN91&amp;AN92</f>
        <v/>
      </c>
      <c r="AY90" s="37">
        <v>4</v>
      </c>
      <c r="AZ90" s="37">
        <v>30</v>
      </c>
      <c r="BA90" s="37" t="s">
        <v>276</v>
      </c>
      <c r="BB90" s="37">
        <v>30</v>
      </c>
      <c r="BC90" s="37" t="s">
        <v>276</v>
      </c>
      <c r="BD90" s="39">
        <v>43030</v>
      </c>
      <c r="BF90" s="37">
        <v>5</v>
      </c>
      <c r="BG90" s="37">
        <v>10</v>
      </c>
      <c r="BH90" s="90"/>
      <c r="BI90" s="39" t="s">
        <v>4461</v>
      </c>
      <c r="BJ90" s="37" t="s">
        <v>4460</v>
      </c>
      <c r="BK90" s="39">
        <v>51022135</v>
      </c>
      <c r="BR90" s="39">
        <v>1817</v>
      </c>
    </row>
    <row r="91" spans="2:70">
      <c r="B91" s="59">
        <v>63</v>
      </c>
      <c r="C91" s="41"/>
      <c r="D91" s="177">
        <f t="shared" ca="1" si="20"/>
        <v>0</v>
      </c>
      <c r="E91" s="72">
        <f t="shared" si="31"/>
        <v>13</v>
      </c>
      <c r="F91" s="72">
        <v>11</v>
      </c>
      <c r="G91" s="85">
        <f ca="1">ROUND(INDIRECT($B$1&amp;G$63&amp;$B91)*1000,0)</f>
        <v>0</v>
      </c>
      <c r="H91" s="151">
        <f t="shared" ref="H91:H92" ca="1" si="42">INDIRECT($B$1&amp;H$63&amp;$B91)</f>
        <v>0</v>
      </c>
      <c r="I91" s="85" t="str">
        <f t="shared" ca="1" si="23"/>
        <v/>
      </c>
      <c r="J91" s="85">
        <f t="shared" ref="J91:J92" ca="1" si="43">IF(INDIRECT($B$1&amp;J$63&amp;$B91)="〇",J$68,0)</f>
        <v>0</v>
      </c>
      <c r="K91" s="41"/>
      <c r="L91" s="41"/>
      <c r="M91" s="85">
        <f t="shared" ref="M91:N92" ca="1" si="44">IF(INDIRECT($B$1&amp;M$63&amp;$B91)="〇",M$68,0)</f>
        <v>0</v>
      </c>
      <c r="N91" s="85">
        <f t="shared" ca="1" si="44"/>
        <v>0</v>
      </c>
      <c r="O91" s="150">
        <f t="shared" ca="1" si="29"/>
        <v>0</v>
      </c>
      <c r="X91" s="37">
        <f t="shared" ca="1" si="30"/>
        <v>0</v>
      </c>
      <c r="AA91" s="37">
        <f t="shared" ca="1" si="24"/>
        <v>0</v>
      </c>
      <c r="AB91" s="91" t="s">
        <v>14050</v>
      </c>
      <c r="AD91" s="184"/>
      <c r="AE91" s="184"/>
      <c r="AF91" s="184"/>
      <c r="AG91" s="107">
        <f t="shared" ca="1" si="25"/>
        <v>0</v>
      </c>
      <c r="AH91" s="102" t="str">
        <f t="shared" ca="1" si="18"/>
        <v/>
      </c>
      <c r="AJ91" s="121">
        <f ca="1">IF(I91="",0,IF(ISERROR(VLOOKUP(I91,Code!$AF$201:$AF$2116,1,FALSE)),1,0))</f>
        <v>0</v>
      </c>
      <c r="AK91" s="102" t="str">
        <f t="shared" ca="1" si="19"/>
        <v/>
      </c>
      <c r="AM91" s="107">
        <f t="shared" ca="1" si="34"/>
        <v>0</v>
      </c>
      <c r="AN91" s="102" t="str">
        <f t="shared" ca="1" si="35"/>
        <v/>
      </c>
      <c r="AO91" s="112" t="s">
        <v>14051</v>
      </c>
      <c r="AY91" s="37">
        <v>4</v>
      </c>
      <c r="AZ91" s="37">
        <v>31</v>
      </c>
      <c r="BA91" s="37" t="s">
        <v>277</v>
      </c>
      <c r="BB91" s="37">
        <v>31</v>
      </c>
      <c r="BC91" s="37" t="s">
        <v>277</v>
      </c>
      <c r="BD91" s="39">
        <v>43131</v>
      </c>
      <c r="BF91" s="37">
        <v>5</v>
      </c>
      <c r="BG91" s="37">
        <v>10</v>
      </c>
      <c r="BH91" s="90"/>
      <c r="BI91" s="39" t="s">
        <v>4465</v>
      </c>
      <c r="BJ91" s="37" t="s">
        <v>4464</v>
      </c>
      <c r="BK91" s="39">
        <v>51022136</v>
      </c>
      <c r="BR91" s="39">
        <v>1821</v>
      </c>
    </row>
    <row r="92" spans="2:70">
      <c r="B92" s="59">
        <v>65</v>
      </c>
      <c r="C92" s="41"/>
      <c r="D92" s="177">
        <f t="shared" ca="1" si="20"/>
        <v>0</v>
      </c>
      <c r="E92" s="72">
        <f t="shared" si="31"/>
        <v>13</v>
      </c>
      <c r="F92" s="72">
        <v>12</v>
      </c>
      <c r="G92" s="85">
        <f ca="1">ROUND(INDIRECT($B$1&amp;G$63&amp;$B92)*1000,0)</f>
        <v>0</v>
      </c>
      <c r="H92" s="151">
        <f t="shared" ca="1" si="42"/>
        <v>0</v>
      </c>
      <c r="I92" s="85" t="str">
        <f t="shared" ca="1" si="23"/>
        <v/>
      </c>
      <c r="J92" s="85">
        <f t="shared" ca="1" si="43"/>
        <v>0</v>
      </c>
      <c r="K92" s="41"/>
      <c r="L92" s="41"/>
      <c r="M92" s="85">
        <f t="shared" ca="1" si="44"/>
        <v>0</v>
      </c>
      <c r="N92" s="85">
        <f t="shared" ca="1" si="44"/>
        <v>0</v>
      </c>
      <c r="O92" s="150">
        <f t="shared" ca="1" si="29"/>
        <v>0</v>
      </c>
      <c r="X92" s="37">
        <f t="shared" ca="1" si="30"/>
        <v>0</v>
      </c>
      <c r="AA92" s="37">
        <f t="shared" ca="1" si="24"/>
        <v>0</v>
      </c>
      <c r="AB92" s="91" t="s">
        <v>14052</v>
      </c>
      <c r="AD92" s="184"/>
      <c r="AE92" s="184"/>
      <c r="AF92" s="184"/>
      <c r="AG92" s="107">
        <f t="shared" ca="1" si="25"/>
        <v>0</v>
      </c>
      <c r="AH92" s="102" t="str">
        <f t="shared" ca="1" si="18"/>
        <v/>
      </c>
      <c r="AJ92" s="121">
        <f ca="1">IF(I92="",0,IF(ISERROR(VLOOKUP(I92,Code!$AF$201:$AF$2116,1,FALSE)),1,0))</f>
        <v>0</v>
      </c>
      <c r="AK92" s="102" t="str">
        <f t="shared" ca="1" si="19"/>
        <v/>
      </c>
      <c r="AM92" s="107">
        <f t="shared" ca="1" si="34"/>
        <v>0</v>
      </c>
      <c r="AN92" s="102" t="str">
        <f t="shared" ca="1" si="35"/>
        <v/>
      </c>
      <c r="AO92" s="112" t="s">
        <v>14053</v>
      </c>
      <c r="AY92" s="37">
        <v>4</v>
      </c>
      <c r="AZ92" s="37">
        <v>32</v>
      </c>
      <c r="BA92" s="37" t="s">
        <v>278</v>
      </c>
      <c r="BB92" s="37">
        <v>32</v>
      </c>
      <c r="BC92" s="37" t="s">
        <v>278</v>
      </c>
      <c r="BD92" s="39">
        <v>43232</v>
      </c>
      <c r="BF92" s="37">
        <v>5</v>
      </c>
      <c r="BG92" s="37">
        <v>10</v>
      </c>
      <c r="BH92" s="62"/>
      <c r="BI92" s="39" t="s">
        <v>4469</v>
      </c>
      <c r="BJ92" s="37" t="s">
        <v>4468</v>
      </c>
      <c r="BK92" s="39">
        <v>51022137</v>
      </c>
      <c r="BR92" s="39">
        <v>1825</v>
      </c>
    </row>
    <row r="93" spans="2:70">
      <c r="B93" s="59">
        <v>67</v>
      </c>
      <c r="C93" s="41"/>
      <c r="D93" s="177">
        <f t="shared" ca="1" si="20"/>
        <v>0</v>
      </c>
      <c r="E93" s="72">
        <f>E81+1</f>
        <v>14</v>
      </c>
      <c r="F93" s="72">
        <v>1</v>
      </c>
      <c r="G93" s="85">
        <f ca="1">ROUND(INDIRECT($B$1&amp;G$60&amp;$B93)*1000,0)</f>
        <v>0</v>
      </c>
      <c r="H93" s="151">
        <f ca="1">INDIRECT($B$1&amp;H$60&amp;$B93)</f>
        <v>0</v>
      </c>
      <c r="I93" s="85" t="str">
        <f t="shared" ca="1" si="23"/>
        <v/>
      </c>
      <c r="J93" s="85">
        <f t="shared" ref="J93:K95" ca="1" si="45">IF(INDIRECT($B$1&amp;J$60&amp;$B93)="〇",J$68,0)</f>
        <v>0</v>
      </c>
      <c r="K93" s="85">
        <f t="shared" ca="1" si="45"/>
        <v>0</v>
      </c>
      <c r="L93" s="41"/>
      <c r="M93" s="85">
        <f t="shared" ref="M93:N95" ca="1" si="46">IF(INDIRECT($B$1&amp;M$60&amp;$B93)="〇",M$68,0)</f>
        <v>0</v>
      </c>
      <c r="N93" s="85">
        <f t="shared" ca="1" si="46"/>
        <v>0</v>
      </c>
      <c r="O93" s="150">
        <f t="shared" ca="1" si="29"/>
        <v>0</v>
      </c>
      <c r="P93" s="91" t="s">
        <v>45</v>
      </c>
      <c r="W93" s="37">
        <f ca="1">G44</f>
        <v>0</v>
      </c>
      <c r="X93" s="37">
        <f t="shared" ca="1" si="30"/>
        <v>0</v>
      </c>
      <c r="AA93" s="37">
        <f t="shared" ca="1" si="24"/>
        <v>0</v>
      </c>
      <c r="AB93" s="91" t="s">
        <v>14054</v>
      </c>
      <c r="AD93" s="189"/>
      <c r="AE93" s="189"/>
      <c r="AF93" s="190" t="str">
        <f>"「"&amp;P93&amp;"」の供給元別利用量、供給元住所（住所コード）、供給元種類を入力してください。"</f>
        <v>「浚渫土」の供給元別利用量、供給元住所（住所コード）、供給元種類を入力してください。</v>
      </c>
      <c r="AG93" s="107">
        <f t="shared" ca="1" si="25"/>
        <v>0</v>
      </c>
      <c r="AH93" s="102" t="str">
        <f t="shared" ca="1" si="18"/>
        <v/>
      </c>
      <c r="AJ93" s="121">
        <f ca="1">IF(I93="",0,IF(ISERROR(VLOOKUP(I93,Code!$AF$201:$AF$2116,1,FALSE)),1,0))</f>
        <v>0</v>
      </c>
      <c r="AK93" s="102" t="str">
        <f t="shared" ca="1" si="19"/>
        <v/>
      </c>
      <c r="AM93" s="107">
        <f t="shared" ca="1" si="34"/>
        <v>0</v>
      </c>
      <c r="AN93" s="102" t="str">
        <f t="shared" ca="1" si="35"/>
        <v/>
      </c>
      <c r="AO93" s="112" t="s">
        <v>14055</v>
      </c>
      <c r="AV93" s="102" t="str">
        <f ca="1">AE93&amp;AE94&amp;AE95&amp;AH93&amp;AH94&amp;AH95&amp;AK93&amp;AK94&amp;AK95&amp;AN93&amp;AN94&amp;AN95</f>
        <v/>
      </c>
      <c r="AY93" s="37">
        <v>4</v>
      </c>
      <c r="AZ93" s="37">
        <v>33</v>
      </c>
      <c r="BA93" s="37" t="s">
        <v>279</v>
      </c>
      <c r="BB93" s="37">
        <v>33</v>
      </c>
      <c r="BC93" s="37" t="s">
        <v>279</v>
      </c>
      <c r="BD93" s="39">
        <v>43333</v>
      </c>
      <c r="BF93" s="37">
        <v>5</v>
      </c>
      <c r="BG93" s="37">
        <v>11</v>
      </c>
      <c r="BH93" s="60" t="s">
        <v>779</v>
      </c>
      <c r="BI93" s="39" t="s">
        <v>4596</v>
      </c>
      <c r="BJ93" s="37" t="s">
        <v>779</v>
      </c>
      <c r="BK93" s="39">
        <v>51123100</v>
      </c>
      <c r="BR93" s="39">
        <v>1826</v>
      </c>
    </row>
    <row r="94" spans="2:70">
      <c r="B94" s="59">
        <v>69</v>
      </c>
      <c r="C94" s="41"/>
      <c r="D94" s="177">
        <f t="shared" ca="1" si="20"/>
        <v>0</v>
      </c>
      <c r="E94" s="72">
        <f t="shared" ref="E94:E104" si="47">E93</f>
        <v>14</v>
      </c>
      <c r="F94" s="72">
        <v>2</v>
      </c>
      <c r="G94" s="85">
        <f ca="1">ROUND(INDIRECT($B$1&amp;G$60&amp;$B94)*1000,0)</f>
        <v>0</v>
      </c>
      <c r="H94" s="151">
        <f t="shared" ca="1" si="22"/>
        <v>0</v>
      </c>
      <c r="I94" s="85" t="str">
        <f t="shared" ca="1" si="23"/>
        <v/>
      </c>
      <c r="J94" s="85">
        <f t="shared" ca="1" si="45"/>
        <v>0</v>
      </c>
      <c r="K94" s="85">
        <f t="shared" ca="1" si="45"/>
        <v>0</v>
      </c>
      <c r="L94" s="41"/>
      <c r="M94" s="85">
        <f t="shared" ca="1" si="46"/>
        <v>0</v>
      </c>
      <c r="N94" s="85">
        <f t="shared" ca="1" si="46"/>
        <v>0</v>
      </c>
      <c r="O94" s="150">
        <f t="shared" ca="1" si="29"/>
        <v>0</v>
      </c>
      <c r="W94" s="37">
        <f ca="1">SUM(G93:G104)</f>
        <v>0</v>
      </c>
      <c r="X94" s="37">
        <f t="shared" ca="1" si="30"/>
        <v>0</v>
      </c>
      <c r="AA94" s="37">
        <f t="shared" ca="1" si="24"/>
        <v>0</v>
      </c>
      <c r="AB94" s="91" t="s">
        <v>14056</v>
      </c>
      <c r="AD94" s="189"/>
      <c r="AE94" s="189"/>
      <c r="AF94" s="190" t="str">
        <f>"「"&amp;P93&amp;"」の供給元別利用量の合計が搬入利用量よりも大きいです。修正してください。"</f>
        <v>「浚渫土」の供給元別利用量の合計が搬入利用量よりも大きいです。修正してください。</v>
      </c>
      <c r="AG94" s="107">
        <f t="shared" ca="1" si="25"/>
        <v>0</v>
      </c>
      <c r="AH94" s="102" t="str">
        <f t="shared" ca="1" si="18"/>
        <v/>
      </c>
      <c r="AJ94" s="121">
        <f ca="1">IF(I94="",0,IF(ISERROR(VLOOKUP(I94,Code!$AF$201:$AF$2116,1,FALSE)),1,0))</f>
        <v>0</v>
      </c>
      <c r="AK94" s="102" t="str">
        <f t="shared" ca="1" si="19"/>
        <v/>
      </c>
      <c r="AM94" s="107">
        <f t="shared" ca="1" si="34"/>
        <v>0</v>
      </c>
      <c r="AN94" s="102" t="str">
        <f t="shared" ca="1" si="35"/>
        <v/>
      </c>
      <c r="AO94" s="112" t="s">
        <v>14057</v>
      </c>
      <c r="AY94" s="37">
        <v>4</v>
      </c>
      <c r="AZ94" s="37">
        <v>34</v>
      </c>
      <c r="BA94" s="37" t="s">
        <v>280</v>
      </c>
      <c r="BB94" s="37">
        <v>34</v>
      </c>
      <c r="BC94" s="37" t="s">
        <v>280</v>
      </c>
      <c r="BD94" s="39">
        <v>43434</v>
      </c>
      <c r="BF94" s="37">
        <v>5</v>
      </c>
      <c r="BG94" s="37">
        <v>11</v>
      </c>
      <c r="BH94" s="90"/>
      <c r="BI94" s="39" t="s">
        <v>4600</v>
      </c>
      <c r="BJ94" s="37" t="s">
        <v>4599</v>
      </c>
      <c r="BK94" s="39">
        <v>51123101</v>
      </c>
      <c r="BR94" s="39">
        <v>1910</v>
      </c>
    </row>
    <row r="95" spans="2:70">
      <c r="B95" s="59">
        <v>71</v>
      </c>
      <c r="C95" s="41"/>
      <c r="D95" s="177">
        <f t="shared" ca="1" si="20"/>
        <v>0</v>
      </c>
      <c r="E95" s="72">
        <f t="shared" si="47"/>
        <v>14</v>
      </c>
      <c r="F95" s="72">
        <v>3</v>
      </c>
      <c r="G95" s="85">
        <f ca="1">ROUND(INDIRECT($B$1&amp;G$60&amp;$B95)*1000,0)</f>
        <v>0</v>
      </c>
      <c r="H95" s="151">
        <f t="shared" ca="1" si="22"/>
        <v>0</v>
      </c>
      <c r="I95" s="85" t="str">
        <f t="shared" ca="1" si="23"/>
        <v/>
      </c>
      <c r="J95" s="85">
        <f t="shared" ca="1" si="45"/>
        <v>0</v>
      </c>
      <c r="K95" s="85">
        <f t="shared" ca="1" si="45"/>
        <v>0</v>
      </c>
      <c r="L95" s="41"/>
      <c r="M95" s="85">
        <f t="shared" ca="1" si="46"/>
        <v>0</v>
      </c>
      <c r="N95" s="85">
        <f t="shared" ca="1" si="46"/>
        <v>0</v>
      </c>
      <c r="O95" s="150">
        <f t="shared" ca="1" si="29"/>
        <v>0</v>
      </c>
      <c r="X95" s="37">
        <f t="shared" ca="1" si="30"/>
        <v>0</v>
      </c>
      <c r="AA95" s="37">
        <f t="shared" ca="1" si="24"/>
        <v>0</v>
      </c>
      <c r="AB95" s="91" t="s">
        <v>14058</v>
      </c>
      <c r="AD95" s="189"/>
      <c r="AE95" s="189"/>
      <c r="AF95" s="190" t="str">
        <f>"「"&amp;P93&amp;"」の搬入利用量が無いが、供給元別利用量が入力されています。修正してください。"</f>
        <v>「浚渫土」の搬入利用量が無いが、供給元別利用量が入力されています。修正してください。</v>
      </c>
      <c r="AG95" s="107">
        <f t="shared" ca="1" si="25"/>
        <v>0</v>
      </c>
      <c r="AH95" s="102" t="str">
        <f t="shared" ca="1" si="18"/>
        <v/>
      </c>
      <c r="AJ95" s="121">
        <f ca="1">IF(I95="",0,IF(ISERROR(VLOOKUP(I95,Code!$AF$201:$AF$2116,1,FALSE)),1,0))</f>
        <v>0</v>
      </c>
      <c r="AK95" s="102" t="str">
        <f t="shared" ca="1" si="19"/>
        <v/>
      </c>
      <c r="AM95" s="107">
        <f t="shared" ca="1" si="34"/>
        <v>0</v>
      </c>
      <c r="AN95" s="102" t="str">
        <f t="shared" ca="1" si="35"/>
        <v/>
      </c>
      <c r="AO95" s="112" t="s">
        <v>14059</v>
      </c>
      <c r="AY95" s="37">
        <v>4</v>
      </c>
      <c r="AZ95" s="37">
        <v>35</v>
      </c>
      <c r="BA95" s="37" t="s">
        <v>281</v>
      </c>
      <c r="BB95" s="37">
        <v>35</v>
      </c>
      <c r="BC95" s="37" t="s">
        <v>281</v>
      </c>
      <c r="BD95" s="39">
        <v>43535</v>
      </c>
      <c r="BF95" s="37">
        <v>5</v>
      </c>
      <c r="BG95" s="37">
        <v>11</v>
      </c>
      <c r="BH95" s="90"/>
      <c r="BI95" s="39" t="s">
        <v>4604</v>
      </c>
      <c r="BJ95" s="37" t="s">
        <v>4603</v>
      </c>
      <c r="BK95" s="39">
        <v>51123102</v>
      </c>
      <c r="BR95" s="39">
        <v>1911</v>
      </c>
    </row>
    <row r="96" spans="2:70">
      <c r="B96" s="59">
        <v>67</v>
      </c>
      <c r="C96" s="41"/>
      <c r="D96" s="177">
        <f t="shared" ca="1" si="20"/>
        <v>0</v>
      </c>
      <c r="E96" s="72">
        <f t="shared" si="47"/>
        <v>14</v>
      </c>
      <c r="F96" s="72">
        <v>4</v>
      </c>
      <c r="G96" s="85">
        <f ca="1">ROUND(INDIRECT($B$1&amp;G$61&amp;$B96)*1000,0)</f>
        <v>0</v>
      </c>
      <c r="H96" s="151">
        <f ca="1">INDIRECT($B$1&amp;H$61&amp;$B96)</f>
        <v>0</v>
      </c>
      <c r="I96" s="85" t="str">
        <f t="shared" ca="1" si="23"/>
        <v/>
      </c>
      <c r="J96" s="85">
        <f t="shared" ref="J96:K98" ca="1" si="48">IF(INDIRECT($B$1&amp;J$61&amp;$B96)="〇",J$68,0)</f>
        <v>0</v>
      </c>
      <c r="K96" s="85">
        <f t="shared" ca="1" si="48"/>
        <v>0</v>
      </c>
      <c r="L96" s="41"/>
      <c r="M96" s="85">
        <f t="shared" ref="M96:N98" ca="1" si="49">IF(INDIRECT($B$1&amp;M$61&amp;$B96)="〇",M$68,0)</f>
        <v>0</v>
      </c>
      <c r="N96" s="85">
        <f t="shared" ca="1" si="49"/>
        <v>0</v>
      </c>
      <c r="O96" s="150">
        <f t="shared" ca="1" si="29"/>
        <v>0</v>
      </c>
      <c r="X96" s="37">
        <f t="shared" ca="1" si="30"/>
        <v>0</v>
      </c>
      <c r="AA96" s="37">
        <f t="shared" ca="1" si="24"/>
        <v>0</v>
      </c>
      <c r="AB96" s="91" t="s">
        <v>14060</v>
      </c>
      <c r="AD96" s="184"/>
      <c r="AE96" s="184"/>
      <c r="AF96" s="184"/>
      <c r="AG96" s="107">
        <f t="shared" ca="1" si="25"/>
        <v>0</v>
      </c>
      <c r="AH96" s="102" t="str">
        <f t="shared" ca="1" si="18"/>
        <v/>
      </c>
      <c r="AJ96" s="121">
        <f ca="1">IF(I96="",0,IF(ISERROR(VLOOKUP(I96,Code!$AF$201:$AF$2116,1,FALSE)),1,0))</f>
        <v>0</v>
      </c>
      <c r="AK96" s="102" t="str">
        <f t="shared" ca="1" si="19"/>
        <v/>
      </c>
      <c r="AM96" s="107">
        <f t="shared" ca="1" si="34"/>
        <v>0</v>
      </c>
      <c r="AN96" s="102" t="str">
        <f t="shared" ca="1" si="35"/>
        <v/>
      </c>
      <c r="AO96" s="112" t="s">
        <v>14061</v>
      </c>
      <c r="AV96" s="102" t="str">
        <f ca="1">AH96&amp;AH97&amp;AH98&amp;AK96&amp;AK97&amp;AK98&amp;AN96&amp;AN97&amp;AN98</f>
        <v/>
      </c>
      <c r="AY96" s="37">
        <v>4</v>
      </c>
      <c r="AZ96" s="37">
        <v>36</v>
      </c>
      <c r="BA96" s="37" t="s">
        <v>282</v>
      </c>
      <c r="BB96" s="37">
        <v>36</v>
      </c>
      <c r="BC96" s="37" t="s">
        <v>282</v>
      </c>
      <c r="BD96" s="39">
        <v>43636</v>
      </c>
      <c r="BF96" s="37">
        <v>5</v>
      </c>
      <c r="BG96" s="37">
        <v>11</v>
      </c>
      <c r="BH96" s="90"/>
      <c r="BI96" s="39" t="s">
        <v>4608</v>
      </c>
      <c r="BJ96" s="37" t="s">
        <v>4607</v>
      </c>
      <c r="BK96" s="39">
        <v>51123103</v>
      </c>
      <c r="BR96" s="39">
        <v>1913</v>
      </c>
    </row>
    <row r="97" spans="2:70">
      <c r="B97" s="59">
        <v>69</v>
      </c>
      <c r="C97" s="41"/>
      <c r="D97" s="177">
        <f t="shared" ca="1" si="20"/>
        <v>0</v>
      </c>
      <c r="E97" s="72">
        <f t="shared" si="47"/>
        <v>14</v>
      </c>
      <c r="F97" s="72">
        <v>5</v>
      </c>
      <c r="G97" s="85">
        <f ca="1">ROUND(INDIRECT($B$1&amp;G$61&amp;$B97)*1000,0)</f>
        <v>0</v>
      </c>
      <c r="H97" s="151">
        <f t="shared" ref="H97:H98" ca="1" si="50">INDIRECT($B$1&amp;H$61&amp;$B97)</f>
        <v>0</v>
      </c>
      <c r="I97" s="85" t="str">
        <f t="shared" ca="1" si="23"/>
        <v/>
      </c>
      <c r="J97" s="85">
        <f t="shared" ca="1" si="48"/>
        <v>0</v>
      </c>
      <c r="K97" s="85">
        <f t="shared" ca="1" si="48"/>
        <v>0</v>
      </c>
      <c r="L97" s="41"/>
      <c r="M97" s="85">
        <f t="shared" ca="1" si="49"/>
        <v>0</v>
      </c>
      <c r="N97" s="85">
        <f t="shared" ca="1" si="49"/>
        <v>0</v>
      </c>
      <c r="O97" s="150">
        <f t="shared" ca="1" si="29"/>
        <v>0</v>
      </c>
      <c r="X97" s="37">
        <f t="shared" ca="1" si="30"/>
        <v>0</v>
      </c>
      <c r="AA97" s="37">
        <f t="shared" ca="1" si="24"/>
        <v>0</v>
      </c>
      <c r="AB97" s="91" t="s">
        <v>14062</v>
      </c>
      <c r="AD97" s="184"/>
      <c r="AE97" s="184"/>
      <c r="AF97" s="184"/>
      <c r="AG97" s="107">
        <f t="shared" ca="1" si="25"/>
        <v>0</v>
      </c>
      <c r="AH97" s="102" t="str">
        <f t="shared" ca="1" si="18"/>
        <v/>
      </c>
      <c r="AJ97" s="121">
        <f ca="1">IF(I97="",0,IF(ISERROR(VLOOKUP(I97,Code!$AF$201:$AF$2116,1,FALSE)),1,0))</f>
        <v>0</v>
      </c>
      <c r="AK97" s="102" t="str">
        <f t="shared" ca="1" si="19"/>
        <v/>
      </c>
      <c r="AM97" s="107">
        <f t="shared" ca="1" si="34"/>
        <v>0</v>
      </c>
      <c r="AN97" s="102" t="str">
        <f t="shared" ca="1" si="35"/>
        <v/>
      </c>
      <c r="AO97" s="112" t="s">
        <v>14063</v>
      </c>
      <c r="AY97" s="37">
        <v>4</v>
      </c>
      <c r="AZ97" s="37">
        <v>37</v>
      </c>
      <c r="BA97" s="37" t="s">
        <v>283</v>
      </c>
      <c r="BB97" s="37">
        <v>37</v>
      </c>
      <c r="BC97" s="37" t="s">
        <v>283</v>
      </c>
      <c r="BD97" s="39">
        <v>43737</v>
      </c>
      <c r="BF97" s="37">
        <v>5</v>
      </c>
      <c r="BG97" s="37">
        <v>11</v>
      </c>
      <c r="BH97" s="90"/>
      <c r="BI97" s="39" t="s">
        <v>4612</v>
      </c>
      <c r="BJ97" s="37" t="s">
        <v>4611</v>
      </c>
      <c r="BK97" s="39">
        <v>51123104</v>
      </c>
      <c r="BR97" s="39">
        <v>1914</v>
      </c>
    </row>
    <row r="98" spans="2:70">
      <c r="B98" s="59">
        <v>71</v>
      </c>
      <c r="C98" s="41"/>
      <c r="D98" s="177">
        <f t="shared" ca="1" si="20"/>
        <v>0</v>
      </c>
      <c r="E98" s="72">
        <f t="shared" si="47"/>
        <v>14</v>
      </c>
      <c r="F98" s="72">
        <v>6</v>
      </c>
      <c r="G98" s="85">
        <f ca="1">ROUND(INDIRECT($B$1&amp;G$61&amp;$B98)*1000,0)</f>
        <v>0</v>
      </c>
      <c r="H98" s="151">
        <f t="shared" ca="1" si="50"/>
        <v>0</v>
      </c>
      <c r="I98" s="85" t="str">
        <f t="shared" ca="1" si="23"/>
        <v/>
      </c>
      <c r="J98" s="85">
        <f t="shared" ca="1" si="48"/>
        <v>0</v>
      </c>
      <c r="K98" s="85">
        <f t="shared" ca="1" si="48"/>
        <v>0</v>
      </c>
      <c r="L98" s="41"/>
      <c r="M98" s="85">
        <f t="shared" ca="1" si="49"/>
        <v>0</v>
      </c>
      <c r="N98" s="85">
        <f t="shared" ca="1" si="49"/>
        <v>0</v>
      </c>
      <c r="O98" s="150">
        <f t="shared" ca="1" si="29"/>
        <v>0</v>
      </c>
      <c r="X98" s="37">
        <f t="shared" ca="1" si="30"/>
        <v>0</v>
      </c>
      <c r="AA98" s="37">
        <f t="shared" ca="1" si="24"/>
        <v>0</v>
      </c>
      <c r="AB98" s="91" t="s">
        <v>14064</v>
      </c>
      <c r="AD98" s="184"/>
      <c r="AE98" s="184"/>
      <c r="AF98" s="184"/>
      <c r="AG98" s="107">
        <f t="shared" ca="1" si="25"/>
        <v>0</v>
      </c>
      <c r="AH98" s="102" t="str">
        <f t="shared" ca="1" si="18"/>
        <v/>
      </c>
      <c r="AJ98" s="121">
        <f ca="1">IF(I98="",0,IF(ISERROR(VLOOKUP(I98,Code!$AF$201:$AF$2116,1,FALSE)),1,0))</f>
        <v>0</v>
      </c>
      <c r="AK98" s="102" t="str">
        <f t="shared" ca="1" si="19"/>
        <v/>
      </c>
      <c r="AM98" s="107">
        <f t="shared" ca="1" si="34"/>
        <v>0</v>
      </c>
      <c r="AN98" s="102" t="str">
        <f t="shared" ca="1" si="35"/>
        <v/>
      </c>
      <c r="AO98" s="112" t="s">
        <v>14065</v>
      </c>
      <c r="AY98" s="37">
        <v>4</v>
      </c>
      <c r="AZ98" s="37">
        <v>38</v>
      </c>
      <c r="BA98" s="37" t="s">
        <v>284</v>
      </c>
      <c r="BB98" s="37">
        <v>38</v>
      </c>
      <c r="BC98" s="37" t="s">
        <v>284</v>
      </c>
      <c r="BD98" s="39">
        <v>43838</v>
      </c>
      <c r="BF98" s="37">
        <v>5</v>
      </c>
      <c r="BG98" s="37">
        <v>11</v>
      </c>
      <c r="BH98" s="90"/>
      <c r="BI98" s="39" t="s">
        <v>4616</v>
      </c>
      <c r="BJ98" s="37" t="s">
        <v>4615</v>
      </c>
      <c r="BK98" s="39">
        <v>51123105</v>
      </c>
      <c r="BR98" s="39">
        <v>1920</v>
      </c>
    </row>
    <row r="99" spans="2:70">
      <c r="B99" s="59">
        <v>67</v>
      </c>
      <c r="C99" s="41"/>
      <c r="D99" s="177">
        <f t="shared" ca="1" si="20"/>
        <v>0</v>
      </c>
      <c r="E99" s="72">
        <f t="shared" si="47"/>
        <v>14</v>
      </c>
      <c r="F99" s="72">
        <v>7</v>
      </c>
      <c r="G99" s="85">
        <f ca="1">ROUND(INDIRECT($B$1&amp;G$62&amp;$B99)*1000,0)</f>
        <v>0</v>
      </c>
      <c r="H99" s="151">
        <f ca="1">INDIRECT($B$1&amp;H$62&amp;$B99)</f>
        <v>0</v>
      </c>
      <c r="I99" s="85" t="str">
        <f t="shared" ca="1" si="23"/>
        <v/>
      </c>
      <c r="J99" s="85">
        <f t="shared" ref="J99:K101" ca="1" si="51">IF(INDIRECT($B$1&amp;J$62&amp;$B99)="〇",J$68,0)</f>
        <v>0</v>
      </c>
      <c r="K99" s="85">
        <f t="shared" ca="1" si="51"/>
        <v>0</v>
      </c>
      <c r="L99" s="41"/>
      <c r="M99" s="85">
        <f t="shared" ref="M99:N101" ca="1" si="52">IF(INDIRECT($B$1&amp;M$62&amp;$B99)="〇",M$68,0)</f>
        <v>0</v>
      </c>
      <c r="N99" s="85">
        <f t="shared" ca="1" si="52"/>
        <v>0</v>
      </c>
      <c r="O99" s="150">
        <f t="shared" ca="1" si="29"/>
        <v>0</v>
      </c>
      <c r="X99" s="37">
        <f t="shared" ca="1" si="30"/>
        <v>0</v>
      </c>
      <c r="AA99" s="37">
        <f t="shared" ca="1" si="24"/>
        <v>0</v>
      </c>
      <c r="AB99" s="91" t="s">
        <v>14066</v>
      </c>
      <c r="AD99" s="184"/>
      <c r="AE99" s="184"/>
      <c r="AF99" s="184"/>
      <c r="AG99" s="107">
        <f t="shared" ca="1" si="25"/>
        <v>0</v>
      </c>
      <c r="AH99" s="102" t="str">
        <f t="shared" ca="1" si="18"/>
        <v/>
      </c>
      <c r="AJ99" s="121">
        <f ca="1">IF(I99="",0,IF(ISERROR(VLOOKUP(I99,Code!$AF$201:$AF$2116,1,FALSE)),1,0))</f>
        <v>0</v>
      </c>
      <c r="AK99" s="102" t="str">
        <f t="shared" ca="1" si="19"/>
        <v/>
      </c>
      <c r="AM99" s="107">
        <f t="shared" ca="1" si="34"/>
        <v>0</v>
      </c>
      <c r="AN99" s="102" t="str">
        <f t="shared" ca="1" si="35"/>
        <v/>
      </c>
      <c r="AO99" s="112" t="s">
        <v>14067</v>
      </c>
      <c r="AV99" s="102" t="str">
        <f ca="1">AH99&amp;AH100&amp;AH101&amp;AK99&amp;AK100&amp;AK101&amp;AN99&amp;AN100&amp;AN101</f>
        <v/>
      </c>
      <c r="AY99" s="37">
        <v>4</v>
      </c>
      <c r="AZ99" s="37">
        <v>39</v>
      </c>
      <c r="BA99" s="37" t="s">
        <v>285</v>
      </c>
      <c r="BB99" s="37">
        <v>39</v>
      </c>
      <c r="BC99" s="37" t="s">
        <v>285</v>
      </c>
      <c r="BD99" s="39">
        <v>43939</v>
      </c>
      <c r="BF99" s="37">
        <v>5</v>
      </c>
      <c r="BG99" s="37">
        <v>11</v>
      </c>
      <c r="BH99" s="90"/>
      <c r="BI99" s="39" t="s">
        <v>4620</v>
      </c>
      <c r="BJ99" s="37" t="s">
        <v>4619</v>
      </c>
      <c r="BK99" s="39">
        <v>51123106</v>
      </c>
      <c r="BR99" s="39">
        <v>1922</v>
      </c>
    </row>
    <row r="100" spans="2:70">
      <c r="B100" s="59">
        <v>69</v>
      </c>
      <c r="C100" s="41"/>
      <c r="D100" s="177">
        <f t="shared" ca="1" si="20"/>
        <v>0</v>
      </c>
      <c r="E100" s="72">
        <f t="shared" si="47"/>
        <v>14</v>
      </c>
      <c r="F100" s="72">
        <v>8</v>
      </c>
      <c r="G100" s="85">
        <f ca="1">ROUND(INDIRECT($B$1&amp;G$62&amp;$B100)*1000,0)</f>
        <v>0</v>
      </c>
      <c r="H100" s="151">
        <f t="shared" ref="H100:H101" ca="1" si="53">INDIRECT($B$1&amp;H$62&amp;$B100)</f>
        <v>0</v>
      </c>
      <c r="I100" s="85" t="str">
        <f t="shared" ca="1" si="23"/>
        <v/>
      </c>
      <c r="J100" s="85">
        <f t="shared" ca="1" si="51"/>
        <v>0</v>
      </c>
      <c r="K100" s="85">
        <f t="shared" ca="1" si="51"/>
        <v>0</v>
      </c>
      <c r="L100" s="41"/>
      <c r="M100" s="85">
        <f t="shared" ca="1" si="52"/>
        <v>0</v>
      </c>
      <c r="N100" s="85">
        <f t="shared" ca="1" si="52"/>
        <v>0</v>
      </c>
      <c r="O100" s="150">
        <f t="shared" ca="1" si="29"/>
        <v>0</v>
      </c>
      <c r="X100" s="37">
        <f t="shared" ca="1" si="30"/>
        <v>0</v>
      </c>
      <c r="AA100" s="37">
        <f t="shared" ca="1" si="24"/>
        <v>0</v>
      </c>
      <c r="AB100" s="91" t="s">
        <v>14068</v>
      </c>
      <c r="AD100" s="184"/>
      <c r="AE100" s="184"/>
      <c r="AF100" s="184"/>
      <c r="AG100" s="107">
        <f t="shared" ca="1" si="25"/>
        <v>0</v>
      </c>
      <c r="AH100" s="102" t="str">
        <f t="shared" ca="1" si="18"/>
        <v/>
      </c>
      <c r="AJ100" s="121">
        <f ca="1">IF(I100="",0,IF(ISERROR(VLOOKUP(I100,Code!$AF$201:$AF$2116,1,FALSE)),1,0))</f>
        <v>0</v>
      </c>
      <c r="AK100" s="102" t="str">
        <f t="shared" ca="1" si="19"/>
        <v/>
      </c>
      <c r="AM100" s="107">
        <f t="shared" ca="1" si="34"/>
        <v>0</v>
      </c>
      <c r="AN100" s="102" t="str">
        <f t="shared" ca="1" si="35"/>
        <v/>
      </c>
      <c r="AO100" s="112" t="s">
        <v>14069</v>
      </c>
      <c r="AY100" s="37">
        <v>4</v>
      </c>
      <c r="AZ100" s="37">
        <v>40</v>
      </c>
      <c r="BA100" s="37" t="s">
        <v>286</v>
      </c>
      <c r="BB100" s="37">
        <v>40</v>
      </c>
      <c r="BC100" s="37" t="s">
        <v>286</v>
      </c>
      <c r="BD100" s="39">
        <v>44040</v>
      </c>
      <c r="BF100" s="37">
        <v>5</v>
      </c>
      <c r="BG100" s="37">
        <v>11</v>
      </c>
      <c r="BH100" s="90"/>
      <c r="BI100" s="39" t="s">
        <v>4624</v>
      </c>
      <c r="BJ100" s="37" t="s">
        <v>4623</v>
      </c>
      <c r="BK100" s="39">
        <v>51123107</v>
      </c>
      <c r="BR100" s="39">
        <v>2010</v>
      </c>
    </row>
    <row r="101" spans="2:70">
      <c r="B101" s="59">
        <v>71</v>
      </c>
      <c r="C101" s="41"/>
      <c r="D101" s="177">
        <f t="shared" ca="1" si="20"/>
        <v>0</v>
      </c>
      <c r="E101" s="72">
        <f t="shared" si="47"/>
        <v>14</v>
      </c>
      <c r="F101" s="72">
        <v>9</v>
      </c>
      <c r="G101" s="85">
        <f ca="1">ROUND(INDIRECT($B$1&amp;G$62&amp;$B101)*1000,0)</f>
        <v>0</v>
      </c>
      <c r="H101" s="151">
        <f t="shared" ca="1" si="53"/>
        <v>0</v>
      </c>
      <c r="I101" s="85" t="str">
        <f t="shared" ca="1" si="23"/>
        <v/>
      </c>
      <c r="J101" s="85">
        <f t="shared" ca="1" si="51"/>
        <v>0</v>
      </c>
      <c r="K101" s="85">
        <f t="shared" ca="1" si="51"/>
        <v>0</v>
      </c>
      <c r="L101" s="41"/>
      <c r="M101" s="85">
        <f t="shared" ca="1" si="52"/>
        <v>0</v>
      </c>
      <c r="N101" s="85">
        <f t="shared" ca="1" si="52"/>
        <v>0</v>
      </c>
      <c r="O101" s="150">
        <f t="shared" ca="1" si="29"/>
        <v>0</v>
      </c>
      <c r="X101" s="37">
        <f t="shared" ca="1" si="30"/>
        <v>0</v>
      </c>
      <c r="AA101" s="37">
        <f t="shared" ca="1" si="24"/>
        <v>0</v>
      </c>
      <c r="AB101" s="91" t="s">
        <v>14070</v>
      </c>
      <c r="AD101" s="184"/>
      <c r="AE101" s="184"/>
      <c r="AF101" s="184"/>
      <c r="AG101" s="107">
        <f t="shared" ca="1" si="25"/>
        <v>0</v>
      </c>
      <c r="AH101" s="102" t="str">
        <f t="shared" ca="1" si="18"/>
        <v/>
      </c>
      <c r="AJ101" s="121">
        <f ca="1">IF(I101="",0,IF(ISERROR(VLOOKUP(I101,Code!$AF$201:$AF$2116,1,FALSE)),1,0))</f>
        <v>0</v>
      </c>
      <c r="AK101" s="102" t="str">
        <f t="shared" ca="1" si="19"/>
        <v/>
      </c>
      <c r="AM101" s="107">
        <f t="shared" ca="1" si="34"/>
        <v>0</v>
      </c>
      <c r="AN101" s="102" t="str">
        <f t="shared" ca="1" si="35"/>
        <v/>
      </c>
      <c r="AO101" s="112" t="s">
        <v>14071</v>
      </c>
      <c r="AY101" s="37">
        <v>4</v>
      </c>
      <c r="AZ101" s="37">
        <v>41</v>
      </c>
      <c r="BA101" s="37" t="s">
        <v>287</v>
      </c>
      <c r="BB101" s="37">
        <v>41</v>
      </c>
      <c r="BC101" s="37" t="s">
        <v>287</v>
      </c>
      <c r="BD101" s="39">
        <v>44141</v>
      </c>
      <c r="BF101" s="37">
        <v>5</v>
      </c>
      <c r="BG101" s="37">
        <v>11</v>
      </c>
      <c r="BH101" s="90"/>
      <c r="BI101" s="39" t="s">
        <v>4628</v>
      </c>
      <c r="BJ101" s="37" t="s">
        <v>4627</v>
      </c>
      <c r="BK101" s="39">
        <v>51123108</v>
      </c>
      <c r="BR101" s="39">
        <v>2011</v>
      </c>
    </row>
    <row r="102" spans="2:70">
      <c r="B102" s="59">
        <v>67</v>
      </c>
      <c r="C102" s="41"/>
      <c r="D102" s="177">
        <f t="shared" ca="1" si="20"/>
        <v>0</v>
      </c>
      <c r="E102" s="72">
        <f t="shared" si="47"/>
        <v>14</v>
      </c>
      <c r="F102" s="72">
        <v>10</v>
      </c>
      <c r="G102" s="85">
        <f ca="1">ROUND(INDIRECT($B$1&amp;G$63&amp;$B102)*1000,0)</f>
        <v>0</v>
      </c>
      <c r="H102" s="151">
        <f ca="1">INDIRECT($B$1&amp;H$63&amp;$B102)</f>
        <v>0</v>
      </c>
      <c r="I102" s="85" t="str">
        <f t="shared" ca="1" si="23"/>
        <v/>
      </c>
      <c r="J102" s="85">
        <f t="shared" ref="J102:K104" ca="1" si="54">IF(INDIRECT($B$1&amp;J$63&amp;$B102)="〇",J$68,0)</f>
        <v>0</v>
      </c>
      <c r="K102" s="85">
        <f t="shared" ca="1" si="54"/>
        <v>0</v>
      </c>
      <c r="L102" s="41"/>
      <c r="M102" s="85">
        <f t="shared" ref="M102:N104" ca="1" si="55">IF(INDIRECT($B$1&amp;M$63&amp;$B102)="〇",M$68,0)</f>
        <v>0</v>
      </c>
      <c r="N102" s="85">
        <f t="shared" ca="1" si="55"/>
        <v>0</v>
      </c>
      <c r="O102" s="150">
        <f t="shared" ca="1" si="29"/>
        <v>0</v>
      </c>
      <c r="X102" s="37">
        <f t="shared" ca="1" si="30"/>
        <v>0</v>
      </c>
      <c r="AA102" s="37">
        <f t="shared" ca="1" si="24"/>
        <v>0</v>
      </c>
      <c r="AB102" s="91" t="s">
        <v>14072</v>
      </c>
      <c r="AD102" s="184"/>
      <c r="AE102" s="184"/>
      <c r="AF102" s="184"/>
      <c r="AG102" s="107">
        <f t="shared" ca="1" si="25"/>
        <v>0</v>
      </c>
      <c r="AH102" s="102" t="str">
        <f t="shared" ca="1" si="18"/>
        <v/>
      </c>
      <c r="AJ102" s="121">
        <f ca="1">IF(I102="",0,IF(ISERROR(VLOOKUP(I102,Code!$AF$201:$AF$2116,1,FALSE)),1,0))</f>
        <v>0</v>
      </c>
      <c r="AK102" s="102" t="str">
        <f t="shared" ca="1" si="19"/>
        <v/>
      </c>
      <c r="AM102" s="107">
        <f t="shared" ca="1" si="34"/>
        <v>0</v>
      </c>
      <c r="AN102" s="102" t="str">
        <f t="shared" ca="1" si="35"/>
        <v/>
      </c>
      <c r="AO102" s="112" t="s">
        <v>14073</v>
      </c>
      <c r="AV102" s="102" t="str">
        <f ca="1">AH102&amp;AH103&amp;AH104&amp;AK102&amp;AK103&amp;AK104&amp;AN102&amp;AN103&amp;AN104</f>
        <v/>
      </c>
      <c r="AY102" s="37">
        <v>4</v>
      </c>
      <c r="AZ102" s="37">
        <v>42</v>
      </c>
      <c r="BA102" s="37" t="s">
        <v>288</v>
      </c>
      <c r="BB102" s="37">
        <v>42</v>
      </c>
      <c r="BC102" s="37" t="s">
        <v>288</v>
      </c>
      <c r="BD102" s="39">
        <v>44242</v>
      </c>
      <c r="BF102" s="37">
        <v>5</v>
      </c>
      <c r="BG102" s="37">
        <v>11</v>
      </c>
      <c r="BH102" s="90"/>
      <c r="BI102" s="39" t="s">
        <v>4632</v>
      </c>
      <c r="BJ102" s="37" t="s">
        <v>4631</v>
      </c>
      <c r="BK102" s="39">
        <v>51123109</v>
      </c>
      <c r="BR102" s="39">
        <v>2015</v>
      </c>
    </row>
    <row r="103" spans="2:70">
      <c r="B103" s="59">
        <v>69</v>
      </c>
      <c r="C103" s="41"/>
      <c r="D103" s="177">
        <f t="shared" ca="1" si="20"/>
        <v>0</v>
      </c>
      <c r="E103" s="72">
        <f t="shared" si="47"/>
        <v>14</v>
      </c>
      <c r="F103" s="72">
        <v>11</v>
      </c>
      <c r="G103" s="85">
        <f ca="1">ROUND(INDIRECT($B$1&amp;G$63&amp;$B103)*1000,0)</f>
        <v>0</v>
      </c>
      <c r="H103" s="151">
        <f t="shared" ref="H103:H104" ca="1" si="56">INDIRECT($B$1&amp;H$63&amp;$B103)</f>
        <v>0</v>
      </c>
      <c r="I103" s="85" t="str">
        <f t="shared" ca="1" si="23"/>
        <v/>
      </c>
      <c r="J103" s="85">
        <f t="shared" ca="1" si="54"/>
        <v>0</v>
      </c>
      <c r="K103" s="85">
        <f t="shared" ca="1" si="54"/>
        <v>0</v>
      </c>
      <c r="L103" s="41"/>
      <c r="M103" s="85">
        <f t="shared" ca="1" si="55"/>
        <v>0</v>
      </c>
      <c r="N103" s="85">
        <f t="shared" ca="1" si="55"/>
        <v>0</v>
      </c>
      <c r="O103" s="150">
        <f t="shared" ca="1" si="29"/>
        <v>0</v>
      </c>
      <c r="X103" s="37">
        <f t="shared" ca="1" si="30"/>
        <v>0</v>
      </c>
      <c r="AA103" s="37">
        <f t="shared" ca="1" si="24"/>
        <v>0</v>
      </c>
      <c r="AB103" s="91" t="s">
        <v>14074</v>
      </c>
      <c r="AD103" s="184"/>
      <c r="AE103" s="184"/>
      <c r="AF103" s="184"/>
      <c r="AG103" s="107">
        <f t="shared" ca="1" si="25"/>
        <v>0</v>
      </c>
      <c r="AH103" s="102" t="str">
        <f t="shared" ca="1" si="18"/>
        <v/>
      </c>
      <c r="AJ103" s="121">
        <f ca="1">IF(I103="",0,IF(ISERROR(VLOOKUP(I103,Code!$AF$201:$AF$2116,1,FALSE)),1,0))</f>
        <v>0</v>
      </c>
      <c r="AK103" s="102" t="str">
        <f t="shared" ca="1" si="19"/>
        <v/>
      </c>
      <c r="AM103" s="107">
        <f t="shared" ca="1" si="34"/>
        <v>0</v>
      </c>
      <c r="AN103" s="102" t="str">
        <f t="shared" ca="1" si="35"/>
        <v/>
      </c>
      <c r="AO103" s="112" t="s">
        <v>14075</v>
      </c>
      <c r="AY103" s="37">
        <v>4</v>
      </c>
      <c r="AZ103" s="37">
        <v>43</v>
      </c>
      <c r="BA103" s="37" t="s">
        <v>289</v>
      </c>
      <c r="BB103" s="37">
        <v>43</v>
      </c>
      <c r="BC103" s="37" t="s">
        <v>289</v>
      </c>
      <c r="BD103" s="39">
        <v>44343</v>
      </c>
      <c r="BF103" s="37">
        <v>5</v>
      </c>
      <c r="BG103" s="37">
        <v>11</v>
      </c>
      <c r="BH103" s="90"/>
      <c r="BI103" s="39" t="s">
        <v>4636</v>
      </c>
      <c r="BJ103" s="37" t="s">
        <v>4635</v>
      </c>
      <c r="BK103" s="39">
        <v>51123110</v>
      </c>
      <c r="BR103" s="39">
        <v>2016</v>
      </c>
    </row>
    <row r="104" spans="2:70">
      <c r="B104" s="59">
        <v>71</v>
      </c>
      <c r="C104" s="41"/>
      <c r="D104" s="177">
        <f t="shared" ca="1" si="20"/>
        <v>0</v>
      </c>
      <c r="E104" s="72">
        <f t="shared" si="47"/>
        <v>14</v>
      </c>
      <c r="F104" s="72">
        <v>12</v>
      </c>
      <c r="G104" s="85">
        <f ca="1">ROUND(INDIRECT($B$1&amp;G$63&amp;$B104)*1000,0)</f>
        <v>0</v>
      </c>
      <c r="H104" s="151">
        <f t="shared" ca="1" si="56"/>
        <v>0</v>
      </c>
      <c r="I104" s="85" t="str">
        <f t="shared" ca="1" si="23"/>
        <v/>
      </c>
      <c r="J104" s="85">
        <f t="shared" ca="1" si="54"/>
        <v>0</v>
      </c>
      <c r="K104" s="85">
        <f t="shared" ca="1" si="54"/>
        <v>0</v>
      </c>
      <c r="L104" s="41"/>
      <c r="M104" s="85">
        <f t="shared" ca="1" si="55"/>
        <v>0</v>
      </c>
      <c r="N104" s="85">
        <f t="shared" ca="1" si="55"/>
        <v>0</v>
      </c>
      <c r="O104" s="150">
        <f t="shared" ca="1" si="29"/>
        <v>0</v>
      </c>
      <c r="X104" s="37">
        <f t="shared" ca="1" si="30"/>
        <v>0</v>
      </c>
      <c r="AA104" s="37">
        <f t="shared" ca="1" si="24"/>
        <v>0</v>
      </c>
      <c r="AB104" s="91" t="s">
        <v>14076</v>
      </c>
      <c r="AD104" s="184"/>
      <c r="AE104" s="184"/>
      <c r="AF104" s="184"/>
      <c r="AG104" s="107">
        <f t="shared" ca="1" si="25"/>
        <v>0</v>
      </c>
      <c r="AH104" s="102" t="str">
        <f t="shared" ca="1" si="18"/>
        <v/>
      </c>
      <c r="AJ104" s="121">
        <f ca="1">IF(I104="",0,IF(ISERROR(VLOOKUP(I104,Code!$AF$201:$AF$2116,1,FALSE)),1,0))</f>
        <v>0</v>
      </c>
      <c r="AK104" s="102" t="str">
        <f t="shared" ca="1" si="19"/>
        <v/>
      </c>
      <c r="AM104" s="107">
        <f t="shared" ca="1" si="34"/>
        <v>0</v>
      </c>
      <c r="AN104" s="102" t="str">
        <f t="shared" ca="1" si="35"/>
        <v/>
      </c>
      <c r="AO104" s="112" t="s">
        <v>14077</v>
      </c>
      <c r="AY104" s="37">
        <v>4</v>
      </c>
      <c r="AZ104" s="37">
        <v>44</v>
      </c>
      <c r="BA104" s="37" t="s">
        <v>290</v>
      </c>
      <c r="BB104" s="37">
        <v>44</v>
      </c>
      <c r="BC104" s="37" t="s">
        <v>290</v>
      </c>
      <c r="BD104" s="39">
        <v>44444</v>
      </c>
      <c r="BF104" s="37">
        <v>5</v>
      </c>
      <c r="BG104" s="37">
        <v>11</v>
      </c>
      <c r="BH104" s="90"/>
      <c r="BI104" s="39" t="s">
        <v>4640</v>
      </c>
      <c r="BJ104" s="37" t="s">
        <v>4639</v>
      </c>
      <c r="BK104" s="39">
        <v>51123111</v>
      </c>
      <c r="BR104" s="39">
        <v>2019</v>
      </c>
    </row>
    <row r="105" spans="2:70">
      <c r="B105" s="59">
        <v>73</v>
      </c>
      <c r="C105" s="41"/>
      <c r="D105" s="177">
        <f t="shared" ca="1" si="20"/>
        <v>0</v>
      </c>
      <c r="E105" s="72">
        <f>E93+1</f>
        <v>15</v>
      </c>
      <c r="F105" s="72">
        <v>1</v>
      </c>
      <c r="G105" s="85">
        <f ca="1">ROUND(INDIRECT($B$1&amp;G$60&amp;$B105)*1000,0)</f>
        <v>0</v>
      </c>
      <c r="H105" s="151">
        <f ca="1">INDIRECT($B$1&amp;H$60&amp;$B105)</f>
        <v>0</v>
      </c>
      <c r="I105" s="85" t="str">
        <f t="shared" ca="1" si="23"/>
        <v/>
      </c>
      <c r="J105" s="85">
        <f ca="1">IF(INDIRECT($B$1&amp;J$60&amp;$B105)="〇",J$68,0)</f>
        <v>0</v>
      </c>
      <c r="K105" s="41"/>
      <c r="L105" s="85">
        <f ca="1">IF(INDIRECT($B$1&amp;L$60&amp;$B105)="〇",L$68,0)</f>
        <v>0</v>
      </c>
      <c r="M105" s="41"/>
      <c r="N105" s="85">
        <f ca="1">IF(INDIRECT($B$1&amp;N$60&amp;$B105)="〇",N$68,0)</f>
        <v>0</v>
      </c>
      <c r="O105" s="150">
        <f t="shared" ca="1" si="29"/>
        <v>0</v>
      </c>
      <c r="P105" s="91" t="s">
        <v>13812</v>
      </c>
      <c r="W105" s="37">
        <f ca="1">G45</f>
        <v>0</v>
      </c>
      <c r="X105" s="37">
        <f t="shared" ca="1" si="30"/>
        <v>0</v>
      </c>
      <c r="AA105" s="37">
        <f t="shared" ca="1" si="24"/>
        <v>0</v>
      </c>
      <c r="AB105" s="91" t="s">
        <v>14078</v>
      </c>
      <c r="AD105" s="189"/>
      <c r="AE105" s="189"/>
      <c r="AF105" s="190" t="str">
        <f>"「"&amp;P105&amp;"」の供給元別利用量、供給元住所（住所コード）、供給元種類を入力してください。"</f>
        <v>「建設汚泥処理土」の供給元別利用量、供給元住所（住所コード）、供給元種類を入力してください。</v>
      </c>
      <c r="AG105" s="107">
        <f t="shared" ca="1" si="25"/>
        <v>0</v>
      </c>
      <c r="AH105" s="102" t="str">
        <f t="shared" ca="1" si="18"/>
        <v/>
      </c>
      <c r="AJ105" s="121">
        <f ca="1">IF(I105="",0,IF(ISERROR(VLOOKUP(I105,Code!$AF$201:$AF$2116,1,FALSE)),1,0))</f>
        <v>0</v>
      </c>
      <c r="AK105" s="102" t="str">
        <f t="shared" ca="1" si="19"/>
        <v/>
      </c>
      <c r="AM105" s="107">
        <f t="shared" ca="1" si="34"/>
        <v>0</v>
      </c>
      <c r="AN105" s="102" t="str">
        <f t="shared" ca="1" si="35"/>
        <v/>
      </c>
      <c r="AO105" s="112" t="s">
        <v>14079</v>
      </c>
      <c r="AV105" s="102" t="str">
        <f ca="1">AE105&amp;AE106&amp;AE107&amp;AH105&amp;AH106&amp;AH107&amp;AK105&amp;AK106&amp;AK107&amp;AN105&amp;AN106&amp;AN107</f>
        <v/>
      </c>
      <c r="AY105" s="37">
        <v>4</v>
      </c>
      <c r="AZ105" s="37">
        <v>45</v>
      </c>
      <c r="BA105" s="37" t="s">
        <v>291</v>
      </c>
      <c r="BB105" s="37">
        <v>45</v>
      </c>
      <c r="BC105" s="37" t="s">
        <v>291</v>
      </c>
      <c r="BD105" s="39">
        <v>44545</v>
      </c>
      <c r="BF105" s="37">
        <v>5</v>
      </c>
      <c r="BG105" s="37">
        <v>11</v>
      </c>
      <c r="BH105" s="90"/>
      <c r="BI105" s="39" t="s">
        <v>4644</v>
      </c>
      <c r="BJ105" s="37" t="s">
        <v>4643</v>
      </c>
      <c r="BK105" s="39">
        <v>51123112</v>
      </c>
      <c r="BR105" s="39">
        <v>2021</v>
      </c>
    </row>
    <row r="106" spans="2:70">
      <c r="B106" s="59">
        <v>75</v>
      </c>
      <c r="C106" s="41"/>
      <c r="D106" s="177">
        <f t="shared" ca="1" si="20"/>
        <v>0</v>
      </c>
      <c r="E106" s="72">
        <f t="shared" ref="E106:E116" si="57">E105</f>
        <v>15</v>
      </c>
      <c r="F106" s="72">
        <v>2</v>
      </c>
      <c r="G106" s="85">
        <f ca="1">ROUND(INDIRECT($B$1&amp;G$60&amp;$B106)*1000,0)</f>
        <v>0</v>
      </c>
      <c r="H106" s="151">
        <f t="shared" ca="1" si="22"/>
        <v>0</v>
      </c>
      <c r="I106" s="85" t="str">
        <f t="shared" ca="1" si="23"/>
        <v/>
      </c>
      <c r="J106" s="85">
        <f t="shared" ref="J106:J107" ca="1" si="58">IF(INDIRECT($B$1&amp;J$60&amp;$B106)="〇",J$68,0)</f>
        <v>0</v>
      </c>
      <c r="K106" s="41"/>
      <c r="L106" s="85">
        <f t="shared" ref="L106:L107" ca="1" si="59">IF(INDIRECT($B$1&amp;L$60&amp;$B106)="〇",L$68,0)</f>
        <v>0</v>
      </c>
      <c r="M106" s="41"/>
      <c r="N106" s="85">
        <f t="shared" ref="N106:N107" ca="1" si="60">IF(INDIRECT($B$1&amp;N$60&amp;$B106)="〇",N$68,0)</f>
        <v>0</v>
      </c>
      <c r="O106" s="150">
        <f t="shared" ca="1" si="29"/>
        <v>0</v>
      </c>
      <c r="W106" s="37">
        <f ca="1">SUM(G105:G116)</f>
        <v>0</v>
      </c>
      <c r="X106" s="37">
        <f t="shared" ca="1" si="30"/>
        <v>0</v>
      </c>
      <c r="AA106" s="37">
        <f t="shared" ca="1" si="24"/>
        <v>0</v>
      </c>
      <c r="AB106" s="91" t="s">
        <v>14080</v>
      </c>
      <c r="AD106" s="189"/>
      <c r="AE106" s="189"/>
      <c r="AF106" s="190" t="str">
        <f>"「"&amp;P105&amp;"」の供給元別利用量の合計が搬入利用量よりも大きいです。修正してください。"</f>
        <v>「建設汚泥処理土」の供給元別利用量の合計が搬入利用量よりも大きいです。修正してください。</v>
      </c>
      <c r="AG106" s="107">
        <f t="shared" ca="1" si="25"/>
        <v>0</v>
      </c>
      <c r="AH106" s="102" t="str">
        <f t="shared" ca="1" si="18"/>
        <v/>
      </c>
      <c r="AJ106" s="121">
        <f ca="1">IF(I106="",0,IF(ISERROR(VLOOKUP(I106,Code!$AF$201:$AF$2116,1,FALSE)),1,0))</f>
        <v>0</v>
      </c>
      <c r="AK106" s="102" t="str">
        <f t="shared" ca="1" si="19"/>
        <v/>
      </c>
      <c r="AM106" s="107">
        <f t="shared" ca="1" si="34"/>
        <v>0</v>
      </c>
      <c r="AN106" s="102" t="str">
        <f t="shared" ca="1" si="35"/>
        <v/>
      </c>
      <c r="AO106" s="112" t="s">
        <v>14081</v>
      </c>
      <c r="AY106" s="37">
        <v>4</v>
      </c>
      <c r="AZ106" s="37">
        <v>46</v>
      </c>
      <c r="BA106" s="37" t="s">
        <v>292</v>
      </c>
      <c r="BB106" s="37">
        <v>46</v>
      </c>
      <c r="BC106" s="37" t="s">
        <v>292</v>
      </c>
      <c r="BD106" s="39">
        <v>44646</v>
      </c>
      <c r="BF106" s="37">
        <v>5</v>
      </c>
      <c r="BG106" s="37">
        <v>11</v>
      </c>
      <c r="BH106" s="90"/>
      <c r="BI106" s="39" t="s">
        <v>4648</v>
      </c>
      <c r="BJ106" s="37" t="s">
        <v>4647</v>
      </c>
      <c r="BK106" s="39">
        <v>51123113</v>
      </c>
      <c r="BR106" s="39">
        <v>2022</v>
      </c>
    </row>
    <row r="107" spans="2:70">
      <c r="B107" s="59">
        <v>77</v>
      </c>
      <c r="C107" s="41"/>
      <c r="D107" s="177">
        <f t="shared" ca="1" si="20"/>
        <v>0</v>
      </c>
      <c r="E107" s="72">
        <f t="shared" si="57"/>
        <v>15</v>
      </c>
      <c r="F107" s="72">
        <v>3</v>
      </c>
      <c r="G107" s="85">
        <f ca="1">ROUND(INDIRECT($B$1&amp;G$60&amp;$B107)*1000,0)</f>
        <v>0</v>
      </c>
      <c r="H107" s="151">
        <f t="shared" ca="1" si="22"/>
        <v>0</v>
      </c>
      <c r="I107" s="85" t="str">
        <f t="shared" ca="1" si="23"/>
        <v/>
      </c>
      <c r="J107" s="85">
        <f t="shared" ca="1" si="58"/>
        <v>0</v>
      </c>
      <c r="K107" s="41"/>
      <c r="L107" s="85">
        <f t="shared" ca="1" si="59"/>
        <v>0</v>
      </c>
      <c r="M107" s="41"/>
      <c r="N107" s="85">
        <f t="shared" ca="1" si="60"/>
        <v>0</v>
      </c>
      <c r="O107" s="150">
        <f t="shared" ca="1" si="29"/>
        <v>0</v>
      </c>
      <c r="W107" s="88"/>
      <c r="X107" s="37">
        <f t="shared" ca="1" si="30"/>
        <v>0</v>
      </c>
      <c r="AA107" s="37">
        <f t="shared" ca="1" si="24"/>
        <v>0</v>
      </c>
      <c r="AB107" s="91" t="s">
        <v>14082</v>
      </c>
      <c r="AD107" s="189"/>
      <c r="AE107" s="189"/>
      <c r="AF107" s="190" t="str">
        <f>"「"&amp;P105&amp;"」の搬入利用量が無いが、供給元別利用量が入力されています。修正してください。"</f>
        <v>「建設汚泥処理土」の搬入利用量が無いが、供給元別利用量が入力されています。修正してください。</v>
      </c>
      <c r="AG107" s="107">
        <f t="shared" ca="1" si="25"/>
        <v>0</v>
      </c>
      <c r="AH107" s="102" t="str">
        <f t="shared" ca="1" si="18"/>
        <v/>
      </c>
      <c r="AJ107" s="121">
        <f ca="1">IF(I107="",0,IF(ISERROR(VLOOKUP(I107,Code!$AF$201:$AF$2116,1,FALSE)),1,0))</f>
        <v>0</v>
      </c>
      <c r="AK107" s="102" t="str">
        <f t="shared" ca="1" si="19"/>
        <v/>
      </c>
      <c r="AM107" s="107">
        <f t="shared" ca="1" si="34"/>
        <v>0</v>
      </c>
      <c r="AN107" s="102" t="str">
        <f t="shared" ca="1" si="35"/>
        <v/>
      </c>
      <c r="AO107" s="112" t="s">
        <v>14083</v>
      </c>
      <c r="AY107" s="37">
        <v>4</v>
      </c>
      <c r="AZ107" s="37">
        <v>47</v>
      </c>
      <c r="BA107" s="37" t="s">
        <v>293</v>
      </c>
      <c r="BB107" s="37">
        <v>47</v>
      </c>
      <c r="BC107" s="37" t="s">
        <v>293</v>
      </c>
      <c r="BD107" s="39">
        <v>44747</v>
      </c>
      <c r="BF107" s="37">
        <v>5</v>
      </c>
      <c r="BG107" s="37">
        <v>11</v>
      </c>
      <c r="BH107" s="90"/>
      <c r="BI107" s="39" t="s">
        <v>4652</v>
      </c>
      <c r="BJ107" s="37" t="s">
        <v>4651</v>
      </c>
      <c r="BK107" s="39">
        <v>51123114</v>
      </c>
      <c r="BR107" s="39">
        <v>2023</v>
      </c>
    </row>
    <row r="108" spans="2:70">
      <c r="B108" s="59">
        <v>73</v>
      </c>
      <c r="C108" s="41"/>
      <c r="D108" s="177">
        <f t="shared" ca="1" si="20"/>
        <v>0</v>
      </c>
      <c r="E108" s="72">
        <f t="shared" si="57"/>
        <v>15</v>
      </c>
      <c r="F108" s="72">
        <v>4</v>
      </c>
      <c r="G108" s="85">
        <f ca="1">ROUND(INDIRECT($B$1&amp;G$61&amp;$B108)*1000,0)</f>
        <v>0</v>
      </c>
      <c r="H108" s="151">
        <f ca="1">INDIRECT($B$1&amp;H$61&amp;$B108)</f>
        <v>0</v>
      </c>
      <c r="I108" s="85" t="str">
        <f t="shared" ca="1" si="23"/>
        <v/>
      </c>
      <c r="J108" s="85">
        <f ca="1">IF(INDIRECT($B$1&amp;J$61&amp;$B108)="〇",J$68,0)</f>
        <v>0</v>
      </c>
      <c r="K108" s="41"/>
      <c r="L108" s="85">
        <f ca="1">IF(INDIRECT($B$1&amp;L$61&amp;$B108)="〇",L$68,0)</f>
        <v>0</v>
      </c>
      <c r="M108" s="41"/>
      <c r="N108" s="85">
        <f ca="1">IF(INDIRECT($B$1&amp;N$61&amp;$B108)="〇",N$68,0)</f>
        <v>0</v>
      </c>
      <c r="O108" s="150">
        <f t="shared" ca="1" si="29"/>
        <v>0</v>
      </c>
      <c r="W108" s="88"/>
      <c r="X108" s="37">
        <f t="shared" ca="1" si="30"/>
        <v>0</v>
      </c>
      <c r="AA108" s="37">
        <f t="shared" ca="1" si="24"/>
        <v>0</v>
      </c>
      <c r="AB108" s="91" t="s">
        <v>14084</v>
      </c>
      <c r="AD108" s="184"/>
      <c r="AE108" s="184"/>
      <c r="AF108" s="184"/>
      <c r="AG108" s="107">
        <f t="shared" ca="1" si="25"/>
        <v>0</v>
      </c>
      <c r="AH108" s="102" t="str">
        <f t="shared" ca="1" si="18"/>
        <v/>
      </c>
      <c r="AJ108" s="121">
        <f ca="1">IF(I108="",0,IF(ISERROR(VLOOKUP(I108,Code!$AF$201:$AF$2116,1,FALSE)),1,0))</f>
        <v>0</v>
      </c>
      <c r="AK108" s="102" t="str">
        <f t="shared" ca="1" si="19"/>
        <v/>
      </c>
      <c r="AM108" s="107">
        <f t="shared" ca="1" si="34"/>
        <v>0</v>
      </c>
      <c r="AN108" s="102" t="str">
        <f t="shared" ca="1" si="35"/>
        <v/>
      </c>
      <c r="AO108" s="112" t="s">
        <v>14085</v>
      </c>
      <c r="AV108" s="102" t="str">
        <f ca="1">AH108&amp;AH109&amp;AH110&amp;AK108&amp;AK109&amp;AK110&amp;AN108&amp;AN109&amp;AN110</f>
        <v/>
      </c>
      <c r="BF108" s="37">
        <v>5</v>
      </c>
      <c r="BG108" s="37">
        <v>11</v>
      </c>
      <c r="BH108" s="90"/>
      <c r="BI108" s="39" t="s">
        <v>4656</v>
      </c>
      <c r="BJ108" s="37" t="s">
        <v>4655</v>
      </c>
      <c r="BK108" s="39">
        <v>51123115</v>
      </c>
      <c r="BR108" s="39">
        <v>2116</v>
      </c>
    </row>
    <row r="109" spans="2:70">
      <c r="B109" s="59">
        <v>75</v>
      </c>
      <c r="C109" s="41"/>
      <c r="D109" s="177">
        <f t="shared" ca="1" si="20"/>
        <v>0</v>
      </c>
      <c r="E109" s="72">
        <f t="shared" si="57"/>
        <v>15</v>
      </c>
      <c r="F109" s="72">
        <v>5</v>
      </c>
      <c r="G109" s="85">
        <f ca="1">ROUND(INDIRECT($B$1&amp;G$61&amp;$B109)*1000,0)</f>
        <v>0</v>
      </c>
      <c r="H109" s="151">
        <f t="shared" ref="H109:H110" ca="1" si="61">INDIRECT($B$1&amp;H$61&amp;$B109)</f>
        <v>0</v>
      </c>
      <c r="I109" s="85" t="str">
        <f t="shared" ca="1" si="23"/>
        <v/>
      </c>
      <c r="J109" s="85">
        <f t="shared" ref="J109:J110" ca="1" si="62">IF(INDIRECT($B$1&amp;J$61&amp;$B109)="〇",J$68,0)</f>
        <v>0</v>
      </c>
      <c r="K109" s="41"/>
      <c r="L109" s="85">
        <f t="shared" ref="L109:L110" ca="1" si="63">IF(INDIRECT($B$1&amp;L$61&amp;$B109)="〇",L$68,0)</f>
        <v>0</v>
      </c>
      <c r="M109" s="41"/>
      <c r="N109" s="85">
        <f t="shared" ref="N109:N110" ca="1" si="64">IF(INDIRECT($B$1&amp;N$61&amp;$B109)="〇",N$68,0)</f>
        <v>0</v>
      </c>
      <c r="O109" s="150">
        <f t="shared" ca="1" si="29"/>
        <v>0</v>
      </c>
      <c r="W109" s="88"/>
      <c r="X109" s="37">
        <f t="shared" ca="1" si="30"/>
        <v>0</v>
      </c>
      <c r="AA109" s="37">
        <f t="shared" ca="1" si="24"/>
        <v>0</v>
      </c>
      <c r="AB109" s="91" t="s">
        <v>14086</v>
      </c>
      <c r="AD109" s="184"/>
      <c r="AE109" s="184"/>
      <c r="AF109" s="184"/>
      <c r="AG109" s="107">
        <f t="shared" ca="1" si="25"/>
        <v>0</v>
      </c>
      <c r="AH109" s="102" t="str">
        <f t="shared" ca="1" si="18"/>
        <v/>
      </c>
      <c r="AJ109" s="121">
        <f ca="1">IF(I109="",0,IF(ISERROR(VLOOKUP(I109,Code!$AF$201:$AF$2116,1,FALSE)),1,0))</f>
        <v>0</v>
      </c>
      <c r="AK109" s="102" t="str">
        <f t="shared" ca="1" si="19"/>
        <v/>
      </c>
      <c r="AM109" s="107">
        <f t="shared" ca="1" si="34"/>
        <v>0</v>
      </c>
      <c r="AN109" s="102" t="str">
        <f t="shared" ca="1" si="35"/>
        <v/>
      </c>
      <c r="AO109" s="112" t="s">
        <v>14087</v>
      </c>
      <c r="BF109" s="37">
        <v>5</v>
      </c>
      <c r="BG109" s="37">
        <v>11</v>
      </c>
      <c r="BH109" s="62"/>
      <c r="BI109" s="39" t="s">
        <v>4660</v>
      </c>
      <c r="BJ109" s="37" t="s">
        <v>4659</v>
      </c>
      <c r="BK109" s="39">
        <v>51123116</v>
      </c>
      <c r="BR109" s="39">
        <v>2117</v>
      </c>
    </row>
    <row r="110" spans="2:70">
      <c r="B110" s="59">
        <v>77</v>
      </c>
      <c r="C110" s="41"/>
      <c r="D110" s="177">
        <f t="shared" ca="1" si="20"/>
        <v>0</v>
      </c>
      <c r="E110" s="72">
        <f t="shared" si="57"/>
        <v>15</v>
      </c>
      <c r="F110" s="72">
        <v>6</v>
      </c>
      <c r="G110" s="85">
        <f ca="1">ROUND(INDIRECT($B$1&amp;G$61&amp;$B110)*1000,0)</f>
        <v>0</v>
      </c>
      <c r="H110" s="151">
        <f t="shared" ca="1" si="61"/>
        <v>0</v>
      </c>
      <c r="I110" s="85" t="str">
        <f t="shared" ca="1" si="23"/>
        <v/>
      </c>
      <c r="J110" s="85">
        <f t="shared" ca="1" si="62"/>
        <v>0</v>
      </c>
      <c r="K110" s="41"/>
      <c r="L110" s="85">
        <f t="shared" ca="1" si="63"/>
        <v>0</v>
      </c>
      <c r="M110" s="41"/>
      <c r="N110" s="85">
        <f t="shared" ca="1" si="64"/>
        <v>0</v>
      </c>
      <c r="O110" s="150">
        <f t="shared" ca="1" si="29"/>
        <v>0</v>
      </c>
      <c r="W110" s="88"/>
      <c r="X110" s="37">
        <f t="shared" ca="1" si="30"/>
        <v>0</v>
      </c>
      <c r="AA110" s="37">
        <f t="shared" ca="1" si="24"/>
        <v>0</v>
      </c>
      <c r="AB110" s="91" t="s">
        <v>14088</v>
      </c>
      <c r="AD110" s="184"/>
      <c r="AE110" s="184"/>
      <c r="AF110" s="184"/>
      <c r="AG110" s="107">
        <f t="shared" ca="1" si="25"/>
        <v>0</v>
      </c>
      <c r="AH110" s="102" t="str">
        <f t="shared" ca="1" si="18"/>
        <v/>
      </c>
      <c r="AJ110" s="121">
        <f ca="1">IF(I110="",0,IF(ISERROR(VLOOKUP(I110,Code!$AF$201:$AF$2116,1,FALSE)),1,0))</f>
        <v>0</v>
      </c>
      <c r="AK110" s="102" t="str">
        <f t="shared" ca="1" si="19"/>
        <v/>
      </c>
      <c r="AM110" s="107">
        <f t="shared" ca="1" si="34"/>
        <v>0</v>
      </c>
      <c r="AN110" s="102" t="str">
        <f t="shared" ca="1" si="35"/>
        <v/>
      </c>
      <c r="AO110" s="112" t="s">
        <v>14089</v>
      </c>
      <c r="BF110" s="37">
        <v>5</v>
      </c>
      <c r="BG110" s="37">
        <v>12</v>
      </c>
      <c r="BH110" s="60" t="s">
        <v>784</v>
      </c>
      <c r="BI110" s="39" t="s">
        <v>5117</v>
      </c>
      <c r="BJ110" s="37" t="s">
        <v>784</v>
      </c>
      <c r="BK110" s="39">
        <v>51226100</v>
      </c>
      <c r="BR110" s="39">
        <v>2118</v>
      </c>
    </row>
    <row r="111" spans="2:70">
      <c r="B111" s="59">
        <v>73</v>
      </c>
      <c r="C111" s="41"/>
      <c r="D111" s="177">
        <f t="shared" ca="1" si="20"/>
        <v>0</v>
      </c>
      <c r="E111" s="72">
        <f t="shared" si="57"/>
        <v>15</v>
      </c>
      <c r="F111" s="72">
        <v>7</v>
      </c>
      <c r="G111" s="85">
        <f ca="1">ROUND(INDIRECT($B$1&amp;G$62&amp;$B111)*1000,0)</f>
        <v>0</v>
      </c>
      <c r="H111" s="151">
        <f ca="1">INDIRECT($B$1&amp;H$62&amp;$B111)</f>
        <v>0</v>
      </c>
      <c r="I111" s="85" t="str">
        <f t="shared" ca="1" si="23"/>
        <v/>
      </c>
      <c r="J111" s="85">
        <f ca="1">IF(INDIRECT($B$1&amp;J$62&amp;$B111)="〇",J$68,0)</f>
        <v>0</v>
      </c>
      <c r="K111" s="41"/>
      <c r="L111" s="85">
        <f ca="1">IF(INDIRECT($B$1&amp;L$62&amp;$B111)="〇",L$68,0)</f>
        <v>0</v>
      </c>
      <c r="M111" s="41"/>
      <c r="N111" s="85">
        <f ca="1">IF(INDIRECT($B$1&amp;N$62&amp;$B111)="〇",N$68,0)</f>
        <v>0</v>
      </c>
      <c r="O111" s="150">
        <f t="shared" ca="1" si="29"/>
        <v>0</v>
      </c>
      <c r="W111" s="88"/>
      <c r="X111" s="37">
        <f t="shared" ca="1" si="30"/>
        <v>0</v>
      </c>
      <c r="AA111" s="37">
        <f t="shared" ca="1" si="24"/>
        <v>0</v>
      </c>
      <c r="AB111" s="91" t="s">
        <v>14090</v>
      </c>
      <c r="AD111" s="184"/>
      <c r="AE111" s="184"/>
      <c r="AF111" s="184"/>
      <c r="AG111" s="107">
        <f t="shared" ca="1" si="25"/>
        <v>0</v>
      </c>
      <c r="AH111" s="102" t="str">
        <f t="shared" ca="1" si="18"/>
        <v/>
      </c>
      <c r="AJ111" s="121">
        <f ca="1">IF(I111="",0,IF(ISERROR(VLOOKUP(I111,Code!$AF$201:$AF$2116,1,FALSE)),1,0))</f>
        <v>0</v>
      </c>
      <c r="AK111" s="102" t="str">
        <f t="shared" ca="1" si="19"/>
        <v/>
      </c>
      <c r="AM111" s="107">
        <f t="shared" ca="1" si="34"/>
        <v>0</v>
      </c>
      <c r="AN111" s="102" t="str">
        <f t="shared" ca="1" si="35"/>
        <v/>
      </c>
      <c r="AO111" s="112" t="s">
        <v>14091</v>
      </c>
      <c r="AV111" s="102" t="str">
        <f ca="1">AH111&amp;AH112&amp;AH113&amp;AK111&amp;AK112&amp;AK113&amp;AN111&amp;AN112&amp;AN113</f>
        <v/>
      </c>
      <c r="BF111" s="37">
        <v>5</v>
      </c>
      <c r="BG111" s="37">
        <v>12</v>
      </c>
      <c r="BH111" s="90"/>
      <c r="BI111" s="39" t="s">
        <v>5121</v>
      </c>
      <c r="BJ111" s="37" t="s">
        <v>5120</v>
      </c>
      <c r="BK111" s="39">
        <v>51226101</v>
      </c>
      <c r="BR111" s="39">
        <v>2120</v>
      </c>
    </row>
    <row r="112" spans="2:70">
      <c r="B112" s="59">
        <v>75</v>
      </c>
      <c r="C112" s="41"/>
      <c r="D112" s="177">
        <f t="shared" ca="1" si="20"/>
        <v>0</v>
      </c>
      <c r="E112" s="72">
        <f t="shared" si="57"/>
        <v>15</v>
      </c>
      <c r="F112" s="72">
        <v>8</v>
      </c>
      <c r="G112" s="85">
        <f ca="1">ROUND(INDIRECT($B$1&amp;G$62&amp;$B112)*1000,0)</f>
        <v>0</v>
      </c>
      <c r="H112" s="151">
        <f t="shared" ref="H112:H113" ca="1" si="65">INDIRECT($B$1&amp;H$62&amp;$B112)</f>
        <v>0</v>
      </c>
      <c r="I112" s="85" t="str">
        <f t="shared" ca="1" si="23"/>
        <v/>
      </c>
      <c r="J112" s="85">
        <f t="shared" ref="J112:J113" ca="1" si="66">IF(INDIRECT($B$1&amp;J$62&amp;$B112)="〇",J$68,0)</f>
        <v>0</v>
      </c>
      <c r="K112" s="41"/>
      <c r="L112" s="85">
        <f t="shared" ref="L112:L113" ca="1" si="67">IF(INDIRECT($B$1&amp;L$62&amp;$B112)="〇",L$68,0)</f>
        <v>0</v>
      </c>
      <c r="M112" s="41"/>
      <c r="N112" s="85">
        <f t="shared" ref="N112:N113" ca="1" si="68">IF(INDIRECT($B$1&amp;N$62&amp;$B112)="〇",N$68,0)</f>
        <v>0</v>
      </c>
      <c r="O112" s="150">
        <f t="shared" ca="1" si="29"/>
        <v>0</v>
      </c>
      <c r="W112" s="88"/>
      <c r="X112" s="37">
        <f t="shared" ca="1" si="30"/>
        <v>0</v>
      </c>
      <c r="AA112" s="37">
        <f t="shared" ca="1" si="24"/>
        <v>0</v>
      </c>
      <c r="AB112" s="91" t="s">
        <v>14092</v>
      </c>
      <c r="AD112" s="184"/>
      <c r="AE112" s="184"/>
      <c r="AF112" s="184"/>
      <c r="AG112" s="107">
        <f t="shared" ca="1" si="25"/>
        <v>0</v>
      </c>
      <c r="AH112" s="102" t="str">
        <f t="shared" ca="1" si="18"/>
        <v/>
      </c>
      <c r="AJ112" s="121">
        <f ca="1">IF(I112="",0,IF(ISERROR(VLOOKUP(I112,Code!$AF$201:$AF$2116,1,FALSE)),1,0))</f>
        <v>0</v>
      </c>
      <c r="AK112" s="102" t="str">
        <f t="shared" ca="1" si="19"/>
        <v/>
      </c>
      <c r="AM112" s="107">
        <f t="shared" ca="1" si="34"/>
        <v>0</v>
      </c>
      <c r="AN112" s="102" t="str">
        <f t="shared" ca="1" si="35"/>
        <v/>
      </c>
      <c r="AO112" s="112" t="s">
        <v>14093</v>
      </c>
      <c r="BF112" s="37">
        <v>5</v>
      </c>
      <c r="BG112" s="37">
        <v>12</v>
      </c>
      <c r="BH112" s="90"/>
      <c r="BI112" s="39" t="s">
        <v>5125</v>
      </c>
      <c r="BJ112" s="37" t="s">
        <v>5124</v>
      </c>
      <c r="BK112" s="39">
        <v>51226102</v>
      </c>
      <c r="BR112" s="39">
        <v>2123</v>
      </c>
    </row>
    <row r="113" spans="2:70">
      <c r="B113" s="59">
        <v>77</v>
      </c>
      <c r="C113" s="41"/>
      <c r="D113" s="177">
        <f t="shared" ca="1" si="20"/>
        <v>0</v>
      </c>
      <c r="E113" s="72">
        <f t="shared" si="57"/>
        <v>15</v>
      </c>
      <c r="F113" s="72">
        <v>9</v>
      </c>
      <c r="G113" s="85">
        <f ca="1">ROUND(INDIRECT($B$1&amp;G$62&amp;$B113)*1000,0)</f>
        <v>0</v>
      </c>
      <c r="H113" s="151">
        <f t="shared" ca="1" si="65"/>
        <v>0</v>
      </c>
      <c r="I113" s="85" t="str">
        <f t="shared" ca="1" si="23"/>
        <v/>
      </c>
      <c r="J113" s="85">
        <f t="shared" ca="1" si="66"/>
        <v>0</v>
      </c>
      <c r="K113" s="41"/>
      <c r="L113" s="85">
        <f t="shared" ca="1" si="67"/>
        <v>0</v>
      </c>
      <c r="M113" s="41"/>
      <c r="N113" s="85">
        <f t="shared" ca="1" si="68"/>
        <v>0</v>
      </c>
      <c r="O113" s="150">
        <f t="shared" ca="1" si="29"/>
        <v>0</v>
      </c>
      <c r="W113" s="88"/>
      <c r="X113" s="37">
        <f t="shared" ca="1" si="30"/>
        <v>0</v>
      </c>
      <c r="AA113" s="37">
        <f t="shared" ca="1" si="24"/>
        <v>0</v>
      </c>
      <c r="AB113" s="91" t="s">
        <v>14094</v>
      </c>
      <c r="AD113" s="184"/>
      <c r="AE113" s="184"/>
      <c r="AF113" s="184"/>
      <c r="AG113" s="107">
        <f t="shared" ca="1" si="25"/>
        <v>0</v>
      </c>
      <c r="AH113" s="102" t="str">
        <f t="shared" ca="1" si="18"/>
        <v/>
      </c>
      <c r="AJ113" s="121">
        <f ca="1">IF(I113="",0,IF(ISERROR(VLOOKUP(I113,Code!$AF$201:$AF$2116,1,FALSE)),1,0))</f>
        <v>0</v>
      </c>
      <c r="AK113" s="102" t="str">
        <f t="shared" ca="1" si="19"/>
        <v/>
      </c>
      <c r="AM113" s="107">
        <f t="shared" ca="1" si="34"/>
        <v>0</v>
      </c>
      <c r="AN113" s="102" t="str">
        <f t="shared" ca="1" si="35"/>
        <v/>
      </c>
      <c r="AO113" s="112" t="s">
        <v>14095</v>
      </c>
      <c r="BF113" s="37">
        <v>5</v>
      </c>
      <c r="BG113" s="37">
        <v>12</v>
      </c>
      <c r="BH113" s="90"/>
      <c r="BI113" s="39" t="s">
        <v>5129</v>
      </c>
      <c r="BJ113" s="37" t="s">
        <v>5128</v>
      </c>
      <c r="BK113" s="39">
        <v>51226103</v>
      </c>
      <c r="BR113" s="39">
        <v>2124</v>
      </c>
    </row>
    <row r="114" spans="2:70">
      <c r="B114" s="59">
        <v>73</v>
      </c>
      <c r="C114" s="41"/>
      <c r="D114" s="177">
        <f t="shared" ca="1" si="20"/>
        <v>0</v>
      </c>
      <c r="E114" s="72">
        <f t="shared" si="57"/>
        <v>15</v>
      </c>
      <c r="F114" s="72">
        <v>10</v>
      </c>
      <c r="G114" s="85">
        <f ca="1">ROUND(INDIRECT($B$1&amp;G$63&amp;$B114)*1000,0)</f>
        <v>0</v>
      </c>
      <c r="H114" s="151">
        <f ca="1">INDIRECT($B$1&amp;H$63&amp;$B114)</f>
        <v>0</v>
      </c>
      <c r="I114" s="85" t="str">
        <f t="shared" ca="1" si="23"/>
        <v/>
      </c>
      <c r="J114" s="85">
        <f ca="1">IF(INDIRECT($B$1&amp;J$63&amp;$B114)="〇",J$68,0)</f>
        <v>0</v>
      </c>
      <c r="K114" s="41"/>
      <c r="L114" s="85">
        <f ca="1">IF(INDIRECT($B$1&amp;L$63&amp;$B114)="〇",L$68,0)</f>
        <v>0</v>
      </c>
      <c r="M114" s="41"/>
      <c r="N114" s="85">
        <f ca="1">IF(INDIRECT($B$1&amp;N$63&amp;$B114)="〇",N$68,0)</f>
        <v>0</v>
      </c>
      <c r="O114" s="150">
        <f t="shared" ca="1" si="29"/>
        <v>0</v>
      </c>
      <c r="W114" s="88"/>
      <c r="X114" s="37">
        <f t="shared" ca="1" si="30"/>
        <v>0</v>
      </c>
      <c r="AA114" s="37">
        <f t="shared" ca="1" si="24"/>
        <v>0</v>
      </c>
      <c r="AB114" s="91" t="s">
        <v>14096</v>
      </c>
      <c r="AD114" s="184"/>
      <c r="AE114" s="184"/>
      <c r="AF114" s="184"/>
      <c r="AG114" s="107">
        <f t="shared" ca="1" si="25"/>
        <v>0</v>
      </c>
      <c r="AH114" s="102" t="str">
        <f t="shared" ca="1" si="18"/>
        <v/>
      </c>
      <c r="AJ114" s="121">
        <f ca="1">IF(I114="",0,IF(ISERROR(VLOOKUP(I114,Code!$AF$201:$AF$2116,1,FALSE)),1,0))</f>
        <v>0</v>
      </c>
      <c r="AK114" s="102" t="str">
        <f t="shared" ca="1" si="19"/>
        <v/>
      </c>
      <c r="AM114" s="107">
        <f t="shared" ca="1" si="34"/>
        <v>0</v>
      </c>
      <c r="AN114" s="102" t="str">
        <f t="shared" ca="1" si="35"/>
        <v/>
      </c>
      <c r="AO114" s="112" t="s">
        <v>14097</v>
      </c>
      <c r="AV114" s="102" t="str">
        <f ca="1">AH114&amp;AH115&amp;AH116&amp;AK114&amp;AK115&amp;AK116&amp;AN114&amp;AN115&amp;AN116</f>
        <v/>
      </c>
      <c r="BF114" s="37">
        <v>5</v>
      </c>
      <c r="BG114" s="37">
        <v>12</v>
      </c>
      <c r="BH114" s="90"/>
      <c r="BI114" s="39" t="s">
        <v>5133</v>
      </c>
      <c r="BJ114" s="37" t="s">
        <v>5132</v>
      </c>
      <c r="BK114" s="39">
        <v>51226104</v>
      </c>
      <c r="BR114" s="39">
        <v>2125</v>
      </c>
    </row>
    <row r="115" spans="2:70">
      <c r="B115" s="59">
        <v>75</v>
      </c>
      <c r="C115" s="41"/>
      <c r="D115" s="177">
        <f t="shared" ca="1" si="20"/>
        <v>0</v>
      </c>
      <c r="E115" s="72">
        <f t="shared" si="57"/>
        <v>15</v>
      </c>
      <c r="F115" s="72">
        <v>11</v>
      </c>
      <c r="G115" s="85">
        <f ca="1">ROUND(INDIRECT($B$1&amp;G$63&amp;$B115)*1000,0)</f>
        <v>0</v>
      </c>
      <c r="H115" s="151">
        <f t="shared" ref="H115:H116" ca="1" si="69">INDIRECT($B$1&amp;H$63&amp;$B115)</f>
        <v>0</v>
      </c>
      <c r="I115" s="85" t="str">
        <f t="shared" ca="1" si="23"/>
        <v/>
      </c>
      <c r="J115" s="85">
        <f t="shared" ref="J115:J116" ca="1" si="70">IF(INDIRECT($B$1&amp;J$63&amp;$B115)="〇",J$68,0)</f>
        <v>0</v>
      </c>
      <c r="K115" s="41"/>
      <c r="L115" s="85">
        <f t="shared" ref="L115:L116" ca="1" si="71">IF(INDIRECT($B$1&amp;L$63&amp;$B115)="〇",L$68,0)</f>
        <v>0</v>
      </c>
      <c r="M115" s="41"/>
      <c r="N115" s="85">
        <f t="shared" ref="N115:N116" ca="1" si="72">IF(INDIRECT($B$1&amp;N$63&amp;$B115)="〇",N$68,0)</f>
        <v>0</v>
      </c>
      <c r="O115" s="150">
        <f t="shared" ca="1" si="29"/>
        <v>0</v>
      </c>
      <c r="W115" s="88"/>
      <c r="X115" s="37">
        <f t="shared" ca="1" si="30"/>
        <v>0</v>
      </c>
      <c r="AA115" s="37">
        <f t="shared" ca="1" si="24"/>
        <v>0</v>
      </c>
      <c r="AB115" s="91" t="s">
        <v>14098</v>
      </c>
      <c r="AD115" s="184"/>
      <c r="AE115" s="184"/>
      <c r="AF115" s="184"/>
      <c r="AG115" s="107">
        <f t="shared" ca="1" si="25"/>
        <v>0</v>
      </c>
      <c r="AH115" s="102" t="str">
        <f t="shared" ca="1" si="18"/>
        <v/>
      </c>
      <c r="AJ115" s="121">
        <f ca="1">IF(I115="",0,IF(ISERROR(VLOOKUP(I115,Code!$AF$201:$AF$2116,1,FALSE)),1,0))</f>
        <v>0</v>
      </c>
      <c r="AK115" s="102" t="str">
        <f t="shared" ca="1" si="19"/>
        <v/>
      </c>
      <c r="AM115" s="107">
        <f t="shared" ca="1" si="34"/>
        <v>0</v>
      </c>
      <c r="AN115" s="102" t="str">
        <f t="shared" ca="1" si="35"/>
        <v/>
      </c>
      <c r="AO115" s="112" t="s">
        <v>14099</v>
      </c>
      <c r="BF115" s="37">
        <v>5</v>
      </c>
      <c r="BG115" s="37">
        <v>12</v>
      </c>
      <c r="BH115" s="90"/>
      <c r="BI115" s="39" t="s">
        <v>5137</v>
      </c>
      <c r="BJ115" s="37" t="s">
        <v>5136</v>
      </c>
      <c r="BK115" s="39">
        <v>51226105</v>
      </c>
      <c r="BR115" s="39">
        <v>2214</v>
      </c>
    </row>
    <row r="116" spans="2:70">
      <c r="B116" s="59">
        <v>77</v>
      </c>
      <c r="C116" s="41"/>
      <c r="D116" s="177">
        <f t="shared" ca="1" si="20"/>
        <v>0</v>
      </c>
      <c r="E116" s="72">
        <f t="shared" si="57"/>
        <v>15</v>
      </c>
      <c r="F116" s="72">
        <v>12</v>
      </c>
      <c r="G116" s="85">
        <f ca="1">ROUND(INDIRECT($B$1&amp;G$63&amp;$B116)*1000,0)</f>
        <v>0</v>
      </c>
      <c r="H116" s="151">
        <f t="shared" ca="1" si="69"/>
        <v>0</v>
      </c>
      <c r="I116" s="85" t="str">
        <f t="shared" ca="1" si="23"/>
        <v/>
      </c>
      <c r="J116" s="85">
        <f t="shared" ca="1" si="70"/>
        <v>0</v>
      </c>
      <c r="K116" s="41"/>
      <c r="L116" s="85">
        <f t="shared" ca="1" si="71"/>
        <v>0</v>
      </c>
      <c r="M116" s="41"/>
      <c r="N116" s="85">
        <f t="shared" ca="1" si="72"/>
        <v>0</v>
      </c>
      <c r="O116" s="150">
        <f t="shared" ca="1" si="29"/>
        <v>0</v>
      </c>
      <c r="W116" s="88"/>
      <c r="X116" s="37">
        <f t="shared" ca="1" si="30"/>
        <v>0</v>
      </c>
      <c r="AA116" s="37">
        <f t="shared" ca="1" si="24"/>
        <v>0</v>
      </c>
      <c r="AB116" s="91" t="s">
        <v>14100</v>
      </c>
      <c r="AD116" s="184"/>
      <c r="AE116" s="184"/>
      <c r="AF116" s="184"/>
      <c r="AG116" s="107">
        <f t="shared" ca="1" si="25"/>
        <v>0</v>
      </c>
      <c r="AH116" s="102" t="str">
        <f t="shared" ca="1" si="18"/>
        <v/>
      </c>
      <c r="AJ116" s="121">
        <f ca="1">IF(I116="",0,IF(ISERROR(VLOOKUP(I116,Code!$AF$201:$AF$2116,1,FALSE)),1,0))</f>
        <v>0</v>
      </c>
      <c r="AK116" s="102" t="str">
        <f t="shared" ca="1" si="19"/>
        <v/>
      </c>
      <c r="AM116" s="107">
        <f t="shared" ca="1" si="34"/>
        <v>0</v>
      </c>
      <c r="AN116" s="102" t="str">
        <f t="shared" ca="1" si="35"/>
        <v/>
      </c>
      <c r="AO116" s="112" t="s">
        <v>14101</v>
      </c>
      <c r="BF116" s="37">
        <v>5</v>
      </c>
      <c r="BG116" s="37">
        <v>12</v>
      </c>
      <c r="BH116" s="90"/>
      <c r="BI116" s="39" t="s">
        <v>5141</v>
      </c>
      <c r="BJ116" s="37" t="s">
        <v>5140</v>
      </c>
      <c r="BK116" s="39">
        <v>51226106</v>
      </c>
      <c r="BR116" s="39">
        <v>2219</v>
      </c>
    </row>
    <row r="117" spans="2:70">
      <c r="B117" s="59">
        <v>79</v>
      </c>
      <c r="C117" s="41"/>
      <c r="D117" s="177">
        <f t="shared" ca="1" si="20"/>
        <v>0</v>
      </c>
      <c r="E117" s="72">
        <f>E105+1</f>
        <v>16</v>
      </c>
      <c r="F117" s="72">
        <v>1</v>
      </c>
      <c r="G117" s="85">
        <f ca="1">ROUND(INDIRECT($B$1&amp;G$60&amp;$B117)*1000,0)</f>
        <v>0</v>
      </c>
      <c r="H117" s="151">
        <f ca="1">INDIRECT($B$1&amp;H$60&amp;$B117)</f>
        <v>0</v>
      </c>
      <c r="I117" s="85" t="str">
        <f t="shared" ca="1" si="23"/>
        <v/>
      </c>
      <c r="J117" s="41"/>
      <c r="K117" s="41"/>
      <c r="L117" s="41"/>
      <c r="M117" s="41"/>
      <c r="N117" s="41"/>
      <c r="O117" s="74">
        <v>3</v>
      </c>
      <c r="P117" s="91" t="s">
        <v>47</v>
      </c>
      <c r="W117" s="37">
        <f ca="1">G46</f>
        <v>0</v>
      </c>
      <c r="AA117" s="37">
        <f t="shared" ca="1" si="24"/>
        <v>0</v>
      </c>
      <c r="AB117" s="91" t="s">
        <v>14102</v>
      </c>
      <c r="AD117" s="189"/>
      <c r="AE117" s="189"/>
      <c r="AF117" s="190" t="str">
        <f>"「"&amp;P117&amp;"」の供給元別利用量、供給元住所（住所コード）、供給元種類を入力してください。"</f>
        <v>「再生コンクリート砂」の供給元別利用量、供給元住所（住所コード）、供給元種類を入力してください。</v>
      </c>
      <c r="AG117" s="107">
        <f t="shared" ca="1" si="25"/>
        <v>0</v>
      </c>
      <c r="AH117" s="102" t="str">
        <f t="shared" ca="1" si="18"/>
        <v/>
      </c>
      <c r="AJ117" s="121">
        <f ca="1">IF(I117="",0,IF(ISERROR(VLOOKUP(I117,Code!$AF$201:$AF$2116,1,FALSE)),1,0))</f>
        <v>0</v>
      </c>
      <c r="AK117" s="102" t="str">
        <f t="shared" ca="1" si="19"/>
        <v/>
      </c>
      <c r="AV117" s="102" t="str">
        <f ca="1">AE117&amp;AE118&amp;AE119&amp;AH117&amp;AH118&amp;AH119&amp;AK117&amp;AK118&amp;AK119</f>
        <v/>
      </c>
      <c r="BF117" s="37">
        <v>5</v>
      </c>
      <c r="BG117" s="37">
        <v>12</v>
      </c>
      <c r="BH117" s="90"/>
      <c r="BI117" s="39" t="s">
        <v>5145</v>
      </c>
      <c r="BJ117" s="37" t="s">
        <v>5144</v>
      </c>
      <c r="BK117" s="39">
        <v>51226107</v>
      </c>
      <c r="BR117" s="39">
        <v>2220</v>
      </c>
    </row>
    <row r="118" spans="2:70">
      <c r="B118" s="59">
        <v>81</v>
      </c>
      <c r="C118" s="41"/>
      <c r="D118" s="177">
        <f t="shared" ca="1" si="20"/>
        <v>0</v>
      </c>
      <c r="E118" s="72">
        <f t="shared" ref="E118:E128" si="73">E117</f>
        <v>16</v>
      </c>
      <c r="F118" s="72">
        <v>2</v>
      </c>
      <c r="G118" s="85">
        <f ca="1">ROUND(INDIRECT($B$1&amp;G$60&amp;$B118)*1000,0)</f>
        <v>0</v>
      </c>
      <c r="H118" s="151">
        <f t="shared" ca="1" si="22"/>
        <v>0</v>
      </c>
      <c r="I118" s="85" t="str">
        <f t="shared" ca="1" si="23"/>
        <v/>
      </c>
      <c r="J118" s="41"/>
      <c r="K118" s="41"/>
      <c r="L118" s="41"/>
      <c r="M118" s="41"/>
      <c r="N118" s="41"/>
      <c r="O118" s="74">
        <v>3</v>
      </c>
      <c r="W118" s="37">
        <f ca="1">SUM(G117:G128)</f>
        <v>0</v>
      </c>
      <c r="AA118" s="37">
        <f t="shared" ca="1" si="24"/>
        <v>0</v>
      </c>
      <c r="AB118" s="91" t="s">
        <v>14103</v>
      </c>
      <c r="AD118" s="189"/>
      <c r="AE118" s="189"/>
      <c r="AF118" s="190" t="str">
        <f>"「"&amp;P117&amp;"」の供給元別利用量の合計が搬入利用量よりも大きいです。修正してください。"</f>
        <v>「再生コンクリート砂」の供給元別利用量の合計が搬入利用量よりも大きいです。修正してください。</v>
      </c>
      <c r="AG118" s="107">
        <f t="shared" ca="1" si="25"/>
        <v>0</v>
      </c>
      <c r="AH118" s="102" t="str">
        <f t="shared" ca="1" si="18"/>
        <v/>
      </c>
      <c r="AJ118" s="121">
        <f ca="1">IF(I118="",0,IF(ISERROR(VLOOKUP(I118,Code!$AF$201:$AF$2116,1,FALSE)),1,0))</f>
        <v>0</v>
      </c>
      <c r="AK118" s="102" t="str">
        <f t="shared" ca="1" si="19"/>
        <v/>
      </c>
      <c r="BF118" s="37">
        <v>5</v>
      </c>
      <c r="BG118" s="37">
        <v>12</v>
      </c>
      <c r="BH118" s="90"/>
      <c r="BI118" s="39" t="s">
        <v>5149</v>
      </c>
      <c r="BJ118" s="37" t="s">
        <v>5148</v>
      </c>
      <c r="BK118" s="39">
        <v>51226108</v>
      </c>
      <c r="BR118" s="39">
        <v>2223</v>
      </c>
    </row>
    <row r="119" spans="2:70">
      <c r="B119" s="59">
        <v>83</v>
      </c>
      <c r="C119" s="41"/>
      <c r="D119" s="177">
        <f t="shared" ca="1" si="20"/>
        <v>0</v>
      </c>
      <c r="E119" s="72">
        <f t="shared" si="73"/>
        <v>16</v>
      </c>
      <c r="F119" s="72">
        <v>3</v>
      </c>
      <c r="G119" s="85">
        <f ca="1">ROUND(INDIRECT($B$1&amp;G$60&amp;$B119)*1000,0)</f>
        <v>0</v>
      </c>
      <c r="H119" s="151">
        <f t="shared" ca="1" si="22"/>
        <v>0</v>
      </c>
      <c r="I119" s="85" t="str">
        <f t="shared" ca="1" si="23"/>
        <v/>
      </c>
      <c r="J119" s="41"/>
      <c r="K119" s="41"/>
      <c r="L119" s="41"/>
      <c r="M119" s="41"/>
      <c r="N119" s="41"/>
      <c r="O119" s="74">
        <v>3</v>
      </c>
      <c r="AA119" s="37">
        <f t="shared" ca="1" si="24"/>
        <v>0</v>
      </c>
      <c r="AB119" s="91" t="s">
        <v>14104</v>
      </c>
      <c r="AD119" s="189"/>
      <c r="AE119" s="189"/>
      <c r="AF119" s="190" t="str">
        <f>"「"&amp;P117&amp;"」の搬入利用量が無いが、供給元別利用量が入力されています。修正してください。"</f>
        <v>「再生コンクリート砂」の搬入利用量が無いが、供給元別利用量が入力されています。修正してください。</v>
      </c>
      <c r="AG119" s="107">
        <f t="shared" ca="1" si="25"/>
        <v>0</v>
      </c>
      <c r="AH119" s="102" t="str">
        <f t="shared" ca="1" si="18"/>
        <v/>
      </c>
      <c r="AJ119" s="121">
        <f ca="1">IF(I119="",0,IF(ISERROR(VLOOKUP(I119,Code!$AF$201:$AF$2116,1,FALSE)),1,0))</f>
        <v>0</v>
      </c>
      <c r="AK119" s="102" t="str">
        <f t="shared" ca="1" si="19"/>
        <v/>
      </c>
      <c r="BF119" s="37">
        <v>5</v>
      </c>
      <c r="BG119" s="37">
        <v>12</v>
      </c>
      <c r="BH119" s="90"/>
      <c r="BI119" s="39" t="s">
        <v>5153</v>
      </c>
      <c r="BJ119" s="37" t="s">
        <v>5152</v>
      </c>
      <c r="BK119" s="39">
        <v>51226109</v>
      </c>
      <c r="BR119" s="39">
        <v>2320</v>
      </c>
    </row>
    <row r="120" spans="2:70">
      <c r="B120" s="59">
        <v>79</v>
      </c>
      <c r="C120" s="41"/>
      <c r="D120" s="177">
        <f t="shared" ca="1" si="20"/>
        <v>0</v>
      </c>
      <c r="E120" s="72">
        <f t="shared" si="73"/>
        <v>16</v>
      </c>
      <c r="F120" s="72">
        <v>4</v>
      </c>
      <c r="G120" s="85">
        <f ca="1">ROUND(INDIRECT($B$1&amp;G$61&amp;$B120)*1000,0)</f>
        <v>0</v>
      </c>
      <c r="H120" s="151">
        <f ca="1">INDIRECT($B$1&amp;H$61&amp;$B120)</f>
        <v>0</v>
      </c>
      <c r="I120" s="85" t="str">
        <f t="shared" ca="1" si="23"/>
        <v/>
      </c>
      <c r="J120" s="41"/>
      <c r="K120" s="41"/>
      <c r="L120" s="41"/>
      <c r="M120" s="41"/>
      <c r="N120" s="41"/>
      <c r="O120" s="74">
        <v>3</v>
      </c>
      <c r="AA120" s="37">
        <f t="shared" ca="1" si="24"/>
        <v>0</v>
      </c>
      <c r="AB120" s="91" t="s">
        <v>14105</v>
      </c>
      <c r="AG120" s="107">
        <f t="shared" ca="1" si="25"/>
        <v>0</v>
      </c>
      <c r="AH120" s="102" t="str">
        <f t="shared" ca="1" si="18"/>
        <v/>
      </c>
      <c r="AJ120" s="121">
        <f ca="1">IF(I120="",0,IF(ISERROR(VLOOKUP(I120,Code!$AF$201:$AF$2116,1,FALSE)),1,0))</f>
        <v>0</v>
      </c>
      <c r="AK120" s="102" t="str">
        <f t="shared" ca="1" si="19"/>
        <v/>
      </c>
      <c r="AV120" s="102" t="str">
        <f ca="1">AH120&amp;AH121&amp;AH122&amp;AK120&amp;AK121&amp;AK122</f>
        <v/>
      </c>
      <c r="BF120" s="37">
        <v>5</v>
      </c>
      <c r="BG120" s="37">
        <v>12</v>
      </c>
      <c r="BH120" s="90"/>
      <c r="BI120" s="39" t="s">
        <v>5157</v>
      </c>
      <c r="BJ120" s="37" t="s">
        <v>5156</v>
      </c>
      <c r="BK120" s="39">
        <v>51226110</v>
      </c>
      <c r="BR120" s="39">
        <v>2321</v>
      </c>
    </row>
    <row r="121" spans="2:70">
      <c r="B121" s="59">
        <v>81</v>
      </c>
      <c r="C121" s="41"/>
      <c r="D121" s="177">
        <f t="shared" ca="1" si="20"/>
        <v>0</v>
      </c>
      <c r="E121" s="72">
        <f t="shared" si="73"/>
        <v>16</v>
      </c>
      <c r="F121" s="72">
        <v>5</v>
      </c>
      <c r="G121" s="85">
        <f ca="1">ROUND(INDIRECT($B$1&amp;G$61&amp;$B121)*1000,0)</f>
        <v>0</v>
      </c>
      <c r="H121" s="151">
        <f t="shared" ref="H121:H122" ca="1" si="74">INDIRECT($B$1&amp;H$61&amp;$B121)</f>
        <v>0</v>
      </c>
      <c r="I121" s="85" t="str">
        <f t="shared" ca="1" si="23"/>
        <v/>
      </c>
      <c r="J121" s="41"/>
      <c r="K121" s="41"/>
      <c r="L121" s="41"/>
      <c r="M121" s="41"/>
      <c r="N121" s="41"/>
      <c r="O121" s="74">
        <v>3</v>
      </c>
      <c r="AA121" s="37">
        <f t="shared" ca="1" si="24"/>
        <v>0</v>
      </c>
      <c r="AB121" s="91" t="s">
        <v>14106</v>
      </c>
      <c r="AG121" s="107">
        <f t="shared" ca="1" si="25"/>
        <v>0</v>
      </c>
      <c r="AH121" s="102" t="str">
        <f t="shared" ca="1" si="18"/>
        <v/>
      </c>
      <c r="AJ121" s="121">
        <f ca="1">IF(I121="",0,IF(ISERROR(VLOOKUP(I121,Code!$AF$201:$AF$2116,1,FALSE)),1,0))</f>
        <v>0</v>
      </c>
      <c r="AK121" s="102" t="str">
        <f t="shared" ca="1" si="19"/>
        <v/>
      </c>
      <c r="BF121" s="37">
        <v>5</v>
      </c>
      <c r="BG121" s="37">
        <v>12</v>
      </c>
      <c r="BH121" s="62"/>
      <c r="BI121" s="39" t="s">
        <v>5161</v>
      </c>
      <c r="BJ121" s="37" t="s">
        <v>5160</v>
      </c>
      <c r="BK121" s="39">
        <v>51226111</v>
      </c>
      <c r="BR121" s="39">
        <v>2322</v>
      </c>
    </row>
    <row r="122" spans="2:70">
      <c r="B122" s="59">
        <v>83</v>
      </c>
      <c r="C122" s="41"/>
      <c r="D122" s="177">
        <f t="shared" ca="1" si="20"/>
        <v>0</v>
      </c>
      <c r="E122" s="72">
        <f t="shared" si="73"/>
        <v>16</v>
      </c>
      <c r="F122" s="72">
        <v>6</v>
      </c>
      <c r="G122" s="85">
        <f ca="1">ROUND(INDIRECT($B$1&amp;G$61&amp;$B122)*1000,0)</f>
        <v>0</v>
      </c>
      <c r="H122" s="151">
        <f t="shared" ca="1" si="74"/>
        <v>0</v>
      </c>
      <c r="I122" s="85" t="str">
        <f t="shared" ca="1" si="23"/>
        <v/>
      </c>
      <c r="J122" s="41"/>
      <c r="K122" s="41"/>
      <c r="L122" s="41"/>
      <c r="M122" s="41"/>
      <c r="N122" s="41"/>
      <c r="O122" s="74">
        <v>3</v>
      </c>
      <c r="AA122" s="37">
        <f t="shared" ca="1" si="24"/>
        <v>0</v>
      </c>
      <c r="AB122" s="91" t="s">
        <v>14107</v>
      </c>
      <c r="AG122" s="107">
        <f t="shared" ca="1" si="25"/>
        <v>0</v>
      </c>
      <c r="AH122" s="102" t="str">
        <f t="shared" ca="1" si="18"/>
        <v/>
      </c>
      <c r="AJ122" s="121">
        <f ca="1">IF(I122="",0,IF(ISERROR(VLOOKUP(I122,Code!$AF$201:$AF$2116,1,FALSE)),1,0))</f>
        <v>0</v>
      </c>
      <c r="AK122" s="102" t="str">
        <f t="shared" ca="1" si="19"/>
        <v/>
      </c>
      <c r="BF122" s="37">
        <v>5</v>
      </c>
      <c r="BG122" s="37">
        <v>13</v>
      </c>
      <c r="BH122" s="60" t="s">
        <v>789</v>
      </c>
      <c r="BI122" s="39" t="s">
        <v>5262</v>
      </c>
      <c r="BJ122" s="37" t="s">
        <v>789</v>
      </c>
      <c r="BK122" s="39">
        <v>51327100</v>
      </c>
      <c r="BR122" s="39">
        <v>2324</v>
      </c>
    </row>
    <row r="123" spans="2:70">
      <c r="B123" s="59">
        <v>79</v>
      </c>
      <c r="C123" s="41"/>
      <c r="D123" s="177">
        <f t="shared" ca="1" si="20"/>
        <v>0</v>
      </c>
      <c r="E123" s="72">
        <f t="shared" si="73"/>
        <v>16</v>
      </c>
      <c r="F123" s="72">
        <v>7</v>
      </c>
      <c r="G123" s="85">
        <f ca="1">ROUND(INDIRECT($B$1&amp;G$62&amp;$B123)*1000,0)</f>
        <v>0</v>
      </c>
      <c r="H123" s="151">
        <f ca="1">INDIRECT($B$1&amp;H$62&amp;$B123)</f>
        <v>0</v>
      </c>
      <c r="I123" s="85" t="str">
        <f t="shared" ca="1" si="23"/>
        <v/>
      </c>
      <c r="J123" s="41"/>
      <c r="K123" s="41"/>
      <c r="L123" s="41"/>
      <c r="M123" s="41"/>
      <c r="N123" s="41"/>
      <c r="O123" s="74">
        <v>3</v>
      </c>
      <c r="AA123" s="37">
        <f t="shared" ca="1" si="24"/>
        <v>0</v>
      </c>
      <c r="AB123" s="91" t="s">
        <v>14108</v>
      </c>
      <c r="AG123" s="107">
        <f t="shared" ca="1" si="25"/>
        <v>0</v>
      </c>
      <c r="AH123" s="102" t="str">
        <f t="shared" ca="1" si="18"/>
        <v/>
      </c>
      <c r="AJ123" s="121">
        <f ca="1">IF(I123="",0,IF(ISERROR(VLOOKUP(I123,Code!$AF$201:$AF$2116,1,FALSE)),1,0))</f>
        <v>0</v>
      </c>
      <c r="AK123" s="102" t="str">
        <f t="shared" ca="1" si="19"/>
        <v/>
      </c>
      <c r="AV123" s="102" t="str">
        <f ca="1">AH123&amp;AH124&amp;AH125&amp;AK123&amp;AK124&amp;AK125</f>
        <v/>
      </c>
      <c r="BF123" s="37">
        <v>5</v>
      </c>
      <c r="BG123" s="37">
        <v>13</v>
      </c>
      <c r="BH123" s="90"/>
      <c r="BI123" s="39" t="s">
        <v>5266</v>
      </c>
      <c r="BJ123" s="37" t="s">
        <v>5265</v>
      </c>
      <c r="BK123" s="39">
        <v>51327102</v>
      </c>
      <c r="BR123" s="39">
        <v>2325</v>
      </c>
    </row>
    <row r="124" spans="2:70">
      <c r="B124" s="59">
        <v>81</v>
      </c>
      <c r="C124" s="41"/>
      <c r="D124" s="177">
        <f t="shared" ca="1" si="20"/>
        <v>0</v>
      </c>
      <c r="E124" s="72">
        <f t="shared" si="73"/>
        <v>16</v>
      </c>
      <c r="F124" s="72">
        <v>8</v>
      </c>
      <c r="G124" s="85">
        <f ca="1">ROUND(INDIRECT($B$1&amp;G$62&amp;$B124)*1000,0)</f>
        <v>0</v>
      </c>
      <c r="H124" s="151">
        <f t="shared" ref="H124:H125" ca="1" si="75">INDIRECT($B$1&amp;H$62&amp;$B124)</f>
        <v>0</v>
      </c>
      <c r="I124" s="85" t="str">
        <f t="shared" ca="1" si="23"/>
        <v/>
      </c>
      <c r="J124" s="41"/>
      <c r="K124" s="41"/>
      <c r="L124" s="41"/>
      <c r="M124" s="41"/>
      <c r="N124" s="41"/>
      <c r="O124" s="74">
        <v>3</v>
      </c>
      <c r="AA124" s="37">
        <f t="shared" ca="1" si="24"/>
        <v>0</v>
      </c>
      <c r="AB124" s="91" t="s">
        <v>14109</v>
      </c>
      <c r="AG124" s="107">
        <f t="shared" ca="1" si="25"/>
        <v>0</v>
      </c>
      <c r="AH124" s="102" t="str">
        <f t="shared" ca="1" si="18"/>
        <v/>
      </c>
      <c r="AJ124" s="121">
        <f ca="1">IF(I124="",0,IF(ISERROR(VLOOKUP(I124,Code!$AF$201:$AF$2116,1,FALSE)),1,0))</f>
        <v>0</v>
      </c>
      <c r="AK124" s="102" t="str">
        <f t="shared" ca="1" si="19"/>
        <v/>
      </c>
      <c r="BF124" s="37">
        <v>5</v>
      </c>
      <c r="BG124" s="37">
        <v>13</v>
      </c>
      <c r="BH124" s="90"/>
      <c r="BI124" s="39" t="s">
        <v>5270</v>
      </c>
      <c r="BJ124" s="37" t="s">
        <v>5269</v>
      </c>
      <c r="BK124" s="39">
        <v>51327103</v>
      </c>
      <c r="BR124" s="39">
        <v>2421</v>
      </c>
    </row>
    <row r="125" spans="2:70">
      <c r="B125" s="59">
        <v>83</v>
      </c>
      <c r="C125" s="41"/>
      <c r="D125" s="177">
        <f t="shared" ca="1" si="20"/>
        <v>0</v>
      </c>
      <c r="E125" s="72">
        <f t="shared" si="73"/>
        <v>16</v>
      </c>
      <c r="F125" s="72">
        <v>9</v>
      </c>
      <c r="G125" s="85">
        <f ca="1">ROUND(INDIRECT($B$1&amp;G$62&amp;$B125)*1000,0)</f>
        <v>0</v>
      </c>
      <c r="H125" s="151">
        <f t="shared" ca="1" si="75"/>
        <v>0</v>
      </c>
      <c r="I125" s="85" t="str">
        <f t="shared" ca="1" si="23"/>
        <v/>
      </c>
      <c r="J125" s="41"/>
      <c r="K125" s="41"/>
      <c r="L125" s="41"/>
      <c r="M125" s="41"/>
      <c r="N125" s="41"/>
      <c r="O125" s="74">
        <v>3</v>
      </c>
      <c r="AA125" s="37">
        <f t="shared" ca="1" si="24"/>
        <v>0</v>
      </c>
      <c r="AB125" s="91" t="s">
        <v>14110</v>
      </c>
      <c r="AG125" s="107">
        <f t="shared" ca="1" si="25"/>
        <v>0</v>
      </c>
      <c r="AH125" s="102" t="str">
        <f t="shared" ca="1" si="18"/>
        <v/>
      </c>
      <c r="AJ125" s="121">
        <f ca="1">IF(I125="",0,IF(ISERROR(VLOOKUP(I125,Code!$AF$201:$AF$2116,1,FALSE)),1,0))</f>
        <v>0</v>
      </c>
      <c r="AK125" s="102" t="str">
        <f t="shared" ca="1" si="19"/>
        <v/>
      </c>
      <c r="BF125" s="37">
        <v>5</v>
      </c>
      <c r="BG125" s="37">
        <v>13</v>
      </c>
      <c r="BH125" s="90"/>
      <c r="BI125" s="39" t="s">
        <v>5274</v>
      </c>
      <c r="BJ125" s="37" t="s">
        <v>5273</v>
      </c>
      <c r="BK125" s="39">
        <v>51327104</v>
      </c>
      <c r="BR125" s="39">
        <v>2423</v>
      </c>
    </row>
    <row r="126" spans="2:70">
      <c r="B126" s="59">
        <v>79</v>
      </c>
      <c r="C126" s="41"/>
      <c r="D126" s="177">
        <f t="shared" ca="1" si="20"/>
        <v>0</v>
      </c>
      <c r="E126" s="72">
        <f t="shared" si="73"/>
        <v>16</v>
      </c>
      <c r="F126" s="72">
        <v>10</v>
      </c>
      <c r="G126" s="85">
        <f ca="1">ROUND(INDIRECT($B$1&amp;G$63&amp;$B126)*1000,0)</f>
        <v>0</v>
      </c>
      <c r="H126" s="151">
        <f ca="1">INDIRECT($B$1&amp;H$63&amp;$B126)</f>
        <v>0</v>
      </c>
      <c r="I126" s="85" t="str">
        <f t="shared" ca="1" si="23"/>
        <v/>
      </c>
      <c r="J126" s="41"/>
      <c r="K126" s="41"/>
      <c r="L126" s="41"/>
      <c r="M126" s="41"/>
      <c r="N126" s="41"/>
      <c r="O126" s="74">
        <v>3</v>
      </c>
      <c r="AA126" s="37">
        <f t="shared" ca="1" si="24"/>
        <v>0</v>
      </c>
      <c r="AB126" s="91" t="s">
        <v>14111</v>
      </c>
      <c r="AG126" s="107">
        <f t="shared" ca="1" si="25"/>
        <v>0</v>
      </c>
      <c r="AH126" s="102" t="str">
        <f t="shared" ca="1" si="18"/>
        <v/>
      </c>
      <c r="AJ126" s="121">
        <f ca="1">IF(I126="",0,IF(ISERROR(VLOOKUP(I126,Code!$AF$201:$AF$2116,1,FALSE)),1,0))</f>
        <v>0</v>
      </c>
      <c r="AK126" s="102" t="str">
        <f t="shared" ca="1" si="19"/>
        <v/>
      </c>
      <c r="AV126" s="102" t="str">
        <f ca="1">AH126&amp;AH127&amp;AH128&amp;AK126&amp;AK127&amp;AK128</f>
        <v/>
      </c>
      <c r="BF126" s="37">
        <v>5</v>
      </c>
      <c r="BG126" s="37">
        <v>13</v>
      </c>
      <c r="BH126" s="90"/>
      <c r="BI126" s="39" t="s">
        <v>5278</v>
      </c>
      <c r="BJ126" s="37" t="s">
        <v>5277</v>
      </c>
      <c r="BK126" s="39">
        <v>51327106</v>
      </c>
      <c r="BR126" s="39">
        <v>2425</v>
      </c>
    </row>
    <row r="127" spans="2:70">
      <c r="B127" s="59">
        <v>81</v>
      </c>
      <c r="C127" s="41"/>
      <c r="D127" s="177">
        <f t="shared" ca="1" si="20"/>
        <v>0</v>
      </c>
      <c r="E127" s="72">
        <f t="shared" si="73"/>
        <v>16</v>
      </c>
      <c r="F127" s="72">
        <v>11</v>
      </c>
      <c r="G127" s="85">
        <f ca="1">ROUND(INDIRECT($B$1&amp;G$63&amp;$B127)*1000,0)</f>
        <v>0</v>
      </c>
      <c r="H127" s="151">
        <f t="shared" ref="H127:H128" ca="1" si="76">INDIRECT($B$1&amp;H$63&amp;$B127)</f>
        <v>0</v>
      </c>
      <c r="I127" s="85" t="str">
        <f t="shared" ca="1" si="23"/>
        <v/>
      </c>
      <c r="J127" s="41"/>
      <c r="K127" s="41"/>
      <c r="L127" s="41"/>
      <c r="M127" s="41"/>
      <c r="N127" s="41"/>
      <c r="O127" s="74">
        <v>3</v>
      </c>
      <c r="AA127" s="37">
        <f t="shared" ca="1" si="24"/>
        <v>0</v>
      </c>
      <c r="AB127" s="91" t="s">
        <v>14112</v>
      </c>
      <c r="AG127" s="107">
        <f t="shared" ca="1" si="25"/>
        <v>0</v>
      </c>
      <c r="AH127" s="102" t="str">
        <f t="shared" ca="1" si="18"/>
        <v/>
      </c>
      <c r="AJ127" s="121">
        <f ca="1">IF(I127="",0,IF(ISERROR(VLOOKUP(I127,Code!$AF$201:$AF$2116,1,FALSE)),1,0))</f>
        <v>0</v>
      </c>
      <c r="AK127" s="102" t="str">
        <f t="shared" ca="1" si="19"/>
        <v/>
      </c>
      <c r="BF127" s="37">
        <v>5</v>
      </c>
      <c r="BG127" s="37">
        <v>13</v>
      </c>
      <c r="BH127" s="90"/>
      <c r="BI127" s="39" t="s">
        <v>5282</v>
      </c>
      <c r="BJ127" s="37" t="s">
        <v>5281</v>
      </c>
      <c r="BK127" s="39">
        <v>51327107</v>
      </c>
      <c r="BR127" s="39">
        <v>2426</v>
      </c>
    </row>
    <row r="128" spans="2:70">
      <c r="B128" s="59">
        <v>83</v>
      </c>
      <c r="C128" s="41"/>
      <c r="D128" s="177">
        <f t="shared" ca="1" si="20"/>
        <v>0</v>
      </c>
      <c r="E128" s="72">
        <f t="shared" si="73"/>
        <v>16</v>
      </c>
      <c r="F128" s="72">
        <v>12</v>
      </c>
      <c r="G128" s="85">
        <f ca="1">ROUND(INDIRECT($B$1&amp;G$63&amp;$B128)*1000,0)</f>
        <v>0</v>
      </c>
      <c r="H128" s="151">
        <f t="shared" ca="1" si="76"/>
        <v>0</v>
      </c>
      <c r="I128" s="85" t="str">
        <f t="shared" ca="1" si="23"/>
        <v/>
      </c>
      <c r="J128" s="41"/>
      <c r="K128" s="41"/>
      <c r="L128" s="41"/>
      <c r="M128" s="41"/>
      <c r="N128" s="41"/>
      <c r="O128" s="74">
        <v>3</v>
      </c>
      <c r="AA128" s="37">
        <f t="shared" ca="1" si="24"/>
        <v>0</v>
      </c>
      <c r="AB128" s="91" t="s">
        <v>14113</v>
      </c>
      <c r="AG128" s="107">
        <f t="shared" ca="1" si="25"/>
        <v>0</v>
      </c>
      <c r="AH128" s="102" t="str">
        <f t="shared" ca="1" si="18"/>
        <v/>
      </c>
      <c r="AJ128" s="121">
        <f ca="1">IF(I128="",0,IF(ISERROR(VLOOKUP(I128,Code!$AF$201:$AF$2116,1,FALSE)),1,0))</f>
        <v>0</v>
      </c>
      <c r="AK128" s="102" t="str">
        <f t="shared" ca="1" si="19"/>
        <v/>
      </c>
      <c r="BF128" s="37">
        <v>5</v>
      </c>
      <c r="BG128" s="37">
        <v>13</v>
      </c>
      <c r="BH128" s="90"/>
      <c r="BI128" s="39" t="s">
        <v>5286</v>
      </c>
      <c r="BJ128" s="37" t="s">
        <v>5285</v>
      </c>
      <c r="BK128" s="39">
        <v>51327108</v>
      </c>
      <c r="BR128" s="39">
        <v>2429</v>
      </c>
    </row>
    <row r="129" spans="2:70">
      <c r="BF129" s="37">
        <v>5</v>
      </c>
      <c r="BG129" s="37">
        <v>13</v>
      </c>
      <c r="BH129" s="90"/>
      <c r="BI129" s="39" t="s">
        <v>5290</v>
      </c>
      <c r="BJ129" s="37" t="s">
        <v>5289</v>
      </c>
      <c r="BK129" s="39">
        <v>51327109</v>
      </c>
      <c r="BR129" s="39">
        <v>2430</v>
      </c>
    </row>
    <row r="130" spans="2:70">
      <c r="B130" s="91">
        <v>3</v>
      </c>
      <c r="C130" s="91" t="s">
        <v>14114</v>
      </c>
      <c r="BF130" s="37">
        <v>5</v>
      </c>
      <c r="BG130" s="37">
        <v>13</v>
      </c>
      <c r="BH130" s="90"/>
      <c r="BI130" s="39" t="s">
        <v>5294</v>
      </c>
      <c r="BJ130" s="37" t="s">
        <v>5293</v>
      </c>
      <c r="BK130" s="39">
        <v>51327111</v>
      </c>
      <c r="BR130" s="39">
        <v>2518</v>
      </c>
    </row>
    <row r="131" spans="2:70">
      <c r="C131" s="31" t="s">
        <v>13828</v>
      </c>
      <c r="F131" s="59" t="s">
        <v>14115</v>
      </c>
      <c r="G131" s="68" t="s">
        <v>14116</v>
      </c>
      <c r="H131" s="68" t="s">
        <v>14117</v>
      </c>
      <c r="BF131" s="37">
        <v>5</v>
      </c>
      <c r="BG131" s="37">
        <v>13</v>
      </c>
      <c r="BH131" s="90"/>
      <c r="BI131" s="39" t="s">
        <v>5298</v>
      </c>
      <c r="BJ131" s="37" t="s">
        <v>5297</v>
      </c>
      <c r="BK131" s="39">
        <v>51327113</v>
      </c>
      <c r="BR131" s="39">
        <v>2521</v>
      </c>
    </row>
    <row r="132" spans="2:70">
      <c r="C132" s="31"/>
      <c r="F132" s="68" t="s">
        <v>14118</v>
      </c>
      <c r="G132" s="68" t="s">
        <v>14116</v>
      </c>
      <c r="H132" s="68"/>
      <c r="BF132" s="37">
        <v>5</v>
      </c>
      <c r="BG132" s="37">
        <v>13</v>
      </c>
      <c r="BH132" s="90"/>
      <c r="BI132" s="39" t="s">
        <v>5302</v>
      </c>
      <c r="BJ132" s="37" t="s">
        <v>5301</v>
      </c>
      <c r="BK132" s="39">
        <v>51327114</v>
      </c>
      <c r="BR132" s="39">
        <v>2523</v>
      </c>
    </row>
    <row r="133" spans="2:70" ht="13.15" customHeight="1">
      <c r="C133" s="1178" t="s">
        <v>13787</v>
      </c>
      <c r="D133" s="1181" t="s">
        <v>14000</v>
      </c>
      <c r="E133" s="1170" t="s">
        <v>13829</v>
      </c>
      <c r="F133" s="1167" t="s">
        <v>13830</v>
      </c>
      <c r="G133" s="1167" t="s">
        <v>14119</v>
      </c>
      <c r="H133" s="1167" t="s">
        <v>13831</v>
      </c>
      <c r="I133" s="1167" t="s">
        <v>13832</v>
      </c>
      <c r="Q133" s="1175" t="s">
        <v>14765</v>
      </c>
      <c r="W133" s="125" t="s">
        <v>13938</v>
      </c>
      <c r="X133" s="96" t="s">
        <v>13939</v>
      </c>
      <c r="Y133" s="96" t="s">
        <v>14120</v>
      </c>
      <c r="AA133" s="96" t="s">
        <v>13941</v>
      </c>
      <c r="AD133" s="99" t="s">
        <v>14121</v>
      </c>
      <c r="AE133" s="99" t="s">
        <v>14122</v>
      </c>
      <c r="AF133" s="100" t="s">
        <v>14123</v>
      </c>
      <c r="AG133" s="99" t="s">
        <v>14124</v>
      </c>
      <c r="AH133" s="99" t="s">
        <v>14125</v>
      </c>
      <c r="AI133" s="99" t="s">
        <v>14126</v>
      </c>
      <c r="AJ133" s="100" t="s">
        <v>14127</v>
      </c>
      <c r="AK133" s="100" t="s">
        <v>14128</v>
      </c>
      <c r="AL133" s="100" t="s">
        <v>14129</v>
      </c>
      <c r="AM133" s="100" t="s">
        <v>14130</v>
      </c>
      <c r="AN133" s="100" t="s">
        <v>14131</v>
      </c>
      <c r="AO133" s="100" t="s">
        <v>14132</v>
      </c>
      <c r="AP133" s="100" t="s">
        <v>14133</v>
      </c>
      <c r="AQ133" s="100" t="s">
        <v>14122</v>
      </c>
      <c r="AR133" s="99" t="s">
        <v>13874</v>
      </c>
      <c r="AS133" s="100" t="s">
        <v>14124</v>
      </c>
      <c r="AT133" s="100" t="s">
        <v>14125</v>
      </c>
      <c r="AU133" s="100" t="s">
        <v>14134</v>
      </c>
      <c r="BF133" s="37">
        <v>5</v>
      </c>
      <c r="BG133" s="37">
        <v>13</v>
      </c>
      <c r="BH133" s="90"/>
      <c r="BI133" s="39" t="s">
        <v>5306</v>
      </c>
      <c r="BJ133" s="37" t="s">
        <v>5305</v>
      </c>
      <c r="BK133" s="39">
        <v>51327115</v>
      </c>
      <c r="BR133" s="39">
        <v>2524</v>
      </c>
    </row>
    <row r="134" spans="2:70">
      <c r="C134" s="1179"/>
      <c r="D134" s="1182"/>
      <c r="E134" s="1165"/>
      <c r="F134" s="1172"/>
      <c r="G134" s="1172"/>
      <c r="H134" s="1172"/>
      <c r="I134" s="1172"/>
      <c r="Q134" s="1176"/>
      <c r="W134" s="94"/>
      <c r="X134" s="94" t="s">
        <v>13956</v>
      </c>
      <c r="Y134" s="92"/>
      <c r="AA134" s="94" t="s">
        <v>13956</v>
      </c>
      <c r="AE134" s="102" t="str">
        <f>AE138&amp;AE139&amp;AE140&amp;AE141&amp;AE142&amp;AE150&amp;AH150</f>
        <v/>
      </c>
      <c r="AF134" s="103" t="str">
        <f ca="1">IF(AE134="",AE162,AE134&amp;$AD$1&amp;AE162)</f>
        <v/>
      </c>
      <c r="AQ134" s="102" t="str">
        <f ca="1">AQ138&amp;AT138&amp;AQ139&amp;AT139&amp;AQ140&amp;AT140&amp;AQ141&amp;AT141&amp;AQ142&amp;AT142&amp;AQ143&amp;AT143&amp;AQ144&amp;AT144&amp;AQ145&amp;AT145&amp;AQ146&amp;AT146&amp;AQ147&amp;AT147&amp;AQ148&amp;AT148&amp;AQ149&amp;AT149&amp;AQ150&amp;AT150</f>
        <v/>
      </c>
      <c r="AR134" s="103" t="str">
        <f ca="1">IF(AQ134="",AQ162,AQ134&amp;$AD$1&amp;AQ162)</f>
        <v/>
      </c>
      <c r="BF134" s="37">
        <v>5</v>
      </c>
      <c r="BG134" s="37">
        <v>13</v>
      </c>
      <c r="BH134" s="90"/>
      <c r="BI134" s="39" t="s">
        <v>5310</v>
      </c>
      <c r="BJ134" s="37" t="s">
        <v>5309</v>
      </c>
      <c r="BK134" s="39">
        <v>51327116</v>
      </c>
      <c r="BR134" s="39">
        <v>2526</v>
      </c>
    </row>
    <row r="135" spans="2:70">
      <c r="C135" s="1180"/>
      <c r="D135" s="1183"/>
      <c r="E135" s="1166"/>
      <c r="F135" s="1173"/>
      <c r="G135" s="1173"/>
      <c r="H135" s="1173"/>
      <c r="I135" s="1173"/>
      <c r="Q135" s="1176"/>
      <c r="W135" s="92"/>
      <c r="X135" s="92"/>
      <c r="Y135" s="92"/>
      <c r="AA135" s="94" t="s">
        <v>14720</v>
      </c>
      <c r="AH135" s="112" t="s">
        <v>14136</v>
      </c>
      <c r="BF135" s="37">
        <v>5</v>
      </c>
      <c r="BG135" s="37">
        <v>13</v>
      </c>
      <c r="BH135" s="90"/>
      <c r="BI135" s="39" t="s">
        <v>5314</v>
      </c>
      <c r="BJ135" s="37" t="s">
        <v>5313</v>
      </c>
      <c r="BK135" s="39">
        <v>51327117</v>
      </c>
      <c r="BR135" s="39">
        <v>2527</v>
      </c>
    </row>
    <row r="136" spans="2:70">
      <c r="C136" s="43" t="s">
        <v>14137</v>
      </c>
      <c r="D136" s="43"/>
      <c r="E136" s="43" t="s">
        <v>14137</v>
      </c>
      <c r="F136" s="43" t="s">
        <v>14138</v>
      </c>
      <c r="G136" s="43" t="s">
        <v>14138</v>
      </c>
      <c r="H136" s="43" t="s">
        <v>14138</v>
      </c>
      <c r="I136" s="43" t="s">
        <v>14138</v>
      </c>
      <c r="Q136" s="1177"/>
      <c r="W136" s="92"/>
      <c r="X136" s="94"/>
      <c r="Y136" s="92"/>
      <c r="Z136" s="88"/>
      <c r="AA136" s="94"/>
      <c r="AC136" s="88"/>
      <c r="AH136" s="108" t="s">
        <v>14139</v>
      </c>
      <c r="BF136" s="37">
        <v>5</v>
      </c>
      <c r="BG136" s="37">
        <v>13</v>
      </c>
      <c r="BH136" s="90"/>
      <c r="BI136" s="39" t="s">
        <v>5318</v>
      </c>
      <c r="BJ136" s="37" t="s">
        <v>5317</v>
      </c>
      <c r="BK136" s="39">
        <v>51327118</v>
      </c>
      <c r="BR136" s="39">
        <v>2529</v>
      </c>
    </row>
    <row r="137" spans="2:70">
      <c r="C137" s="70">
        <v>6</v>
      </c>
      <c r="D137" s="71"/>
      <c r="E137" s="70">
        <v>2</v>
      </c>
      <c r="F137" s="71" t="s">
        <v>13960</v>
      </c>
      <c r="G137" s="71" t="s">
        <v>13960</v>
      </c>
      <c r="H137" s="71" t="s">
        <v>13960</v>
      </c>
      <c r="I137" s="71" t="s">
        <v>13960</v>
      </c>
      <c r="Q137" s="185" t="s">
        <v>13960</v>
      </c>
      <c r="W137" s="44"/>
      <c r="X137" s="44"/>
      <c r="Y137" s="126" t="s">
        <v>14135</v>
      </c>
      <c r="AA137" s="44"/>
      <c r="AC137" s="88"/>
      <c r="BF137" s="37">
        <v>5</v>
      </c>
      <c r="BG137" s="37">
        <v>13</v>
      </c>
      <c r="BH137" s="90"/>
      <c r="BI137" s="39" t="s">
        <v>5322</v>
      </c>
      <c r="BJ137" s="37" t="s">
        <v>5321</v>
      </c>
      <c r="BK137" s="39">
        <v>51327119</v>
      </c>
      <c r="BR137" s="39">
        <v>2618</v>
      </c>
    </row>
    <row r="138" spans="2:70">
      <c r="B138" s="59">
        <v>161</v>
      </c>
      <c r="C138" s="41"/>
      <c r="D138" s="177">
        <f t="shared" ref="D138:D150" ca="1" si="77">IF(F138&gt;0,1,0)</f>
        <v>0</v>
      </c>
      <c r="E138" s="72">
        <v>11</v>
      </c>
      <c r="F138" s="149">
        <f ca="1">SUM(G138:I138)</f>
        <v>0</v>
      </c>
      <c r="G138" s="85">
        <f ca="1">ROUND(INDIRECT($B$1&amp;G$131&amp;$B138)*1000,0)</f>
        <v>0</v>
      </c>
      <c r="H138" s="41"/>
      <c r="I138" s="186">
        <f ca="1">Q138</f>
        <v>0</v>
      </c>
      <c r="J138" s="91" t="s">
        <v>83</v>
      </c>
      <c r="Q138" s="186">
        <f ca="1">SUM(G166:G177)</f>
        <v>0</v>
      </c>
      <c r="W138" s="122">
        <v>100000</v>
      </c>
      <c r="X138" s="36">
        <v>3</v>
      </c>
      <c r="Y138" s="37">
        <f ca="1">F138/1000</f>
        <v>0</v>
      </c>
      <c r="AA138" s="37">
        <f t="shared" ref="AA138:AA150" ca="1" si="78">IF($E$30=0,0,Y138/$E$30)</f>
        <v>0</v>
      </c>
      <c r="AD138" s="189"/>
      <c r="AE138" s="189"/>
      <c r="AF138" s="191" t="s">
        <v>14140</v>
      </c>
      <c r="AP138" s="107">
        <f ca="1">IF(Y138&gt;W138,1,0)</f>
        <v>0</v>
      </c>
      <c r="AQ138" s="102" t="str">
        <f ca="1">IF(AP138&gt;0,AR138,"")</f>
        <v/>
      </c>
      <c r="AR138" s="112" t="s">
        <v>14676</v>
      </c>
      <c r="AS138" s="107">
        <f t="shared" ref="AS138:AS150" ca="1" si="79">IF(AA138=0,0,IF(AA138&gt;X138,1,0))</f>
        <v>0</v>
      </c>
      <c r="AT138" s="102" t="str">
        <f ca="1">IF(AS138&gt;0,AU138,"")</f>
        <v/>
      </c>
      <c r="AU138" s="112" t="s">
        <v>14696</v>
      </c>
      <c r="BF138" s="37">
        <v>5</v>
      </c>
      <c r="BG138" s="37">
        <v>13</v>
      </c>
      <c r="BH138" s="90"/>
      <c r="BI138" s="39" t="s">
        <v>5326</v>
      </c>
      <c r="BJ138" s="37" t="s">
        <v>5325</v>
      </c>
      <c r="BK138" s="39">
        <v>51327120</v>
      </c>
      <c r="BR138" s="39">
        <v>2624</v>
      </c>
    </row>
    <row r="139" spans="2:70">
      <c r="B139" s="59">
        <v>167</v>
      </c>
      <c r="C139" s="41"/>
      <c r="D139" s="177">
        <f t="shared" ca="1" si="77"/>
        <v>0</v>
      </c>
      <c r="E139" s="72">
        <v>12</v>
      </c>
      <c r="F139" s="149">
        <f t="shared" ref="F139:F150" ca="1" si="80">SUM(G139:I139)</f>
        <v>0</v>
      </c>
      <c r="G139" s="85">
        <f t="shared" ref="G139:H142" ca="1" si="81">ROUND(INDIRECT($B$1&amp;G$131&amp;$B139)*1000,0)</f>
        <v>0</v>
      </c>
      <c r="H139" s="41"/>
      <c r="I139" s="186">
        <f t="shared" ref="I139:I150" ca="1" si="82">Q139</f>
        <v>0</v>
      </c>
      <c r="J139" s="91" t="s">
        <v>14141</v>
      </c>
      <c r="Q139" s="186">
        <f ca="1">SUM(G178:G189)</f>
        <v>0</v>
      </c>
      <c r="W139" s="122">
        <v>100000</v>
      </c>
      <c r="X139" s="36">
        <v>2</v>
      </c>
      <c r="Y139" s="37">
        <f t="shared" ref="Y139:Y150" ca="1" si="83">F139/1000</f>
        <v>0</v>
      </c>
      <c r="AA139" s="37">
        <f t="shared" ca="1" si="78"/>
        <v>0</v>
      </c>
      <c r="AD139" s="189"/>
      <c r="AE139" s="189"/>
      <c r="AF139" s="191" t="s">
        <v>14142</v>
      </c>
      <c r="AP139" s="107">
        <f t="shared" ref="AP139:AP150" ca="1" si="84">IF(Y139&gt;W139,1,0)</f>
        <v>0</v>
      </c>
      <c r="AQ139" s="102" t="str">
        <f t="shared" ref="AQ139:AQ150" ca="1" si="85">IF(AP139&gt;0,AR139,"")</f>
        <v/>
      </c>
      <c r="AR139" s="112" t="s">
        <v>14677</v>
      </c>
      <c r="AS139" s="107">
        <f t="shared" ca="1" si="79"/>
        <v>0</v>
      </c>
      <c r="AT139" s="102" t="str">
        <f t="shared" ref="AT139:AT150" ca="1" si="86">IF(AS139&gt;0,AU139,"")</f>
        <v/>
      </c>
      <c r="AU139" s="112" t="s">
        <v>14697</v>
      </c>
      <c r="BF139" s="37">
        <v>5</v>
      </c>
      <c r="BG139" s="37">
        <v>13</v>
      </c>
      <c r="BH139" s="90"/>
      <c r="BI139" s="39" t="s">
        <v>5330</v>
      </c>
      <c r="BJ139" s="37" t="s">
        <v>5329</v>
      </c>
      <c r="BK139" s="39">
        <v>51327121</v>
      </c>
      <c r="BR139" s="39">
        <v>2625</v>
      </c>
    </row>
    <row r="140" spans="2:70">
      <c r="B140" s="59">
        <v>173</v>
      </c>
      <c r="C140" s="41"/>
      <c r="D140" s="177">
        <f t="shared" ca="1" si="77"/>
        <v>0</v>
      </c>
      <c r="E140" s="72">
        <v>21</v>
      </c>
      <c r="F140" s="149">
        <f t="shared" ca="1" si="80"/>
        <v>0</v>
      </c>
      <c r="G140" s="85">
        <f t="shared" ca="1" si="81"/>
        <v>0</v>
      </c>
      <c r="H140" s="41"/>
      <c r="I140" s="186">
        <f t="shared" ca="1" si="82"/>
        <v>0</v>
      </c>
      <c r="J140" s="47" t="s">
        <v>14596</v>
      </c>
      <c r="L140" s="31"/>
      <c r="Q140" s="186">
        <f ca="1">SUM(G190:G201)</f>
        <v>0</v>
      </c>
      <c r="W140" s="122">
        <v>100000</v>
      </c>
      <c r="X140" s="36">
        <v>1</v>
      </c>
      <c r="Y140" s="37">
        <f t="shared" ca="1" si="83"/>
        <v>0</v>
      </c>
      <c r="AA140" s="37">
        <f t="shared" ca="1" si="78"/>
        <v>0</v>
      </c>
      <c r="AD140" s="189"/>
      <c r="AE140" s="189"/>
      <c r="AF140" s="192" t="s">
        <v>14598</v>
      </c>
      <c r="AP140" s="107">
        <f t="shared" ca="1" si="84"/>
        <v>0</v>
      </c>
      <c r="AQ140" s="102" t="str">
        <f t="shared" ca="1" si="85"/>
        <v/>
      </c>
      <c r="AR140" s="128" t="s">
        <v>14687</v>
      </c>
      <c r="AS140" s="107">
        <f t="shared" ca="1" si="79"/>
        <v>0</v>
      </c>
      <c r="AT140" s="102" t="str">
        <f t="shared" ca="1" si="86"/>
        <v/>
      </c>
      <c r="AU140" s="128" t="s">
        <v>14698</v>
      </c>
      <c r="BF140" s="37">
        <v>5</v>
      </c>
      <c r="BG140" s="37">
        <v>13</v>
      </c>
      <c r="BH140" s="90"/>
      <c r="BI140" s="39" t="s">
        <v>5334</v>
      </c>
      <c r="BJ140" s="37" t="s">
        <v>5333</v>
      </c>
      <c r="BK140" s="39">
        <v>51327122</v>
      </c>
      <c r="BR140" s="39">
        <v>2627</v>
      </c>
    </row>
    <row r="141" spans="2:70">
      <c r="B141" s="59">
        <v>179</v>
      </c>
      <c r="C141" s="41"/>
      <c r="D141" s="177">
        <f t="shared" ca="1" si="77"/>
        <v>0</v>
      </c>
      <c r="E141" s="72">
        <v>22</v>
      </c>
      <c r="F141" s="149">
        <f t="shared" ca="1" si="80"/>
        <v>0</v>
      </c>
      <c r="G141" s="85">
        <f t="shared" ca="1" si="81"/>
        <v>0</v>
      </c>
      <c r="H141" s="41"/>
      <c r="I141" s="186">
        <f t="shared" ca="1" si="82"/>
        <v>0</v>
      </c>
      <c r="J141" s="48" t="s">
        <v>14597</v>
      </c>
      <c r="L141" s="31"/>
      <c r="Q141" s="186">
        <f ca="1">SUM(G202:G213)</f>
        <v>0</v>
      </c>
      <c r="W141" s="122">
        <v>100000</v>
      </c>
      <c r="X141" s="36">
        <v>1</v>
      </c>
      <c r="Y141" s="37">
        <f t="shared" ca="1" si="83"/>
        <v>0</v>
      </c>
      <c r="AA141" s="37">
        <f t="shared" ca="1" si="78"/>
        <v>0</v>
      </c>
      <c r="AD141" s="189"/>
      <c r="AE141" s="189"/>
      <c r="AF141" s="193" t="s">
        <v>14599</v>
      </c>
      <c r="AP141" s="107">
        <f t="shared" ca="1" si="84"/>
        <v>0</v>
      </c>
      <c r="AQ141" s="102" t="str">
        <f t="shared" ca="1" si="85"/>
        <v/>
      </c>
      <c r="AR141" s="129" t="s">
        <v>14688</v>
      </c>
      <c r="AS141" s="107">
        <f t="shared" ca="1" si="79"/>
        <v>0</v>
      </c>
      <c r="AT141" s="102" t="str">
        <f t="shared" ca="1" si="86"/>
        <v/>
      </c>
      <c r="AU141" s="129" t="s">
        <v>14699</v>
      </c>
      <c r="BF141" s="37">
        <v>5</v>
      </c>
      <c r="BG141" s="37">
        <v>13</v>
      </c>
      <c r="BH141" s="90"/>
      <c r="BI141" s="39" t="s">
        <v>5338</v>
      </c>
      <c r="BJ141" s="37" t="s">
        <v>5337</v>
      </c>
      <c r="BK141" s="39">
        <v>51327123</v>
      </c>
      <c r="BR141" s="39">
        <v>2628</v>
      </c>
    </row>
    <row r="142" spans="2:70">
      <c r="B142" s="59">
        <v>185</v>
      </c>
      <c r="C142" s="41"/>
      <c r="D142" s="177">
        <f t="shared" ca="1" si="77"/>
        <v>0</v>
      </c>
      <c r="E142" s="72">
        <v>30</v>
      </c>
      <c r="F142" s="149">
        <f t="shared" ca="1" si="80"/>
        <v>0</v>
      </c>
      <c r="G142" s="85">
        <f t="shared" ca="1" si="81"/>
        <v>0</v>
      </c>
      <c r="H142" s="85">
        <f t="shared" ca="1" si="81"/>
        <v>0</v>
      </c>
      <c r="I142" s="186">
        <f t="shared" ca="1" si="82"/>
        <v>0</v>
      </c>
      <c r="J142" s="91" t="s">
        <v>88</v>
      </c>
      <c r="Q142" s="186">
        <f ca="1">SUM(G214:G225)</f>
        <v>0</v>
      </c>
      <c r="W142" s="122">
        <v>100000</v>
      </c>
      <c r="X142" s="36">
        <v>3</v>
      </c>
      <c r="Y142" s="37">
        <f t="shared" ca="1" si="83"/>
        <v>0</v>
      </c>
      <c r="AA142" s="37">
        <f t="shared" ca="1" si="78"/>
        <v>0</v>
      </c>
      <c r="AD142" s="189"/>
      <c r="AE142" s="189"/>
      <c r="AF142" s="191" t="s">
        <v>14143</v>
      </c>
      <c r="AP142" s="107">
        <f t="shared" ca="1" si="84"/>
        <v>0</v>
      </c>
      <c r="AQ142" s="102" t="str">
        <f t="shared" ca="1" si="85"/>
        <v/>
      </c>
      <c r="AR142" s="112" t="s">
        <v>14678</v>
      </c>
      <c r="AS142" s="107">
        <f t="shared" ca="1" si="79"/>
        <v>0</v>
      </c>
      <c r="AT142" s="102" t="str">
        <f t="shared" ca="1" si="86"/>
        <v/>
      </c>
      <c r="AU142" s="112" t="s">
        <v>14700</v>
      </c>
      <c r="BF142" s="37">
        <v>5</v>
      </c>
      <c r="BG142" s="37">
        <v>13</v>
      </c>
      <c r="BH142" s="90"/>
      <c r="BI142" s="39" t="s">
        <v>5342</v>
      </c>
      <c r="BJ142" s="37" t="s">
        <v>5341</v>
      </c>
      <c r="BK142" s="39">
        <v>51327124</v>
      </c>
      <c r="BR142" s="39">
        <v>2629</v>
      </c>
    </row>
    <row r="143" spans="2:70">
      <c r="B143" s="59">
        <v>191</v>
      </c>
      <c r="C143" s="41"/>
      <c r="D143" s="177">
        <f t="shared" ca="1" si="77"/>
        <v>0</v>
      </c>
      <c r="E143" s="72">
        <v>41</v>
      </c>
      <c r="F143" s="149">
        <f t="shared" ca="1" si="80"/>
        <v>0</v>
      </c>
      <c r="G143" s="41"/>
      <c r="H143" s="41"/>
      <c r="I143" s="186">
        <f t="shared" ca="1" si="82"/>
        <v>0</v>
      </c>
      <c r="J143" s="91" t="s">
        <v>89</v>
      </c>
      <c r="Q143" s="186">
        <f ca="1">SUM(G226:G237)</f>
        <v>0</v>
      </c>
      <c r="W143" s="122">
        <v>100000</v>
      </c>
      <c r="X143" s="36">
        <v>1</v>
      </c>
      <c r="Y143" s="37">
        <f t="shared" ca="1" si="83"/>
        <v>0</v>
      </c>
      <c r="AA143" s="37">
        <f t="shared" ca="1" si="78"/>
        <v>0</v>
      </c>
      <c r="AP143" s="107">
        <f t="shared" ca="1" si="84"/>
        <v>0</v>
      </c>
      <c r="AQ143" s="102" t="str">
        <f t="shared" ca="1" si="85"/>
        <v/>
      </c>
      <c r="AR143" s="112" t="s">
        <v>14679</v>
      </c>
      <c r="AS143" s="107">
        <f t="shared" ca="1" si="79"/>
        <v>0</v>
      </c>
      <c r="AT143" s="102" t="str">
        <f t="shared" ca="1" si="86"/>
        <v/>
      </c>
      <c r="AU143" s="112" t="s">
        <v>14701</v>
      </c>
      <c r="BF143" s="37">
        <v>5</v>
      </c>
      <c r="BG143" s="37">
        <v>13</v>
      </c>
      <c r="BH143" s="90"/>
      <c r="BI143" s="39" t="s">
        <v>5346</v>
      </c>
      <c r="BJ143" s="37" t="s">
        <v>5345</v>
      </c>
      <c r="BK143" s="39">
        <v>51327125</v>
      </c>
      <c r="BR143" s="39">
        <v>2725</v>
      </c>
    </row>
    <row r="144" spans="2:70">
      <c r="B144" s="59">
        <v>197</v>
      </c>
      <c r="C144" s="41"/>
      <c r="D144" s="177">
        <f t="shared" ca="1" si="77"/>
        <v>0</v>
      </c>
      <c r="E144" s="72">
        <v>42</v>
      </c>
      <c r="F144" s="149">
        <f t="shared" ca="1" si="80"/>
        <v>0</v>
      </c>
      <c r="G144" s="41"/>
      <c r="H144" s="41"/>
      <c r="I144" s="186">
        <f t="shared" ca="1" si="82"/>
        <v>0</v>
      </c>
      <c r="J144" s="91" t="s">
        <v>90</v>
      </c>
      <c r="Q144" s="186">
        <f ca="1">SUM(G238:G249)</f>
        <v>0</v>
      </c>
      <c r="W144" s="122">
        <v>100000</v>
      </c>
      <c r="X144" s="36">
        <v>0.01</v>
      </c>
      <c r="Y144" s="37">
        <f t="shared" ca="1" si="83"/>
        <v>0</v>
      </c>
      <c r="AA144" s="37">
        <f t="shared" ca="1" si="78"/>
        <v>0</v>
      </c>
      <c r="AP144" s="107">
        <f t="shared" ca="1" si="84"/>
        <v>0</v>
      </c>
      <c r="AQ144" s="102" t="str">
        <f t="shared" ca="1" si="85"/>
        <v/>
      </c>
      <c r="AR144" s="112" t="s">
        <v>14680</v>
      </c>
      <c r="AS144" s="107">
        <f t="shared" ca="1" si="79"/>
        <v>0</v>
      </c>
      <c r="AT144" s="102" t="str">
        <f t="shared" ca="1" si="86"/>
        <v/>
      </c>
      <c r="AU144" s="112" t="s">
        <v>14702</v>
      </c>
      <c r="BF144" s="37">
        <v>5</v>
      </c>
      <c r="BG144" s="37">
        <v>13</v>
      </c>
      <c r="BH144" s="90"/>
      <c r="BI144" s="39" t="s">
        <v>5350</v>
      </c>
      <c r="BJ144" s="37" t="s">
        <v>5349</v>
      </c>
      <c r="BK144" s="39">
        <v>51327126</v>
      </c>
      <c r="BR144" s="39">
        <v>2726</v>
      </c>
    </row>
    <row r="145" spans="2:70">
      <c r="B145" s="59">
        <v>203</v>
      </c>
      <c r="C145" s="41"/>
      <c r="D145" s="177">
        <f t="shared" ca="1" si="77"/>
        <v>0</v>
      </c>
      <c r="E145" s="72">
        <v>43</v>
      </c>
      <c r="F145" s="149">
        <f t="shared" ca="1" si="80"/>
        <v>0</v>
      </c>
      <c r="G145" s="41"/>
      <c r="H145" s="41"/>
      <c r="I145" s="186">
        <f t="shared" ca="1" si="82"/>
        <v>0</v>
      </c>
      <c r="J145" s="31" t="s">
        <v>14144</v>
      </c>
      <c r="Q145" s="186">
        <f ca="1">SUM(G250:G261)</f>
        <v>0</v>
      </c>
      <c r="W145" s="122">
        <v>100000</v>
      </c>
      <c r="X145" s="36">
        <v>0.1</v>
      </c>
      <c r="Y145" s="37">
        <f t="shared" ca="1" si="83"/>
        <v>0</v>
      </c>
      <c r="AA145" s="37">
        <f t="shared" ca="1" si="78"/>
        <v>0</v>
      </c>
      <c r="AP145" s="107">
        <f t="shared" ca="1" si="84"/>
        <v>0</v>
      </c>
      <c r="AQ145" s="102" t="str">
        <f t="shared" ca="1" si="85"/>
        <v/>
      </c>
      <c r="AR145" s="112" t="s">
        <v>14681</v>
      </c>
      <c r="AS145" s="107">
        <f t="shared" ca="1" si="79"/>
        <v>0</v>
      </c>
      <c r="AT145" s="102" t="str">
        <f t="shared" ca="1" si="86"/>
        <v/>
      </c>
      <c r="AU145" s="112" t="s">
        <v>14703</v>
      </c>
      <c r="BF145" s="37">
        <v>5</v>
      </c>
      <c r="BG145" s="37">
        <v>13</v>
      </c>
      <c r="BH145" s="90"/>
      <c r="BI145" s="39" t="s">
        <v>5354</v>
      </c>
      <c r="BJ145" s="37" t="s">
        <v>5353</v>
      </c>
      <c r="BK145" s="39">
        <v>51327127</v>
      </c>
      <c r="BR145" s="39">
        <v>2728</v>
      </c>
    </row>
    <row r="146" spans="2:70">
      <c r="B146" s="59">
        <v>209</v>
      </c>
      <c r="C146" s="41"/>
      <c r="D146" s="177">
        <f t="shared" ca="1" si="77"/>
        <v>0</v>
      </c>
      <c r="E146" s="72">
        <v>44</v>
      </c>
      <c r="F146" s="149">
        <f t="shared" ca="1" si="80"/>
        <v>0</v>
      </c>
      <c r="G146" s="41"/>
      <c r="H146" s="41"/>
      <c r="I146" s="186">
        <f t="shared" ca="1" si="82"/>
        <v>0</v>
      </c>
      <c r="J146" s="91" t="s">
        <v>13833</v>
      </c>
      <c r="Q146" s="186">
        <f ca="1">SUM(G262:G273)</f>
        <v>0</v>
      </c>
      <c r="W146" s="122">
        <v>100</v>
      </c>
      <c r="X146" s="36">
        <v>0.1</v>
      </c>
      <c r="Y146" s="37">
        <f t="shared" ca="1" si="83"/>
        <v>0</v>
      </c>
      <c r="AA146" s="37">
        <f t="shared" ca="1" si="78"/>
        <v>0</v>
      </c>
      <c r="AP146" s="107">
        <f t="shared" ca="1" si="84"/>
        <v>0</v>
      </c>
      <c r="AQ146" s="102" t="str">
        <f t="shared" ca="1" si="85"/>
        <v/>
      </c>
      <c r="AR146" s="112" t="s">
        <v>14682</v>
      </c>
      <c r="AS146" s="107">
        <f t="shared" ca="1" si="79"/>
        <v>0</v>
      </c>
      <c r="AT146" s="102" t="str">
        <f t="shared" ca="1" si="86"/>
        <v/>
      </c>
      <c r="AU146" s="112" t="s">
        <v>14704</v>
      </c>
      <c r="BF146" s="37">
        <v>5</v>
      </c>
      <c r="BG146" s="37">
        <v>13</v>
      </c>
      <c r="BH146" s="62"/>
      <c r="BI146" s="39" t="s">
        <v>5358</v>
      </c>
      <c r="BJ146" s="37" t="s">
        <v>5357</v>
      </c>
      <c r="BK146" s="39">
        <v>51327128</v>
      </c>
      <c r="BR146" s="39">
        <v>2729</v>
      </c>
    </row>
    <row r="147" spans="2:70">
      <c r="B147" s="59">
        <v>215</v>
      </c>
      <c r="C147" s="41"/>
      <c r="D147" s="177">
        <f t="shared" ca="1" si="77"/>
        <v>0</v>
      </c>
      <c r="E147" s="72">
        <v>45</v>
      </c>
      <c r="F147" s="149">
        <f t="shared" ca="1" si="80"/>
        <v>0</v>
      </c>
      <c r="G147" s="41"/>
      <c r="H147" s="41"/>
      <c r="I147" s="186">
        <f t="shared" ca="1" si="82"/>
        <v>0</v>
      </c>
      <c r="J147" s="91" t="s">
        <v>13834</v>
      </c>
      <c r="Q147" s="186">
        <f ca="1">SUM(G274:G285)</f>
        <v>0</v>
      </c>
      <c r="W147" s="122">
        <v>100000</v>
      </c>
      <c r="X147" s="36">
        <v>0.1</v>
      </c>
      <c r="Y147" s="37">
        <f t="shared" ca="1" si="83"/>
        <v>0</v>
      </c>
      <c r="AA147" s="37">
        <f t="shared" ca="1" si="78"/>
        <v>0</v>
      </c>
      <c r="AP147" s="107">
        <f t="shared" ca="1" si="84"/>
        <v>0</v>
      </c>
      <c r="AQ147" s="102" t="str">
        <f t="shared" ca="1" si="85"/>
        <v/>
      </c>
      <c r="AR147" s="112" t="s">
        <v>14683</v>
      </c>
      <c r="AS147" s="107">
        <f t="shared" ca="1" si="79"/>
        <v>0</v>
      </c>
      <c r="AT147" s="102" t="str">
        <f t="shared" ca="1" si="86"/>
        <v/>
      </c>
      <c r="AU147" s="112" t="s">
        <v>14705</v>
      </c>
      <c r="BF147" s="37">
        <v>5</v>
      </c>
      <c r="BG147" s="37">
        <v>14</v>
      </c>
      <c r="BH147" s="60" t="s">
        <v>794</v>
      </c>
      <c r="BI147" s="39" t="s">
        <v>5361</v>
      </c>
      <c r="BJ147" s="37" t="s">
        <v>794</v>
      </c>
      <c r="BK147" s="39">
        <v>51427140</v>
      </c>
      <c r="BR147" s="39">
        <v>2730</v>
      </c>
    </row>
    <row r="148" spans="2:70">
      <c r="B148" s="59">
        <v>221</v>
      </c>
      <c r="C148" s="41"/>
      <c r="D148" s="177">
        <f t="shared" ca="1" si="77"/>
        <v>0</v>
      </c>
      <c r="E148" s="72">
        <v>46</v>
      </c>
      <c r="F148" s="149">
        <f t="shared" ca="1" si="80"/>
        <v>0</v>
      </c>
      <c r="G148" s="41"/>
      <c r="H148" s="41"/>
      <c r="I148" s="186">
        <f t="shared" ca="1" si="82"/>
        <v>0</v>
      </c>
      <c r="J148" s="91" t="s">
        <v>13835</v>
      </c>
      <c r="Q148" s="186">
        <f ca="1">SUM(G286:G297)</f>
        <v>0</v>
      </c>
      <c r="W148" s="122">
        <v>100000</v>
      </c>
      <c r="X148" s="36">
        <v>1</v>
      </c>
      <c r="Y148" s="37">
        <f t="shared" ca="1" si="83"/>
        <v>0</v>
      </c>
      <c r="AA148" s="37">
        <f t="shared" ca="1" si="78"/>
        <v>0</v>
      </c>
      <c r="AP148" s="107">
        <f t="shared" ca="1" si="84"/>
        <v>0</v>
      </c>
      <c r="AQ148" s="102" t="str">
        <f t="shared" ca="1" si="85"/>
        <v/>
      </c>
      <c r="AR148" s="112" t="s">
        <v>14684</v>
      </c>
      <c r="AS148" s="107">
        <f t="shared" ca="1" si="79"/>
        <v>0</v>
      </c>
      <c r="AT148" s="102" t="str">
        <f t="shared" ca="1" si="86"/>
        <v/>
      </c>
      <c r="AU148" s="112" t="s">
        <v>14706</v>
      </c>
      <c r="BF148" s="37">
        <v>5</v>
      </c>
      <c r="BG148" s="37">
        <v>14</v>
      </c>
      <c r="BH148" s="90"/>
      <c r="BI148" s="39" t="s">
        <v>5365</v>
      </c>
      <c r="BJ148" s="37" t="s">
        <v>5364</v>
      </c>
      <c r="BK148" s="39">
        <v>51427141</v>
      </c>
      <c r="BR148" s="39">
        <v>2826</v>
      </c>
    </row>
    <row r="149" spans="2:70">
      <c r="B149" s="59">
        <v>227</v>
      </c>
      <c r="C149" s="41"/>
      <c r="D149" s="177">
        <f t="shared" ca="1" si="77"/>
        <v>0</v>
      </c>
      <c r="E149" s="72">
        <v>47</v>
      </c>
      <c r="F149" s="149">
        <f t="shared" ca="1" si="80"/>
        <v>0</v>
      </c>
      <c r="G149" s="41"/>
      <c r="H149" s="41"/>
      <c r="I149" s="186">
        <f t="shared" ca="1" si="82"/>
        <v>0</v>
      </c>
      <c r="J149" s="91" t="s">
        <v>13836</v>
      </c>
      <c r="Q149" s="186">
        <f ca="1">SUM(G298:G309)</f>
        <v>0</v>
      </c>
      <c r="W149" s="122">
        <v>100000</v>
      </c>
      <c r="X149" s="36">
        <v>2</v>
      </c>
      <c r="Y149" s="37">
        <f t="shared" ca="1" si="83"/>
        <v>0</v>
      </c>
      <c r="AA149" s="37">
        <f t="shared" ca="1" si="78"/>
        <v>0</v>
      </c>
      <c r="AF149" s="188" t="s">
        <v>14766</v>
      </c>
      <c r="AP149" s="107">
        <f t="shared" ca="1" si="84"/>
        <v>0</v>
      </c>
      <c r="AQ149" s="102" t="str">
        <f t="shared" ca="1" si="85"/>
        <v/>
      </c>
      <c r="AR149" s="112" t="s">
        <v>14685</v>
      </c>
      <c r="AS149" s="107">
        <f t="shared" ca="1" si="79"/>
        <v>0</v>
      </c>
      <c r="AT149" s="102" t="str">
        <f t="shared" ca="1" si="86"/>
        <v/>
      </c>
      <c r="AU149" s="112" t="s">
        <v>14707</v>
      </c>
      <c r="BF149" s="37">
        <v>5</v>
      </c>
      <c r="BG149" s="37">
        <v>14</v>
      </c>
      <c r="BH149" s="90"/>
      <c r="BI149" s="39" t="s">
        <v>5369</v>
      </c>
      <c r="BJ149" s="37" t="s">
        <v>5368</v>
      </c>
      <c r="BK149" s="39">
        <v>51427142</v>
      </c>
      <c r="BR149" s="39">
        <v>2827</v>
      </c>
    </row>
    <row r="150" spans="2:70">
      <c r="B150" s="59">
        <v>251</v>
      </c>
      <c r="C150" s="41"/>
      <c r="D150" s="177">
        <f t="shared" ca="1" si="77"/>
        <v>0</v>
      </c>
      <c r="E150" s="72">
        <v>61</v>
      </c>
      <c r="F150" s="149">
        <f t="shared" ca="1" si="80"/>
        <v>0</v>
      </c>
      <c r="G150" s="85">
        <f ca="1">ROUND(INDIRECT($B$1&amp;G$132&amp;$B150)*1000,0)</f>
        <v>0</v>
      </c>
      <c r="H150" s="41"/>
      <c r="I150" s="186">
        <f t="shared" ca="1" si="82"/>
        <v>0</v>
      </c>
      <c r="J150" s="91" t="s">
        <v>13811</v>
      </c>
      <c r="Q150" s="186">
        <f ca="1">SUM(G310:G321)</f>
        <v>0</v>
      </c>
      <c r="W150" s="122">
        <v>100000</v>
      </c>
      <c r="X150" s="36">
        <v>10</v>
      </c>
      <c r="Y150" s="37">
        <f t="shared" ca="1" si="83"/>
        <v>0</v>
      </c>
      <c r="AA150" s="37">
        <f t="shared" ca="1" si="78"/>
        <v>0</v>
      </c>
      <c r="AD150" s="189"/>
      <c r="AE150" s="189"/>
      <c r="AF150" s="191"/>
      <c r="AG150" s="41"/>
      <c r="AH150" s="41"/>
      <c r="AP150" s="107">
        <f t="shared" ca="1" si="84"/>
        <v>0</v>
      </c>
      <c r="AQ150" s="102" t="str">
        <f t="shared" ca="1" si="85"/>
        <v/>
      </c>
      <c r="AR150" s="112" t="s">
        <v>14686</v>
      </c>
      <c r="AS150" s="107">
        <f t="shared" ca="1" si="79"/>
        <v>0</v>
      </c>
      <c r="AT150" s="102" t="str">
        <f t="shared" ca="1" si="86"/>
        <v/>
      </c>
      <c r="AU150" s="112" t="s">
        <v>14708</v>
      </c>
      <c r="BF150" s="37">
        <v>5</v>
      </c>
      <c r="BG150" s="37">
        <v>14</v>
      </c>
      <c r="BH150" s="90"/>
      <c r="BI150" s="39" t="s">
        <v>5373</v>
      </c>
      <c r="BJ150" s="37" t="s">
        <v>5372</v>
      </c>
      <c r="BK150" s="39">
        <v>51427143</v>
      </c>
      <c r="BR150" s="39">
        <v>2831</v>
      </c>
    </row>
    <row r="151" spans="2:70">
      <c r="B151" s="59">
        <v>257</v>
      </c>
      <c r="C151" s="41"/>
      <c r="D151" s="41"/>
      <c r="E151" s="140"/>
      <c r="F151" s="41"/>
      <c r="G151" s="41"/>
      <c r="H151" s="41"/>
      <c r="I151" s="141"/>
      <c r="J151" s="91" t="s">
        <v>45</v>
      </c>
      <c r="AD151" s="189"/>
      <c r="AE151" s="189"/>
      <c r="AF151" s="191"/>
      <c r="AG151" s="41"/>
      <c r="AH151" s="41"/>
      <c r="BF151" s="37">
        <v>5</v>
      </c>
      <c r="BG151" s="37">
        <v>14</v>
      </c>
      <c r="BH151" s="90"/>
      <c r="BI151" s="39" t="s">
        <v>5377</v>
      </c>
      <c r="BJ151" s="37" t="s">
        <v>5376</v>
      </c>
      <c r="BK151" s="39">
        <v>51427144</v>
      </c>
      <c r="BR151" s="39">
        <v>2833</v>
      </c>
    </row>
    <row r="152" spans="2:70">
      <c r="BF152" s="37">
        <v>5</v>
      </c>
      <c r="BG152" s="37">
        <v>14</v>
      </c>
      <c r="BH152" s="90"/>
      <c r="BI152" s="39" t="s">
        <v>5381</v>
      </c>
      <c r="BJ152" s="37" t="s">
        <v>5380</v>
      </c>
      <c r="BK152" s="39">
        <v>51427145</v>
      </c>
      <c r="BR152" s="39">
        <v>2924</v>
      </c>
    </row>
    <row r="153" spans="2:70">
      <c r="G153" s="59" t="s">
        <v>14145</v>
      </c>
      <c r="H153" s="59" t="s">
        <v>14146</v>
      </c>
      <c r="I153" s="59" t="s">
        <v>14147</v>
      </c>
      <c r="J153" s="59" t="s">
        <v>14148</v>
      </c>
      <c r="K153" s="59" t="s">
        <v>13973</v>
      </c>
      <c r="L153" s="59" t="s">
        <v>14149</v>
      </c>
      <c r="M153" s="59" t="s">
        <v>14150</v>
      </c>
      <c r="N153" s="59" t="s">
        <v>14151</v>
      </c>
      <c r="O153" s="59" t="s">
        <v>14152</v>
      </c>
      <c r="P153" s="59" t="s">
        <v>14153</v>
      </c>
      <c r="Q153" s="59" t="s">
        <v>14154</v>
      </c>
      <c r="BF153" s="37">
        <v>5</v>
      </c>
      <c r="BG153" s="37">
        <v>14</v>
      </c>
      <c r="BH153" s="90"/>
      <c r="BI153" s="39" t="s">
        <v>5385</v>
      </c>
      <c r="BJ153" s="37" t="s">
        <v>5384</v>
      </c>
      <c r="BK153" s="39">
        <v>51427146</v>
      </c>
      <c r="BR153" s="39">
        <v>2925</v>
      </c>
    </row>
    <row r="154" spans="2:70">
      <c r="G154" s="68" t="s">
        <v>13978</v>
      </c>
      <c r="H154" s="68" t="s">
        <v>14155</v>
      </c>
      <c r="I154" s="68" t="s">
        <v>14156</v>
      </c>
      <c r="J154" s="68" t="s">
        <v>14157</v>
      </c>
      <c r="K154" s="68" t="s">
        <v>14158</v>
      </c>
      <c r="L154" s="68" t="s">
        <v>14159</v>
      </c>
      <c r="M154" s="68" t="s">
        <v>14160</v>
      </c>
      <c r="N154" s="68" t="s">
        <v>13984</v>
      </c>
      <c r="O154" s="68" t="s">
        <v>14161</v>
      </c>
      <c r="P154" s="68" t="s">
        <v>14162</v>
      </c>
      <c r="Q154" s="68" t="s">
        <v>14163</v>
      </c>
      <c r="BF154" s="37">
        <v>5</v>
      </c>
      <c r="BG154" s="37">
        <v>14</v>
      </c>
      <c r="BH154" s="62"/>
      <c r="BI154" s="39" t="s">
        <v>5389</v>
      </c>
      <c r="BJ154" s="37" t="s">
        <v>5388</v>
      </c>
      <c r="BK154" s="39">
        <v>51427147</v>
      </c>
      <c r="BR154" s="39">
        <v>2926</v>
      </c>
    </row>
    <row r="155" spans="2:70">
      <c r="G155" s="68" t="s">
        <v>13986</v>
      </c>
      <c r="H155" s="68" t="s">
        <v>14164</v>
      </c>
      <c r="I155" s="68" t="s">
        <v>14165</v>
      </c>
      <c r="J155" s="68" t="s">
        <v>14166</v>
      </c>
      <c r="K155" s="68" t="s">
        <v>14167</v>
      </c>
      <c r="L155" s="68" t="s">
        <v>14168</v>
      </c>
      <c r="M155" s="68" t="s">
        <v>14169</v>
      </c>
      <c r="N155" s="68" t="s">
        <v>13992</v>
      </c>
      <c r="O155" s="68" t="s">
        <v>14170</v>
      </c>
      <c r="P155" s="68" t="s">
        <v>14171</v>
      </c>
      <c r="Q155" s="68" t="s">
        <v>14172</v>
      </c>
      <c r="BF155" s="37">
        <v>5</v>
      </c>
      <c r="BG155" s="37">
        <v>15</v>
      </c>
      <c r="BH155" s="60" t="s">
        <v>799</v>
      </c>
      <c r="BI155" s="39" t="s">
        <v>5556</v>
      </c>
      <c r="BJ155" s="37" t="s">
        <v>799</v>
      </c>
      <c r="BK155" s="39">
        <v>51528100</v>
      </c>
      <c r="BR155" s="39">
        <v>2927</v>
      </c>
    </row>
    <row r="156" spans="2:70">
      <c r="G156" s="68" t="s">
        <v>13993</v>
      </c>
      <c r="H156" s="68" t="s">
        <v>14173</v>
      </c>
      <c r="I156" s="68" t="s">
        <v>14174</v>
      </c>
      <c r="J156" s="68" t="s">
        <v>14175</v>
      </c>
      <c r="K156" s="68" t="s">
        <v>14176</v>
      </c>
      <c r="L156" s="68" t="s">
        <v>14177</v>
      </c>
      <c r="M156" s="68" t="s">
        <v>14178</v>
      </c>
      <c r="N156" s="68" t="s">
        <v>13999</v>
      </c>
      <c r="O156" s="68" t="s">
        <v>14179</v>
      </c>
      <c r="P156" s="68" t="s">
        <v>14180</v>
      </c>
      <c r="Q156" s="68" t="s">
        <v>14181</v>
      </c>
      <c r="BF156" s="37">
        <v>5</v>
      </c>
      <c r="BG156" s="37">
        <v>15</v>
      </c>
      <c r="BH156" s="90"/>
      <c r="BI156" s="39" t="s">
        <v>5560</v>
      </c>
      <c r="BJ156" s="37" t="s">
        <v>5559</v>
      </c>
      <c r="BK156" s="39">
        <v>51528101</v>
      </c>
      <c r="BR156" s="39">
        <v>2930</v>
      </c>
    </row>
    <row r="157" spans="2:70">
      <c r="G157" s="59" t="s">
        <v>14182</v>
      </c>
      <c r="H157" s="83" t="s">
        <v>14183</v>
      </c>
      <c r="I157" s="83" t="s">
        <v>14184</v>
      </c>
      <c r="J157" s="83" t="s">
        <v>14185</v>
      </c>
      <c r="K157" s="83" t="s">
        <v>14186</v>
      </c>
      <c r="L157" s="59" t="s">
        <v>14148</v>
      </c>
      <c r="M157" s="59" t="s">
        <v>13973</v>
      </c>
      <c r="N157" s="59" t="s">
        <v>14149</v>
      </c>
      <c r="O157" s="59" t="s">
        <v>14150</v>
      </c>
      <c r="P157" s="59" t="s">
        <v>14151</v>
      </c>
      <c r="Q157" s="59" t="s">
        <v>14152</v>
      </c>
      <c r="R157" s="59" t="s">
        <v>14153</v>
      </c>
      <c r="S157" s="59" t="s">
        <v>14154</v>
      </c>
      <c r="BF157" s="37">
        <v>5</v>
      </c>
      <c r="BG157" s="37">
        <v>15</v>
      </c>
      <c r="BH157" s="90"/>
      <c r="BI157" s="39" t="s">
        <v>5564</v>
      </c>
      <c r="BJ157" s="37" t="s">
        <v>5563</v>
      </c>
      <c r="BK157" s="39">
        <v>51528102</v>
      </c>
      <c r="BR157" s="39">
        <v>3024</v>
      </c>
    </row>
    <row r="158" spans="2:70">
      <c r="G158" s="68" t="s">
        <v>14187</v>
      </c>
      <c r="H158" s="83" t="s">
        <v>14155</v>
      </c>
      <c r="I158" s="83" t="s">
        <v>14156</v>
      </c>
      <c r="J158" s="68" t="s">
        <v>14157</v>
      </c>
      <c r="K158" s="68" t="s">
        <v>14158</v>
      </c>
      <c r="L158" s="68" t="s">
        <v>14159</v>
      </c>
      <c r="M158" s="68" t="s">
        <v>14160</v>
      </c>
      <c r="N158" s="68" t="s">
        <v>13984</v>
      </c>
      <c r="O158" s="68" t="s">
        <v>14161</v>
      </c>
      <c r="P158" s="68" t="s">
        <v>14162</v>
      </c>
      <c r="Q158" s="68" t="s">
        <v>14163</v>
      </c>
      <c r="R158" s="83" t="s">
        <v>14188</v>
      </c>
      <c r="S158" s="83" t="s">
        <v>14189</v>
      </c>
      <c r="BF158" s="37">
        <v>5</v>
      </c>
      <c r="BG158" s="37">
        <v>15</v>
      </c>
      <c r="BH158" s="90"/>
      <c r="BI158" s="39" t="s">
        <v>5568</v>
      </c>
      <c r="BJ158" s="37" t="s">
        <v>5567</v>
      </c>
      <c r="BK158" s="39">
        <v>51528105</v>
      </c>
      <c r="BR158" s="39">
        <v>3027</v>
      </c>
    </row>
    <row r="159" spans="2:70">
      <c r="C159" s="31" t="s">
        <v>13837</v>
      </c>
      <c r="G159" s="68" t="s">
        <v>14190</v>
      </c>
      <c r="H159" s="83" t="s">
        <v>14164</v>
      </c>
      <c r="I159" s="83" t="s">
        <v>14165</v>
      </c>
      <c r="J159" s="68" t="s">
        <v>14166</v>
      </c>
      <c r="K159" s="68" t="s">
        <v>14167</v>
      </c>
      <c r="L159" s="68" t="s">
        <v>14168</v>
      </c>
      <c r="M159" s="68" t="s">
        <v>14169</v>
      </c>
      <c r="N159" s="68" t="s">
        <v>13992</v>
      </c>
      <c r="O159" s="68" t="s">
        <v>14170</v>
      </c>
      <c r="P159" s="68" t="s">
        <v>14171</v>
      </c>
      <c r="Q159" s="68" t="s">
        <v>14172</v>
      </c>
      <c r="R159" s="83" t="s">
        <v>14191</v>
      </c>
      <c r="S159" s="83" t="s">
        <v>14192</v>
      </c>
      <c r="BF159" s="37">
        <v>5</v>
      </c>
      <c r="BG159" s="37">
        <v>15</v>
      </c>
      <c r="BH159" s="90"/>
      <c r="BI159" s="39" t="s">
        <v>5572</v>
      </c>
      <c r="BJ159" s="37" t="s">
        <v>5571</v>
      </c>
      <c r="BK159" s="39">
        <v>51528106</v>
      </c>
      <c r="BR159" s="39">
        <v>3029</v>
      </c>
    </row>
    <row r="160" spans="2:70">
      <c r="C160" s="31" t="s">
        <v>13838</v>
      </c>
      <c r="F160" s="31"/>
      <c r="G160" s="68" t="s">
        <v>14193</v>
      </c>
      <c r="H160" s="83" t="s">
        <v>14173</v>
      </c>
      <c r="I160" s="83" t="s">
        <v>14174</v>
      </c>
      <c r="J160" s="68" t="s">
        <v>14175</v>
      </c>
      <c r="K160" s="68" t="s">
        <v>14176</v>
      </c>
      <c r="L160" s="68" t="s">
        <v>14177</v>
      </c>
      <c r="M160" s="68" t="s">
        <v>14178</v>
      </c>
      <c r="N160" s="68" t="s">
        <v>13999</v>
      </c>
      <c r="O160" s="68" t="s">
        <v>14179</v>
      </c>
      <c r="P160" s="68" t="s">
        <v>14180</v>
      </c>
      <c r="Q160" s="68" t="s">
        <v>14181</v>
      </c>
      <c r="R160" s="83" t="s">
        <v>14194</v>
      </c>
      <c r="S160" s="83" t="s">
        <v>14195</v>
      </c>
      <c r="BF160" s="37">
        <v>5</v>
      </c>
      <c r="BG160" s="37">
        <v>15</v>
      </c>
      <c r="BH160" s="90"/>
      <c r="BI160" s="39" t="s">
        <v>5576</v>
      </c>
      <c r="BJ160" s="37" t="s">
        <v>5575</v>
      </c>
      <c r="BK160" s="39">
        <v>51528107</v>
      </c>
      <c r="BR160" s="39">
        <v>3126</v>
      </c>
    </row>
    <row r="161" spans="2:70" ht="13.15" customHeight="1">
      <c r="C161" s="1178" t="s">
        <v>13787</v>
      </c>
      <c r="D161" s="1181" t="s">
        <v>14000</v>
      </c>
      <c r="E161" s="1170" t="s">
        <v>13829</v>
      </c>
      <c r="F161" s="1190" t="s">
        <v>13839</v>
      </c>
      <c r="G161" s="1167" t="s">
        <v>13840</v>
      </c>
      <c r="H161" s="1167" t="s">
        <v>13841</v>
      </c>
      <c r="J161" s="1167" t="s">
        <v>13842</v>
      </c>
      <c r="K161" s="76" t="s">
        <v>13843</v>
      </c>
      <c r="L161" s="77"/>
      <c r="M161" s="77"/>
      <c r="N161" s="77"/>
      <c r="O161" s="77"/>
      <c r="P161" s="77"/>
      <c r="Q161" s="77"/>
      <c r="R161" s="77"/>
      <c r="S161" s="77"/>
      <c r="T161" s="78"/>
      <c r="U161" s="1170" t="s">
        <v>13843</v>
      </c>
      <c r="W161" s="60" t="s">
        <v>14196</v>
      </c>
      <c r="X161" s="96" t="s">
        <v>14197</v>
      </c>
      <c r="Y161" s="96" t="s">
        <v>13879</v>
      </c>
      <c r="Z161" s="96" t="s">
        <v>14197</v>
      </c>
      <c r="AA161" s="96" t="s">
        <v>14198</v>
      </c>
      <c r="AD161" s="99" t="s">
        <v>14199</v>
      </c>
      <c r="AE161" s="99" t="s">
        <v>14200</v>
      </c>
      <c r="AF161" s="100" t="s">
        <v>14201</v>
      </c>
      <c r="AG161" s="99" t="s">
        <v>14202</v>
      </c>
      <c r="AH161" s="99" t="s">
        <v>14203</v>
      </c>
      <c r="AI161" s="99" t="s">
        <v>14204</v>
      </c>
      <c r="AJ161" s="100" t="s">
        <v>14205</v>
      </c>
      <c r="AK161" s="100" t="s">
        <v>14206</v>
      </c>
      <c r="AL161" s="100" t="s">
        <v>14207</v>
      </c>
      <c r="AM161" s="100" t="s">
        <v>14208</v>
      </c>
      <c r="AN161" s="100" t="s">
        <v>14209</v>
      </c>
      <c r="AO161" s="100" t="s">
        <v>14210</v>
      </c>
      <c r="AP161" s="100" t="s">
        <v>14211</v>
      </c>
      <c r="AQ161" s="100" t="s">
        <v>14200</v>
      </c>
      <c r="AR161" s="99" t="s">
        <v>13874</v>
      </c>
      <c r="AS161" s="100" t="s">
        <v>14202</v>
      </c>
      <c r="AT161" s="100" t="s">
        <v>14203</v>
      </c>
      <c r="AU161" s="100" t="s">
        <v>14212</v>
      </c>
      <c r="BF161" s="37">
        <v>5</v>
      </c>
      <c r="BG161" s="37">
        <v>15</v>
      </c>
      <c r="BH161" s="90"/>
      <c r="BI161" s="39" t="s">
        <v>5580</v>
      </c>
      <c r="BJ161" s="37" t="s">
        <v>5579</v>
      </c>
      <c r="BK161" s="39">
        <v>51528108</v>
      </c>
      <c r="BR161" s="39">
        <v>3132</v>
      </c>
    </row>
    <row r="162" spans="2:70">
      <c r="C162" s="1179"/>
      <c r="D162" s="1182"/>
      <c r="E162" s="1165"/>
      <c r="F162" s="1188"/>
      <c r="G162" s="1168"/>
      <c r="H162" s="1168"/>
      <c r="J162" s="1168"/>
      <c r="K162" s="79"/>
      <c r="L162" s="79"/>
      <c r="M162" s="80"/>
      <c r="N162" s="80"/>
      <c r="O162" s="80"/>
      <c r="P162" s="80"/>
      <c r="Q162" s="80"/>
      <c r="R162" s="80"/>
      <c r="S162" s="79"/>
      <c r="T162" s="80"/>
      <c r="U162" s="1165"/>
      <c r="V162" s="87"/>
      <c r="W162" s="89" t="s">
        <v>14010</v>
      </c>
      <c r="X162" s="89" t="s">
        <v>13771</v>
      </c>
      <c r="Y162" s="89" t="s">
        <v>14213</v>
      </c>
      <c r="Z162" s="89" t="s">
        <v>14011</v>
      </c>
      <c r="AA162" s="89" t="s">
        <v>14012</v>
      </c>
      <c r="AE162" s="102" t="str">
        <f ca="1">AV166&amp;AV178&amp;AV190&amp;AV202&amp;AV214&amp;AV226&amp;AV238&amp;AV250&amp;AV262&amp;AV274&amp;AV286&amp;AV298&amp;AV310</f>
        <v/>
      </c>
      <c r="AH162" s="102" t="str">
        <f ca="1">AV169&amp;AV181&amp;AV193&amp;AV205&amp;AV217&amp;AV229&amp;AV241&amp;AV253&amp;AV265&amp;AV277&amp;AV289&amp;AV301&amp;AV313</f>
        <v/>
      </c>
      <c r="AK162" s="102" t="str">
        <f ca="1">AV172&amp;AV184&amp;AV196&amp;AV208&amp;AV220&amp;AV232&amp;AV244&amp;AV256&amp;AV268&amp;AV280&amp;AV292&amp;AV304&amp;AV316</f>
        <v/>
      </c>
      <c r="AN162" s="102" t="str">
        <f ca="1">AV175&amp;AV187&amp;AV199&amp;AV211&amp;AV223&amp;AV235&amp;AV247&amp;AV259&amp;AV271&amp;AV283&amp;AV295&amp;AV307&amp;AV319</f>
        <v/>
      </c>
      <c r="AQ162" s="102" t="str">
        <f ca="1">AT166&amp;AT178&amp;AT190&amp;AT202&amp;AT214&amp;AT226&amp;AT238&amp;AT250&amp;AT262&amp;AT274&amp;AT286&amp;AT298&amp;AT310</f>
        <v/>
      </c>
      <c r="BF162" s="37">
        <v>5</v>
      </c>
      <c r="BG162" s="37">
        <v>15</v>
      </c>
      <c r="BH162" s="90"/>
      <c r="BI162" s="39" t="s">
        <v>5584</v>
      </c>
      <c r="BJ162" s="37" t="s">
        <v>5583</v>
      </c>
      <c r="BK162" s="39">
        <v>51528109</v>
      </c>
      <c r="BR162" s="39">
        <v>3133</v>
      </c>
    </row>
    <row r="163" spans="2:70">
      <c r="C163" s="1180"/>
      <c r="D163" s="1183"/>
      <c r="E163" s="1166"/>
      <c r="F163" s="1189"/>
      <c r="G163" s="1169"/>
      <c r="H163" s="1169"/>
      <c r="J163" s="1169"/>
      <c r="K163" s="81"/>
      <c r="L163" s="81"/>
      <c r="M163" s="82"/>
      <c r="N163" s="82"/>
      <c r="O163" s="82"/>
      <c r="P163" s="82"/>
      <c r="Q163" s="82"/>
      <c r="R163" s="82"/>
      <c r="S163" s="81"/>
      <c r="T163" s="82"/>
      <c r="U163" s="1166"/>
      <c r="V163" s="87"/>
      <c r="W163" s="89"/>
      <c r="X163" s="89"/>
      <c r="Y163" s="89" t="s">
        <v>14214</v>
      </c>
      <c r="Z163" s="89" t="s">
        <v>14013</v>
      </c>
      <c r="AA163" s="89"/>
      <c r="AE163" s="87"/>
      <c r="AH163" s="112" t="s">
        <v>14215</v>
      </c>
      <c r="AI163" s="112" t="s">
        <v>14216</v>
      </c>
      <c r="AK163" s="112" t="s">
        <v>14217</v>
      </c>
      <c r="AQ163" s="112" t="s">
        <v>14218</v>
      </c>
      <c r="AR163" s="112" t="s">
        <v>14689</v>
      </c>
      <c r="BF163" s="37">
        <v>5</v>
      </c>
      <c r="BG163" s="37">
        <v>15</v>
      </c>
      <c r="BH163" s="90"/>
      <c r="BI163" s="39" t="s">
        <v>5588</v>
      </c>
      <c r="BJ163" s="37" t="s">
        <v>5587</v>
      </c>
      <c r="BK163" s="39">
        <v>51528110</v>
      </c>
      <c r="BR163" s="39">
        <v>3134</v>
      </c>
    </row>
    <row r="164" spans="2:70">
      <c r="C164" s="43" t="s">
        <v>14219</v>
      </c>
      <c r="D164" s="43"/>
      <c r="E164" s="43" t="s">
        <v>14219</v>
      </c>
      <c r="F164" s="43" t="s">
        <v>14219</v>
      </c>
      <c r="G164" s="43" t="s">
        <v>14220</v>
      </c>
      <c r="H164" s="43" t="s">
        <v>14219</v>
      </c>
      <c r="J164" s="43" t="s">
        <v>14220</v>
      </c>
      <c r="K164" s="37"/>
      <c r="L164" s="37"/>
      <c r="M164" s="37"/>
      <c r="N164" s="37"/>
      <c r="O164" s="37"/>
      <c r="P164" s="37"/>
      <c r="Q164" s="37"/>
      <c r="R164" s="37"/>
      <c r="S164" s="37"/>
      <c r="T164" s="37"/>
      <c r="U164" s="43" t="s">
        <v>14219</v>
      </c>
      <c r="W164" s="90"/>
      <c r="X164" s="90"/>
      <c r="Y164" s="90"/>
      <c r="Z164" s="89"/>
      <c r="AA164" s="89"/>
      <c r="AC164" s="88"/>
      <c r="AH164" s="112" t="s">
        <v>14221</v>
      </c>
      <c r="BF164" s="37">
        <v>5</v>
      </c>
      <c r="BG164" s="37">
        <v>15</v>
      </c>
      <c r="BH164" s="62"/>
      <c r="BI164" s="39" t="s">
        <v>5592</v>
      </c>
      <c r="BJ164" s="37" t="s">
        <v>5591</v>
      </c>
      <c r="BK164" s="39">
        <v>51528111</v>
      </c>
      <c r="BR164" s="39">
        <v>3231</v>
      </c>
    </row>
    <row r="165" spans="2:70">
      <c r="C165" s="70">
        <v>6</v>
      </c>
      <c r="D165" s="71"/>
      <c r="E165" s="70">
        <v>2</v>
      </c>
      <c r="F165" s="70">
        <v>2</v>
      </c>
      <c r="G165" s="71" t="s">
        <v>13960</v>
      </c>
      <c r="H165" s="70">
        <v>5</v>
      </c>
      <c r="J165" s="71" t="s">
        <v>14222</v>
      </c>
      <c r="K165" s="39">
        <v>1</v>
      </c>
      <c r="L165" s="39">
        <v>2</v>
      </c>
      <c r="M165" s="39">
        <v>3</v>
      </c>
      <c r="N165" s="39">
        <v>4</v>
      </c>
      <c r="O165" s="39">
        <v>5</v>
      </c>
      <c r="P165" s="39">
        <v>6</v>
      </c>
      <c r="Q165" s="39">
        <v>7</v>
      </c>
      <c r="R165" s="39">
        <v>8</v>
      </c>
      <c r="S165" s="39">
        <v>9</v>
      </c>
      <c r="T165" s="39">
        <v>10</v>
      </c>
      <c r="U165" s="70">
        <v>2</v>
      </c>
      <c r="W165" s="127" t="s">
        <v>13960</v>
      </c>
      <c r="X165" s="62"/>
      <c r="Y165" s="62"/>
      <c r="Z165" s="44"/>
      <c r="AA165" s="44"/>
      <c r="AC165" s="88"/>
      <c r="BF165" s="37">
        <v>5</v>
      </c>
      <c r="BG165" s="37">
        <v>16</v>
      </c>
      <c r="BH165" s="60" t="s">
        <v>804</v>
      </c>
      <c r="BI165" s="39" t="s">
        <v>6157</v>
      </c>
      <c r="BJ165" s="37" t="s">
        <v>804</v>
      </c>
      <c r="BK165" s="39">
        <v>51633100</v>
      </c>
      <c r="BR165" s="39">
        <v>3233</v>
      </c>
    </row>
    <row r="166" spans="2:70">
      <c r="B166" s="59">
        <v>161</v>
      </c>
      <c r="C166" s="41"/>
      <c r="D166" s="177">
        <f ca="1">IF(G166&gt;0,1,0)</f>
        <v>0</v>
      </c>
      <c r="E166" s="72">
        <v>11</v>
      </c>
      <c r="F166" s="72">
        <v>1</v>
      </c>
      <c r="G166" s="85">
        <f ca="1">ROUND(INDIRECT($B$1&amp;G$153&amp;$B166)*1000,0)</f>
        <v>0</v>
      </c>
      <c r="H166" s="85">
        <f ca="1">INDIRECT($B$1&amp;H$153&amp;$B166)</f>
        <v>0</v>
      </c>
      <c r="I166" s="85" t="str">
        <f t="shared" ref="I166:I229" ca="1" si="87">IF(H166=0,"",RIGHT("00000"&amp;H166,5))</f>
        <v/>
      </c>
      <c r="J166" s="85">
        <f ca="1">INDIRECT($B$1&amp;I$153&amp;$B166)</f>
        <v>0</v>
      </c>
      <c r="K166" s="84"/>
      <c r="L166" s="152">
        <f ca="1">IF(INDIRECT($B$1&amp;K$153&amp;$B166)="〇",L$165,0)</f>
        <v>0</v>
      </c>
      <c r="M166" s="84"/>
      <c r="N166" s="84"/>
      <c r="O166" s="152">
        <f ca="1">IF(INDIRECT($B$1&amp;N$153&amp;$B166)="〇",O$165,0)</f>
        <v>0</v>
      </c>
      <c r="P166" s="84"/>
      <c r="Q166" s="84"/>
      <c r="R166" s="152">
        <f ca="1">IF(INDIRECT($B$1&amp;Q$153&amp;$B166)="〇",R$165,0)</f>
        <v>0</v>
      </c>
      <c r="S166" s="143" t="s">
        <v>83</v>
      </c>
      <c r="T166" s="143"/>
      <c r="U166" s="150">
        <f t="shared" ref="U166:U197" ca="1" si="88">SUM(K166:R166)</f>
        <v>0</v>
      </c>
      <c r="W166" s="37">
        <f ca="1">I138</f>
        <v>0</v>
      </c>
      <c r="X166" s="37">
        <f ca="1">INT(H166/1000)</f>
        <v>0</v>
      </c>
      <c r="Y166" s="37">
        <f t="shared" ref="Y166:Y229" ca="1" si="89">IF(AND($X$21&gt;0,X166&gt;0),IF($X$21=X166,1,IF(ISERROR(VLOOKUP($X$21*100+X166,$BR$6:$BR$211,1,FALSE)),3,2)),0)</f>
        <v>0</v>
      </c>
      <c r="Z166" s="37">
        <f t="shared" ref="Z166:Z229" ca="1" si="90">COUNTIF(K166:R166,"&gt;0")</f>
        <v>0</v>
      </c>
      <c r="AA166" s="37">
        <f ca="1">IF(G166&gt;0,IF(AND(H166&gt;0,J166&gt;0,U166&gt;0),0,1),0)</f>
        <v>0</v>
      </c>
      <c r="AB166" s="91" t="s">
        <v>14223</v>
      </c>
      <c r="AD166" s="189"/>
      <c r="AE166" s="189"/>
      <c r="AF166" s="190" t="s">
        <v>14224</v>
      </c>
      <c r="AG166" s="107">
        <f ca="1">IF(G166&gt;0,IF(H166=0,1,0),IF(H166=0,0,2))</f>
        <v>0</v>
      </c>
      <c r="AH166" s="102" t="str">
        <f t="shared" ref="AH166:AH229" ca="1" si="91">IF(AG166=1,AH$163&amp;AB166&amp;AI$163,IF(AG166=2,AB166&amp;AH$164,""))</f>
        <v/>
      </c>
      <c r="AJ166" s="121">
        <f ca="1">IF(I166="",0,IF(ISERROR(VLOOKUP(I166,Code!$AF$201:$AF$2116,1,FALSE)),1,0))</f>
        <v>0</v>
      </c>
      <c r="AK166" s="102" t="str">
        <f t="shared" ref="AK166:AK229" ca="1" si="92">IF(AJ166=1,AB166&amp;AK$163,"")</f>
        <v/>
      </c>
      <c r="AM166" s="107">
        <f ca="1">IF(H166=0,0,IF(Z166&gt;1,1,0))</f>
        <v>0</v>
      </c>
      <c r="AN166" s="102" t="str">
        <f ca="1">IF(AM166&gt;0,AO166,"")</f>
        <v/>
      </c>
      <c r="AO166" s="112" t="s">
        <v>14225</v>
      </c>
      <c r="AP166" s="107">
        <f ca="1">IF(Y166=1,IF(J166&gt;$BV$6,1,0),IF(Y166=2,IF(J166&gt;$BV$7,1,0),IF(Y166=3,IF(OR(J166&lt;$BU$8,J166&gt;$BV$8),1,0),0)))</f>
        <v>0</v>
      </c>
      <c r="AQ166" s="102" t="str">
        <f ca="1">IF(AP166&gt;0,AQ$163&amp;AB166&amp;AR$163,"")</f>
        <v/>
      </c>
      <c r="AT166" s="102" t="str">
        <f ca="1">AW166&amp;AW169&amp;AW172&amp;AW175</f>
        <v/>
      </c>
      <c r="AV166" s="102" t="str">
        <f ca="1">AE166&amp;AE167&amp;AE168&amp;AH166&amp;AH167&amp;AH168&amp;AK166&amp;AK167&amp;AK168&amp;AN166&amp;AN167&amp;AN168</f>
        <v/>
      </c>
      <c r="AW166" s="102" t="str">
        <f ca="1">AQ166&amp;AQ167&amp;AQ168</f>
        <v/>
      </c>
      <c r="BF166" s="37">
        <v>5</v>
      </c>
      <c r="BG166" s="37">
        <v>16</v>
      </c>
      <c r="BH166" s="90"/>
      <c r="BI166" s="39" t="s">
        <v>6161</v>
      </c>
      <c r="BJ166" s="37" t="s">
        <v>6160</v>
      </c>
      <c r="BK166" s="39">
        <v>51633101</v>
      </c>
      <c r="BR166" s="39">
        <v>3234</v>
      </c>
    </row>
    <row r="167" spans="2:70">
      <c r="B167" s="59">
        <v>163</v>
      </c>
      <c r="C167" s="41"/>
      <c r="D167" s="177">
        <f t="shared" ref="D167:D230" ca="1" si="93">IF(G167&gt;0,1,0)</f>
        <v>0</v>
      </c>
      <c r="E167" s="72">
        <f t="shared" ref="E167:E177" si="94">E166</f>
        <v>11</v>
      </c>
      <c r="F167" s="72">
        <v>2</v>
      </c>
      <c r="G167" s="85">
        <f ca="1">ROUND(INDIRECT($B$1&amp;G$153&amp;$B167)*1000,0)</f>
        <v>0</v>
      </c>
      <c r="H167" s="85">
        <f t="shared" ref="H167:H168" ca="1" si="95">INDIRECT($B$1&amp;H$153&amp;$B167)</f>
        <v>0</v>
      </c>
      <c r="I167" s="85" t="str">
        <f t="shared" ca="1" si="87"/>
        <v/>
      </c>
      <c r="J167" s="85">
        <f ca="1">INDIRECT($B$1&amp;I$153&amp;$B167)</f>
        <v>0</v>
      </c>
      <c r="K167" s="84"/>
      <c r="L167" s="152">
        <f t="shared" ref="L167:L168" ca="1" si="96">IF(INDIRECT($B$1&amp;K$153&amp;$B167)="〇",L$165,0)</f>
        <v>0</v>
      </c>
      <c r="M167" s="84"/>
      <c r="N167" s="84"/>
      <c r="O167" s="152">
        <f t="shared" ref="O167:O168" ca="1" si="97">IF(INDIRECT($B$1&amp;N$153&amp;$B167)="〇",O$165,0)</f>
        <v>0</v>
      </c>
      <c r="P167" s="84"/>
      <c r="Q167" s="84"/>
      <c r="R167" s="152">
        <f t="shared" ref="R167:R168" ca="1" si="98">IF(INDIRECT($B$1&amp;Q$153&amp;$B167)="〇",R$165,0)</f>
        <v>0</v>
      </c>
      <c r="S167" s="143"/>
      <c r="T167" s="143"/>
      <c r="U167" s="150">
        <f t="shared" ca="1" si="88"/>
        <v>0</v>
      </c>
      <c r="W167" s="37">
        <f ca="1">SUM(G166:G177)</f>
        <v>0</v>
      </c>
      <c r="X167" s="37">
        <f t="shared" ref="X167:X230" ca="1" si="99">INT(H167/1000)</f>
        <v>0</v>
      </c>
      <c r="Y167" s="37">
        <f t="shared" ca="1" si="89"/>
        <v>0</v>
      </c>
      <c r="Z167" s="37">
        <f t="shared" ca="1" si="90"/>
        <v>0</v>
      </c>
      <c r="AA167" s="37">
        <f t="shared" ref="AA167:AA230" ca="1" si="100">IF(G167&gt;0,IF(AND(H167&gt;0,J167&gt;0,U167&gt;0),0,1),0)</f>
        <v>0</v>
      </c>
      <c r="AB167" s="91" t="s">
        <v>14226</v>
      </c>
      <c r="AD167" s="189"/>
      <c r="AE167" s="189"/>
      <c r="AF167" s="190" t="s">
        <v>14227</v>
      </c>
      <c r="AG167" s="107">
        <f t="shared" ref="AG167:AG230" ca="1" si="101">IF(G167&gt;0,IF(H167=0,1,0),IF(H167=0,0,2))</f>
        <v>0</v>
      </c>
      <c r="AH167" s="102" t="str">
        <f t="shared" ca="1" si="91"/>
        <v/>
      </c>
      <c r="AJ167" s="121">
        <f ca="1">IF(I167="",0,IF(ISERROR(VLOOKUP(I167,Code!$AF$201:$AF$2116,1,FALSE)),1,0))</f>
        <v>0</v>
      </c>
      <c r="AK167" s="102" t="str">
        <f t="shared" ca="1" si="92"/>
        <v/>
      </c>
      <c r="AM167" s="107">
        <f t="shared" ref="AM167:AM230" ca="1" si="102">IF(H167=0,0,IF(Z167&gt;1,1,0))</f>
        <v>0</v>
      </c>
      <c r="AN167" s="102" t="str">
        <f t="shared" ref="AN167:AN230" ca="1" si="103">IF(AM167&gt;0,AO167,"")</f>
        <v/>
      </c>
      <c r="AO167" s="112" t="s">
        <v>14228</v>
      </c>
      <c r="AP167" s="107">
        <f t="shared" ref="AP167:AP230" ca="1" si="104">IF(Y167=1,IF(J167&gt;$BV$6,1,0),IF(Y167=2,IF(J167&gt;$BV$7,1,0),IF(Y167=3,IF(OR(J167&lt;$BU$8,J167&gt;$BV$8),1,0),0)))</f>
        <v>0</v>
      </c>
      <c r="AQ167" s="102" t="str">
        <f t="shared" ref="AQ167:AQ230" ca="1" si="105">IF(AP167&gt;0,AQ$163&amp;AB167&amp;AR$163,"")</f>
        <v/>
      </c>
      <c r="BF167" s="37">
        <v>5</v>
      </c>
      <c r="BG167" s="37">
        <v>16</v>
      </c>
      <c r="BH167" s="90"/>
      <c r="BI167" s="39" t="s">
        <v>6165</v>
      </c>
      <c r="BJ167" s="37" t="s">
        <v>6164</v>
      </c>
      <c r="BK167" s="39">
        <v>51633102</v>
      </c>
      <c r="BR167" s="39">
        <v>3235</v>
      </c>
    </row>
    <row r="168" spans="2:70">
      <c r="B168" s="59">
        <v>165</v>
      </c>
      <c r="C168" s="41"/>
      <c r="D168" s="177">
        <f t="shared" ca="1" si="93"/>
        <v>0</v>
      </c>
      <c r="E168" s="72">
        <f t="shared" si="94"/>
        <v>11</v>
      </c>
      <c r="F168" s="72">
        <v>3</v>
      </c>
      <c r="G168" s="85">
        <f ca="1">ROUND(INDIRECT($B$1&amp;G$153&amp;$B168)*1000,0)</f>
        <v>0</v>
      </c>
      <c r="H168" s="85">
        <f t="shared" ca="1" si="95"/>
        <v>0</v>
      </c>
      <c r="I168" s="85" t="str">
        <f t="shared" ca="1" si="87"/>
        <v/>
      </c>
      <c r="J168" s="85">
        <f ca="1">INDIRECT($B$1&amp;I$153&amp;$B168)</f>
        <v>0</v>
      </c>
      <c r="K168" s="84"/>
      <c r="L168" s="152">
        <f t="shared" ca="1" si="96"/>
        <v>0</v>
      </c>
      <c r="M168" s="84"/>
      <c r="N168" s="84"/>
      <c r="O168" s="152">
        <f t="shared" ca="1" si="97"/>
        <v>0</v>
      </c>
      <c r="P168" s="84"/>
      <c r="Q168" s="84"/>
      <c r="R168" s="152">
        <f t="shared" ca="1" si="98"/>
        <v>0</v>
      </c>
      <c r="S168" s="143"/>
      <c r="T168" s="143"/>
      <c r="U168" s="150">
        <f t="shared" ca="1" si="88"/>
        <v>0</v>
      </c>
      <c r="X168" s="37">
        <f t="shared" ca="1" si="99"/>
        <v>0</v>
      </c>
      <c r="Y168" s="37">
        <f t="shared" ca="1" si="89"/>
        <v>0</v>
      </c>
      <c r="Z168" s="37">
        <f t="shared" ca="1" si="90"/>
        <v>0</v>
      </c>
      <c r="AA168" s="37">
        <f t="shared" ca="1" si="100"/>
        <v>0</v>
      </c>
      <c r="AB168" s="91" t="s">
        <v>14229</v>
      </c>
      <c r="AD168" s="189"/>
      <c r="AE168" s="189"/>
      <c r="AF168" s="190" t="s">
        <v>14230</v>
      </c>
      <c r="AG168" s="107">
        <f t="shared" ca="1" si="101"/>
        <v>0</v>
      </c>
      <c r="AH168" s="102" t="str">
        <f t="shared" ca="1" si="91"/>
        <v/>
      </c>
      <c r="AJ168" s="121">
        <f ca="1">IF(I168="",0,IF(ISERROR(VLOOKUP(I168,Code!$AF$201:$AF$2116,1,FALSE)),1,0))</f>
        <v>0</v>
      </c>
      <c r="AK168" s="102" t="str">
        <f t="shared" ca="1" si="92"/>
        <v/>
      </c>
      <c r="AM168" s="107">
        <f t="shared" ca="1" si="102"/>
        <v>0</v>
      </c>
      <c r="AN168" s="102" t="str">
        <f t="shared" ca="1" si="103"/>
        <v/>
      </c>
      <c r="AO168" s="112" t="s">
        <v>14231</v>
      </c>
      <c r="AP168" s="107">
        <f t="shared" ca="1" si="104"/>
        <v>0</v>
      </c>
      <c r="AQ168" s="102" t="str">
        <f t="shared" ca="1" si="105"/>
        <v/>
      </c>
      <c r="BF168" s="37">
        <v>5</v>
      </c>
      <c r="BG168" s="37">
        <v>16</v>
      </c>
      <c r="BH168" s="90"/>
      <c r="BI168" s="39" t="s">
        <v>6169</v>
      </c>
      <c r="BJ168" s="37" t="s">
        <v>6168</v>
      </c>
      <c r="BK168" s="39">
        <v>51633103</v>
      </c>
      <c r="BR168" s="39">
        <v>3328</v>
      </c>
    </row>
    <row r="169" spans="2:70">
      <c r="B169" s="59">
        <v>161</v>
      </c>
      <c r="C169" s="41"/>
      <c r="D169" s="177">
        <f t="shared" ca="1" si="93"/>
        <v>0</v>
      </c>
      <c r="E169" s="72">
        <f t="shared" si="94"/>
        <v>11</v>
      </c>
      <c r="F169" s="72">
        <v>4</v>
      </c>
      <c r="G169" s="85">
        <f ca="1">ROUND(INDIRECT($B$1&amp;G$154&amp;$B169)*1000,0)</f>
        <v>0</v>
      </c>
      <c r="H169" s="85">
        <f ca="1">INDIRECT($B$1&amp;H$154&amp;$B169)</f>
        <v>0</v>
      </c>
      <c r="I169" s="85" t="str">
        <f t="shared" ca="1" si="87"/>
        <v/>
      </c>
      <c r="J169" s="85">
        <f ca="1">INDIRECT($B$1&amp;I$154&amp;$B169)</f>
        <v>0</v>
      </c>
      <c r="K169" s="84"/>
      <c r="L169" s="152">
        <f ca="1">IF(INDIRECT($B$1&amp;K$154&amp;$B169)="〇",L$165,0)</f>
        <v>0</v>
      </c>
      <c r="M169" s="84"/>
      <c r="N169" s="84"/>
      <c r="O169" s="152">
        <f ca="1">IF(INDIRECT($B$1&amp;N$154&amp;$B169)="〇",O$165,0)</f>
        <v>0</v>
      </c>
      <c r="P169" s="84"/>
      <c r="Q169" s="84"/>
      <c r="R169" s="152">
        <f ca="1">IF(INDIRECT($B$1&amp;Q$154&amp;$B169)="〇",R$165,0)</f>
        <v>0</v>
      </c>
      <c r="S169" s="143"/>
      <c r="T169" s="143"/>
      <c r="U169" s="150">
        <f t="shared" ca="1" si="88"/>
        <v>0</v>
      </c>
      <c r="X169" s="37">
        <f t="shared" ca="1" si="99"/>
        <v>0</v>
      </c>
      <c r="Y169" s="37">
        <f t="shared" ca="1" si="89"/>
        <v>0</v>
      </c>
      <c r="Z169" s="37">
        <f t="shared" ca="1" si="90"/>
        <v>0</v>
      </c>
      <c r="AA169" s="37">
        <f t="shared" ca="1" si="100"/>
        <v>0</v>
      </c>
      <c r="AB169" s="91" t="s">
        <v>14232</v>
      </c>
      <c r="AG169" s="107">
        <f t="shared" ca="1" si="101"/>
        <v>0</v>
      </c>
      <c r="AH169" s="102" t="str">
        <f t="shared" ca="1" si="91"/>
        <v/>
      </c>
      <c r="AJ169" s="121">
        <f ca="1">IF(I169="",0,IF(ISERROR(VLOOKUP(I169,Code!$AF$201:$AF$2116,1,FALSE)),1,0))</f>
        <v>0</v>
      </c>
      <c r="AK169" s="102" t="str">
        <f t="shared" ca="1" si="92"/>
        <v/>
      </c>
      <c r="AM169" s="107">
        <f t="shared" ca="1" si="102"/>
        <v>0</v>
      </c>
      <c r="AN169" s="102" t="str">
        <f t="shared" ca="1" si="103"/>
        <v/>
      </c>
      <c r="AO169" s="112" t="s">
        <v>14233</v>
      </c>
      <c r="AP169" s="107">
        <f t="shared" ca="1" si="104"/>
        <v>0</v>
      </c>
      <c r="AQ169" s="102" t="str">
        <f t="shared" ca="1" si="105"/>
        <v/>
      </c>
      <c r="AV169" s="102" t="str">
        <f ca="1">AH169&amp;AH170&amp;AH171&amp;AK169&amp;AK170&amp;AK171&amp;AN169&amp;AN170&amp;AN171</f>
        <v/>
      </c>
      <c r="AW169" s="102" t="str">
        <f ca="1">AQ169&amp;AQ170&amp;AQ171</f>
        <v/>
      </c>
      <c r="BF169" s="37">
        <v>5</v>
      </c>
      <c r="BG169" s="37">
        <v>16</v>
      </c>
      <c r="BH169" s="62"/>
      <c r="BI169" s="39" t="s">
        <v>6173</v>
      </c>
      <c r="BJ169" s="37" t="s">
        <v>6172</v>
      </c>
      <c r="BK169" s="39">
        <v>51633104</v>
      </c>
      <c r="BR169" s="39">
        <v>3331</v>
      </c>
    </row>
    <row r="170" spans="2:70">
      <c r="B170" s="59">
        <v>163</v>
      </c>
      <c r="C170" s="41"/>
      <c r="D170" s="177">
        <f t="shared" ca="1" si="93"/>
        <v>0</v>
      </c>
      <c r="E170" s="72">
        <f t="shared" si="94"/>
        <v>11</v>
      </c>
      <c r="F170" s="72">
        <v>5</v>
      </c>
      <c r="G170" s="85">
        <f ca="1">ROUND(INDIRECT($B$1&amp;G$154&amp;$B170)*1000,0)</f>
        <v>0</v>
      </c>
      <c r="H170" s="85">
        <f t="shared" ref="H170:H171" ca="1" si="106">INDIRECT($B$1&amp;H$154&amp;$B170)</f>
        <v>0</v>
      </c>
      <c r="I170" s="85" t="str">
        <f t="shared" ca="1" si="87"/>
        <v/>
      </c>
      <c r="J170" s="85">
        <f ca="1">INDIRECT($B$1&amp;I$154&amp;$B170)</f>
        <v>0</v>
      </c>
      <c r="K170" s="84"/>
      <c r="L170" s="152">
        <f t="shared" ref="L170:L171" ca="1" si="107">IF(INDIRECT($B$1&amp;K$154&amp;$B170)="〇",L$165,0)</f>
        <v>0</v>
      </c>
      <c r="M170" s="84"/>
      <c r="N170" s="84"/>
      <c r="O170" s="152">
        <f t="shared" ref="O170:O171" ca="1" si="108">IF(INDIRECT($B$1&amp;N$154&amp;$B170)="〇",O$165,0)</f>
        <v>0</v>
      </c>
      <c r="P170" s="84"/>
      <c r="Q170" s="84"/>
      <c r="R170" s="152">
        <f t="shared" ref="R170:R171" ca="1" si="109">IF(INDIRECT($B$1&amp;Q$154&amp;$B170)="〇",R$165,0)</f>
        <v>0</v>
      </c>
      <c r="S170" s="143"/>
      <c r="T170" s="143"/>
      <c r="U170" s="150">
        <f t="shared" ca="1" si="88"/>
        <v>0</v>
      </c>
      <c r="X170" s="37">
        <f t="shared" ca="1" si="99"/>
        <v>0</v>
      </c>
      <c r="Y170" s="37">
        <f t="shared" ca="1" si="89"/>
        <v>0</v>
      </c>
      <c r="Z170" s="37">
        <f t="shared" ca="1" si="90"/>
        <v>0</v>
      </c>
      <c r="AA170" s="37">
        <f t="shared" ca="1" si="100"/>
        <v>0</v>
      </c>
      <c r="AB170" s="91" t="s">
        <v>14234</v>
      </c>
      <c r="AG170" s="107">
        <f t="shared" ca="1" si="101"/>
        <v>0</v>
      </c>
      <c r="AH170" s="102" t="str">
        <f t="shared" ca="1" si="91"/>
        <v/>
      </c>
      <c r="AJ170" s="121">
        <f ca="1">IF(I170="",0,IF(ISERROR(VLOOKUP(I170,Code!$AF$201:$AF$2116,1,FALSE)),1,0))</f>
        <v>0</v>
      </c>
      <c r="AK170" s="102" t="str">
        <f t="shared" ca="1" si="92"/>
        <v/>
      </c>
      <c r="AM170" s="107">
        <f t="shared" ca="1" si="102"/>
        <v>0</v>
      </c>
      <c r="AN170" s="102" t="str">
        <f t="shared" ca="1" si="103"/>
        <v/>
      </c>
      <c r="AO170" s="112" t="s">
        <v>14235</v>
      </c>
      <c r="AP170" s="107">
        <f t="shared" ca="1" si="104"/>
        <v>0</v>
      </c>
      <c r="AQ170" s="102" t="str">
        <f t="shared" ca="1" si="105"/>
        <v/>
      </c>
      <c r="BF170" s="37">
        <v>5</v>
      </c>
      <c r="BG170" s="37">
        <v>17</v>
      </c>
      <c r="BH170" s="60" t="s">
        <v>809</v>
      </c>
      <c r="BI170" s="39" t="s">
        <v>6269</v>
      </c>
      <c r="BJ170" s="37" t="s">
        <v>809</v>
      </c>
      <c r="BK170" s="39">
        <v>51734100</v>
      </c>
      <c r="BR170" s="39">
        <v>3332</v>
      </c>
    </row>
    <row r="171" spans="2:70">
      <c r="B171" s="59">
        <v>165</v>
      </c>
      <c r="C171" s="41"/>
      <c r="D171" s="177">
        <f t="shared" ca="1" si="93"/>
        <v>0</v>
      </c>
      <c r="E171" s="72">
        <f t="shared" si="94"/>
        <v>11</v>
      </c>
      <c r="F171" s="72">
        <v>6</v>
      </c>
      <c r="G171" s="85">
        <f ca="1">ROUND(INDIRECT($B$1&amp;G$154&amp;$B171)*1000,0)</f>
        <v>0</v>
      </c>
      <c r="H171" s="85">
        <f t="shared" ca="1" si="106"/>
        <v>0</v>
      </c>
      <c r="I171" s="85" t="str">
        <f t="shared" ca="1" si="87"/>
        <v/>
      </c>
      <c r="J171" s="85">
        <f ca="1">INDIRECT($B$1&amp;I$154&amp;$B171)</f>
        <v>0</v>
      </c>
      <c r="K171" s="84"/>
      <c r="L171" s="152">
        <f t="shared" ca="1" si="107"/>
        <v>0</v>
      </c>
      <c r="M171" s="84"/>
      <c r="N171" s="84"/>
      <c r="O171" s="152">
        <f t="shared" ca="1" si="108"/>
        <v>0</v>
      </c>
      <c r="P171" s="84"/>
      <c r="Q171" s="84"/>
      <c r="R171" s="152">
        <f t="shared" ca="1" si="109"/>
        <v>0</v>
      </c>
      <c r="S171" s="143"/>
      <c r="T171" s="143"/>
      <c r="U171" s="150">
        <f t="shared" ca="1" si="88"/>
        <v>0</v>
      </c>
      <c r="X171" s="37">
        <f t="shared" ca="1" si="99"/>
        <v>0</v>
      </c>
      <c r="Y171" s="37">
        <f t="shared" ca="1" si="89"/>
        <v>0</v>
      </c>
      <c r="Z171" s="37">
        <f t="shared" ca="1" si="90"/>
        <v>0</v>
      </c>
      <c r="AA171" s="37">
        <f t="shared" ca="1" si="100"/>
        <v>0</v>
      </c>
      <c r="AB171" s="91" t="s">
        <v>14236</v>
      </c>
      <c r="AG171" s="107">
        <f t="shared" ca="1" si="101"/>
        <v>0</v>
      </c>
      <c r="AH171" s="102" t="str">
        <f t="shared" ca="1" si="91"/>
        <v/>
      </c>
      <c r="AJ171" s="121">
        <f ca="1">IF(I171="",0,IF(ISERROR(VLOOKUP(I171,Code!$AF$201:$AF$2116,1,FALSE)),1,0))</f>
        <v>0</v>
      </c>
      <c r="AK171" s="102" t="str">
        <f t="shared" ca="1" si="92"/>
        <v/>
      </c>
      <c r="AM171" s="107">
        <f t="shared" ca="1" si="102"/>
        <v>0</v>
      </c>
      <c r="AN171" s="102" t="str">
        <f t="shared" ca="1" si="103"/>
        <v/>
      </c>
      <c r="AO171" s="112" t="s">
        <v>14237</v>
      </c>
      <c r="AP171" s="107">
        <f t="shared" ca="1" si="104"/>
        <v>0</v>
      </c>
      <c r="AQ171" s="102" t="str">
        <f t="shared" ca="1" si="105"/>
        <v/>
      </c>
      <c r="BF171" s="37">
        <v>5</v>
      </c>
      <c r="BG171" s="37">
        <v>17</v>
      </c>
      <c r="BH171" s="90"/>
      <c r="BI171" s="39" t="s">
        <v>6273</v>
      </c>
      <c r="BJ171" s="37" t="s">
        <v>6272</v>
      </c>
      <c r="BK171" s="39">
        <v>51734101</v>
      </c>
      <c r="BR171" s="39">
        <v>3334</v>
      </c>
    </row>
    <row r="172" spans="2:70">
      <c r="B172" s="59">
        <v>161</v>
      </c>
      <c r="C172" s="41"/>
      <c r="D172" s="177">
        <f t="shared" ca="1" si="93"/>
        <v>0</v>
      </c>
      <c r="E172" s="72">
        <f t="shared" si="94"/>
        <v>11</v>
      </c>
      <c r="F172" s="72">
        <v>7</v>
      </c>
      <c r="G172" s="85">
        <f ca="1">ROUND(INDIRECT($B$1&amp;G$155&amp;$B172)*1000,0)</f>
        <v>0</v>
      </c>
      <c r="H172" s="85">
        <f ca="1">INDIRECT($B$1&amp;H$155&amp;$B172)</f>
        <v>0</v>
      </c>
      <c r="I172" s="85" t="str">
        <f t="shared" ca="1" si="87"/>
        <v/>
      </c>
      <c r="J172" s="85">
        <f ca="1">INDIRECT($B$1&amp;I$155&amp;$B172)</f>
        <v>0</v>
      </c>
      <c r="K172" s="84"/>
      <c r="L172" s="152">
        <f ca="1">IF(INDIRECT($B$1&amp;K$155&amp;$B172)="〇",L$165,0)</f>
        <v>0</v>
      </c>
      <c r="M172" s="84"/>
      <c r="N172" s="84"/>
      <c r="O172" s="152">
        <f ca="1">IF(INDIRECT($B$1&amp;N$155&amp;$B172)="〇",O$165,0)</f>
        <v>0</v>
      </c>
      <c r="P172" s="84"/>
      <c r="Q172" s="84"/>
      <c r="R172" s="152">
        <f ca="1">IF(INDIRECT($B$1&amp;Q$155&amp;$B172)="〇",R$165,0)</f>
        <v>0</v>
      </c>
      <c r="S172" s="143"/>
      <c r="T172" s="143"/>
      <c r="U172" s="150">
        <f t="shared" ca="1" si="88"/>
        <v>0</v>
      </c>
      <c r="X172" s="37">
        <f t="shared" ca="1" si="99"/>
        <v>0</v>
      </c>
      <c r="Y172" s="37">
        <f t="shared" ca="1" si="89"/>
        <v>0</v>
      </c>
      <c r="Z172" s="37">
        <f t="shared" ca="1" si="90"/>
        <v>0</v>
      </c>
      <c r="AA172" s="37">
        <f t="shared" ca="1" si="100"/>
        <v>0</v>
      </c>
      <c r="AB172" s="91" t="s">
        <v>14238</v>
      </c>
      <c r="AG172" s="107">
        <f t="shared" ca="1" si="101"/>
        <v>0</v>
      </c>
      <c r="AH172" s="102" t="str">
        <f t="shared" ca="1" si="91"/>
        <v/>
      </c>
      <c r="AJ172" s="121">
        <f ca="1">IF(I172="",0,IF(ISERROR(VLOOKUP(I172,Code!$AF$201:$AF$2116,1,FALSE)),1,0))</f>
        <v>0</v>
      </c>
      <c r="AK172" s="102" t="str">
        <f t="shared" ca="1" si="92"/>
        <v/>
      </c>
      <c r="AM172" s="107">
        <f t="shared" ca="1" si="102"/>
        <v>0</v>
      </c>
      <c r="AN172" s="102" t="str">
        <f t="shared" ca="1" si="103"/>
        <v/>
      </c>
      <c r="AO172" s="112" t="s">
        <v>14239</v>
      </c>
      <c r="AP172" s="107">
        <f t="shared" ca="1" si="104"/>
        <v>0</v>
      </c>
      <c r="AQ172" s="102" t="str">
        <f t="shared" ca="1" si="105"/>
        <v/>
      </c>
      <c r="AV172" s="102" t="str">
        <f ca="1">AH172&amp;AH173&amp;AH174&amp;AK172&amp;AK173&amp;AK174</f>
        <v/>
      </c>
      <c r="AW172" s="102" t="str">
        <f ca="1">AQ172&amp;AQ173&amp;AQ174</f>
        <v/>
      </c>
      <c r="BF172" s="37">
        <v>5</v>
      </c>
      <c r="BG172" s="37">
        <v>17</v>
      </c>
      <c r="BH172" s="90"/>
      <c r="BI172" s="39" t="s">
        <v>6277</v>
      </c>
      <c r="BJ172" s="37" t="s">
        <v>6276</v>
      </c>
      <c r="BK172" s="39">
        <v>51734102</v>
      </c>
      <c r="BR172" s="39">
        <v>3431</v>
      </c>
    </row>
    <row r="173" spans="2:70">
      <c r="B173" s="59">
        <v>163</v>
      </c>
      <c r="C173" s="41"/>
      <c r="D173" s="177">
        <f t="shared" ca="1" si="93"/>
        <v>0</v>
      </c>
      <c r="E173" s="72">
        <f t="shared" si="94"/>
        <v>11</v>
      </c>
      <c r="F173" s="72">
        <v>8</v>
      </c>
      <c r="G173" s="85">
        <f ca="1">ROUND(INDIRECT($B$1&amp;G$155&amp;$B173)*1000,0)</f>
        <v>0</v>
      </c>
      <c r="H173" s="85">
        <f t="shared" ref="H173:H174" ca="1" si="110">INDIRECT($B$1&amp;H$155&amp;$B173)</f>
        <v>0</v>
      </c>
      <c r="I173" s="85" t="str">
        <f t="shared" ca="1" si="87"/>
        <v/>
      </c>
      <c r="J173" s="85">
        <f ca="1">INDIRECT($B$1&amp;I$155&amp;$B173)</f>
        <v>0</v>
      </c>
      <c r="K173" s="84"/>
      <c r="L173" s="152">
        <f t="shared" ref="L173:L174" ca="1" si="111">IF(INDIRECT($B$1&amp;K$155&amp;$B173)="〇",L$165,0)</f>
        <v>0</v>
      </c>
      <c r="M173" s="84"/>
      <c r="N173" s="84"/>
      <c r="O173" s="152">
        <f t="shared" ref="O173:O174" ca="1" si="112">IF(INDIRECT($B$1&amp;N$155&amp;$B173)="〇",O$165,0)</f>
        <v>0</v>
      </c>
      <c r="P173" s="84"/>
      <c r="Q173" s="84"/>
      <c r="R173" s="152">
        <f t="shared" ref="R173:R174" ca="1" si="113">IF(INDIRECT($B$1&amp;Q$155&amp;$B173)="〇",R$165,0)</f>
        <v>0</v>
      </c>
      <c r="S173" s="143"/>
      <c r="T173" s="143"/>
      <c r="U173" s="150">
        <f t="shared" ca="1" si="88"/>
        <v>0</v>
      </c>
      <c r="X173" s="37">
        <f t="shared" ca="1" si="99"/>
        <v>0</v>
      </c>
      <c r="Y173" s="37">
        <f t="shared" ca="1" si="89"/>
        <v>0</v>
      </c>
      <c r="Z173" s="37">
        <f t="shared" ca="1" si="90"/>
        <v>0</v>
      </c>
      <c r="AA173" s="37">
        <f t="shared" ca="1" si="100"/>
        <v>0</v>
      </c>
      <c r="AB173" s="91" t="s">
        <v>14240</v>
      </c>
      <c r="AG173" s="107">
        <f t="shared" ca="1" si="101"/>
        <v>0</v>
      </c>
      <c r="AH173" s="102" t="str">
        <f t="shared" ca="1" si="91"/>
        <v/>
      </c>
      <c r="AJ173" s="121">
        <f ca="1">IF(I173="",0,IF(ISERROR(VLOOKUP(I173,Code!$AF$201:$AF$2116,1,FALSE)),1,0))</f>
        <v>0</v>
      </c>
      <c r="AK173" s="102" t="str">
        <f t="shared" ca="1" si="92"/>
        <v/>
      </c>
      <c r="AM173" s="107">
        <f t="shared" ca="1" si="102"/>
        <v>0</v>
      </c>
      <c r="AN173" s="102" t="str">
        <f t="shared" ca="1" si="103"/>
        <v/>
      </c>
      <c r="AO173" s="112" t="s">
        <v>14241</v>
      </c>
      <c r="AP173" s="107">
        <f t="shared" ca="1" si="104"/>
        <v>0</v>
      </c>
      <c r="AQ173" s="102" t="str">
        <f t="shared" ca="1" si="105"/>
        <v/>
      </c>
      <c r="BF173" s="37">
        <v>5</v>
      </c>
      <c r="BG173" s="37">
        <v>17</v>
      </c>
      <c r="BH173" s="90"/>
      <c r="BI173" s="39" t="s">
        <v>6281</v>
      </c>
      <c r="BJ173" s="37" t="s">
        <v>6280</v>
      </c>
      <c r="BK173" s="39">
        <v>51734103</v>
      </c>
      <c r="BR173" s="39">
        <v>3432</v>
      </c>
    </row>
    <row r="174" spans="2:70">
      <c r="B174" s="59">
        <v>165</v>
      </c>
      <c r="C174" s="41"/>
      <c r="D174" s="177">
        <f t="shared" ca="1" si="93"/>
        <v>0</v>
      </c>
      <c r="E174" s="72">
        <f t="shared" si="94"/>
        <v>11</v>
      </c>
      <c r="F174" s="72">
        <v>9</v>
      </c>
      <c r="G174" s="85">
        <f ca="1">ROUND(INDIRECT($B$1&amp;G$155&amp;$B174)*1000,0)</f>
        <v>0</v>
      </c>
      <c r="H174" s="85">
        <f t="shared" ca="1" si="110"/>
        <v>0</v>
      </c>
      <c r="I174" s="85" t="str">
        <f t="shared" ca="1" si="87"/>
        <v/>
      </c>
      <c r="J174" s="85">
        <f ca="1">INDIRECT($B$1&amp;I$155&amp;$B174)</f>
        <v>0</v>
      </c>
      <c r="K174" s="84"/>
      <c r="L174" s="152">
        <f t="shared" ca="1" si="111"/>
        <v>0</v>
      </c>
      <c r="M174" s="84"/>
      <c r="N174" s="84"/>
      <c r="O174" s="152">
        <f t="shared" ca="1" si="112"/>
        <v>0</v>
      </c>
      <c r="P174" s="84"/>
      <c r="Q174" s="84"/>
      <c r="R174" s="152">
        <f t="shared" ca="1" si="113"/>
        <v>0</v>
      </c>
      <c r="S174" s="143"/>
      <c r="T174" s="143"/>
      <c r="U174" s="150">
        <f t="shared" ca="1" si="88"/>
        <v>0</v>
      </c>
      <c r="X174" s="37">
        <f t="shared" ca="1" si="99"/>
        <v>0</v>
      </c>
      <c r="Y174" s="37">
        <f t="shared" ca="1" si="89"/>
        <v>0</v>
      </c>
      <c r="Z174" s="37">
        <f t="shared" ca="1" si="90"/>
        <v>0</v>
      </c>
      <c r="AA174" s="37">
        <f t="shared" ca="1" si="100"/>
        <v>0</v>
      </c>
      <c r="AB174" s="91" t="s">
        <v>14242</v>
      </c>
      <c r="AG174" s="107">
        <f t="shared" ca="1" si="101"/>
        <v>0</v>
      </c>
      <c r="AH174" s="102" t="str">
        <f t="shared" ca="1" si="91"/>
        <v/>
      </c>
      <c r="AJ174" s="121">
        <f ca="1">IF(I174="",0,IF(ISERROR(VLOOKUP(I174,Code!$AF$201:$AF$2116,1,FALSE)),1,0))</f>
        <v>0</v>
      </c>
      <c r="AK174" s="102" t="str">
        <f t="shared" ca="1" si="92"/>
        <v/>
      </c>
      <c r="AM174" s="107">
        <f t="shared" ca="1" si="102"/>
        <v>0</v>
      </c>
      <c r="AN174" s="102" t="str">
        <f t="shared" ca="1" si="103"/>
        <v/>
      </c>
      <c r="AO174" s="112" t="s">
        <v>14243</v>
      </c>
      <c r="AP174" s="107">
        <f t="shared" ca="1" si="104"/>
        <v>0</v>
      </c>
      <c r="AQ174" s="102" t="str">
        <f t="shared" ca="1" si="105"/>
        <v/>
      </c>
      <c r="BF174" s="37">
        <v>5</v>
      </c>
      <c r="BG174" s="37">
        <v>17</v>
      </c>
      <c r="BH174" s="90"/>
      <c r="BI174" s="39" t="s">
        <v>6285</v>
      </c>
      <c r="BJ174" s="37" t="s">
        <v>6284</v>
      </c>
      <c r="BK174" s="39">
        <v>51734104</v>
      </c>
      <c r="BR174" s="39">
        <v>3433</v>
      </c>
    </row>
    <row r="175" spans="2:70">
      <c r="B175" s="59">
        <v>161</v>
      </c>
      <c r="C175" s="41"/>
      <c r="D175" s="177">
        <f t="shared" ca="1" si="93"/>
        <v>0</v>
      </c>
      <c r="E175" s="72">
        <f t="shared" si="94"/>
        <v>11</v>
      </c>
      <c r="F175" s="72">
        <v>10</v>
      </c>
      <c r="G175" s="85">
        <f ca="1">ROUND(INDIRECT($B$1&amp;G$156&amp;$B175)*1000,0)</f>
        <v>0</v>
      </c>
      <c r="H175" s="85">
        <f ca="1">INDIRECT($B$1&amp;H$156&amp;$B175)</f>
        <v>0</v>
      </c>
      <c r="I175" s="85" t="str">
        <f t="shared" ca="1" si="87"/>
        <v/>
      </c>
      <c r="J175" s="85">
        <f ca="1">INDIRECT($B$1&amp;I$156&amp;$B175)</f>
        <v>0</v>
      </c>
      <c r="K175" s="84"/>
      <c r="L175" s="152">
        <f ca="1">IF(INDIRECT($B$1&amp;K$156&amp;$B175)="〇",L$165,0)</f>
        <v>0</v>
      </c>
      <c r="M175" s="84"/>
      <c r="N175" s="84"/>
      <c r="O175" s="152">
        <f ca="1">IF(INDIRECT($B$1&amp;N$156&amp;$B175)="〇",O$165,0)</f>
        <v>0</v>
      </c>
      <c r="P175" s="84"/>
      <c r="Q175" s="84"/>
      <c r="R175" s="152">
        <f ca="1">IF(INDIRECT($B$1&amp;Q$156&amp;$B175)="〇",R$165,0)</f>
        <v>0</v>
      </c>
      <c r="S175" s="143"/>
      <c r="T175" s="143"/>
      <c r="U175" s="150">
        <f t="shared" ca="1" si="88"/>
        <v>0</v>
      </c>
      <c r="X175" s="37">
        <f t="shared" ca="1" si="99"/>
        <v>0</v>
      </c>
      <c r="Y175" s="37">
        <f t="shared" ca="1" si="89"/>
        <v>0</v>
      </c>
      <c r="Z175" s="37">
        <f t="shared" ca="1" si="90"/>
        <v>0</v>
      </c>
      <c r="AA175" s="37">
        <f t="shared" ca="1" si="100"/>
        <v>0</v>
      </c>
      <c r="AB175" s="91" t="s">
        <v>14244</v>
      </c>
      <c r="AG175" s="107">
        <f t="shared" ca="1" si="101"/>
        <v>0</v>
      </c>
      <c r="AH175" s="102" t="str">
        <f t="shared" ca="1" si="91"/>
        <v/>
      </c>
      <c r="AJ175" s="121">
        <f ca="1">IF(I175="",0,IF(ISERROR(VLOOKUP(I175,Code!$AF$201:$AF$2116,1,FALSE)),1,0))</f>
        <v>0</v>
      </c>
      <c r="AK175" s="102" t="str">
        <f t="shared" ca="1" si="92"/>
        <v/>
      </c>
      <c r="AM175" s="107">
        <f t="shared" ca="1" si="102"/>
        <v>0</v>
      </c>
      <c r="AN175" s="102" t="str">
        <f t="shared" ca="1" si="103"/>
        <v/>
      </c>
      <c r="AO175" s="112" t="s">
        <v>14245</v>
      </c>
      <c r="AP175" s="107">
        <f t="shared" ca="1" si="104"/>
        <v>0</v>
      </c>
      <c r="AQ175" s="102" t="str">
        <f t="shared" ca="1" si="105"/>
        <v/>
      </c>
      <c r="AV175" s="102" t="str">
        <f ca="1">AH175&amp;AH176&amp;AH177&amp;AK175&amp;AK176&amp;AK177</f>
        <v/>
      </c>
      <c r="AW175" s="102" t="str">
        <f ca="1">AQ175&amp;AQ176&amp;AQ177</f>
        <v/>
      </c>
      <c r="BF175" s="37">
        <v>5</v>
      </c>
      <c r="BG175" s="37">
        <v>17</v>
      </c>
      <c r="BH175" s="90"/>
      <c r="BI175" s="39" t="s">
        <v>6289</v>
      </c>
      <c r="BJ175" s="37" t="s">
        <v>6288</v>
      </c>
      <c r="BK175" s="39">
        <v>51734105</v>
      </c>
      <c r="BR175" s="39">
        <v>3434</v>
      </c>
    </row>
    <row r="176" spans="2:70">
      <c r="B176" s="59">
        <v>163</v>
      </c>
      <c r="C176" s="41"/>
      <c r="D176" s="177">
        <f t="shared" ca="1" si="93"/>
        <v>0</v>
      </c>
      <c r="E176" s="72">
        <f t="shared" si="94"/>
        <v>11</v>
      </c>
      <c r="F176" s="72">
        <v>11</v>
      </c>
      <c r="G176" s="85">
        <f ca="1">ROUND(INDIRECT($B$1&amp;G$156&amp;$B176)*1000,0)</f>
        <v>0</v>
      </c>
      <c r="H176" s="85">
        <f t="shared" ref="H176:H177" ca="1" si="114">INDIRECT($B$1&amp;H$156&amp;$B176)</f>
        <v>0</v>
      </c>
      <c r="I176" s="85" t="str">
        <f t="shared" ca="1" si="87"/>
        <v/>
      </c>
      <c r="J176" s="85">
        <f ca="1">INDIRECT($B$1&amp;I$156&amp;$B176)</f>
        <v>0</v>
      </c>
      <c r="K176" s="84"/>
      <c r="L176" s="152">
        <f t="shared" ref="L176:L177" ca="1" si="115">IF(INDIRECT($B$1&amp;K$156&amp;$B176)="〇",L$165,0)</f>
        <v>0</v>
      </c>
      <c r="M176" s="84"/>
      <c r="N176" s="84"/>
      <c r="O176" s="152">
        <f t="shared" ref="O176:O177" ca="1" si="116">IF(INDIRECT($B$1&amp;N$156&amp;$B176)="〇",O$165,0)</f>
        <v>0</v>
      </c>
      <c r="P176" s="84"/>
      <c r="Q176" s="84"/>
      <c r="R176" s="152">
        <f t="shared" ref="R176:R177" ca="1" si="117">IF(INDIRECT($B$1&amp;Q$156&amp;$B176)="〇",R$165,0)</f>
        <v>0</v>
      </c>
      <c r="S176" s="143"/>
      <c r="T176" s="143"/>
      <c r="U176" s="150">
        <f t="shared" ca="1" si="88"/>
        <v>0</v>
      </c>
      <c r="X176" s="37">
        <f t="shared" ca="1" si="99"/>
        <v>0</v>
      </c>
      <c r="Y176" s="37">
        <f t="shared" ca="1" si="89"/>
        <v>0</v>
      </c>
      <c r="Z176" s="37">
        <f t="shared" ca="1" si="90"/>
        <v>0</v>
      </c>
      <c r="AA176" s="37">
        <f t="shared" ca="1" si="100"/>
        <v>0</v>
      </c>
      <c r="AB176" s="91" t="s">
        <v>14246</v>
      </c>
      <c r="AG176" s="107">
        <f t="shared" ca="1" si="101"/>
        <v>0</v>
      </c>
      <c r="AH176" s="102" t="str">
        <f t="shared" ca="1" si="91"/>
        <v/>
      </c>
      <c r="AJ176" s="121">
        <f ca="1">IF(I176="",0,IF(ISERROR(VLOOKUP(I176,Code!$AF$201:$AF$2116,1,FALSE)),1,0))</f>
        <v>0</v>
      </c>
      <c r="AK176" s="102" t="str">
        <f t="shared" ca="1" si="92"/>
        <v/>
      </c>
      <c r="AM176" s="107">
        <f t="shared" ca="1" si="102"/>
        <v>0</v>
      </c>
      <c r="AN176" s="102" t="str">
        <f t="shared" ca="1" si="103"/>
        <v/>
      </c>
      <c r="AO176" s="112" t="s">
        <v>14247</v>
      </c>
      <c r="AP176" s="107">
        <f t="shared" ca="1" si="104"/>
        <v>0</v>
      </c>
      <c r="AQ176" s="102" t="str">
        <f t="shared" ca="1" si="105"/>
        <v/>
      </c>
      <c r="BF176" s="37">
        <v>5</v>
      </c>
      <c r="BG176" s="37">
        <v>17</v>
      </c>
      <c r="BH176" s="90"/>
      <c r="BI176" s="39" t="s">
        <v>6293</v>
      </c>
      <c r="BJ176" s="37" t="s">
        <v>6292</v>
      </c>
      <c r="BK176" s="39">
        <v>51734106</v>
      </c>
      <c r="BR176" s="39">
        <v>3532</v>
      </c>
    </row>
    <row r="177" spans="2:70">
      <c r="B177" s="59">
        <v>165</v>
      </c>
      <c r="C177" s="41"/>
      <c r="D177" s="177">
        <f t="shared" ca="1" si="93"/>
        <v>0</v>
      </c>
      <c r="E177" s="72">
        <f t="shared" si="94"/>
        <v>11</v>
      </c>
      <c r="F177" s="72">
        <v>12</v>
      </c>
      <c r="G177" s="85">
        <f ca="1">ROUND(INDIRECT($B$1&amp;G$156&amp;$B177)*1000,0)</f>
        <v>0</v>
      </c>
      <c r="H177" s="85">
        <f t="shared" ca="1" si="114"/>
        <v>0</v>
      </c>
      <c r="I177" s="85" t="str">
        <f t="shared" ca="1" si="87"/>
        <v/>
      </c>
      <c r="J177" s="85">
        <f ca="1">INDIRECT($B$1&amp;I$156&amp;$B177)</f>
        <v>0</v>
      </c>
      <c r="K177" s="84"/>
      <c r="L177" s="152">
        <f t="shared" ca="1" si="115"/>
        <v>0</v>
      </c>
      <c r="M177" s="84"/>
      <c r="N177" s="84"/>
      <c r="O177" s="152">
        <f t="shared" ca="1" si="116"/>
        <v>0</v>
      </c>
      <c r="P177" s="84"/>
      <c r="Q177" s="84"/>
      <c r="R177" s="152">
        <f t="shared" ca="1" si="117"/>
        <v>0</v>
      </c>
      <c r="S177" s="143"/>
      <c r="T177" s="143"/>
      <c r="U177" s="150">
        <f t="shared" ca="1" si="88"/>
        <v>0</v>
      </c>
      <c r="X177" s="37">
        <f t="shared" ca="1" si="99"/>
        <v>0</v>
      </c>
      <c r="Y177" s="37">
        <f t="shared" ca="1" si="89"/>
        <v>0</v>
      </c>
      <c r="Z177" s="37">
        <f t="shared" ca="1" si="90"/>
        <v>0</v>
      </c>
      <c r="AA177" s="37">
        <f t="shared" ca="1" si="100"/>
        <v>0</v>
      </c>
      <c r="AB177" s="91" t="s">
        <v>14248</v>
      </c>
      <c r="AG177" s="107">
        <f t="shared" ca="1" si="101"/>
        <v>0</v>
      </c>
      <c r="AH177" s="102" t="str">
        <f t="shared" ca="1" si="91"/>
        <v/>
      </c>
      <c r="AJ177" s="121">
        <f ca="1">IF(I177="",0,IF(ISERROR(VLOOKUP(I177,Code!$AF$201:$AF$2116,1,FALSE)),1,0))</f>
        <v>0</v>
      </c>
      <c r="AK177" s="102" t="str">
        <f t="shared" ca="1" si="92"/>
        <v/>
      </c>
      <c r="AM177" s="107">
        <f t="shared" ca="1" si="102"/>
        <v>0</v>
      </c>
      <c r="AN177" s="102" t="str">
        <f t="shared" ca="1" si="103"/>
        <v/>
      </c>
      <c r="AO177" s="112" t="s">
        <v>14249</v>
      </c>
      <c r="AP177" s="107">
        <f t="shared" ca="1" si="104"/>
        <v>0</v>
      </c>
      <c r="AQ177" s="102" t="str">
        <f t="shared" ca="1" si="105"/>
        <v/>
      </c>
      <c r="BF177" s="37">
        <v>5</v>
      </c>
      <c r="BG177" s="37">
        <v>17</v>
      </c>
      <c r="BH177" s="90"/>
      <c r="BI177" s="39" t="s">
        <v>6297</v>
      </c>
      <c r="BJ177" s="37" t="s">
        <v>6296</v>
      </c>
      <c r="BK177" s="39">
        <v>51734107</v>
      </c>
      <c r="BR177" s="39">
        <v>3534</v>
      </c>
    </row>
    <row r="178" spans="2:70">
      <c r="B178" s="59">
        <v>167</v>
      </c>
      <c r="C178" s="41"/>
      <c r="D178" s="177">
        <f t="shared" ca="1" si="93"/>
        <v>0</v>
      </c>
      <c r="E178" s="72">
        <f>E166+1</f>
        <v>12</v>
      </c>
      <c r="F178" s="72">
        <v>1</v>
      </c>
      <c r="G178" s="85">
        <f ca="1">ROUND(INDIRECT($B$1&amp;G$153&amp;$B178)*1000,0)</f>
        <v>0</v>
      </c>
      <c r="H178" s="85">
        <f ca="1">INDIRECT($B$1&amp;H$153&amp;$B178)</f>
        <v>0</v>
      </c>
      <c r="I178" s="85" t="str">
        <f t="shared" ca="1" si="87"/>
        <v/>
      </c>
      <c r="J178" s="85">
        <f ca="1">INDIRECT($B$1&amp;I$153&amp;$B178)</f>
        <v>0</v>
      </c>
      <c r="K178" s="84"/>
      <c r="L178" s="152">
        <f ca="1">IF(INDIRECT($B$1&amp;K$153&amp;$B178)="〇",L$165,0)</f>
        <v>0</v>
      </c>
      <c r="M178" s="84"/>
      <c r="N178" s="152">
        <f t="shared" ref="N178:O180" ca="1" si="118">IF(INDIRECT($B$1&amp;M$153&amp;$B178)="〇",N$165,0)</f>
        <v>0</v>
      </c>
      <c r="O178" s="152">
        <f t="shared" ca="1" si="118"/>
        <v>0</v>
      </c>
      <c r="P178" s="84"/>
      <c r="Q178" s="84"/>
      <c r="R178" s="152">
        <f ca="1">IF(INDIRECT($B$1&amp;Q$153&amp;$B178)="〇",R$165,0)</f>
        <v>0</v>
      </c>
      <c r="S178" s="143" t="s">
        <v>14141</v>
      </c>
      <c r="T178" s="143"/>
      <c r="U178" s="150">
        <f t="shared" ca="1" si="88"/>
        <v>0</v>
      </c>
      <c r="W178" s="37">
        <f ca="1">I139</f>
        <v>0</v>
      </c>
      <c r="X178" s="37">
        <f t="shared" ca="1" si="99"/>
        <v>0</v>
      </c>
      <c r="Y178" s="37">
        <f t="shared" ca="1" si="89"/>
        <v>0</v>
      </c>
      <c r="Z178" s="37">
        <f t="shared" ca="1" si="90"/>
        <v>0</v>
      </c>
      <c r="AA178" s="37">
        <f t="shared" ca="1" si="100"/>
        <v>0</v>
      </c>
      <c r="AB178" s="91" t="s">
        <v>14250</v>
      </c>
      <c r="AD178" s="189"/>
      <c r="AE178" s="189"/>
      <c r="AF178" s="190" t="s">
        <v>14251</v>
      </c>
      <c r="AG178" s="107">
        <f t="shared" ca="1" si="101"/>
        <v>0</v>
      </c>
      <c r="AH178" s="102" t="str">
        <f t="shared" ca="1" si="91"/>
        <v/>
      </c>
      <c r="AJ178" s="121">
        <f ca="1">IF(I178="",0,IF(ISERROR(VLOOKUP(I178,Code!$AF$201:$AF$2116,1,FALSE)),1,0))</f>
        <v>0</v>
      </c>
      <c r="AK178" s="102" t="str">
        <f t="shared" ca="1" si="92"/>
        <v/>
      </c>
      <c r="AM178" s="107">
        <f t="shared" ca="1" si="102"/>
        <v>0</v>
      </c>
      <c r="AN178" s="102" t="str">
        <f t="shared" ca="1" si="103"/>
        <v/>
      </c>
      <c r="AO178" s="112" t="s">
        <v>14252</v>
      </c>
      <c r="AP178" s="107">
        <f t="shared" ca="1" si="104"/>
        <v>0</v>
      </c>
      <c r="AQ178" s="102" t="str">
        <f t="shared" ca="1" si="105"/>
        <v/>
      </c>
      <c r="AT178" s="102" t="str">
        <f ca="1">AW178&amp;AW181&amp;AW184&amp;AW187</f>
        <v/>
      </c>
      <c r="AV178" s="102" t="str">
        <f ca="1">AE178&amp;AE179&amp;AE180&amp;AH178&amp;AH179&amp;AH180&amp;AK178&amp;AK179&amp;AK180&amp;AN178&amp;AN179&amp;AN180</f>
        <v/>
      </c>
      <c r="AW178" s="102" t="str">
        <f ca="1">AQ178&amp;AQ179&amp;AQ180</f>
        <v/>
      </c>
      <c r="BF178" s="37">
        <v>5</v>
      </c>
      <c r="BG178" s="37">
        <v>17</v>
      </c>
      <c r="BH178" s="62"/>
      <c r="BI178" s="39" t="s">
        <v>6301</v>
      </c>
      <c r="BJ178" s="37" t="s">
        <v>6300</v>
      </c>
      <c r="BK178" s="39">
        <v>51734108</v>
      </c>
      <c r="BR178" s="39">
        <v>3540</v>
      </c>
    </row>
    <row r="179" spans="2:70">
      <c r="B179" s="59">
        <v>169</v>
      </c>
      <c r="C179" s="41"/>
      <c r="D179" s="177">
        <f t="shared" ca="1" si="93"/>
        <v>0</v>
      </c>
      <c r="E179" s="72">
        <f t="shared" ref="E179:E189" si="119">E178</f>
        <v>12</v>
      </c>
      <c r="F179" s="72">
        <v>2</v>
      </c>
      <c r="G179" s="85">
        <f ca="1">ROUND(INDIRECT($B$1&amp;G$153&amp;$B179)*1000,0)</f>
        <v>0</v>
      </c>
      <c r="H179" s="85">
        <f t="shared" ref="H179:H180" ca="1" si="120">INDIRECT($B$1&amp;H$153&amp;$B179)</f>
        <v>0</v>
      </c>
      <c r="I179" s="85" t="str">
        <f t="shared" ca="1" si="87"/>
        <v/>
      </c>
      <c r="J179" s="85">
        <f ca="1">INDIRECT($B$1&amp;I$153&amp;$B179)</f>
        <v>0</v>
      </c>
      <c r="K179" s="84"/>
      <c r="L179" s="152">
        <f t="shared" ref="L179:L180" ca="1" si="121">IF(INDIRECT($B$1&amp;K$153&amp;$B179)="〇",L$165,0)</f>
        <v>0</v>
      </c>
      <c r="M179" s="84"/>
      <c r="N179" s="152">
        <f t="shared" ca="1" si="118"/>
        <v>0</v>
      </c>
      <c r="O179" s="152">
        <f t="shared" ca="1" si="118"/>
        <v>0</v>
      </c>
      <c r="P179" s="84"/>
      <c r="Q179" s="84"/>
      <c r="R179" s="152">
        <f t="shared" ref="R179:R180" ca="1" si="122">IF(INDIRECT($B$1&amp;Q$153&amp;$B179)="〇",R$165,0)</f>
        <v>0</v>
      </c>
      <c r="S179" s="143"/>
      <c r="T179" s="143"/>
      <c r="U179" s="150">
        <f t="shared" ca="1" si="88"/>
        <v>0</v>
      </c>
      <c r="W179" s="37">
        <f ca="1">SUM(G178:G189)</f>
        <v>0</v>
      </c>
      <c r="X179" s="37">
        <f t="shared" ca="1" si="99"/>
        <v>0</v>
      </c>
      <c r="Y179" s="37">
        <f t="shared" ca="1" si="89"/>
        <v>0</v>
      </c>
      <c r="Z179" s="37">
        <f t="shared" ca="1" si="90"/>
        <v>0</v>
      </c>
      <c r="AA179" s="37">
        <f t="shared" ca="1" si="100"/>
        <v>0</v>
      </c>
      <c r="AB179" s="91" t="s">
        <v>14253</v>
      </c>
      <c r="AD179" s="189"/>
      <c r="AE179" s="189"/>
      <c r="AF179" s="190" t="s">
        <v>14254</v>
      </c>
      <c r="AG179" s="107">
        <f t="shared" ca="1" si="101"/>
        <v>0</v>
      </c>
      <c r="AH179" s="102" t="str">
        <f t="shared" ca="1" si="91"/>
        <v/>
      </c>
      <c r="AJ179" s="121">
        <f ca="1">IF(I179="",0,IF(ISERROR(VLOOKUP(I179,Code!$AF$201:$AF$2116,1,FALSE)),1,0))</f>
        <v>0</v>
      </c>
      <c r="AK179" s="102" t="str">
        <f t="shared" ca="1" si="92"/>
        <v/>
      </c>
      <c r="AM179" s="107">
        <f t="shared" ca="1" si="102"/>
        <v>0</v>
      </c>
      <c r="AN179" s="102" t="str">
        <f t="shared" ca="1" si="103"/>
        <v/>
      </c>
      <c r="AO179" s="112" t="s">
        <v>14255</v>
      </c>
      <c r="AP179" s="107">
        <f t="shared" ca="1" si="104"/>
        <v>0</v>
      </c>
      <c r="AQ179" s="102" t="str">
        <f t="shared" ca="1" si="105"/>
        <v/>
      </c>
      <c r="BF179" s="37">
        <v>5</v>
      </c>
      <c r="BG179" s="37">
        <v>18</v>
      </c>
      <c r="BH179" s="60" t="s">
        <v>814</v>
      </c>
      <c r="BI179" s="39" t="s">
        <v>6821</v>
      </c>
      <c r="BJ179" s="37" t="s">
        <v>814</v>
      </c>
      <c r="BK179" s="39">
        <v>51840100</v>
      </c>
      <c r="BR179" s="39">
        <v>3637</v>
      </c>
    </row>
    <row r="180" spans="2:70">
      <c r="B180" s="59">
        <v>171</v>
      </c>
      <c r="C180" s="41"/>
      <c r="D180" s="177">
        <f t="shared" ca="1" si="93"/>
        <v>0</v>
      </c>
      <c r="E180" s="72">
        <f t="shared" si="119"/>
        <v>12</v>
      </c>
      <c r="F180" s="72">
        <v>3</v>
      </c>
      <c r="G180" s="85">
        <f ca="1">ROUND(INDIRECT($B$1&amp;G$153&amp;$B180)*1000,0)</f>
        <v>0</v>
      </c>
      <c r="H180" s="85">
        <f t="shared" ca="1" si="120"/>
        <v>0</v>
      </c>
      <c r="I180" s="85" t="str">
        <f t="shared" ca="1" si="87"/>
        <v/>
      </c>
      <c r="J180" s="85">
        <f ca="1">INDIRECT($B$1&amp;I$153&amp;$B180)</f>
        <v>0</v>
      </c>
      <c r="K180" s="84"/>
      <c r="L180" s="152">
        <f t="shared" ca="1" si="121"/>
        <v>0</v>
      </c>
      <c r="M180" s="84"/>
      <c r="N180" s="152">
        <f t="shared" ca="1" si="118"/>
        <v>0</v>
      </c>
      <c r="O180" s="152">
        <f t="shared" ca="1" si="118"/>
        <v>0</v>
      </c>
      <c r="P180" s="84"/>
      <c r="Q180" s="84"/>
      <c r="R180" s="152">
        <f t="shared" ca="1" si="122"/>
        <v>0</v>
      </c>
      <c r="S180" s="143"/>
      <c r="T180" s="143"/>
      <c r="U180" s="150">
        <f t="shared" ca="1" si="88"/>
        <v>0</v>
      </c>
      <c r="X180" s="37">
        <f t="shared" ca="1" si="99"/>
        <v>0</v>
      </c>
      <c r="Y180" s="37">
        <f t="shared" ca="1" si="89"/>
        <v>0</v>
      </c>
      <c r="Z180" s="37">
        <f t="shared" ca="1" si="90"/>
        <v>0</v>
      </c>
      <c r="AA180" s="37">
        <f t="shared" ca="1" si="100"/>
        <v>0</v>
      </c>
      <c r="AB180" s="91" t="s">
        <v>14256</v>
      </c>
      <c r="AD180" s="189"/>
      <c r="AE180" s="189"/>
      <c r="AF180" s="190" t="s">
        <v>14257</v>
      </c>
      <c r="AG180" s="107">
        <f t="shared" ca="1" si="101"/>
        <v>0</v>
      </c>
      <c r="AH180" s="102" t="str">
        <f t="shared" ca="1" si="91"/>
        <v/>
      </c>
      <c r="AJ180" s="121">
        <f ca="1">IF(I180="",0,IF(ISERROR(VLOOKUP(I180,Code!$AF$201:$AF$2116,1,FALSE)),1,0))</f>
        <v>0</v>
      </c>
      <c r="AK180" s="102" t="str">
        <f t="shared" ca="1" si="92"/>
        <v/>
      </c>
      <c r="AM180" s="107">
        <f t="shared" ca="1" si="102"/>
        <v>0</v>
      </c>
      <c r="AN180" s="102" t="str">
        <f t="shared" ca="1" si="103"/>
        <v/>
      </c>
      <c r="AO180" s="112" t="s">
        <v>14258</v>
      </c>
      <c r="AP180" s="107">
        <f t="shared" ca="1" si="104"/>
        <v>0</v>
      </c>
      <c r="AQ180" s="102" t="str">
        <f t="shared" ca="1" si="105"/>
        <v/>
      </c>
      <c r="BF180" s="37">
        <v>5</v>
      </c>
      <c r="BG180" s="37">
        <v>18</v>
      </c>
      <c r="BH180" s="90"/>
      <c r="BI180" s="39" t="s">
        <v>6825</v>
      </c>
      <c r="BJ180" s="37" t="s">
        <v>6824</v>
      </c>
      <c r="BK180" s="39">
        <v>51840101</v>
      </c>
      <c r="BR180" s="39">
        <v>3638</v>
      </c>
    </row>
    <row r="181" spans="2:70">
      <c r="B181" s="59">
        <v>167</v>
      </c>
      <c r="C181" s="41"/>
      <c r="D181" s="177">
        <f t="shared" ca="1" si="93"/>
        <v>0</v>
      </c>
      <c r="E181" s="72">
        <f t="shared" si="119"/>
        <v>12</v>
      </c>
      <c r="F181" s="72">
        <v>4</v>
      </c>
      <c r="G181" s="85">
        <f ca="1">ROUND(INDIRECT($B$1&amp;G$154&amp;$B181)*1000,0)</f>
        <v>0</v>
      </c>
      <c r="H181" s="85">
        <f ca="1">INDIRECT($B$1&amp;H$154&amp;$B181)</f>
        <v>0</v>
      </c>
      <c r="I181" s="85" t="str">
        <f t="shared" ca="1" si="87"/>
        <v/>
      </c>
      <c r="J181" s="85">
        <f ca="1">INDIRECT($B$1&amp;I$154&amp;$B181)</f>
        <v>0</v>
      </c>
      <c r="K181" s="84"/>
      <c r="L181" s="152">
        <f ca="1">IF(INDIRECT($B$1&amp;K$154&amp;$B181)="〇",L$165,0)</f>
        <v>0</v>
      </c>
      <c r="M181" s="84"/>
      <c r="N181" s="152">
        <f t="shared" ref="N181:O183" ca="1" si="123">IF(INDIRECT($B$1&amp;M$154&amp;$B181)="〇",N$165,0)</f>
        <v>0</v>
      </c>
      <c r="O181" s="152">
        <f t="shared" ca="1" si="123"/>
        <v>0</v>
      </c>
      <c r="P181" s="84"/>
      <c r="Q181" s="84"/>
      <c r="R181" s="152">
        <f ca="1">IF(INDIRECT($B$1&amp;Q$154&amp;$B181)="〇",R$165,0)</f>
        <v>0</v>
      </c>
      <c r="S181" s="143"/>
      <c r="T181" s="143"/>
      <c r="U181" s="150">
        <f t="shared" ca="1" si="88"/>
        <v>0</v>
      </c>
      <c r="X181" s="37">
        <f t="shared" ca="1" si="99"/>
        <v>0</v>
      </c>
      <c r="Y181" s="37">
        <f t="shared" ca="1" si="89"/>
        <v>0</v>
      </c>
      <c r="Z181" s="37">
        <f t="shared" ca="1" si="90"/>
        <v>0</v>
      </c>
      <c r="AA181" s="37">
        <f t="shared" ca="1" si="100"/>
        <v>0</v>
      </c>
      <c r="AB181" s="91" t="s">
        <v>14259</v>
      </c>
      <c r="AG181" s="107">
        <f t="shared" ca="1" si="101"/>
        <v>0</v>
      </c>
      <c r="AH181" s="102" t="str">
        <f t="shared" ca="1" si="91"/>
        <v/>
      </c>
      <c r="AJ181" s="121">
        <f ca="1">IF(I181="",0,IF(ISERROR(VLOOKUP(I181,Code!$AF$201:$AF$2116,1,FALSE)),1,0))</f>
        <v>0</v>
      </c>
      <c r="AK181" s="102" t="str">
        <f t="shared" ca="1" si="92"/>
        <v/>
      </c>
      <c r="AM181" s="107">
        <f t="shared" ca="1" si="102"/>
        <v>0</v>
      </c>
      <c r="AN181" s="102" t="str">
        <f t="shared" ca="1" si="103"/>
        <v/>
      </c>
      <c r="AO181" s="112" t="s">
        <v>14260</v>
      </c>
      <c r="AP181" s="107">
        <f t="shared" ca="1" si="104"/>
        <v>0</v>
      </c>
      <c r="AQ181" s="102" t="str">
        <f t="shared" ca="1" si="105"/>
        <v/>
      </c>
      <c r="AV181" s="102" t="str">
        <f ca="1">AH181&amp;AH182&amp;AH183&amp;AK181&amp;AK182&amp;AK183&amp;AN181&amp;AN182&amp;AN183</f>
        <v/>
      </c>
      <c r="AW181" s="102" t="str">
        <f ca="1">AQ181&amp;AQ182&amp;AQ183</f>
        <v/>
      </c>
      <c r="BF181" s="37">
        <v>5</v>
      </c>
      <c r="BG181" s="37">
        <v>18</v>
      </c>
      <c r="BH181" s="90"/>
      <c r="BI181" s="39" t="s">
        <v>6829</v>
      </c>
      <c r="BJ181" s="37" t="s">
        <v>6828</v>
      </c>
      <c r="BK181" s="39">
        <v>51840103</v>
      </c>
      <c r="BR181" s="39">
        <v>3639</v>
      </c>
    </row>
    <row r="182" spans="2:70">
      <c r="B182" s="59">
        <v>169</v>
      </c>
      <c r="C182" s="41"/>
      <c r="D182" s="177">
        <f t="shared" ca="1" si="93"/>
        <v>0</v>
      </c>
      <c r="E182" s="72">
        <f t="shared" si="119"/>
        <v>12</v>
      </c>
      <c r="F182" s="72">
        <v>5</v>
      </c>
      <c r="G182" s="85">
        <f ca="1">ROUND(INDIRECT($B$1&amp;G$154&amp;$B182)*1000,0)</f>
        <v>0</v>
      </c>
      <c r="H182" s="85">
        <f t="shared" ref="H182:H183" ca="1" si="124">INDIRECT($B$1&amp;H$154&amp;$B182)</f>
        <v>0</v>
      </c>
      <c r="I182" s="85" t="str">
        <f t="shared" ca="1" si="87"/>
        <v/>
      </c>
      <c r="J182" s="85">
        <f ca="1">INDIRECT($B$1&amp;I$154&amp;$B182)</f>
        <v>0</v>
      </c>
      <c r="K182" s="84"/>
      <c r="L182" s="152">
        <f t="shared" ref="L182:L183" ca="1" si="125">IF(INDIRECT($B$1&amp;K$154&amp;$B182)="〇",L$165,0)</f>
        <v>0</v>
      </c>
      <c r="M182" s="84"/>
      <c r="N182" s="152">
        <f t="shared" ca="1" si="123"/>
        <v>0</v>
      </c>
      <c r="O182" s="152">
        <f t="shared" ca="1" si="123"/>
        <v>0</v>
      </c>
      <c r="P182" s="84"/>
      <c r="Q182" s="84"/>
      <c r="R182" s="152">
        <f t="shared" ref="R182:R183" ca="1" si="126">IF(INDIRECT($B$1&amp;Q$154&amp;$B182)="〇",R$165,0)</f>
        <v>0</v>
      </c>
      <c r="S182" s="143"/>
      <c r="T182" s="143"/>
      <c r="U182" s="150">
        <f t="shared" ca="1" si="88"/>
        <v>0</v>
      </c>
      <c r="X182" s="37">
        <f t="shared" ca="1" si="99"/>
        <v>0</v>
      </c>
      <c r="Y182" s="37">
        <f t="shared" ca="1" si="89"/>
        <v>0</v>
      </c>
      <c r="Z182" s="37">
        <f t="shared" ca="1" si="90"/>
        <v>0</v>
      </c>
      <c r="AA182" s="37">
        <f t="shared" ca="1" si="100"/>
        <v>0</v>
      </c>
      <c r="AB182" s="91" t="s">
        <v>14261</v>
      </c>
      <c r="AG182" s="107">
        <f t="shared" ca="1" si="101"/>
        <v>0</v>
      </c>
      <c r="AH182" s="102" t="str">
        <f t="shared" ca="1" si="91"/>
        <v/>
      </c>
      <c r="AJ182" s="121">
        <f ca="1">IF(I182="",0,IF(ISERROR(VLOOKUP(I182,Code!$AF$201:$AF$2116,1,FALSE)),1,0))</f>
        <v>0</v>
      </c>
      <c r="AK182" s="102" t="str">
        <f t="shared" ca="1" si="92"/>
        <v/>
      </c>
      <c r="AM182" s="107">
        <f t="shared" ca="1" si="102"/>
        <v>0</v>
      </c>
      <c r="AN182" s="102" t="str">
        <f t="shared" ca="1" si="103"/>
        <v/>
      </c>
      <c r="AO182" s="112" t="s">
        <v>14262</v>
      </c>
      <c r="AP182" s="107">
        <f t="shared" ca="1" si="104"/>
        <v>0</v>
      </c>
      <c r="AQ182" s="102" t="str">
        <f t="shared" ca="1" si="105"/>
        <v/>
      </c>
      <c r="BF182" s="37">
        <v>5</v>
      </c>
      <c r="BG182" s="37">
        <v>18</v>
      </c>
      <c r="BH182" s="90"/>
      <c r="BI182" s="39" t="s">
        <v>6833</v>
      </c>
      <c r="BJ182" s="37" t="s">
        <v>6832</v>
      </c>
      <c r="BK182" s="39">
        <v>51840105</v>
      </c>
      <c r="BR182" s="39">
        <v>3736</v>
      </c>
    </row>
    <row r="183" spans="2:70">
      <c r="B183" s="59">
        <v>171</v>
      </c>
      <c r="C183" s="41"/>
      <c r="D183" s="177">
        <f t="shared" ca="1" si="93"/>
        <v>0</v>
      </c>
      <c r="E183" s="72">
        <f t="shared" si="119"/>
        <v>12</v>
      </c>
      <c r="F183" s="72">
        <v>6</v>
      </c>
      <c r="G183" s="85">
        <f ca="1">ROUND(INDIRECT($B$1&amp;G$154&amp;$B183)*1000,0)</f>
        <v>0</v>
      </c>
      <c r="H183" s="85">
        <f t="shared" ca="1" si="124"/>
        <v>0</v>
      </c>
      <c r="I183" s="85" t="str">
        <f t="shared" ca="1" si="87"/>
        <v/>
      </c>
      <c r="J183" s="85">
        <f ca="1">INDIRECT($B$1&amp;I$154&amp;$B183)</f>
        <v>0</v>
      </c>
      <c r="K183" s="84"/>
      <c r="L183" s="152">
        <f t="shared" ca="1" si="125"/>
        <v>0</v>
      </c>
      <c r="M183" s="84"/>
      <c r="N183" s="152">
        <f t="shared" ca="1" si="123"/>
        <v>0</v>
      </c>
      <c r="O183" s="152">
        <f t="shared" ca="1" si="123"/>
        <v>0</v>
      </c>
      <c r="P183" s="84"/>
      <c r="Q183" s="84"/>
      <c r="R183" s="152">
        <f t="shared" ca="1" si="126"/>
        <v>0</v>
      </c>
      <c r="S183" s="143"/>
      <c r="T183" s="143"/>
      <c r="U183" s="150">
        <f t="shared" ca="1" si="88"/>
        <v>0</v>
      </c>
      <c r="X183" s="37">
        <f t="shared" ca="1" si="99"/>
        <v>0</v>
      </c>
      <c r="Y183" s="37">
        <f t="shared" ca="1" si="89"/>
        <v>0</v>
      </c>
      <c r="Z183" s="37">
        <f t="shared" ca="1" si="90"/>
        <v>0</v>
      </c>
      <c r="AA183" s="37">
        <f t="shared" ca="1" si="100"/>
        <v>0</v>
      </c>
      <c r="AB183" s="91" t="s">
        <v>14263</v>
      </c>
      <c r="AG183" s="107">
        <f t="shared" ca="1" si="101"/>
        <v>0</v>
      </c>
      <c r="AH183" s="102" t="str">
        <f t="shared" ca="1" si="91"/>
        <v/>
      </c>
      <c r="AJ183" s="121">
        <f ca="1">IF(I183="",0,IF(ISERROR(VLOOKUP(I183,Code!$AF$201:$AF$2116,1,FALSE)),1,0))</f>
        <v>0</v>
      </c>
      <c r="AK183" s="102" t="str">
        <f t="shared" ca="1" si="92"/>
        <v/>
      </c>
      <c r="AM183" s="107">
        <f t="shared" ca="1" si="102"/>
        <v>0</v>
      </c>
      <c r="AN183" s="102" t="str">
        <f t="shared" ca="1" si="103"/>
        <v/>
      </c>
      <c r="AO183" s="112" t="s">
        <v>14264</v>
      </c>
      <c r="AP183" s="107">
        <f t="shared" ca="1" si="104"/>
        <v>0</v>
      </c>
      <c r="AQ183" s="102" t="str">
        <f t="shared" ca="1" si="105"/>
        <v/>
      </c>
      <c r="BF183" s="37">
        <v>5</v>
      </c>
      <c r="BG183" s="37">
        <v>18</v>
      </c>
      <c r="BH183" s="90"/>
      <c r="BI183" s="39" t="s">
        <v>6837</v>
      </c>
      <c r="BJ183" s="37" t="s">
        <v>6836</v>
      </c>
      <c r="BK183" s="39">
        <v>51840106</v>
      </c>
      <c r="BR183" s="39">
        <v>3738</v>
      </c>
    </row>
    <row r="184" spans="2:70">
      <c r="B184" s="59">
        <v>167</v>
      </c>
      <c r="C184" s="41"/>
      <c r="D184" s="177">
        <f t="shared" ca="1" si="93"/>
        <v>0</v>
      </c>
      <c r="E184" s="72">
        <f t="shared" si="119"/>
        <v>12</v>
      </c>
      <c r="F184" s="72">
        <v>7</v>
      </c>
      <c r="G184" s="85">
        <f ca="1">ROUND(INDIRECT($B$1&amp;G$155&amp;$B184)*1000,0)</f>
        <v>0</v>
      </c>
      <c r="H184" s="85">
        <f ca="1">INDIRECT($B$1&amp;H$155&amp;$B184)</f>
        <v>0</v>
      </c>
      <c r="I184" s="85" t="str">
        <f t="shared" ca="1" si="87"/>
        <v/>
      </c>
      <c r="J184" s="85">
        <f ca="1">INDIRECT($B$1&amp;I$155&amp;$B184)</f>
        <v>0</v>
      </c>
      <c r="K184" s="84"/>
      <c r="L184" s="152">
        <f ca="1">IF(INDIRECT($B$1&amp;K$155&amp;$B184)="〇",L$165,0)</f>
        <v>0</v>
      </c>
      <c r="M184" s="84"/>
      <c r="N184" s="152">
        <f t="shared" ref="N184:O186" ca="1" si="127">IF(INDIRECT($B$1&amp;M$155&amp;$B184)="〇",N$165,0)</f>
        <v>0</v>
      </c>
      <c r="O184" s="152">
        <f t="shared" ca="1" si="127"/>
        <v>0</v>
      </c>
      <c r="P184" s="84"/>
      <c r="Q184" s="84"/>
      <c r="R184" s="152">
        <f ca="1">IF(INDIRECT($B$1&amp;Q$155&amp;$B184)="〇",R$165,0)</f>
        <v>0</v>
      </c>
      <c r="S184" s="143"/>
      <c r="T184" s="143"/>
      <c r="U184" s="150">
        <f t="shared" ca="1" si="88"/>
        <v>0</v>
      </c>
      <c r="X184" s="37">
        <f t="shared" ca="1" si="99"/>
        <v>0</v>
      </c>
      <c r="Y184" s="37">
        <f t="shared" ca="1" si="89"/>
        <v>0</v>
      </c>
      <c r="Z184" s="37">
        <f t="shared" ca="1" si="90"/>
        <v>0</v>
      </c>
      <c r="AA184" s="37">
        <f t="shared" ca="1" si="100"/>
        <v>0</v>
      </c>
      <c r="AB184" s="91" t="s">
        <v>14265</v>
      </c>
      <c r="AG184" s="107">
        <f t="shared" ca="1" si="101"/>
        <v>0</v>
      </c>
      <c r="AH184" s="102" t="str">
        <f t="shared" ca="1" si="91"/>
        <v/>
      </c>
      <c r="AJ184" s="121">
        <f ca="1">IF(I184="",0,IF(ISERROR(VLOOKUP(I184,Code!$AF$201:$AF$2116,1,FALSE)),1,0))</f>
        <v>0</v>
      </c>
      <c r="AK184" s="102" t="str">
        <f t="shared" ca="1" si="92"/>
        <v/>
      </c>
      <c r="AM184" s="107">
        <f t="shared" ca="1" si="102"/>
        <v>0</v>
      </c>
      <c r="AN184" s="102" t="str">
        <f t="shared" ca="1" si="103"/>
        <v/>
      </c>
      <c r="AO184" s="112" t="s">
        <v>14266</v>
      </c>
      <c r="AP184" s="107">
        <f t="shared" ca="1" si="104"/>
        <v>0</v>
      </c>
      <c r="AQ184" s="102" t="str">
        <f t="shared" ca="1" si="105"/>
        <v/>
      </c>
      <c r="AV184" s="102" t="str">
        <f ca="1">AH184&amp;AH185&amp;AH186&amp;AK184&amp;AK185&amp;AK186</f>
        <v/>
      </c>
      <c r="AW184" s="102" t="str">
        <f ca="1">AQ184&amp;AQ185&amp;AQ186</f>
        <v/>
      </c>
      <c r="BF184" s="37">
        <v>5</v>
      </c>
      <c r="BG184" s="37">
        <v>18</v>
      </c>
      <c r="BH184" s="90"/>
      <c r="BI184" s="39" t="s">
        <v>6840</v>
      </c>
      <c r="BJ184" s="37" t="s">
        <v>6839</v>
      </c>
      <c r="BK184" s="39">
        <v>51840107</v>
      </c>
      <c r="BR184" s="39">
        <v>3739</v>
      </c>
    </row>
    <row r="185" spans="2:70">
      <c r="B185" s="59">
        <v>169</v>
      </c>
      <c r="C185" s="41"/>
      <c r="D185" s="177">
        <f t="shared" ca="1" si="93"/>
        <v>0</v>
      </c>
      <c r="E185" s="72">
        <f t="shared" si="119"/>
        <v>12</v>
      </c>
      <c r="F185" s="72">
        <v>8</v>
      </c>
      <c r="G185" s="85">
        <f ca="1">ROUND(INDIRECT($B$1&amp;G$155&amp;$B185)*1000,0)</f>
        <v>0</v>
      </c>
      <c r="H185" s="85">
        <f t="shared" ref="H185:H186" ca="1" si="128">INDIRECT($B$1&amp;H$155&amp;$B185)</f>
        <v>0</v>
      </c>
      <c r="I185" s="85" t="str">
        <f t="shared" ca="1" si="87"/>
        <v/>
      </c>
      <c r="J185" s="85">
        <f ca="1">INDIRECT($B$1&amp;I$155&amp;$B185)</f>
        <v>0</v>
      </c>
      <c r="K185" s="84"/>
      <c r="L185" s="152">
        <f t="shared" ref="L185:L186" ca="1" si="129">IF(INDIRECT($B$1&amp;K$155&amp;$B185)="〇",L$165,0)</f>
        <v>0</v>
      </c>
      <c r="M185" s="84"/>
      <c r="N185" s="152">
        <f t="shared" ca="1" si="127"/>
        <v>0</v>
      </c>
      <c r="O185" s="152">
        <f t="shared" ca="1" si="127"/>
        <v>0</v>
      </c>
      <c r="P185" s="84"/>
      <c r="Q185" s="84"/>
      <c r="R185" s="152">
        <f t="shared" ref="R185:R186" ca="1" si="130">IF(INDIRECT($B$1&amp;Q$155&amp;$B185)="〇",R$165,0)</f>
        <v>0</v>
      </c>
      <c r="S185" s="143"/>
      <c r="T185" s="143"/>
      <c r="U185" s="150">
        <f t="shared" ca="1" si="88"/>
        <v>0</v>
      </c>
      <c r="X185" s="37">
        <f t="shared" ca="1" si="99"/>
        <v>0</v>
      </c>
      <c r="Y185" s="37">
        <f t="shared" ca="1" si="89"/>
        <v>0</v>
      </c>
      <c r="Z185" s="37">
        <f t="shared" ca="1" si="90"/>
        <v>0</v>
      </c>
      <c r="AA185" s="37">
        <f t="shared" ca="1" si="100"/>
        <v>0</v>
      </c>
      <c r="AB185" s="91" t="s">
        <v>14267</v>
      </c>
      <c r="AG185" s="107">
        <f t="shared" ca="1" si="101"/>
        <v>0</v>
      </c>
      <c r="AH185" s="102" t="str">
        <f t="shared" ca="1" si="91"/>
        <v/>
      </c>
      <c r="AJ185" s="121">
        <f ca="1">IF(I185="",0,IF(ISERROR(VLOOKUP(I185,Code!$AF$201:$AF$2116,1,FALSE)),1,0))</f>
        <v>0</v>
      </c>
      <c r="AK185" s="102" t="str">
        <f t="shared" ca="1" si="92"/>
        <v/>
      </c>
      <c r="AM185" s="107">
        <f t="shared" ca="1" si="102"/>
        <v>0</v>
      </c>
      <c r="AN185" s="102" t="str">
        <f t="shared" ca="1" si="103"/>
        <v/>
      </c>
      <c r="AO185" s="112" t="s">
        <v>14268</v>
      </c>
      <c r="AP185" s="107">
        <f t="shared" ca="1" si="104"/>
        <v>0</v>
      </c>
      <c r="AQ185" s="102" t="str">
        <f t="shared" ca="1" si="105"/>
        <v/>
      </c>
      <c r="BF185" s="37">
        <v>5</v>
      </c>
      <c r="BG185" s="37">
        <v>18</v>
      </c>
      <c r="BH185" s="90"/>
      <c r="BI185" s="39" t="s">
        <v>6844</v>
      </c>
      <c r="BJ185" s="37" t="s">
        <v>6843</v>
      </c>
      <c r="BK185" s="39">
        <v>51840108</v>
      </c>
      <c r="BR185" s="39">
        <v>3836</v>
      </c>
    </row>
    <row r="186" spans="2:70">
      <c r="B186" s="59">
        <v>171</v>
      </c>
      <c r="C186" s="41"/>
      <c r="D186" s="177">
        <f t="shared" ca="1" si="93"/>
        <v>0</v>
      </c>
      <c r="E186" s="72">
        <f t="shared" si="119"/>
        <v>12</v>
      </c>
      <c r="F186" s="72">
        <v>9</v>
      </c>
      <c r="G186" s="85">
        <f ca="1">ROUND(INDIRECT($B$1&amp;G$155&amp;$B186)*1000,0)</f>
        <v>0</v>
      </c>
      <c r="H186" s="85">
        <f t="shared" ca="1" si="128"/>
        <v>0</v>
      </c>
      <c r="I186" s="85" t="str">
        <f t="shared" ca="1" si="87"/>
        <v/>
      </c>
      <c r="J186" s="85">
        <f ca="1">INDIRECT($B$1&amp;I$155&amp;$B186)</f>
        <v>0</v>
      </c>
      <c r="K186" s="84"/>
      <c r="L186" s="152">
        <f t="shared" ca="1" si="129"/>
        <v>0</v>
      </c>
      <c r="M186" s="84"/>
      <c r="N186" s="152">
        <f t="shared" ca="1" si="127"/>
        <v>0</v>
      </c>
      <c r="O186" s="152">
        <f t="shared" ca="1" si="127"/>
        <v>0</v>
      </c>
      <c r="P186" s="84"/>
      <c r="Q186" s="84"/>
      <c r="R186" s="152">
        <f t="shared" ca="1" si="130"/>
        <v>0</v>
      </c>
      <c r="S186" s="143"/>
      <c r="T186" s="143"/>
      <c r="U186" s="150">
        <f t="shared" ca="1" si="88"/>
        <v>0</v>
      </c>
      <c r="X186" s="37">
        <f t="shared" ca="1" si="99"/>
        <v>0</v>
      </c>
      <c r="Y186" s="37">
        <f t="shared" ca="1" si="89"/>
        <v>0</v>
      </c>
      <c r="Z186" s="37">
        <f t="shared" ca="1" si="90"/>
        <v>0</v>
      </c>
      <c r="AA186" s="37">
        <f t="shared" ca="1" si="100"/>
        <v>0</v>
      </c>
      <c r="AB186" s="91" t="s">
        <v>14269</v>
      </c>
      <c r="AG186" s="107">
        <f t="shared" ca="1" si="101"/>
        <v>0</v>
      </c>
      <c r="AH186" s="102" t="str">
        <f t="shared" ca="1" si="91"/>
        <v/>
      </c>
      <c r="AJ186" s="121">
        <f ca="1">IF(I186="",0,IF(ISERROR(VLOOKUP(I186,Code!$AF$201:$AF$2116,1,FALSE)),1,0))</f>
        <v>0</v>
      </c>
      <c r="AK186" s="102" t="str">
        <f t="shared" ca="1" si="92"/>
        <v/>
      </c>
      <c r="AM186" s="107">
        <f t="shared" ca="1" si="102"/>
        <v>0</v>
      </c>
      <c r="AN186" s="102" t="str">
        <f t="shared" ca="1" si="103"/>
        <v/>
      </c>
      <c r="AO186" s="112" t="s">
        <v>14270</v>
      </c>
      <c r="AP186" s="107">
        <f t="shared" ca="1" si="104"/>
        <v>0</v>
      </c>
      <c r="AQ186" s="102" t="str">
        <f t="shared" ca="1" si="105"/>
        <v/>
      </c>
      <c r="BF186" s="37">
        <v>5</v>
      </c>
      <c r="BG186" s="37">
        <v>18</v>
      </c>
      <c r="BH186" s="62"/>
      <c r="BI186" s="39" t="s">
        <v>6848</v>
      </c>
      <c r="BJ186" s="37" t="s">
        <v>6847</v>
      </c>
      <c r="BK186" s="39">
        <v>51840109</v>
      </c>
      <c r="BR186" s="39">
        <v>3837</v>
      </c>
    </row>
    <row r="187" spans="2:70">
      <c r="B187" s="59">
        <v>167</v>
      </c>
      <c r="C187" s="41"/>
      <c r="D187" s="177">
        <f t="shared" ca="1" si="93"/>
        <v>0</v>
      </c>
      <c r="E187" s="72">
        <f t="shared" si="119"/>
        <v>12</v>
      </c>
      <c r="F187" s="72">
        <v>10</v>
      </c>
      <c r="G187" s="85">
        <f ca="1">ROUND(INDIRECT($B$1&amp;G$156&amp;$B187)*1000,0)</f>
        <v>0</v>
      </c>
      <c r="H187" s="85">
        <f ca="1">INDIRECT($B$1&amp;H$156&amp;$B187)</f>
        <v>0</v>
      </c>
      <c r="I187" s="85" t="str">
        <f t="shared" ca="1" si="87"/>
        <v/>
      </c>
      <c r="J187" s="85">
        <f ca="1">INDIRECT($B$1&amp;I$156&amp;$B187)</f>
        <v>0</v>
      </c>
      <c r="K187" s="84"/>
      <c r="L187" s="152">
        <f ca="1">IF(INDIRECT($B$1&amp;K$156&amp;$B187)="〇",L$165,0)</f>
        <v>0</v>
      </c>
      <c r="M187" s="84"/>
      <c r="N187" s="152">
        <f t="shared" ref="N187:O189" ca="1" si="131">IF(INDIRECT($B$1&amp;M$156&amp;$B187)="〇",N$165,0)</f>
        <v>0</v>
      </c>
      <c r="O187" s="152">
        <f t="shared" ca="1" si="131"/>
        <v>0</v>
      </c>
      <c r="P187" s="84"/>
      <c r="Q187" s="84"/>
      <c r="R187" s="152">
        <f ca="1">IF(INDIRECT($B$1&amp;Q$156&amp;$B187)="〇",R$165,0)</f>
        <v>0</v>
      </c>
      <c r="S187" s="143"/>
      <c r="T187" s="143"/>
      <c r="U187" s="150">
        <f t="shared" ca="1" si="88"/>
        <v>0</v>
      </c>
      <c r="X187" s="37">
        <f t="shared" ca="1" si="99"/>
        <v>0</v>
      </c>
      <c r="Y187" s="37">
        <f t="shared" ca="1" si="89"/>
        <v>0</v>
      </c>
      <c r="Z187" s="37">
        <f t="shared" ca="1" si="90"/>
        <v>0</v>
      </c>
      <c r="AA187" s="37">
        <f t="shared" ca="1" si="100"/>
        <v>0</v>
      </c>
      <c r="AB187" s="91" t="s">
        <v>14271</v>
      </c>
      <c r="AG187" s="107">
        <f t="shared" ca="1" si="101"/>
        <v>0</v>
      </c>
      <c r="AH187" s="102" t="str">
        <f t="shared" ca="1" si="91"/>
        <v/>
      </c>
      <c r="AJ187" s="121">
        <f ca="1">IF(I187="",0,IF(ISERROR(VLOOKUP(I187,Code!$AF$201:$AF$2116,1,FALSE)),1,0))</f>
        <v>0</v>
      </c>
      <c r="AK187" s="102" t="str">
        <f t="shared" ca="1" si="92"/>
        <v/>
      </c>
      <c r="AM187" s="107">
        <f t="shared" ca="1" si="102"/>
        <v>0</v>
      </c>
      <c r="AN187" s="102" t="str">
        <f t="shared" ca="1" si="103"/>
        <v/>
      </c>
      <c r="AO187" s="112" t="s">
        <v>14272</v>
      </c>
      <c r="AP187" s="107">
        <f t="shared" ca="1" si="104"/>
        <v>0</v>
      </c>
      <c r="AQ187" s="102" t="str">
        <f t="shared" ca="1" si="105"/>
        <v/>
      </c>
      <c r="AV187" s="102" t="str">
        <f ca="1">AH187&amp;AH188&amp;AH189&amp;AK187&amp;AK188&amp;AK189</f>
        <v/>
      </c>
      <c r="AW187" s="102" t="str">
        <f ca="1">AQ187&amp;AQ188&amp;AQ189</f>
        <v/>
      </c>
      <c r="BF187" s="37">
        <v>5</v>
      </c>
      <c r="BG187" s="37">
        <v>19</v>
      </c>
      <c r="BH187" s="60" t="s">
        <v>819</v>
      </c>
      <c r="BI187" s="39" t="s">
        <v>6851</v>
      </c>
      <c r="BJ187" s="37" t="s">
        <v>819</v>
      </c>
      <c r="BK187" s="39">
        <v>51940130</v>
      </c>
      <c r="BR187" s="39">
        <v>3839</v>
      </c>
    </row>
    <row r="188" spans="2:70">
      <c r="B188" s="59">
        <v>169</v>
      </c>
      <c r="C188" s="41"/>
      <c r="D188" s="177">
        <f t="shared" ca="1" si="93"/>
        <v>0</v>
      </c>
      <c r="E188" s="72">
        <f t="shared" si="119"/>
        <v>12</v>
      </c>
      <c r="F188" s="72">
        <v>11</v>
      </c>
      <c r="G188" s="85">
        <f ca="1">ROUND(INDIRECT($B$1&amp;G$156&amp;$B188)*1000,0)</f>
        <v>0</v>
      </c>
      <c r="H188" s="85">
        <f t="shared" ref="H188:H189" ca="1" si="132">INDIRECT($B$1&amp;H$156&amp;$B188)</f>
        <v>0</v>
      </c>
      <c r="I188" s="85" t="str">
        <f t="shared" ca="1" si="87"/>
        <v/>
      </c>
      <c r="J188" s="85">
        <f ca="1">INDIRECT($B$1&amp;I$156&amp;$B188)</f>
        <v>0</v>
      </c>
      <c r="K188" s="84"/>
      <c r="L188" s="152">
        <f t="shared" ref="L188:L189" ca="1" si="133">IF(INDIRECT($B$1&amp;K$156&amp;$B188)="〇",L$165,0)</f>
        <v>0</v>
      </c>
      <c r="M188" s="84"/>
      <c r="N188" s="152">
        <f t="shared" ca="1" si="131"/>
        <v>0</v>
      </c>
      <c r="O188" s="152">
        <f t="shared" ca="1" si="131"/>
        <v>0</v>
      </c>
      <c r="P188" s="84"/>
      <c r="Q188" s="84"/>
      <c r="R188" s="152">
        <f t="shared" ref="R188:R189" ca="1" si="134">IF(INDIRECT($B$1&amp;Q$156&amp;$B188)="〇",R$165,0)</f>
        <v>0</v>
      </c>
      <c r="S188" s="143"/>
      <c r="T188" s="143"/>
      <c r="U188" s="150">
        <f t="shared" ca="1" si="88"/>
        <v>0</v>
      </c>
      <c r="X188" s="37">
        <f t="shared" ca="1" si="99"/>
        <v>0</v>
      </c>
      <c r="Y188" s="37">
        <f t="shared" ca="1" si="89"/>
        <v>0</v>
      </c>
      <c r="Z188" s="37">
        <f t="shared" ca="1" si="90"/>
        <v>0</v>
      </c>
      <c r="AA188" s="37">
        <f t="shared" ca="1" si="100"/>
        <v>0</v>
      </c>
      <c r="AB188" s="91" t="s">
        <v>14273</v>
      </c>
      <c r="AG188" s="107">
        <f t="shared" ca="1" si="101"/>
        <v>0</v>
      </c>
      <c r="AH188" s="102" t="str">
        <f t="shared" ca="1" si="91"/>
        <v/>
      </c>
      <c r="AJ188" s="121">
        <f ca="1">IF(I188="",0,IF(ISERROR(VLOOKUP(I188,Code!$AF$201:$AF$2116,1,FALSE)),1,0))</f>
        <v>0</v>
      </c>
      <c r="AK188" s="102" t="str">
        <f t="shared" ca="1" si="92"/>
        <v/>
      </c>
      <c r="AM188" s="107">
        <f t="shared" ca="1" si="102"/>
        <v>0</v>
      </c>
      <c r="AN188" s="102" t="str">
        <f t="shared" ca="1" si="103"/>
        <v/>
      </c>
      <c r="AO188" s="112" t="s">
        <v>14274</v>
      </c>
      <c r="AP188" s="107">
        <f t="shared" ca="1" si="104"/>
        <v>0</v>
      </c>
      <c r="AQ188" s="102" t="str">
        <f t="shared" ca="1" si="105"/>
        <v/>
      </c>
      <c r="BF188" s="37">
        <v>5</v>
      </c>
      <c r="BG188" s="37">
        <v>19</v>
      </c>
      <c r="BH188" s="90"/>
      <c r="BI188" s="39" t="s">
        <v>6854</v>
      </c>
      <c r="BJ188" s="37" t="s">
        <v>6853</v>
      </c>
      <c r="BK188" s="39">
        <v>51940131</v>
      </c>
      <c r="BR188" s="39">
        <v>3936</v>
      </c>
    </row>
    <row r="189" spans="2:70">
      <c r="B189" s="59">
        <v>171</v>
      </c>
      <c r="C189" s="41"/>
      <c r="D189" s="177">
        <f t="shared" ca="1" si="93"/>
        <v>0</v>
      </c>
      <c r="E189" s="72">
        <f t="shared" si="119"/>
        <v>12</v>
      </c>
      <c r="F189" s="72">
        <v>12</v>
      </c>
      <c r="G189" s="85">
        <f ca="1">ROUND(INDIRECT($B$1&amp;G$156&amp;$B189)*1000,0)</f>
        <v>0</v>
      </c>
      <c r="H189" s="85">
        <f t="shared" ca="1" si="132"/>
        <v>0</v>
      </c>
      <c r="I189" s="85" t="str">
        <f t="shared" ca="1" si="87"/>
        <v/>
      </c>
      <c r="J189" s="85">
        <f ca="1">INDIRECT($B$1&amp;I$156&amp;$B189)</f>
        <v>0</v>
      </c>
      <c r="K189" s="84"/>
      <c r="L189" s="152">
        <f t="shared" ca="1" si="133"/>
        <v>0</v>
      </c>
      <c r="M189" s="84"/>
      <c r="N189" s="152">
        <f t="shared" ca="1" si="131"/>
        <v>0</v>
      </c>
      <c r="O189" s="152">
        <f t="shared" ca="1" si="131"/>
        <v>0</v>
      </c>
      <c r="P189" s="84"/>
      <c r="Q189" s="84"/>
      <c r="R189" s="152">
        <f t="shared" ca="1" si="134"/>
        <v>0</v>
      </c>
      <c r="S189" s="143"/>
      <c r="T189" s="143"/>
      <c r="U189" s="150">
        <f t="shared" ca="1" si="88"/>
        <v>0</v>
      </c>
      <c r="X189" s="37">
        <f t="shared" ca="1" si="99"/>
        <v>0</v>
      </c>
      <c r="Y189" s="37">
        <f t="shared" ca="1" si="89"/>
        <v>0</v>
      </c>
      <c r="Z189" s="37">
        <f t="shared" ca="1" si="90"/>
        <v>0</v>
      </c>
      <c r="AA189" s="37">
        <f t="shared" ca="1" si="100"/>
        <v>0</v>
      </c>
      <c r="AB189" s="91" t="s">
        <v>14275</v>
      </c>
      <c r="AG189" s="107">
        <f t="shared" ca="1" si="101"/>
        <v>0</v>
      </c>
      <c r="AH189" s="102" t="str">
        <f t="shared" ca="1" si="91"/>
        <v/>
      </c>
      <c r="AJ189" s="121">
        <f ca="1">IF(I189="",0,IF(ISERROR(VLOOKUP(I189,Code!$AF$201:$AF$2116,1,FALSE)),1,0))</f>
        <v>0</v>
      </c>
      <c r="AK189" s="102" t="str">
        <f t="shared" ca="1" si="92"/>
        <v/>
      </c>
      <c r="AM189" s="107">
        <f t="shared" ca="1" si="102"/>
        <v>0</v>
      </c>
      <c r="AN189" s="102" t="str">
        <f t="shared" ca="1" si="103"/>
        <v/>
      </c>
      <c r="AO189" s="112" t="s">
        <v>14276</v>
      </c>
      <c r="AP189" s="107">
        <f t="shared" ca="1" si="104"/>
        <v>0</v>
      </c>
      <c r="AQ189" s="102" t="str">
        <f t="shared" ca="1" si="105"/>
        <v/>
      </c>
      <c r="BF189" s="37">
        <v>5</v>
      </c>
      <c r="BG189" s="37">
        <v>19</v>
      </c>
      <c r="BH189" s="90"/>
      <c r="BI189" s="39" t="s">
        <v>6857</v>
      </c>
      <c r="BJ189" s="37" t="s">
        <v>6856</v>
      </c>
      <c r="BK189" s="39">
        <v>51940132</v>
      </c>
      <c r="BR189" s="39">
        <v>3937</v>
      </c>
    </row>
    <row r="190" spans="2:70">
      <c r="B190" s="59">
        <v>173</v>
      </c>
      <c r="C190" s="41"/>
      <c r="D190" s="177">
        <f t="shared" ca="1" si="93"/>
        <v>0</v>
      </c>
      <c r="E190" s="72">
        <v>21</v>
      </c>
      <c r="F190" s="72">
        <v>1</v>
      </c>
      <c r="G190" s="85">
        <f ca="1">ROUND(INDIRECT($B$1&amp;G$153&amp;$B190)*1000,0)</f>
        <v>0</v>
      </c>
      <c r="H190" s="85">
        <f ca="1">INDIRECT($B$1&amp;H$153&amp;$B190)</f>
        <v>0</v>
      </c>
      <c r="I190" s="85" t="str">
        <f t="shared" ca="1" si="87"/>
        <v/>
      </c>
      <c r="J190" s="85">
        <f ca="1">INDIRECT($B$1&amp;I$153&amp;$B190)</f>
        <v>0</v>
      </c>
      <c r="K190" s="152">
        <f t="shared" ref="K190:M192" ca="1" si="135">IF(INDIRECT($B$1&amp;J$153&amp;$B190)="〇",K$165,0)</f>
        <v>0</v>
      </c>
      <c r="L190" s="152">
        <f t="shared" ca="1" si="135"/>
        <v>0</v>
      </c>
      <c r="M190" s="152">
        <f t="shared" ca="1" si="135"/>
        <v>0</v>
      </c>
      <c r="N190" s="84"/>
      <c r="O190" s="152">
        <f t="shared" ref="O190:R192" ca="1" si="136">IF(INDIRECT($B$1&amp;N$153&amp;$B190)="〇",O$165,0)</f>
        <v>0</v>
      </c>
      <c r="P190" s="152">
        <f t="shared" ca="1" si="136"/>
        <v>0</v>
      </c>
      <c r="Q190" s="152">
        <f t="shared" ca="1" si="136"/>
        <v>0</v>
      </c>
      <c r="R190" s="152">
        <f t="shared" ca="1" si="136"/>
        <v>0</v>
      </c>
      <c r="S190" s="47" t="str">
        <f>J140</f>
        <v>木くず（柱、ボードなど）</v>
      </c>
      <c r="T190" s="143"/>
      <c r="U190" s="150">
        <f t="shared" ca="1" si="88"/>
        <v>0</v>
      </c>
      <c r="W190" s="37">
        <f ca="1">I140</f>
        <v>0</v>
      </c>
      <c r="X190" s="37">
        <f t="shared" ca="1" si="99"/>
        <v>0</v>
      </c>
      <c r="Y190" s="37">
        <f t="shared" ca="1" si="89"/>
        <v>0</v>
      </c>
      <c r="Z190" s="37">
        <f t="shared" ca="1" si="90"/>
        <v>0</v>
      </c>
      <c r="AA190" s="37">
        <f t="shared" ca="1" si="100"/>
        <v>0</v>
      </c>
      <c r="AB190" s="47" t="s">
        <v>14600</v>
      </c>
      <c r="AD190" s="189"/>
      <c r="AE190" s="189"/>
      <c r="AF190" s="192" t="s">
        <v>14648</v>
      </c>
      <c r="AG190" s="107">
        <f t="shared" ca="1" si="101"/>
        <v>0</v>
      </c>
      <c r="AH190" s="102" t="str">
        <f t="shared" ca="1" si="91"/>
        <v/>
      </c>
      <c r="AJ190" s="121">
        <f ca="1">IF(I190="",0,IF(ISERROR(VLOOKUP(I190,Code!$AF$201:$AF$2116,1,FALSE)),1,0))</f>
        <v>0</v>
      </c>
      <c r="AK190" s="102" t="str">
        <f t="shared" ca="1" si="92"/>
        <v/>
      </c>
      <c r="AM190" s="107">
        <f t="shared" ca="1" si="102"/>
        <v>0</v>
      </c>
      <c r="AN190" s="102" t="str">
        <f t="shared" ca="1" si="103"/>
        <v/>
      </c>
      <c r="AO190" s="128" t="s">
        <v>14624</v>
      </c>
      <c r="AP190" s="107">
        <f t="shared" ca="1" si="104"/>
        <v>0</v>
      </c>
      <c r="AQ190" s="102" t="str">
        <f t="shared" ca="1" si="105"/>
        <v/>
      </c>
      <c r="AT190" s="102" t="str">
        <f ca="1">AW190&amp;AW193&amp;AW196&amp;AW199</f>
        <v/>
      </c>
      <c r="AV190" s="102" t="str">
        <f ca="1">AE190&amp;AE191&amp;AE192&amp;AH190&amp;AH191&amp;AH192&amp;AK190&amp;AK191&amp;AK192&amp;AN190&amp;AN191&amp;AN192</f>
        <v/>
      </c>
      <c r="AW190" s="102" t="str">
        <f ca="1">AQ190&amp;AQ191&amp;AQ192</f>
        <v/>
      </c>
      <c r="BF190" s="37">
        <v>5</v>
      </c>
      <c r="BG190" s="37">
        <v>19</v>
      </c>
      <c r="BH190" s="90"/>
      <c r="BI190" s="39" t="s">
        <v>6860</v>
      </c>
      <c r="BJ190" s="37" t="s">
        <v>6859</v>
      </c>
      <c r="BK190" s="39">
        <v>51940133</v>
      </c>
      <c r="BR190" s="39">
        <v>3938</v>
      </c>
    </row>
    <row r="191" spans="2:70">
      <c r="B191" s="59">
        <v>175</v>
      </c>
      <c r="C191" s="41"/>
      <c r="D191" s="177">
        <f t="shared" ca="1" si="93"/>
        <v>0</v>
      </c>
      <c r="E191" s="72">
        <f t="shared" ref="E191:E201" si="137">E190</f>
        <v>21</v>
      </c>
      <c r="F191" s="72">
        <v>2</v>
      </c>
      <c r="G191" s="85">
        <f ca="1">ROUND(INDIRECT($B$1&amp;G$153&amp;$B191)*1000,0)</f>
        <v>0</v>
      </c>
      <c r="H191" s="85">
        <f t="shared" ref="H191:H192" ca="1" si="138">INDIRECT($B$1&amp;H$153&amp;$B191)</f>
        <v>0</v>
      </c>
      <c r="I191" s="85" t="str">
        <f t="shared" ca="1" si="87"/>
        <v/>
      </c>
      <c r="J191" s="85">
        <f ca="1">INDIRECT($B$1&amp;I$153&amp;$B191)</f>
        <v>0</v>
      </c>
      <c r="K191" s="152">
        <f t="shared" ca="1" si="135"/>
        <v>0</v>
      </c>
      <c r="L191" s="152">
        <f t="shared" ca="1" si="135"/>
        <v>0</v>
      </c>
      <c r="M191" s="152">
        <f t="shared" ca="1" si="135"/>
        <v>0</v>
      </c>
      <c r="N191" s="84"/>
      <c r="O191" s="152">
        <f t="shared" ca="1" si="136"/>
        <v>0</v>
      </c>
      <c r="P191" s="152">
        <f t="shared" ca="1" si="136"/>
        <v>0</v>
      </c>
      <c r="Q191" s="152">
        <f t="shared" ca="1" si="136"/>
        <v>0</v>
      </c>
      <c r="R191" s="152">
        <f t="shared" ca="1" si="136"/>
        <v>0</v>
      </c>
      <c r="S191" s="143"/>
      <c r="T191" s="143"/>
      <c r="U191" s="150">
        <f t="shared" ca="1" si="88"/>
        <v>0</v>
      </c>
      <c r="W191" s="37">
        <f ca="1">SUM(G190:G201)</f>
        <v>0</v>
      </c>
      <c r="X191" s="37">
        <f t="shared" ca="1" si="99"/>
        <v>0</v>
      </c>
      <c r="Y191" s="37">
        <f t="shared" ca="1" si="89"/>
        <v>0</v>
      </c>
      <c r="Z191" s="37">
        <f t="shared" ca="1" si="90"/>
        <v>0</v>
      </c>
      <c r="AA191" s="37">
        <f t="shared" ca="1" si="100"/>
        <v>0</v>
      </c>
      <c r="AB191" s="47" t="s">
        <v>14601</v>
      </c>
      <c r="AD191" s="189"/>
      <c r="AE191" s="189"/>
      <c r="AF191" s="193" t="s">
        <v>14649</v>
      </c>
      <c r="AG191" s="107">
        <f t="shared" ca="1" si="101"/>
        <v>0</v>
      </c>
      <c r="AH191" s="102" t="str">
        <f t="shared" ca="1" si="91"/>
        <v/>
      </c>
      <c r="AJ191" s="121">
        <f ca="1">IF(I191="",0,IF(ISERROR(VLOOKUP(I191,Code!$AF$201:$AF$2116,1,FALSE)),1,0))</f>
        <v>0</v>
      </c>
      <c r="AK191" s="102" t="str">
        <f t="shared" ca="1" si="92"/>
        <v/>
      </c>
      <c r="AM191" s="107">
        <f t="shared" ca="1" si="102"/>
        <v>0</v>
      </c>
      <c r="AN191" s="102" t="str">
        <f t="shared" ca="1" si="103"/>
        <v/>
      </c>
      <c r="AO191" s="128" t="s">
        <v>14625</v>
      </c>
      <c r="AP191" s="107">
        <f t="shared" ca="1" si="104"/>
        <v>0</v>
      </c>
      <c r="AQ191" s="102" t="str">
        <f t="shared" ca="1" si="105"/>
        <v/>
      </c>
      <c r="BF191" s="37">
        <v>5</v>
      </c>
      <c r="BG191" s="37">
        <v>19</v>
      </c>
      <c r="BH191" s="90"/>
      <c r="BI191" s="39" t="s">
        <v>6863</v>
      </c>
      <c r="BJ191" s="37" t="s">
        <v>6862</v>
      </c>
      <c r="BK191" s="39">
        <v>51940134</v>
      </c>
      <c r="BR191" s="39">
        <v>4035</v>
      </c>
    </row>
    <row r="192" spans="2:70">
      <c r="B192" s="59">
        <v>177</v>
      </c>
      <c r="C192" s="41"/>
      <c r="D192" s="177">
        <f t="shared" ca="1" si="93"/>
        <v>0</v>
      </c>
      <c r="E192" s="72">
        <f t="shared" si="137"/>
        <v>21</v>
      </c>
      <c r="F192" s="72">
        <v>3</v>
      </c>
      <c r="G192" s="85">
        <f ca="1">ROUND(INDIRECT($B$1&amp;G$153&amp;$B192)*1000,0)</f>
        <v>0</v>
      </c>
      <c r="H192" s="85">
        <f t="shared" ca="1" si="138"/>
        <v>0</v>
      </c>
      <c r="I192" s="85" t="str">
        <f t="shared" ca="1" si="87"/>
        <v/>
      </c>
      <c r="J192" s="85">
        <f ca="1">INDIRECT($B$1&amp;I$153&amp;$B192)</f>
        <v>0</v>
      </c>
      <c r="K192" s="152">
        <f t="shared" ca="1" si="135"/>
        <v>0</v>
      </c>
      <c r="L192" s="152">
        <f t="shared" ca="1" si="135"/>
        <v>0</v>
      </c>
      <c r="M192" s="152">
        <f t="shared" ca="1" si="135"/>
        <v>0</v>
      </c>
      <c r="N192" s="84"/>
      <c r="O192" s="152">
        <f t="shared" ca="1" si="136"/>
        <v>0</v>
      </c>
      <c r="P192" s="152">
        <f t="shared" ca="1" si="136"/>
        <v>0</v>
      </c>
      <c r="Q192" s="152">
        <f t="shared" ca="1" si="136"/>
        <v>0</v>
      </c>
      <c r="R192" s="152">
        <f t="shared" ca="1" si="136"/>
        <v>0</v>
      </c>
      <c r="S192" s="143"/>
      <c r="T192" s="143"/>
      <c r="U192" s="150">
        <f t="shared" ca="1" si="88"/>
        <v>0</v>
      </c>
      <c r="X192" s="37">
        <f t="shared" ca="1" si="99"/>
        <v>0</v>
      </c>
      <c r="Y192" s="37">
        <f t="shared" ca="1" si="89"/>
        <v>0</v>
      </c>
      <c r="Z192" s="37">
        <f t="shared" ca="1" si="90"/>
        <v>0</v>
      </c>
      <c r="AA192" s="37">
        <f t="shared" ca="1" si="100"/>
        <v>0</v>
      </c>
      <c r="AB192" s="47" t="s">
        <v>14602</v>
      </c>
      <c r="AD192" s="189"/>
      <c r="AE192" s="189"/>
      <c r="AF192" s="193" t="s">
        <v>14650</v>
      </c>
      <c r="AG192" s="107">
        <f t="shared" ca="1" si="101"/>
        <v>0</v>
      </c>
      <c r="AH192" s="102" t="str">
        <f t="shared" ca="1" si="91"/>
        <v/>
      </c>
      <c r="AJ192" s="121">
        <f ca="1">IF(I192="",0,IF(ISERROR(VLOOKUP(I192,Code!$AF$201:$AF$2116,1,FALSE)),1,0))</f>
        <v>0</v>
      </c>
      <c r="AK192" s="102" t="str">
        <f t="shared" ca="1" si="92"/>
        <v/>
      </c>
      <c r="AM192" s="107">
        <f t="shared" ca="1" si="102"/>
        <v>0</v>
      </c>
      <c r="AN192" s="102" t="str">
        <f t="shared" ca="1" si="103"/>
        <v/>
      </c>
      <c r="AO192" s="128" t="s">
        <v>14626</v>
      </c>
      <c r="AP192" s="107">
        <f t="shared" ca="1" si="104"/>
        <v>0</v>
      </c>
      <c r="AQ192" s="102" t="str">
        <f t="shared" ca="1" si="105"/>
        <v/>
      </c>
      <c r="BF192" s="37">
        <v>5</v>
      </c>
      <c r="BG192" s="37">
        <v>19</v>
      </c>
      <c r="BH192" s="90"/>
      <c r="BI192" s="39" t="s">
        <v>6866</v>
      </c>
      <c r="BJ192" s="37" t="s">
        <v>6865</v>
      </c>
      <c r="BK192" s="39">
        <v>51940135</v>
      </c>
      <c r="BR192" s="39">
        <v>4041</v>
      </c>
    </row>
    <row r="193" spans="2:70">
      <c r="B193" s="59">
        <v>173</v>
      </c>
      <c r="C193" s="41"/>
      <c r="D193" s="177">
        <f t="shared" ca="1" si="93"/>
        <v>0</v>
      </c>
      <c r="E193" s="72">
        <f t="shared" si="137"/>
        <v>21</v>
      </c>
      <c r="F193" s="72">
        <v>4</v>
      </c>
      <c r="G193" s="85">
        <f ca="1">ROUND(INDIRECT($B$1&amp;G$154&amp;$B193)*1000,0)</f>
        <v>0</v>
      </c>
      <c r="H193" s="85">
        <f ca="1">INDIRECT($B$1&amp;H$154&amp;$B193)</f>
        <v>0</v>
      </c>
      <c r="I193" s="85" t="str">
        <f t="shared" ca="1" si="87"/>
        <v/>
      </c>
      <c r="J193" s="85">
        <f ca="1">INDIRECT($B$1&amp;I$154&amp;$B193)</f>
        <v>0</v>
      </c>
      <c r="K193" s="152">
        <f t="shared" ref="K193:M195" ca="1" si="139">IF(INDIRECT($B$1&amp;J$154&amp;$B193)="〇",K$165,0)</f>
        <v>0</v>
      </c>
      <c r="L193" s="152">
        <f t="shared" ca="1" si="139"/>
        <v>0</v>
      </c>
      <c r="M193" s="152">
        <f t="shared" ca="1" si="139"/>
        <v>0</v>
      </c>
      <c r="N193" s="84"/>
      <c r="O193" s="152">
        <f t="shared" ref="O193:R195" ca="1" si="140">IF(INDIRECT($B$1&amp;N$154&amp;$B193)="〇",O$165,0)</f>
        <v>0</v>
      </c>
      <c r="P193" s="152">
        <f t="shared" ca="1" si="140"/>
        <v>0</v>
      </c>
      <c r="Q193" s="152">
        <f t="shared" ca="1" si="140"/>
        <v>0</v>
      </c>
      <c r="R193" s="152">
        <f t="shared" ca="1" si="140"/>
        <v>0</v>
      </c>
      <c r="S193" s="143"/>
      <c r="T193" s="143"/>
      <c r="U193" s="150">
        <f t="shared" ca="1" si="88"/>
        <v>0</v>
      </c>
      <c r="X193" s="37">
        <f t="shared" ca="1" si="99"/>
        <v>0</v>
      </c>
      <c r="Y193" s="37">
        <f t="shared" ca="1" si="89"/>
        <v>0</v>
      </c>
      <c r="Z193" s="37">
        <f t="shared" ca="1" si="90"/>
        <v>0</v>
      </c>
      <c r="AA193" s="37">
        <f t="shared" ca="1" si="100"/>
        <v>0</v>
      </c>
      <c r="AB193" s="47" t="s">
        <v>14603</v>
      </c>
      <c r="AG193" s="107">
        <f t="shared" ca="1" si="101"/>
        <v>0</v>
      </c>
      <c r="AH193" s="102" t="str">
        <f t="shared" ca="1" si="91"/>
        <v/>
      </c>
      <c r="AJ193" s="121">
        <f ca="1">IF(I193="",0,IF(ISERROR(VLOOKUP(I193,Code!$AF$201:$AF$2116,1,FALSE)),1,0))</f>
        <v>0</v>
      </c>
      <c r="AK193" s="102" t="str">
        <f t="shared" ca="1" si="92"/>
        <v/>
      </c>
      <c r="AM193" s="107">
        <f t="shared" ca="1" si="102"/>
        <v>0</v>
      </c>
      <c r="AN193" s="102" t="str">
        <f t="shared" ca="1" si="103"/>
        <v/>
      </c>
      <c r="AO193" s="128" t="s">
        <v>14627</v>
      </c>
      <c r="AP193" s="107">
        <f t="shared" ca="1" si="104"/>
        <v>0</v>
      </c>
      <c r="AQ193" s="102" t="str">
        <f t="shared" ca="1" si="105"/>
        <v/>
      </c>
      <c r="AV193" s="102" t="str">
        <f ca="1">AH193&amp;AH194&amp;AH195&amp;AK193&amp;AK194&amp;AK195&amp;AN193&amp;AN194&amp;AN195</f>
        <v/>
      </c>
      <c r="AW193" s="102" t="str">
        <f ca="1">AQ193&amp;AQ194&amp;AQ195</f>
        <v/>
      </c>
      <c r="BF193" s="37">
        <v>5</v>
      </c>
      <c r="BG193" s="37">
        <v>19</v>
      </c>
      <c r="BH193" s="90"/>
      <c r="BI193" s="39" t="s">
        <v>6869</v>
      </c>
      <c r="BJ193" s="37" t="s">
        <v>6868</v>
      </c>
      <c r="BK193" s="39">
        <v>51940136</v>
      </c>
      <c r="BR193" s="39">
        <v>4043</v>
      </c>
    </row>
    <row r="194" spans="2:70">
      <c r="B194" s="59">
        <v>175</v>
      </c>
      <c r="C194" s="41"/>
      <c r="D194" s="177">
        <f t="shared" ca="1" si="93"/>
        <v>0</v>
      </c>
      <c r="E194" s="72">
        <f t="shared" si="137"/>
        <v>21</v>
      </c>
      <c r="F194" s="72">
        <v>5</v>
      </c>
      <c r="G194" s="85">
        <f ca="1">ROUND(INDIRECT($B$1&amp;G$154&amp;$B194)*1000,0)</f>
        <v>0</v>
      </c>
      <c r="H194" s="85">
        <f t="shared" ref="H194:H195" ca="1" si="141">INDIRECT($B$1&amp;H$154&amp;$B194)</f>
        <v>0</v>
      </c>
      <c r="I194" s="85" t="str">
        <f t="shared" ca="1" si="87"/>
        <v/>
      </c>
      <c r="J194" s="85">
        <f ca="1">INDIRECT($B$1&amp;I$154&amp;$B194)</f>
        <v>0</v>
      </c>
      <c r="K194" s="152">
        <f t="shared" ca="1" si="139"/>
        <v>0</v>
      </c>
      <c r="L194" s="152">
        <f t="shared" ca="1" si="139"/>
        <v>0</v>
      </c>
      <c r="M194" s="152">
        <f t="shared" ca="1" si="139"/>
        <v>0</v>
      </c>
      <c r="N194" s="84"/>
      <c r="O194" s="152">
        <f t="shared" ca="1" si="140"/>
        <v>0</v>
      </c>
      <c r="P194" s="152">
        <f t="shared" ca="1" si="140"/>
        <v>0</v>
      </c>
      <c r="Q194" s="152">
        <f t="shared" ca="1" si="140"/>
        <v>0</v>
      </c>
      <c r="R194" s="152">
        <f t="shared" ca="1" si="140"/>
        <v>0</v>
      </c>
      <c r="S194" s="143"/>
      <c r="T194" s="143"/>
      <c r="U194" s="150">
        <f t="shared" ca="1" si="88"/>
        <v>0</v>
      </c>
      <c r="X194" s="37">
        <f t="shared" ca="1" si="99"/>
        <v>0</v>
      </c>
      <c r="Y194" s="37">
        <f t="shared" ca="1" si="89"/>
        <v>0</v>
      </c>
      <c r="Z194" s="37">
        <f t="shared" ca="1" si="90"/>
        <v>0</v>
      </c>
      <c r="AA194" s="37">
        <f t="shared" ca="1" si="100"/>
        <v>0</v>
      </c>
      <c r="AB194" s="47" t="s">
        <v>14604</v>
      </c>
      <c r="AG194" s="107">
        <f t="shared" ca="1" si="101"/>
        <v>0</v>
      </c>
      <c r="AH194" s="102" t="str">
        <f t="shared" ca="1" si="91"/>
        <v/>
      </c>
      <c r="AJ194" s="121">
        <f ca="1">IF(I194="",0,IF(ISERROR(VLOOKUP(I194,Code!$AF$201:$AF$2116,1,FALSE)),1,0))</f>
        <v>0</v>
      </c>
      <c r="AK194" s="102" t="str">
        <f t="shared" ca="1" si="92"/>
        <v/>
      </c>
      <c r="AM194" s="107">
        <f t="shared" ca="1" si="102"/>
        <v>0</v>
      </c>
      <c r="AN194" s="102" t="str">
        <f t="shared" ca="1" si="103"/>
        <v/>
      </c>
      <c r="AO194" s="128" t="s">
        <v>14628</v>
      </c>
      <c r="AP194" s="107">
        <f t="shared" ca="1" si="104"/>
        <v>0</v>
      </c>
      <c r="AQ194" s="102" t="str">
        <f t="shared" ca="1" si="105"/>
        <v/>
      </c>
      <c r="BF194" s="37">
        <v>5</v>
      </c>
      <c r="BG194" s="37">
        <v>19</v>
      </c>
      <c r="BH194" s="62"/>
      <c r="BI194" s="39" t="s">
        <v>6872</v>
      </c>
      <c r="BJ194" s="37" t="s">
        <v>6871</v>
      </c>
      <c r="BK194" s="39">
        <v>51940137</v>
      </c>
      <c r="BR194" s="39">
        <v>4044</v>
      </c>
    </row>
    <row r="195" spans="2:70">
      <c r="B195" s="59">
        <v>177</v>
      </c>
      <c r="C195" s="41"/>
      <c r="D195" s="177">
        <f t="shared" ca="1" si="93"/>
        <v>0</v>
      </c>
      <c r="E195" s="72">
        <f t="shared" si="137"/>
        <v>21</v>
      </c>
      <c r="F195" s="72">
        <v>6</v>
      </c>
      <c r="G195" s="85">
        <f ca="1">ROUND(INDIRECT($B$1&amp;G$154&amp;$B195)*1000,0)</f>
        <v>0</v>
      </c>
      <c r="H195" s="85">
        <f t="shared" ca="1" si="141"/>
        <v>0</v>
      </c>
      <c r="I195" s="85" t="str">
        <f t="shared" ca="1" si="87"/>
        <v/>
      </c>
      <c r="J195" s="85">
        <f ca="1">INDIRECT($B$1&amp;I$154&amp;$B195)</f>
        <v>0</v>
      </c>
      <c r="K195" s="152">
        <f t="shared" ca="1" si="139"/>
        <v>0</v>
      </c>
      <c r="L195" s="152">
        <f t="shared" ca="1" si="139"/>
        <v>0</v>
      </c>
      <c r="M195" s="152">
        <f t="shared" ca="1" si="139"/>
        <v>0</v>
      </c>
      <c r="N195" s="84"/>
      <c r="O195" s="152">
        <f t="shared" ca="1" si="140"/>
        <v>0</v>
      </c>
      <c r="P195" s="152">
        <f t="shared" ca="1" si="140"/>
        <v>0</v>
      </c>
      <c r="Q195" s="152">
        <f t="shared" ca="1" si="140"/>
        <v>0</v>
      </c>
      <c r="R195" s="152">
        <f t="shared" ca="1" si="140"/>
        <v>0</v>
      </c>
      <c r="S195" s="143"/>
      <c r="T195" s="143"/>
      <c r="U195" s="150">
        <f t="shared" ca="1" si="88"/>
        <v>0</v>
      </c>
      <c r="X195" s="37">
        <f t="shared" ca="1" si="99"/>
        <v>0</v>
      </c>
      <c r="Y195" s="37">
        <f t="shared" ca="1" si="89"/>
        <v>0</v>
      </c>
      <c r="Z195" s="37">
        <f t="shared" ca="1" si="90"/>
        <v>0</v>
      </c>
      <c r="AA195" s="37">
        <f t="shared" ca="1" si="100"/>
        <v>0</v>
      </c>
      <c r="AB195" s="47" t="s">
        <v>14605</v>
      </c>
      <c r="AG195" s="107">
        <f t="shared" ca="1" si="101"/>
        <v>0</v>
      </c>
      <c r="AH195" s="102" t="str">
        <f t="shared" ca="1" si="91"/>
        <v/>
      </c>
      <c r="AJ195" s="121">
        <f ca="1">IF(I195="",0,IF(ISERROR(VLOOKUP(I195,Code!$AF$201:$AF$2116,1,FALSE)),1,0))</f>
        <v>0</v>
      </c>
      <c r="AK195" s="102" t="str">
        <f t="shared" ca="1" si="92"/>
        <v/>
      </c>
      <c r="AM195" s="107">
        <f t="shared" ca="1" si="102"/>
        <v>0</v>
      </c>
      <c r="AN195" s="102" t="str">
        <f t="shared" ca="1" si="103"/>
        <v/>
      </c>
      <c r="AO195" s="128" t="s">
        <v>14629</v>
      </c>
      <c r="AP195" s="107">
        <f t="shared" ca="1" si="104"/>
        <v>0</v>
      </c>
      <c r="AQ195" s="102" t="str">
        <f t="shared" ca="1" si="105"/>
        <v/>
      </c>
      <c r="BF195" s="37">
        <v>5</v>
      </c>
      <c r="BG195" s="37">
        <v>20</v>
      </c>
      <c r="BH195" s="60" t="s">
        <v>824</v>
      </c>
      <c r="BI195" s="39" t="s">
        <v>7251</v>
      </c>
      <c r="BJ195" s="37" t="s">
        <v>824</v>
      </c>
      <c r="BK195" s="39">
        <v>52043100</v>
      </c>
      <c r="BR195" s="39">
        <v>4140</v>
      </c>
    </row>
    <row r="196" spans="2:70">
      <c r="B196" s="59">
        <v>173</v>
      </c>
      <c r="C196" s="41"/>
      <c r="D196" s="177">
        <f t="shared" ca="1" si="93"/>
        <v>0</v>
      </c>
      <c r="E196" s="72">
        <f t="shared" si="137"/>
        <v>21</v>
      </c>
      <c r="F196" s="72">
        <v>7</v>
      </c>
      <c r="G196" s="85">
        <f ca="1">ROUND(INDIRECT($B$1&amp;G$155&amp;$B196)*1000,0)</f>
        <v>0</v>
      </c>
      <c r="H196" s="85">
        <f ca="1">INDIRECT($B$1&amp;H$155&amp;$B196)</f>
        <v>0</v>
      </c>
      <c r="I196" s="85" t="str">
        <f t="shared" ca="1" si="87"/>
        <v/>
      </c>
      <c r="J196" s="85">
        <f ca="1">INDIRECT($B$1&amp;I$155&amp;$B196)</f>
        <v>0</v>
      </c>
      <c r="K196" s="152">
        <f t="shared" ref="K196:M198" ca="1" si="142">IF(INDIRECT($B$1&amp;J$155&amp;$B196)="〇",K$165,0)</f>
        <v>0</v>
      </c>
      <c r="L196" s="152">
        <f t="shared" ca="1" si="142"/>
        <v>0</v>
      </c>
      <c r="M196" s="152">
        <f t="shared" ca="1" si="142"/>
        <v>0</v>
      </c>
      <c r="N196" s="84"/>
      <c r="O196" s="152">
        <f t="shared" ref="O196:R198" ca="1" si="143">IF(INDIRECT($B$1&amp;N$155&amp;$B196)="〇",O$165,0)</f>
        <v>0</v>
      </c>
      <c r="P196" s="152">
        <f t="shared" ca="1" si="143"/>
        <v>0</v>
      </c>
      <c r="Q196" s="152">
        <f t="shared" ca="1" si="143"/>
        <v>0</v>
      </c>
      <c r="R196" s="152">
        <f t="shared" ca="1" si="143"/>
        <v>0</v>
      </c>
      <c r="S196" s="143"/>
      <c r="T196" s="143"/>
      <c r="U196" s="150">
        <f t="shared" ca="1" si="88"/>
        <v>0</v>
      </c>
      <c r="X196" s="37">
        <f t="shared" ca="1" si="99"/>
        <v>0</v>
      </c>
      <c r="Y196" s="37">
        <f t="shared" ca="1" si="89"/>
        <v>0</v>
      </c>
      <c r="Z196" s="37">
        <f t="shared" ca="1" si="90"/>
        <v>0</v>
      </c>
      <c r="AA196" s="37">
        <f t="shared" ca="1" si="100"/>
        <v>0</v>
      </c>
      <c r="AB196" s="47" t="s">
        <v>14606</v>
      </c>
      <c r="AG196" s="107">
        <f t="shared" ca="1" si="101"/>
        <v>0</v>
      </c>
      <c r="AH196" s="102" t="str">
        <f t="shared" ca="1" si="91"/>
        <v/>
      </c>
      <c r="AJ196" s="121">
        <f ca="1">IF(I196="",0,IF(ISERROR(VLOOKUP(I196,Code!$AF$201:$AF$2116,1,FALSE)),1,0))</f>
        <v>0</v>
      </c>
      <c r="AK196" s="102" t="str">
        <f t="shared" ca="1" si="92"/>
        <v/>
      </c>
      <c r="AM196" s="107">
        <f t="shared" ca="1" si="102"/>
        <v>0</v>
      </c>
      <c r="AN196" s="102" t="str">
        <f t="shared" ca="1" si="103"/>
        <v/>
      </c>
      <c r="AO196" s="128" t="s">
        <v>14630</v>
      </c>
      <c r="AP196" s="107">
        <f t="shared" ca="1" si="104"/>
        <v>0</v>
      </c>
      <c r="AQ196" s="102" t="str">
        <f t="shared" ca="1" si="105"/>
        <v/>
      </c>
      <c r="AV196" s="102" t="str">
        <f ca="1">AH196&amp;AH197&amp;AH198&amp;AK196&amp;AK197&amp;AK198</f>
        <v/>
      </c>
      <c r="AW196" s="102" t="str">
        <f ca="1">AQ196&amp;AQ197&amp;AQ198</f>
        <v/>
      </c>
      <c r="BF196" s="37">
        <v>5</v>
      </c>
      <c r="BG196" s="37">
        <v>20</v>
      </c>
      <c r="BH196" s="90"/>
      <c r="BI196" s="39" t="s">
        <v>7255</v>
      </c>
      <c r="BJ196" s="37" t="s">
        <v>7254</v>
      </c>
      <c r="BK196" s="39">
        <v>52043101</v>
      </c>
      <c r="BR196" s="39">
        <v>4142</v>
      </c>
    </row>
    <row r="197" spans="2:70">
      <c r="B197" s="59">
        <v>175</v>
      </c>
      <c r="C197" s="41"/>
      <c r="D197" s="177">
        <f t="shared" ca="1" si="93"/>
        <v>0</v>
      </c>
      <c r="E197" s="72">
        <f t="shared" si="137"/>
        <v>21</v>
      </c>
      <c r="F197" s="72">
        <v>8</v>
      </c>
      <c r="G197" s="85">
        <f ca="1">ROUND(INDIRECT($B$1&amp;G$155&amp;$B197)*1000,0)</f>
        <v>0</v>
      </c>
      <c r="H197" s="85">
        <f t="shared" ref="H197:H198" ca="1" si="144">INDIRECT($B$1&amp;H$155&amp;$B197)</f>
        <v>0</v>
      </c>
      <c r="I197" s="85" t="str">
        <f t="shared" ca="1" si="87"/>
        <v/>
      </c>
      <c r="J197" s="85">
        <f ca="1">INDIRECT($B$1&amp;I$155&amp;$B197)</f>
        <v>0</v>
      </c>
      <c r="K197" s="152">
        <f t="shared" ca="1" si="142"/>
        <v>0</v>
      </c>
      <c r="L197" s="152">
        <f t="shared" ca="1" si="142"/>
        <v>0</v>
      </c>
      <c r="M197" s="152">
        <f t="shared" ca="1" si="142"/>
        <v>0</v>
      </c>
      <c r="N197" s="84"/>
      <c r="O197" s="152">
        <f t="shared" ca="1" si="143"/>
        <v>0</v>
      </c>
      <c r="P197" s="152">
        <f t="shared" ca="1" si="143"/>
        <v>0</v>
      </c>
      <c r="Q197" s="152">
        <f t="shared" ca="1" si="143"/>
        <v>0</v>
      </c>
      <c r="R197" s="152">
        <f t="shared" ca="1" si="143"/>
        <v>0</v>
      </c>
      <c r="S197" s="143"/>
      <c r="T197" s="143"/>
      <c r="U197" s="150">
        <f t="shared" ca="1" si="88"/>
        <v>0</v>
      </c>
      <c r="X197" s="37">
        <f t="shared" ca="1" si="99"/>
        <v>0</v>
      </c>
      <c r="Y197" s="37">
        <f t="shared" ca="1" si="89"/>
        <v>0</v>
      </c>
      <c r="Z197" s="37">
        <f t="shared" ca="1" si="90"/>
        <v>0</v>
      </c>
      <c r="AA197" s="37">
        <f t="shared" ca="1" si="100"/>
        <v>0</v>
      </c>
      <c r="AB197" s="47" t="s">
        <v>14607</v>
      </c>
      <c r="AG197" s="107">
        <f t="shared" ca="1" si="101"/>
        <v>0</v>
      </c>
      <c r="AH197" s="102" t="str">
        <f t="shared" ca="1" si="91"/>
        <v/>
      </c>
      <c r="AJ197" s="121">
        <f ca="1">IF(I197="",0,IF(ISERROR(VLOOKUP(I197,Code!$AF$201:$AF$2116,1,FALSE)),1,0))</f>
        <v>0</v>
      </c>
      <c r="AK197" s="102" t="str">
        <f t="shared" ca="1" si="92"/>
        <v/>
      </c>
      <c r="AM197" s="107">
        <f t="shared" ca="1" si="102"/>
        <v>0</v>
      </c>
      <c r="AN197" s="102" t="str">
        <f t="shared" ca="1" si="103"/>
        <v/>
      </c>
      <c r="AO197" s="128" t="s">
        <v>14631</v>
      </c>
      <c r="AP197" s="107">
        <f t="shared" ca="1" si="104"/>
        <v>0</v>
      </c>
      <c r="AQ197" s="102" t="str">
        <f t="shared" ca="1" si="105"/>
        <v/>
      </c>
      <c r="BF197" s="37">
        <v>5</v>
      </c>
      <c r="BG197" s="37">
        <v>20</v>
      </c>
      <c r="BH197" s="90"/>
      <c r="BI197" s="39" t="s">
        <v>7259</v>
      </c>
      <c r="BJ197" s="37" t="s">
        <v>7258</v>
      </c>
      <c r="BK197" s="39">
        <v>52043102</v>
      </c>
      <c r="BR197" s="39">
        <v>4143</v>
      </c>
    </row>
    <row r="198" spans="2:70">
      <c r="B198" s="59">
        <v>177</v>
      </c>
      <c r="C198" s="41"/>
      <c r="D198" s="177">
        <f t="shared" ca="1" si="93"/>
        <v>0</v>
      </c>
      <c r="E198" s="72">
        <f t="shared" si="137"/>
        <v>21</v>
      </c>
      <c r="F198" s="72">
        <v>9</v>
      </c>
      <c r="G198" s="85">
        <f ca="1">ROUND(INDIRECT($B$1&amp;G$155&amp;$B198)*1000,0)</f>
        <v>0</v>
      </c>
      <c r="H198" s="85">
        <f t="shared" ca="1" si="144"/>
        <v>0</v>
      </c>
      <c r="I198" s="85" t="str">
        <f t="shared" ca="1" si="87"/>
        <v/>
      </c>
      <c r="J198" s="85">
        <f ca="1">INDIRECT($B$1&amp;I$155&amp;$B198)</f>
        <v>0</v>
      </c>
      <c r="K198" s="152">
        <f t="shared" ca="1" si="142"/>
        <v>0</v>
      </c>
      <c r="L198" s="152">
        <f t="shared" ca="1" si="142"/>
        <v>0</v>
      </c>
      <c r="M198" s="152">
        <f t="shared" ca="1" si="142"/>
        <v>0</v>
      </c>
      <c r="N198" s="84"/>
      <c r="O198" s="152">
        <f t="shared" ca="1" si="143"/>
        <v>0</v>
      </c>
      <c r="P198" s="152">
        <f t="shared" ca="1" si="143"/>
        <v>0</v>
      </c>
      <c r="Q198" s="152">
        <f t="shared" ca="1" si="143"/>
        <v>0</v>
      </c>
      <c r="R198" s="152">
        <f t="shared" ca="1" si="143"/>
        <v>0</v>
      </c>
      <c r="S198" s="143"/>
      <c r="T198" s="143"/>
      <c r="U198" s="150">
        <f t="shared" ref="U198:U229" ca="1" si="145">SUM(K198:R198)</f>
        <v>0</v>
      </c>
      <c r="X198" s="37">
        <f t="shared" ca="1" si="99"/>
        <v>0</v>
      </c>
      <c r="Y198" s="37">
        <f t="shared" ca="1" si="89"/>
        <v>0</v>
      </c>
      <c r="Z198" s="37">
        <f t="shared" ca="1" si="90"/>
        <v>0</v>
      </c>
      <c r="AA198" s="37">
        <f t="shared" ca="1" si="100"/>
        <v>0</v>
      </c>
      <c r="AB198" s="47" t="s">
        <v>14608</v>
      </c>
      <c r="AG198" s="107">
        <f t="shared" ca="1" si="101"/>
        <v>0</v>
      </c>
      <c r="AH198" s="102" t="str">
        <f t="shared" ca="1" si="91"/>
        <v/>
      </c>
      <c r="AJ198" s="121">
        <f ca="1">IF(I198="",0,IF(ISERROR(VLOOKUP(I198,Code!$AF$201:$AF$2116,1,FALSE)),1,0))</f>
        <v>0</v>
      </c>
      <c r="AK198" s="102" t="str">
        <f t="shared" ca="1" si="92"/>
        <v/>
      </c>
      <c r="AM198" s="107">
        <f t="shared" ca="1" si="102"/>
        <v>0</v>
      </c>
      <c r="AN198" s="102" t="str">
        <f t="shared" ca="1" si="103"/>
        <v/>
      </c>
      <c r="AO198" s="128" t="s">
        <v>14632</v>
      </c>
      <c r="AP198" s="107">
        <f t="shared" ca="1" si="104"/>
        <v>0</v>
      </c>
      <c r="AQ198" s="102" t="str">
        <f t="shared" ca="1" si="105"/>
        <v/>
      </c>
      <c r="BF198" s="37">
        <v>5</v>
      </c>
      <c r="BG198" s="37">
        <v>20</v>
      </c>
      <c r="BH198" s="90"/>
      <c r="BI198" s="39" t="s">
        <v>7263</v>
      </c>
      <c r="BJ198" s="37" t="s">
        <v>7262</v>
      </c>
      <c r="BK198" s="39">
        <v>52043103</v>
      </c>
      <c r="BR198" s="39">
        <v>4241</v>
      </c>
    </row>
    <row r="199" spans="2:70">
      <c r="B199" s="59">
        <v>173</v>
      </c>
      <c r="C199" s="41"/>
      <c r="D199" s="177">
        <f t="shared" ca="1" si="93"/>
        <v>0</v>
      </c>
      <c r="E199" s="72">
        <f t="shared" si="137"/>
        <v>21</v>
      </c>
      <c r="F199" s="72">
        <v>10</v>
      </c>
      <c r="G199" s="85">
        <f ca="1">ROUND(INDIRECT($B$1&amp;G$156&amp;$B199)*1000,0)</f>
        <v>0</v>
      </c>
      <c r="H199" s="85">
        <f ca="1">INDIRECT($B$1&amp;H$156&amp;$B199)</f>
        <v>0</v>
      </c>
      <c r="I199" s="85" t="str">
        <f t="shared" ca="1" si="87"/>
        <v/>
      </c>
      <c r="J199" s="85">
        <f ca="1">INDIRECT($B$1&amp;I$156&amp;$B199)</f>
        <v>0</v>
      </c>
      <c r="K199" s="152">
        <f t="shared" ref="K199:M201" ca="1" si="146">IF(INDIRECT($B$1&amp;J$156&amp;$B199)="〇",K$165,0)</f>
        <v>0</v>
      </c>
      <c r="L199" s="152">
        <f t="shared" ca="1" si="146"/>
        <v>0</v>
      </c>
      <c r="M199" s="152">
        <f t="shared" ca="1" si="146"/>
        <v>0</v>
      </c>
      <c r="N199" s="84"/>
      <c r="O199" s="152">
        <f t="shared" ref="O199:R201" ca="1" si="147">IF(INDIRECT($B$1&amp;N$156&amp;$B199)="〇",O$165,0)</f>
        <v>0</v>
      </c>
      <c r="P199" s="152">
        <f t="shared" ca="1" si="147"/>
        <v>0</v>
      </c>
      <c r="Q199" s="152">
        <f t="shared" ca="1" si="147"/>
        <v>0</v>
      </c>
      <c r="R199" s="152">
        <f t="shared" ca="1" si="147"/>
        <v>0</v>
      </c>
      <c r="S199" s="143"/>
      <c r="T199" s="143"/>
      <c r="U199" s="150">
        <f t="shared" ca="1" si="145"/>
        <v>0</v>
      </c>
      <c r="X199" s="37">
        <f t="shared" ca="1" si="99"/>
        <v>0</v>
      </c>
      <c r="Y199" s="37">
        <f t="shared" ca="1" si="89"/>
        <v>0</v>
      </c>
      <c r="Z199" s="37">
        <f t="shared" ca="1" si="90"/>
        <v>0</v>
      </c>
      <c r="AA199" s="37">
        <f t="shared" ca="1" si="100"/>
        <v>0</v>
      </c>
      <c r="AB199" s="47" t="s">
        <v>14609</v>
      </c>
      <c r="AG199" s="107">
        <f t="shared" ca="1" si="101"/>
        <v>0</v>
      </c>
      <c r="AH199" s="102" t="str">
        <f t="shared" ca="1" si="91"/>
        <v/>
      </c>
      <c r="AJ199" s="121">
        <f ca="1">IF(I199="",0,IF(ISERROR(VLOOKUP(I199,Code!$AF$201:$AF$2116,1,FALSE)),1,0))</f>
        <v>0</v>
      </c>
      <c r="AK199" s="102" t="str">
        <f t="shared" ca="1" si="92"/>
        <v/>
      </c>
      <c r="AM199" s="107">
        <f t="shared" ca="1" si="102"/>
        <v>0</v>
      </c>
      <c r="AN199" s="102" t="str">
        <f t="shared" ca="1" si="103"/>
        <v/>
      </c>
      <c r="AO199" s="128" t="s">
        <v>14633</v>
      </c>
      <c r="AP199" s="107">
        <f t="shared" ca="1" si="104"/>
        <v>0</v>
      </c>
      <c r="AQ199" s="102" t="str">
        <f t="shared" ca="1" si="105"/>
        <v/>
      </c>
      <c r="AV199" s="102" t="str">
        <f ca="1">AH199&amp;AH200&amp;AH201&amp;AK199&amp;AK200&amp;AK201</f>
        <v/>
      </c>
      <c r="AW199" s="102" t="str">
        <f ca="1">AQ199&amp;AQ200&amp;AQ201</f>
        <v/>
      </c>
      <c r="BF199" s="37">
        <v>5</v>
      </c>
      <c r="BG199" s="37">
        <v>20</v>
      </c>
      <c r="BH199" s="90"/>
      <c r="BI199" s="39" t="s">
        <v>7267</v>
      </c>
      <c r="BJ199" s="37" t="s">
        <v>7266</v>
      </c>
      <c r="BK199" s="39">
        <v>52043104</v>
      </c>
      <c r="BR199" s="39">
        <v>4340</v>
      </c>
    </row>
    <row r="200" spans="2:70">
      <c r="B200" s="59">
        <v>175</v>
      </c>
      <c r="C200" s="41"/>
      <c r="D200" s="177">
        <f t="shared" ca="1" si="93"/>
        <v>0</v>
      </c>
      <c r="E200" s="72">
        <f t="shared" si="137"/>
        <v>21</v>
      </c>
      <c r="F200" s="72">
        <v>11</v>
      </c>
      <c r="G200" s="85">
        <f ca="1">ROUND(INDIRECT($B$1&amp;G$156&amp;$B200)*1000,0)</f>
        <v>0</v>
      </c>
      <c r="H200" s="85">
        <f t="shared" ref="H200:H201" ca="1" si="148">INDIRECT($B$1&amp;H$156&amp;$B200)</f>
        <v>0</v>
      </c>
      <c r="I200" s="85" t="str">
        <f t="shared" ca="1" si="87"/>
        <v/>
      </c>
      <c r="J200" s="85">
        <f ca="1">INDIRECT($B$1&amp;I$156&amp;$B200)</f>
        <v>0</v>
      </c>
      <c r="K200" s="152">
        <f t="shared" ca="1" si="146"/>
        <v>0</v>
      </c>
      <c r="L200" s="152">
        <f t="shared" ca="1" si="146"/>
        <v>0</v>
      </c>
      <c r="M200" s="152">
        <f t="shared" ca="1" si="146"/>
        <v>0</v>
      </c>
      <c r="N200" s="84"/>
      <c r="O200" s="152">
        <f t="shared" ca="1" si="147"/>
        <v>0</v>
      </c>
      <c r="P200" s="152">
        <f t="shared" ca="1" si="147"/>
        <v>0</v>
      </c>
      <c r="Q200" s="152">
        <f t="shared" ca="1" si="147"/>
        <v>0</v>
      </c>
      <c r="R200" s="152">
        <f t="shared" ca="1" si="147"/>
        <v>0</v>
      </c>
      <c r="S200" s="143"/>
      <c r="T200" s="143"/>
      <c r="U200" s="150">
        <f t="shared" ca="1" si="145"/>
        <v>0</v>
      </c>
      <c r="X200" s="37">
        <f t="shared" ca="1" si="99"/>
        <v>0</v>
      </c>
      <c r="Y200" s="37">
        <f t="shared" ca="1" si="89"/>
        <v>0</v>
      </c>
      <c r="Z200" s="37">
        <f t="shared" ca="1" si="90"/>
        <v>0</v>
      </c>
      <c r="AA200" s="37">
        <f t="shared" ca="1" si="100"/>
        <v>0</v>
      </c>
      <c r="AB200" s="47" t="s">
        <v>14610</v>
      </c>
      <c r="AG200" s="107">
        <f t="shared" ca="1" si="101"/>
        <v>0</v>
      </c>
      <c r="AH200" s="102" t="str">
        <f t="shared" ca="1" si="91"/>
        <v/>
      </c>
      <c r="AJ200" s="121">
        <f ca="1">IF(I200="",0,IF(ISERROR(VLOOKUP(I200,Code!$AF$201:$AF$2116,1,FALSE)),1,0))</f>
        <v>0</v>
      </c>
      <c r="AK200" s="102" t="str">
        <f t="shared" ca="1" si="92"/>
        <v/>
      </c>
      <c r="AM200" s="107">
        <f t="shared" ca="1" si="102"/>
        <v>0</v>
      </c>
      <c r="AN200" s="102" t="str">
        <f t="shared" ca="1" si="103"/>
        <v/>
      </c>
      <c r="AO200" s="128" t="s">
        <v>14634</v>
      </c>
      <c r="AP200" s="107">
        <f t="shared" ca="1" si="104"/>
        <v>0</v>
      </c>
      <c r="AQ200" s="102" t="str">
        <f t="shared" ca="1" si="105"/>
        <v/>
      </c>
      <c r="BF200" s="37">
        <v>5</v>
      </c>
      <c r="BG200" s="37">
        <v>20</v>
      </c>
      <c r="BH200" s="62"/>
      <c r="BI200" s="39" t="s">
        <v>7271</v>
      </c>
      <c r="BJ200" s="37" t="s">
        <v>7270</v>
      </c>
      <c r="BK200" s="39">
        <v>52043105</v>
      </c>
      <c r="BR200" s="39">
        <v>4341</v>
      </c>
    </row>
    <row r="201" spans="2:70">
      <c r="B201" s="59">
        <v>177</v>
      </c>
      <c r="C201" s="41"/>
      <c r="D201" s="177">
        <f t="shared" ca="1" si="93"/>
        <v>0</v>
      </c>
      <c r="E201" s="72">
        <f t="shared" si="137"/>
        <v>21</v>
      </c>
      <c r="F201" s="72">
        <v>12</v>
      </c>
      <c r="G201" s="85">
        <f ca="1">ROUND(INDIRECT($B$1&amp;G$156&amp;$B201)*1000,0)</f>
        <v>0</v>
      </c>
      <c r="H201" s="85">
        <f t="shared" ca="1" si="148"/>
        <v>0</v>
      </c>
      <c r="I201" s="85" t="str">
        <f t="shared" ca="1" si="87"/>
        <v/>
      </c>
      <c r="J201" s="85">
        <f ca="1">INDIRECT($B$1&amp;I$156&amp;$B201)</f>
        <v>0</v>
      </c>
      <c r="K201" s="152">
        <f t="shared" ca="1" si="146"/>
        <v>0</v>
      </c>
      <c r="L201" s="152">
        <f t="shared" ca="1" si="146"/>
        <v>0</v>
      </c>
      <c r="M201" s="152">
        <f t="shared" ca="1" si="146"/>
        <v>0</v>
      </c>
      <c r="N201" s="84"/>
      <c r="O201" s="152">
        <f t="shared" ca="1" si="147"/>
        <v>0</v>
      </c>
      <c r="P201" s="152">
        <f t="shared" ca="1" si="147"/>
        <v>0</v>
      </c>
      <c r="Q201" s="152">
        <f t="shared" ca="1" si="147"/>
        <v>0</v>
      </c>
      <c r="R201" s="152">
        <f t="shared" ca="1" si="147"/>
        <v>0</v>
      </c>
      <c r="S201" s="143"/>
      <c r="T201" s="143"/>
      <c r="U201" s="150">
        <f t="shared" ca="1" si="145"/>
        <v>0</v>
      </c>
      <c r="X201" s="37">
        <f t="shared" ca="1" si="99"/>
        <v>0</v>
      </c>
      <c r="Y201" s="37">
        <f t="shared" ca="1" si="89"/>
        <v>0</v>
      </c>
      <c r="Z201" s="37">
        <f t="shared" ca="1" si="90"/>
        <v>0</v>
      </c>
      <c r="AA201" s="37">
        <f t="shared" ca="1" si="100"/>
        <v>0</v>
      </c>
      <c r="AB201" s="47" t="s">
        <v>14611</v>
      </c>
      <c r="AG201" s="107">
        <f t="shared" ca="1" si="101"/>
        <v>0</v>
      </c>
      <c r="AH201" s="102" t="str">
        <f t="shared" ca="1" si="91"/>
        <v/>
      </c>
      <c r="AJ201" s="121">
        <f ca="1">IF(I201="",0,IF(ISERROR(VLOOKUP(I201,Code!$AF$201:$AF$2116,1,FALSE)),1,0))</f>
        <v>0</v>
      </c>
      <c r="AK201" s="102" t="str">
        <f t="shared" ca="1" si="92"/>
        <v/>
      </c>
      <c r="AM201" s="107">
        <f t="shared" ca="1" si="102"/>
        <v>0</v>
      </c>
      <c r="AN201" s="102" t="str">
        <f t="shared" ca="1" si="103"/>
        <v/>
      </c>
      <c r="AO201" s="128" t="s">
        <v>14635</v>
      </c>
      <c r="AP201" s="107">
        <f t="shared" ca="1" si="104"/>
        <v>0</v>
      </c>
      <c r="AQ201" s="102" t="str">
        <f t="shared" ca="1" si="105"/>
        <v/>
      </c>
      <c r="BR201" s="39">
        <v>4344</v>
      </c>
    </row>
    <row r="202" spans="2:70">
      <c r="B202" s="59">
        <v>179</v>
      </c>
      <c r="C202" s="41"/>
      <c r="D202" s="177">
        <f t="shared" ca="1" si="93"/>
        <v>0</v>
      </c>
      <c r="E202" s="72">
        <f>E190+1</f>
        <v>22</v>
      </c>
      <c r="F202" s="72">
        <v>1</v>
      </c>
      <c r="G202" s="85">
        <f ca="1">ROUND(INDIRECT($B$1&amp;G$153&amp;$B202)*1000,0)</f>
        <v>0</v>
      </c>
      <c r="H202" s="85">
        <f ca="1">INDIRECT($B$1&amp;H$153&amp;$B202)</f>
        <v>0</v>
      </c>
      <c r="I202" s="85" t="str">
        <f t="shared" ca="1" si="87"/>
        <v/>
      </c>
      <c r="J202" s="85">
        <f ca="1">INDIRECT($B$1&amp;I$153&amp;$B202)</f>
        <v>0</v>
      </c>
      <c r="K202" s="152">
        <f t="shared" ref="K202:L204" ca="1" si="149">IF(INDIRECT($B$1&amp;J$153&amp;$B202)="〇",K$165,0)</f>
        <v>0</v>
      </c>
      <c r="L202" s="152">
        <f t="shared" ca="1" si="149"/>
        <v>0</v>
      </c>
      <c r="M202" s="84"/>
      <c r="N202" s="84"/>
      <c r="O202" s="152">
        <f t="shared" ref="O202:R204" ca="1" si="150">IF(INDIRECT($B$1&amp;N$153&amp;$B202)="〇",O$165,0)</f>
        <v>0</v>
      </c>
      <c r="P202" s="152">
        <f t="shared" ca="1" si="150"/>
        <v>0</v>
      </c>
      <c r="Q202" s="152">
        <f t="shared" ca="1" si="150"/>
        <v>0</v>
      </c>
      <c r="R202" s="152">
        <f t="shared" ca="1" si="150"/>
        <v>0</v>
      </c>
      <c r="S202" s="47" t="str">
        <f>J141</f>
        <v>木くず（立木、除根材など）</v>
      </c>
      <c r="T202" s="143"/>
      <c r="U202" s="150">
        <f t="shared" ca="1" si="145"/>
        <v>0</v>
      </c>
      <c r="W202" s="37">
        <f ca="1">I141</f>
        <v>0</v>
      </c>
      <c r="X202" s="37">
        <f t="shared" ca="1" si="99"/>
        <v>0</v>
      </c>
      <c r="Y202" s="37">
        <f t="shared" ca="1" si="89"/>
        <v>0</v>
      </c>
      <c r="Z202" s="37">
        <f t="shared" ca="1" si="90"/>
        <v>0</v>
      </c>
      <c r="AA202" s="37">
        <f t="shared" ca="1" si="100"/>
        <v>0</v>
      </c>
      <c r="AB202" s="47" t="s">
        <v>14612</v>
      </c>
      <c r="AD202" s="189"/>
      <c r="AE202" s="189"/>
      <c r="AF202" s="192" t="s">
        <v>14651</v>
      </c>
      <c r="AG202" s="107">
        <f t="shared" ca="1" si="101"/>
        <v>0</v>
      </c>
      <c r="AH202" s="102" t="str">
        <f t="shared" ca="1" si="91"/>
        <v/>
      </c>
      <c r="AJ202" s="121">
        <f ca="1">IF(I202="",0,IF(ISERROR(VLOOKUP(I202,Code!$AF$201:$AF$2116,1,FALSE)),1,0))</f>
        <v>0</v>
      </c>
      <c r="AK202" s="102" t="str">
        <f t="shared" ca="1" si="92"/>
        <v/>
      </c>
      <c r="AM202" s="107">
        <f t="shared" ca="1" si="102"/>
        <v>0</v>
      </c>
      <c r="AN202" s="102" t="str">
        <f t="shared" ca="1" si="103"/>
        <v/>
      </c>
      <c r="AO202" s="128" t="s">
        <v>14636</v>
      </c>
      <c r="AP202" s="107">
        <f t="shared" ca="1" si="104"/>
        <v>0</v>
      </c>
      <c r="AQ202" s="102" t="str">
        <f t="shared" ca="1" si="105"/>
        <v/>
      </c>
      <c r="AT202" s="102" t="str">
        <f ca="1">AW202&amp;AW205&amp;AW208&amp;AW211</f>
        <v/>
      </c>
      <c r="AV202" s="102" t="str">
        <f ca="1">AE202&amp;AE203&amp;AE204&amp;AH202&amp;AH203&amp;AH204&amp;AK202&amp;AK203&amp;AK204&amp;AN202&amp;AN203&amp;AN204</f>
        <v/>
      </c>
      <c r="AW202" s="102" t="str">
        <f ca="1">AQ202&amp;AQ203&amp;AQ204</f>
        <v/>
      </c>
      <c r="BR202" s="39">
        <v>4345</v>
      </c>
    </row>
    <row r="203" spans="2:70">
      <c r="B203" s="59">
        <v>181</v>
      </c>
      <c r="C203" s="41"/>
      <c r="D203" s="177">
        <f t="shared" ca="1" si="93"/>
        <v>0</v>
      </c>
      <c r="E203" s="72">
        <f t="shared" ref="E203:E213" si="151">E202</f>
        <v>22</v>
      </c>
      <c r="F203" s="72">
        <v>2</v>
      </c>
      <c r="G203" s="85">
        <f ca="1">ROUND(INDIRECT($B$1&amp;G$153&amp;$B203)*1000,0)</f>
        <v>0</v>
      </c>
      <c r="H203" s="85">
        <f t="shared" ref="H203:H204" ca="1" si="152">INDIRECT($B$1&amp;H$153&amp;$B203)</f>
        <v>0</v>
      </c>
      <c r="I203" s="85" t="str">
        <f t="shared" ca="1" si="87"/>
        <v/>
      </c>
      <c r="J203" s="85">
        <f ca="1">INDIRECT($B$1&amp;I$153&amp;$B203)</f>
        <v>0</v>
      </c>
      <c r="K203" s="152">
        <f t="shared" ca="1" si="149"/>
        <v>0</v>
      </c>
      <c r="L203" s="152">
        <f t="shared" ca="1" si="149"/>
        <v>0</v>
      </c>
      <c r="M203" s="84"/>
      <c r="N203" s="84"/>
      <c r="O203" s="152">
        <f t="shared" ca="1" si="150"/>
        <v>0</v>
      </c>
      <c r="P203" s="152">
        <f t="shared" ca="1" si="150"/>
        <v>0</v>
      </c>
      <c r="Q203" s="152">
        <f t="shared" ca="1" si="150"/>
        <v>0</v>
      </c>
      <c r="R203" s="152">
        <f t="shared" ca="1" si="150"/>
        <v>0</v>
      </c>
      <c r="S203" s="143"/>
      <c r="T203" s="143"/>
      <c r="U203" s="150">
        <f t="shared" ca="1" si="145"/>
        <v>0</v>
      </c>
      <c r="W203" s="37">
        <f ca="1">SUM(G202:G213)</f>
        <v>0</v>
      </c>
      <c r="X203" s="37">
        <f t="shared" ca="1" si="99"/>
        <v>0</v>
      </c>
      <c r="Y203" s="37">
        <f t="shared" ca="1" si="89"/>
        <v>0</v>
      </c>
      <c r="Z203" s="37">
        <f t="shared" ca="1" si="90"/>
        <v>0</v>
      </c>
      <c r="AA203" s="37">
        <f t="shared" ca="1" si="100"/>
        <v>0</v>
      </c>
      <c r="AB203" s="47" t="s">
        <v>14613</v>
      </c>
      <c r="AD203" s="189"/>
      <c r="AE203" s="189"/>
      <c r="AF203" s="193" t="s">
        <v>14652</v>
      </c>
      <c r="AG203" s="107">
        <f t="shared" ca="1" si="101"/>
        <v>0</v>
      </c>
      <c r="AH203" s="102" t="str">
        <f t="shared" ca="1" si="91"/>
        <v/>
      </c>
      <c r="AJ203" s="121">
        <f ca="1">IF(I203="",0,IF(ISERROR(VLOOKUP(I203,Code!$AF$201:$AF$2116,1,FALSE)),1,0))</f>
        <v>0</v>
      </c>
      <c r="AK203" s="102" t="str">
        <f t="shared" ca="1" si="92"/>
        <v/>
      </c>
      <c r="AM203" s="107">
        <f t="shared" ca="1" si="102"/>
        <v>0</v>
      </c>
      <c r="AN203" s="102" t="str">
        <f t="shared" ca="1" si="103"/>
        <v/>
      </c>
      <c r="AO203" s="128" t="s">
        <v>14637</v>
      </c>
      <c r="AP203" s="107">
        <f t="shared" ca="1" si="104"/>
        <v>0</v>
      </c>
      <c r="AQ203" s="102" t="str">
        <f t="shared" ca="1" si="105"/>
        <v/>
      </c>
      <c r="BR203" s="39">
        <v>4346</v>
      </c>
    </row>
    <row r="204" spans="2:70">
      <c r="B204" s="59">
        <v>183</v>
      </c>
      <c r="C204" s="41"/>
      <c r="D204" s="177">
        <f t="shared" ca="1" si="93"/>
        <v>0</v>
      </c>
      <c r="E204" s="72">
        <f t="shared" si="151"/>
        <v>22</v>
      </c>
      <c r="F204" s="72">
        <v>3</v>
      </c>
      <c r="G204" s="85">
        <f ca="1">ROUND(INDIRECT($B$1&amp;G$153&amp;$B204)*1000,0)</f>
        <v>0</v>
      </c>
      <c r="H204" s="85">
        <f t="shared" ca="1" si="152"/>
        <v>0</v>
      </c>
      <c r="I204" s="85" t="str">
        <f t="shared" ca="1" si="87"/>
        <v/>
      </c>
      <c r="J204" s="85">
        <f ca="1">INDIRECT($B$1&amp;I$153&amp;$B204)</f>
        <v>0</v>
      </c>
      <c r="K204" s="152">
        <f t="shared" ca="1" si="149"/>
        <v>0</v>
      </c>
      <c r="L204" s="152">
        <f t="shared" ca="1" si="149"/>
        <v>0</v>
      </c>
      <c r="M204" s="84"/>
      <c r="N204" s="84"/>
      <c r="O204" s="152">
        <f t="shared" ca="1" si="150"/>
        <v>0</v>
      </c>
      <c r="P204" s="152">
        <f t="shared" ca="1" si="150"/>
        <v>0</v>
      </c>
      <c r="Q204" s="152">
        <f t="shared" ca="1" si="150"/>
        <v>0</v>
      </c>
      <c r="R204" s="152">
        <f t="shared" ca="1" si="150"/>
        <v>0</v>
      </c>
      <c r="S204" s="143"/>
      <c r="T204" s="143"/>
      <c r="U204" s="150">
        <f t="shared" ca="1" si="145"/>
        <v>0</v>
      </c>
      <c r="X204" s="37">
        <f t="shared" ca="1" si="99"/>
        <v>0</v>
      </c>
      <c r="Y204" s="37">
        <f t="shared" ca="1" si="89"/>
        <v>0</v>
      </c>
      <c r="Z204" s="37">
        <f t="shared" ca="1" si="90"/>
        <v>0</v>
      </c>
      <c r="AA204" s="37">
        <f t="shared" ca="1" si="100"/>
        <v>0</v>
      </c>
      <c r="AB204" s="47" t="s">
        <v>14614</v>
      </c>
      <c r="AD204" s="189"/>
      <c r="AE204" s="189"/>
      <c r="AF204" s="193" t="s">
        <v>14653</v>
      </c>
      <c r="AG204" s="107">
        <f t="shared" ca="1" si="101"/>
        <v>0</v>
      </c>
      <c r="AH204" s="102" t="str">
        <f t="shared" ca="1" si="91"/>
        <v/>
      </c>
      <c r="AJ204" s="121">
        <f ca="1">IF(I204="",0,IF(ISERROR(VLOOKUP(I204,Code!$AF$201:$AF$2116,1,FALSE)),1,0))</f>
        <v>0</v>
      </c>
      <c r="AK204" s="102" t="str">
        <f t="shared" ca="1" si="92"/>
        <v/>
      </c>
      <c r="AM204" s="107">
        <f t="shared" ca="1" si="102"/>
        <v>0</v>
      </c>
      <c r="AN204" s="102" t="str">
        <f t="shared" ca="1" si="103"/>
        <v/>
      </c>
      <c r="AO204" s="128" t="s">
        <v>14638</v>
      </c>
      <c r="AP204" s="107">
        <f t="shared" ca="1" si="104"/>
        <v>0</v>
      </c>
      <c r="AQ204" s="102" t="str">
        <f t="shared" ca="1" si="105"/>
        <v/>
      </c>
      <c r="BR204" s="39">
        <v>4440</v>
      </c>
    </row>
    <row r="205" spans="2:70">
      <c r="B205" s="59">
        <v>179</v>
      </c>
      <c r="C205" s="41"/>
      <c r="D205" s="177">
        <f t="shared" ca="1" si="93"/>
        <v>0</v>
      </c>
      <c r="E205" s="72">
        <f t="shared" si="151"/>
        <v>22</v>
      </c>
      <c r="F205" s="72">
        <v>4</v>
      </c>
      <c r="G205" s="85">
        <f ca="1">ROUND(INDIRECT($B$1&amp;G$154&amp;$B205)*1000,0)</f>
        <v>0</v>
      </c>
      <c r="H205" s="85">
        <f ca="1">INDIRECT($B$1&amp;H$154&amp;$B205)</f>
        <v>0</v>
      </c>
      <c r="I205" s="85" t="str">
        <f t="shared" ca="1" si="87"/>
        <v/>
      </c>
      <c r="J205" s="85">
        <f ca="1">INDIRECT($B$1&amp;I$154&amp;$B205)</f>
        <v>0</v>
      </c>
      <c r="K205" s="152">
        <f t="shared" ref="K205:L207" ca="1" si="153">IF(INDIRECT($B$1&amp;J$154&amp;$B205)="〇",K$165,0)</f>
        <v>0</v>
      </c>
      <c r="L205" s="152">
        <f t="shared" ca="1" si="153"/>
        <v>0</v>
      </c>
      <c r="M205" s="84"/>
      <c r="N205" s="84"/>
      <c r="O205" s="152">
        <f t="shared" ref="O205:R207" ca="1" si="154">IF(INDIRECT($B$1&amp;N$154&amp;$B205)="〇",O$165,0)</f>
        <v>0</v>
      </c>
      <c r="P205" s="152">
        <f t="shared" ca="1" si="154"/>
        <v>0</v>
      </c>
      <c r="Q205" s="152">
        <f t="shared" ca="1" si="154"/>
        <v>0</v>
      </c>
      <c r="R205" s="152">
        <f t="shared" ca="1" si="154"/>
        <v>0</v>
      </c>
      <c r="S205" s="143"/>
      <c r="T205" s="143"/>
      <c r="U205" s="150">
        <f t="shared" ca="1" si="145"/>
        <v>0</v>
      </c>
      <c r="X205" s="37">
        <f t="shared" ca="1" si="99"/>
        <v>0</v>
      </c>
      <c r="Y205" s="37">
        <f t="shared" ca="1" si="89"/>
        <v>0</v>
      </c>
      <c r="Z205" s="37">
        <f t="shared" ca="1" si="90"/>
        <v>0</v>
      </c>
      <c r="AA205" s="37">
        <f t="shared" ca="1" si="100"/>
        <v>0</v>
      </c>
      <c r="AB205" s="47" t="s">
        <v>14615</v>
      </c>
      <c r="AG205" s="107">
        <f t="shared" ca="1" si="101"/>
        <v>0</v>
      </c>
      <c r="AH205" s="102" t="str">
        <f t="shared" ca="1" si="91"/>
        <v/>
      </c>
      <c r="AJ205" s="121">
        <f ca="1">IF(I205="",0,IF(ISERROR(VLOOKUP(I205,Code!$AF$201:$AF$2116,1,FALSE)),1,0))</f>
        <v>0</v>
      </c>
      <c r="AK205" s="102" t="str">
        <f t="shared" ca="1" si="92"/>
        <v/>
      </c>
      <c r="AM205" s="107">
        <f t="shared" ca="1" si="102"/>
        <v>0</v>
      </c>
      <c r="AN205" s="102" t="str">
        <f t="shared" ca="1" si="103"/>
        <v/>
      </c>
      <c r="AO205" s="128" t="s">
        <v>14639</v>
      </c>
      <c r="AP205" s="107">
        <f t="shared" ca="1" si="104"/>
        <v>0</v>
      </c>
      <c r="AQ205" s="102" t="str">
        <f t="shared" ca="1" si="105"/>
        <v/>
      </c>
      <c r="AV205" s="102" t="str">
        <f ca="1">AH205&amp;AH206&amp;AH207&amp;AK205&amp;AK206&amp;AK207&amp;AN205&amp;AN206&amp;AN207</f>
        <v/>
      </c>
      <c r="AW205" s="102" t="str">
        <f ca="1">AQ205&amp;AQ206&amp;AQ207</f>
        <v/>
      </c>
      <c r="BR205" s="39">
        <v>4443</v>
      </c>
    </row>
    <row r="206" spans="2:70">
      <c r="B206" s="59">
        <v>181</v>
      </c>
      <c r="C206" s="41"/>
      <c r="D206" s="177">
        <f t="shared" ca="1" si="93"/>
        <v>0</v>
      </c>
      <c r="E206" s="72">
        <f t="shared" si="151"/>
        <v>22</v>
      </c>
      <c r="F206" s="72">
        <v>5</v>
      </c>
      <c r="G206" s="85">
        <f ca="1">ROUND(INDIRECT($B$1&amp;G$154&amp;$B206)*1000,0)</f>
        <v>0</v>
      </c>
      <c r="H206" s="85">
        <f t="shared" ref="H206:H207" ca="1" si="155">INDIRECT($B$1&amp;H$154&amp;$B206)</f>
        <v>0</v>
      </c>
      <c r="I206" s="85" t="str">
        <f t="shared" ca="1" si="87"/>
        <v/>
      </c>
      <c r="J206" s="85">
        <f ca="1">INDIRECT($B$1&amp;I$154&amp;$B206)</f>
        <v>0</v>
      </c>
      <c r="K206" s="152">
        <f t="shared" ca="1" si="153"/>
        <v>0</v>
      </c>
      <c r="L206" s="152">
        <f t="shared" ca="1" si="153"/>
        <v>0</v>
      </c>
      <c r="M206" s="84"/>
      <c r="N206" s="84"/>
      <c r="O206" s="152">
        <f t="shared" ca="1" si="154"/>
        <v>0</v>
      </c>
      <c r="P206" s="152">
        <f t="shared" ca="1" si="154"/>
        <v>0</v>
      </c>
      <c r="Q206" s="152">
        <f t="shared" ca="1" si="154"/>
        <v>0</v>
      </c>
      <c r="R206" s="152">
        <f t="shared" ca="1" si="154"/>
        <v>0</v>
      </c>
      <c r="S206" s="143"/>
      <c r="T206" s="143"/>
      <c r="U206" s="150">
        <f t="shared" ca="1" si="145"/>
        <v>0</v>
      </c>
      <c r="X206" s="37">
        <f t="shared" ca="1" si="99"/>
        <v>0</v>
      </c>
      <c r="Y206" s="37">
        <f t="shared" ca="1" si="89"/>
        <v>0</v>
      </c>
      <c r="Z206" s="37">
        <f t="shared" ca="1" si="90"/>
        <v>0</v>
      </c>
      <c r="AA206" s="37">
        <f t="shared" ca="1" si="100"/>
        <v>0</v>
      </c>
      <c r="AB206" s="47" t="s">
        <v>14616</v>
      </c>
      <c r="AG206" s="107">
        <f t="shared" ca="1" si="101"/>
        <v>0</v>
      </c>
      <c r="AH206" s="102" t="str">
        <f t="shared" ca="1" si="91"/>
        <v/>
      </c>
      <c r="AJ206" s="121">
        <f ca="1">IF(I206="",0,IF(ISERROR(VLOOKUP(I206,Code!$AF$201:$AF$2116,1,FALSE)),1,0))</f>
        <v>0</v>
      </c>
      <c r="AK206" s="102" t="str">
        <f t="shared" ca="1" si="92"/>
        <v/>
      </c>
      <c r="AM206" s="107">
        <f t="shared" ca="1" si="102"/>
        <v>0</v>
      </c>
      <c r="AN206" s="102" t="str">
        <f t="shared" ca="1" si="103"/>
        <v/>
      </c>
      <c r="AO206" s="128" t="s">
        <v>14640</v>
      </c>
      <c r="AP206" s="107">
        <f t="shared" ca="1" si="104"/>
        <v>0</v>
      </c>
      <c r="AQ206" s="102" t="str">
        <f t="shared" ca="1" si="105"/>
        <v/>
      </c>
      <c r="BR206" s="39">
        <v>4445</v>
      </c>
    </row>
    <row r="207" spans="2:70">
      <c r="B207" s="59">
        <v>183</v>
      </c>
      <c r="C207" s="41"/>
      <c r="D207" s="177">
        <f t="shared" ca="1" si="93"/>
        <v>0</v>
      </c>
      <c r="E207" s="72">
        <f t="shared" si="151"/>
        <v>22</v>
      </c>
      <c r="F207" s="72">
        <v>6</v>
      </c>
      <c r="G207" s="85">
        <f ca="1">ROUND(INDIRECT($B$1&amp;G$154&amp;$B207)*1000,0)</f>
        <v>0</v>
      </c>
      <c r="H207" s="85">
        <f t="shared" ca="1" si="155"/>
        <v>0</v>
      </c>
      <c r="I207" s="85" t="str">
        <f t="shared" ca="1" si="87"/>
        <v/>
      </c>
      <c r="J207" s="85">
        <f ca="1">INDIRECT($B$1&amp;I$154&amp;$B207)</f>
        <v>0</v>
      </c>
      <c r="K207" s="152">
        <f t="shared" ca="1" si="153"/>
        <v>0</v>
      </c>
      <c r="L207" s="152">
        <f t="shared" ca="1" si="153"/>
        <v>0</v>
      </c>
      <c r="M207" s="84"/>
      <c r="N207" s="84"/>
      <c r="O207" s="152">
        <f t="shared" ca="1" si="154"/>
        <v>0</v>
      </c>
      <c r="P207" s="152">
        <f t="shared" ca="1" si="154"/>
        <v>0</v>
      </c>
      <c r="Q207" s="152">
        <f t="shared" ca="1" si="154"/>
        <v>0</v>
      </c>
      <c r="R207" s="152">
        <f t="shared" ca="1" si="154"/>
        <v>0</v>
      </c>
      <c r="S207" s="143"/>
      <c r="T207" s="143"/>
      <c r="U207" s="150">
        <f t="shared" ca="1" si="145"/>
        <v>0</v>
      </c>
      <c r="X207" s="37">
        <f t="shared" ca="1" si="99"/>
        <v>0</v>
      </c>
      <c r="Y207" s="37">
        <f t="shared" ca="1" si="89"/>
        <v>0</v>
      </c>
      <c r="Z207" s="37">
        <f t="shared" ca="1" si="90"/>
        <v>0</v>
      </c>
      <c r="AA207" s="37">
        <f t="shared" ca="1" si="100"/>
        <v>0</v>
      </c>
      <c r="AB207" s="47" t="s">
        <v>14617</v>
      </c>
      <c r="AG207" s="107">
        <f t="shared" ca="1" si="101"/>
        <v>0</v>
      </c>
      <c r="AH207" s="102" t="str">
        <f t="shared" ca="1" si="91"/>
        <v/>
      </c>
      <c r="AJ207" s="121">
        <f ca="1">IF(I207="",0,IF(ISERROR(VLOOKUP(I207,Code!$AF$201:$AF$2116,1,FALSE)),1,0))</f>
        <v>0</v>
      </c>
      <c r="AK207" s="102" t="str">
        <f t="shared" ca="1" si="92"/>
        <v/>
      </c>
      <c r="AM207" s="107">
        <f t="shared" ca="1" si="102"/>
        <v>0</v>
      </c>
      <c r="AN207" s="102" t="str">
        <f t="shared" ca="1" si="103"/>
        <v/>
      </c>
      <c r="AO207" s="128" t="s">
        <v>14641</v>
      </c>
      <c r="AP207" s="107">
        <f t="shared" ca="1" si="104"/>
        <v>0</v>
      </c>
      <c r="AQ207" s="102" t="str">
        <f t="shared" ca="1" si="105"/>
        <v/>
      </c>
      <c r="BR207" s="39">
        <v>4543</v>
      </c>
    </row>
    <row r="208" spans="2:70">
      <c r="B208" s="59">
        <v>179</v>
      </c>
      <c r="C208" s="41"/>
      <c r="D208" s="177">
        <f t="shared" ca="1" si="93"/>
        <v>0</v>
      </c>
      <c r="E208" s="72">
        <f t="shared" si="151"/>
        <v>22</v>
      </c>
      <c r="F208" s="72">
        <v>7</v>
      </c>
      <c r="G208" s="85">
        <f ca="1">ROUND(INDIRECT($B$1&amp;G$155&amp;$B208)*1000,0)</f>
        <v>0</v>
      </c>
      <c r="H208" s="85">
        <f ca="1">INDIRECT($B$1&amp;H$155&amp;$B208)</f>
        <v>0</v>
      </c>
      <c r="I208" s="85" t="str">
        <f t="shared" ca="1" si="87"/>
        <v/>
      </c>
      <c r="J208" s="85">
        <f ca="1">INDIRECT($B$1&amp;I$155&amp;$B208)</f>
        <v>0</v>
      </c>
      <c r="K208" s="152">
        <f t="shared" ref="K208:L210" ca="1" si="156">IF(INDIRECT($B$1&amp;J$155&amp;$B208)="〇",K$165,0)</f>
        <v>0</v>
      </c>
      <c r="L208" s="152">
        <f t="shared" ca="1" si="156"/>
        <v>0</v>
      </c>
      <c r="M208" s="84"/>
      <c r="N208" s="84"/>
      <c r="O208" s="152">
        <f t="shared" ref="O208:R210" ca="1" si="157">IF(INDIRECT($B$1&amp;N$155&amp;$B208)="〇",O$165,0)</f>
        <v>0</v>
      </c>
      <c r="P208" s="152">
        <f t="shared" ca="1" si="157"/>
        <v>0</v>
      </c>
      <c r="Q208" s="152">
        <f t="shared" ca="1" si="157"/>
        <v>0</v>
      </c>
      <c r="R208" s="152">
        <f t="shared" ca="1" si="157"/>
        <v>0</v>
      </c>
      <c r="S208" s="143"/>
      <c r="T208" s="143"/>
      <c r="U208" s="150">
        <f t="shared" ca="1" si="145"/>
        <v>0</v>
      </c>
      <c r="X208" s="37">
        <f t="shared" ca="1" si="99"/>
        <v>0</v>
      </c>
      <c r="Y208" s="37">
        <f t="shared" ca="1" si="89"/>
        <v>0</v>
      </c>
      <c r="Z208" s="37">
        <f t="shared" ca="1" si="90"/>
        <v>0</v>
      </c>
      <c r="AA208" s="37">
        <f t="shared" ca="1" si="100"/>
        <v>0</v>
      </c>
      <c r="AB208" s="47" t="s">
        <v>14618</v>
      </c>
      <c r="AG208" s="107">
        <f t="shared" ca="1" si="101"/>
        <v>0</v>
      </c>
      <c r="AH208" s="102" t="str">
        <f t="shared" ca="1" si="91"/>
        <v/>
      </c>
      <c r="AJ208" s="121">
        <f ca="1">IF(I208="",0,IF(ISERROR(VLOOKUP(I208,Code!$AF$201:$AF$2116,1,FALSE)),1,0))</f>
        <v>0</v>
      </c>
      <c r="AK208" s="102" t="str">
        <f t="shared" ca="1" si="92"/>
        <v/>
      </c>
      <c r="AM208" s="107">
        <f t="shared" ca="1" si="102"/>
        <v>0</v>
      </c>
      <c r="AN208" s="102" t="str">
        <f t="shared" ca="1" si="103"/>
        <v/>
      </c>
      <c r="AO208" s="128" t="s">
        <v>14642</v>
      </c>
      <c r="AP208" s="107">
        <f t="shared" ca="1" si="104"/>
        <v>0</v>
      </c>
      <c r="AQ208" s="102" t="str">
        <f t="shared" ca="1" si="105"/>
        <v/>
      </c>
      <c r="AV208" s="102" t="str">
        <f ca="1">AH208&amp;AH209&amp;AH210&amp;AK208&amp;AK209&amp;AK210</f>
        <v/>
      </c>
      <c r="AW208" s="102" t="str">
        <f ca="1">AQ208&amp;AQ209&amp;AQ210</f>
        <v/>
      </c>
      <c r="BR208" s="39">
        <v>4544</v>
      </c>
    </row>
    <row r="209" spans="2:70">
      <c r="B209" s="59">
        <v>181</v>
      </c>
      <c r="C209" s="41"/>
      <c r="D209" s="177">
        <f t="shared" ca="1" si="93"/>
        <v>0</v>
      </c>
      <c r="E209" s="72">
        <f t="shared" si="151"/>
        <v>22</v>
      </c>
      <c r="F209" s="72">
        <v>8</v>
      </c>
      <c r="G209" s="85">
        <f ca="1">ROUND(INDIRECT($B$1&amp;G$155&amp;$B209)*1000,0)</f>
        <v>0</v>
      </c>
      <c r="H209" s="85">
        <f t="shared" ref="H209:H210" ca="1" si="158">INDIRECT($B$1&amp;H$155&amp;$B209)</f>
        <v>0</v>
      </c>
      <c r="I209" s="85" t="str">
        <f t="shared" ca="1" si="87"/>
        <v/>
      </c>
      <c r="J209" s="85">
        <f ca="1">INDIRECT($B$1&amp;I$155&amp;$B209)</f>
        <v>0</v>
      </c>
      <c r="K209" s="152">
        <f t="shared" ca="1" si="156"/>
        <v>0</v>
      </c>
      <c r="L209" s="152">
        <f t="shared" ca="1" si="156"/>
        <v>0</v>
      </c>
      <c r="M209" s="84"/>
      <c r="N209" s="84"/>
      <c r="O209" s="152">
        <f t="shared" ca="1" si="157"/>
        <v>0</v>
      </c>
      <c r="P209" s="152">
        <f t="shared" ca="1" si="157"/>
        <v>0</v>
      </c>
      <c r="Q209" s="152">
        <f t="shared" ca="1" si="157"/>
        <v>0</v>
      </c>
      <c r="R209" s="152">
        <f t="shared" ca="1" si="157"/>
        <v>0</v>
      </c>
      <c r="S209" s="143"/>
      <c r="T209" s="143"/>
      <c r="U209" s="150">
        <f t="shared" ca="1" si="145"/>
        <v>0</v>
      </c>
      <c r="X209" s="37">
        <f t="shared" ca="1" si="99"/>
        <v>0</v>
      </c>
      <c r="Y209" s="37">
        <f t="shared" ca="1" si="89"/>
        <v>0</v>
      </c>
      <c r="Z209" s="37">
        <f t="shared" ca="1" si="90"/>
        <v>0</v>
      </c>
      <c r="AA209" s="37">
        <f t="shared" ca="1" si="100"/>
        <v>0</v>
      </c>
      <c r="AB209" s="47" t="s">
        <v>14619</v>
      </c>
      <c r="AG209" s="107">
        <f t="shared" ca="1" si="101"/>
        <v>0</v>
      </c>
      <c r="AH209" s="102" t="str">
        <f t="shared" ca="1" si="91"/>
        <v/>
      </c>
      <c r="AJ209" s="121">
        <f ca="1">IF(I209="",0,IF(ISERROR(VLOOKUP(I209,Code!$AF$201:$AF$2116,1,FALSE)),1,0))</f>
        <v>0</v>
      </c>
      <c r="AK209" s="102" t="str">
        <f t="shared" ca="1" si="92"/>
        <v/>
      </c>
      <c r="AM209" s="107">
        <f t="shared" ca="1" si="102"/>
        <v>0</v>
      </c>
      <c r="AN209" s="102" t="str">
        <f t="shared" ca="1" si="103"/>
        <v/>
      </c>
      <c r="AO209" s="128" t="s">
        <v>14643</v>
      </c>
      <c r="AP209" s="107">
        <f t="shared" ca="1" si="104"/>
        <v>0</v>
      </c>
      <c r="AQ209" s="102" t="str">
        <f t="shared" ca="1" si="105"/>
        <v/>
      </c>
      <c r="BR209" s="39">
        <v>4546</v>
      </c>
    </row>
    <row r="210" spans="2:70">
      <c r="B210" s="59">
        <v>183</v>
      </c>
      <c r="C210" s="41"/>
      <c r="D210" s="177">
        <f t="shared" ca="1" si="93"/>
        <v>0</v>
      </c>
      <c r="E210" s="72">
        <f t="shared" si="151"/>
        <v>22</v>
      </c>
      <c r="F210" s="72">
        <v>9</v>
      </c>
      <c r="G210" s="85">
        <f ca="1">ROUND(INDIRECT($B$1&amp;G$155&amp;$B210)*1000,0)</f>
        <v>0</v>
      </c>
      <c r="H210" s="85">
        <f t="shared" ca="1" si="158"/>
        <v>0</v>
      </c>
      <c r="I210" s="85" t="str">
        <f t="shared" ca="1" si="87"/>
        <v/>
      </c>
      <c r="J210" s="85">
        <f ca="1">INDIRECT($B$1&amp;I$155&amp;$B210)</f>
        <v>0</v>
      </c>
      <c r="K210" s="152">
        <f t="shared" ca="1" si="156"/>
        <v>0</v>
      </c>
      <c r="L210" s="152">
        <f t="shared" ca="1" si="156"/>
        <v>0</v>
      </c>
      <c r="M210" s="84"/>
      <c r="N210" s="84"/>
      <c r="O210" s="152">
        <f t="shared" ca="1" si="157"/>
        <v>0</v>
      </c>
      <c r="P210" s="152">
        <f t="shared" ca="1" si="157"/>
        <v>0</v>
      </c>
      <c r="Q210" s="152">
        <f t="shared" ca="1" si="157"/>
        <v>0</v>
      </c>
      <c r="R210" s="152">
        <f t="shared" ca="1" si="157"/>
        <v>0</v>
      </c>
      <c r="S210" s="143"/>
      <c r="T210" s="143"/>
      <c r="U210" s="150">
        <f t="shared" ca="1" si="145"/>
        <v>0</v>
      </c>
      <c r="X210" s="37">
        <f t="shared" ca="1" si="99"/>
        <v>0</v>
      </c>
      <c r="Y210" s="37">
        <f t="shared" ca="1" si="89"/>
        <v>0</v>
      </c>
      <c r="Z210" s="37">
        <f t="shared" ca="1" si="90"/>
        <v>0</v>
      </c>
      <c r="AA210" s="37">
        <f t="shared" ca="1" si="100"/>
        <v>0</v>
      </c>
      <c r="AB210" s="47" t="s">
        <v>14620</v>
      </c>
      <c r="AG210" s="107">
        <f t="shared" ca="1" si="101"/>
        <v>0</v>
      </c>
      <c r="AH210" s="102" t="str">
        <f t="shared" ca="1" si="91"/>
        <v/>
      </c>
      <c r="AJ210" s="121">
        <f ca="1">IF(I210="",0,IF(ISERROR(VLOOKUP(I210,Code!$AF$201:$AF$2116,1,FALSE)),1,0))</f>
        <v>0</v>
      </c>
      <c r="AK210" s="102" t="str">
        <f t="shared" ca="1" si="92"/>
        <v/>
      </c>
      <c r="AM210" s="107">
        <f t="shared" ca="1" si="102"/>
        <v>0</v>
      </c>
      <c r="AN210" s="102" t="str">
        <f t="shared" ca="1" si="103"/>
        <v/>
      </c>
      <c r="AO210" s="128" t="s">
        <v>14644</v>
      </c>
      <c r="AP210" s="107">
        <f t="shared" ca="1" si="104"/>
        <v>0</v>
      </c>
      <c r="AQ210" s="102" t="str">
        <f t="shared" ca="1" si="105"/>
        <v/>
      </c>
      <c r="BR210" s="39">
        <v>4643</v>
      </c>
    </row>
    <row r="211" spans="2:70">
      <c r="B211" s="59">
        <v>179</v>
      </c>
      <c r="C211" s="41"/>
      <c r="D211" s="177">
        <f t="shared" ca="1" si="93"/>
        <v>0</v>
      </c>
      <c r="E211" s="72">
        <f t="shared" si="151"/>
        <v>22</v>
      </c>
      <c r="F211" s="72">
        <v>10</v>
      </c>
      <c r="G211" s="85">
        <f ca="1">ROUND(INDIRECT($B$1&amp;G$156&amp;$B211)*1000,0)</f>
        <v>0</v>
      </c>
      <c r="H211" s="85">
        <f ca="1">INDIRECT($B$1&amp;H$156&amp;$B211)</f>
        <v>0</v>
      </c>
      <c r="I211" s="85" t="str">
        <f t="shared" ca="1" si="87"/>
        <v/>
      </c>
      <c r="J211" s="85">
        <f ca="1">INDIRECT($B$1&amp;I$156&amp;$B211)</f>
        <v>0</v>
      </c>
      <c r="K211" s="152">
        <f t="shared" ref="K211:L213" ca="1" si="159">IF(INDIRECT($B$1&amp;J$156&amp;$B211)="〇",K$165,0)</f>
        <v>0</v>
      </c>
      <c r="L211" s="152">
        <f t="shared" ca="1" si="159"/>
        <v>0</v>
      </c>
      <c r="M211" s="84"/>
      <c r="N211" s="84"/>
      <c r="O211" s="152">
        <f t="shared" ref="O211:R213" ca="1" si="160">IF(INDIRECT($B$1&amp;N$156&amp;$B211)="〇",O$165,0)</f>
        <v>0</v>
      </c>
      <c r="P211" s="152">
        <f t="shared" ca="1" si="160"/>
        <v>0</v>
      </c>
      <c r="Q211" s="152">
        <f t="shared" ca="1" si="160"/>
        <v>0</v>
      </c>
      <c r="R211" s="152">
        <f t="shared" ca="1" si="160"/>
        <v>0</v>
      </c>
      <c r="S211" s="143"/>
      <c r="T211" s="143"/>
      <c r="U211" s="150">
        <f t="shared" ca="1" si="145"/>
        <v>0</v>
      </c>
      <c r="X211" s="37">
        <f t="shared" ca="1" si="99"/>
        <v>0</v>
      </c>
      <c r="Y211" s="37">
        <f t="shared" ca="1" si="89"/>
        <v>0</v>
      </c>
      <c r="Z211" s="37">
        <f t="shared" ca="1" si="90"/>
        <v>0</v>
      </c>
      <c r="AA211" s="37">
        <f t="shared" ca="1" si="100"/>
        <v>0</v>
      </c>
      <c r="AB211" s="47" t="s">
        <v>14621</v>
      </c>
      <c r="AG211" s="107">
        <f t="shared" ca="1" si="101"/>
        <v>0</v>
      </c>
      <c r="AH211" s="102" t="str">
        <f t="shared" ca="1" si="91"/>
        <v/>
      </c>
      <c r="AJ211" s="121">
        <f ca="1">IF(I211="",0,IF(ISERROR(VLOOKUP(I211,Code!$AF$201:$AF$2116,1,FALSE)),1,0))</f>
        <v>0</v>
      </c>
      <c r="AK211" s="102" t="str">
        <f t="shared" ca="1" si="92"/>
        <v/>
      </c>
      <c r="AM211" s="107">
        <f t="shared" ca="1" si="102"/>
        <v>0</v>
      </c>
      <c r="AN211" s="102" t="str">
        <f t="shared" ca="1" si="103"/>
        <v/>
      </c>
      <c r="AO211" s="128" t="s">
        <v>14645</v>
      </c>
      <c r="AP211" s="107">
        <f t="shared" ca="1" si="104"/>
        <v>0</v>
      </c>
      <c r="AQ211" s="102" t="str">
        <f t="shared" ca="1" si="105"/>
        <v/>
      </c>
      <c r="AV211" s="102" t="str">
        <f ca="1">AH211&amp;AH212&amp;AH213&amp;AK211&amp;AK212&amp;AK213</f>
        <v/>
      </c>
      <c r="AW211" s="102" t="str">
        <f ca="1">AQ211&amp;AQ212&amp;AQ213</f>
        <v/>
      </c>
      <c r="BR211" s="39">
        <v>4645</v>
      </c>
    </row>
    <row r="212" spans="2:70">
      <c r="B212" s="59">
        <v>181</v>
      </c>
      <c r="C212" s="41"/>
      <c r="D212" s="177">
        <f t="shared" ca="1" si="93"/>
        <v>0</v>
      </c>
      <c r="E212" s="72">
        <f t="shared" si="151"/>
        <v>22</v>
      </c>
      <c r="F212" s="72">
        <v>11</v>
      </c>
      <c r="G212" s="85">
        <f ca="1">ROUND(INDIRECT($B$1&amp;G$156&amp;$B212)*1000,0)</f>
        <v>0</v>
      </c>
      <c r="H212" s="85">
        <f t="shared" ref="H212:H213" ca="1" si="161">INDIRECT($B$1&amp;H$156&amp;$B212)</f>
        <v>0</v>
      </c>
      <c r="I212" s="85" t="str">
        <f t="shared" ca="1" si="87"/>
        <v/>
      </c>
      <c r="J212" s="85">
        <f ca="1">INDIRECT($B$1&amp;I$156&amp;$B212)</f>
        <v>0</v>
      </c>
      <c r="K212" s="152">
        <f t="shared" ca="1" si="159"/>
        <v>0</v>
      </c>
      <c r="L212" s="152">
        <f t="shared" ca="1" si="159"/>
        <v>0</v>
      </c>
      <c r="M212" s="84"/>
      <c r="N212" s="84"/>
      <c r="O212" s="152">
        <f t="shared" ca="1" si="160"/>
        <v>0</v>
      </c>
      <c r="P212" s="152">
        <f t="shared" ca="1" si="160"/>
        <v>0</v>
      </c>
      <c r="Q212" s="152">
        <f t="shared" ca="1" si="160"/>
        <v>0</v>
      </c>
      <c r="R212" s="152">
        <f t="shared" ca="1" si="160"/>
        <v>0</v>
      </c>
      <c r="S212" s="143"/>
      <c r="T212" s="143"/>
      <c r="U212" s="150">
        <f t="shared" ca="1" si="145"/>
        <v>0</v>
      </c>
      <c r="X212" s="37">
        <f t="shared" ca="1" si="99"/>
        <v>0</v>
      </c>
      <c r="Y212" s="37">
        <f t="shared" ca="1" si="89"/>
        <v>0</v>
      </c>
      <c r="Z212" s="37">
        <f t="shared" ca="1" si="90"/>
        <v>0</v>
      </c>
      <c r="AA212" s="37">
        <f t="shared" ca="1" si="100"/>
        <v>0</v>
      </c>
      <c r="AB212" s="47" t="s">
        <v>14622</v>
      </c>
      <c r="AG212" s="107">
        <f t="shared" ca="1" si="101"/>
        <v>0</v>
      </c>
      <c r="AH212" s="102" t="str">
        <f t="shared" ca="1" si="91"/>
        <v/>
      </c>
      <c r="AJ212" s="121">
        <f ca="1">IF(I212="",0,IF(ISERROR(VLOOKUP(I212,Code!$AF$201:$AF$2116,1,FALSE)),1,0))</f>
        <v>0</v>
      </c>
      <c r="AK212" s="102" t="str">
        <f t="shared" ca="1" si="92"/>
        <v/>
      </c>
      <c r="AM212" s="107">
        <f t="shared" ca="1" si="102"/>
        <v>0</v>
      </c>
      <c r="AN212" s="102" t="str">
        <f t="shared" ca="1" si="103"/>
        <v/>
      </c>
      <c r="AO212" s="128" t="s">
        <v>14646</v>
      </c>
      <c r="AP212" s="107">
        <f t="shared" ca="1" si="104"/>
        <v>0</v>
      </c>
      <c r="AQ212" s="102" t="str">
        <f t="shared" ca="1" si="105"/>
        <v/>
      </c>
    </row>
    <row r="213" spans="2:70">
      <c r="B213" s="59">
        <v>183</v>
      </c>
      <c r="C213" s="41"/>
      <c r="D213" s="177">
        <f t="shared" ca="1" si="93"/>
        <v>0</v>
      </c>
      <c r="E213" s="72">
        <f t="shared" si="151"/>
        <v>22</v>
      </c>
      <c r="F213" s="72">
        <v>12</v>
      </c>
      <c r="G213" s="85">
        <f ca="1">ROUND(INDIRECT($B$1&amp;G$156&amp;$B213)*1000,0)</f>
        <v>0</v>
      </c>
      <c r="H213" s="85">
        <f t="shared" ca="1" si="161"/>
        <v>0</v>
      </c>
      <c r="I213" s="85" t="str">
        <f t="shared" ca="1" si="87"/>
        <v/>
      </c>
      <c r="J213" s="85">
        <f ca="1">INDIRECT($B$1&amp;I$156&amp;$B213)</f>
        <v>0</v>
      </c>
      <c r="K213" s="152">
        <f t="shared" ca="1" si="159"/>
        <v>0</v>
      </c>
      <c r="L213" s="152">
        <f t="shared" ca="1" si="159"/>
        <v>0</v>
      </c>
      <c r="M213" s="84"/>
      <c r="N213" s="84"/>
      <c r="O213" s="152">
        <f t="shared" ca="1" si="160"/>
        <v>0</v>
      </c>
      <c r="P213" s="152">
        <f t="shared" ca="1" si="160"/>
        <v>0</v>
      </c>
      <c r="Q213" s="152">
        <f t="shared" ca="1" si="160"/>
        <v>0</v>
      </c>
      <c r="R213" s="152">
        <f t="shared" ca="1" si="160"/>
        <v>0</v>
      </c>
      <c r="S213" s="143"/>
      <c r="T213" s="143"/>
      <c r="U213" s="150">
        <f t="shared" ca="1" si="145"/>
        <v>0</v>
      </c>
      <c r="X213" s="37">
        <f t="shared" ca="1" si="99"/>
        <v>0</v>
      </c>
      <c r="Y213" s="37">
        <f t="shared" ca="1" si="89"/>
        <v>0</v>
      </c>
      <c r="Z213" s="37">
        <f t="shared" ca="1" si="90"/>
        <v>0</v>
      </c>
      <c r="AA213" s="37">
        <f t="shared" ca="1" si="100"/>
        <v>0</v>
      </c>
      <c r="AB213" s="47" t="s">
        <v>14623</v>
      </c>
      <c r="AG213" s="107">
        <f t="shared" ca="1" si="101"/>
        <v>0</v>
      </c>
      <c r="AH213" s="102" t="str">
        <f t="shared" ca="1" si="91"/>
        <v/>
      </c>
      <c r="AJ213" s="121">
        <f ca="1">IF(I213="",0,IF(ISERROR(VLOOKUP(I213,Code!$AF$201:$AF$2116,1,FALSE)),1,0))</f>
        <v>0</v>
      </c>
      <c r="AK213" s="102" t="str">
        <f t="shared" ca="1" si="92"/>
        <v/>
      </c>
      <c r="AM213" s="107">
        <f t="shared" ca="1" si="102"/>
        <v>0</v>
      </c>
      <c r="AN213" s="102" t="str">
        <f t="shared" ca="1" si="103"/>
        <v/>
      </c>
      <c r="AO213" s="128" t="s">
        <v>14647</v>
      </c>
      <c r="AP213" s="107">
        <f t="shared" ca="1" si="104"/>
        <v>0</v>
      </c>
      <c r="AQ213" s="102" t="str">
        <f t="shared" ca="1" si="105"/>
        <v/>
      </c>
    </row>
    <row r="214" spans="2:70">
      <c r="B214" s="59">
        <v>185</v>
      </c>
      <c r="C214" s="41"/>
      <c r="D214" s="177">
        <f t="shared" ca="1" si="93"/>
        <v>0</v>
      </c>
      <c r="E214" s="72">
        <v>30</v>
      </c>
      <c r="F214" s="72">
        <v>1</v>
      </c>
      <c r="G214" s="85">
        <f ca="1">ROUND(INDIRECT($B$1&amp;G$153&amp;$B214)*1000,0)</f>
        <v>0</v>
      </c>
      <c r="H214" s="85">
        <f ca="1">INDIRECT($B$1&amp;H$153&amp;$B214)</f>
        <v>0</v>
      </c>
      <c r="I214" s="85" t="str">
        <f t="shared" ca="1" si="87"/>
        <v/>
      </c>
      <c r="J214" s="85">
        <f ca="1">INDIRECT($B$1&amp;I$153&amp;$B214)</f>
        <v>0</v>
      </c>
      <c r="K214" s="84"/>
      <c r="L214" s="152">
        <f ca="1">IF(INDIRECT($B$1&amp;K$153&amp;$B214)="〇",L$165,0)</f>
        <v>0</v>
      </c>
      <c r="M214" s="84"/>
      <c r="N214" s="84"/>
      <c r="O214" s="152">
        <f ca="1">IF(INDIRECT($B$1&amp;N$153&amp;$B214)="〇",O$165,0)</f>
        <v>0</v>
      </c>
      <c r="P214" s="84"/>
      <c r="Q214" s="84"/>
      <c r="R214" s="152">
        <f ca="1">IF(INDIRECT($B$1&amp;Q$153&amp;$B214)="〇",R$165,0)</f>
        <v>0</v>
      </c>
      <c r="S214" s="143" t="s">
        <v>88</v>
      </c>
      <c r="T214" s="143"/>
      <c r="U214" s="150">
        <f t="shared" ca="1" si="145"/>
        <v>0</v>
      </c>
      <c r="W214" s="37">
        <f ca="1">I142</f>
        <v>0</v>
      </c>
      <c r="X214" s="37">
        <f t="shared" ca="1" si="99"/>
        <v>0</v>
      </c>
      <c r="Y214" s="37">
        <f t="shared" ca="1" si="89"/>
        <v>0</v>
      </c>
      <c r="Z214" s="37">
        <f t="shared" ca="1" si="90"/>
        <v>0</v>
      </c>
      <c r="AA214" s="37">
        <f t="shared" ca="1" si="100"/>
        <v>0</v>
      </c>
      <c r="AB214" s="91" t="s">
        <v>14277</v>
      </c>
      <c r="AD214" s="189"/>
      <c r="AE214" s="189"/>
      <c r="AF214" s="190" t="s">
        <v>14278</v>
      </c>
      <c r="AG214" s="107">
        <f t="shared" ca="1" si="101"/>
        <v>0</v>
      </c>
      <c r="AH214" s="102" t="str">
        <f t="shared" ca="1" si="91"/>
        <v/>
      </c>
      <c r="AJ214" s="121">
        <f ca="1">IF(I214="",0,IF(ISERROR(VLOOKUP(I214,Code!$AF$201:$AF$2116,1,FALSE)),1,0))</f>
        <v>0</v>
      </c>
      <c r="AK214" s="102" t="str">
        <f t="shared" ca="1" si="92"/>
        <v/>
      </c>
      <c r="AM214" s="107">
        <f t="shared" ca="1" si="102"/>
        <v>0</v>
      </c>
      <c r="AN214" s="102" t="str">
        <f t="shared" ca="1" si="103"/>
        <v/>
      </c>
      <c r="AO214" s="112" t="s">
        <v>14279</v>
      </c>
      <c r="AP214" s="107">
        <f t="shared" ca="1" si="104"/>
        <v>0</v>
      </c>
      <c r="AQ214" s="102" t="str">
        <f t="shared" ca="1" si="105"/>
        <v/>
      </c>
      <c r="AT214" s="102" t="str">
        <f ca="1">AW214&amp;AW217&amp;AW220&amp;AW223</f>
        <v/>
      </c>
      <c r="AV214" s="102" t="str">
        <f ca="1">AE214&amp;AE215&amp;AE216&amp;AH214&amp;AH215&amp;AH216&amp;AK214&amp;AK215&amp;AK216&amp;AN214&amp;AN215&amp;AN216</f>
        <v/>
      </c>
      <c r="AW214" s="102" t="str">
        <f ca="1">AQ214&amp;AQ215&amp;AQ216</f>
        <v/>
      </c>
    </row>
    <row r="215" spans="2:70">
      <c r="B215" s="59">
        <v>187</v>
      </c>
      <c r="C215" s="41"/>
      <c r="D215" s="177">
        <f t="shared" ca="1" si="93"/>
        <v>0</v>
      </c>
      <c r="E215" s="72">
        <f t="shared" ref="E215:E225" si="162">E214</f>
        <v>30</v>
      </c>
      <c r="F215" s="72">
        <v>2</v>
      </c>
      <c r="G215" s="85">
        <f ca="1">ROUND(INDIRECT($B$1&amp;G$153&amp;$B215)*1000,0)</f>
        <v>0</v>
      </c>
      <c r="H215" s="85">
        <f t="shared" ref="H215:H216" ca="1" si="163">INDIRECT($B$1&amp;H$153&amp;$B215)</f>
        <v>0</v>
      </c>
      <c r="I215" s="85" t="str">
        <f t="shared" ca="1" si="87"/>
        <v/>
      </c>
      <c r="J215" s="85">
        <f ca="1">INDIRECT($B$1&amp;I$153&amp;$B215)</f>
        <v>0</v>
      </c>
      <c r="K215" s="84"/>
      <c r="L215" s="152">
        <f t="shared" ref="L215:L216" ca="1" si="164">IF(INDIRECT($B$1&amp;K$153&amp;$B215)="〇",L$165,0)</f>
        <v>0</v>
      </c>
      <c r="M215" s="84"/>
      <c r="N215" s="84"/>
      <c r="O215" s="152">
        <f t="shared" ref="O215:O216" ca="1" si="165">IF(INDIRECT($B$1&amp;N$153&amp;$B215)="〇",O$165,0)</f>
        <v>0</v>
      </c>
      <c r="P215" s="84"/>
      <c r="Q215" s="84"/>
      <c r="R215" s="152">
        <f t="shared" ref="R215:R216" ca="1" si="166">IF(INDIRECT($B$1&amp;Q$153&amp;$B215)="〇",R$165,0)</f>
        <v>0</v>
      </c>
      <c r="S215" s="143"/>
      <c r="T215" s="143"/>
      <c r="U215" s="150">
        <f t="shared" ca="1" si="145"/>
        <v>0</v>
      </c>
      <c r="W215" s="37">
        <f ca="1">SUM(G214:G225)</f>
        <v>0</v>
      </c>
      <c r="X215" s="37">
        <f t="shared" ca="1" si="99"/>
        <v>0</v>
      </c>
      <c r="Y215" s="37">
        <f t="shared" ca="1" si="89"/>
        <v>0</v>
      </c>
      <c r="Z215" s="37">
        <f t="shared" ca="1" si="90"/>
        <v>0</v>
      </c>
      <c r="AA215" s="37">
        <f t="shared" ca="1" si="100"/>
        <v>0</v>
      </c>
      <c r="AB215" s="91" t="s">
        <v>14280</v>
      </c>
      <c r="AD215" s="189"/>
      <c r="AE215" s="189"/>
      <c r="AF215" s="190" t="s">
        <v>14281</v>
      </c>
      <c r="AG215" s="107">
        <f t="shared" ca="1" si="101"/>
        <v>0</v>
      </c>
      <c r="AH215" s="102" t="str">
        <f t="shared" ca="1" si="91"/>
        <v/>
      </c>
      <c r="AJ215" s="121">
        <f ca="1">IF(I215="",0,IF(ISERROR(VLOOKUP(I215,Code!$AF$201:$AF$2116,1,FALSE)),1,0))</f>
        <v>0</v>
      </c>
      <c r="AK215" s="102" t="str">
        <f t="shared" ca="1" si="92"/>
        <v/>
      </c>
      <c r="AM215" s="107">
        <f t="shared" ca="1" si="102"/>
        <v>0</v>
      </c>
      <c r="AN215" s="102" t="str">
        <f t="shared" ca="1" si="103"/>
        <v/>
      </c>
      <c r="AO215" s="112" t="s">
        <v>14282</v>
      </c>
      <c r="AP215" s="107">
        <f t="shared" ca="1" si="104"/>
        <v>0</v>
      </c>
      <c r="AQ215" s="102" t="str">
        <f t="shared" ca="1" si="105"/>
        <v/>
      </c>
    </row>
    <row r="216" spans="2:70">
      <c r="B216" s="59">
        <v>189</v>
      </c>
      <c r="C216" s="41"/>
      <c r="D216" s="177">
        <f t="shared" ca="1" si="93"/>
        <v>0</v>
      </c>
      <c r="E216" s="72">
        <f t="shared" si="162"/>
        <v>30</v>
      </c>
      <c r="F216" s="72">
        <v>3</v>
      </c>
      <c r="G216" s="85">
        <f ca="1">ROUND(INDIRECT($B$1&amp;G$153&amp;$B216)*1000,0)</f>
        <v>0</v>
      </c>
      <c r="H216" s="85">
        <f t="shared" ca="1" si="163"/>
        <v>0</v>
      </c>
      <c r="I216" s="85" t="str">
        <f t="shared" ca="1" si="87"/>
        <v/>
      </c>
      <c r="J216" s="85">
        <f ca="1">INDIRECT($B$1&amp;I$153&amp;$B216)</f>
        <v>0</v>
      </c>
      <c r="K216" s="84"/>
      <c r="L216" s="152">
        <f t="shared" ca="1" si="164"/>
        <v>0</v>
      </c>
      <c r="M216" s="84"/>
      <c r="N216" s="84"/>
      <c r="O216" s="152">
        <f t="shared" ca="1" si="165"/>
        <v>0</v>
      </c>
      <c r="P216" s="84"/>
      <c r="Q216" s="84"/>
      <c r="R216" s="152">
        <f t="shared" ca="1" si="166"/>
        <v>0</v>
      </c>
      <c r="S216" s="143"/>
      <c r="T216" s="143"/>
      <c r="U216" s="150">
        <f t="shared" ca="1" si="145"/>
        <v>0</v>
      </c>
      <c r="X216" s="37">
        <f t="shared" ca="1" si="99"/>
        <v>0</v>
      </c>
      <c r="Y216" s="37">
        <f t="shared" ca="1" si="89"/>
        <v>0</v>
      </c>
      <c r="Z216" s="37">
        <f t="shared" ca="1" si="90"/>
        <v>0</v>
      </c>
      <c r="AA216" s="37">
        <f t="shared" ca="1" si="100"/>
        <v>0</v>
      </c>
      <c r="AB216" s="91" t="s">
        <v>14283</v>
      </c>
      <c r="AD216" s="189"/>
      <c r="AE216" s="189"/>
      <c r="AF216" s="190" t="s">
        <v>14284</v>
      </c>
      <c r="AG216" s="107">
        <f t="shared" ca="1" si="101"/>
        <v>0</v>
      </c>
      <c r="AH216" s="102" t="str">
        <f t="shared" ca="1" si="91"/>
        <v/>
      </c>
      <c r="AJ216" s="121">
        <f ca="1">IF(I216="",0,IF(ISERROR(VLOOKUP(I216,Code!$AF$201:$AF$2116,1,FALSE)),1,0))</f>
        <v>0</v>
      </c>
      <c r="AK216" s="102" t="str">
        <f t="shared" ca="1" si="92"/>
        <v/>
      </c>
      <c r="AM216" s="107">
        <f t="shared" ca="1" si="102"/>
        <v>0</v>
      </c>
      <c r="AN216" s="102" t="str">
        <f t="shared" ca="1" si="103"/>
        <v/>
      </c>
      <c r="AO216" s="112" t="s">
        <v>14285</v>
      </c>
      <c r="AP216" s="107">
        <f t="shared" ca="1" si="104"/>
        <v>0</v>
      </c>
      <c r="AQ216" s="102" t="str">
        <f t="shared" ca="1" si="105"/>
        <v/>
      </c>
    </row>
    <row r="217" spans="2:70">
      <c r="B217" s="59">
        <v>185</v>
      </c>
      <c r="C217" s="41"/>
      <c r="D217" s="177">
        <f t="shared" ca="1" si="93"/>
        <v>0</v>
      </c>
      <c r="E217" s="72">
        <f t="shared" si="162"/>
        <v>30</v>
      </c>
      <c r="F217" s="72">
        <v>4</v>
      </c>
      <c r="G217" s="85">
        <f ca="1">ROUND(INDIRECT($B$1&amp;G$154&amp;$B217)*1000,0)</f>
        <v>0</v>
      </c>
      <c r="H217" s="85">
        <f ca="1">INDIRECT($B$1&amp;H$154&amp;$B217)</f>
        <v>0</v>
      </c>
      <c r="I217" s="85" t="str">
        <f t="shared" ca="1" si="87"/>
        <v/>
      </c>
      <c r="J217" s="85">
        <f ca="1">INDIRECT($B$1&amp;I$154&amp;$B217)</f>
        <v>0</v>
      </c>
      <c r="K217" s="84"/>
      <c r="L217" s="152">
        <f ca="1">IF(INDIRECT($B$1&amp;K$154&amp;$B217)="〇",L$165,0)</f>
        <v>0</v>
      </c>
      <c r="M217" s="84"/>
      <c r="N217" s="84"/>
      <c r="O217" s="152">
        <f ca="1">IF(INDIRECT($B$1&amp;N$154&amp;$B217)="〇",O$165,0)</f>
        <v>0</v>
      </c>
      <c r="P217" s="84"/>
      <c r="Q217" s="84"/>
      <c r="R217" s="152">
        <f ca="1">IF(INDIRECT($B$1&amp;Q$154&amp;$B217)="〇",R$165,0)</f>
        <v>0</v>
      </c>
      <c r="S217" s="143"/>
      <c r="T217" s="143"/>
      <c r="U217" s="150">
        <f t="shared" ca="1" si="145"/>
        <v>0</v>
      </c>
      <c r="X217" s="37">
        <f t="shared" ca="1" si="99"/>
        <v>0</v>
      </c>
      <c r="Y217" s="37">
        <f t="shared" ca="1" si="89"/>
        <v>0</v>
      </c>
      <c r="Z217" s="37">
        <f t="shared" ca="1" si="90"/>
        <v>0</v>
      </c>
      <c r="AA217" s="37">
        <f t="shared" ca="1" si="100"/>
        <v>0</v>
      </c>
      <c r="AB217" s="91" t="s">
        <v>14286</v>
      </c>
      <c r="AG217" s="107">
        <f t="shared" ca="1" si="101"/>
        <v>0</v>
      </c>
      <c r="AH217" s="102" t="str">
        <f t="shared" ca="1" si="91"/>
        <v/>
      </c>
      <c r="AJ217" s="121">
        <f ca="1">IF(I217="",0,IF(ISERROR(VLOOKUP(I217,Code!$AF$201:$AF$2116,1,FALSE)),1,0))</f>
        <v>0</v>
      </c>
      <c r="AK217" s="102" t="str">
        <f t="shared" ca="1" si="92"/>
        <v/>
      </c>
      <c r="AM217" s="107">
        <f t="shared" ca="1" si="102"/>
        <v>0</v>
      </c>
      <c r="AN217" s="102" t="str">
        <f t="shared" ca="1" si="103"/>
        <v/>
      </c>
      <c r="AO217" s="112" t="s">
        <v>14287</v>
      </c>
      <c r="AP217" s="107">
        <f t="shared" ca="1" si="104"/>
        <v>0</v>
      </c>
      <c r="AQ217" s="102" t="str">
        <f t="shared" ca="1" si="105"/>
        <v/>
      </c>
      <c r="AV217" s="102" t="str">
        <f ca="1">AH217&amp;AH218&amp;AH219&amp;AK217&amp;AK218&amp;AK219&amp;AN217&amp;AN218&amp;AN219</f>
        <v/>
      </c>
      <c r="AW217" s="102" t="str">
        <f ca="1">AQ217&amp;AQ218&amp;AQ219</f>
        <v/>
      </c>
    </row>
    <row r="218" spans="2:70">
      <c r="B218" s="59">
        <v>187</v>
      </c>
      <c r="C218" s="41"/>
      <c r="D218" s="177">
        <f t="shared" ca="1" si="93"/>
        <v>0</v>
      </c>
      <c r="E218" s="72">
        <f t="shared" si="162"/>
        <v>30</v>
      </c>
      <c r="F218" s="72">
        <v>5</v>
      </c>
      <c r="G218" s="85">
        <f ca="1">ROUND(INDIRECT($B$1&amp;G$154&amp;$B218)*1000,0)</f>
        <v>0</v>
      </c>
      <c r="H218" s="85">
        <f t="shared" ref="H218:H219" ca="1" si="167">INDIRECT($B$1&amp;H$154&amp;$B218)</f>
        <v>0</v>
      </c>
      <c r="I218" s="85" t="str">
        <f t="shared" ca="1" si="87"/>
        <v/>
      </c>
      <c r="J218" s="85">
        <f ca="1">INDIRECT($B$1&amp;I$154&amp;$B218)</f>
        <v>0</v>
      </c>
      <c r="K218" s="84"/>
      <c r="L218" s="152">
        <f t="shared" ref="L218:L219" ca="1" si="168">IF(INDIRECT($B$1&amp;K$154&amp;$B218)="〇",L$165,0)</f>
        <v>0</v>
      </c>
      <c r="M218" s="84"/>
      <c r="N218" s="84"/>
      <c r="O218" s="152">
        <f t="shared" ref="O218:O219" ca="1" si="169">IF(INDIRECT($B$1&amp;N$154&amp;$B218)="〇",O$165,0)</f>
        <v>0</v>
      </c>
      <c r="P218" s="84"/>
      <c r="Q218" s="84"/>
      <c r="R218" s="152">
        <f t="shared" ref="R218:R219" ca="1" si="170">IF(INDIRECT($B$1&amp;Q$154&amp;$B218)="〇",R$165,0)</f>
        <v>0</v>
      </c>
      <c r="S218" s="143"/>
      <c r="T218" s="143"/>
      <c r="U218" s="150">
        <f t="shared" ca="1" si="145"/>
        <v>0</v>
      </c>
      <c r="X218" s="37">
        <f t="shared" ca="1" si="99"/>
        <v>0</v>
      </c>
      <c r="Y218" s="37">
        <f t="shared" ca="1" si="89"/>
        <v>0</v>
      </c>
      <c r="Z218" s="37">
        <f t="shared" ca="1" si="90"/>
        <v>0</v>
      </c>
      <c r="AA218" s="37">
        <f t="shared" ca="1" si="100"/>
        <v>0</v>
      </c>
      <c r="AB218" s="91" t="s">
        <v>14288</v>
      </c>
      <c r="AG218" s="107">
        <f t="shared" ca="1" si="101"/>
        <v>0</v>
      </c>
      <c r="AH218" s="102" t="str">
        <f t="shared" ca="1" si="91"/>
        <v/>
      </c>
      <c r="AJ218" s="121">
        <f ca="1">IF(I218="",0,IF(ISERROR(VLOOKUP(I218,Code!$AF$201:$AF$2116,1,FALSE)),1,0))</f>
        <v>0</v>
      </c>
      <c r="AK218" s="102" t="str">
        <f t="shared" ca="1" si="92"/>
        <v/>
      </c>
      <c r="AM218" s="107">
        <f t="shared" ca="1" si="102"/>
        <v>0</v>
      </c>
      <c r="AN218" s="102" t="str">
        <f t="shared" ca="1" si="103"/>
        <v/>
      </c>
      <c r="AO218" s="112" t="s">
        <v>14289</v>
      </c>
      <c r="AP218" s="107">
        <f t="shared" ca="1" si="104"/>
        <v>0</v>
      </c>
      <c r="AQ218" s="102" t="str">
        <f t="shared" ca="1" si="105"/>
        <v/>
      </c>
    </row>
    <row r="219" spans="2:70">
      <c r="B219" s="59">
        <v>189</v>
      </c>
      <c r="C219" s="41"/>
      <c r="D219" s="177">
        <f t="shared" ca="1" si="93"/>
        <v>0</v>
      </c>
      <c r="E219" s="72">
        <f t="shared" si="162"/>
        <v>30</v>
      </c>
      <c r="F219" s="72">
        <v>6</v>
      </c>
      <c r="G219" s="85">
        <f ca="1">ROUND(INDIRECT($B$1&amp;G$154&amp;$B219)*1000,0)</f>
        <v>0</v>
      </c>
      <c r="H219" s="85">
        <f t="shared" ca="1" si="167"/>
        <v>0</v>
      </c>
      <c r="I219" s="85" t="str">
        <f t="shared" ca="1" si="87"/>
        <v/>
      </c>
      <c r="J219" s="85">
        <f ca="1">INDIRECT($B$1&amp;I$154&amp;$B219)</f>
        <v>0</v>
      </c>
      <c r="K219" s="84"/>
      <c r="L219" s="152">
        <f t="shared" ca="1" si="168"/>
        <v>0</v>
      </c>
      <c r="M219" s="84"/>
      <c r="N219" s="84"/>
      <c r="O219" s="152">
        <f t="shared" ca="1" si="169"/>
        <v>0</v>
      </c>
      <c r="P219" s="84"/>
      <c r="Q219" s="84"/>
      <c r="R219" s="152">
        <f t="shared" ca="1" si="170"/>
        <v>0</v>
      </c>
      <c r="S219" s="143"/>
      <c r="T219" s="143"/>
      <c r="U219" s="150">
        <f t="shared" ca="1" si="145"/>
        <v>0</v>
      </c>
      <c r="X219" s="37">
        <f t="shared" ca="1" si="99"/>
        <v>0</v>
      </c>
      <c r="Y219" s="37">
        <f t="shared" ca="1" si="89"/>
        <v>0</v>
      </c>
      <c r="Z219" s="37">
        <f t="shared" ca="1" si="90"/>
        <v>0</v>
      </c>
      <c r="AA219" s="37">
        <f t="shared" ca="1" si="100"/>
        <v>0</v>
      </c>
      <c r="AB219" s="91" t="s">
        <v>14290</v>
      </c>
      <c r="AG219" s="107">
        <f t="shared" ca="1" si="101"/>
        <v>0</v>
      </c>
      <c r="AH219" s="102" t="str">
        <f t="shared" ca="1" si="91"/>
        <v/>
      </c>
      <c r="AJ219" s="121">
        <f ca="1">IF(I219="",0,IF(ISERROR(VLOOKUP(I219,Code!$AF$201:$AF$2116,1,FALSE)),1,0))</f>
        <v>0</v>
      </c>
      <c r="AK219" s="102" t="str">
        <f t="shared" ca="1" si="92"/>
        <v/>
      </c>
      <c r="AM219" s="107">
        <f t="shared" ca="1" si="102"/>
        <v>0</v>
      </c>
      <c r="AN219" s="102" t="str">
        <f t="shared" ca="1" si="103"/>
        <v/>
      </c>
      <c r="AO219" s="112" t="s">
        <v>14291</v>
      </c>
      <c r="AP219" s="107">
        <f t="shared" ca="1" si="104"/>
        <v>0</v>
      </c>
      <c r="AQ219" s="102" t="str">
        <f t="shared" ca="1" si="105"/>
        <v/>
      </c>
    </row>
    <row r="220" spans="2:70">
      <c r="B220" s="59">
        <v>185</v>
      </c>
      <c r="C220" s="41"/>
      <c r="D220" s="177">
        <f t="shared" ca="1" si="93"/>
        <v>0</v>
      </c>
      <c r="E220" s="72">
        <f t="shared" si="162"/>
        <v>30</v>
      </c>
      <c r="F220" s="72">
        <v>7</v>
      </c>
      <c r="G220" s="85">
        <f ca="1">ROUND(INDIRECT($B$1&amp;G$155&amp;$B220)*1000,0)</f>
        <v>0</v>
      </c>
      <c r="H220" s="85">
        <f ca="1">INDIRECT($B$1&amp;H$155&amp;$B220)</f>
        <v>0</v>
      </c>
      <c r="I220" s="85" t="str">
        <f t="shared" ca="1" si="87"/>
        <v/>
      </c>
      <c r="J220" s="85">
        <f ca="1">INDIRECT($B$1&amp;I$155&amp;$B220)</f>
        <v>0</v>
      </c>
      <c r="K220" s="84"/>
      <c r="L220" s="152">
        <f ca="1">IF(INDIRECT($B$1&amp;K$155&amp;$B220)="〇",L$165,0)</f>
        <v>0</v>
      </c>
      <c r="M220" s="84"/>
      <c r="N220" s="84"/>
      <c r="O220" s="152">
        <f ca="1">IF(INDIRECT($B$1&amp;N$155&amp;$B220)="〇",O$165,0)</f>
        <v>0</v>
      </c>
      <c r="P220" s="84"/>
      <c r="Q220" s="84"/>
      <c r="R220" s="152">
        <f ca="1">IF(INDIRECT($B$1&amp;Q$155&amp;$B220)="〇",R$165,0)</f>
        <v>0</v>
      </c>
      <c r="S220" s="143"/>
      <c r="T220" s="143"/>
      <c r="U220" s="150">
        <f t="shared" ca="1" si="145"/>
        <v>0</v>
      </c>
      <c r="X220" s="37">
        <f t="shared" ca="1" si="99"/>
        <v>0</v>
      </c>
      <c r="Y220" s="37">
        <f t="shared" ca="1" si="89"/>
        <v>0</v>
      </c>
      <c r="Z220" s="37">
        <f t="shared" ca="1" si="90"/>
        <v>0</v>
      </c>
      <c r="AA220" s="37">
        <f t="shared" ca="1" si="100"/>
        <v>0</v>
      </c>
      <c r="AB220" s="91" t="s">
        <v>14292</v>
      </c>
      <c r="AG220" s="107">
        <f t="shared" ca="1" si="101"/>
        <v>0</v>
      </c>
      <c r="AH220" s="102" t="str">
        <f t="shared" ca="1" si="91"/>
        <v/>
      </c>
      <c r="AJ220" s="121">
        <f ca="1">IF(I220="",0,IF(ISERROR(VLOOKUP(I220,Code!$AF$201:$AF$2116,1,FALSE)),1,0))</f>
        <v>0</v>
      </c>
      <c r="AK220" s="102" t="str">
        <f t="shared" ca="1" si="92"/>
        <v/>
      </c>
      <c r="AM220" s="107">
        <f t="shared" ca="1" si="102"/>
        <v>0</v>
      </c>
      <c r="AN220" s="102" t="str">
        <f t="shared" ca="1" si="103"/>
        <v/>
      </c>
      <c r="AO220" s="112" t="s">
        <v>14293</v>
      </c>
      <c r="AP220" s="107">
        <f t="shared" ca="1" si="104"/>
        <v>0</v>
      </c>
      <c r="AQ220" s="102" t="str">
        <f t="shared" ca="1" si="105"/>
        <v/>
      </c>
      <c r="AV220" s="102" t="str">
        <f ca="1">AH220&amp;AH221&amp;AH222&amp;AK220&amp;AK221&amp;AK222</f>
        <v/>
      </c>
      <c r="AW220" s="102" t="str">
        <f ca="1">AQ220&amp;AQ221&amp;AQ222</f>
        <v/>
      </c>
    </row>
    <row r="221" spans="2:70">
      <c r="B221" s="59">
        <v>187</v>
      </c>
      <c r="C221" s="41"/>
      <c r="D221" s="177">
        <f t="shared" ca="1" si="93"/>
        <v>0</v>
      </c>
      <c r="E221" s="72">
        <f t="shared" si="162"/>
        <v>30</v>
      </c>
      <c r="F221" s="72">
        <v>8</v>
      </c>
      <c r="G221" s="85">
        <f ca="1">ROUND(INDIRECT($B$1&amp;G$155&amp;$B221)*1000,0)</f>
        <v>0</v>
      </c>
      <c r="H221" s="85">
        <f t="shared" ref="H221:H222" ca="1" si="171">INDIRECT($B$1&amp;H$155&amp;$B221)</f>
        <v>0</v>
      </c>
      <c r="I221" s="85" t="str">
        <f t="shared" ca="1" si="87"/>
        <v/>
      </c>
      <c r="J221" s="85">
        <f ca="1">INDIRECT($B$1&amp;I$155&amp;$B221)</f>
        <v>0</v>
      </c>
      <c r="K221" s="84"/>
      <c r="L221" s="152">
        <f t="shared" ref="L221:L222" ca="1" si="172">IF(INDIRECT($B$1&amp;K$155&amp;$B221)="〇",L$165,0)</f>
        <v>0</v>
      </c>
      <c r="M221" s="84"/>
      <c r="N221" s="84"/>
      <c r="O221" s="152">
        <f t="shared" ref="O221:O222" ca="1" si="173">IF(INDIRECT($B$1&amp;N$155&amp;$B221)="〇",O$165,0)</f>
        <v>0</v>
      </c>
      <c r="P221" s="84"/>
      <c r="Q221" s="84"/>
      <c r="R221" s="152">
        <f t="shared" ref="R221:R222" ca="1" si="174">IF(INDIRECT($B$1&amp;Q$155&amp;$B221)="〇",R$165,0)</f>
        <v>0</v>
      </c>
      <c r="S221" s="143"/>
      <c r="T221" s="143"/>
      <c r="U221" s="150">
        <f t="shared" ca="1" si="145"/>
        <v>0</v>
      </c>
      <c r="X221" s="37">
        <f t="shared" ca="1" si="99"/>
        <v>0</v>
      </c>
      <c r="Y221" s="37">
        <f t="shared" ca="1" si="89"/>
        <v>0</v>
      </c>
      <c r="Z221" s="37">
        <f t="shared" ca="1" si="90"/>
        <v>0</v>
      </c>
      <c r="AA221" s="37">
        <f t="shared" ca="1" si="100"/>
        <v>0</v>
      </c>
      <c r="AB221" s="91" t="s">
        <v>14294</v>
      </c>
      <c r="AG221" s="107">
        <f t="shared" ca="1" si="101"/>
        <v>0</v>
      </c>
      <c r="AH221" s="102" t="str">
        <f t="shared" ca="1" si="91"/>
        <v/>
      </c>
      <c r="AJ221" s="121">
        <f ca="1">IF(I221="",0,IF(ISERROR(VLOOKUP(I221,Code!$AF$201:$AF$2116,1,FALSE)),1,0))</f>
        <v>0</v>
      </c>
      <c r="AK221" s="102" t="str">
        <f t="shared" ca="1" si="92"/>
        <v/>
      </c>
      <c r="AM221" s="107">
        <f t="shared" ca="1" si="102"/>
        <v>0</v>
      </c>
      <c r="AN221" s="102" t="str">
        <f t="shared" ca="1" si="103"/>
        <v/>
      </c>
      <c r="AO221" s="112" t="s">
        <v>14295</v>
      </c>
      <c r="AP221" s="107">
        <f t="shared" ca="1" si="104"/>
        <v>0</v>
      </c>
      <c r="AQ221" s="102" t="str">
        <f t="shared" ca="1" si="105"/>
        <v/>
      </c>
    </row>
    <row r="222" spans="2:70">
      <c r="B222" s="59">
        <v>189</v>
      </c>
      <c r="C222" s="41"/>
      <c r="D222" s="177">
        <f t="shared" ca="1" si="93"/>
        <v>0</v>
      </c>
      <c r="E222" s="72">
        <f t="shared" si="162"/>
        <v>30</v>
      </c>
      <c r="F222" s="72">
        <v>9</v>
      </c>
      <c r="G222" s="85">
        <f ca="1">ROUND(INDIRECT($B$1&amp;G$155&amp;$B222)*1000,0)</f>
        <v>0</v>
      </c>
      <c r="H222" s="85">
        <f t="shared" ca="1" si="171"/>
        <v>0</v>
      </c>
      <c r="I222" s="85" t="str">
        <f t="shared" ca="1" si="87"/>
        <v/>
      </c>
      <c r="J222" s="85">
        <f ca="1">INDIRECT($B$1&amp;I$155&amp;$B222)</f>
        <v>0</v>
      </c>
      <c r="K222" s="84"/>
      <c r="L222" s="152">
        <f t="shared" ca="1" si="172"/>
        <v>0</v>
      </c>
      <c r="M222" s="84"/>
      <c r="N222" s="84"/>
      <c r="O222" s="152">
        <f t="shared" ca="1" si="173"/>
        <v>0</v>
      </c>
      <c r="P222" s="84"/>
      <c r="Q222" s="84"/>
      <c r="R222" s="152">
        <f t="shared" ca="1" si="174"/>
        <v>0</v>
      </c>
      <c r="S222" s="143"/>
      <c r="T222" s="143"/>
      <c r="U222" s="150">
        <f t="shared" ca="1" si="145"/>
        <v>0</v>
      </c>
      <c r="X222" s="37">
        <f t="shared" ca="1" si="99"/>
        <v>0</v>
      </c>
      <c r="Y222" s="37">
        <f t="shared" ca="1" si="89"/>
        <v>0</v>
      </c>
      <c r="Z222" s="37">
        <f t="shared" ca="1" si="90"/>
        <v>0</v>
      </c>
      <c r="AA222" s="37">
        <f t="shared" ca="1" si="100"/>
        <v>0</v>
      </c>
      <c r="AB222" s="91" t="s">
        <v>14296</v>
      </c>
      <c r="AG222" s="107">
        <f t="shared" ca="1" si="101"/>
        <v>0</v>
      </c>
      <c r="AH222" s="102" t="str">
        <f t="shared" ca="1" si="91"/>
        <v/>
      </c>
      <c r="AJ222" s="121">
        <f ca="1">IF(I222="",0,IF(ISERROR(VLOOKUP(I222,Code!$AF$201:$AF$2116,1,FALSE)),1,0))</f>
        <v>0</v>
      </c>
      <c r="AK222" s="102" t="str">
        <f t="shared" ca="1" si="92"/>
        <v/>
      </c>
      <c r="AM222" s="107">
        <f t="shared" ca="1" si="102"/>
        <v>0</v>
      </c>
      <c r="AN222" s="102" t="str">
        <f t="shared" ca="1" si="103"/>
        <v/>
      </c>
      <c r="AO222" s="112" t="s">
        <v>14297</v>
      </c>
      <c r="AP222" s="107">
        <f t="shared" ca="1" si="104"/>
        <v>0</v>
      </c>
      <c r="AQ222" s="102" t="str">
        <f t="shared" ca="1" si="105"/>
        <v/>
      </c>
    </row>
    <row r="223" spans="2:70">
      <c r="B223" s="59">
        <v>185</v>
      </c>
      <c r="C223" s="41"/>
      <c r="D223" s="177">
        <f t="shared" ca="1" si="93"/>
        <v>0</v>
      </c>
      <c r="E223" s="72">
        <f t="shared" si="162"/>
        <v>30</v>
      </c>
      <c r="F223" s="72">
        <v>10</v>
      </c>
      <c r="G223" s="85">
        <f ca="1">ROUND(INDIRECT($B$1&amp;G$156&amp;$B223)*1000,0)</f>
        <v>0</v>
      </c>
      <c r="H223" s="85">
        <f ca="1">INDIRECT($B$1&amp;H$156&amp;$B223)</f>
        <v>0</v>
      </c>
      <c r="I223" s="85" t="str">
        <f t="shared" ca="1" si="87"/>
        <v/>
      </c>
      <c r="J223" s="85">
        <f ca="1">INDIRECT($B$1&amp;I$156&amp;$B223)</f>
        <v>0</v>
      </c>
      <c r="K223" s="84"/>
      <c r="L223" s="152">
        <f ca="1">IF(INDIRECT($B$1&amp;K$156&amp;$B223)="〇",L$165,0)</f>
        <v>0</v>
      </c>
      <c r="M223" s="84"/>
      <c r="N223" s="84"/>
      <c r="O223" s="152">
        <f ca="1">IF(INDIRECT($B$1&amp;N$156&amp;$B223)="〇",O$165,0)</f>
        <v>0</v>
      </c>
      <c r="P223" s="84"/>
      <c r="Q223" s="84"/>
      <c r="R223" s="152">
        <f ca="1">IF(INDIRECT($B$1&amp;Q$156&amp;$B223)="〇",R$165,0)</f>
        <v>0</v>
      </c>
      <c r="S223" s="143"/>
      <c r="T223" s="143"/>
      <c r="U223" s="150">
        <f t="shared" ca="1" si="145"/>
        <v>0</v>
      </c>
      <c r="X223" s="37">
        <f t="shared" ca="1" si="99"/>
        <v>0</v>
      </c>
      <c r="Y223" s="37">
        <f t="shared" ca="1" si="89"/>
        <v>0</v>
      </c>
      <c r="Z223" s="37">
        <f t="shared" ca="1" si="90"/>
        <v>0</v>
      </c>
      <c r="AA223" s="37">
        <f t="shared" ca="1" si="100"/>
        <v>0</v>
      </c>
      <c r="AB223" s="91" t="s">
        <v>14298</v>
      </c>
      <c r="AG223" s="107">
        <f t="shared" ca="1" si="101"/>
        <v>0</v>
      </c>
      <c r="AH223" s="102" t="str">
        <f t="shared" ca="1" si="91"/>
        <v/>
      </c>
      <c r="AJ223" s="121">
        <f ca="1">IF(I223="",0,IF(ISERROR(VLOOKUP(I223,Code!$AF$201:$AF$2116,1,FALSE)),1,0))</f>
        <v>0</v>
      </c>
      <c r="AK223" s="102" t="str">
        <f t="shared" ca="1" si="92"/>
        <v/>
      </c>
      <c r="AM223" s="107">
        <f t="shared" ca="1" si="102"/>
        <v>0</v>
      </c>
      <c r="AN223" s="102" t="str">
        <f t="shared" ca="1" si="103"/>
        <v/>
      </c>
      <c r="AO223" s="112" t="s">
        <v>14299</v>
      </c>
      <c r="AP223" s="107">
        <f t="shared" ca="1" si="104"/>
        <v>0</v>
      </c>
      <c r="AQ223" s="102" t="str">
        <f t="shared" ca="1" si="105"/>
        <v/>
      </c>
      <c r="AV223" s="102" t="str">
        <f ca="1">AH223&amp;AH224&amp;AH225&amp;AK223&amp;AK224&amp;AK225</f>
        <v/>
      </c>
      <c r="AW223" s="102" t="str">
        <f ca="1">AQ223&amp;AQ224&amp;AQ225</f>
        <v/>
      </c>
    </row>
    <row r="224" spans="2:70">
      <c r="B224" s="59">
        <v>187</v>
      </c>
      <c r="C224" s="41"/>
      <c r="D224" s="177">
        <f t="shared" ca="1" si="93"/>
        <v>0</v>
      </c>
      <c r="E224" s="72">
        <f t="shared" si="162"/>
        <v>30</v>
      </c>
      <c r="F224" s="72">
        <v>11</v>
      </c>
      <c r="G224" s="85">
        <f ca="1">ROUND(INDIRECT($B$1&amp;G$156&amp;$B224)*1000,0)</f>
        <v>0</v>
      </c>
      <c r="H224" s="85">
        <f t="shared" ref="H224:H225" ca="1" si="175">INDIRECT($B$1&amp;H$156&amp;$B224)</f>
        <v>0</v>
      </c>
      <c r="I224" s="85" t="str">
        <f t="shared" ca="1" si="87"/>
        <v/>
      </c>
      <c r="J224" s="85">
        <f ca="1">INDIRECT($B$1&amp;I$156&amp;$B224)</f>
        <v>0</v>
      </c>
      <c r="K224" s="84"/>
      <c r="L224" s="152">
        <f t="shared" ref="L224:L225" ca="1" si="176">IF(INDIRECT($B$1&amp;K$156&amp;$B224)="〇",L$165,0)</f>
        <v>0</v>
      </c>
      <c r="M224" s="84"/>
      <c r="N224" s="84"/>
      <c r="O224" s="152">
        <f t="shared" ref="O224:O225" ca="1" si="177">IF(INDIRECT($B$1&amp;N$156&amp;$B224)="〇",O$165,0)</f>
        <v>0</v>
      </c>
      <c r="P224" s="84"/>
      <c r="Q224" s="84"/>
      <c r="R224" s="152">
        <f t="shared" ref="R224:R225" ca="1" si="178">IF(INDIRECT($B$1&amp;Q$156&amp;$B224)="〇",R$165,0)</f>
        <v>0</v>
      </c>
      <c r="S224" s="143"/>
      <c r="T224" s="143"/>
      <c r="U224" s="150">
        <f t="shared" ca="1" si="145"/>
        <v>0</v>
      </c>
      <c r="X224" s="37">
        <f t="shared" ca="1" si="99"/>
        <v>0</v>
      </c>
      <c r="Y224" s="37">
        <f t="shared" ca="1" si="89"/>
        <v>0</v>
      </c>
      <c r="Z224" s="37">
        <f t="shared" ca="1" si="90"/>
        <v>0</v>
      </c>
      <c r="AA224" s="37">
        <f t="shared" ca="1" si="100"/>
        <v>0</v>
      </c>
      <c r="AB224" s="91" t="s">
        <v>14300</v>
      </c>
      <c r="AG224" s="107">
        <f t="shared" ca="1" si="101"/>
        <v>0</v>
      </c>
      <c r="AH224" s="102" t="str">
        <f t="shared" ca="1" si="91"/>
        <v/>
      </c>
      <c r="AJ224" s="121">
        <f ca="1">IF(I224="",0,IF(ISERROR(VLOOKUP(I224,Code!$AF$201:$AF$2116,1,FALSE)),1,0))</f>
        <v>0</v>
      </c>
      <c r="AK224" s="102" t="str">
        <f t="shared" ca="1" si="92"/>
        <v/>
      </c>
      <c r="AM224" s="107">
        <f t="shared" ca="1" si="102"/>
        <v>0</v>
      </c>
      <c r="AN224" s="102" t="str">
        <f t="shared" ca="1" si="103"/>
        <v/>
      </c>
      <c r="AO224" s="112" t="s">
        <v>14301</v>
      </c>
      <c r="AP224" s="107">
        <f t="shared" ca="1" si="104"/>
        <v>0</v>
      </c>
      <c r="AQ224" s="102" t="str">
        <f t="shared" ca="1" si="105"/>
        <v/>
      </c>
    </row>
    <row r="225" spans="2:49">
      <c r="B225" s="59">
        <v>189</v>
      </c>
      <c r="C225" s="41"/>
      <c r="D225" s="177">
        <f t="shared" ca="1" si="93"/>
        <v>0</v>
      </c>
      <c r="E225" s="72">
        <f t="shared" si="162"/>
        <v>30</v>
      </c>
      <c r="F225" s="72">
        <v>12</v>
      </c>
      <c r="G225" s="85">
        <f ca="1">ROUND(INDIRECT($B$1&amp;G$156&amp;$B225)*1000,0)</f>
        <v>0</v>
      </c>
      <c r="H225" s="85">
        <f t="shared" ca="1" si="175"/>
        <v>0</v>
      </c>
      <c r="I225" s="85" t="str">
        <f t="shared" ca="1" si="87"/>
        <v/>
      </c>
      <c r="J225" s="85">
        <f ca="1">INDIRECT($B$1&amp;I$156&amp;$B225)</f>
        <v>0</v>
      </c>
      <c r="K225" s="84"/>
      <c r="L225" s="152">
        <f t="shared" ca="1" si="176"/>
        <v>0</v>
      </c>
      <c r="M225" s="84"/>
      <c r="N225" s="84"/>
      <c r="O225" s="152">
        <f t="shared" ca="1" si="177"/>
        <v>0</v>
      </c>
      <c r="P225" s="84"/>
      <c r="Q225" s="84"/>
      <c r="R225" s="152">
        <f t="shared" ca="1" si="178"/>
        <v>0</v>
      </c>
      <c r="S225" s="143"/>
      <c r="T225" s="143"/>
      <c r="U225" s="150">
        <f t="shared" ca="1" si="145"/>
        <v>0</v>
      </c>
      <c r="X225" s="37">
        <f t="shared" ca="1" si="99"/>
        <v>0</v>
      </c>
      <c r="Y225" s="37">
        <f t="shared" ca="1" si="89"/>
        <v>0</v>
      </c>
      <c r="Z225" s="37">
        <f t="shared" ca="1" si="90"/>
        <v>0</v>
      </c>
      <c r="AA225" s="37">
        <f t="shared" ca="1" si="100"/>
        <v>0</v>
      </c>
      <c r="AB225" s="91" t="s">
        <v>14302</v>
      </c>
      <c r="AG225" s="107">
        <f t="shared" ca="1" si="101"/>
        <v>0</v>
      </c>
      <c r="AH225" s="102" t="str">
        <f t="shared" ca="1" si="91"/>
        <v/>
      </c>
      <c r="AJ225" s="121">
        <f ca="1">IF(I225="",0,IF(ISERROR(VLOOKUP(I225,Code!$AF$201:$AF$2116,1,FALSE)),1,0))</f>
        <v>0</v>
      </c>
      <c r="AK225" s="102" t="str">
        <f t="shared" ca="1" si="92"/>
        <v/>
      </c>
      <c r="AM225" s="107">
        <f t="shared" ca="1" si="102"/>
        <v>0</v>
      </c>
      <c r="AN225" s="102" t="str">
        <f t="shared" ca="1" si="103"/>
        <v/>
      </c>
      <c r="AO225" s="112" t="s">
        <v>14303</v>
      </c>
      <c r="AP225" s="107">
        <f t="shared" ca="1" si="104"/>
        <v>0</v>
      </c>
      <c r="AQ225" s="102" t="str">
        <f t="shared" ca="1" si="105"/>
        <v/>
      </c>
    </row>
    <row r="226" spans="2:49">
      <c r="B226" s="59">
        <v>191</v>
      </c>
      <c r="C226" s="41"/>
      <c r="D226" s="177">
        <f t="shared" ca="1" si="93"/>
        <v>0</v>
      </c>
      <c r="E226" s="72">
        <v>41</v>
      </c>
      <c r="F226" s="72">
        <v>1</v>
      </c>
      <c r="G226" s="85">
        <f ca="1">ROUND(INDIRECT($B$1&amp;G$153&amp;$B226)*1000,0)</f>
        <v>0</v>
      </c>
      <c r="H226" s="85">
        <f ca="1">INDIRECT($B$1&amp;H$153&amp;$B226)</f>
        <v>0</v>
      </c>
      <c r="I226" s="85" t="str">
        <f t="shared" ca="1" si="87"/>
        <v/>
      </c>
      <c r="J226" s="85">
        <f ca="1">INDIRECT($B$1&amp;I$153&amp;$B226)</f>
        <v>0</v>
      </c>
      <c r="K226" s="152">
        <f t="shared" ref="K226:L228" ca="1" si="179">IF(INDIRECT($B$1&amp;J$153&amp;$B226)="〇",K$165,0)</f>
        <v>0</v>
      </c>
      <c r="L226" s="152">
        <f t="shared" ca="1" si="179"/>
        <v>0</v>
      </c>
      <c r="M226" s="84"/>
      <c r="N226" s="84"/>
      <c r="O226" s="152">
        <f ca="1">IF(INDIRECT($B$1&amp;N$153&amp;$B226)="〇",O$165,0)</f>
        <v>0</v>
      </c>
      <c r="P226" s="84"/>
      <c r="Q226" s="84"/>
      <c r="R226" s="152">
        <f ca="1">IF(INDIRECT($B$1&amp;Q$153&amp;$B226)="〇",R$165,0)</f>
        <v>0</v>
      </c>
      <c r="S226" s="143" t="s">
        <v>89</v>
      </c>
      <c r="T226" s="143"/>
      <c r="U226" s="150">
        <f t="shared" ca="1" si="145"/>
        <v>0</v>
      </c>
      <c r="W226" s="37">
        <f ca="1">I143</f>
        <v>0</v>
      </c>
      <c r="X226" s="37">
        <f t="shared" ca="1" si="99"/>
        <v>0</v>
      </c>
      <c r="Y226" s="37">
        <f t="shared" ca="1" si="89"/>
        <v>0</v>
      </c>
      <c r="Z226" s="37">
        <f t="shared" ca="1" si="90"/>
        <v>0</v>
      </c>
      <c r="AA226" s="37">
        <f t="shared" ca="1" si="100"/>
        <v>0</v>
      </c>
      <c r="AB226" s="91" t="s">
        <v>14304</v>
      </c>
      <c r="AD226" s="189"/>
      <c r="AE226" s="189"/>
      <c r="AF226" s="190" t="s">
        <v>14305</v>
      </c>
      <c r="AG226" s="107">
        <f t="shared" ca="1" si="101"/>
        <v>0</v>
      </c>
      <c r="AH226" s="102" t="str">
        <f t="shared" ca="1" si="91"/>
        <v/>
      </c>
      <c r="AJ226" s="121">
        <f ca="1">IF(I226="",0,IF(ISERROR(VLOOKUP(I226,Code!$AF$201:$AF$2116,1,FALSE)),1,0))</f>
        <v>0</v>
      </c>
      <c r="AK226" s="102" t="str">
        <f t="shared" ca="1" si="92"/>
        <v/>
      </c>
      <c r="AM226" s="107">
        <f t="shared" ca="1" si="102"/>
        <v>0</v>
      </c>
      <c r="AN226" s="102" t="str">
        <f t="shared" ca="1" si="103"/>
        <v/>
      </c>
      <c r="AO226" s="112" t="s">
        <v>14306</v>
      </c>
      <c r="AP226" s="107">
        <f t="shared" ca="1" si="104"/>
        <v>0</v>
      </c>
      <c r="AQ226" s="102" t="str">
        <f t="shared" ca="1" si="105"/>
        <v/>
      </c>
      <c r="AT226" s="102" t="str">
        <f ca="1">AW226&amp;AW229&amp;AW232&amp;AW235</f>
        <v/>
      </c>
      <c r="AV226" s="102" t="str">
        <f ca="1">AE226&amp;AE227&amp;AE228&amp;AH226&amp;AH227&amp;AH228&amp;AK226&amp;AK227&amp;AK228&amp;AN226&amp;AN227&amp;AN228</f>
        <v/>
      </c>
      <c r="AW226" s="102" t="str">
        <f ca="1">AQ226&amp;AQ227&amp;AQ228</f>
        <v/>
      </c>
    </row>
    <row r="227" spans="2:49">
      <c r="B227" s="59">
        <v>193</v>
      </c>
      <c r="C227" s="41"/>
      <c r="D227" s="177">
        <f t="shared" ca="1" si="93"/>
        <v>0</v>
      </c>
      <c r="E227" s="72">
        <f t="shared" ref="E227:E237" si="180">E226</f>
        <v>41</v>
      </c>
      <c r="F227" s="72">
        <v>2</v>
      </c>
      <c r="G227" s="85">
        <f ca="1">ROUND(INDIRECT($B$1&amp;G$153&amp;$B227)*1000,0)</f>
        <v>0</v>
      </c>
      <c r="H227" s="85">
        <f t="shared" ref="H227:H228" ca="1" si="181">INDIRECT($B$1&amp;H$153&amp;$B227)</f>
        <v>0</v>
      </c>
      <c r="I227" s="85" t="str">
        <f t="shared" ca="1" si="87"/>
        <v/>
      </c>
      <c r="J227" s="85">
        <f ca="1">INDIRECT($B$1&amp;I$153&amp;$B227)</f>
        <v>0</v>
      </c>
      <c r="K227" s="152">
        <f t="shared" ca="1" si="179"/>
        <v>0</v>
      </c>
      <c r="L227" s="152">
        <f t="shared" ca="1" si="179"/>
        <v>0</v>
      </c>
      <c r="M227" s="84"/>
      <c r="N227" s="84"/>
      <c r="O227" s="152">
        <f t="shared" ref="O227:O228" ca="1" si="182">IF(INDIRECT($B$1&amp;N$153&amp;$B227)="〇",O$165,0)</f>
        <v>0</v>
      </c>
      <c r="P227" s="84"/>
      <c r="Q227" s="84"/>
      <c r="R227" s="152">
        <f t="shared" ref="R227:R228" ca="1" si="183">IF(INDIRECT($B$1&amp;Q$153&amp;$B227)="〇",R$165,0)</f>
        <v>0</v>
      </c>
      <c r="S227" s="143"/>
      <c r="T227" s="143"/>
      <c r="U227" s="150">
        <f t="shared" ca="1" si="145"/>
        <v>0</v>
      </c>
      <c r="W227" s="37">
        <f ca="1">SUM(G226:G237)</f>
        <v>0</v>
      </c>
      <c r="X227" s="37">
        <f t="shared" ca="1" si="99"/>
        <v>0</v>
      </c>
      <c r="Y227" s="37">
        <f t="shared" ca="1" si="89"/>
        <v>0</v>
      </c>
      <c r="Z227" s="37">
        <f t="shared" ca="1" si="90"/>
        <v>0</v>
      </c>
      <c r="AA227" s="37">
        <f t="shared" ca="1" si="100"/>
        <v>0</v>
      </c>
      <c r="AB227" s="91" t="s">
        <v>14307</v>
      </c>
      <c r="AD227" s="189"/>
      <c r="AE227" s="189"/>
      <c r="AF227" s="190" t="s">
        <v>14308</v>
      </c>
      <c r="AG227" s="107">
        <f t="shared" ca="1" si="101"/>
        <v>0</v>
      </c>
      <c r="AH227" s="102" t="str">
        <f t="shared" ca="1" si="91"/>
        <v/>
      </c>
      <c r="AJ227" s="121">
        <f ca="1">IF(I227="",0,IF(ISERROR(VLOOKUP(I227,Code!$AF$201:$AF$2116,1,FALSE)),1,0))</f>
        <v>0</v>
      </c>
      <c r="AK227" s="102" t="str">
        <f t="shared" ca="1" si="92"/>
        <v/>
      </c>
      <c r="AM227" s="107">
        <f t="shared" ca="1" si="102"/>
        <v>0</v>
      </c>
      <c r="AN227" s="102" t="str">
        <f t="shared" ca="1" si="103"/>
        <v/>
      </c>
      <c r="AO227" s="112" t="s">
        <v>14309</v>
      </c>
      <c r="AP227" s="107">
        <f t="shared" ca="1" si="104"/>
        <v>0</v>
      </c>
      <c r="AQ227" s="102" t="str">
        <f t="shared" ca="1" si="105"/>
        <v/>
      </c>
    </row>
    <row r="228" spans="2:49">
      <c r="B228" s="59">
        <v>195</v>
      </c>
      <c r="C228" s="41"/>
      <c r="D228" s="177">
        <f t="shared" ca="1" si="93"/>
        <v>0</v>
      </c>
      <c r="E228" s="72">
        <f t="shared" si="180"/>
        <v>41</v>
      </c>
      <c r="F228" s="72">
        <v>3</v>
      </c>
      <c r="G228" s="85">
        <f ca="1">ROUND(INDIRECT($B$1&amp;G$153&amp;$B228)*1000,0)</f>
        <v>0</v>
      </c>
      <c r="H228" s="85">
        <f t="shared" ca="1" si="181"/>
        <v>0</v>
      </c>
      <c r="I228" s="85" t="str">
        <f t="shared" ca="1" si="87"/>
        <v/>
      </c>
      <c r="J228" s="85">
        <f ca="1">INDIRECT($B$1&amp;I$153&amp;$B228)</f>
        <v>0</v>
      </c>
      <c r="K228" s="152">
        <f t="shared" ca="1" si="179"/>
        <v>0</v>
      </c>
      <c r="L228" s="152">
        <f t="shared" ca="1" si="179"/>
        <v>0</v>
      </c>
      <c r="M228" s="84"/>
      <c r="N228" s="84"/>
      <c r="O228" s="152">
        <f t="shared" ca="1" si="182"/>
        <v>0</v>
      </c>
      <c r="P228" s="84"/>
      <c r="Q228" s="84"/>
      <c r="R228" s="152">
        <f t="shared" ca="1" si="183"/>
        <v>0</v>
      </c>
      <c r="S228" s="143"/>
      <c r="T228" s="143"/>
      <c r="U228" s="150">
        <f t="shared" ca="1" si="145"/>
        <v>0</v>
      </c>
      <c r="X228" s="37">
        <f t="shared" ca="1" si="99"/>
        <v>0</v>
      </c>
      <c r="Y228" s="37">
        <f t="shared" ca="1" si="89"/>
        <v>0</v>
      </c>
      <c r="Z228" s="37">
        <f t="shared" ca="1" si="90"/>
        <v>0</v>
      </c>
      <c r="AA228" s="37">
        <f t="shared" ca="1" si="100"/>
        <v>0</v>
      </c>
      <c r="AB228" s="91" t="s">
        <v>14310</v>
      </c>
      <c r="AD228" s="189"/>
      <c r="AE228" s="189"/>
      <c r="AF228" s="190" t="s">
        <v>14311</v>
      </c>
      <c r="AG228" s="107">
        <f t="shared" ca="1" si="101"/>
        <v>0</v>
      </c>
      <c r="AH228" s="102" t="str">
        <f t="shared" ca="1" si="91"/>
        <v/>
      </c>
      <c r="AJ228" s="121">
        <f ca="1">IF(I228="",0,IF(ISERROR(VLOOKUP(I228,Code!$AF$201:$AF$2116,1,FALSE)),1,0))</f>
        <v>0</v>
      </c>
      <c r="AK228" s="102" t="str">
        <f t="shared" ca="1" si="92"/>
        <v/>
      </c>
      <c r="AM228" s="107">
        <f t="shared" ca="1" si="102"/>
        <v>0</v>
      </c>
      <c r="AN228" s="102" t="str">
        <f t="shared" ca="1" si="103"/>
        <v/>
      </c>
      <c r="AO228" s="112" t="s">
        <v>14312</v>
      </c>
      <c r="AP228" s="107">
        <f t="shared" ca="1" si="104"/>
        <v>0</v>
      </c>
      <c r="AQ228" s="102" t="str">
        <f t="shared" ca="1" si="105"/>
        <v/>
      </c>
    </row>
    <row r="229" spans="2:49">
      <c r="B229" s="59">
        <v>191</v>
      </c>
      <c r="C229" s="41"/>
      <c r="D229" s="177">
        <f t="shared" ca="1" si="93"/>
        <v>0</v>
      </c>
      <c r="E229" s="72">
        <f t="shared" si="180"/>
        <v>41</v>
      </c>
      <c r="F229" s="72">
        <v>4</v>
      </c>
      <c r="G229" s="85">
        <f ca="1">ROUND(INDIRECT($B$1&amp;G$154&amp;$B229)*1000,0)</f>
        <v>0</v>
      </c>
      <c r="H229" s="85">
        <f ca="1">INDIRECT($B$1&amp;H$154&amp;$B229)</f>
        <v>0</v>
      </c>
      <c r="I229" s="85" t="str">
        <f t="shared" ca="1" si="87"/>
        <v/>
      </c>
      <c r="J229" s="85">
        <f ca="1">INDIRECT($B$1&amp;I$154&amp;$B229)</f>
        <v>0</v>
      </c>
      <c r="K229" s="152">
        <f t="shared" ref="K229:L231" ca="1" si="184">IF(INDIRECT($B$1&amp;J$154&amp;$B229)="〇",K$165,0)</f>
        <v>0</v>
      </c>
      <c r="L229" s="152">
        <f t="shared" ca="1" si="184"/>
        <v>0</v>
      </c>
      <c r="M229" s="84"/>
      <c r="N229" s="84"/>
      <c r="O229" s="152">
        <f ca="1">IF(INDIRECT($B$1&amp;N$154&amp;$B229)="〇",O$165,0)</f>
        <v>0</v>
      </c>
      <c r="P229" s="84"/>
      <c r="Q229" s="84"/>
      <c r="R229" s="152">
        <f ca="1">IF(INDIRECT($B$1&amp;Q$154&amp;$B229)="〇",R$165,0)</f>
        <v>0</v>
      </c>
      <c r="S229" s="143"/>
      <c r="T229" s="143"/>
      <c r="U229" s="150">
        <f t="shared" ca="1" si="145"/>
        <v>0</v>
      </c>
      <c r="X229" s="37">
        <f t="shared" ca="1" si="99"/>
        <v>0</v>
      </c>
      <c r="Y229" s="37">
        <f t="shared" ca="1" si="89"/>
        <v>0</v>
      </c>
      <c r="Z229" s="37">
        <f t="shared" ca="1" si="90"/>
        <v>0</v>
      </c>
      <c r="AA229" s="37">
        <f t="shared" ca="1" si="100"/>
        <v>0</v>
      </c>
      <c r="AB229" s="91" t="s">
        <v>14313</v>
      </c>
      <c r="AG229" s="107">
        <f t="shared" ca="1" si="101"/>
        <v>0</v>
      </c>
      <c r="AH229" s="102" t="str">
        <f t="shared" ca="1" si="91"/>
        <v/>
      </c>
      <c r="AJ229" s="121">
        <f ca="1">IF(I229="",0,IF(ISERROR(VLOOKUP(I229,Code!$AF$201:$AF$2116,1,FALSE)),1,0))</f>
        <v>0</v>
      </c>
      <c r="AK229" s="102" t="str">
        <f t="shared" ca="1" si="92"/>
        <v/>
      </c>
      <c r="AM229" s="107">
        <f t="shared" ca="1" si="102"/>
        <v>0</v>
      </c>
      <c r="AN229" s="102" t="str">
        <f t="shared" ca="1" si="103"/>
        <v/>
      </c>
      <c r="AO229" s="112" t="s">
        <v>14314</v>
      </c>
      <c r="AP229" s="107">
        <f t="shared" ca="1" si="104"/>
        <v>0</v>
      </c>
      <c r="AQ229" s="102" t="str">
        <f t="shared" ca="1" si="105"/>
        <v/>
      </c>
      <c r="AV229" s="102" t="str">
        <f ca="1">AH229&amp;AH230&amp;AH231&amp;AK229&amp;AK230&amp;AK231&amp;AN229&amp;AN230&amp;AN231</f>
        <v/>
      </c>
      <c r="AW229" s="102" t="str">
        <f ca="1">AQ229&amp;AQ230&amp;AQ231</f>
        <v/>
      </c>
    </row>
    <row r="230" spans="2:49">
      <c r="B230" s="59">
        <v>193</v>
      </c>
      <c r="C230" s="41"/>
      <c r="D230" s="177">
        <f t="shared" ca="1" si="93"/>
        <v>0</v>
      </c>
      <c r="E230" s="72">
        <f t="shared" si="180"/>
        <v>41</v>
      </c>
      <c r="F230" s="72">
        <v>5</v>
      </c>
      <c r="G230" s="85">
        <f ca="1">ROUND(INDIRECT($B$1&amp;G$154&amp;$B230)*1000,0)</f>
        <v>0</v>
      </c>
      <c r="H230" s="85">
        <f t="shared" ref="H230:H231" ca="1" si="185">INDIRECT($B$1&amp;H$154&amp;$B230)</f>
        <v>0</v>
      </c>
      <c r="I230" s="85" t="str">
        <f t="shared" ref="I230:I293" ca="1" si="186">IF(H230=0,"",RIGHT("00000"&amp;H230,5))</f>
        <v/>
      </c>
      <c r="J230" s="85">
        <f ca="1">INDIRECT($B$1&amp;I$154&amp;$B230)</f>
        <v>0</v>
      </c>
      <c r="K230" s="152">
        <f t="shared" ca="1" si="184"/>
        <v>0</v>
      </c>
      <c r="L230" s="152">
        <f t="shared" ca="1" si="184"/>
        <v>0</v>
      </c>
      <c r="M230" s="84"/>
      <c r="N230" s="84"/>
      <c r="O230" s="152">
        <f t="shared" ref="O230:O231" ca="1" si="187">IF(INDIRECT($B$1&amp;N$154&amp;$B230)="〇",O$165,0)</f>
        <v>0</v>
      </c>
      <c r="P230" s="84"/>
      <c r="Q230" s="84"/>
      <c r="R230" s="152">
        <f t="shared" ref="R230:R231" ca="1" si="188">IF(INDIRECT($B$1&amp;Q$154&amp;$B230)="〇",R$165,0)</f>
        <v>0</v>
      </c>
      <c r="S230" s="143"/>
      <c r="T230" s="143"/>
      <c r="U230" s="150">
        <f t="shared" ref="U230:U293" ca="1" si="189">SUM(K230:R230)</f>
        <v>0</v>
      </c>
      <c r="X230" s="37">
        <f t="shared" ca="1" si="99"/>
        <v>0</v>
      </c>
      <c r="Y230" s="37">
        <f t="shared" ref="Y230:Y293" ca="1" si="190">IF(AND($X$21&gt;0,X230&gt;0),IF($X$21=X230,1,IF(ISERROR(VLOOKUP($X$21*100+X230,$BR$6:$BR$211,1,FALSE)),3,2)),0)</f>
        <v>0</v>
      </c>
      <c r="Z230" s="37">
        <f t="shared" ref="Z230:Z293" ca="1" si="191">COUNTIF(K230:R230,"&gt;0")</f>
        <v>0</v>
      </c>
      <c r="AA230" s="37">
        <f t="shared" ca="1" si="100"/>
        <v>0</v>
      </c>
      <c r="AB230" s="91" t="s">
        <v>14315</v>
      </c>
      <c r="AG230" s="107">
        <f t="shared" ca="1" si="101"/>
        <v>0</v>
      </c>
      <c r="AH230" s="102" t="str">
        <f t="shared" ref="AH230:AH293" ca="1" si="192">IF(AG230=1,AH$163&amp;AB230&amp;AI$163,IF(AG230=2,AB230&amp;AH$164,""))</f>
        <v/>
      </c>
      <c r="AJ230" s="121">
        <f ca="1">IF(I230="",0,IF(ISERROR(VLOOKUP(I230,Code!$AF$201:$AF$2116,1,FALSE)),1,0))</f>
        <v>0</v>
      </c>
      <c r="AK230" s="102" t="str">
        <f t="shared" ref="AK230:AK293" ca="1" si="193">IF(AJ230=1,AB230&amp;AK$163,"")</f>
        <v/>
      </c>
      <c r="AM230" s="107">
        <f t="shared" ca="1" si="102"/>
        <v>0</v>
      </c>
      <c r="AN230" s="102" t="str">
        <f t="shared" ca="1" si="103"/>
        <v/>
      </c>
      <c r="AO230" s="112" t="s">
        <v>14316</v>
      </c>
      <c r="AP230" s="107">
        <f t="shared" ca="1" si="104"/>
        <v>0</v>
      </c>
      <c r="AQ230" s="102" t="str">
        <f t="shared" ca="1" si="105"/>
        <v/>
      </c>
    </row>
    <row r="231" spans="2:49">
      <c r="B231" s="59">
        <v>195</v>
      </c>
      <c r="C231" s="41"/>
      <c r="D231" s="177">
        <f t="shared" ref="D231:D294" ca="1" si="194">IF(G231&gt;0,1,0)</f>
        <v>0</v>
      </c>
      <c r="E231" s="72">
        <f t="shared" si="180"/>
        <v>41</v>
      </c>
      <c r="F231" s="72">
        <v>6</v>
      </c>
      <c r="G231" s="85">
        <f ca="1">ROUND(INDIRECT($B$1&amp;G$154&amp;$B231)*1000,0)</f>
        <v>0</v>
      </c>
      <c r="H231" s="85">
        <f t="shared" ca="1" si="185"/>
        <v>0</v>
      </c>
      <c r="I231" s="85" t="str">
        <f t="shared" ca="1" si="186"/>
        <v/>
      </c>
      <c r="J231" s="85">
        <f ca="1">INDIRECT($B$1&amp;I$154&amp;$B231)</f>
        <v>0</v>
      </c>
      <c r="K231" s="152">
        <f t="shared" ca="1" si="184"/>
        <v>0</v>
      </c>
      <c r="L231" s="152">
        <f t="shared" ca="1" si="184"/>
        <v>0</v>
      </c>
      <c r="M231" s="84"/>
      <c r="N231" s="84"/>
      <c r="O231" s="152">
        <f t="shared" ca="1" si="187"/>
        <v>0</v>
      </c>
      <c r="P231" s="84"/>
      <c r="Q231" s="84"/>
      <c r="R231" s="152">
        <f t="shared" ca="1" si="188"/>
        <v>0</v>
      </c>
      <c r="S231" s="143"/>
      <c r="T231" s="143"/>
      <c r="U231" s="150">
        <f t="shared" ca="1" si="189"/>
        <v>0</v>
      </c>
      <c r="X231" s="37">
        <f t="shared" ref="X231:X294" ca="1" si="195">INT(H231/1000)</f>
        <v>0</v>
      </c>
      <c r="Y231" s="37">
        <f t="shared" ca="1" si="190"/>
        <v>0</v>
      </c>
      <c r="Z231" s="37">
        <f t="shared" ca="1" si="191"/>
        <v>0</v>
      </c>
      <c r="AA231" s="37">
        <f t="shared" ref="AA231:AA294" ca="1" si="196">IF(G231&gt;0,IF(AND(H231&gt;0,J231&gt;0,U231&gt;0),0,1),0)</f>
        <v>0</v>
      </c>
      <c r="AB231" s="91" t="s">
        <v>14317</v>
      </c>
      <c r="AG231" s="107">
        <f t="shared" ref="AG231:AG294" ca="1" si="197">IF(G231&gt;0,IF(H231=0,1,0),IF(H231=0,0,2))</f>
        <v>0</v>
      </c>
      <c r="AH231" s="102" t="str">
        <f t="shared" ca="1" si="192"/>
        <v/>
      </c>
      <c r="AJ231" s="121">
        <f ca="1">IF(I231="",0,IF(ISERROR(VLOOKUP(I231,Code!$AF$201:$AF$2116,1,FALSE)),1,0))</f>
        <v>0</v>
      </c>
      <c r="AK231" s="102" t="str">
        <f t="shared" ca="1" si="193"/>
        <v/>
      </c>
      <c r="AM231" s="107">
        <f t="shared" ref="AM231:AM294" ca="1" si="198">IF(H231=0,0,IF(Z231&gt;1,1,0))</f>
        <v>0</v>
      </c>
      <c r="AN231" s="102" t="str">
        <f t="shared" ref="AN231:AN294" ca="1" si="199">IF(AM231&gt;0,AO231,"")</f>
        <v/>
      </c>
      <c r="AO231" s="112" t="s">
        <v>14318</v>
      </c>
      <c r="AP231" s="107">
        <f t="shared" ref="AP231:AP294" ca="1" si="200">IF(Y231=1,IF(J231&gt;$BV$6,1,0),IF(Y231=2,IF(J231&gt;$BV$7,1,0),IF(Y231=3,IF(OR(J231&lt;$BU$8,J231&gt;$BV$8),1,0),0)))</f>
        <v>0</v>
      </c>
      <c r="AQ231" s="102" t="str">
        <f t="shared" ref="AQ231:AQ294" ca="1" si="201">IF(AP231&gt;0,AQ$163&amp;AB231&amp;AR$163,"")</f>
        <v/>
      </c>
    </row>
    <row r="232" spans="2:49">
      <c r="B232" s="59">
        <v>191</v>
      </c>
      <c r="C232" s="41"/>
      <c r="D232" s="177">
        <f t="shared" ca="1" si="194"/>
        <v>0</v>
      </c>
      <c r="E232" s="72">
        <f t="shared" si="180"/>
        <v>41</v>
      </c>
      <c r="F232" s="72">
        <v>7</v>
      </c>
      <c r="G232" s="85">
        <f ca="1">ROUND(INDIRECT($B$1&amp;G$155&amp;$B232)*1000,0)</f>
        <v>0</v>
      </c>
      <c r="H232" s="85">
        <f ca="1">INDIRECT($B$1&amp;H$155&amp;$B232)</f>
        <v>0</v>
      </c>
      <c r="I232" s="85" t="str">
        <f t="shared" ca="1" si="186"/>
        <v/>
      </c>
      <c r="J232" s="85">
        <f ca="1">INDIRECT($B$1&amp;I$155&amp;$B232)</f>
        <v>0</v>
      </c>
      <c r="K232" s="152">
        <f t="shared" ref="K232:L234" ca="1" si="202">IF(INDIRECT($B$1&amp;J$155&amp;$B232)="〇",K$165,0)</f>
        <v>0</v>
      </c>
      <c r="L232" s="152">
        <f t="shared" ca="1" si="202"/>
        <v>0</v>
      </c>
      <c r="M232" s="84"/>
      <c r="N232" s="84"/>
      <c r="O232" s="152">
        <f ca="1">IF(INDIRECT($B$1&amp;N$155&amp;$B232)="〇",O$165,0)</f>
        <v>0</v>
      </c>
      <c r="P232" s="84"/>
      <c r="Q232" s="84"/>
      <c r="R232" s="152">
        <f ca="1">IF(INDIRECT($B$1&amp;Q$155&amp;$B232)="〇",R$165,0)</f>
        <v>0</v>
      </c>
      <c r="S232" s="143"/>
      <c r="T232" s="143"/>
      <c r="U232" s="150">
        <f t="shared" ca="1" si="189"/>
        <v>0</v>
      </c>
      <c r="X232" s="37">
        <f t="shared" ca="1" si="195"/>
        <v>0</v>
      </c>
      <c r="Y232" s="37">
        <f t="shared" ca="1" si="190"/>
        <v>0</v>
      </c>
      <c r="Z232" s="37">
        <f t="shared" ca="1" si="191"/>
        <v>0</v>
      </c>
      <c r="AA232" s="37">
        <f t="shared" ca="1" si="196"/>
        <v>0</v>
      </c>
      <c r="AB232" s="91" t="s">
        <v>14319</v>
      </c>
      <c r="AG232" s="107">
        <f t="shared" ca="1" si="197"/>
        <v>0</v>
      </c>
      <c r="AH232" s="102" t="str">
        <f t="shared" ca="1" si="192"/>
        <v/>
      </c>
      <c r="AJ232" s="121">
        <f ca="1">IF(I232="",0,IF(ISERROR(VLOOKUP(I232,Code!$AF$201:$AF$2116,1,FALSE)),1,0))</f>
        <v>0</v>
      </c>
      <c r="AK232" s="102" t="str">
        <f t="shared" ca="1" si="193"/>
        <v/>
      </c>
      <c r="AM232" s="107">
        <f t="shared" ca="1" si="198"/>
        <v>0</v>
      </c>
      <c r="AN232" s="102" t="str">
        <f t="shared" ca="1" si="199"/>
        <v/>
      </c>
      <c r="AO232" s="112" t="s">
        <v>14320</v>
      </c>
      <c r="AP232" s="107">
        <f t="shared" ca="1" si="200"/>
        <v>0</v>
      </c>
      <c r="AQ232" s="102" t="str">
        <f t="shared" ca="1" si="201"/>
        <v/>
      </c>
      <c r="AV232" s="102" t="str">
        <f ca="1">AH232&amp;AH233&amp;AH234&amp;AK232&amp;AK233&amp;AK234</f>
        <v/>
      </c>
      <c r="AW232" s="102" t="str">
        <f ca="1">AQ232&amp;AQ233&amp;AQ234</f>
        <v/>
      </c>
    </row>
    <row r="233" spans="2:49">
      <c r="B233" s="59">
        <v>193</v>
      </c>
      <c r="C233" s="41"/>
      <c r="D233" s="177">
        <f t="shared" ca="1" si="194"/>
        <v>0</v>
      </c>
      <c r="E233" s="72">
        <f t="shared" si="180"/>
        <v>41</v>
      </c>
      <c r="F233" s="72">
        <v>8</v>
      </c>
      <c r="G233" s="85">
        <f ca="1">ROUND(INDIRECT($B$1&amp;G$155&amp;$B233)*1000,0)</f>
        <v>0</v>
      </c>
      <c r="H233" s="85">
        <f t="shared" ref="H233:H234" ca="1" si="203">INDIRECT($B$1&amp;H$155&amp;$B233)</f>
        <v>0</v>
      </c>
      <c r="I233" s="85" t="str">
        <f t="shared" ca="1" si="186"/>
        <v/>
      </c>
      <c r="J233" s="85">
        <f ca="1">INDIRECT($B$1&amp;I$155&amp;$B233)</f>
        <v>0</v>
      </c>
      <c r="K233" s="152">
        <f t="shared" ca="1" si="202"/>
        <v>0</v>
      </c>
      <c r="L233" s="152">
        <f t="shared" ca="1" si="202"/>
        <v>0</v>
      </c>
      <c r="M233" s="84"/>
      <c r="N233" s="84"/>
      <c r="O233" s="152">
        <f t="shared" ref="O233:O234" ca="1" si="204">IF(INDIRECT($B$1&amp;N$155&amp;$B233)="〇",O$165,0)</f>
        <v>0</v>
      </c>
      <c r="P233" s="84"/>
      <c r="Q233" s="84"/>
      <c r="R233" s="152">
        <f t="shared" ref="R233:R234" ca="1" si="205">IF(INDIRECT($B$1&amp;Q$155&amp;$B233)="〇",R$165,0)</f>
        <v>0</v>
      </c>
      <c r="S233" s="143"/>
      <c r="T233" s="143"/>
      <c r="U233" s="150">
        <f t="shared" ca="1" si="189"/>
        <v>0</v>
      </c>
      <c r="X233" s="37">
        <f t="shared" ca="1" si="195"/>
        <v>0</v>
      </c>
      <c r="Y233" s="37">
        <f t="shared" ca="1" si="190"/>
        <v>0</v>
      </c>
      <c r="Z233" s="37">
        <f t="shared" ca="1" si="191"/>
        <v>0</v>
      </c>
      <c r="AA233" s="37">
        <f t="shared" ca="1" si="196"/>
        <v>0</v>
      </c>
      <c r="AB233" s="91" t="s">
        <v>14321</v>
      </c>
      <c r="AG233" s="107">
        <f t="shared" ca="1" si="197"/>
        <v>0</v>
      </c>
      <c r="AH233" s="102" t="str">
        <f t="shared" ca="1" si="192"/>
        <v/>
      </c>
      <c r="AJ233" s="121">
        <f ca="1">IF(I233="",0,IF(ISERROR(VLOOKUP(I233,Code!$AF$201:$AF$2116,1,FALSE)),1,0))</f>
        <v>0</v>
      </c>
      <c r="AK233" s="102" t="str">
        <f t="shared" ca="1" si="193"/>
        <v/>
      </c>
      <c r="AM233" s="107">
        <f t="shared" ca="1" si="198"/>
        <v>0</v>
      </c>
      <c r="AN233" s="102" t="str">
        <f t="shared" ca="1" si="199"/>
        <v/>
      </c>
      <c r="AO233" s="112" t="s">
        <v>14322</v>
      </c>
      <c r="AP233" s="107">
        <f t="shared" ca="1" si="200"/>
        <v>0</v>
      </c>
      <c r="AQ233" s="102" t="str">
        <f t="shared" ca="1" si="201"/>
        <v/>
      </c>
    </row>
    <row r="234" spans="2:49">
      <c r="B234" s="59">
        <v>195</v>
      </c>
      <c r="C234" s="41"/>
      <c r="D234" s="177">
        <f t="shared" ca="1" si="194"/>
        <v>0</v>
      </c>
      <c r="E234" s="72">
        <f t="shared" si="180"/>
        <v>41</v>
      </c>
      <c r="F234" s="72">
        <v>9</v>
      </c>
      <c r="G234" s="85">
        <f ca="1">ROUND(INDIRECT($B$1&amp;G$155&amp;$B234)*1000,0)</f>
        <v>0</v>
      </c>
      <c r="H234" s="85">
        <f t="shared" ca="1" si="203"/>
        <v>0</v>
      </c>
      <c r="I234" s="85" t="str">
        <f t="shared" ca="1" si="186"/>
        <v/>
      </c>
      <c r="J234" s="85">
        <f ca="1">INDIRECT($B$1&amp;I$155&amp;$B234)</f>
        <v>0</v>
      </c>
      <c r="K234" s="152">
        <f t="shared" ca="1" si="202"/>
        <v>0</v>
      </c>
      <c r="L234" s="152">
        <f t="shared" ca="1" si="202"/>
        <v>0</v>
      </c>
      <c r="M234" s="84"/>
      <c r="N234" s="84"/>
      <c r="O234" s="152">
        <f t="shared" ca="1" si="204"/>
        <v>0</v>
      </c>
      <c r="P234" s="84"/>
      <c r="Q234" s="84"/>
      <c r="R234" s="152">
        <f t="shared" ca="1" si="205"/>
        <v>0</v>
      </c>
      <c r="S234" s="143"/>
      <c r="T234" s="143"/>
      <c r="U234" s="150">
        <f t="shared" ca="1" si="189"/>
        <v>0</v>
      </c>
      <c r="X234" s="37">
        <f t="shared" ca="1" si="195"/>
        <v>0</v>
      </c>
      <c r="Y234" s="37">
        <f t="shared" ca="1" si="190"/>
        <v>0</v>
      </c>
      <c r="Z234" s="37">
        <f t="shared" ca="1" si="191"/>
        <v>0</v>
      </c>
      <c r="AA234" s="37">
        <f t="shared" ca="1" si="196"/>
        <v>0</v>
      </c>
      <c r="AB234" s="91" t="s">
        <v>14323</v>
      </c>
      <c r="AG234" s="107">
        <f t="shared" ca="1" si="197"/>
        <v>0</v>
      </c>
      <c r="AH234" s="102" t="str">
        <f t="shared" ca="1" si="192"/>
        <v/>
      </c>
      <c r="AJ234" s="121">
        <f ca="1">IF(I234="",0,IF(ISERROR(VLOOKUP(I234,Code!$AF$201:$AF$2116,1,FALSE)),1,0))</f>
        <v>0</v>
      </c>
      <c r="AK234" s="102" t="str">
        <f t="shared" ca="1" si="193"/>
        <v/>
      </c>
      <c r="AM234" s="107">
        <f t="shared" ca="1" si="198"/>
        <v>0</v>
      </c>
      <c r="AN234" s="102" t="str">
        <f t="shared" ca="1" si="199"/>
        <v/>
      </c>
      <c r="AO234" s="112" t="s">
        <v>14324</v>
      </c>
      <c r="AP234" s="107">
        <f t="shared" ca="1" si="200"/>
        <v>0</v>
      </c>
      <c r="AQ234" s="102" t="str">
        <f t="shared" ca="1" si="201"/>
        <v/>
      </c>
    </row>
    <row r="235" spans="2:49">
      <c r="B235" s="59">
        <v>191</v>
      </c>
      <c r="C235" s="41"/>
      <c r="D235" s="177">
        <f t="shared" ca="1" si="194"/>
        <v>0</v>
      </c>
      <c r="E235" s="72">
        <f t="shared" si="180"/>
        <v>41</v>
      </c>
      <c r="F235" s="72">
        <v>10</v>
      </c>
      <c r="G235" s="85">
        <f ca="1">ROUND(INDIRECT($B$1&amp;G$156&amp;$B235)*1000,0)</f>
        <v>0</v>
      </c>
      <c r="H235" s="85">
        <f ca="1">INDIRECT($B$1&amp;H$156&amp;$B235)</f>
        <v>0</v>
      </c>
      <c r="I235" s="85" t="str">
        <f t="shared" ca="1" si="186"/>
        <v/>
      </c>
      <c r="J235" s="85">
        <f ca="1">INDIRECT($B$1&amp;I$156&amp;$B235)</f>
        <v>0</v>
      </c>
      <c r="K235" s="152">
        <f t="shared" ref="K235:L237" ca="1" si="206">IF(INDIRECT($B$1&amp;J$156&amp;$B235)="〇",K$165,0)</f>
        <v>0</v>
      </c>
      <c r="L235" s="152">
        <f t="shared" ca="1" si="206"/>
        <v>0</v>
      </c>
      <c r="M235" s="84"/>
      <c r="N235" s="84"/>
      <c r="O235" s="152">
        <f ca="1">IF(INDIRECT($B$1&amp;N$156&amp;$B235)="〇",O$165,0)</f>
        <v>0</v>
      </c>
      <c r="P235" s="84"/>
      <c r="Q235" s="84"/>
      <c r="R235" s="152">
        <f ca="1">IF(INDIRECT($B$1&amp;Q$156&amp;$B235)="〇",R$165,0)</f>
        <v>0</v>
      </c>
      <c r="S235" s="143"/>
      <c r="T235" s="143"/>
      <c r="U235" s="150">
        <f t="shared" ca="1" si="189"/>
        <v>0</v>
      </c>
      <c r="X235" s="37">
        <f t="shared" ca="1" si="195"/>
        <v>0</v>
      </c>
      <c r="Y235" s="37">
        <f t="shared" ca="1" si="190"/>
        <v>0</v>
      </c>
      <c r="Z235" s="37">
        <f t="shared" ca="1" si="191"/>
        <v>0</v>
      </c>
      <c r="AA235" s="37">
        <f t="shared" ca="1" si="196"/>
        <v>0</v>
      </c>
      <c r="AB235" s="91" t="s">
        <v>14325</v>
      </c>
      <c r="AG235" s="107">
        <f t="shared" ca="1" si="197"/>
        <v>0</v>
      </c>
      <c r="AH235" s="102" t="str">
        <f t="shared" ca="1" si="192"/>
        <v/>
      </c>
      <c r="AJ235" s="121">
        <f ca="1">IF(I235="",0,IF(ISERROR(VLOOKUP(I235,Code!$AF$201:$AF$2116,1,FALSE)),1,0))</f>
        <v>0</v>
      </c>
      <c r="AK235" s="102" t="str">
        <f t="shared" ca="1" si="193"/>
        <v/>
      </c>
      <c r="AM235" s="107">
        <f t="shared" ca="1" si="198"/>
        <v>0</v>
      </c>
      <c r="AN235" s="102" t="str">
        <f t="shared" ca="1" si="199"/>
        <v/>
      </c>
      <c r="AO235" s="112" t="s">
        <v>14326</v>
      </c>
      <c r="AP235" s="107">
        <f t="shared" ca="1" si="200"/>
        <v>0</v>
      </c>
      <c r="AQ235" s="102" t="str">
        <f t="shared" ca="1" si="201"/>
        <v/>
      </c>
      <c r="AV235" s="102" t="str">
        <f ca="1">AH235&amp;AH236&amp;AH237&amp;AK235&amp;AK236&amp;AK237</f>
        <v/>
      </c>
      <c r="AW235" s="102" t="str">
        <f ca="1">AQ235&amp;AQ236&amp;AQ237</f>
        <v/>
      </c>
    </row>
    <row r="236" spans="2:49">
      <c r="B236" s="59">
        <v>193</v>
      </c>
      <c r="C236" s="41"/>
      <c r="D236" s="177">
        <f t="shared" ca="1" si="194"/>
        <v>0</v>
      </c>
      <c r="E236" s="72">
        <f t="shared" si="180"/>
        <v>41</v>
      </c>
      <c r="F236" s="72">
        <v>11</v>
      </c>
      <c r="G236" s="85">
        <f ca="1">ROUND(INDIRECT($B$1&amp;G$156&amp;$B236)*1000,0)</f>
        <v>0</v>
      </c>
      <c r="H236" s="85">
        <f t="shared" ref="H236:H237" ca="1" si="207">INDIRECT($B$1&amp;H$156&amp;$B236)</f>
        <v>0</v>
      </c>
      <c r="I236" s="85" t="str">
        <f t="shared" ca="1" si="186"/>
        <v/>
      </c>
      <c r="J236" s="85">
        <f ca="1">INDIRECT($B$1&amp;I$156&amp;$B236)</f>
        <v>0</v>
      </c>
      <c r="K236" s="152">
        <f t="shared" ca="1" si="206"/>
        <v>0</v>
      </c>
      <c r="L236" s="152">
        <f t="shared" ca="1" si="206"/>
        <v>0</v>
      </c>
      <c r="M236" s="84"/>
      <c r="N236" s="84"/>
      <c r="O236" s="152">
        <f t="shared" ref="O236:O237" ca="1" si="208">IF(INDIRECT($B$1&amp;N$156&amp;$B236)="〇",O$165,0)</f>
        <v>0</v>
      </c>
      <c r="P236" s="84"/>
      <c r="Q236" s="84"/>
      <c r="R236" s="152">
        <f t="shared" ref="R236:R237" ca="1" si="209">IF(INDIRECT($B$1&amp;Q$156&amp;$B236)="〇",R$165,0)</f>
        <v>0</v>
      </c>
      <c r="S236" s="143"/>
      <c r="T236" s="143"/>
      <c r="U236" s="150">
        <f t="shared" ca="1" si="189"/>
        <v>0</v>
      </c>
      <c r="X236" s="37">
        <f t="shared" ca="1" si="195"/>
        <v>0</v>
      </c>
      <c r="Y236" s="37">
        <f t="shared" ca="1" si="190"/>
        <v>0</v>
      </c>
      <c r="Z236" s="37">
        <f t="shared" ca="1" si="191"/>
        <v>0</v>
      </c>
      <c r="AA236" s="37">
        <f t="shared" ca="1" si="196"/>
        <v>0</v>
      </c>
      <c r="AB236" s="91" t="s">
        <v>14327</v>
      </c>
      <c r="AG236" s="107">
        <f t="shared" ca="1" si="197"/>
        <v>0</v>
      </c>
      <c r="AH236" s="102" t="str">
        <f t="shared" ca="1" si="192"/>
        <v/>
      </c>
      <c r="AJ236" s="121">
        <f ca="1">IF(I236="",0,IF(ISERROR(VLOOKUP(I236,Code!$AF$201:$AF$2116,1,FALSE)),1,0))</f>
        <v>0</v>
      </c>
      <c r="AK236" s="102" t="str">
        <f t="shared" ca="1" si="193"/>
        <v/>
      </c>
      <c r="AM236" s="107">
        <f t="shared" ca="1" si="198"/>
        <v>0</v>
      </c>
      <c r="AN236" s="102" t="str">
        <f t="shared" ca="1" si="199"/>
        <v/>
      </c>
      <c r="AO236" s="112" t="s">
        <v>14328</v>
      </c>
      <c r="AP236" s="107">
        <f t="shared" ca="1" si="200"/>
        <v>0</v>
      </c>
      <c r="AQ236" s="102" t="str">
        <f t="shared" ca="1" si="201"/>
        <v/>
      </c>
    </row>
    <row r="237" spans="2:49">
      <c r="B237" s="59">
        <v>195</v>
      </c>
      <c r="C237" s="41"/>
      <c r="D237" s="177">
        <f t="shared" ca="1" si="194"/>
        <v>0</v>
      </c>
      <c r="E237" s="72">
        <f t="shared" si="180"/>
        <v>41</v>
      </c>
      <c r="F237" s="72">
        <v>12</v>
      </c>
      <c r="G237" s="85">
        <f ca="1">ROUND(INDIRECT($B$1&amp;G$156&amp;$B237)*1000,0)</f>
        <v>0</v>
      </c>
      <c r="H237" s="85">
        <f t="shared" ca="1" si="207"/>
        <v>0</v>
      </c>
      <c r="I237" s="85" t="str">
        <f t="shared" ca="1" si="186"/>
        <v/>
      </c>
      <c r="J237" s="85">
        <f ca="1">INDIRECT($B$1&amp;I$156&amp;$B237)</f>
        <v>0</v>
      </c>
      <c r="K237" s="152">
        <f t="shared" ca="1" si="206"/>
        <v>0</v>
      </c>
      <c r="L237" s="152">
        <f t="shared" ca="1" si="206"/>
        <v>0</v>
      </c>
      <c r="M237" s="84"/>
      <c r="N237" s="84"/>
      <c r="O237" s="152">
        <f t="shared" ca="1" si="208"/>
        <v>0</v>
      </c>
      <c r="P237" s="84"/>
      <c r="Q237" s="84"/>
      <c r="R237" s="152">
        <f t="shared" ca="1" si="209"/>
        <v>0</v>
      </c>
      <c r="S237" s="143"/>
      <c r="T237" s="143"/>
      <c r="U237" s="150">
        <f t="shared" ca="1" si="189"/>
        <v>0</v>
      </c>
      <c r="X237" s="37">
        <f t="shared" ca="1" si="195"/>
        <v>0</v>
      </c>
      <c r="Y237" s="37">
        <f t="shared" ca="1" si="190"/>
        <v>0</v>
      </c>
      <c r="Z237" s="37">
        <f t="shared" ca="1" si="191"/>
        <v>0</v>
      </c>
      <c r="AA237" s="37">
        <f t="shared" ca="1" si="196"/>
        <v>0</v>
      </c>
      <c r="AB237" s="91" t="s">
        <v>14329</v>
      </c>
      <c r="AG237" s="107">
        <f t="shared" ca="1" si="197"/>
        <v>0</v>
      </c>
      <c r="AH237" s="102" t="str">
        <f t="shared" ca="1" si="192"/>
        <v/>
      </c>
      <c r="AJ237" s="121">
        <f ca="1">IF(I237="",0,IF(ISERROR(VLOOKUP(I237,Code!$AF$201:$AF$2116,1,FALSE)),1,0))</f>
        <v>0</v>
      </c>
      <c r="AK237" s="102" t="str">
        <f t="shared" ca="1" si="193"/>
        <v/>
      </c>
      <c r="AM237" s="107">
        <f t="shared" ca="1" si="198"/>
        <v>0</v>
      </c>
      <c r="AN237" s="102" t="str">
        <f t="shared" ca="1" si="199"/>
        <v/>
      </c>
      <c r="AO237" s="112" t="s">
        <v>14330</v>
      </c>
      <c r="AP237" s="107">
        <f t="shared" ca="1" si="200"/>
        <v>0</v>
      </c>
      <c r="AQ237" s="102" t="str">
        <f t="shared" ca="1" si="201"/>
        <v/>
      </c>
    </row>
    <row r="238" spans="2:49">
      <c r="B238" s="59">
        <v>197</v>
      </c>
      <c r="C238" s="41"/>
      <c r="D238" s="177">
        <f t="shared" ca="1" si="194"/>
        <v>0</v>
      </c>
      <c r="E238" s="72">
        <f>E226+1</f>
        <v>42</v>
      </c>
      <c r="F238" s="72">
        <v>1</v>
      </c>
      <c r="G238" s="85">
        <f ca="1">ROUND(INDIRECT($B$1&amp;G$153&amp;$B238)*1000,0)</f>
        <v>0</v>
      </c>
      <c r="H238" s="85">
        <f ca="1">INDIRECT($B$1&amp;H$153&amp;$B238)</f>
        <v>0</v>
      </c>
      <c r="I238" s="85" t="str">
        <f t="shared" ca="1" si="186"/>
        <v/>
      </c>
      <c r="J238" s="85">
        <f ca="1">INDIRECT($B$1&amp;I$153&amp;$B238)</f>
        <v>0</v>
      </c>
      <c r="K238" s="152">
        <f ca="1">IF(INDIRECT($B$1&amp;J$153&amp;$B238)="〇",K$165,0)</f>
        <v>0</v>
      </c>
      <c r="L238" s="84"/>
      <c r="M238" s="84"/>
      <c r="N238" s="84"/>
      <c r="O238" s="152">
        <f t="shared" ref="O238:P240" ca="1" si="210">IF(INDIRECT($B$1&amp;N$153&amp;$B238)="〇",O$165,0)</f>
        <v>0</v>
      </c>
      <c r="P238" s="152">
        <f t="shared" ca="1" si="210"/>
        <v>0</v>
      </c>
      <c r="Q238" s="84"/>
      <c r="R238" s="152">
        <f ca="1">IF(INDIRECT($B$1&amp;Q$153&amp;$B238)="〇",R$165,0)</f>
        <v>0</v>
      </c>
      <c r="S238" s="143" t="s">
        <v>90</v>
      </c>
      <c r="T238" s="143"/>
      <c r="U238" s="150">
        <f t="shared" ca="1" si="189"/>
        <v>0</v>
      </c>
      <c r="W238" s="37">
        <f ca="1">I144</f>
        <v>0</v>
      </c>
      <c r="X238" s="37">
        <f t="shared" ca="1" si="195"/>
        <v>0</v>
      </c>
      <c r="Y238" s="37">
        <f t="shared" ca="1" si="190"/>
        <v>0</v>
      </c>
      <c r="Z238" s="37">
        <f t="shared" ca="1" si="191"/>
        <v>0</v>
      </c>
      <c r="AA238" s="37">
        <f t="shared" ca="1" si="196"/>
        <v>0</v>
      </c>
      <c r="AB238" s="91" t="s">
        <v>14331</v>
      </c>
      <c r="AD238" s="189"/>
      <c r="AE238" s="189"/>
      <c r="AF238" s="190" t="s">
        <v>14332</v>
      </c>
      <c r="AG238" s="107">
        <f t="shared" ca="1" si="197"/>
        <v>0</v>
      </c>
      <c r="AH238" s="102" t="str">
        <f t="shared" ca="1" si="192"/>
        <v/>
      </c>
      <c r="AJ238" s="121">
        <f ca="1">IF(I238="",0,IF(ISERROR(VLOOKUP(I238,Code!$AF$201:$AF$2116,1,FALSE)),1,0))</f>
        <v>0</v>
      </c>
      <c r="AK238" s="102" t="str">
        <f t="shared" ca="1" si="193"/>
        <v/>
      </c>
      <c r="AM238" s="107">
        <f t="shared" ca="1" si="198"/>
        <v>0</v>
      </c>
      <c r="AN238" s="102" t="str">
        <f t="shared" ca="1" si="199"/>
        <v/>
      </c>
      <c r="AO238" s="112" t="s">
        <v>14333</v>
      </c>
      <c r="AP238" s="107">
        <f t="shared" ca="1" si="200"/>
        <v>0</v>
      </c>
      <c r="AQ238" s="102" t="str">
        <f t="shared" ca="1" si="201"/>
        <v/>
      </c>
      <c r="AT238" s="102" t="str">
        <f ca="1">AW238&amp;AW241&amp;AW244&amp;AW247</f>
        <v/>
      </c>
      <c r="AV238" s="102" t="str">
        <f ca="1">AE238&amp;AE239&amp;AE240&amp;AH238&amp;AH239&amp;AH240&amp;AK238&amp;AK239&amp;AK240&amp;AN238&amp;AN239&amp;AN240</f>
        <v/>
      </c>
      <c r="AW238" s="102" t="str">
        <f ca="1">AQ238&amp;AQ239&amp;AQ240</f>
        <v/>
      </c>
    </row>
    <row r="239" spans="2:49">
      <c r="B239" s="59">
        <v>199</v>
      </c>
      <c r="C239" s="41"/>
      <c r="D239" s="177">
        <f t="shared" ca="1" si="194"/>
        <v>0</v>
      </c>
      <c r="E239" s="72">
        <f t="shared" ref="E239:E249" si="211">E238</f>
        <v>42</v>
      </c>
      <c r="F239" s="72">
        <v>2</v>
      </c>
      <c r="G239" s="85">
        <f ca="1">ROUND(INDIRECT($B$1&amp;G$153&amp;$B239)*1000,0)</f>
        <v>0</v>
      </c>
      <c r="H239" s="85">
        <f t="shared" ref="H239:H240" ca="1" si="212">INDIRECT($B$1&amp;H$153&amp;$B239)</f>
        <v>0</v>
      </c>
      <c r="I239" s="85" t="str">
        <f t="shared" ca="1" si="186"/>
        <v/>
      </c>
      <c r="J239" s="85">
        <f ca="1">INDIRECT($B$1&amp;I$153&amp;$B239)</f>
        <v>0</v>
      </c>
      <c r="K239" s="152">
        <f t="shared" ref="K239:K240" ca="1" si="213">IF(INDIRECT($B$1&amp;J$153&amp;$B239)="〇",K$165,0)</f>
        <v>0</v>
      </c>
      <c r="L239" s="84"/>
      <c r="M239" s="84"/>
      <c r="N239" s="84"/>
      <c r="O239" s="152">
        <f t="shared" ca="1" si="210"/>
        <v>0</v>
      </c>
      <c r="P239" s="152">
        <f t="shared" ca="1" si="210"/>
        <v>0</v>
      </c>
      <c r="Q239" s="84"/>
      <c r="R239" s="152">
        <f t="shared" ref="R239:R240" ca="1" si="214">IF(INDIRECT($B$1&amp;Q$153&amp;$B239)="〇",R$165,0)</f>
        <v>0</v>
      </c>
      <c r="S239" s="143"/>
      <c r="T239" s="143"/>
      <c r="U239" s="150">
        <f t="shared" ca="1" si="189"/>
        <v>0</v>
      </c>
      <c r="W239" s="37">
        <f ca="1">SUM(G238:G249)</f>
        <v>0</v>
      </c>
      <c r="X239" s="37">
        <f t="shared" ca="1" si="195"/>
        <v>0</v>
      </c>
      <c r="Y239" s="37">
        <f t="shared" ca="1" si="190"/>
        <v>0</v>
      </c>
      <c r="Z239" s="37">
        <f t="shared" ca="1" si="191"/>
        <v>0</v>
      </c>
      <c r="AA239" s="37">
        <f t="shared" ca="1" si="196"/>
        <v>0</v>
      </c>
      <c r="AB239" s="91" t="s">
        <v>14334</v>
      </c>
      <c r="AD239" s="189"/>
      <c r="AE239" s="189"/>
      <c r="AF239" s="190" t="s">
        <v>14335</v>
      </c>
      <c r="AG239" s="107">
        <f t="shared" ca="1" si="197"/>
        <v>0</v>
      </c>
      <c r="AH239" s="102" t="str">
        <f t="shared" ca="1" si="192"/>
        <v/>
      </c>
      <c r="AJ239" s="121">
        <f ca="1">IF(I239="",0,IF(ISERROR(VLOOKUP(I239,Code!$AF$201:$AF$2116,1,FALSE)),1,0))</f>
        <v>0</v>
      </c>
      <c r="AK239" s="102" t="str">
        <f t="shared" ca="1" si="193"/>
        <v/>
      </c>
      <c r="AM239" s="107">
        <f t="shared" ca="1" si="198"/>
        <v>0</v>
      </c>
      <c r="AN239" s="102" t="str">
        <f t="shared" ca="1" si="199"/>
        <v/>
      </c>
      <c r="AO239" s="112" t="s">
        <v>14336</v>
      </c>
      <c r="AP239" s="107">
        <f t="shared" ca="1" si="200"/>
        <v>0</v>
      </c>
      <c r="AQ239" s="102" t="str">
        <f t="shared" ca="1" si="201"/>
        <v/>
      </c>
    </row>
    <row r="240" spans="2:49">
      <c r="B240" s="59">
        <v>201</v>
      </c>
      <c r="C240" s="41"/>
      <c r="D240" s="177">
        <f t="shared" ca="1" si="194"/>
        <v>0</v>
      </c>
      <c r="E240" s="72">
        <f t="shared" si="211"/>
        <v>42</v>
      </c>
      <c r="F240" s="72">
        <v>3</v>
      </c>
      <c r="G240" s="85">
        <f ca="1">ROUND(INDIRECT($B$1&amp;G$153&amp;$B240)*1000,0)</f>
        <v>0</v>
      </c>
      <c r="H240" s="85">
        <f t="shared" ca="1" si="212"/>
        <v>0</v>
      </c>
      <c r="I240" s="85" t="str">
        <f t="shared" ca="1" si="186"/>
        <v/>
      </c>
      <c r="J240" s="85">
        <f ca="1">INDIRECT($B$1&amp;I$153&amp;$B240)</f>
        <v>0</v>
      </c>
      <c r="K240" s="152">
        <f t="shared" ca="1" si="213"/>
        <v>0</v>
      </c>
      <c r="L240" s="84"/>
      <c r="M240" s="84"/>
      <c r="N240" s="84"/>
      <c r="O240" s="152">
        <f t="shared" ca="1" si="210"/>
        <v>0</v>
      </c>
      <c r="P240" s="152">
        <f t="shared" ca="1" si="210"/>
        <v>0</v>
      </c>
      <c r="Q240" s="84"/>
      <c r="R240" s="152">
        <f t="shared" ca="1" si="214"/>
        <v>0</v>
      </c>
      <c r="S240" s="143"/>
      <c r="T240" s="143"/>
      <c r="U240" s="150">
        <f t="shared" ca="1" si="189"/>
        <v>0</v>
      </c>
      <c r="X240" s="37">
        <f t="shared" ca="1" si="195"/>
        <v>0</v>
      </c>
      <c r="Y240" s="37">
        <f t="shared" ca="1" si="190"/>
        <v>0</v>
      </c>
      <c r="Z240" s="37">
        <f t="shared" ca="1" si="191"/>
        <v>0</v>
      </c>
      <c r="AA240" s="37">
        <f t="shared" ca="1" si="196"/>
        <v>0</v>
      </c>
      <c r="AB240" s="91" t="s">
        <v>14337</v>
      </c>
      <c r="AD240" s="189"/>
      <c r="AE240" s="189"/>
      <c r="AF240" s="190" t="s">
        <v>14338</v>
      </c>
      <c r="AG240" s="107">
        <f t="shared" ca="1" si="197"/>
        <v>0</v>
      </c>
      <c r="AH240" s="102" t="str">
        <f t="shared" ca="1" si="192"/>
        <v/>
      </c>
      <c r="AJ240" s="121">
        <f ca="1">IF(I240="",0,IF(ISERROR(VLOOKUP(I240,Code!$AF$201:$AF$2116,1,FALSE)),1,0))</f>
        <v>0</v>
      </c>
      <c r="AK240" s="102" t="str">
        <f t="shared" ca="1" si="193"/>
        <v/>
      </c>
      <c r="AM240" s="107">
        <f t="shared" ca="1" si="198"/>
        <v>0</v>
      </c>
      <c r="AN240" s="102" t="str">
        <f t="shared" ca="1" si="199"/>
        <v/>
      </c>
      <c r="AO240" s="112" t="s">
        <v>14339</v>
      </c>
      <c r="AP240" s="107">
        <f t="shared" ca="1" si="200"/>
        <v>0</v>
      </c>
      <c r="AQ240" s="102" t="str">
        <f t="shared" ca="1" si="201"/>
        <v/>
      </c>
    </row>
    <row r="241" spans="2:49">
      <c r="B241" s="59">
        <v>197</v>
      </c>
      <c r="C241" s="41"/>
      <c r="D241" s="177">
        <f t="shared" ca="1" si="194"/>
        <v>0</v>
      </c>
      <c r="E241" s="72">
        <f t="shared" si="211"/>
        <v>42</v>
      </c>
      <c r="F241" s="72">
        <v>4</v>
      </c>
      <c r="G241" s="85">
        <f ca="1">ROUND(INDIRECT($B$1&amp;G$154&amp;$B241)*1000,0)</f>
        <v>0</v>
      </c>
      <c r="H241" s="85">
        <f ca="1">INDIRECT($B$1&amp;H$154&amp;$B241)</f>
        <v>0</v>
      </c>
      <c r="I241" s="85" t="str">
        <f t="shared" ca="1" si="186"/>
        <v/>
      </c>
      <c r="J241" s="85">
        <f ca="1">INDIRECT($B$1&amp;I$154&amp;$B241)</f>
        <v>0</v>
      </c>
      <c r="K241" s="152">
        <f ca="1">IF(INDIRECT($B$1&amp;J$154&amp;$B241)="〇",K$165,0)</f>
        <v>0</v>
      </c>
      <c r="L241" s="84"/>
      <c r="M241" s="84"/>
      <c r="N241" s="84"/>
      <c r="O241" s="152">
        <f t="shared" ref="O241:P243" ca="1" si="215">IF(INDIRECT($B$1&amp;N$154&amp;$B241)="〇",O$165,0)</f>
        <v>0</v>
      </c>
      <c r="P241" s="152">
        <f t="shared" ca="1" si="215"/>
        <v>0</v>
      </c>
      <c r="Q241" s="84"/>
      <c r="R241" s="152">
        <f ca="1">IF(INDIRECT($B$1&amp;Q$154&amp;$B241)="〇",R$165,0)</f>
        <v>0</v>
      </c>
      <c r="S241" s="143"/>
      <c r="T241" s="143"/>
      <c r="U241" s="150">
        <f t="shared" ca="1" si="189"/>
        <v>0</v>
      </c>
      <c r="X241" s="37">
        <f t="shared" ca="1" si="195"/>
        <v>0</v>
      </c>
      <c r="Y241" s="37">
        <f t="shared" ca="1" si="190"/>
        <v>0</v>
      </c>
      <c r="Z241" s="37">
        <f t="shared" ca="1" si="191"/>
        <v>0</v>
      </c>
      <c r="AA241" s="37">
        <f t="shared" ca="1" si="196"/>
        <v>0</v>
      </c>
      <c r="AB241" s="91" t="s">
        <v>14340</v>
      </c>
      <c r="AG241" s="107">
        <f t="shared" ca="1" si="197"/>
        <v>0</v>
      </c>
      <c r="AH241" s="102" t="str">
        <f t="shared" ca="1" si="192"/>
        <v/>
      </c>
      <c r="AJ241" s="121">
        <f ca="1">IF(I241="",0,IF(ISERROR(VLOOKUP(I241,Code!$AF$201:$AF$2116,1,FALSE)),1,0))</f>
        <v>0</v>
      </c>
      <c r="AK241" s="102" t="str">
        <f t="shared" ca="1" si="193"/>
        <v/>
      </c>
      <c r="AM241" s="107">
        <f t="shared" ca="1" si="198"/>
        <v>0</v>
      </c>
      <c r="AN241" s="102" t="str">
        <f t="shared" ca="1" si="199"/>
        <v/>
      </c>
      <c r="AO241" s="112" t="s">
        <v>14341</v>
      </c>
      <c r="AP241" s="107">
        <f t="shared" ca="1" si="200"/>
        <v>0</v>
      </c>
      <c r="AQ241" s="102" t="str">
        <f t="shared" ca="1" si="201"/>
        <v/>
      </c>
      <c r="AV241" s="102" t="str">
        <f ca="1">AH241&amp;AH242&amp;AH243&amp;AK241&amp;AK242&amp;AK243&amp;AN241&amp;AN242&amp;AN243</f>
        <v/>
      </c>
      <c r="AW241" s="102" t="str">
        <f ca="1">AQ241&amp;AQ242&amp;AQ243</f>
        <v/>
      </c>
    </row>
    <row r="242" spans="2:49">
      <c r="B242" s="59">
        <v>199</v>
      </c>
      <c r="C242" s="41"/>
      <c r="D242" s="177">
        <f t="shared" ca="1" si="194"/>
        <v>0</v>
      </c>
      <c r="E242" s="72">
        <f t="shared" si="211"/>
        <v>42</v>
      </c>
      <c r="F242" s="72">
        <v>5</v>
      </c>
      <c r="G242" s="85">
        <f ca="1">ROUND(INDIRECT($B$1&amp;G$154&amp;$B242)*1000,0)</f>
        <v>0</v>
      </c>
      <c r="H242" s="85">
        <f t="shared" ref="H242:H243" ca="1" si="216">INDIRECT($B$1&amp;H$154&amp;$B242)</f>
        <v>0</v>
      </c>
      <c r="I242" s="85" t="str">
        <f t="shared" ca="1" si="186"/>
        <v/>
      </c>
      <c r="J242" s="85">
        <f ca="1">INDIRECT($B$1&amp;I$154&amp;$B242)</f>
        <v>0</v>
      </c>
      <c r="K242" s="152">
        <f t="shared" ref="K242:K243" ca="1" si="217">IF(INDIRECT($B$1&amp;J$154&amp;$B242)="〇",K$165,0)</f>
        <v>0</v>
      </c>
      <c r="L242" s="84"/>
      <c r="M242" s="84"/>
      <c r="N242" s="84"/>
      <c r="O242" s="152">
        <f t="shared" ca="1" si="215"/>
        <v>0</v>
      </c>
      <c r="P242" s="152">
        <f t="shared" ca="1" si="215"/>
        <v>0</v>
      </c>
      <c r="Q242" s="84"/>
      <c r="R242" s="152">
        <f t="shared" ref="R242:R243" ca="1" si="218">IF(INDIRECT($B$1&amp;Q$154&amp;$B242)="〇",R$165,0)</f>
        <v>0</v>
      </c>
      <c r="S242" s="143"/>
      <c r="T242" s="143"/>
      <c r="U242" s="150">
        <f t="shared" ca="1" si="189"/>
        <v>0</v>
      </c>
      <c r="X242" s="37">
        <f t="shared" ca="1" si="195"/>
        <v>0</v>
      </c>
      <c r="Y242" s="37">
        <f t="shared" ca="1" si="190"/>
        <v>0</v>
      </c>
      <c r="Z242" s="37">
        <f t="shared" ca="1" si="191"/>
        <v>0</v>
      </c>
      <c r="AA242" s="37">
        <f t="shared" ca="1" si="196"/>
        <v>0</v>
      </c>
      <c r="AB242" s="91" t="s">
        <v>14342</v>
      </c>
      <c r="AG242" s="107">
        <f t="shared" ca="1" si="197"/>
        <v>0</v>
      </c>
      <c r="AH242" s="102" t="str">
        <f t="shared" ca="1" si="192"/>
        <v/>
      </c>
      <c r="AJ242" s="121">
        <f ca="1">IF(I242="",0,IF(ISERROR(VLOOKUP(I242,Code!$AF$201:$AF$2116,1,FALSE)),1,0))</f>
        <v>0</v>
      </c>
      <c r="AK242" s="102" t="str">
        <f t="shared" ca="1" si="193"/>
        <v/>
      </c>
      <c r="AM242" s="107">
        <f t="shared" ca="1" si="198"/>
        <v>0</v>
      </c>
      <c r="AN242" s="102" t="str">
        <f t="shared" ca="1" si="199"/>
        <v/>
      </c>
      <c r="AO242" s="112" t="s">
        <v>14343</v>
      </c>
      <c r="AP242" s="107">
        <f t="shared" ca="1" si="200"/>
        <v>0</v>
      </c>
      <c r="AQ242" s="102" t="str">
        <f t="shared" ca="1" si="201"/>
        <v/>
      </c>
    </row>
    <row r="243" spans="2:49">
      <c r="B243" s="59">
        <v>201</v>
      </c>
      <c r="C243" s="41"/>
      <c r="D243" s="177">
        <f t="shared" ca="1" si="194"/>
        <v>0</v>
      </c>
      <c r="E243" s="72">
        <f t="shared" si="211"/>
        <v>42</v>
      </c>
      <c r="F243" s="72">
        <v>6</v>
      </c>
      <c r="G243" s="85">
        <f ca="1">ROUND(INDIRECT($B$1&amp;G$154&amp;$B243)*1000,0)</f>
        <v>0</v>
      </c>
      <c r="H243" s="85">
        <f t="shared" ca="1" si="216"/>
        <v>0</v>
      </c>
      <c r="I243" s="85" t="str">
        <f t="shared" ca="1" si="186"/>
        <v/>
      </c>
      <c r="J243" s="85">
        <f ca="1">INDIRECT($B$1&amp;I$154&amp;$B243)</f>
        <v>0</v>
      </c>
      <c r="K243" s="152">
        <f t="shared" ca="1" si="217"/>
        <v>0</v>
      </c>
      <c r="L243" s="84"/>
      <c r="M243" s="84"/>
      <c r="N243" s="84"/>
      <c r="O243" s="152">
        <f t="shared" ca="1" si="215"/>
        <v>0</v>
      </c>
      <c r="P243" s="152">
        <f t="shared" ca="1" si="215"/>
        <v>0</v>
      </c>
      <c r="Q243" s="84"/>
      <c r="R243" s="152">
        <f t="shared" ca="1" si="218"/>
        <v>0</v>
      </c>
      <c r="S243" s="143"/>
      <c r="T243" s="143"/>
      <c r="U243" s="150">
        <f t="shared" ca="1" si="189"/>
        <v>0</v>
      </c>
      <c r="X243" s="37">
        <f t="shared" ca="1" si="195"/>
        <v>0</v>
      </c>
      <c r="Y243" s="37">
        <f t="shared" ca="1" si="190"/>
        <v>0</v>
      </c>
      <c r="Z243" s="37">
        <f t="shared" ca="1" si="191"/>
        <v>0</v>
      </c>
      <c r="AA243" s="37">
        <f t="shared" ca="1" si="196"/>
        <v>0</v>
      </c>
      <c r="AB243" s="91" t="s">
        <v>14344</v>
      </c>
      <c r="AG243" s="107">
        <f t="shared" ca="1" si="197"/>
        <v>0</v>
      </c>
      <c r="AH243" s="102" t="str">
        <f t="shared" ca="1" si="192"/>
        <v/>
      </c>
      <c r="AJ243" s="121">
        <f ca="1">IF(I243="",0,IF(ISERROR(VLOOKUP(I243,Code!$AF$201:$AF$2116,1,FALSE)),1,0))</f>
        <v>0</v>
      </c>
      <c r="AK243" s="102" t="str">
        <f t="shared" ca="1" si="193"/>
        <v/>
      </c>
      <c r="AM243" s="107">
        <f t="shared" ca="1" si="198"/>
        <v>0</v>
      </c>
      <c r="AN243" s="102" t="str">
        <f t="shared" ca="1" si="199"/>
        <v/>
      </c>
      <c r="AO243" s="112" t="s">
        <v>14345</v>
      </c>
      <c r="AP243" s="107">
        <f t="shared" ca="1" si="200"/>
        <v>0</v>
      </c>
      <c r="AQ243" s="102" t="str">
        <f t="shared" ca="1" si="201"/>
        <v/>
      </c>
    </row>
    <row r="244" spans="2:49">
      <c r="B244" s="59">
        <v>197</v>
      </c>
      <c r="C244" s="41"/>
      <c r="D244" s="177">
        <f t="shared" ca="1" si="194"/>
        <v>0</v>
      </c>
      <c r="E244" s="72">
        <f t="shared" si="211"/>
        <v>42</v>
      </c>
      <c r="F244" s="72">
        <v>7</v>
      </c>
      <c r="G244" s="85">
        <f ca="1">ROUND(INDIRECT($B$1&amp;G$155&amp;$B244)*1000,0)</f>
        <v>0</v>
      </c>
      <c r="H244" s="85">
        <f ca="1">INDIRECT($B$1&amp;H$155&amp;$B244)</f>
        <v>0</v>
      </c>
      <c r="I244" s="85" t="str">
        <f t="shared" ca="1" si="186"/>
        <v/>
      </c>
      <c r="J244" s="85">
        <f ca="1">INDIRECT($B$1&amp;I$155&amp;$B244)</f>
        <v>0</v>
      </c>
      <c r="K244" s="152">
        <f ca="1">IF(INDIRECT($B$1&amp;J$155&amp;$B244)="〇",K$165,0)</f>
        <v>0</v>
      </c>
      <c r="L244" s="84"/>
      <c r="M244" s="84"/>
      <c r="N244" s="84"/>
      <c r="O244" s="152">
        <f t="shared" ref="O244:P246" ca="1" si="219">IF(INDIRECT($B$1&amp;N$155&amp;$B244)="〇",O$165,0)</f>
        <v>0</v>
      </c>
      <c r="P244" s="152">
        <f t="shared" ca="1" si="219"/>
        <v>0</v>
      </c>
      <c r="Q244" s="84"/>
      <c r="R244" s="152">
        <f ca="1">IF(INDIRECT($B$1&amp;Q$155&amp;$B244)="〇",R$165,0)</f>
        <v>0</v>
      </c>
      <c r="S244" s="143"/>
      <c r="T244" s="143"/>
      <c r="U244" s="150">
        <f t="shared" ca="1" si="189"/>
        <v>0</v>
      </c>
      <c r="X244" s="37">
        <f t="shared" ca="1" si="195"/>
        <v>0</v>
      </c>
      <c r="Y244" s="37">
        <f t="shared" ca="1" si="190"/>
        <v>0</v>
      </c>
      <c r="Z244" s="37">
        <f t="shared" ca="1" si="191"/>
        <v>0</v>
      </c>
      <c r="AA244" s="37">
        <f t="shared" ca="1" si="196"/>
        <v>0</v>
      </c>
      <c r="AB244" s="91" t="s">
        <v>14346</v>
      </c>
      <c r="AG244" s="107">
        <f t="shared" ca="1" si="197"/>
        <v>0</v>
      </c>
      <c r="AH244" s="102" t="str">
        <f t="shared" ca="1" si="192"/>
        <v/>
      </c>
      <c r="AJ244" s="121">
        <f ca="1">IF(I244="",0,IF(ISERROR(VLOOKUP(I244,Code!$AF$201:$AF$2116,1,FALSE)),1,0))</f>
        <v>0</v>
      </c>
      <c r="AK244" s="102" t="str">
        <f t="shared" ca="1" si="193"/>
        <v/>
      </c>
      <c r="AM244" s="107">
        <f t="shared" ca="1" si="198"/>
        <v>0</v>
      </c>
      <c r="AN244" s="102" t="str">
        <f t="shared" ca="1" si="199"/>
        <v/>
      </c>
      <c r="AO244" s="112" t="s">
        <v>14347</v>
      </c>
      <c r="AP244" s="107">
        <f t="shared" ca="1" si="200"/>
        <v>0</v>
      </c>
      <c r="AQ244" s="102" t="str">
        <f t="shared" ca="1" si="201"/>
        <v/>
      </c>
      <c r="AV244" s="102" t="str">
        <f ca="1">AH244&amp;AH245&amp;AH246&amp;AK244&amp;AK245&amp;AK246</f>
        <v/>
      </c>
      <c r="AW244" s="102" t="str">
        <f ca="1">AQ244&amp;AQ245&amp;AQ246</f>
        <v/>
      </c>
    </row>
    <row r="245" spans="2:49">
      <c r="B245" s="59">
        <v>199</v>
      </c>
      <c r="C245" s="41"/>
      <c r="D245" s="177">
        <f t="shared" ca="1" si="194"/>
        <v>0</v>
      </c>
      <c r="E245" s="72">
        <f t="shared" si="211"/>
        <v>42</v>
      </c>
      <c r="F245" s="72">
        <v>8</v>
      </c>
      <c r="G245" s="85">
        <f ca="1">ROUND(INDIRECT($B$1&amp;G$155&amp;$B245)*1000,0)</f>
        <v>0</v>
      </c>
      <c r="H245" s="85">
        <f t="shared" ref="H245:H246" ca="1" si="220">INDIRECT($B$1&amp;H$155&amp;$B245)</f>
        <v>0</v>
      </c>
      <c r="I245" s="85" t="str">
        <f t="shared" ca="1" si="186"/>
        <v/>
      </c>
      <c r="J245" s="85">
        <f ca="1">INDIRECT($B$1&amp;I$155&amp;$B245)</f>
        <v>0</v>
      </c>
      <c r="K245" s="152">
        <f t="shared" ref="K245:K246" ca="1" si="221">IF(INDIRECT($B$1&amp;J$155&amp;$B245)="〇",K$165,0)</f>
        <v>0</v>
      </c>
      <c r="L245" s="84"/>
      <c r="M245" s="84"/>
      <c r="N245" s="84"/>
      <c r="O245" s="152">
        <f t="shared" ca="1" si="219"/>
        <v>0</v>
      </c>
      <c r="P245" s="152">
        <f t="shared" ca="1" si="219"/>
        <v>0</v>
      </c>
      <c r="Q245" s="84"/>
      <c r="R245" s="152">
        <f t="shared" ref="R245:R246" ca="1" si="222">IF(INDIRECT($B$1&amp;Q$155&amp;$B245)="〇",R$165,0)</f>
        <v>0</v>
      </c>
      <c r="S245" s="143"/>
      <c r="T245" s="143"/>
      <c r="U245" s="150">
        <f t="shared" ca="1" si="189"/>
        <v>0</v>
      </c>
      <c r="X245" s="37">
        <f t="shared" ca="1" si="195"/>
        <v>0</v>
      </c>
      <c r="Y245" s="37">
        <f t="shared" ca="1" si="190"/>
        <v>0</v>
      </c>
      <c r="Z245" s="37">
        <f t="shared" ca="1" si="191"/>
        <v>0</v>
      </c>
      <c r="AA245" s="37">
        <f t="shared" ca="1" si="196"/>
        <v>0</v>
      </c>
      <c r="AB245" s="91" t="s">
        <v>14348</v>
      </c>
      <c r="AG245" s="107">
        <f t="shared" ca="1" si="197"/>
        <v>0</v>
      </c>
      <c r="AH245" s="102" t="str">
        <f t="shared" ca="1" si="192"/>
        <v/>
      </c>
      <c r="AJ245" s="121">
        <f ca="1">IF(I245="",0,IF(ISERROR(VLOOKUP(I245,Code!$AF$201:$AF$2116,1,FALSE)),1,0))</f>
        <v>0</v>
      </c>
      <c r="AK245" s="102" t="str">
        <f t="shared" ca="1" si="193"/>
        <v/>
      </c>
      <c r="AM245" s="107">
        <f t="shared" ca="1" si="198"/>
        <v>0</v>
      </c>
      <c r="AN245" s="102" t="str">
        <f t="shared" ca="1" si="199"/>
        <v/>
      </c>
      <c r="AO245" s="112" t="s">
        <v>14349</v>
      </c>
      <c r="AP245" s="107">
        <f t="shared" ca="1" si="200"/>
        <v>0</v>
      </c>
      <c r="AQ245" s="102" t="str">
        <f t="shared" ca="1" si="201"/>
        <v/>
      </c>
    </row>
    <row r="246" spans="2:49">
      <c r="B246" s="59">
        <v>201</v>
      </c>
      <c r="C246" s="41"/>
      <c r="D246" s="177">
        <f t="shared" ca="1" si="194"/>
        <v>0</v>
      </c>
      <c r="E246" s="72">
        <f t="shared" si="211"/>
        <v>42</v>
      </c>
      <c r="F246" s="72">
        <v>9</v>
      </c>
      <c r="G246" s="85">
        <f ca="1">ROUND(INDIRECT($B$1&amp;G$155&amp;$B246)*1000,0)</f>
        <v>0</v>
      </c>
      <c r="H246" s="85">
        <f t="shared" ca="1" si="220"/>
        <v>0</v>
      </c>
      <c r="I246" s="85" t="str">
        <f t="shared" ca="1" si="186"/>
        <v/>
      </c>
      <c r="J246" s="85">
        <f ca="1">INDIRECT($B$1&amp;I$155&amp;$B246)</f>
        <v>0</v>
      </c>
      <c r="K246" s="152">
        <f t="shared" ca="1" si="221"/>
        <v>0</v>
      </c>
      <c r="L246" s="84"/>
      <c r="M246" s="84"/>
      <c r="N246" s="84"/>
      <c r="O246" s="152">
        <f t="shared" ca="1" si="219"/>
        <v>0</v>
      </c>
      <c r="P246" s="152">
        <f t="shared" ca="1" si="219"/>
        <v>0</v>
      </c>
      <c r="Q246" s="84"/>
      <c r="R246" s="152">
        <f t="shared" ca="1" si="222"/>
        <v>0</v>
      </c>
      <c r="S246" s="143"/>
      <c r="T246" s="143"/>
      <c r="U246" s="150">
        <f t="shared" ca="1" si="189"/>
        <v>0</v>
      </c>
      <c r="X246" s="37">
        <f t="shared" ca="1" si="195"/>
        <v>0</v>
      </c>
      <c r="Y246" s="37">
        <f t="shared" ca="1" si="190"/>
        <v>0</v>
      </c>
      <c r="Z246" s="37">
        <f t="shared" ca="1" si="191"/>
        <v>0</v>
      </c>
      <c r="AA246" s="37">
        <f t="shared" ca="1" si="196"/>
        <v>0</v>
      </c>
      <c r="AB246" s="91" t="s">
        <v>14350</v>
      </c>
      <c r="AG246" s="107">
        <f t="shared" ca="1" si="197"/>
        <v>0</v>
      </c>
      <c r="AH246" s="102" t="str">
        <f t="shared" ca="1" si="192"/>
        <v/>
      </c>
      <c r="AJ246" s="121">
        <f ca="1">IF(I246="",0,IF(ISERROR(VLOOKUP(I246,Code!$AF$201:$AF$2116,1,FALSE)),1,0))</f>
        <v>0</v>
      </c>
      <c r="AK246" s="102" t="str">
        <f t="shared" ca="1" si="193"/>
        <v/>
      </c>
      <c r="AM246" s="107">
        <f t="shared" ca="1" si="198"/>
        <v>0</v>
      </c>
      <c r="AN246" s="102" t="str">
        <f t="shared" ca="1" si="199"/>
        <v/>
      </c>
      <c r="AO246" s="112" t="s">
        <v>14351</v>
      </c>
      <c r="AP246" s="107">
        <f t="shared" ca="1" si="200"/>
        <v>0</v>
      </c>
      <c r="AQ246" s="102" t="str">
        <f t="shared" ca="1" si="201"/>
        <v/>
      </c>
    </row>
    <row r="247" spans="2:49">
      <c r="B247" s="59">
        <v>197</v>
      </c>
      <c r="C247" s="41"/>
      <c r="D247" s="177">
        <f t="shared" ca="1" si="194"/>
        <v>0</v>
      </c>
      <c r="E247" s="72">
        <f t="shared" si="211"/>
        <v>42</v>
      </c>
      <c r="F247" s="72">
        <v>10</v>
      </c>
      <c r="G247" s="85">
        <f ca="1">ROUND(INDIRECT($B$1&amp;G$156&amp;$B247)*1000,0)</f>
        <v>0</v>
      </c>
      <c r="H247" s="85">
        <f ca="1">INDIRECT($B$1&amp;H$156&amp;$B247)</f>
        <v>0</v>
      </c>
      <c r="I247" s="85" t="str">
        <f t="shared" ca="1" si="186"/>
        <v/>
      </c>
      <c r="J247" s="85">
        <f ca="1">INDIRECT($B$1&amp;I$156&amp;$B247)</f>
        <v>0</v>
      </c>
      <c r="K247" s="152">
        <f ca="1">IF(INDIRECT($B$1&amp;J$156&amp;$B247)="〇",K$165,0)</f>
        <v>0</v>
      </c>
      <c r="L247" s="84"/>
      <c r="M247" s="84"/>
      <c r="N247" s="84"/>
      <c r="O247" s="152">
        <f t="shared" ref="O247:P249" ca="1" si="223">IF(INDIRECT($B$1&amp;N$156&amp;$B247)="〇",O$165,0)</f>
        <v>0</v>
      </c>
      <c r="P247" s="152">
        <f t="shared" ca="1" si="223"/>
        <v>0</v>
      </c>
      <c r="Q247" s="84"/>
      <c r="R247" s="152">
        <f ca="1">IF(INDIRECT($B$1&amp;Q$156&amp;$B247)="〇",R$165,0)</f>
        <v>0</v>
      </c>
      <c r="S247" s="143"/>
      <c r="T247" s="143"/>
      <c r="U247" s="150">
        <f t="shared" ca="1" si="189"/>
        <v>0</v>
      </c>
      <c r="X247" s="37">
        <f t="shared" ca="1" si="195"/>
        <v>0</v>
      </c>
      <c r="Y247" s="37">
        <f t="shared" ca="1" si="190"/>
        <v>0</v>
      </c>
      <c r="Z247" s="37">
        <f t="shared" ca="1" si="191"/>
        <v>0</v>
      </c>
      <c r="AA247" s="37">
        <f t="shared" ca="1" si="196"/>
        <v>0</v>
      </c>
      <c r="AB247" s="91" t="s">
        <v>14352</v>
      </c>
      <c r="AG247" s="107">
        <f t="shared" ca="1" si="197"/>
        <v>0</v>
      </c>
      <c r="AH247" s="102" t="str">
        <f t="shared" ca="1" si="192"/>
        <v/>
      </c>
      <c r="AJ247" s="121">
        <f ca="1">IF(I247="",0,IF(ISERROR(VLOOKUP(I247,Code!$AF$201:$AF$2116,1,FALSE)),1,0))</f>
        <v>0</v>
      </c>
      <c r="AK247" s="102" t="str">
        <f t="shared" ca="1" si="193"/>
        <v/>
      </c>
      <c r="AM247" s="107">
        <f t="shared" ca="1" si="198"/>
        <v>0</v>
      </c>
      <c r="AN247" s="102" t="str">
        <f t="shared" ca="1" si="199"/>
        <v/>
      </c>
      <c r="AO247" s="112" t="s">
        <v>14353</v>
      </c>
      <c r="AP247" s="107">
        <f t="shared" ca="1" si="200"/>
        <v>0</v>
      </c>
      <c r="AQ247" s="102" t="str">
        <f t="shared" ca="1" si="201"/>
        <v/>
      </c>
      <c r="AV247" s="102" t="str">
        <f ca="1">AH247&amp;AH248&amp;AH249&amp;AK247&amp;AK248&amp;AK249</f>
        <v/>
      </c>
      <c r="AW247" s="102" t="str">
        <f ca="1">AQ247&amp;AQ248&amp;AQ249</f>
        <v/>
      </c>
    </row>
    <row r="248" spans="2:49">
      <c r="B248" s="59">
        <v>199</v>
      </c>
      <c r="C248" s="41"/>
      <c r="D248" s="177">
        <f t="shared" ca="1" si="194"/>
        <v>0</v>
      </c>
      <c r="E248" s="72">
        <f t="shared" si="211"/>
        <v>42</v>
      </c>
      <c r="F248" s="72">
        <v>11</v>
      </c>
      <c r="G248" s="85">
        <f ca="1">ROUND(INDIRECT($B$1&amp;G$156&amp;$B248)*1000,0)</f>
        <v>0</v>
      </c>
      <c r="H248" s="85">
        <f t="shared" ref="H248:H249" ca="1" si="224">INDIRECT($B$1&amp;H$156&amp;$B248)</f>
        <v>0</v>
      </c>
      <c r="I248" s="85" t="str">
        <f t="shared" ca="1" si="186"/>
        <v/>
      </c>
      <c r="J248" s="85">
        <f ca="1">INDIRECT($B$1&amp;I$156&amp;$B248)</f>
        <v>0</v>
      </c>
      <c r="K248" s="152">
        <f t="shared" ref="K248:K249" ca="1" si="225">IF(INDIRECT($B$1&amp;J$156&amp;$B248)="〇",K$165,0)</f>
        <v>0</v>
      </c>
      <c r="L248" s="84"/>
      <c r="M248" s="84"/>
      <c r="N248" s="84"/>
      <c r="O248" s="152">
        <f t="shared" ca="1" si="223"/>
        <v>0</v>
      </c>
      <c r="P248" s="152">
        <f t="shared" ca="1" si="223"/>
        <v>0</v>
      </c>
      <c r="Q248" s="84"/>
      <c r="R248" s="152">
        <f t="shared" ref="R248:R249" ca="1" si="226">IF(INDIRECT($B$1&amp;Q$156&amp;$B248)="〇",R$165,0)</f>
        <v>0</v>
      </c>
      <c r="S248" s="143"/>
      <c r="T248" s="143"/>
      <c r="U248" s="150">
        <f t="shared" ca="1" si="189"/>
        <v>0</v>
      </c>
      <c r="X248" s="37">
        <f t="shared" ca="1" si="195"/>
        <v>0</v>
      </c>
      <c r="Y248" s="37">
        <f t="shared" ca="1" si="190"/>
        <v>0</v>
      </c>
      <c r="Z248" s="37">
        <f t="shared" ca="1" si="191"/>
        <v>0</v>
      </c>
      <c r="AA248" s="37">
        <f t="shared" ca="1" si="196"/>
        <v>0</v>
      </c>
      <c r="AB248" s="91" t="s">
        <v>14354</v>
      </c>
      <c r="AG248" s="107">
        <f t="shared" ca="1" si="197"/>
        <v>0</v>
      </c>
      <c r="AH248" s="102" t="str">
        <f t="shared" ca="1" si="192"/>
        <v/>
      </c>
      <c r="AJ248" s="121">
        <f ca="1">IF(I248="",0,IF(ISERROR(VLOOKUP(I248,Code!$AF$201:$AF$2116,1,FALSE)),1,0))</f>
        <v>0</v>
      </c>
      <c r="AK248" s="102" t="str">
        <f t="shared" ca="1" si="193"/>
        <v/>
      </c>
      <c r="AM248" s="107">
        <f t="shared" ca="1" si="198"/>
        <v>0</v>
      </c>
      <c r="AN248" s="102" t="str">
        <f t="shared" ca="1" si="199"/>
        <v/>
      </c>
      <c r="AO248" s="112" t="s">
        <v>14355</v>
      </c>
      <c r="AP248" s="107">
        <f t="shared" ca="1" si="200"/>
        <v>0</v>
      </c>
      <c r="AQ248" s="102" t="str">
        <f t="shared" ca="1" si="201"/>
        <v/>
      </c>
    </row>
    <row r="249" spans="2:49">
      <c r="B249" s="59">
        <v>201</v>
      </c>
      <c r="C249" s="41"/>
      <c r="D249" s="177">
        <f t="shared" ca="1" si="194"/>
        <v>0</v>
      </c>
      <c r="E249" s="72">
        <f t="shared" si="211"/>
        <v>42</v>
      </c>
      <c r="F249" s="72">
        <v>12</v>
      </c>
      <c r="G249" s="85">
        <f ca="1">ROUND(INDIRECT($B$1&amp;G$156&amp;$B249)*1000,0)</f>
        <v>0</v>
      </c>
      <c r="H249" s="85">
        <f t="shared" ca="1" si="224"/>
        <v>0</v>
      </c>
      <c r="I249" s="85" t="str">
        <f t="shared" ca="1" si="186"/>
        <v/>
      </c>
      <c r="J249" s="85">
        <f ca="1">INDIRECT($B$1&amp;I$156&amp;$B249)</f>
        <v>0</v>
      </c>
      <c r="K249" s="152">
        <f t="shared" ca="1" si="225"/>
        <v>0</v>
      </c>
      <c r="L249" s="84"/>
      <c r="M249" s="84"/>
      <c r="N249" s="84"/>
      <c r="O249" s="152">
        <f t="shared" ca="1" si="223"/>
        <v>0</v>
      </c>
      <c r="P249" s="152">
        <f t="shared" ca="1" si="223"/>
        <v>0</v>
      </c>
      <c r="Q249" s="84"/>
      <c r="R249" s="152">
        <f t="shared" ca="1" si="226"/>
        <v>0</v>
      </c>
      <c r="S249" s="143"/>
      <c r="T249" s="143"/>
      <c r="U249" s="150">
        <f t="shared" ca="1" si="189"/>
        <v>0</v>
      </c>
      <c r="X249" s="37">
        <f t="shared" ca="1" si="195"/>
        <v>0</v>
      </c>
      <c r="Y249" s="37">
        <f t="shared" ca="1" si="190"/>
        <v>0</v>
      </c>
      <c r="Z249" s="37">
        <f t="shared" ca="1" si="191"/>
        <v>0</v>
      </c>
      <c r="AA249" s="37">
        <f t="shared" ca="1" si="196"/>
        <v>0</v>
      </c>
      <c r="AB249" s="91" t="s">
        <v>14356</v>
      </c>
      <c r="AG249" s="107">
        <f t="shared" ca="1" si="197"/>
        <v>0</v>
      </c>
      <c r="AH249" s="102" t="str">
        <f t="shared" ca="1" si="192"/>
        <v/>
      </c>
      <c r="AJ249" s="121">
        <f ca="1">IF(I249="",0,IF(ISERROR(VLOOKUP(I249,Code!$AF$201:$AF$2116,1,FALSE)),1,0))</f>
        <v>0</v>
      </c>
      <c r="AK249" s="102" t="str">
        <f t="shared" ca="1" si="193"/>
        <v/>
      </c>
      <c r="AM249" s="107">
        <f t="shared" ca="1" si="198"/>
        <v>0</v>
      </c>
      <c r="AN249" s="102" t="str">
        <f t="shared" ca="1" si="199"/>
        <v/>
      </c>
      <c r="AO249" s="112" t="s">
        <v>14357</v>
      </c>
      <c r="AP249" s="107">
        <f t="shared" ca="1" si="200"/>
        <v>0</v>
      </c>
      <c r="AQ249" s="102" t="str">
        <f t="shared" ca="1" si="201"/>
        <v/>
      </c>
    </row>
    <row r="250" spans="2:49">
      <c r="B250" s="59">
        <v>203</v>
      </c>
      <c r="C250" s="41"/>
      <c r="D250" s="177">
        <f t="shared" ca="1" si="194"/>
        <v>0</v>
      </c>
      <c r="E250" s="72">
        <f>E238+1</f>
        <v>43</v>
      </c>
      <c r="F250" s="72">
        <v>1</v>
      </c>
      <c r="G250" s="85">
        <f ca="1">ROUND(INDIRECT($B$1&amp;G$153&amp;$B250)*1000,0)</f>
        <v>0</v>
      </c>
      <c r="H250" s="85">
        <f ca="1">INDIRECT($B$1&amp;H$153&amp;$B250)</f>
        <v>0</v>
      </c>
      <c r="I250" s="85" t="str">
        <f t="shared" ca="1" si="186"/>
        <v/>
      </c>
      <c r="J250" s="85">
        <f ca="1">INDIRECT($B$1&amp;I$153&amp;$B250)</f>
        <v>0</v>
      </c>
      <c r="K250" s="84"/>
      <c r="L250" s="84"/>
      <c r="M250" s="152">
        <f ca="1">IF(INDIRECT($B$1&amp;L$153&amp;$B250)="〇",M$165,0)</f>
        <v>0</v>
      </c>
      <c r="N250" s="84"/>
      <c r="O250" s="152">
        <f t="shared" ref="O250:P252" ca="1" si="227">IF(INDIRECT($B$1&amp;N$153&amp;$B250)="〇",O$165,0)</f>
        <v>0</v>
      </c>
      <c r="P250" s="152">
        <f t="shared" ca="1" si="227"/>
        <v>0</v>
      </c>
      <c r="Q250" s="84"/>
      <c r="R250" s="152">
        <f ca="1">IF(INDIRECT($B$1&amp;Q$153&amp;$B250)="〇",R$165,0)</f>
        <v>0</v>
      </c>
      <c r="S250" s="31" t="s">
        <v>14144</v>
      </c>
      <c r="T250" s="143"/>
      <c r="U250" s="150">
        <f t="shared" ca="1" si="189"/>
        <v>0</v>
      </c>
      <c r="W250" s="37">
        <f ca="1">I145</f>
        <v>0</v>
      </c>
      <c r="X250" s="37">
        <f t="shared" ca="1" si="195"/>
        <v>0</v>
      </c>
      <c r="Y250" s="37">
        <f t="shared" ca="1" si="190"/>
        <v>0</v>
      </c>
      <c r="Z250" s="37">
        <f t="shared" ca="1" si="191"/>
        <v>0</v>
      </c>
      <c r="AA250" s="37">
        <f t="shared" ca="1" si="196"/>
        <v>0</v>
      </c>
      <c r="AB250" s="91" t="s">
        <v>14358</v>
      </c>
      <c r="AD250" s="189"/>
      <c r="AE250" s="189"/>
      <c r="AF250" s="190" t="s">
        <v>14359</v>
      </c>
      <c r="AG250" s="107">
        <f t="shared" ca="1" si="197"/>
        <v>0</v>
      </c>
      <c r="AH250" s="102" t="str">
        <f t="shared" ca="1" si="192"/>
        <v/>
      </c>
      <c r="AJ250" s="121">
        <f ca="1">IF(I250="",0,IF(ISERROR(VLOOKUP(I250,Code!$AF$201:$AF$2116,1,FALSE)),1,0))</f>
        <v>0</v>
      </c>
      <c r="AK250" s="102" t="str">
        <f t="shared" ca="1" si="193"/>
        <v/>
      </c>
      <c r="AM250" s="107">
        <f t="shared" ca="1" si="198"/>
        <v>0</v>
      </c>
      <c r="AN250" s="102" t="str">
        <f t="shared" ca="1" si="199"/>
        <v/>
      </c>
      <c r="AO250" s="112" t="s">
        <v>14360</v>
      </c>
      <c r="AP250" s="107">
        <f t="shared" ca="1" si="200"/>
        <v>0</v>
      </c>
      <c r="AQ250" s="102" t="str">
        <f t="shared" ca="1" si="201"/>
        <v/>
      </c>
      <c r="AT250" s="102" t="str">
        <f ca="1">AW250&amp;AW253&amp;AW256&amp;AW259</f>
        <v/>
      </c>
      <c r="AV250" s="102" t="str">
        <f ca="1">AE250&amp;AE251&amp;AE252&amp;AH250&amp;AH251&amp;AH252&amp;AK250&amp;AK251&amp;AK252&amp;AN250&amp;AN251&amp;AN252</f>
        <v/>
      </c>
      <c r="AW250" s="102" t="str">
        <f ca="1">AQ250&amp;AQ251&amp;AQ252</f>
        <v/>
      </c>
    </row>
    <row r="251" spans="2:49">
      <c r="B251" s="59">
        <v>205</v>
      </c>
      <c r="C251" s="41"/>
      <c r="D251" s="177">
        <f t="shared" ca="1" si="194"/>
        <v>0</v>
      </c>
      <c r="E251" s="72">
        <f t="shared" ref="E251:E261" si="228">E250</f>
        <v>43</v>
      </c>
      <c r="F251" s="72">
        <v>2</v>
      </c>
      <c r="G251" s="85">
        <f ca="1">ROUND(INDIRECT($B$1&amp;G$153&amp;$B251)*1000,0)</f>
        <v>0</v>
      </c>
      <c r="H251" s="85">
        <f t="shared" ref="H251:H252" ca="1" si="229">INDIRECT($B$1&amp;H$153&amp;$B251)</f>
        <v>0</v>
      </c>
      <c r="I251" s="85" t="str">
        <f t="shared" ca="1" si="186"/>
        <v/>
      </c>
      <c r="J251" s="85">
        <f ca="1">INDIRECT($B$1&amp;I$153&amp;$B251)</f>
        <v>0</v>
      </c>
      <c r="K251" s="84"/>
      <c r="L251" s="84"/>
      <c r="M251" s="152">
        <f t="shared" ref="M251:M252" ca="1" si="230">IF(INDIRECT($B$1&amp;L$153&amp;$B251)="〇",M$165,0)</f>
        <v>0</v>
      </c>
      <c r="N251" s="84"/>
      <c r="O251" s="152">
        <f t="shared" ca="1" si="227"/>
        <v>0</v>
      </c>
      <c r="P251" s="152">
        <f t="shared" ca="1" si="227"/>
        <v>0</v>
      </c>
      <c r="Q251" s="84"/>
      <c r="R251" s="152">
        <f t="shared" ref="R251:R252" ca="1" si="231">IF(INDIRECT($B$1&amp;Q$153&amp;$B251)="〇",R$165,0)</f>
        <v>0</v>
      </c>
      <c r="S251" s="143"/>
      <c r="T251" s="143"/>
      <c r="U251" s="150">
        <f t="shared" ca="1" si="189"/>
        <v>0</v>
      </c>
      <c r="W251" s="37">
        <f ca="1">SUM(G250:G261)</f>
        <v>0</v>
      </c>
      <c r="X251" s="37">
        <f t="shared" ca="1" si="195"/>
        <v>0</v>
      </c>
      <c r="Y251" s="37">
        <f t="shared" ca="1" si="190"/>
        <v>0</v>
      </c>
      <c r="Z251" s="37">
        <f t="shared" ca="1" si="191"/>
        <v>0</v>
      </c>
      <c r="AA251" s="37">
        <f t="shared" ca="1" si="196"/>
        <v>0</v>
      </c>
      <c r="AB251" s="91" t="s">
        <v>14361</v>
      </c>
      <c r="AD251" s="189"/>
      <c r="AE251" s="189"/>
      <c r="AF251" s="190" t="s">
        <v>14362</v>
      </c>
      <c r="AG251" s="107">
        <f t="shared" ca="1" si="197"/>
        <v>0</v>
      </c>
      <c r="AH251" s="102" t="str">
        <f t="shared" ca="1" si="192"/>
        <v/>
      </c>
      <c r="AJ251" s="121">
        <f ca="1">IF(I251="",0,IF(ISERROR(VLOOKUP(I251,Code!$AF$201:$AF$2116,1,FALSE)),1,0))</f>
        <v>0</v>
      </c>
      <c r="AK251" s="102" t="str">
        <f t="shared" ca="1" si="193"/>
        <v/>
      </c>
      <c r="AM251" s="107">
        <f t="shared" ca="1" si="198"/>
        <v>0</v>
      </c>
      <c r="AN251" s="102" t="str">
        <f t="shared" ca="1" si="199"/>
        <v/>
      </c>
      <c r="AO251" s="112" t="s">
        <v>14363</v>
      </c>
      <c r="AP251" s="107">
        <f t="shared" ca="1" si="200"/>
        <v>0</v>
      </c>
      <c r="AQ251" s="102" t="str">
        <f t="shared" ca="1" si="201"/>
        <v/>
      </c>
    </row>
    <row r="252" spans="2:49">
      <c r="B252" s="59">
        <v>207</v>
      </c>
      <c r="C252" s="41"/>
      <c r="D252" s="177">
        <f t="shared" ca="1" si="194"/>
        <v>0</v>
      </c>
      <c r="E252" s="72">
        <f t="shared" si="228"/>
        <v>43</v>
      </c>
      <c r="F252" s="72">
        <v>3</v>
      </c>
      <c r="G252" s="85">
        <f ca="1">ROUND(INDIRECT($B$1&amp;G$153&amp;$B252)*1000,0)</f>
        <v>0</v>
      </c>
      <c r="H252" s="85">
        <f t="shared" ca="1" si="229"/>
        <v>0</v>
      </c>
      <c r="I252" s="85" t="str">
        <f t="shared" ca="1" si="186"/>
        <v/>
      </c>
      <c r="J252" s="85">
        <f ca="1">INDIRECT($B$1&amp;I$153&amp;$B252)</f>
        <v>0</v>
      </c>
      <c r="K252" s="84"/>
      <c r="L252" s="84"/>
      <c r="M252" s="152">
        <f t="shared" ca="1" si="230"/>
        <v>0</v>
      </c>
      <c r="N252" s="84"/>
      <c r="O252" s="152">
        <f t="shared" ca="1" si="227"/>
        <v>0</v>
      </c>
      <c r="P252" s="152">
        <f t="shared" ca="1" si="227"/>
        <v>0</v>
      </c>
      <c r="Q252" s="84"/>
      <c r="R252" s="152">
        <f t="shared" ca="1" si="231"/>
        <v>0</v>
      </c>
      <c r="S252" s="143"/>
      <c r="T252" s="143"/>
      <c r="U252" s="150">
        <f t="shared" ca="1" si="189"/>
        <v>0</v>
      </c>
      <c r="X252" s="37">
        <f t="shared" ca="1" si="195"/>
        <v>0</v>
      </c>
      <c r="Y252" s="37">
        <f t="shared" ca="1" si="190"/>
        <v>0</v>
      </c>
      <c r="Z252" s="37">
        <f t="shared" ca="1" si="191"/>
        <v>0</v>
      </c>
      <c r="AA252" s="37">
        <f t="shared" ca="1" si="196"/>
        <v>0</v>
      </c>
      <c r="AB252" s="91" t="s">
        <v>14364</v>
      </c>
      <c r="AD252" s="189"/>
      <c r="AE252" s="189"/>
      <c r="AF252" s="190" t="s">
        <v>14365</v>
      </c>
      <c r="AG252" s="107">
        <f t="shared" ca="1" si="197"/>
        <v>0</v>
      </c>
      <c r="AH252" s="102" t="str">
        <f t="shared" ca="1" si="192"/>
        <v/>
      </c>
      <c r="AJ252" s="121">
        <f ca="1">IF(I252="",0,IF(ISERROR(VLOOKUP(I252,Code!$AF$201:$AF$2116,1,FALSE)),1,0))</f>
        <v>0</v>
      </c>
      <c r="AK252" s="102" t="str">
        <f t="shared" ca="1" si="193"/>
        <v/>
      </c>
      <c r="AM252" s="107">
        <f t="shared" ca="1" si="198"/>
        <v>0</v>
      </c>
      <c r="AN252" s="102" t="str">
        <f t="shared" ca="1" si="199"/>
        <v/>
      </c>
      <c r="AO252" s="112" t="s">
        <v>14366</v>
      </c>
      <c r="AP252" s="107">
        <f t="shared" ca="1" si="200"/>
        <v>0</v>
      </c>
      <c r="AQ252" s="102" t="str">
        <f t="shared" ca="1" si="201"/>
        <v/>
      </c>
    </row>
    <row r="253" spans="2:49">
      <c r="B253" s="59">
        <v>203</v>
      </c>
      <c r="C253" s="41"/>
      <c r="D253" s="177">
        <f t="shared" ca="1" si="194"/>
        <v>0</v>
      </c>
      <c r="E253" s="72">
        <f t="shared" si="228"/>
        <v>43</v>
      </c>
      <c r="F253" s="72">
        <v>4</v>
      </c>
      <c r="G253" s="85">
        <f ca="1">ROUND(INDIRECT($B$1&amp;G$154&amp;$B253)*1000,0)</f>
        <v>0</v>
      </c>
      <c r="H253" s="85">
        <f ca="1">INDIRECT($B$1&amp;H$154&amp;$B253)</f>
        <v>0</v>
      </c>
      <c r="I253" s="85" t="str">
        <f t="shared" ca="1" si="186"/>
        <v/>
      </c>
      <c r="J253" s="85">
        <f ca="1">INDIRECT($B$1&amp;I$154&amp;$B253)</f>
        <v>0</v>
      </c>
      <c r="K253" s="84"/>
      <c r="L253" s="84"/>
      <c r="M253" s="152">
        <f ca="1">IF(INDIRECT($B$1&amp;L$154&amp;$B253)="〇",M$165,0)</f>
        <v>0</v>
      </c>
      <c r="N253" s="84"/>
      <c r="O253" s="152">
        <f t="shared" ref="O253:P255" ca="1" si="232">IF(INDIRECT($B$1&amp;N$154&amp;$B253)="〇",O$165,0)</f>
        <v>0</v>
      </c>
      <c r="P253" s="152">
        <f t="shared" ca="1" si="232"/>
        <v>0</v>
      </c>
      <c r="Q253" s="84"/>
      <c r="R253" s="152">
        <f ca="1">IF(INDIRECT($B$1&amp;Q$154&amp;$B253)="〇",R$165,0)</f>
        <v>0</v>
      </c>
      <c r="S253" s="143"/>
      <c r="T253" s="143"/>
      <c r="U253" s="150">
        <f t="shared" ca="1" si="189"/>
        <v>0</v>
      </c>
      <c r="X253" s="37">
        <f t="shared" ca="1" si="195"/>
        <v>0</v>
      </c>
      <c r="Y253" s="37">
        <f t="shared" ca="1" si="190"/>
        <v>0</v>
      </c>
      <c r="Z253" s="37">
        <f t="shared" ca="1" si="191"/>
        <v>0</v>
      </c>
      <c r="AA253" s="37">
        <f t="shared" ca="1" si="196"/>
        <v>0</v>
      </c>
      <c r="AB253" s="91" t="s">
        <v>14367</v>
      </c>
      <c r="AG253" s="107">
        <f t="shared" ca="1" si="197"/>
        <v>0</v>
      </c>
      <c r="AH253" s="102" t="str">
        <f t="shared" ca="1" si="192"/>
        <v/>
      </c>
      <c r="AJ253" s="121">
        <f ca="1">IF(I253="",0,IF(ISERROR(VLOOKUP(I253,Code!$AF$201:$AF$2116,1,FALSE)),1,0))</f>
        <v>0</v>
      </c>
      <c r="AK253" s="102" t="str">
        <f t="shared" ca="1" si="193"/>
        <v/>
      </c>
      <c r="AM253" s="107">
        <f t="shared" ca="1" si="198"/>
        <v>0</v>
      </c>
      <c r="AN253" s="102" t="str">
        <f t="shared" ca="1" si="199"/>
        <v/>
      </c>
      <c r="AO253" s="112" t="s">
        <v>14368</v>
      </c>
      <c r="AP253" s="107">
        <f t="shared" ca="1" si="200"/>
        <v>0</v>
      </c>
      <c r="AQ253" s="102" t="str">
        <f t="shared" ca="1" si="201"/>
        <v/>
      </c>
      <c r="AV253" s="102" t="str">
        <f ca="1">AH253&amp;AH254&amp;AH255&amp;AK253&amp;AK254&amp;AK255&amp;AN253&amp;AN254&amp;AN255</f>
        <v/>
      </c>
      <c r="AW253" s="102" t="str">
        <f ca="1">AQ253&amp;AQ254&amp;AQ255</f>
        <v/>
      </c>
    </row>
    <row r="254" spans="2:49">
      <c r="B254" s="59">
        <v>205</v>
      </c>
      <c r="C254" s="41"/>
      <c r="D254" s="177">
        <f t="shared" ca="1" si="194"/>
        <v>0</v>
      </c>
      <c r="E254" s="72">
        <f t="shared" si="228"/>
        <v>43</v>
      </c>
      <c r="F254" s="72">
        <v>5</v>
      </c>
      <c r="G254" s="85">
        <f ca="1">ROUND(INDIRECT($B$1&amp;G$154&amp;$B254)*1000,0)</f>
        <v>0</v>
      </c>
      <c r="H254" s="85">
        <f t="shared" ref="H254:H255" ca="1" si="233">INDIRECT($B$1&amp;H$154&amp;$B254)</f>
        <v>0</v>
      </c>
      <c r="I254" s="85" t="str">
        <f t="shared" ca="1" si="186"/>
        <v/>
      </c>
      <c r="J254" s="85">
        <f ca="1">INDIRECT($B$1&amp;I$154&amp;$B254)</f>
        <v>0</v>
      </c>
      <c r="K254" s="84"/>
      <c r="L254" s="84"/>
      <c r="M254" s="152">
        <f t="shared" ref="M254:M255" ca="1" si="234">IF(INDIRECT($B$1&amp;L$154&amp;$B254)="〇",M$165,0)</f>
        <v>0</v>
      </c>
      <c r="N254" s="84"/>
      <c r="O254" s="152">
        <f t="shared" ca="1" si="232"/>
        <v>0</v>
      </c>
      <c r="P254" s="152">
        <f t="shared" ca="1" si="232"/>
        <v>0</v>
      </c>
      <c r="Q254" s="84"/>
      <c r="R254" s="152">
        <f t="shared" ref="R254:R255" ca="1" si="235">IF(INDIRECT($B$1&amp;Q$154&amp;$B254)="〇",R$165,0)</f>
        <v>0</v>
      </c>
      <c r="S254" s="143"/>
      <c r="T254" s="143"/>
      <c r="U254" s="150">
        <f t="shared" ca="1" si="189"/>
        <v>0</v>
      </c>
      <c r="X254" s="37">
        <f t="shared" ca="1" si="195"/>
        <v>0</v>
      </c>
      <c r="Y254" s="37">
        <f t="shared" ca="1" si="190"/>
        <v>0</v>
      </c>
      <c r="Z254" s="37">
        <f t="shared" ca="1" si="191"/>
        <v>0</v>
      </c>
      <c r="AA254" s="37">
        <f t="shared" ca="1" si="196"/>
        <v>0</v>
      </c>
      <c r="AB254" s="91" t="s">
        <v>14369</v>
      </c>
      <c r="AG254" s="107">
        <f t="shared" ca="1" si="197"/>
        <v>0</v>
      </c>
      <c r="AH254" s="102" t="str">
        <f t="shared" ca="1" si="192"/>
        <v/>
      </c>
      <c r="AJ254" s="121">
        <f ca="1">IF(I254="",0,IF(ISERROR(VLOOKUP(I254,Code!$AF$201:$AF$2116,1,FALSE)),1,0))</f>
        <v>0</v>
      </c>
      <c r="AK254" s="102" t="str">
        <f t="shared" ca="1" si="193"/>
        <v/>
      </c>
      <c r="AM254" s="107">
        <f t="shared" ca="1" si="198"/>
        <v>0</v>
      </c>
      <c r="AN254" s="102" t="str">
        <f t="shared" ca="1" si="199"/>
        <v/>
      </c>
      <c r="AO254" s="112" t="s">
        <v>14370</v>
      </c>
      <c r="AP254" s="107">
        <f t="shared" ca="1" si="200"/>
        <v>0</v>
      </c>
      <c r="AQ254" s="102" t="str">
        <f t="shared" ca="1" si="201"/>
        <v/>
      </c>
    </row>
    <row r="255" spans="2:49">
      <c r="B255" s="59">
        <v>207</v>
      </c>
      <c r="C255" s="41"/>
      <c r="D255" s="177">
        <f t="shared" ca="1" si="194"/>
        <v>0</v>
      </c>
      <c r="E255" s="72">
        <f t="shared" si="228"/>
        <v>43</v>
      </c>
      <c r="F255" s="72">
        <v>6</v>
      </c>
      <c r="G255" s="85">
        <f ca="1">ROUND(INDIRECT($B$1&amp;G$154&amp;$B255)*1000,0)</f>
        <v>0</v>
      </c>
      <c r="H255" s="85">
        <f t="shared" ca="1" si="233"/>
        <v>0</v>
      </c>
      <c r="I255" s="85" t="str">
        <f t="shared" ca="1" si="186"/>
        <v/>
      </c>
      <c r="J255" s="85">
        <f ca="1">INDIRECT($B$1&amp;I$154&amp;$B255)</f>
        <v>0</v>
      </c>
      <c r="K255" s="84"/>
      <c r="L255" s="84"/>
      <c r="M255" s="152">
        <f t="shared" ca="1" si="234"/>
        <v>0</v>
      </c>
      <c r="N255" s="84"/>
      <c r="O255" s="152">
        <f t="shared" ca="1" si="232"/>
        <v>0</v>
      </c>
      <c r="P255" s="152">
        <f t="shared" ca="1" si="232"/>
        <v>0</v>
      </c>
      <c r="Q255" s="84"/>
      <c r="R255" s="152">
        <f t="shared" ca="1" si="235"/>
        <v>0</v>
      </c>
      <c r="S255" s="143"/>
      <c r="T255" s="143"/>
      <c r="U255" s="150">
        <f t="shared" ca="1" si="189"/>
        <v>0</v>
      </c>
      <c r="X255" s="37">
        <f t="shared" ca="1" si="195"/>
        <v>0</v>
      </c>
      <c r="Y255" s="37">
        <f t="shared" ca="1" si="190"/>
        <v>0</v>
      </c>
      <c r="Z255" s="37">
        <f t="shared" ca="1" si="191"/>
        <v>0</v>
      </c>
      <c r="AA255" s="37">
        <f t="shared" ca="1" si="196"/>
        <v>0</v>
      </c>
      <c r="AB255" s="91" t="s">
        <v>14371</v>
      </c>
      <c r="AG255" s="107">
        <f t="shared" ca="1" si="197"/>
        <v>0</v>
      </c>
      <c r="AH255" s="102" t="str">
        <f t="shared" ca="1" si="192"/>
        <v/>
      </c>
      <c r="AJ255" s="121">
        <f ca="1">IF(I255="",0,IF(ISERROR(VLOOKUP(I255,Code!$AF$201:$AF$2116,1,FALSE)),1,0))</f>
        <v>0</v>
      </c>
      <c r="AK255" s="102" t="str">
        <f t="shared" ca="1" si="193"/>
        <v/>
      </c>
      <c r="AM255" s="107">
        <f t="shared" ca="1" si="198"/>
        <v>0</v>
      </c>
      <c r="AN255" s="102" t="str">
        <f t="shared" ca="1" si="199"/>
        <v/>
      </c>
      <c r="AO255" s="112" t="s">
        <v>14372</v>
      </c>
      <c r="AP255" s="107">
        <f t="shared" ca="1" si="200"/>
        <v>0</v>
      </c>
      <c r="AQ255" s="102" t="str">
        <f t="shared" ca="1" si="201"/>
        <v/>
      </c>
    </row>
    <row r="256" spans="2:49">
      <c r="B256" s="59">
        <v>203</v>
      </c>
      <c r="C256" s="41"/>
      <c r="D256" s="177">
        <f t="shared" ca="1" si="194"/>
        <v>0</v>
      </c>
      <c r="E256" s="72">
        <f t="shared" si="228"/>
        <v>43</v>
      </c>
      <c r="F256" s="72">
        <v>7</v>
      </c>
      <c r="G256" s="85">
        <f ca="1">ROUND(INDIRECT($B$1&amp;G$155&amp;$B256)*1000,0)</f>
        <v>0</v>
      </c>
      <c r="H256" s="85">
        <f ca="1">INDIRECT($B$1&amp;H$155&amp;$B256)</f>
        <v>0</v>
      </c>
      <c r="I256" s="85" t="str">
        <f t="shared" ca="1" si="186"/>
        <v/>
      </c>
      <c r="J256" s="85">
        <f ca="1">INDIRECT($B$1&amp;I$155&amp;$B256)</f>
        <v>0</v>
      </c>
      <c r="K256" s="84"/>
      <c r="L256" s="84"/>
      <c r="M256" s="152">
        <f ca="1">IF(INDIRECT($B$1&amp;L$155&amp;$B256)="〇",M$165,0)</f>
        <v>0</v>
      </c>
      <c r="N256" s="84"/>
      <c r="O256" s="152">
        <f t="shared" ref="O256:P258" ca="1" si="236">IF(INDIRECT($B$1&amp;N$155&amp;$B256)="〇",O$165,0)</f>
        <v>0</v>
      </c>
      <c r="P256" s="152">
        <f t="shared" ca="1" si="236"/>
        <v>0</v>
      </c>
      <c r="Q256" s="84"/>
      <c r="R256" s="152">
        <f ca="1">IF(INDIRECT($B$1&amp;Q$155&amp;$B256)="〇",R$165,0)</f>
        <v>0</v>
      </c>
      <c r="S256" s="143"/>
      <c r="T256" s="143"/>
      <c r="U256" s="150">
        <f t="shared" ca="1" si="189"/>
        <v>0</v>
      </c>
      <c r="X256" s="37">
        <f t="shared" ca="1" si="195"/>
        <v>0</v>
      </c>
      <c r="Y256" s="37">
        <f t="shared" ca="1" si="190"/>
        <v>0</v>
      </c>
      <c r="Z256" s="37">
        <f t="shared" ca="1" si="191"/>
        <v>0</v>
      </c>
      <c r="AA256" s="37">
        <f t="shared" ca="1" si="196"/>
        <v>0</v>
      </c>
      <c r="AB256" s="91" t="s">
        <v>14373</v>
      </c>
      <c r="AG256" s="107">
        <f t="shared" ca="1" si="197"/>
        <v>0</v>
      </c>
      <c r="AH256" s="102" t="str">
        <f t="shared" ca="1" si="192"/>
        <v/>
      </c>
      <c r="AJ256" s="121">
        <f ca="1">IF(I256="",0,IF(ISERROR(VLOOKUP(I256,Code!$AF$201:$AF$2116,1,FALSE)),1,0))</f>
        <v>0</v>
      </c>
      <c r="AK256" s="102" t="str">
        <f t="shared" ca="1" si="193"/>
        <v/>
      </c>
      <c r="AM256" s="107">
        <f t="shared" ca="1" si="198"/>
        <v>0</v>
      </c>
      <c r="AN256" s="102" t="str">
        <f t="shared" ca="1" si="199"/>
        <v/>
      </c>
      <c r="AO256" s="112" t="s">
        <v>14374</v>
      </c>
      <c r="AP256" s="107">
        <f t="shared" ca="1" si="200"/>
        <v>0</v>
      </c>
      <c r="AQ256" s="102" t="str">
        <f t="shared" ca="1" si="201"/>
        <v/>
      </c>
      <c r="AV256" s="102" t="str">
        <f ca="1">AH256&amp;AH257&amp;AH258&amp;AK256&amp;AK257&amp;AK258</f>
        <v/>
      </c>
      <c r="AW256" s="102" t="str">
        <f ca="1">AQ256&amp;AQ257&amp;AQ258</f>
        <v/>
      </c>
    </row>
    <row r="257" spans="2:49">
      <c r="B257" s="59">
        <v>205</v>
      </c>
      <c r="C257" s="41"/>
      <c r="D257" s="177">
        <f t="shared" ca="1" si="194"/>
        <v>0</v>
      </c>
      <c r="E257" s="72">
        <f t="shared" si="228"/>
        <v>43</v>
      </c>
      <c r="F257" s="72">
        <v>8</v>
      </c>
      <c r="G257" s="85">
        <f ca="1">ROUND(INDIRECT($B$1&amp;G$155&amp;$B257)*1000,0)</f>
        <v>0</v>
      </c>
      <c r="H257" s="85">
        <f t="shared" ref="H257:H258" ca="1" si="237">INDIRECT($B$1&amp;H$155&amp;$B257)</f>
        <v>0</v>
      </c>
      <c r="I257" s="85" t="str">
        <f t="shared" ca="1" si="186"/>
        <v/>
      </c>
      <c r="J257" s="85">
        <f ca="1">INDIRECT($B$1&amp;I$155&amp;$B257)</f>
        <v>0</v>
      </c>
      <c r="K257" s="84"/>
      <c r="L257" s="84"/>
      <c r="M257" s="152">
        <f t="shared" ref="M257:M258" ca="1" si="238">IF(INDIRECT($B$1&amp;L$155&amp;$B257)="〇",M$165,0)</f>
        <v>0</v>
      </c>
      <c r="N257" s="84"/>
      <c r="O257" s="152">
        <f t="shared" ca="1" si="236"/>
        <v>0</v>
      </c>
      <c r="P257" s="152">
        <f t="shared" ca="1" si="236"/>
        <v>0</v>
      </c>
      <c r="Q257" s="84"/>
      <c r="R257" s="152">
        <f t="shared" ref="R257:R258" ca="1" si="239">IF(INDIRECT($B$1&amp;Q$155&amp;$B257)="〇",R$165,0)</f>
        <v>0</v>
      </c>
      <c r="S257" s="143"/>
      <c r="T257" s="143"/>
      <c r="U257" s="150">
        <f t="shared" ca="1" si="189"/>
        <v>0</v>
      </c>
      <c r="X257" s="37">
        <f t="shared" ca="1" si="195"/>
        <v>0</v>
      </c>
      <c r="Y257" s="37">
        <f t="shared" ca="1" si="190"/>
        <v>0</v>
      </c>
      <c r="Z257" s="37">
        <f t="shared" ca="1" si="191"/>
        <v>0</v>
      </c>
      <c r="AA257" s="37">
        <f t="shared" ca="1" si="196"/>
        <v>0</v>
      </c>
      <c r="AB257" s="91" t="s">
        <v>14375</v>
      </c>
      <c r="AG257" s="107">
        <f t="shared" ca="1" si="197"/>
        <v>0</v>
      </c>
      <c r="AH257" s="102" t="str">
        <f t="shared" ca="1" si="192"/>
        <v/>
      </c>
      <c r="AJ257" s="121">
        <f ca="1">IF(I257="",0,IF(ISERROR(VLOOKUP(I257,Code!$AF$201:$AF$2116,1,FALSE)),1,0))</f>
        <v>0</v>
      </c>
      <c r="AK257" s="102" t="str">
        <f t="shared" ca="1" si="193"/>
        <v/>
      </c>
      <c r="AM257" s="107">
        <f t="shared" ca="1" si="198"/>
        <v>0</v>
      </c>
      <c r="AN257" s="102" t="str">
        <f t="shared" ca="1" si="199"/>
        <v/>
      </c>
      <c r="AO257" s="112" t="s">
        <v>14376</v>
      </c>
      <c r="AP257" s="107">
        <f t="shared" ca="1" si="200"/>
        <v>0</v>
      </c>
      <c r="AQ257" s="102" t="str">
        <f t="shared" ca="1" si="201"/>
        <v/>
      </c>
    </row>
    <row r="258" spans="2:49">
      <c r="B258" s="59">
        <v>207</v>
      </c>
      <c r="C258" s="41"/>
      <c r="D258" s="177">
        <f t="shared" ca="1" si="194"/>
        <v>0</v>
      </c>
      <c r="E258" s="72">
        <f t="shared" si="228"/>
        <v>43</v>
      </c>
      <c r="F258" s="72">
        <v>9</v>
      </c>
      <c r="G258" s="85">
        <f ca="1">ROUND(INDIRECT($B$1&amp;G$155&amp;$B258)*1000,0)</f>
        <v>0</v>
      </c>
      <c r="H258" s="85">
        <f t="shared" ca="1" si="237"/>
        <v>0</v>
      </c>
      <c r="I258" s="85" t="str">
        <f t="shared" ca="1" si="186"/>
        <v/>
      </c>
      <c r="J258" s="85">
        <f ca="1">INDIRECT($B$1&amp;I$155&amp;$B258)</f>
        <v>0</v>
      </c>
      <c r="K258" s="84"/>
      <c r="L258" s="84"/>
      <c r="M258" s="152">
        <f t="shared" ca="1" si="238"/>
        <v>0</v>
      </c>
      <c r="N258" s="84"/>
      <c r="O258" s="152">
        <f t="shared" ca="1" si="236"/>
        <v>0</v>
      </c>
      <c r="P258" s="152">
        <f t="shared" ca="1" si="236"/>
        <v>0</v>
      </c>
      <c r="Q258" s="84"/>
      <c r="R258" s="152">
        <f t="shared" ca="1" si="239"/>
        <v>0</v>
      </c>
      <c r="S258" s="143"/>
      <c r="T258" s="143"/>
      <c r="U258" s="150">
        <f t="shared" ca="1" si="189"/>
        <v>0</v>
      </c>
      <c r="X258" s="37">
        <f t="shared" ca="1" si="195"/>
        <v>0</v>
      </c>
      <c r="Y258" s="37">
        <f t="shared" ca="1" si="190"/>
        <v>0</v>
      </c>
      <c r="Z258" s="37">
        <f t="shared" ca="1" si="191"/>
        <v>0</v>
      </c>
      <c r="AA258" s="37">
        <f t="shared" ca="1" si="196"/>
        <v>0</v>
      </c>
      <c r="AB258" s="91" t="s">
        <v>14377</v>
      </c>
      <c r="AG258" s="107">
        <f t="shared" ca="1" si="197"/>
        <v>0</v>
      </c>
      <c r="AH258" s="102" t="str">
        <f t="shared" ca="1" si="192"/>
        <v/>
      </c>
      <c r="AJ258" s="121">
        <f ca="1">IF(I258="",0,IF(ISERROR(VLOOKUP(I258,Code!$AF$201:$AF$2116,1,FALSE)),1,0))</f>
        <v>0</v>
      </c>
      <c r="AK258" s="102" t="str">
        <f t="shared" ca="1" si="193"/>
        <v/>
      </c>
      <c r="AM258" s="107">
        <f t="shared" ca="1" si="198"/>
        <v>0</v>
      </c>
      <c r="AN258" s="102" t="str">
        <f t="shared" ca="1" si="199"/>
        <v/>
      </c>
      <c r="AO258" s="112" t="s">
        <v>14378</v>
      </c>
      <c r="AP258" s="107">
        <f t="shared" ca="1" si="200"/>
        <v>0</v>
      </c>
      <c r="AQ258" s="102" t="str">
        <f t="shared" ca="1" si="201"/>
        <v/>
      </c>
    </row>
    <row r="259" spans="2:49">
      <c r="B259" s="59">
        <v>203</v>
      </c>
      <c r="C259" s="41"/>
      <c r="D259" s="177">
        <f t="shared" ca="1" si="194"/>
        <v>0</v>
      </c>
      <c r="E259" s="72">
        <f t="shared" si="228"/>
        <v>43</v>
      </c>
      <c r="F259" s="72">
        <v>10</v>
      </c>
      <c r="G259" s="85">
        <f ca="1">ROUND(INDIRECT($B$1&amp;G$156&amp;$B259)*1000,0)</f>
        <v>0</v>
      </c>
      <c r="H259" s="85">
        <f ca="1">INDIRECT($B$1&amp;H$156&amp;$B259)</f>
        <v>0</v>
      </c>
      <c r="I259" s="85" t="str">
        <f t="shared" ca="1" si="186"/>
        <v/>
      </c>
      <c r="J259" s="85">
        <f ca="1">INDIRECT($B$1&amp;I$156&amp;$B259)</f>
        <v>0</v>
      </c>
      <c r="K259" s="84"/>
      <c r="L259" s="84"/>
      <c r="M259" s="152">
        <f ca="1">IF(INDIRECT($B$1&amp;L$156&amp;$B259)="〇",M$165,0)</f>
        <v>0</v>
      </c>
      <c r="N259" s="84"/>
      <c r="O259" s="152">
        <f t="shared" ref="O259:P261" ca="1" si="240">IF(INDIRECT($B$1&amp;N$156&amp;$B259)="〇",O$165,0)</f>
        <v>0</v>
      </c>
      <c r="P259" s="152">
        <f t="shared" ca="1" si="240"/>
        <v>0</v>
      </c>
      <c r="Q259" s="84"/>
      <c r="R259" s="152">
        <f ca="1">IF(INDIRECT($B$1&amp;Q$156&amp;$B259)="〇",R$165,0)</f>
        <v>0</v>
      </c>
      <c r="S259" s="143"/>
      <c r="T259" s="143"/>
      <c r="U259" s="150">
        <f t="shared" ca="1" si="189"/>
        <v>0</v>
      </c>
      <c r="X259" s="37">
        <f t="shared" ca="1" si="195"/>
        <v>0</v>
      </c>
      <c r="Y259" s="37">
        <f t="shared" ca="1" si="190"/>
        <v>0</v>
      </c>
      <c r="Z259" s="37">
        <f t="shared" ca="1" si="191"/>
        <v>0</v>
      </c>
      <c r="AA259" s="37">
        <f t="shared" ca="1" si="196"/>
        <v>0</v>
      </c>
      <c r="AB259" s="91" t="s">
        <v>14379</v>
      </c>
      <c r="AG259" s="107">
        <f t="shared" ca="1" si="197"/>
        <v>0</v>
      </c>
      <c r="AH259" s="102" t="str">
        <f t="shared" ca="1" si="192"/>
        <v/>
      </c>
      <c r="AJ259" s="121">
        <f ca="1">IF(I259="",0,IF(ISERROR(VLOOKUP(I259,Code!$AF$201:$AF$2116,1,FALSE)),1,0))</f>
        <v>0</v>
      </c>
      <c r="AK259" s="102" t="str">
        <f t="shared" ca="1" si="193"/>
        <v/>
      </c>
      <c r="AM259" s="107">
        <f t="shared" ca="1" si="198"/>
        <v>0</v>
      </c>
      <c r="AN259" s="102" t="str">
        <f t="shared" ca="1" si="199"/>
        <v/>
      </c>
      <c r="AO259" s="112" t="s">
        <v>14380</v>
      </c>
      <c r="AP259" s="107">
        <f t="shared" ca="1" si="200"/>
        <v>0</v>
      </c>
      <c r="AQ259" s="102" t="str">
        <f t="shared" ca="1" si="201"/>
        <v/>
      </c>
      <c r="AV259" s="102" t="str">
        <f ca="1">AH259&amp;AH260&amp;AH261&amp;AK259&amp;AK260&amp;AK261</f>
        <v/>
      </c>
      <c r="AW259" s="102" t="str">
        <f ca="1">AQ259&amp;AQ260&amp;AQ261</f>
        <v/>
      </c>
    </row>
    <row r="260" spans="2:49">
      <c r="B260" s="59">
        <v>205</v>
      </c>
      <c r="C260" s="41"/>
      <c r="D260" s="177">
        <f t="shared" ca="1" si="194"/>
        <v>0</v>
      </c>
      <c r="E260" s="72">
        <f t="shared" si="228"/>
        <v>43</v>
      </c>
      <c r="F260" s="72">
        <v>11</v>
      </c>
      <c r="G260" s="85">
        <f ca="1">ROUND(INDIRECT($B$1&amp;G$156&amp;$B260)*1000,0)</f>
        <v>0</v>
      </c>
      <c r="H260" s="85">
        <f t="shared" ref="H260:H261" ca="1" si="241">INDIRECT($B$1&amp;H$156&amp;$B260)</f>
        <v>0</v>
      </c>
      <c r="I260" s="85" t="str">
        <f t="shared" ca="1" si="186"/>
        <v/>
      </c>
      <c r="J260" s="85">
        <f ca="1">INDIRECT($B$1&amp;I$156&amp;$B260)</f>
        <v>0</v>
      </c>
      <c r="K260" s="84"/>
      <c r="L260" s="84"/>
      <c r="M260" s="152">
        <f t="shared" ref="M260:M261" ca="1" si="242">IF(INDIRECT($B$1&amp;L$156&amp;$B260)="〇",M$165,0)</f>
        <v>0</v>
      </c>
      <c r="N260" s="84"/>
      <c r="O260" s="152">
        <f t="shared" ca="1" si="240"/>
        <v>0</v>
      </c>
      <c r="P260" s="152">
        <f t="shared" ca="1" si="240"/>
        <v>0</v>
      </c>
      <c r="Q260" s="84"/>
      <c r="R260" s="152">
        <f t="shared" ref="R260:R261" ca="1" si="243">IF(INDIRECT($B$1&amp;Q$156&amp;$B260)="〇",R$165,0)</f>
        <v>0</v>
      </c>
      <c r="S260" s="143"/>
      <c r="T260" s="143"/>
      <c r="U260" s="150">
        <f t="shared" ca="1" si="189"/>
        <v>0</v>
      </c>
      <c r="X260" s="37">
        <f t="shared" ca="1" si="195"/>
        <v>0</v>
      </c>
      <c r="Y260" s="37">
        <f t="shared" ca="1" si="190"/>
        <v>0</v>
      </c>
      <c r="Z260" s="37">
        <f t="shared" ca="1" si="191"/>
        <v>0</v>
      </c>
      <c r="AA260" s="37">
        <f t="shared" ca="1" si="196"/>
        <v>0</v>
      </c>
      <c r="AB260" s="91" t="s">
        <v>14381</v>
      </c>
      <c r="AG260" s="107">
        <f t="shared" ca="1" si="197"/>
        <v>0</v>
      </c>
      <c r="AH260" s="102" t="str">
        <f t="shared" ca="1" si="192"/>
        <v/>
      </c>
      <c r="AJ260" s="121">
        <f ca="1">IF(I260="",0,IF(ISERROR(VLOOKUP(I260,Code!$AF$201:$AF$2116,1,FALSE)),1,0))</f>
        <v>0</v>
      </c>
      <c r="AK260" s="102" t="str">
        <f t="shared" ca="1" si="193"/>
        <v/>
      </c>
      <c r="AM260" s="107">
        <f t="shared" ca="1" si="198"/>
        <v>0</v>
      </c>
      <c r="AN260" s="102" t="str">
        <f t="shared" ca="1" si="199"/>
        <v/>
      </c>
      <c r="AO260" s="112" t="s">
        <v>14382</v>
      </c>
      <c r="AP260" s="107">
        <f t="shared" ca="1" si="200"/>
        <v>0</v>
      </c>
      <c r="AQ260" s="102" t="str">
        <f t="shared" ca="1" si="201"/>
        <v/>
      </c>
    </row>
    <row r="261" spans="2:49">
      <c r="B261" s="59">
        <v>207</v>
      </c>
      <c r="C261" s="41"/>
      <c r="D261" s="177">
        <f t="shared" ca="1" si="194"/>
        <v>0</v>
      </c>
      <c r="E261" s="72">
        <f t="shared" si="228"/>
        <v>43</v>
      </c>
      <c r="F261" s="72">
        <v>12</v>
      </c>
      <c r="G261" s="85">
        <f ca="1">ROUND(INDIRECT($B$1&amp;G$156&amp;$B261)*1000,0)</f>
        <v>0</v>
      </c>
      <c r="H261" s="85">
        <f t="shared" ca="1" si="241"/>
        <v>0</v>
      </c>
      <c r="I261" s="85" t="str">
        <f t="shared" ca="1" si="186"/>
        <v/>
      </c>
      <c r="J261" s="85">
        <f ca="1">INDIRECT($B$1&amp;I$156&amp;$B261)</f>
        <v>0</v>
      </c>
      <c r="K261" s="84"/>
      <c r="L261" s="84"/>
      <c r="M261" s="152">
        <f t="shared" ca="1" si="242"/>
        <v>0</v>
      </c>
      <c r="N261" s="84"/>
      <c r="O261" s="152">
        <f t="shared" ca="1" si="240"/>
        <v>0</v>
      </c>
      <c r="P261" s="152">
        <f t="shared" ca="1" si="240"/>
        <v>0</v>
      </c>
      <c r="Q261" s="84"/>
      <c r="R261" s="152">
        <f t="shared" ca="1" si="243"/>
        <v>0</v>
      </c>
      <c r="S261" s="143"/>
      <c r="T261" s="143"/>
      <c r="U261" s="150">
        <f t="shared" ca="1" si="189"/>
        <v>0</v>
      </c>
      <c r="X261" s="37">
        <f t="shared" ca="1" si="195"/>
        <v>0</v>
      </c>
      <c r="Y261" s="37">
        <f t="shared" ca="1" si="190"/>
        <v>0</v>
      </c>
      <c r="Z261" s="37">
        <f t="shared" ca="1" si="191"/>
        <v>0</v>
      </c>
      <c r="AA261" s="37">
        <f t="shared" ca="1" si="196"/>
        <v>0</v>
      </c>
      <c r="AB261" s="91" t="s">
        <v>14383</v>
      </c>
      <c r="AG261" s="107">
        <f t="shared" ca="1" si="197"/>
        <v>0</v>
      </c>
      <c r="AH261" s="102" t="str">
        <f t="shared" ca="1" si="192"/>
        <v/>
      </c>
      <c r="AJ261" s="121">
        <f ca="1">IF(I261="",0,IF(ISERROR(VLOOKUP(I261,Code!$AF$201:$AF$2116,1,FALSE)),1,0))</f>
        <v>0</v>
      </c>
      <c r="AK261" s="102" t="str">
        <f t="shared" ca="1" si="193"/>
        <v/>
      </c>
      <c r="AM261" s="107">
        <f t="shared" ca="1" si="198"/>
        <v>0</v>
      </c>
      <c r="AN261" s="102" t="str">
        <f t="shared" ca="1" si="199"/>
        <v/>
      </c>
      <c r="AO261" s="112" t="s">
        <v>14384</v>
      </c>
      <c r="AP261" s="107">
        <f t="shared" ca="1" si="200"/>
        <v>0</v>
      </c>
      <c r="AQ261" s="102" t="str">
        <f t="shared" ca="1" si="201"/>
        <v/>
      </c>
    </row>
    <row r="262" spans="2:49">
      <c r="B262" s="59">
        <v>209</v>
      </c>
      <c r="C262" s="41"/>
      <c r="D262" s="177">
        <f t="shared" ca="1" si="194"/>
        <v>0</v>
      </c>
      <c r="E262" s="72">
        <f>E250+1</f>
        <v>44</v>
      </c>
      <c r="F262" s="72">
        <v>1</v>
      </c>
      <c r="G262" s="85">
        <f ca="1">ROUND(INDIRECT($B$1&amp;G$153&amp;$B262)*1000,0)</f>
        <v>0</v>
      </c>
      <c r="H262" s="85">
        <f ca="1">INDIRECT($B$1&amp;H$153&amp;$B262)</f>
        <v>0</v>
      </c>
      <c r="I262" s="85" t="str">
        <f t="shared" ca="1" si="186"/>
        <v/>
      </c>
      <c r="J262" s="85">
        <f ca="1">INDIRECT($B$1&amp;I$153&amp;$B262)</f>
        <v>0</v>
      </c>
      <c r="K262" s="152">
        <f ca="1">IF(INDIRECT($B$1&amp;J$153&amp;$B262)="〇",K$165,0)</f>
        <v>0</v>
      </c>
      <c r="L262" s="84"/>
      <c r="M262" s="152">
        <f ca="1">IF(INDIRECT($B$1&amp;L$153&amp;$B262)="〇",M$165,0)</f>
        <v>0</v>
      </c>
      <c r="N262" s="84"/>
      <c r="O262" s="152">
        <f t="shared" ref="O262:P264" ca="1" si="244">IF(INDIRECT($B$1&amp;N$153&amp;$B262)="〇",O$165,0)</f>
        <v>0</v>
      </c>
      <c r="P262" s="152">
        <f t="shared" ca="1" si="244"/>
        <v>0</v>
      </c>
      <c r="Q262" s="84"/>
      <c r="R262" s="152">
        <f ca="1">IF(INDIRECT($B$1&amp;Q$153&amp;$B262)="〇",R$165,0)</f>
        <v>0</v>
      </c>
      <c r="S262" s="143" t="s">
        <v>13833</v>
      </c>
      <c r="T262" s="143"/>
      <c r="U262" s="150">
        <f t="shared" ca="1" si="189"/>
        <v>0</v>
      </c>
      <c r="W262" s="37">
        <f ca="1">I146</f>
        <v>0</v>
      </c>
      <c r="X262" s="37">
        <f t="shared" ca="1" si="195"/>
        <v>0</v>
      </c>
      <c r="Y262" s="37">
        <f t="shared" ca="1" si="190"/>
        <v>0</v>
      </c>
      <c r="Z262" s="37">
        <f t="shared" ca="1" si="191"/>
        <v>0</v>
      </c>
      <c r="AA262" s="37">
        <f t="shared" ca="1" si="196"/>
        <v>0</v>
      </c>
      <c r="AB262" s="91" t="s">
        <v>14385</v>
      </c>
      <c r="AD262" s="189"/>
      <c r="AE262" s="189"/>
      <c r="AF262" s="190" t="s">
        <v>14386</v>
      </c>
      <c r="AG262" s="107">
        <f t="shared" ca="1" si="197"/>
        <v>0</v>
      </c>
      <c r="AH262" s="102" t="str">
        <f t="shared" ca="1" si="192"/>
        <v/>
      </c>
      <c r="AJ262" s="121">
        <f ca="1">IF(I262="",0,IF(ISERROR(VLOOKUP(I262,Code!$AF$201:$AF$2116,1,FALSE)),1,0))</f>
        <v>0</v>
      </c>
      <c r="AK262" s="102" t="str">
        <f t="shared" ca="1" si="193"/>
        <v/>
      </c>
      <c r="AM262" s="107">
        <f t="shared" ca="1" si="198"/>
        <v>0</v>
      </c>
      <c r="AN262" s="102" t="str">
        <f t="shared" ca="1" si="199"/>
        <v/>
      </c>
      <c r="AO262" s="112" t="s">
        <v>14387</v>
      </c>
      <c r="AP262" s="107">
        <f t="shared" ca="1" si="200"/>
        <v>0</v>
      </c>
      <c r="AQ262" s="102" t="str">
        <f t="shared" ca="1" si="201"/>
        <v/>
      </c>
      <c r="AT262" s="102" t="str">
        <f ca="1">AW262&amp;AW265&amp;AW268&amp;AW271</f>
        <v/>
      </c>
      <c r="AV262" s="102" t="str">
        <f ca="1">AE262&amp;AE263&amp;AE264&amp;AH262&amp;AH263&amp;AH264&amp;AK262&amp;AK263&amp;AK264&amp;AN262&amp;AN263&amp;AN264</f>
        <v/>
      </c>
      <c r="AW262" s="102" t="str">
        <f ca="1">AQ262&amp;AQ263&amp;AQ264</f>
        <v/>
      </c>
    </row>
    <row r="263" spans="2:49">
      <c r="B263" s="59">
        <v>211</v>
      </c>
      <c r="C263" s="41"/>
      <c r="D263" s="177">
        <f t="shared" ca="1" si="194"/>
        <v>0</v>
      </c>
      <c r="E263" s="72">
        <f t="shared" ref="E263:E273" si="245">E262</f>
        <v>44</v>
      </c>
      <c r="F263" s="72">
        <v>2</v>
      </c>
      <c r="G263" s="85">
        <f ca="1">ROUND(INDIRECT($B$1&amp;G$153&amp;$B263)*1000,0)</f>
        <v>0</v>
      </c>
      <c r="H263" s="85">
        <f t="shared" ref="H263:H264" ca="1" si="246">INDIRECT($B$1&amp;H$153&amp;$B263)</f>
        <v>0</v>
      </c>
      <c r="I263" s="85" t="str">
        <f t="shared" ca="1" si="186"/>
        <v/>
      </c>
      <c r="J263" s="85">
        <f ca="1">INDIRECT($B$1&amp;I$153&amp;$B263)</f>
        <v>0</v>
      </c>
      <c r="K263" s="152">
        <f t="shared" ref="K263:K264" ca="1" si="247">IF(INDIRECT($B$1&amp;J$153&amp;$B263)="〇",K$165,0)</f>
        <v>0</v>
      </c>
      <c r="L263" s="84"/>
      <c r="M263" s="152">
        <f t="shared" ref="M263:M264" ca="1" si="248">IF(INDIRECT($B$1&amp;L$153&amp;$B263)="〇",M$165,0)</f>
        <v>0</v>
      </c>
      <c r="N263" s="84"/>
      <c r="O263" s="152">
        <f t="shared" ca="1" si="244"/>
        <v>0</v>
      </c>
      <c r="P263" s="152">
        <f t="shared" ca="1" si="244"/>
        <v>0</v>
      </c>
      <c r="Q263" s="84"/>
      <c r="R263" s="152">
        <f t="shared" ref="R263:R264" ca="1" si="249">IF(INDIRECT($B$1&amp;Q$153&amp;$B263)="〇",R$165,0)</f>
        <v>0</v>
      </c>
      <c r="S263" s="143"/>
      <c r="T263" s="143"/>
      <c r="U263" s="150">
        <f t="shared" ca="1" si="189"/>
        <v>0</v>
      </c>
      <c r="W263" s="37">
        <f ca="1">SUM(G262:G273)</f>
        <v>0</v>
      </c>
      <c r="X263" s="37">
        <f t="shared" ca="1" si="195"/>
        <v>0</v>
      </c>
      <c r="Y263" s="37">
        <f t="shared" ca="1" si="190"/>
        <v>0</v>
      </c>
      <c r="Z263" s="37">
        <f t="shared" ca="1" si="191"/>
        <v>0</v>
      </c>
      <c r="AA263" s="37">
        <f t="shared" ca="1" si="196"/>
        <v>0</v>
      </c>
      <c r="AB263" s="91" t="s">
        <v>14388</v>
      </c>
      <c r="AD263" s="189"/>
      <c r="AE263" s="189"/>
      <c r="AF263" s="190" t="s">
        <v>14389</v>
      </c>
      <c r="AG263" s="107">
        <f t="shared" ca="1" si="197"/>
        <v>0</v>
      </c>
      <c r="AH263" s="102" t="str">
        <f t="shared" ca="1" si="192"/>
        <v/>
      </c>
      <c r="AJ263" s="121">
        <f ca="1">IF(I263="",0,IF(ISERROR(VLOOKUP(I263,Code!$AF$201:$AF$2116,1,FALSE)),1,0))</f>
        <v>0</v>
      </c>
      <c r="AK263" s="102" t="str">
        <f t="shared" ca="1" si="193"/>
        <v/>
      </c>
      <c r="AM263" s="107">
        <f t="shared" ca="1" si="198"/>
        <v>0</v>
      </c>
      <c r="AN263" s="102" t="str">
        <f t="shared" ca="1" si="199"/>
        <v/>
      </c>
      <c r="AO263" s="112" t="s">
        <v>14390</v>
      </c>
      <c r="AP263" s="107">
        <f t="shared" ca="1" si="200"/>
        <v>0</v>
      </c>
      <c r="AQ263" s="102" t="str">
        <f t="shared" ca="1" si="201"/>
        <v/>
      </c>
    </row>
    <row r="264" spans="2:49">
      <c r="B264" s="59">
        <v>213</v>
      </c>
      <c r="C264" s="41"/>
      <c r="D264" s="177">
        <f t="shared" ca="1" si="194"/>
        <v>0</v>
      </c>
      <c r="E264" s="72">
        <f t="shared" si="245"/>
        <v>44</v>
      </c>
      <c r="F264" s="72">
        <v>3</v>
      </c>
      <c r="G264" s="85">
        <f ca="1">ROUND(INDIRECT($B$1&amp;G$153&amp;$B264)*1000,0)</f>
        <v>0</v>
      </c>
      <c r="H264" s="85">
        <f t="shared" ca="1" si="246"/>
        <v>0</v>
      </c>
      <c r="I264" s="85" t="str">
        <f t="shared" ca="1" si="186"/>
        <v/>
      </c>
      <c r="J264" s="85">
        <f ca="1">INDIRECT($B$1&amp;I$153&amp;$B264)</f>
        <v>0</v>
      </c>
      <c r="K264" s="152">
        <f t="shared" ca="1" si="247"/>
        <v>0</v>
      </c>
      <c r="L264" s="84"/>
      <c r="M264" s="152">
        <f t="shared" ca="1" si="248"/>
        <v>0</v>
      </c>
      <c r="N264" s="84"/>
      <c r="O264" s="152">
        <f t="shared" ca="1" si="244"/>
        <v>0</v>
      </c>
      <c r="P264" s="152">
        <f t="shared" ca="1" si="244"/>
        <v>0</v>
      </c>
      <c r="Q264" s="84"/>
      <c r="R264" s="152">
        <f t="shared" ca="1" si="249"/>
        <v>0</v>
      </c>
      <c r="S264" s="143"/>
      <c r="T264" s="143"/>
      <c r="U264" s="150">
        <f t="shared" ca="1" si="189"/>
        <v>0</v>
      </c>
      <c r="X264" s="37">
        <f t="shared" ca="1" si="195"/>
        <v>0</v>
      </c>
      <c r="Y264" s="37">
        <f t="shared" ca="1" si="190"/>
        <v>0</v>
      </c>
      <c r="Z264" s="37">
        <f t="shared" ca="1" si="191"/>
        <v>0</v>
      </c>
      <c r="AA264" s="37">
        <f t="shared" ca="1" si="196"/>
        <v>0</v>
      </c>
      <c r="AB264" s="91" t="s">
        <v>14391</v>
      </c>
      <c r="AD264" s="189"/>
      <c r="AE264" s="189"/>
      <c r="AF264" s="190" t="s">
        <v>14392</v>
      </c>
      <c r="AG264" s="107">
        <f t="shared" ca="1" si="197"/>
        <v>0</v>
      </c>
      <c r="AH264" s="102" t="str">
        <f t="shared" ca="1" si="192"/>
        <v/>
      </c>
      <c r="AJ264" s="121">
        <f ca="1">IF(I264="",0,IF(ISERROR(VLOOKUP(I264,Code!$AF$201:$AF$2116,1,FALSE)),1,0))</f>
        <v>0</v>
      </c>
      <c r="AK264" s="102" t="str">
        <f t="shared" ca="1" si="193"/>
        <v/>
      </c>
      <c r="AM264" s="107">
        <f t="shared" ca="1" si="198"/>
        <v>0</v>
      </c>
      <c r="AN264" s="102" t="str">
        <f t="shared" ca="1" si="199"/>
        <v/>
      </c>
      <c r="AO264" s="112" t="s">
        <v>14393</v>
      </c>
      <c r="AP264" s="107">
        <f t="shared" ca="1" si="200"/>
        <v>0</v>
      </c>
      <c r="AQ264" s="102" t="str">
        <f t="shared" ca="1" si="201"/>
        <v/>
      </c>
    </row>
    <row r="265" spans="2:49">
      <c r="B265" s="59">
        <v>209</v>
      </c>
      <c r="C265" s="41"/>
      <c r="D265" s="177">
        <f t="shared" ca="1" si="194"/>
        <v>0</v>
      </c>
      <c r="E265" s="72">
        <f t="shared" si="245"/>
        <v>44</v>
      </c>
      <c r="F265" s="72">
        <v>4</v>
      </c>
      <c r="G265" s="85">
        <f ca="1">ROUND(INDIRECT($B$1&amp;G$154&amp;$B265)*1000,0)</f>
        <v>0</v>
      </c>
      <c r="H265" s="85">
        <f ca="1">INDIRECT($B$1&amp;H$154&amp;$B265)</f>
        <v>0</v>
      </c>
      <c r="I265" s="85" t="str">
        <f t="shared" ca="1" si="186"/>
        <v/>
      </c>
      <c r="J265" s="85">
        <f ca="1">INDIRECT($B$1&amp;I$154&amp;$B265)</f>
        <v>0</v>
      </c>
      <c r="K265" s="152">
        <f ca="1">IF(INDIRECT($B$1&amp;J$154&amp;$B265)="〇",K$165,0)</f>
        <v>0</v>
      </c>
      <c r="L265" s="84"/>
      <c r="M265" s="152">
        <f ca="1">IF(INDIRECT($B$1&amp;L$154&amp;$B265)="〇",M$165,0)</f>
        <v>0</v>
      </c>
      <c r="N265" s="84"/>
      <c r="O265" s="152">
        <f t="shared" ref="O265:P267" ca="1" si="250">IF(INDIRECT($B$1&amp;N$154&amp;$B265)="〇",O$165,0)</f>
        <v>0</v>
      </c>
      <c r="P265" s="152">
        <f t="shared" ca="1" si="250"/>
        <v>0</v>
      </c>
      <c r="Q265" s="84"/>
      <c r="R265" s="152">
        <f ca="1">IF(INDIRECT($B$1&amp;Q$154&amp;$B265)="〇",R$165,0)</f>
        <v>0</v>
      </c>
      <c r="S265" s="143"/>
      <c r="T265" s="143"/>
      <c r="U265" s="150">
        <f t="shared" ca="1" si="189"/>
        <v>0</v>
      </c>
      <c r="X265" s="37">
        <f t="shared" ca="1" si="195"/>
        <v>0</v>
      </c>
      <c r="Y265" s="37">
        <f t="shared" ca="1" si="190"/>
        <v>0</v>
      </c>
      <c r="Z265" s="37">
        <f t="shared" ca="1" si="191"/>
        <v>0</v>
      </c>
      <c r="AA265" s="37">
        <f t="shared" ca="1" si="196"/>
        <v>0</v>
      </c>
      <c r="AB265" s="91" t="s">
        <v>14394</v>
      </c>
      <c r="AG265" s="107">
        <f t="shared" ca="1" si="197"/>
        <v>0</v>
      </c>
      <c r="AH265" s="102" t="str">
        <f t="shared" ca="1" si="192"/>
        <v/>
      </c>
      <c r="AJ265" s="121">
        <f ca="1">IF(I265="",0,IF(ISERROR(VLOOKUP(I265,Code!$AF$201:$AF$2116,1,FALSE)),1,0))</f>
        <v>0</v>
      </c>
      <c r="AK265" s="102" t="str">
        <f t="shared" ca="1" si="193"/>
        <v/>
      </c>
      <c r="AM265" s="107">
        <f t="shared" ca="1" si="198"/>
        <v>0</v>
      </c>
      <c r="AN265" s="102" t="str">
        <f t="shared" ca="1" si="199"/>
        <v/>
      </c>
      <c r="AO265" s="112" t="s">
        <v>14395</v>
      </c>
      <c r="AP265" s="107">
        <f t="shared" ca="1" si="200"/>
        <v>0</v>
      </c>
      <c r="AQ265" s="102" t="str">
        <f t="shared" ca="1" si="201"/>
        <v/>
      </c>
      <c r="AV265" s="102" t="str">
        <f ca="1">AH265&amp;AH266&amp;AH267&amp;AK265&amp;AK266&amp;AK267&amp;AN265&amp;AN266&amp;AN267</f>
        <v/>
      </c>
      <c r="AW265" s="102" t="str">
        <f ca="1">AQ265&amp;AQ266&amp;AQ267</f>
        <v/>
      </c>
    </row>
    <row r="266" spans="2:49">
      <c r="B266" s="59">
        <v>211</v>
      </c>
      <c r="C266" s="41"/>
      <c r="D266" s="177">
        <f t="shared" ca="1" si="194"/>
        <v>0</v>
      </c>
      <c r="E266" s="72">
        <f t="shared" si="245"/>
        <v>44</v>
      </c>
      <c r="F266" s="72">
        <v>5</v>
      </c>
      <c r="G266" s="85">
        <f ca="1">ROUND(INDIRECT($B$1&amp;G$154&amp;$B266)*1000,0)</f>
        <v>0</v>
      </c>
      <c r="H266" s="85">
        <f t="shared" ref="H266:H267" ca="1" si="251">INDIRECT($B$1&amp;H$154&amp;$B266)</f>
        <v>0</v>
      </c>
      <c r="I266" s="85" t="str">
        <f t="shared" ca="1" si="186"/>
        <v/>
      </c>
      <c r="J266" s="85">
        <f ca="1">INDIRECT($B$1&amp;I$154&amp;$B266)</f>
        <v>0</v>
      </c>
      <c r="K266" s="152">
        <f t="shared" ref="K266:K267" ca="1" si="252">IF(INDIRECT($B$1&amp;J$154&amp;$B266)="〇",K$165,0)</f>
        <v>0</v>
      </c>
      <c r="L266" s="84"/>
      <c r="M266" s="152">
        <f t="shared" ref="M266:M267" ca="1" si="253">IF(INDIRECT($B$1&amp;L$154&amp;$B266)="〇",M$165,0)</f>
        <v>0</v>
      </c>
      <c r="N266" s="84"/>
      <c r="O266" s="152">
        <f t="shared" ca="1" si="250"/>
        <v>0</v>
      </c>
      <c r="P266" s="152">
        <f t="shared" ca="1" si="250"/>
        <v>0</v>
      </c>
      <c r="Q266" s="84"/>
      <c r="R266" s="152">
        <f t="shared" ref="R266:R267" ca="1" si="254">IF(INDIRECT($B$1&amp;Q$154&amp;$B266)="〇",R$165,0)</f>
        <v>0</v>
      </c>
      <c r="S266" s="143"/>
      <c r="T266" s="143"/>
      <c r="U266" s="150">
        <f t="shared" ca="1" si="189"/>
        <v>0</v>
      </c>
      <c r="X266" s="37">
        <f t="shared" ca="1" si="195"/>
        <v>0</v>
      </c>
      <c r="Y266" s="37">
        <f t="shared" ca="1" si="190"/>
        <v>0</v>
      </c>
      <c r="Z266" s="37">
        <f t="shared" ca="1" si="191"/>
        <v>0</v>
      </c>
      <c r="AA266" s="37">
        <f t="shared" ca="1" si="196"/>
        <v>0</v>
      </c>
      <c r="AB266" s="91" t="s">
        <v>14396</v>
      </c>
      <c r="AG266" s="107">
        <f t="shared" ca="1" si="197"/>
        <v>0</v>
      </c>
      <c r="AH266" s="102" t="str">
        <f t="shared" ca="1" si="192"/>
        <v/>
      </c>
      <c r="AJ266" s="121">
        <f ca="1">IF(I266="",0,IF(ISERROR(VLOOKUP(I266,Code!$AF$201:$AF$2116,1,FALSE)),1,0))</f>
        <v>0</v>
      </c>
      <c r="AK266" s="102" t="str">
        <f t="shared" ca="1" si="193"/>
        <v/>
      </c>
      <c r="AM266" s="107">
        <f t="shared" ca="1" si="198"/>
        <v>0</v>
      </c>
      <c r="AN266" s="102" t="str">
        <f t="shared" ca="1" si="199"/>
        <v/>
      </c>
      <c r="AO266" s="112" t="s">
        <v>14397</v>
      </c>
      <c r="AP266" s="107">
        <f t="shared" ca="1" si="200"/>
        <v>0</v>
      </c>
      <c r="AQ266" s="102" t="str">
        <f t="shared" ca="1" si="201"/>
        <v/>
      </c>
    </row>
    <row r="267" spans="2:49">
      <c r="B267" s="59">
        <v>213</v>
      </c>
      <c r="C267" s="41"/>
      <c r="D267" s="177">
        <f t="shared" ca="1" si="194"/>
        <v>0</v>
      </c>
      <c r="E267" s="72">
        <f t="shared" si="245"/>
        <v>44</v>
      </c>
      <c r="F267" s="72">
        <v>6</v>
      </c>
      <c r="G267" s="85">
        <f ca="1">ROUND(INDIRECT($B$1&amp;G$154&amp;$B267)*1000,0)</f>
        <v>0</v>
      </c>
      <c r="H267" s="85">
        <f t="shared" ca="1" si="251"/>
        <v>0</v>
      </c>
      <c r="I267" s="85" t="str">
        <f t="shared" ca="1" si="186"/>
        <v/>
      </c>
      <c r="J267" s="85">
        <f ca="1">INDIRECT($B$1&amp;I$154&amp;$B267)</f>
        <v>0</v>
      </c>
      <c r="K267" s="152">
        <f t="shared" ca="1" si="252"/>
        <v>0</v>
      </c>
      <c r="L267" s="84"/>
      <c r="M267" s="152">
        <f t="shared" ca="1" si="253"/>
        <v>0</v>
      </c>
      <c r="N267" s="84"/>
      <c r="O267" s="152">
        <f t="shared" ca="1" si="250"/>
        <v>0</v>
      </c>
      <c r="P267" s="152">
        <f t="shared" ca="1" si="250"/>
        <v>0</v>
      </c>
      <c r="Q267" s="84"/>
      <c r="R267" s="152">
        <f t="shared" ca="1" si="254"/>
        <v>0</v>
      </c>
      <c r="S267" s="143"/>
      <c r="T267" s="143"/>
      <c r="U267" s="150">
        <f t="shared" ca="1" si="189"/>
        <v>0</v>
      </c>
      <c r="X267" s="37">
        <f t="shared" ca="1" si="195"/>
        <v>0</v>
      </c>
      <c r="Y267" s="37">
        <f t="shared" ca="1" si="190"/>
        <v>0</v>
      </c>
      <c r="Z267" s="37">
        <f t="shared" ca="1" si="191"/>
        <v>0</v>
      </c>
      <c r="AA267" s="37">
        <f t="shared" ca="1" si="196"/>
        <v>0</v>
      </c>
      <c r="AB267" s="91" t="s">
        <v>14398</v>
      </c>
      <c r="AG267" s="107">
        <f t="shared" ca="1" si="197"/>
        <v>0</v>
      </c>
      <c r="AH267" s="102" t="str">
        <f t="shared" ca="1" si="192"/>
        <v/>
      </c>
      <c r="AJ267" s="121">
        <f ca="1">IF(I267="",0,IF(ISERROR(VLOOKUP(I267,Code!$AF$201:$AF$2116,1,FALSE)),1,0))</f>
        <v>0</v>
      </c>
      <c r="AK267" s="102" t="str">
        <f t="shared" ca="1" si="193"/>
        <v/>
      </c>
      <c r="AM267" s="107">
        <f t="shared" ca="1" si="198"/>
        <v>0</v>
      </c>
      <c r="AN267" s="102" t="str">
        <f t="shared" ca="1" si="199"/>
        <v/>
      </c>
      <c r="AO267" s="112" t="s">
        <v>14399</v>
      </c>
      <c r="AP267" s="107">
        <f t="shared" ca="1" si="200"/>
        <v>0</v>
      </c>
      <c r="AQ267" s="102" t="str">
        <f t="shared" ca="1" si="201"/>
        <v/>
      </c>
    </row>
    <row r="268" spans="2:49">
      <c r="B268" s="59">
        <v>209</v>
      </c>
      <c r="C268" s="41"/>
      <c r="D268" s="177">
        <f t="shared" ca="1" si="194"/>
        <v>0</v>
      </c>
      <c r="E268" s="72">
        <f t="shared" si="245"/>
        <v>44</v>
      </c>
      <c r="F268" s="72">
        <v>7</v>
      </c>
      <c r="G268" s="85">
        <f ca="1">ROUND(INDIRECT($B$1&amp;G$155&amp;$B268)*1000,0)</f>
        <v>0</v>
      </c>
      <c r="H268" s="85">
        <f ca="1">INDIRECT($B$1&amp;H$155&amp;$B268)</f>
        <v>0</v>
      </c>
      <c r="I268" s="85" t="str">
        <f t="shared" ca="1" si="186"/>
        <v/>
      </c>
      <c r="J268" s="85">
        <f ca="1">INDIRECT($B$1&amp;I$155&amp;$B268)</f>
        <v>0</v>
      </c>
      <c r="K268" s="152">
        <f ca="1">IF(INDIRECT($B$1&amp;J$155&amp;$B268)="〇",K$165,0)</f>
        <v>0</v>
      </c>
      <c r="L268" s="84"/>
      <c r="M268" s="152">
        <f ca="1">IF(INDIRECT($B$1&amp;L$155&amp;$B268)="〇",M$165,0)</f>
        <v>0</v>
      </c>
      <c r="N268" s="84"/>
      <c r="O268" s="152">
        <f t="shared" ref="O268:P270" ca="1" si="255">IF(INDIRECT($B$1&amp;N$155&amp;$B268)="〇",O$165,0)</f>
        <v>0</v>
      </c>
      <c r="P268" s="152">
        <f t="shared" ca="1" si="255"/>
        <v>0</v>
      </c>
      <c r="Q268" s="84"/>
      <c r="R268" s="152">
        <f ca="1">IF(INDIRECT($B$1&amp;Q$155&amp;$B268)="〇",R$165,0)</f>
        <v>0</v>
      </c>
      <c r="S268" s="143"/>
      <c r="T268" s="143"/>
      <c r="U268" s="150">
        <f t="shared" ca="1" si="189"/>
        <v>0</v>
      </c>
      <c r="X268" s="37">
        <f t="shared" ca="1" si="195"/>
        <v>0</v>
      </c>
      <c r="Y268" s="37">
        <f t="shared" ca="1" si="190"/>
        <v>0</v>
      </c>
      <c r="Z268" s="37">
        <f t="shared" ca="1" si="191"/>
        <v>0</v>
      </c>
      <c r="AA268" s="37">
        <f t="shared" ca="1" si="196"/>
        <v>0</v>
      </c>
      <c r="AB268" s="91" t="s">
        <v>14400</v>
      </c>
      <c r="AG268" s="107">
        <f t="shared" ca="1" si="197"/>
        <v>0</v>
      </c>
      <c r="AH268" s="102" t="str">
        <f t="shared" ca="1" si="192"/>
        <v/>
      </c>
      <c r="AJ268" s="121">
        <f ca="1">IF(I268="",0,IF(ISERROR(VLOOKUP(I268,Code!$AF$201:$AF$2116,1,FALSE)),1,0))</f>
        <v>0</v>
      </c>
      <c r="AK268" s="102" t="str">
        <f t="shared" ca="1" si="193"/>
        <v/>
      </c>
      <c r="AM268" s="107">
        <f t="shared" ca="1" si="198"/>
        <v>0</v>
      </c>
      <c r="AN268" s="102" t="str">
        <f t="shared" ca="1" si="199"/>
        <v/>
      </c>
      <c r="AO268" s="112" t="s">
        <v>14401</v>
      </c>
      <c r="AP268" s="107">
        <f t="shared" ca="1" si="200"/>
        <v>0</v>
      </c>
      <c r="AQ268" s="102" t="str">
        <f t="shared" ca="1" si="201"/>
        <v/>
      </c>
      <c r="AV268" s="102" t="str">
        <f ca="1">AH268&amp;AH269&amp;AH270&amp;AK268&amp;AK269&amp;AK270</f>
        <v/>
      </c>
      <c r="AW268" s="102" t="str">
        <f ca="1">AQ268&amp;AQ269&amp;AQ270</f>
        <v/>
      </c>
    </row>
    <row r="269" spans="2:49">
      <c r="B269" s="59">
        <v>211</v>
      </c>
      <c r="C269" s="41"/>
      <c r="D269" s="177">
        <f t="shared" ca="1" si="194"/>
        <v>0</v>
      </c>
      <c r="E269" s="72">
        <f t="shared" si="245"/>
        <v>44</v>
      </c>
      <c r="F269" s="72">
        <v>8</v>
      </c>
      <c r="G269" s="85">
        <f ca="1">ROUND(INDIRECT($B$1&amp;G$155&amp;$B269)*1000,0)</f>
        <v>0</v>
      </c>
      <c r="H269" s="85">
        <f t="shared" ref="H269:H270" ca="1" si="256">INDIRECT($B$1&amp;H$155&amp;$B269)</f>
        <v>0</v>
      </c>
      <c r="I269" s="85" t="str">
        <f t="shared" ca="1" si="186"/>
        <v/>
      </c>
      <c r="J269" s="85">
        <f ca="1">INDIRECT($B$1&amp;I$155&amp;$B269)</f>
        <v>0</v>
      </c>
      <c r="K269" s="152">
        <f t="shared" ref="K269:K270" ca="1" si="257">IF(INDIRECT($B$1&amp;J$155&amp;$B269)="〇",K$165,0)</f>
        <v>0</v>
      </c>
      <c r="L269" s="84"/>
      <c r="M269" s="152">
        <f t="shared" ref="M269:M270" ca="1" si="258">IF(INDIRECT($B$1&amp;L$155&amp;$B269)="〇",M$165,0)</f>
        <v>0</v>
      </c>
      <c r="N269" s="84"/>
      <c r="O269" s="152">
        <f t="shared" ca="1" si="255"/>
        <v>0</v>
      </c>
      <c r="P269" s="152">
        <f t="shared" ca="1" si="255"/>
        <v>0</v>
      </c>
      <c r="Q269" s="84"/>
      <c r="R269" s="152">
        <f t="shared" ref="R269:R270" ca="1" si="259">IF(INDIRECT($B$1&amp;Q$155&amp;$B269)="〇",R$165,0)</f>
        <v>0</v>
      </c>
      <c r="S269" s="143"/>
      <c r="T269" s="143"/>
      <c r="U269" s="150">
        <f t="shared" ca="1" si="189"/>
        <v>0</v>
      </c>
      <c r="X269" s="37">
        <f t="shared" ca="1" si="195"/>
        <v>0</v>
      </c>
      <c r="Y269" s="37">
        <f t="shared" ca="1" si="190"/>
        <v>0</v>
      </c>
      <c r="Z269" s="37">
        <f t="shared" ca="1" si="191"/>
        <v>0</v>
      </c>
      <c r="AA269" s="37">
        <f t="shared" ca="1" si="196"/>
        <v>0</v>
      </c>
      <c r="AB269" s="91" t="s">
        <v>14402</v>
      </c>
      <c r="AG269" s="107">
        <f t="shared" ca="1" si="197"/>
        <v>0</v>
      </c>
      <c r="AH269" s="102" t="str">
        <f t="shared" ca="1" si="192"/>
        <v/>
      </c>
      <c r="AJ269" s="121">
        <f ca="1">IF(I269="",0,IF(ISERROR(VLOOKUP(I269,Code!$AF$201:$AF$2116,1,FALSE)),1,0))</f>
        <v>0</v>
      </c>
      <c r="AK269" s="102" t="str">
        <f t="shared" ca="1" si="193"/>
        <v/>
      </c>
      <c r="AM269" s="107">
        <f t="shared" ca="1" si="198"/>
        <v>0</v>
      </c>
      <c r="AN269" s="102" t="str">
        <f t="shared" ca="1" si="199"/>
        <v/>
      </c>
      <c r="AO269" s="112" t="s">
        <v>14403</v>
      </c>
      <c r="AP269" s="107">
        <f t="shared" ca="1" si="200"/>
        <v>0</v>
      </c>
      <c r="AQ269" s="102" t="str">
        <f t="shared" ca="1" si="201"/>
        <v/>
      </c>
    </row>
    <row r="270" spans="2:49">
      <c r="B270" s="59">
        <v>213</v>
      </c>
      <c r="C270" s="41"/>
      <c r="D270" s="177">
        <f t="shared" ca="1" si="194"/>
        <v>0</v>
      </c>
      <c r="E270" s="72">
        <f t="shared" si="245"/>
        <v>44</v>
      </c>
      <c r="F270" s="72">
        <v>9</v>
      </c>
      <c r="G270" s="85">
        <f ca="1">ROUND(INDIRECT($B$1&amp;G$155&amp;$B270)*1000,0)</f>
        <v>0</v>
      </c>
      <c r="H270" s="85">
        <f t="shared" ca="1" si="256"/>
        <v>0</v>
      </c>
      <c r="I270" s="85" t="str">
        <f t="shared" ca="1" si="186"/>
        <v/>
      </c>
      <c r="J270" s="85">
        <f ca="1">INDIRECT($B$1&amp;I$155&amp;$B270)</f>
        <v>0</v>
      </c>
      <c r="K270" s="152">
        <f t="shared" ca="1" si="257"/>
        <v>0</v>
      </c>
      <c r="L270" s="84"/>
      <c r="M270" s="152">
        <f t="shared" ca="1" si="258"/>
        <v>0</v>
      </c>
      <c r="N270" s="84"/>
      <c r="O270" s="152">
        <f t="shared" ca="1" si="255"/>
        <v>0</v>
      </c>
      <c r="P270" s="152">
        <f t="shared" ca="1" si="255"/>
        <v>0</v>
      </c>
      <c r="Q270" s="84"/>
      <c r="R270" s="152">
        <f t="shared" ca="1" si="259"/>
        <v>0</v>
      </c>
      <c r="S270" s="143"/>
      <c r="T270" s="143"/>
      <c r="U270" s="150">
        <f t="shared" ca="1" si="189"/>
        <v>0</v>
      </c>
      <c r="X270" s="37">
        <f t="shared" ca="1" si="195"/>
        <v>0</v>
      </c>
      <c r="Y270" s="37">
        <f t="shared" ca="1" si="190"/>
        <v>0</v>
      </c>
      <c r="Z270" s="37">
        <f t="shared" ca="1" si="191"/>
        <v>0</v>
      </c>
      <c r="AA270" s="37">
        <f t="shared" ca="1" si="196"/>
        <v>0</v>
      </c>
      <c r="AB270" s="91" t="s">
        <v>14404</v>
      </c>
      <c r="AG270" s="107">
        <f t="shared" ca="1" si="197"/>
        <v>0</v>
      </c>
      <c r="AH270" s="102" t="str">
        <f t="shared" ca="1" si="192"/>
        <v/>
      </c>
      <c r="AJ270" s="121">
        <f ca="1">IF(I270="",0,IF(ISERROR(VLOOKUP(I270,Code!$AF$201:$AF$2116,1,FALSE)),1,0))</f>
        <v>0</v>
      </c>
      <c r="AK270" s="102" t="str">
        <f t="shared" ca="1" si="193"/>
        <v/>
      </c>
      <c r="AM270" s="107">
        <f t="shared" ca="1" si="198"/>
        <v>0</v>
      </c>
      <c r="AN270" s="102" t="str">
        <f t="shared" ca="1" si="199"/>
        <v/>
      </c>
      <c r="AO270" s="112" t="s">
        <v>14405</v>
      </c>
      <c r="AP270" s="107">
        <f t="shared" ca="1" si="200"/>
        <v>0</v>
      </c>
      <c r="AQ270" s="102" t="str">
        <f t="shared" ca="1" si="201"/>
        <v/>
      </c>
    </row>
    <row r="271" spans="2:49">
      <c r="B271" s="59">
        <v>209</v>
      </c>
      <c r="C271" s="41"/>
      <c r="D271" s="177">
        <f t="shared" ca="1" si="194"/>
        <v>0</v>
      </c>
      <c r="E271" s="72">
        <f t="shared" si="245"/>
        <v>44</v>
      </c>
      <c r="F271" s="72">
        <v>10</v>
      </c>
      <c r="G271" s="85">
        <f ca="1">ROUND(INDIRECT($B$1&amp;G$156&amp;$B271)*1000,0)</f>
        <v>0</v>
      </c>
      <c r="H271" s="85">
        <f ca="1">INDIRECT($B$1&amp;H$156&amp;$B271)</f>
        <v>0</v>
      </c>
      <c r="I271" s="85" t="str">
        <f t="shared" ca="1" si="186"/>
        <v/>
      </c>
      <c r="J271" s="85">
        <f ca="1">INDIRECT($B$1&amp;I$156&amp;$B271)</f>
        <v>0</v>
      </c>
      <c r="K271" s="152">
        <f ca="1">IF(INDIRECT($B$1&amp;J$156&amp;$B271)="〇",K$165,0)</f>
        <v>0</v>
      </c>
      <c r="L271" s="84"/>
      <c r="M271" s="152">
        <f ca="1">IF(INDIRECT($B$1&amp;L$156&amp;$B271)="〇",M$165,0)</f>
        <v>0</v>
      </c>
      <c r="N271" s="84"/>
      <c r="O271" s="152">
        <f t="shared" ref="O271:P273" ca="1" si="260">IF(INDIRECT($B$1&amp;N$156&amp;$B271)="〇",O$165,0)</f>
        <v>0</v>
      </c>
      <c r="P271" s="152">
        <f t="shared" ca="1" si="260"/>
        <v>0</v>
      </c>
      <c r="Q271" s="84"/>
      <c r="R271" s="152">
        <f ca="1">IF(INDIRECT($B$1&amp;Q$156&amp;$B271)="〇",R$165,0)</f>
        <v>0</v>
      </c>
      <c r="S271" s="143"/>
      <c r="T271" s="143"/>
      <c r="U271" s="150">
        <f t="shared" ca="1" si="189"/>
        <v>0</v>
      </c>
      <c r="X271" s="37">
        <f t="shared" ca="1" si="195"/>
        <v>0</v>
      </c>
      <c r="Y271" s="37">
        <f t="shared" ca="1" si="190"/>
        <v>0</v>
      </c>
      <c r="Z271" s="37">
        <f t="shared" ca="1" si="191"/>
        <v>0</v>
      </c>
      <c r="AA271" s="37">
        <f t="shared" ca="1" si="196"/>
        <v>0</v>
      </c>
      <c r="AB271" s="91" t="s">
        <v>14406</v>
      </c>
      <c r="AG271" s="107">
        <f t="shared" ca="1" si="197"/>
        <v>0</v>
      </c>
      <c r="AH271" s="102" t="str">
        <f t="shared" ca="1" si="192"/>
        <v/>
      </c>
      <c r="AJ271" s="121">
        <f ca="1">IF(I271="",0,IF(ISERROR(VLOOKUP(I271,Code!$AF$201:$AF$2116,1,FALSE)),1,0))</f>
        <v>0</v>
      </c>
      <c r="AK271" s="102" t="str">
        <f t="shared" ca="1" si="193"/>
        <v/>
      </c>
      <c r="AM271" s="107">
        <f t="shared" ca="1" si="198"/>
        <v>0</v>
      </c>
      <c r="AN271" s="102" t="str">
        <f t="shared" ca="1" si="199"/>
        <v/>
      </c>
      <c r="AO271" s="112" t="s">
        <v>14407</v>
      </c>
      <c r="AP271" s="107">
        <f t="shared" ca="1" si="200"/>
        <v>0</v>
      </c>
      <c r="AQ271" s="102" t="str">
        <f t="shared" ca="1" si="201"/>
        <v/>
      </c>
      <c r="AV271" s="102" t="str">
        <f ca="1">AH271&amp;AH272&amp;AH273&amp;AK271&amp;AK272&amp;AK273</f>
        <v/>
      </c>
      <c r="AW271" s="102" t="str">
        <f ca="1">AQ271&amp;AQ272&amp;AQ273</f>
        <v/>
      </c>
    </row>
    <row r="272" spans="2:49">
      <c r="B272" s="59">
        <v>211</v>
      </c>
      <c r="C272" s="41"/>
      <c r="D272" s="177">
        <f t="shared" ca="1" si="194"/>
        <v>0</v>
      </c>
      <c r="E272" s="72">
        <f t="shared" si="245"/>
        <v>44</v>
      </c>
      <c r="F272" s="72">
        <v>11</v>
      </c>
      <c r="G272" s="85">
        <f ca="1">ROUND(INDIRECT($B$1&amp;G$156&amp;$B272)*1000,0)</f>
        <v>0</v>
      </c>
      <c r="H272" s="85">
        <f t="shared" ref="H272:H273" ca="1" si="261">INDIRECT($B$1&amp;H$156&amp;$B272)</f>
        <v>0</v>
      </c>
      <c r="I272" s="85" t="str">
        <f t="shared" ca="1" si="186"/>
        <v/>
      </c>
      <c r="J272" s="85">
        <f ca="1">INDIRECT($B$1&amp;I$156&amp;$B272)</f>
        <v>0</v>
      </c>
      <c r="K272" s="152">
        <f t="shared" ref="K272:K273" ca="1" si="262">IF(INDIRECT($B$1&amp;J$156&amp;$B272)="〇",K$165,0)</f>
        <v>0</v>
      </c>
      <c r="L272" s="84"/>
      <c r="M272" s="152">
        <f t="shared" ref="M272:M273" ca="1" si="263">IF(INDIRECT($B$1&amp;L$156&amp;$B272)="〇",M$165,0)</f>
        <v>0</v>
      </c>
      <c r="N272" s="84"/>
      <c r="O272" s="152">
        <f t="shared" ca="1" si="260"/>
        <v>0</v>
      </c>
      <c r="P272" s="152">
        <f t="shared" ca="1" si="260"/>
        <v>0</v>
      </c>
      <c r="Q272" s="84"/>
      <c r="R272" s="152">
        <f t="shared" ref="R272:R273" ca="1" si="264">IF(INDIRECT($B$1&amp;Q$156&amp;$B272)="〇",R$165,0)</f>
        <v>0</v>
      </c>
      <c r="S272" s="143"/>
      <c r="T272" s="143"/>
      <c r="U272" s="150">
        <f t="shared" ca="1" si="189"/>
        <v>0</v>
      </c>
      <c r="X272" s="37">
        <f t="shared" ca="1" si="195"/>
        <v>0</v>
      </c>
      <c r="Y272" s="37">
        <f t="shared" ca="1" si="190"/>
        <v>0</v>
      </c>
      <c r="Z272" s="37">
        <f t="shared" ca="1" si="191"/>
        <v>0</v>
      </c>
      <c r="AA272" s="37">
        <f t="shared" ca="1" si="196"/>
        <v>0</v>
      </c>
      <c r="AB272" s="91" t="s">
        <v>14408</v>
      </c>
      <c r="AG272" s="107">
        <f t="shared" ca="1" si="197"/>
        <v>0</v>
      </c>
      <c r="AH272" s="102" t="str">
        <f t="shared" ca="1" si="192"/>
        <v/>
      </c>
      <c r="AJ272" s="121">
        <f ca="1">IF(I272="",0,IF(ISERROR(VLOOKUP(I272,Code!$AF$201:$AF$2116,1,FALSE)),1,0))</f>
        <v>0</v>
      </c>
      <c r="AK272" s="102" t="str">
        <f t="shared" ca="1" si="193"/>
        <v/>
      </c>
      <c r="AM272" s="107">
        <f t="shared" ca="1" si="198"/>
        <v>0</v>
      </c>
      <c r="AN272" s="102" t="str">
        <f t="shared" ca="1" si="199"/>
        <v/>
      </c>
      <c r="AO272" s="112" t="s">
        <v>14409</v>
      </c>
      <c r="AP272" s="107">
        <f t="shared" ca="1" si="200"/>
        <v>0</v>
      </c>
      <c r="AQ272" s="102" t="str">
        <f t="shared" ca="1" si="201"/>
        <v/>
      </c>
    </row>
    <row r="273" spans="2:49">
      <c r="B273" s="59">
        <v>213</v>
      </c>
      <c r="C273" s="41"/>
      <c r="D273" s="177">
        <f t="shared" ca="1" si="194"/>
        <v>0</v>
      </c>
      <c r="E273" s="72">
        <f t="shared" si="245"/>
        <v>44</v>
      </c>
      <c r="F273" s="72">
        <v>12</v>
      </c>
      <c r="G273" s="85">
        <f ca="1">ROUND(INDIRECT($B$1&amp;G$156&amp;$B273)*1000,0)</f>
        <v>0</v>
      </c>
      <c r="H273" s="85">
        <f t="shared" ca="1" si="261"/>
        <v>0</v>
      </c>
      <c r="I273" s="85" t="str">
        <f t="shared" ca="1" si="186"/>
        <v/>
      </c>
      <c r="J273" s="85">
        <f ca="1">INDIRECT($B$1&amp;I$156&amp;$B273)</f>
        <v>0</v>
      </c>
      <c r="K273" s="152">
        <f t="shared" ca="1" si="262"/>
        <v>0</v>
      </c>
      <c r="L273" s="84"/>
      <c r="M273" s="152">
        <f t="shared" ca="1" si="263"/>
        <v>0</v>
      </c>
      <c r="N273" s="84"/>
      <c r="O273" s="152">
        <f t="shared" ca="1" si="260"/>
        <v>0</v>
      </c>
      <c r="P273" s="152">
        <f t="shared" ca="1" si="260"/>
        <v>0</v>
      </c>
      <c r="Q273" s="84"/>
      <c r="R273" s="152">
        <f t="shared" ca="1" si="264"/>
        <v>0</v>
      </c>
      <c r="S273" s="143"/>
      <c r="T273" s="143"/>
      <c r="U273" s="150">
        <f t="shared" ca="1" si="189"/>
        <v>0</v>
      </c>
      <c r="X273" s="37">
        <f t="shared" ca="1" si="195"/>
        <v>0</v>
      </c>
      <c r="Y273" s="37">
        <f t="shared" ca="1" si="190"/>
        <v>0</v>
      </c>
      <c r="Z273" s="37">
        <f t="shared" ca="1" si="191"/>
        <v>0</v>
      </c>
      <c r="AA273" s="37">
        <f t="shared" ca="1" si="196"/>
        <v>0</v>
      </c>
      <c r="AB273" s="91" t="s">
        <v>14410</v>
      </c>
      <c r="AG273" s="107">
        <f t="shared" ca="1" si="197"/>
        <v>0</v>
      </c>
      <c r="AH273" s="102" t="str">
        <f t="shared" ca="1" si="192"/>
        <v/>
      </c>
      <c r="AJ273" s="121">
        <f ca="1">IF(I273="",0,IF(ISERROR(VLOOKUP(I273,Code!$AF$201:$AF$2116,1,FALSE)),1,0))</f>
        <v>0</v>
      </c>
      <c r="AK273" s="102" t="str">
        <f t="shared" ca="1" si="193"/>
        <v/>
      </c>
      <c r="AM273" s="107">
        <f t="shared" ca="1" si="198"/>
        <v>0</v>
      </c>
      <c r="AN273" s="102" t="str">
        <f t="shared" ca="1" si="199"/>
        <v/>
      </c>
      <c r="AO273" s="112" t="s">
        <v>14411</v>
      </c>
      <c r="AP273" s="107">
        <f t="shared" ca="1" si="200"/>
        <v>0</v>
      </c>
      <c r="AQ273" s="102" t="str">
        <f t="shared" ca="1" si="201"/>
        <v/>
      </c>
    </row>
    <row r="274" spans="2:49">
      <c r="B274" s="59">
        <v>215</v>
      </c>
      <c r="C274" s="41"/>
      <c r="D274" s="177">
        <f t="shared" ca="1" si="194"/>
        <v>0</v>
      </c>
      <c r="E274" s="72">
        <f>E262+1</f>
        <v>45</v>
      </c>
      <c r="F274" s="72">
        <v>1</v>
      </c>
      <c r="G274" s="85">
        <f ca="1">ROUND(INDIRECT($B$1&amp;G$153&amp;$B274)*1000,0)</f>
        <v>0</v>
      </c>
      <c r="H274" s="85">
        <f ca="1">INDIRECT($B$1&amp;H$153&amp;$B274)</f>
        <v>0</v>
      </c>
      <c r="I274" s="85" t="str">
        <f t="shared" ca="1" si="186"/>
        <v/>
      </c>
      <c r="J274" s="85">
        <f ca="1">INDIRECT($B$1&amp;I$153&amp;$B274)</f>
        <v>0</v>
      </c>
      <c r="K274" s="84"/>
      <c r="L274" s="84"/>
      <c r="M274" s="152">
        <f ca="1">IF(INDIRECT($B$1&amp;L$153&amp;$B274)="〇",M$165,0)</f>
        <v>0</v>
      </c>
      <c r="N274" s="84"/>
      <c r="O274" s="152">
        <f ca="1">IF(INDIRECT($B$1&amp;N$153&amp;$B274)="〇",O$165,0)</f>
        <v>0</v>
      </c>
      <c r="P274" s="84"/>
      <c r="Q274" s="84"/>
      <c r="R274" s="152">
        <f ca="1">IF(INDIRECT($B$1&amp;Q$153&amp;$B274)="〇",R$165,0)</f>
        <v>0</v>
      </c>
      <c r="S274" s="143" t="s">
        <v>13834</v>
      </c>
      <c r="T274" s="143"/>
      <c r="U274" s="150">
        <f t="shared" ca="1" si="189"/>
        <v>0</v>
      </c>
      <c r="W274" s="37">
        <f ca="1">I147</f>
        <v>0</v>
      </c>
      <c r="X274" s="37">
        <f t="shared" ca="1" si="195"/>
        <v>0</v>
      </c>
      <c r="Y274" s="37">
        <f t="shared" ca="1" si="190"/>
        <v>0</v>
      </c>
      <c r="Z274" s="37">
        <f t="shared" ca="1" si="191"/>
        <v>0</v>
      </c>
      <c r="AA274" s="37">
        <f t="shared" ca="1" si="196"/>
        <v>0</v>
      </c>
      <c r="AB274" s="91" t="s">
        <v>14412</v>
      </c>
      <c r="AD274" s="189"/>
      <c r="AE274" s="189"/>
      <c r="AF274" s="190" t="s">
        <v>14413</v>
      </c>
      <c r="AG274" s="107">
        <f t="shared" ca="1" si="197"/>
        <v>0</v>
      </c>
      <c r="AH274" s="102" t="str">
        <f t="shared" ca="1" si="192"/>
        <v/>
      </c>
      <c r="AJ274" s="121">
        <f ca="1">IF(I274="",0,IF(ISERROR(VLOOKUP(I274,Code!$AF$201:$AF$2116,1,FALSE)),1,0))</f>
        <v>0</v>
      </c>
      <c r="AK274" s="102" t="str">
        <f t="shared" ca="1" si="193"/>
        <v/>
      </c>
      <c r="AM274" s="107">
        <f t="shared" ca="1" si="198"/>
        <v>0</v>
      </c>
      <c r="AN274" s="102" t="str">
        <f t="shared" ca="1" si="199"/>
        <v/>
      </c>
      <c r="AO274" s="112" t="s">
        <v>14414</v>
      </c>
      <c r="AP274" s="107">
        <f t="shared" ca="1" si="200"/>
        <v>0</v>
      </c>
      <c r="AQ274" s="102" t="str">
        <f t="shared" ca="1" si="201"/>
        <v/>
      </c>
      <c r="AT274" s="102" t="str">
        <f ca="1">AW274&amp;AW277&amp;AW280&amp;AW283</f>
        <v/>
      </c>
      <c r="AV274" s="102" t="str">
        <f ca="1">AE274&amp;AE275&amp;AE276&amp;AH274&amp;AH275&amp;AH276&amp;AK274&amp;AK275&amp;AK276&amp;AN274&amp;AN275&amp;AN276</f>
        <v/>
      </c>
      <c r="AW274" s="102" t="str">
        <f ca="1">AQ274&amp;AQ275&amp;AQ276</f>
        <v/>
      </c>
    </row>
    <row r="275" spans="2:49">
      <c r="B275" s="59">
        <v>217</v>
      </c>
      <c r="C275" s="41"/>
      <c r="D275" s="177">
        <f t="shared" ca="1" si="194"/>
        <v>0</v>
      </c>
      <c r="E275" s="72">
        <f t="shared" ref="E275:E285" si="265">E274</f>
        <v>45</v>
      </c>
      <c r="F275" s="72">
        <v>2</v>
      </c>
      <c r="G275" s="85">
        <f ca="1">ROUND(INDIRECT($B$1&amp;G$153&amp;$B275)*1000,0)</f>
        <v>0</v>
      </c>
      <c r="H275" s="85">
        <f t="shared" ref="H275:H276" ca="1" si="266">INDIRECT($B$1&amp;H$153&amp;$B275)</f>
        <v>0</v>
      </c>
      <c r="I275" s="85" t="str">
        <f t="shared" ca="1" si="186"/>
        <v/>
      </c>
      <c r="J275" s="85">
        <f ca="1">INDIRECT($B$1&amp;I$153&amp;$B275)</f>
        <v>0</v>
      </c>
      <c r="K275" s="84"/>
      <c r="L275" s="84"/>
      <c r="M275" s="152">
        <f t="shared" ref="M275:M276" ca="1" si="267">IF(INDIRECT($B$1&amp;L$153&amp;$B275)="〇",M$165,0)</f>
        <v>0</v>
      </c>
      <c r="N275" s="84"/>
      <c r="O275" s="152">
        <f t="shared" ref="O275:O276" ca="1" si="268">IF(INDIRECT($B$1&amp;N$153&amp;$B275)="〇",O$165,0)</f>
        <v>0</v>
      </c>
      <c r="P275" s="84"/>
      <c r="Q275" s="84"/>
      <c r="R275" s="152">
        <f t="shared" ref="R275:R276" ca="1" si="269">IF(INDIRECT($B$1&amp;Q$153&amp;$B275)="〇",R$165,0)</f>
        <v>0</v>
      </c>
      <c r="S275" s="143"/>
      <c r="T275" s="143"/>
      <c r="U275" s="150">
        <f t="shared" ca="1" si="189"/>
        <v>0</v>
      </c>
      <c r="W275" s="37">
        <f ca="1">SUM(G274:G285)</f>
        <v>0</v>
      </c>
      <c r="X275" s="37">
        <f t="shared" ca="1" si="195"/>
        <v>0</v>
      </c>
      <c r="Y275" s="37">
        <f t="shared" ca="1" si="190"/>
        <v>0</v>
      </c>
      <c r="Z275" s="37">
        <f t="shared" ca="1" si="191"/>
        <v>0</v>
      </c>
      <c r="AA275" s="37">
        <f t="shared" ca="1" si="196"/>
        <v>0</v>
      </c>
      <c r="AB275" s="91" t="s">
        <v>14415</v>
      </c>
      <c r="AD275" s="189"/>
      <c r="AE275" s="189"/>
      <c r="AF275" s="190" t="s">
        <v>14416</v>
      </c>
      <c r="AG275" s="107">
        <f t="shared" ca="1" si="197"/>
        <v>0</v>
      </c>
      <c r="AH275" s="102" t="str">
        <f t="shared" ca="1" si="192"/>
        <v/>
      </c>
      <c r="AJ275" s="121">
        <f ca="1">IF(I275="",0,IF(ISERROR(VLOOKUP(I275,Code!$AF$201:$AF$2116,1,FALSE)),1,0))</f>
        <v>0</v>
      </c>
      <c r="AK275" s="102" t="str">
        <f t="shared" ca="1" si="193"/>
        <v/>
      </c>
      <c r="AM275" s="107">
        <f t="shared" ca="1" si="198"/>
        <v>0</v>
      </c>
      <c r="AN275" s="102" t="str">
        <f t="shared" ca="1" si="199"/>
        <v/>
      </c>
      <c r="AO275" s="112" t="s">
        <v>14417</v>
      </c>
      <c r="AP275" s="107">
        <f t="shared" ca="1" si="200"/>
        <v>0</v>
      </c>
      <c r="AQ275" s="102" t="str">
        <f t="shared" ca="1" si="201"/>
        <v/>
      </c>
    </row>
    <row r="276" spans="2:49">
      <c r="B276" s="59">
        <v>219</v>
      </c>
      <c r="C276" s="41"/>
      <c r="D276" s="177">
        <f t="shared" ca="1" si="194"/>
        <v>0</v>
      </c>
      <c r="E276" s="72">
        <f t="shared" si="265"/>
        <v>45</v>
      </c>
      <c r="F276" s="72">
        <v>3</v>
      </c>
      <c r="G276" s="85">
        <f ca="1">ROUND(INDIRECT($B$1&amp;G$153&amp;$B276)*1000,0)</f>
        <v>0</v>
      </c>
      <c r="H276" s="85">
        <f t="shared" ca="1" si="266"/>
        <v>0</v>
      </c>
      <c r="I276" s="85" t="str">
        <f t="shared" ca="1" si="186"/>
        <v/>
      </c>
      <c r="J276" s="85">
        <f ca="1">INDIRECT($B$1&amp;I$153&amp;$B276)</f>
        <v>0</v>
      </c>
      <c r="K276" s="84"/>
      <c r="L276" s="84"/>
      <c r="M276" s="152">
        <f t="shared" ca="1" si="267"/>
        <v>0</v>
      </c>
      <c r="N276" s="84"/>
      <c r="O276" s="152">
        <f t="shared" ca="1" si="268"/>
        <v>0</v>
      </c>
      <c r="P276" s="84"/>
      <c r="Q276" s="84"/>
      <c r="R276" s="152">
        <f t="shared" ca="1" si="269"/>
        <v>0</v>
      </c>
      <c r="S276" s="143"/>
      <c r="T276" s="143"/>
      <c r="U276" s="150">
        <f t="shared" ca="1" si="189"/>
        <v>0</v>
      </c>
      <c r="X276" s="37">
        <f t="shared" ca="1" si="195"/>
        <v>0</v>
      </c>
      <c r="Y276" s="37">
        <f t="shared" ca="1" si="190"/>
        <v>0</v>
      </c>
      <c r="Z276" s="37">
        <f t="shared" ca="1" si="191"/>
        <v>0</v>
      </c>
      <c r="AA276" s="37">
        <f t="shared" ca="1" si="196"/>
        <v>0</v>
      </c>
      <c r="AB276" s="91" t="s">
        <v>14418</v>
      </c>
      <c r="AD276" s="189"/>
      <c r="AE276" s="189"/>
      <c r="AF276" s="190" t="s">
        <v>14419</v>
      </c>
      <c r="AG276" s="107">
        <f t="shared" ca="1" si="197"/>
        <v>0</v>
      </c>
      <c r="AH276" s="102" t="str">
        <f t="shared" ca="1" si="192"/>
        <v/>
      </c>
      <c r="AJ276" s="121">
        <f ca="1">IF(I276="",0,IF(ISERROR(VLOOKUP(I276,Code!$AF$201:$AF$2116,1,FALSE)),1,0))</f>
        <v>0</v>
      </c>
      <c r="AK276" s="102" t="str">
        <f t="shared" ca="1" si="193"/>
        <v/>
      </c>
      <c r="AM276" s="107">
        <f t="shared" ca="1" si="198"/>
        <v>0</v>
      </c>
      <c r="AN276" s="102" t="str">
        <f t="shared" ca="1" si="199"/>
        <v/>
      </c>
      <c r="AO276" s="112" t="s">
        <v>14420</v>
      </c>
      <c r="AP276" s="107">
        <f t="shared" ca="1" si="200"/>
        <v>0</v>
      </c>
      <c r="AQ276" s="102" t="str">
        <f t="shared" ca="1" si="201"/>
        <v/>
      </c>
    </row>
    <row r="277" spans="2:49">
      <c r="B277" s="59">
        <v>215</v>
      </c>
      <c r="C277" s="41"/>
      <c r="D277" s="177">
        <f t="shared" ca="1" si="194"/>
        <v>0</v>
      </c>
      <c r="E277" s="72">
        <f t="shared" si="265"/>
        <v>45</v>
      </c>
      <c r="F277" s="72">
        <v>4</v>
      </c>
      <c r="G277" s="85">
        <f ca="1">ROUND(INDIRECT($B$1&amp;G$154&amp;$B277)*1000,0)</f>
        <v>0</v>
      </c>
      <c r="H277" s="85">
        <f ca="1">INDIRECT($B$1&amp;H$154&amp;$B277)</f>
        <v>0</v>
      </c>
      <c r="I277" s="85" t="str">
        <f t="shared" ca="1" si="186"/>
        <v/>
      </c>
      <c r="J277" s="85">
        <f ca="1">INDIRECT($B$1&amp;I$154&amp;$B277)</f>
        <v>0</v>
      </c>
      <c r="K277" s="84"/>
      <c r="L277" s="84"/>
      <c r="M277" s="152">
        <f ca="1">IF(INDIRECT($B$1&amp;L$154&amp;$B277)="〇",M$165,0)</f>
        <v>0</v>
      </c>
      <c r="N277" s="84"/>
      <c r="O277" s="152">
        <f ca="1">IF(INDIRECT($B$1&amp;N$154&amp;$B277)="〇",O$165,0)</f>
        <v>0</v>
      </c>
      <c r="P277" s="84"/>
      <c r="Q277" s="84"/>
      <c r="R277" s="152">
        <f ca="1">IF(INDIRECT($B$1&amp;Q$154&amp;$B277)="〇",R$165,0)</f>
        <v>0</v>
      </c>
      <c r="S277" s="143"/>
      <c r="T277" s="143"/>
      <c r="U277" s="150">
        <f t="shared" ca="1" si="189"/>
        <v>0</v>
      </c>
      <c r="X277" s="37">
        <f t="shared" ca="1" si="195"/>
        <v>0</v>
      </c>
      <c r="Y277" s="37">
        <f t="shared" ca="1" si="190"/>
        <v>0</v>
      </c>
      <c r="Z277" s="37">
        <f t="shared" ca="1" si="191"/>
        <v>0</v>
      </c>
      <c r="AA277" s="37">
        <f t="shared" ca="1" si="196"/>
        <v>0</v>
      </c>
      <c r="AB277" s="91" t="s">
        <v>14421</v>
      </c>
      <c r="AG277" s="107">
        <f t="shared" ca="1" si="197"/>
        <v>0</v>
      </c>
      <c r="AH277" s="102" t="str">
        <f t="shared" ca="1" si="192"/>
        <v/>
      </c>
      <c r="AJ277" s="121">
        <f ca="1">IF(I277="",0,IF(ISERROR(VLOOKUP(I277,Code!$AF$201:$AF$2116,1,FALSE)),1,0))</f>
        <v>0</v>
      </c>
      <c r="AK277" s="102" t="str">
        <f t="shared" ca="1" si="193"/>
        <v/>
      </c>
      <c r="AM277" s="107">
        <f t="shared" ca="1" si="198"/>
        <v>0</v>
      </c>
      <c r="AN277" s="102" t="str">
        <f t="shared" ca="1" si="199"/>
        <v/>
      </c>
      <c r="AO277" s="112" t="s">
        <v>14422</v>
      </c>
      <c r="AP277" s="107">
        <f t="shared" ca="1" si="200"/>
        <v>0</v>
      </c>
      <c r="AQ277" s="102" t="str">
        <f t="shared" ca="1" si="201"/>
        <v/>
      </c>
      <c r="AV277" s="102" t="str">
        <f ca="1">AH277&amp;AH278&amp;AH279&amp;AK277&amp;AK278&amp;AK279&amp;AN277&amp;AN278&amp;AN279</f>
        <v/>
      </c>
      <c r="AW277" s="102" t="str">
        <f ca="1">AQ277&amp;AQ278&amp;AQ279</f>
        <v/>
      </c>
    </row>
    <row r="278" spans="2:49">
      <c r="B278" s="59">
        <v>217</v>
      </c>
      <c r="C278" s="41"/>
      <c r="D278" s="177">
        <f t="shared" ca="1" si="194"/>
        <v>0</v>
      </c>
      <c r="E278" s="72">
        <f t="shared" si="265"/>
        <v>45</v>
      </c>
      <c r="F278" s="72">
        <v>5</v>
      </c>
      <c r="G278" s="85">
        <f ca="1">ROUND(INDIRECT($B$1&amp;G$154&amp;$B278)*1000,0)</f>
        <v>0</v>
      </c>
      <c r="H278" s="85">
        <f t="shared" ref="H278:H279" ca="1" si="270">INDIRECT($B$1&amp;H$154&amp;$B278)</f>
        <v>0</v>
      </c>
      <c r="I278" s="85" t="str">
        <f t="shared" ca="1" si="186"/>
        <v/>
      </c>
      <c r="J278" s="85">
        <f ca="1">INDIRECT($B$1&amp;I$154&amp;$B278)</f>
        <v>0</v>
      </c>
      <c r="K278" s="84"/>
      <c r="L278" s="84"/>
      <c r="M278" s="152">
        <f t="shared" ref="M278:M279" ca="1" si="271">IF(INDIRECT($B$1&amp;L$154&amp;$B278)="〇",M$165,0)</f>
        <v>0</v>
      </c>
      <c r="N278" s="84"/>
      <c r="O278" s="152">
        <f t="shared" ref="O278:O279" ca="1" si="272">IF(INDIRECT($B$1&amp;N$154&amp;$B278)="〇",O$165,0)</f>
        <v>0</v>
      </c>
      <c r="P278" s="84"/>
      <c r="Q278" s="84"/>
      <c r="R278" s="152">
        <f t="shared" ref="R278:R279" ca="1" si="273">IF(INDIRECT($B$1&amp;Q$154&amp;$B278)="〇",R$165,0)</f>
        <v>0</v>
      </c>
      <c r="S278" s="143"/>
      <c r="T278" s="143"/>
      <c r="U278" s="150">
        <f t="shared" ca="1" si="189"/>
        <v>0</v>
      </c>
      <c r="X278" s="37">
        <f t="shared" ca="1" si="195"/>
        <v>0</v>
      </c>
      <c r="Y278" s="37">
        <f t="shared" ca="1" si="190"/>
        <v>0</v>
      </c>
      <c r="Z278" s="37">
        <f t="shared" ca="1" si="191"/>
        <v>0</v>
      </c>
      <c r="AA278" s="37">
        <f t="shared" ca="1" si="196"/>
        <v>0</v>
      </c>
      <c r="AB278" s="91" t="s">
        <v>14423</v>
      </c>
      <c r="AG278" s="107">
        <f t="shared" ca="1" si="197"/>
        <v>0</v>
      </c>
      <c r="AH278" s="102" t="str">
        <f t="shared" ca="1" si="192"/>
        <v/>
      </c>
      <c r="AJ278" s="121">
        <f ca="1">IF(I278="",0,IF(ISERROR(VLOOKUP(I278,Code!$AF$201:$AF$2116,1,FALSE)),1,0))</f>
        <v>0</v>
      </c>
      <c r="AK278" s="102" t="str">
        <f t="shared" ca="1" si="193"/>
        <v/>
      </c>
      <c r="AM278" s="107">
        <f t="shared" ca="1" si="198"/>
        <v>0</v>
      </c>
      <c r="AN278" s="102" t="str">
        <f t="shared" ca="1" si="199"/>
        <v/>
      </c>
      <c r="AO278" s="112" t="s">
        <v>14424</v>
      </c>
      <c r="AP278" s="107">
        <f t="shared" ca="1" si="200"/>
        <v>0</v>
      </c>
      <c r="AQ278" s="102" t="str">
        <f t="shared" ca="1" si="201"/>
        <v/>
      </c>
    </row>
    <row r="279" spans="2:49">
      <c r="B279" s="59">
        <v>219</v>
      </c>
      <c r="C279" s="41"/>
      <c r="D279" s="177">
        <f t="shared" ca="1" si="194"/>
        <v>0</v>
      </c>
      <c r="E279" s="72">
        <f t="shared" si="265"/>
        <v>45</v>
      </c>
      <c r="F279" s="72">
        <v>6</v>
      </c>
      <c r="G279" s="85">
        <f ca="1">ROUND(INDIRECT($B$1&amp;G$154&amp;$B279)*1000,0)</f>
        <v>0</v>
      </c>
      <c r="H279" s="85">
        <f t="shared" ca="1" si="270"/>
        <v>0</v>
      </c>
      <c r="I279" s="85" t="str">
        <f t="shared" ca="1" si="186"/>
        <v/>
      </c>
      <c r="J279" s="85">
        <f ca="1">INDIRECT($B$1&amp;I$154&amp;$B279)</f>
        <v>0</v>
      </c>
      <c r="K279" s="84"/>
      <c r="L279" s="84"/>
      <c r="M279" s="152">
        <f t="shared" ca="1" si="271"/>
        <v>0</v>
      </c>
      <c r="N279" s="84"/>
      <c r="O279" s="152">
        <f t="shared" ca="1" si="272"/>
        <v>0</v>
      </c>
      <c r="P279" s="84"/>
      <c r="Q279" s="84"/>
      <c r="R279" s="152">
        <f t="shared" ca="1" si="273"/>
        <v>0</v>
      </c>
      <c r="S279" s="143"/>
      <c r="T279" s="143"/>
      <c r="U279" s="150">
        <f t="shared" ca="1" si="189"/>
        <v>0</v>
      </c>
      <c r="X279" s="37">
        <f t="shared" ca="1" si="195"/>
        <v>0</v>
      </c>
      <c r="Y279" s="37">
        <f t="shared" ca="1" si="190"/>
        <v>0</v>
      </c>
      <c r="Z279" s="37">
        <f t="shared" ca="1" si="191"/>
        <v>0</v>
      </c>
      <c r="AA279" s="37">
        <f t="shared" ca="1" si="196"/>
        <v>0</v>
      </c>
      <c r="AB279" s="91" t="s">
        <v>14425</v>
      </c>
      <c r="AG279" s="107">
        <f t="shared" ca="1" si="197"/>
        <v>0</v>
      </c>
      <c r="AH279" s="102" t="str">
        <f t="shared" ca="1" si="192"/>
        <v/>
      </c>
      <c r="AJ279" s="121">
        <f ca="1">IF(I279="",0,IF(ISERROR(VLOOKUP(I279,Code!$AF$201:$AF$2116,1,FALSE)),1,0))</f>
        <v>0</v>
      </c>
      <c r="AK279" s="102" t="str">
        <f t="shared" ca="1" si="193"/>
        <v/>
      </c>
      <c r="AM279" s="107">
        <f t="shared" ca="1" si="198"/>
        <v>0</v>
      </c>
      <c r="AN279" s="102" t="str">
        <f t="shared" ca="1" si="199"/>
        <v/>
      </c>
      <c r="AO279" s="112" t="s">
        <v>14426</v>
      </c>
      <c r="AP279" s="107">
        <f t="shared" ca="1" si="200"/>
        <v>0</v>
      </c>
      <c r="AQ279" s="102" t="str">
        <f t="shared" ca="1" si="201"/>
        <v/>
      </c>
    </row>
    <row r="280" spans="2:49">
      <c r="B280" s="59">
        <v>215</v>
      </c>
      <c r="C280" s="41"/>
      <c r="D280" s="177">
        <f t="shared" ca="1" si="194"/>
        <v>0</v>
      </c>
      <c r="E280" s="72">
        <f t="shared" si="265"/>
        <v>45</v>
      </c>
      <c r="F280" s="72">
        <v>7</v>
      </c>
      <c r="G280" s="85">
        <f ca="1">ROUND(INDIRECT($B$1&amp;G$155&amp;$B280)*1000,0)</f>
        <v>0</v>
      </c>
      <c r="H280" s="85">
        <f ca="1">INDIRECT($B$1&amp;H$155&amp;$B280)</f>
        <v>0</v>
      </c>
      <c r="I280" s="85" t="str">
        <f t="shared" ca="1" si="186"/>
        <v/>
      </c>
      <c r="J280" s="85">
        <f ca="1">INDIRECT($B$1&amp;I$155&amp;$B280)</f>
        <v>0</v>
      </c>
      <c r="K280" s="84"/>
      <c r="L280" s="84"/>
      <c r="M280" s="152">
        <f ca="1">IF(INDIRECT($B$1&amp;L$155&amp;$B280)="〇",M$165,0)</f>
        <v>0</v>
      </c>
      <c r="N280" s="84"/>
      <c r="O280" s="152">
        <f ca="1">IF(INDIRECT($B$1&amp;N$155&amp;$B280)="〇",O$165,0)</f>
        <v>0</v>
      </c>
      <c r="P280" s="84"/>
      <c r="Q280" s="84"/>
      <c r="R280" s="152">
        <f ca="1">IF(INDIRECT($B$1&amp;Q$155&amp;$B280)="〇",R$165,0)</f>
        <v>0</v>
      </c>
      <c r="S280" s="143"/>
      <c r="T280" s="143"/>
      <c r="U280" s="150">
        <f t="shared" ca="1" si="189"/>
        <v>0</v>
      </c>
      <c r="X280" s="37">
        <f t="shared" ca="1" si="195"/>
        <v>0</v>
      </c>
      <c r="Y280" s="37">
        <f t="shared" ca="1" si="190"/>
        <v>0</v>
      </c>
      <c r="Z280" s="37">
        <f t="shared" ca="1" si="191"/>
        <v>0</v>
      </c>
      <c r="AA280" s="37">
        <f t="shared" ca="1" si="196"/>
        <v>0</v>
      </c>
      <c r="AB280" s="91" t="s">
        <v>14427</v>
      </c>
      <c r="AG280" s="107">
        <f t="shared" ca="1" si="197"/>
        <v>0</v>
      </c>
      <c r="AH280" s="102" t="str">
        <f t="shared" ca="1" si="192"/>
        <v/>
      </c>
      <c r="AJ280" s="121">
        <f ca="1">IF(I280="",0,IF(ISERROR(VLOOKUP(I280,Code!$AF$201:$AF$2116,1,FALSE)),1,0))</f>
        <v>0</v>
      </c>
      <c r="AK280" s="102" t="str">
        <f t="shared" ca="1" si="193"/>
        <v/>
      </c>
      <c r="AM280" s="107">
        <f t="shared" ca="1" si="198"/>
        <v>0</v>
      </c>
      <c r="AN280" s="102" t="str">
        <f t="shared" ca="1" si="199"/>
        <v/>
      </c>
      <c r="AO280" s="112" t="s">
        <v>14428</v>
      </c>
      <c r="AP280" s="107">
        <f t="shared" ca="1" si="200"/>
        <v>0</v>
      </c>
      <c r="AQ280" s="102" t="str">
        <f t="shared" ca="1" si="201"/>
        <v/>
      </c>
      <c r="AV280" s="102" t="str">
        <f ca="1">AH280&amp;AH281&amp;AH282&amp;AK280&amp;AK281&amp;AK282</f>
        <v/>
      </c>
      <c r="AW280" s="102" t="str">
        <f ca="1">AQ280&amp;AQ281&amp;AQ282</f>
        <v/>
      </c>
    </row>
    <row r="281" spans="2:49">
      <c r="B281" s="59">
        <v>217</v>
      </c>
      <c r="C281" s="41"/>
      <c r="D281" s="177">
        <f t="shared" ca="1" si="194"/>
        <v>0</v>
      </c>
      <c r="E281" s="72">
        <f t="shared" si="265"/>
        <v>45</v>
      </c>
      <c r="F281" s="72">
        <v>8</v>
      </c>
      <c r="G281" s="85">
        <f ca="1">ROUND(INDIRECT($B$1&amp;G$155&amp;$B281)*1000,0)</f>
        <v>0</v>
      </c>
      <c r="H281" s="85">
        <f t="shared" ref="H281:H282" ca="1" si="274">INDIRECT($B$1&amp;H$155&amp;$B281)</f>
        <v>0</v>
      </c>
      <c r="I281" s="85" t="str">
        <f t="shared" ca="1" si="186"/>
        <v/>
      </c>
      <c r="J281" s="85">
        <f ca="1">INDIRECT($B$1&amp;I$155&amp;$B281)</f>
        <v>0</v>
      </c>
      <c r="K281" s="84"/>
      <c r="L281" s="84"/>
      <c r="M281" s="152">
        <f t="shared" ref="M281:M282" ca="1" si="275">IF(INDIRECT($B$1&amp;L$155&amp;$B281)="〇",M$165,0)</f>
        <v>0</v>
      </c>
      <c r="N281" s="84"/>
      <c r="O281" s="152">
        <f t="shared" ref="O281:O282" ca="1" si="276">IF(INDIRECT($B$1&amp;N$155&amp;$B281)="〇",O$165,0)</f>
        <v>0</v>
      </c>
      <c r="P281" s="84"/>
      <c r="Q281" s="84"/>
      <c r="R281" s="152">
        <f t="shared" ref="R281:R282" ca="1" si="277">IF(INDIRECT($B$1&amp;Q$155&amp;$B281)="〇",R$165,0)</f>
        <v>0</v>
      </c>
      <c r="S281" s="143"/>
      <c r="T281" s="143"/>
      <c r="U281" s="150">
        <f t="shared" ca="1" si="189"/>
        <v>0</v>
      </c>
      <c r="X281" s="37">
        <f t="shared" ca="1" si="195"/>
        <v>0</v>
      </c>
      <c r="Y281" s="37">
        <f t="shared" ca="1" si="190"/>
        <v>0</v>
      </c>
      <c r="Z281" s="37">
        <f t="shared" ca="1" si="191"/>
        <v>0</v>
      </c>
      <c r="AA281" s="37">
        <f t="shared" ca="1" si="196"/>
        <v>0</v>
      </c>
      <c r="AB281" s="91" t="s">
        <v>14429</v>
      </c>
      <c r="AG281" s="107">
        <f t="shared" ca="1" si="197"/>
        <v>0</v>
      </c>
      <c r="AH281" s="102" t="str">
        <f t="shared" ca="1" si="192"/>
        <v/>
      </c>
      <c r="AJ281" s="121">
        <f ca="1">IF(I281="",0,IF(ISERROR(VLOOKUP(I281,Code!$AF$201:$AF$2116,1,FALSE)),1,0))</f>
        <v>0</v>
      </c>
      <c r="AK281" s="102" t="str">
        <f t="shared" ca="1" si="193"/>
        <v/>
      </c>
      <c r="AM281" s="107">
        <f t="shared" ca="1" si="198"/>
        <v>0</v>
      </c>
      <c r="AN281" s="102" t="str">
        <f t="shared" ca="1" si="199"/>
        <v/>
      </c>
      <c r="AO281" s="112" t="s">
        <v>14430</v>
      </c>
      <c r="AP281" s="107">
        <f t="shared" ca="1" si="200"/>
        <v>0</v>
      </c>
      <c r="AQ281" s="102" t="str">
        <f t="shared" ca="1" si="201"/>
        <v/>
      </c>
    </row>
    <row r="282" spans="2:49">
      <c r="B282" s="59">
        <v>219</v>
      </c>
      <c r="C282" s="41"/>
      <c r="D282" s="177">
        <f t="shared" ca="1" si="194"/>
        <v>0</v>
      </c>
      <c r="E282" s="72">
        <f t="shared" si="265"/>
        <v>45</v>
      </c>
      <c r="F282" s="72">
        <v>9</v>
      </c>
      <c r="G282" s="85">
        <f ca="1">ROUND(INDIRECT($B$1&amp;G$155&amp;$B282)*1000,0)</f>
        <v>0</v>
      </c>
      <c r="H282" s="85">
        <f t="shared" ca="1" si="274"/>
        <v>0</v>
      </c>
      <c r="I282" s="85" t="str">
        <f t="shared" ca="1" si="186"/>
        <v/>
      </c>
      <c r="J282" s="85">
        <f ca="1">INDIRECT($B$1&amp;I$155&amp;$B282)</f>
        <v>0</v>
      </c>
      <c r="K282" s="84"/>
      <c r="L282" s="84"/>
      <c r="M282" s="152">
        <f t="shared" ca="1" si="275"/>
        <v>0</v>
      </c>
      <c r="N282" s="84"/>
      <c r="O282" s="152">
        <f t="shared" ca="1" si="276"/>
        <v>0</v>
      </c>
      <c r="P282" s="84"/>
      <c r="Q282" s="84"/>
      <c r="R282" s="152">
        <f t="shared" ca="1" si="277"/>
        <v>0</v>
      </c>
      <c r="S282" s="143"/>
      <c r="T282" s="143"/>
      <c r="U282" s="150">
        <f t="shared" ca="1" si="189"/>
        <v>0</v>
      </c>
      <c r="X282" s="37">
        <f t="shared" ca="1" si="195"/>
        <v>0</v>
      </c>
      <c r="Y282" s="37">
        <f t="shared" ca="1" si="190"/>
        <v>0</v>
      </c>
      <c r="Z282" s="37">
        <f t="shared" ca="1" si="191"/>
        <v>0</v>
      </c>
      <c r="AA282" s="37">
        <f t="shared" ca="1" si="196"/>
        <v>0</v>
      </c>
      <c r="AB282" s="91" t="s">
        <v>14431</v>
      </c>
      <c r="AG282" s="107">
        <f t="shared" ca="1" si="197"/>
        <v>0</v>
      </c>
      <c r="AH282" s="102" t="str">
        <f t="shared" ca="1" si="192"/>
        <v/>
      </c>
      <c r="AJ282" s="121">
        <f ca="1">IF(I282="",0,IF(ISERROR(VLOOKUP(I282,Code!$AF$201:$AF$2116,1,FALSE)),1,0))</f>
        <v>0</v>
      </c>
      <c r="AK282" s="102" t="str">
        <f t="shared" ca="1" si="193"/>
        <v/>
      </c>
      <c r="AM282" s="107">
        <f t="shared" ca="1" si="198"/>
        <v>0</v>
      </c>
      <c r="AN282" s="102" t="str">
        <f t="shared" ca="1" si="199"/>
        <v/>
      </c>
      <c r="AO282" s="112" t="s">
        <v>14432</v>
      </c>
      <c r="AP282" s="107">
        <f t="shared" ca="1" si="200"/>
        <v>0</v>
      </c>
      <c r="AQ282" s="102" t="str">
        <f t="shared" ca="1" si="201"/>
        <v/>
      </c>
    </row>
    <row r="283" spans="2:49">
      <c r="B283" s="59">
        <v>215</v>
      </c>
      <c r="C283" s="41"/>
      <c r="D283" s="177">
        <f t="shared" ca="1" si="194"/>
        <v>0</v>
      </c>
      <c r="E283" s="72">
        <f t="shared" si="265"/>
        <v>45</v>
      </c>
      <c r="F283" s="72">
        <v>10</v>
      </c>
      <c r="G283" s="85">
        <f ca="1">ROUND(INDIRECT($B$1&amp;G$156&amp;$B283)*1000,0)</f>
        <v>0</v>
      </c>
      <c r="H283" s="85">
        <f ca="1">INDIRECT($B$1&amp;H$156&amp;$B283)</f>
        <v>0</v>
      </c>
      <c r="I283" s="85" t="str">
        <f t="shared" ca="1" si="186"/>
        <v/>
      </c>
      <c r="J283" s="85">
        <f ca="1">INDIRECT($B$1&amp;I$156&amp;$B283)</f>
        <v>0</v>
      </c>
      <c r="K283" s="84"/>
      <c r="L283" s="84"/>
      <c r="M283" s="152">
        <f ca="1">IF(INDIRECT($B$1&amp;L$156&amp;$B283)="〇",M$165,0)</f>
        <v>0</v>
      </c>
      <c r="N283" s="84"/>
      <c r="O283" s="152">
        <f ca="1">IF(INDIRECT($B$1&amp;N$156&amp;$B283)="〇",O$165,0)</f>
        <v>0</v>
      </c>
      <c r="P283" s="84"/>
      <c r="Q283" s="84"/>
      <c r="R283" s="152">
        <f ca="1">IF(INDIRECT($B$1&amp;Q$156&amp;$B283)="〇",R$165,0)</f>
        <v>0</v>
      </c>
      <c r="S283" s="143"/>
      <c r="T283" s="143"/>
      <c r="U283" s="150">
        <f t="shared" ca="1" si="189"/>
        <v>0</v>
      </c>
      <c r="X283" s="37">
        <f t="shared" ca="1" si="195"/>
        <v>0</v>
      </c>
      <c r="Y283" s="37">
        <f t="shared" ca="1" si="190"/>
        <v>0</v>
      </c>
      <c r="Z283" s="37">
        <f t="shared" ca="1" si="191"/>
        <v>0</v>
      </c>
      <c r="AA283" s="37">
        <f t="shared" ca="1" si="196"/>
        <v>0</v>
      </c>
      <c r="AB283" s="91" t="s">
        <v>14433</v>
      </c>
      <c r="AG283" s="107">
        <f t="shared" ca="1" si="197"/>
        <v>0</v>
      </c>
      <c r="AH283" s="102" t="str">
        <f t="shared" ca="1" si="192"/>
        <v/>
      </c>
      <c r="AJ283" s="121">
        <f ca="1">IF(I283="",0,IF(ISERROR(VLOOKUP(I283,Code!$AF$201:$AF$2116,1,FALSE)),1,0))</f>
        <v>0</v>
      </c>
      <c r="AK283" s="102" t="str">
        <f t="shared" ca="1" si="193"/>
        <v/>
      </c>
      <c r="AM283" s="107">
        <f t="shared" ca="1" si="198"/>
        <v>0</v>
      </c>
      <c r="AN283" s="102" t="str">
        <f t="shared" ca="1" si="199"/>
        <v/>
      </c>
      <c r="AO283" s="112" t="s">
        <v>14434</v>
      </c>
      <c r="AP283" s="107">
        <f t="shared" ca="1" si="200"/>
        <v>0</v>
      </c>
      <c r="AQ283" s="102" t="str">
        <f t="shared" ca="1" si="201"/>
        <v/>
      </c>
      <c r="AV283" s="102" t="str">
        <f ca="1">AH283&amp;AH284&amp;AH285&amp;AK283&amp;AK284&amp;AK285</f>
        <v/>
      </c>
      <c r="AW283" s="102" t="str">
        <f ca="1">AQ283&amp;AQ284&amp;AQ285</f>
        <v/>
      </c>
    </row>
    <row r="284" spans="2:49">
      <c r="B284" s="59">
        <v>217</v>
      </c>
      <c r="C284" s="41"/>
      <c r="D284" s="177">
        <f t="shared" ca="1" si="194"/>
        <v>0</v>
      </c>
      <c r="E284" s="72">
        <f t="shared" si="265"/>
        <v>45</v>
      </c>
      <c r="F284" s="72">
        <v>11</v>
      </c>
      <c r="G284" s="85">
        <f ca="1">ROUND(INDIRECT($B$1&amp;G$156&amp;$B284)*1000,0)</f>
        <v>0</v>
      </c>
      <c r="H284" s="85">
        <f t="shared" ref="H284:H285" ca="1" si="278">INDIRECT($B$1&amp;H$156&amp;$B284)</f>
        <v>0</v>
      </c>
      <c r="I284" s="85" t="str">
        <f t="shared" ca="1" si="186"/>
        <v/>
      </c>
      <c r="J284" s="85">
        <f ca="1">INDIRECT($B$1&amp;I$156&amp;$B284)</f>
        <v>0</v>
      </c>
      <c r="K284" s="84"/>
      <c r="L284" s="84"/>
      <c r="M284" s="152">
        <f t="shared" ref="M284:M285" ca="1" si="279">IF(INDIRECT($B$1&amp;L$156&amp;$B284)="〇",M$165,0)</f>
        <v>0</v>
      </c>
      <c r="N284" s="84"/>
      <c r="O284" s="152">
        <f t="shared" ref="O284:O285" ca="1" si="280">IF(INDIRECT($B$1&amp;N$156&amp;$B284)="〇",O$165,0)</f>
        <v>0</v>
      </c>
      <c r="P284" s="84"/>
      <c r="Q284" s="84"/>
      <c r="R284" s="152">
        <f t="shared" ref="R284:R285" ca="1" si="281">IF(INDIRECT($B$1&amp;Q$156&amp;$B284)="〇",R$165,0)</f>
        <v>0</v>
      </c>
      <c r="S284" s="143"/>
      <c r="T284" s="143"/>
      <c r="U284" s="150">
        <f t="shared" ca="1" si="189"/>
        <v>0</v>
      </c>
      <c r="X284" s="37">
        <f t="shared" ca="1" si="195"/>
        <v>0</v>
      </c>
      <c r="Y284" s="37">
        <f t="shared" ca="1" si="190"/>
        <v>0</v>
      </c>
      <c r="Z284" s="37">
        <f t="shared" ca="1" si="191"/>
        <v>0</v>
      </c>
      <c r="AA284" s="37">
        <f t="shared" ca="1" si="196"/>
        <v>0</v>
      </c>
      <c r="AB284" s="91" t="s">
        <v>14435</v>
      </c>
      <c r="AG284" s="107">
        <f t="shared" ca="1" si="197"/>
        <v>0</v>
      </c>
      <c r="AH284" s="102" t="str">
        <f t="shared" ca="1" si="192"/>
        <v/>
      </c>
      <c r="AJ284" s="121">
        <f ca="1">IF(I284="",0,IF(ISERROR(VLOOKUP(I284,Code!$AF$201:$AF$2116,1,FALSE)),1,0))</f>
        <v>0</v>
      </c>
      <c r="AK284" s="102" t="str">
        <f t="shared" ca="1" si="193"/>
        <v/>
      </c>
      <c r="AM284" s="107">
        <f t="shared" ca="1" si="198"/>
        <v>0</v>
      </c>
      <c r="AN284" s="102" t="str">
        <f t="shared" ca="1" si="199"/>
        <v/>
      </c>
      <c r="AO284" s="112" t="s">
        <v>14436</v>
      </c>
      <c r="AP284" s="107">
        <f t="shared" ca="1" si="200"/>
        <v>0</v>
      </c>
      <c r="AQ284" s="102" t="str">
        <f t="shared" ca="1" si="201"/>
        <v/>
      </c>
    </row>
    <row r="285" spans="2:49">
      <c r="B285" s="59">
        <v>219</v>
      </c>
      <c r="C285" s="41"/>
      <c r="D285" s="177">
        <f t="shared" ca="1" si="194"/>
        <v>0</v>
      </c>
      <c r="E285" s="72">
        <f t="shared" si="265"/>
        <v>45</v>
      </c>
      <c r="F285" s="72">
        <v>12</v>
      </c>
      <c r="G285" s="85">
        <f ca="1">ROUND(INDIRECT($B$1&amp;G$156&amp;$B285)*1000,0)</f>
        <v>0</v>
      </c>
      <c r="H285" s="85">
        <f t="shared" ca="1" si="278"/>
        <v>0</v>
      </c>
      <c r="I285" s="85" t="str">
        <f t="shared" ca="1" si="186"/>
        <v/>
      </c>
      <c r="J285" s="85">
        <f ca="1">INDIRECT($B$1&amp;I$156&amp;$B285)</f>
        <v>0</v>
      </c>
      <c r="K285" s="84"/>
      <c r="L285" s="84"/>
      <c r="M285" s="152">
        <f t="shared" ca="1" si="279"/>
        <v>0</v>
      </c>
      <c r="N285" s="84"/>
      <c r="O285" s="152">
        <f t="shared" ca="1" si="280"/>
        <v>0</v>
      </c>
      <c r="P285" s="84"/>
      <c r="Q285" s="84"/>
      <c r="R285" s="152">
        <f t="shared" ca="1" si="281"/>
        <v>0</v>
      </c>
      <c r="S285" s="143"/>
      <c r="T285" s="143"/>
      <c r="U285" s="150">
        <f t="shared" ca="1" si="189"/>
        <v>0</v>
      </c>
      <c r="X285" s="37">
        <f t="shared" ca="1" si="195"/>
        <v>0</v>
      </c>
      <c r="Y285" s="37">
        <f t="shared" ca="1" si="190"/>
        <v>0</v>
      </c>
      <c r="Z285" s="37">
        <f t="shared" ca="1" si="191"/>
        <v>0</v>
      </c>
      <c r="AA285" s="37">
        <f t="shared" ca="1" si="196"/>
        <v>0</v>
      </c>
      <c r="AB285" s="91" t="s">
        <v>14437</v>
      </c>
      <c r="AG285" s="107">
        <f t="shared" ca="1" si="197"/>
        <v>0</v>
      </c>
      <c r="AH285" s="102" t="str">
        <f t="shared" ca="1" si="192"/>
        <v/>
      </c>
      <c r="AJ285" s="121">
        <f ca="1">IF(I285="",0,IF(ISERROR(VLOOKUP(I285,Code!$AF$201:$AF$2116,1,FALSE)),1,0))</f>
        <v>0</v>
      </c>
      <c r="AK285" s="102" t="str">
        <f t="shared" ca="1" si="193"/>
        <v/>
      </c>
      <c r="AM285" s="107">
        <f t="shared" ca="1" si="198"/>
        <v>0</v>
      </c>
      <c r="AN285" s="102" t="str">
        <f t="shared" ca="1" si="199"/>
        <v/>
      </c>
      <c r="AO285" s="112" t="s">
        <v>14438</v>
      </c>
      <c r="AP285" s="107">
        <f t="shared" ca="1" si="200"/>
        <v>0</v>
      </c>
      <c r="AQ285" s="102" t="str">
        <f t="shared" ca="1" si="201"/>
        <v/>
      </c>
    </row>
    <row r="286" spans="2:49">
      <c r="B286" s="59">
        <v>221</v>
      </c>
      <c r="C286" s="41"/>
      <c r="D286" s="177">
        <f t="shared" ca="1" si="194"/>
        <v>0</v>
      </c>
      <c r="E286" s="72">
        <f>E274+1</f>
        <v>46</v>
      </c>
      <c r="F286" s="72">
        <v>1</v>
      </c>
      <c r="G286" s="85">
        <f ca="1">ROUND(INDIRECT($B$1&amp;G$153&amp;$B286)*1000,0)</f>
        <v>0</v>
      </c>
      <c r="H286" s="85">
        <f ca="1">INDIRECT($B$1&amp;H$153&amp;$B286)</f>
        <v>0</v>
      </c>
      <c r="I286" s="85" t="str">
        <f t="shared" ca="1" si="186"/>
        <v/>
      </c>
      <c r="J286" s="85">
        <f ca="1">INDIRECT($B$1&amp;I$153&amp;$B286)</f>
        <v>0</v>
      </c>
      <c r="K286" s="152">
        <f t="shared" ref="K286:M288" ca="1" si="282">IF(INDIRECT($B$1&amp;J$153&amp;$B286)="〇",K$165,0)</f>
        <v>0</v>
      </c>
      <c r="L286" s="152">
        <f t="shared" ca="1" si="282"/>
        <v>0</v>
      </c>
      <c r="M286" s="152">
        <f t="shared" ca="1" si="282"/>
        <v>0</v>
      </c>
      <c r="N286" s="84"/>
      <c r="O286" s="152">
        <f t="shared" ref="O286:R288" ca="1" si="283">IF(INDIRECT($B$1&amp;N$153&amp;$B286)="〇",O$165,0)</f>
        <v>0</v>
      </c>
      <c r="P286" s="152">
        <f t="shared" ca="1" si="283"/>
        <v>0</v>
      </c>
      <c r="Q286" s="152">
        <f t="shared" ca="1" si="283"/>
        <v>0</v>
      </c>
      <c r="R286" s="152">
        <f t="shared" ca="1" si="283"/>
        <v>0</v>
      </c>
      <c r="S286" s="143" t="s">
        <v>13835</v>
      </c>
      <c r="T286" s="143"/>
      <c r="U286" s="150">
        <f t="shared" ca="1" si="189"/>
        <v>0</v>
      </c>
      <c r="W286" s="37">
        <f ca="1">I148</f>
        <v>0</v>
      </c>
      <c r="X286" s="37">
        <f t="shared" ca="1" si="195"/>
        <v>0</v>
      </c>
      <c r="Y286" s="37">
        <f t="shared" ca="1" si="190"/>
        <v>0</v>
      </c>
      <c r="Z286" s="37">
        <f t="shared" ca="1" si="191"/>
        <v>0</v>
      </c>
      <c r="AA286" s="37">
        <f t="shared" ca="1" si="196"/>
        <v>0</v>
      </c>
      <c r="AB286" s="91" t="s">
        <v>14439</v>
      </c>
      <c r="AD286" s="189"/>
      <c r="AE286" s="189"/>
      <c r="AF286" s="190" t="s">
        <v>14440</v>
      </c>
      <c r="AG286" s="107">
        <f t="shared" ca="1" si="197"/>
        <v>0</v>
      </c>
      <c r="AH286" s="102" t="str">
        <f t="shared" ca="1" si="192"/>
        <v/>
      </c>
      <c r="AJ286" s="121">
        <f ca="1">IF(I286="",0,IF(ISERROR(VLOOKUP(I286,Code!$AF$201:$AF$2116,1,FALSE)),1,0))</f>
        <v>0</v>
      </c>
      <c r="AK286" s="102" t="str">
        <f t="shared" ca="1" si="193"/>
        <v/>
      </c>
      <c r="AM286" s="107">
        <f t="shared" ca="1" si="198"/>
        <v>0</v>
      </c>
      <c r="AN286" s="102" t="str">
        <f t="shared" ca="1" si="199"/>
        <v/>
      </c>
      <c r="AO286" s="112" t="s">
        <v>14441</v>
      </c>
      <c r="AP286" s="107">
        <f t="shared" ca="1" si="200"/>
        <v>0</v>
      </c>
      <c r="AQ286" s="102" t="str">
        <f t="shared" ca="1" si="201"/>
        <v/>
      </c>
      <c r="AT286" s="102" t="str">
        <f ca="1">AW286&amp;AW289&amp;AW292&amp;AW295</f>
        <v/>
      </c>
      <c r="AV286" s="102" t="str">
        <f ca="1">AE286&amp;AE287&amp;AE288&amp;AH286&amp;AH287&amp;AH288&amp;AK286&amp;AK287&amp;AK288&amp;AN286&amp;AN287&amp;AN288</f>
        <v/>
      </c>
      <c r="AW286" s="102" t="str">
        <f ca="1">AQ286&amp;AQ287&amp;AQ288</f>
        <v/>
      </c>
    </row>
    <row r="287" spans="2:49">
      <c r="B287" s="59">
        <v>223</v>
      </c>
      <c r="C287" s="41"/>
      <c r="D287" s="177">
        <f t="shared" ca="1" si="194"/>
        <v>0</v>
      </c>
      <c r="E287" s="72">
        <f t="shared" ref="E287:E297" si="284">E286</f>
        <v>46</v>
      </c>
      <c r="F287" s="72">
        <v>2</v>
      </c>
      <c r="G287" s="85">
        <f ca="1">ROUND(INDIRECT($B$1&amp;G$153&amp;$B287)*1000,0)</f>
        <v>0</v>
      </c>
      <c r="H287" s="85">
        <f t="shared" ref="H287:H288" ca="1" si="285">INDIRECT($B$1&amp;H$153&amp;$B287)</f>
        <v>0</v>
      </c>
      <c r="I287" s="85" t="str">
        <f t="shared" ca="1" si="186"/>
        <v/>
      </c>
      <c r="J287" s="85">
        <f ca="1">INDIRECT($B$1&amp;I$153&amp;$B287)</f>
        <v>0</v>
      </c>
      <c r="K287" s="152">
        <f t="shared" ca="1" si="282"/>
        <v>0</v>
      </c>
      <c r="L287" s="152">
        <f t="shared" ca="1" si="282"/>
        <v>0</v>
      </c>
      <c r="M287" s="152">
        <f t="shared" ca="1" si="282"/>
        <v>0</v>
      </c>
      <c r="N287" s="84"/>
      <c r="O287" s="152">
        <f t="shared" ca="1" si="283"/>
        <v>0</v>
      </c>
      <c r="P287" s="152">
        <f t="shared" ca="1" si="283"/>
        <v>0</v>
      </c>
      <c r="Q287" s="152">
        <f t="shared" ca="1" si="283"/>
        <v>0</v>
      </c>
      <c r="R287" s="152">
        <f t="shared" ca="1" si="283"/>
        <v>0</v>
      </c>
      <c r="S287" s="143"/>
      <c r="T287" s="143"/>
      <c r="U287" s="150">
        <f t="shared" ca="1" si="189"/>
        <v>0</v>
      </c>
      <c r="W287" s="37">
        <f ca="1">SUM(G286:G297)</f>
        <v>0</v>
      </c>
      <c r="X287" s="37">
        <f t="shared" ca="1" si="195"/>
        <v>0</v>
      </c>
      <c r="Y287" s="37">
        <f t="shared" ca="1" si="190"/>
        <v>0</v>
      </c>
      <c r="Z287" s="37">
        <f t="shared" ca="1" si="191"/>
        <v>0</v>
      </c>
      <c r="AA287" s="37">
        <f t="shared" ca="1" si="196"/>
        <v>0</v>
      </c>
      <c r="AB287" s="91" t="s">
        <v>14442</v>
      </c>
      <c r="AD287" s="189"/>
      <c r="AE287" s="189"/>
      <c r="AF287" s="190" t="s">
        <v>14443</v>
      </c>
      <c r="AG287" s="107">
        <f t="shared" ca="1" si="197"/>
        <v>0</v>
      </c>
      <c r="AH287" s="102" t="str">
        <f t="shared" ca="1" si="192"/>
        <v/>
      </c>
      <c r="AJ287" s="121">
        <f ca="1">IF(I287="",0,IF(ISERROR(VLOOKUP(I287,Code!$AF$201:$AF$2116,1,FALSE)),1,0))</f>
        <v>0</v>
      </c>
      <c r="AK287" s="102" t="str">
        <f t="shared" ca="1" si="193"/>
        <v/>
      </c>
      <c r="AM287" s="107">
        <f t="shared" ca="1" si="198"/>
        <v>0</v>
      </c>
      <c r="AN287" s="102" t="str">
        <f t="shared" ca="1" si="199"/>
        <v/>
      </c>
      <c r="AO287" s="112" t="s">
        <v>14444</v>
      </c>
      <c r="AP287" s="107">
        <f t="shared" ca="1" si="200"/>
        <v>0</v>
      </c>
      <c r="AQ287" s="102" t="str">
        <f t="shared" ca="1" si="201"/>
        <v/>
      </c>
    </row>
    <row r="288" spans="2:49">
      <c r="B288" s="59">
        <v>225</v>
      </c>
      <c r="C288" s="41"/>
      <c r="D288" s="177">
        <f t="shared" ca="1" si="194"/>
        <v>0</v>
      </c>
      <c r="E288" s="72">
        <f t="shared" si="284"/>
        <v>46</v>
      </c>
      <c r="F288" s="72">
        <v>3</v>
      </c>
      <c r="G288" s="85">
        <f ca="1">ROUND(INDIRECT($B$1&amp;G$153&amp;$B288)*1000,0)</f>
        <v>0</v>
      </c>
      <c r="H288" s="85">
        <f t="shared" ca="1" si="285"/>
        <v>0</v>
      </c>
      <c r="I288" s="85" t="str">
        <f t="shared" ca="1" si="186"/>
        <v/>
      </c>
      <c r="J288" s="85">
        <f ca="1">INDIRECT($B$1&amp;I$153&amp;$B288)</f>
        <v>0</v>
      </c>
      <c r="K288" s="152">
        <f t="shared" ca="1" si="282"/>
        <v>0</v>
      </c>
      <c r="L288" s="152">
        <f t="shared" ca="1" si="282"/>
        <v>0</v>
      </c>
      <c r="M288" s="152">
        <f t="shared" ca="1" si="282"/>
        <v>0</v>
      </c>
      <c r="N288" s="84"/>
      <c r="O288" s="152">
        <f t="shared" ca="1" si="283"/>
        <v>0</v>
      </c>
      <c r="P288" s="152">
        <f t="shared" ca="1" si="283"/>
        <v>0</v>
      </c>
      <c r="Q288" s="152">
        <f t="shared" ca="1" si="283"/>
        <v>0</v>
      </c>
      <c r="R288" s="152">
        <f t="shared" ca="1" si="283"/>
        <v>0</v>
      </c>
      <c r="S288" s="143"/>
      <c r="T288" s="143"/>
      <c r="U288" s="150">
        <f t="shared" ca="1" si="189"/>
        <v>0</v>
      </c>
      <c r="X288" s="37">
        <f t="shared" ca="1" si="195"/>
        <v>0</v>
      </c>
      <c r="Y288" s="37">
        <f t="shared" ca="1" si="190"/>
        <v>0</v>
      </c>
      <c r="Z288" s="37">
        <f t="shared" ca="1" si="191"/>
        <v>0</v>
      </c>
      <c r="AA288" s="37">
        <f t="shared" ca="1" si="196"/>
        <v>0</v>
      </c>
      <c r="AB288" s="91" t="s">
        <v>14445</v>
      </c>
      <c r="AD288" s="189"/>
      <c r="AE288" s="189"/>
      <c r="AF288" s="190" t="s">
        <v>14446</v>
      </c>
      <c r="AG288" s="107">
        <f t="shared" ca="1" si="197"/>
        <v>0</v>
      </c>
      <c r="AH288" s="102" t="str">
        <f t="shared" ca="1" si="192"/>
        <v/>
      </c>
      <c r="AJ288" s="121">
        <f ca="1">IF(I288="",0,IF(ISERROR(VLOOKUP(I288,Code!$AF$201:$AF$2116,1,FALSE)),1,0))</f>
        <v>0</v>
      </c>
      <c r="AK288" s="102" t="str">
        <f t="shared" ca="1" si="193"/>
        <v/>
      </c>
      <c r="AM288" s="107">
        <f t="shared" ca="1" si="198"/>
        <v>0</v>
      </c>
      <c r="AN288" s="102" t="str">
        <f t="shared" ca="1" si="199"/>
        <v/>
      </c>
      <c r="AO288" s="112" t="s">
        <v>14447</v>
      </c>
      <c r="AP288" s="107">
        <f t="shared" ca="1" si="200"/>
        <v>0</v>
      </c>
      <c r="AQ288" s="102" t="str">
        <f t="shared" ca="1" si="201"/>
        <v/>
      </c>
    </row>
    <row r="289" spans="2:49">
      <c r="B289" s="59">
        <v>221</v>
      </c>
      <c r="C289" s="41"/>
      <c r="D289" s="177">
        <f t="shared" ca="1" si="194"/>
        <v>0</v>
      </c>
      <c r="E289" s="72">
        <f t="shared" si="284"/>
        <v>46</v>
      </c>
      <c r="F289" s="72">
        <v>4</v>
      </c>
      <c r="G289" s="85">
        <f ca="1">ROUND(INDIRECT($B$1&amp;G$154&amp;$B289)*1000,0)</f>
        <v>0</v>
      </c>
      <c r="H289" s="85">
        <f ca="1">INDIRECT($B$1&amp;H$154&amp;$B289)</f>
        <v>0</v>
      </c>
      <c r="I289" s="85" t="str">
        <f t="shared" ca="1" si="186"/>
        <v/>
      </c>
      <c r="J289" s="85">
        <f ca="1">INDIRECT($B$1&amp;I$154&amp;$B289)</f>
        <v>0</v>
      </c>
      <c r="K289" s="152">
        <f t="shared" ref="K289:M291" ca="1" si="286">IF(INDIRECT($B$1&amp;J$154&amp;$B289)="〇",K$165,0)</f>
        <v>0</v>
      </c>
      <c r="L289" s="152">
        <f t="shared" ca="1" si="286"/>
        <v>0</v>
      </c>
      <c r="M289" s="152">
        <f t="shared" ca="1" si="286"/>
        <v>0</v>
      </c>
      <c r="N289" s="84"/>
      <c r="O289" s="152">
        <f t="shared" ref="O289:R291" ca="1" si="287">IF(INDIRECT($B$1&amp;N$154&amp;$B289)="〇",O$165,0)</f>
        <v>0</v>
      </c>
      <c r="P289" s="152">
        <f t="shared" ca="1" si="287"/>
        <v>0</v>
      </c>
      <c r="Q289" s="152">
        <f t="shared" ca="1" si="287"/>
        <v>0</v>
      </c>
      <c r="R289" s="152">
        <f t="shared" ca="1" si="287"/>
        <v>0</v>
      </c>
      <c r="S289" s="143"/>
      <c r="T289" s="143"/>
      <c r="U289" s="150">
        <f t="shared" ca="1" si="189"/>
        <v>0</v>
      </c>
      <c r="X289" s="37">
        <f t="shared" ca="1" si="195"/>
        <v>0</v>
      </c>
      <c r="Y289" s="37">
        <f t="shared" ca="1" si="190"/>
        <v>0</v>
      </c>
      <c r="Z289" s="37">
        <f t="shared" ca="1" si="191"/>
        <v>0</v>
      </c>
      <c r="AA289" s="37">
        <f t="shared" ca="1" si="196"/>
        <v>0</v>
      </c>
      <c r="AB289" s="91" t="s">
        <v>14448</v>
      </c>
      <c r="AG289" s="107">
        <f t="shared" ca="1" si="197"/>
        <v>0</v>
      </c>
      <c r="AH289" s="102" t="str">
        <f t="shared" ca="1" si="192"/>
        <v/>
      </c>
      <c r="AJ289" s="121">
        <f ca="1">IF(I289="",0,IF(ISERROR(VLOOKUP(I289,Code!$AF$201:$AF$2116,1,FALSE)),1,0))</f>
        <v>0</v>
      </c>
      <c r="AK289" s="102" t="str">
        <f t="shared" ca="1" si="193"/>
        <v/>
      </c>
      <c r="AM289" s="107">
        <f t="shared" ca="1" si="198"/>
        <v>0</v>
      </c>
      <c r="AN289" s="102" t="str">
        <f t="shared" ca="1" si="199"/>
        <v/>
      </c>
      <c r="AO289" s="112" t="s">
        <v>14449</v>
      </c>
      <c r="AP289" s="107">
        <f t="shared" ca="1" si="200"/>
        <v>0</v>
      </c>
      <c r="AQ289" s="102" t="str">
        <f t="shared" ca="1" si="201"/>
        <v/>
      </c>
      <c r="AV289" s="102" t="str">
        <f ca="1">AH289&amp;AH290&amp;AH291&amp;AK289&amp;AK290&amp;AK291&amp;AN289&amp;AN290&amp;AN291</f>
        <v/>
      </c>
      <c r="AW289" s="102" t="str">
        <f ca="1">AQ289&amp;AQ290&amp;AQ291</f>
        <v/>
      </c>
    </row>
    <row r="290" spans="2:49">
      <c r="B290" s="59">
        <v>223</v>
      </c>
      <c r="C290" s="41"/>
      <c r="D290" s="177">
        <f t="shared" ca="1" si="194"/>
        <v>0</v>
      </c>
      <c r="E290" s="72">
        <f t="shared" si="284"/>
        <v>46</v>
      </c>
      <c r="F290" s="72">
        <v>5</v>
      </c>
      <c r="G290" s="85">
        <f ca="1">ROUND(INDIRECT($B$1&amp;G$154&amp;$B290)*1000,0)</f>
        <v>0</v>
      </c>
      <c r="H290" s="85">
        <f t="shared" ref="H290:H291" ca="1" si="288">INDIRECT($B$1&amp;H$154&amp;$B290)</f>
        <v>0</v>
      </c>
      <c r="I290" s="85" t="str">
        <f t="shared" ca="1" si="186"/>
        <v/>
      </c>
      <c r="J290" s="85">
        <f ca="1">INDIRECT($B$1&amp;I$154&amp;$B290)</f>
        <v>0</v>
      </c>
      <c r="K290" s="152">
        <f t="shared" ca="1" si="286"/>
        <v>0</v>
      </c>
      <c r="L290" s="152">
        <f t="shared" ca="1" si="286"/>
        <v>0</v>
      </c>
      <c r="M290" s="152">
        <f t="shared" ca="1" si="286"/>
        <v>0</v>
      </c>
      <c r="N290" s="84"/>
      <c r="O290" s="152">
        <f t="shared" ca="1" si="287"/>
        <v>0</v>
      </c>
      <c r="P290" s="152">
        <f t="shared" ca="1" si="287"/>
        <v>0</v>
      </c>
      <c r="Q290" s="152">
        <f t="shared" ca="1" si="287"/>
        <v>0</v>
      </c>
      <c r="R290" s="152">
        <f t="shared" ca="1" si="287"/>
        <v>0</v>
      </c>
      <c r="S290" s="143"/>
      <c r="T290" s="143"/>
      <c r="U290" s="150">
        <f t="shared" ca="1" si="189"/>
        <v>0</v>
      </c>
      <c r="X290" s="37">
        <f t="shared" ca="1" si="195"/>
        <v>0</v>
      </c>
      <c r="Y290" s="37">
        <f t="shared" ca="1" si="190"/>
        <v>0</v>
      </c>
      <c r="Z290" s="37">
        <f t="shared" ca="1" si="191"/>
        <v>0</v>
      </c>
      <c r="AA290" s="37">
        <f t="shared" ca="1" si="196"/>
        <v>0</v>
      </c>
      <c r="AB290" s="91" t="s">
        <v>14450</v>
      </c>
      <c r="AG290" s="107">
        <f t="shared" ca="1" si="197"/>
        <v>0</v>
      </c>
      <c r="AH290" s="102" t="str">
        <f t="shared" ca="1" si="192"/>
        <v/>
      </c>
      <c r="AJ290" s="121">
        <f ca="1">IF(I290="",0,IF(ISERROR(VLOOKUP(I290,Code!$AF$201:$AF$2116,1,FALSE)),1,0))</f>
        <v>0</v>
      </c>
      <c r="AK290" s="102" t="str">
        <f t="shared" ca="1" si="193"/>
        <v/>
      </c>
      <c r="AM290" s="107">
        <f t="shared" ca="1" si="198"/>
        <v>0</v>
      </c>
      <c r="AN290" s="102" t="str">
        <f t="shared" ca="1" si="199"/>
        <v/>
      </c>
      <c r="AO290" s="112" t="s">
        <v>14451</v>
      </c>
      <c r="AP290" s="107">
        <f t="shared" ca="1" si="200"/>
        <v>0</v>
      </c>
      <c r="AQ290" s="102" t="str">
        <f t="shared" ca="1" si="201"/>
        <v/>
      </c>
    </row>
    <row r="291" spans="2:49">
      <c r="B291" s="59">
        <v>225</v>
      </c>
      <c r="C291" s="41"/>
      <c r="D291" s="177">
        <f t="shared" ca="1" si="194"/>
        <v>0</v>
      </c>
      <c r="E291" s="72">
        <f t="shared" si="284"/>
        <v>46</v>
      </c>
      <c r="F291" s="72">
        <v>6</v>
      </c>
      <c r="G291" s="85">
        <f ca="1">ROUND(INDIRECT($B$1&amp;G$154&amp;$B291)*1000,0)</f>
        <v>0</v>
      </c>
      <c r="H291" s="85">
        <f t="shared" ca="1" si="288"/>
        <v>0</v>
      </c>
      <c r="I291" s="85" t="str">
        <f t="shared" ca="1" si="186"/>
        <v/>
      </c>
      <c r="J291" s="85">
        <f ca="1">INDIRECT($B$1&amp;I$154&amp;$B291)</f>
        <v>0</v>
      </c>
      <c r="K291" s="152">
        <f t="shared" ca="1" si="286"/>
        <v>0</v>
      </c>
      <c r="L291" s="152">
        <f t="shared" ca="1" si="286"/>
        <v>0</v>
      </c>
      <c r="M291" s="152">
        <f t="shared" ca="1" si="286"/>
        <v>0</v>
      </c>
      <c r="N291" s="84"/>
      <c r="O291" s="152">
        <f t="shared" ca="1" si="287"/>
        <v>0</v>
      </c>
      <c r="P291" s="152">
        <f t="shared" ca="1" si="287"/>
        <v>0</v>
      </c>
      <c r="Q291" s="152">
        <f t="shared" ca="1" si="287"/>
        <v>0</v>
      </c>
      <c r="R291" s="152">
        <f t="shared" ca="1" si="287"/>
        <v>0</v>
      </c>
      <c r="S291" s="143"/>
      <c r="T291" s="143"/>
      <c r="U291" s="150">
        <f t="shared" ca="1" si="189"/>
        <v>0</v>
      </c>
      <c r="X291" s="37">
        <f t="shared" ca="1" si="195"/>
        <v>0</v>
      </c>
      <c r="Y291" s="37">
        <f t="shared" ca="1" si="190"/>
        <v>0</v>
      </c>
      <c r="Z291" s="37">
        <f t="shared" ca="1" si="191"/>
        <v>0</v>
      </c>
      <c r="AA291" s="37">
        <f t="shared" ca="1" si="196"/>
        <v>0</v>
      </c>
      <c r="AB291" s="91" t="s">
        <v>14452</v>
      </c>
      <c r="AG291" s="107">
        <f t="shared" ca="1" si="197"/>
        <v>0</v>
      </c>
      <c r="AH291" s="102" t="str">
        <f t="shared" ca="1" si="192"/>
        <v/>
      </c>
      <c r="AJ291" s="121">
        <f ca="1">IF(I291="",0,IF(ISERROR(VLOOKUP(I291,Code!$AF$201:$AF$2116,1,FALSE)),1,0))</f>
        <v>0</v>
      </c>
      <c r="AK291" s="102" t="str">
        <f t="shared" ca="1" si="193"/>
        <v/>
      </c>
      <c r="AM291" s="107">
        <f t="shared" ca="1" si="198"/>
        <v>0</v>
      </c>
      <c r="AN291" s="102" t="str">
        <f t="shared" ca="1" si="199"/>
        <v/>
      </c>
      <c r="AO291" s="112" t="s">
        <v>14453</v>
      </c>
      <c r="AP291" s="107">
        <f t="shared" ca="1" si="200"/>
        <v>0</v>
      </c>
      <c r="AQ291" s="102" t="str">
        <f t="shared" ca="1" si="201"/>
        <v/>
      </c>
    </row>
    <row r="292" spans="2:49">
      <c r="B292" s="59">
        <v>221</v>
      </c>
      <c r="C292" s="41"/>
      <c r="D292" s="177">
        <f t="shared" ca="1" si="194"/>
        <v>0</v>
      </c>
      <c r="E292" s="72">
        <f t="shared" si="284"/>
        <v>46</v>
      </c>
      <c r="F292" s="72">
        <v>7</v>
      </c>
      <c r="G292" s="85">
        <f ca="1">ROUND(INDIRECT($B$1&amp;G$155&amp;$B292)*1000,0)</f>
        <v>0</v>
      </c>
      <c r="H292" s="85">
        <f ca="1">INDIRECT($B$1&amp;H$155&amp;$B292)</f>
        <v>0</v>
      </c>
      <c r="I292" s="85" t="str">
        <f t="shared" ca="1" si="186"/>
        <v/>
      </c>
      <c r="J292" s="85">
        <f ca="1">INDIRECT($B$1&amp;I$155&amp;$B292)</f>
        <v>0</v>
      </c>
      <c r="K292" s="152">
        <f t="shared" ref="K292:M294" ca="1" si="289">IF(INDIRECT($B$1&amp;J$155&amp;$B292)="〇",K$165,0)</f>
        <v>0</v>
      </c>
      <c r="L292" s="152">
        <f t="shared" ca="1" si="289"/>
        <v>0</v>
      </c>
      <c r="M292" s="152">
        <f t="shared" ca="1" si="289"/>
        <v>0</v>
      </c>
      <c r="N292" s="84"/>
      <c r="O292" s="152">
        <f t="shared" ref="O292:R294" ca="1" si="290">IF(INDIRECT($B$1&amp;N$155&amp;$B292)="〇",O$165,0)</f>
        <v>0</v>
      </c>
      <c r="P292" s="152">
        <f t="shared" ca="1" si="290"/>
        <v>0</v>
      </c>
      <c r="Q292" s="152">
        <f t="shared" ca="1" si="290"/>
        <v>0</v>
      </c>
      <c r="R292" s="152">
        <f t="shared" ca="1" si="290"/>
        <v>0</v>
      </c>
      <c r="S292" s="143"/>
      <c r="T292" s="143"/>
      <c r="U292" s="150">
        <f t="shared" ca="1" si="189"/>
        <v>0</v>
      </c>
      <c r="X292" s="37">
        <f t="shared" ca="1" si="195"/>
        <v>0</v>
      </c>
      <c r="Y292" s="37">
        <f t="shared" ca="1" si="190"/>
        <v>0</v>
      </c>
      <c r="Z292" s="37">
        <f t="shared" ca="1" si="191"/>
        <v>0</v>
      </c>
      <c r="AA292" s="37">
        <f t="shared" ca="1" si="196"/>
        <v>0</v>
      </c>
      <c r="AB292" s="91" t="s">
        <v>14454</v>
      </c>
      <c r="AG292" s="107">
        <f t="shared" ca="1" si="197"/>
        <v>0</v>
      </c>
      <c r="AH292" s="102" t="str">
        <f t="shared" ca="1" si="192"/>
        <v/>
      </c>
      <c r="AJ292" s="121">
        <f ca="1">IF(I292="",0,IF(ISERROR(VLOOKUP(I292,Code!$AF$201:$AF$2116,1,FALSE)),1,0))</f>
        <v>0</v>
      </c>
      <c r="AK292" s="102" t="str">
        <f t="shared" ca="1" si="193"/>
        <v/>
      </c>
      <c r="AM292" s="107">
        <f t="shared" ca="1" si="198"/>
        <v>0</v>
      </c>
      <c r="AN292" s="102" t="str">
        <f t="shared" ca="1" si="199"/>
        <v/>
      </c>
      <c r="AO292" s="112" t="s">
        <v>14455</v>
      </c>
      <c r="AP292" s="107">
        <f t="shared" ca="1" si="200"/>
        <v>0</v>
      </c>
      <c r="AQ292" s="102" t="str">
        <f t="shared" ca="1" si="201"/>
        <v/>
      </c>
      <c r="AV292" s="102" t="str">
        <f ca="1">AH292&amp;AH293&amp;AH294&amp;AK292&amp;AK293&amp;AK294</f>
        <v/>
      </c>
      <c r="AW292" s="102" t="str">
        <f ca="1">AQ292&amp;AQ293&amp;AQ294</f>
        <v/>
      </c>
    </row>
    <row r="293" spans="2:49">
      <c r="B293" s="59">
        <v>223</v>
      </c>
      <c r="C293" s="41"/>
      <c r="D293" s="177">
        <f t="shared" ca="1" si="194"/>
        <v>0</v>
      </c>
      <c r="E293" s="72">
        <f t="shared" si="284"/>
        <v>46</v>
      </c>
      <c r="F293" s="72">
        <v>8</v>
      </c>
      <c r="G293" s="85">
        <f ca="1">ROUND(INDIRECT($B$1&amp;G$155&amp;$B293)*1000,0)</f>
        <v>0</v>
      </c>
      <c r="H293" s="85">
        <f t="shared" ref="H293:H294" ca="1" si="291">INDIRECT($B$1&amp;H$155&amp;$B293)</f>
        <v>0</v>
      </c>
      <c r="I293" s="85" t="str">
        <f t="shared" ca="1" si="186"/>
        <v/>
      </c>
      <c r="J293" s="85">
        <f ca="1">INDIRECT($B$1&amp;I$155&amp;$B293)</f>
        <v>0</v>
      </c>
      <c r="K293" s="152">
        <f t="shared" ca="1" si="289"/>
        <v>0</v>
      </c>
      <c r="L293" s="152">
        <f t="shared" ca="1" si="289"/>
        <v>0</v>
      </c>
      <c r="M293" s="152">
        <f t="shared" ca="1" si="289"/>
        <v>0</v>
      </c>
      <c r="N293" s="84"/>
      <c r="O293" s="152">
        <f t="shared" ca="1" si="290"/>
        <v>0</v>
      </c>
      <c r="P293" s="152">
        <f t="shared" ca="1" si="290"/>
        <v>0</v>
      </c>
      <c r="Q293" s="152">
        <f t="shared" ca="1" si="290"/>
        <v>0</v>
      </c>
      <c r="R293" s="152">
        <f t="shared" ca="1" si="290"/>
        <v>0</v>
      </c>
      <c r="S293" s="143"/>
      <c r="T293" s="143"/>
      <c r="U293" s="150">
        <f t="shared" ca="1" si="189"/>
        <v>0</v>
      </c>
      <c r="X293" s="37">
        <f t="shared" ca="1" si="195"/>
        <v>0</v>
      </c>
      <c r="Y293" s="37">
        <f t="shared" ca="1" si="190"/>
        <v>0</v>
      </c>
      <c r="Z293" s="37">
        <f t="shared" ca="1" si="191"/>
        <v>0</v>
      </c>
      <c r="AA293" s="37">
        <f t="shared" ca="1" si="196"/>
        <v>0</v>
      </c>
      <c r="AB293" s="91" t="s">
        <v>14456</v>
      </c>
      <c r="AG293" s="107">
        <f t="shared" ca="1" si="197"/>
        <v>0</v>
      </c>
      <c r="AH293" s="102" t="str">
        <f t="shared" ca="1" si="192"/>
        <v/>
      </c>
      <c r="AJ293" s="121">
        <f ca="1">IF(I293="",0,IF(ISERROR(VLOOKUP(I293,Code!$AF$201:$AF$2116,1,FALSE)),1,0))</f>
        <v>0</v>
      </c>
      <c r="AK293" s="102" t="str">
        <f t="shared" ca="1" si="193"/>
        <v/>
      </c>
      <c r="AM293" s="107">
        <f t="shared" ca="1" si="198"/>
        <v>0</v>
      </c>
      <c r="AN293" s="102" t="str">
        <f t="shared" ca="1" si="199"/>
        <v/>
      </c>
      <c r="AO293" s="112" t="s">
        <v>14457</v>
      </c>
      <c r="AP293" s="107">
        <f t="shared" ca="1" si="200"/>
        <v>0</v>
      </c>
      <c r="AQ293" s="102" t="str">
        <f t="shared" ca="1" si="201"/>
        <v/>
      </c>
    </row>
    <row r="294" spans="2:49">
      <c r="B294" s="59">
        <v>225</v>
      </c>
      <c r="C294" s="41"/>
      <c r="D294" s="177">
        <f t="shared" ca="1" si="194"/>
        <v>0</v>
      </c>
      <c r="E294" s="72">
        <f t="shared" si="284"/>
        <v>46</v>
      </c>
      <c r="F294" s="72">
        <v>9</v>
      </c>
      <c r="G294" s="85">
        <f ca="1">ROUND(INDIRECT($B$1&amp;G$155&amp;$B294)*1000,0)</f>
        <v>0</v>
      </c>
      <c r="H294" s="85">
        <f t="shared" ca="1" si="291"/>
        <v>0</v>
      </c>
      <c r="I294" s="85" t="str">
        <f t="shared" ref="I294:I321" ca="1" si="292">IF(H294=0,"",RIGHT("00000"&amp;H294,5))</f>
        <v/>
      </c>
      <c r="J294" s="85">
        <f ca="1">INDIRECT($B$1&amp;I$155&amp;$B294)</f>
        <v>0</v>
      </c>
      <c r="K294" s="152">
        <f t="shared" ca="1" si="289"/>
        <v>0</v>
      </c>
      <c r="L294" s="152">
        <f t="shared" ca="1" si="289"/>
        <v>0</v>
      </c>
      <c r="M294" s="152">
        <f t="shared" ca="1" si="289"/>
        <v>0</v>
      </c>
      <c r="N294" s="84"/>
      <c r="O294" s="152">
        <f t="shared" ca="1" si="290"/>
        <v>0</v>
      </c>
      <c r="P294" s="152">
        <f t="shared" ca="1" si="290"/>
        <v>0</v>
      </c>
      <c r="Q294" s="152">
        <f t="shared" ca="1" si="290"/>
        <v>0</v>
      </c>
      <c r="R294" s="152">
        <f t="shared" ca="1" si="290"/>
        <v>0</v>
      </c>
      <c r="S294" s="143"/>
      <c r="T294" s="143"/>
      <c r="U294" s="150">
        <f t="shared" ref="U294:U309" ca="1" si="293">SUM(K294:R294)</f>
        <v>0</v>
      </c>
      <c r="X294" s="37">
        <f t="shared" ca="1" si="195"/>
        <v>0</v>
      </c>
      <c r="Y294" s="37">
        <f t="shared" ref="Y294:Y321" ca="1" si="294">IF(AND($X$21&gt;0,X294&gt;0),IF($X$21=X294,1,IF(ISERROR(VLOOKUP($X$21*100+X294,$BR$6:$BR$211,1,FALSE)),3,2)),0)</f>
        <v>0</v>
      </c>
      <c r="Z294" s="37">
        <f t="shared" ref="Z294:Z309" ca="1" si="295">COUNTIF(K294:R294,"&gt;0")</f>
        <v>0</v>
      </c>
      <c r="AA294" s="37">
        <f t="shared" ca="1" si="196"/>
        <v>0</v>
      </c>
      <c r="AB294" s="91" t="s">
        <v>14458</v>
      </c>
      <c r="AG294" s="107">
        <f t="shared" ca="1" si="197"/>
        <v>0</v>
      </c>
      <c r="AH294" s="102" t="str">
        <f t="shared" ref="AH294:AH321" ca="1" si="296">IF(AG294=1,AH$163&amp;AB294&amp;AI$163,IF(AG294=2,AB294&amp;AH$164,""))</f>
        <v/>
      </c>
      <c r="AJ294" s="121">
        <f ca="1">IF(I294="",0,IF(ISERROR(VLOOKUP(I294,Code!$AF$201:$AF$2116,1,FALSE)),1,0))</f>
        <v>0</v>
      </c>
      <c r="AK294" s="102" t="str">
        <f t="shared" ref="AK294:AK321" ca="1" si="297">IF(AJ294=1,AB294&amp;AK$163,"")</f>
        <v/>
      </c>
      <c r="AM294" s="107">
        <f t="shared" ca="1" si="198"/>
        <v>0</v>
      </c>
      <c r="AN294" s="102" t="str">
        <f t="shared" ca="1" si="199"/>
        <v/>
      </c>
      <c r="AO294" s="112" t="s">
        <v>14459</v>
      </c>
      <c r="AP294" s="107">
        <f t="shared" ca="1" si="200"/>
        <v>0</v>
      </c>
      <c r="AQ294" s="102" t="str">
        <f t="shared" ca="1" si="201"/>
        <v/>
      </c>
    </row>
    <row r="295" spans="2:49">
      <c r="B295" s="59">
        <v>221</v>
      </c>
      <c r="C295" s="41"/>
      <c r="D295" s="177">
        <f t="shared" ref="D295:D321" ca="1" si="298">IF(G295&gt;0,1,0)</f>
        <v>0</v>
      </c>
      <c r="E295" s="72">
        <f t="shared" si="284"/>
        <v>46</v>
      </c>
      <c r="F295" s="72">
        <v>10</v>
      </c>
      <c r="G295" s="85">
        <f ca="1">ROUND(INDIRECT($B$1&amp;G$156&amp;$B295)*1000,0)</f>
        <v>0</v>
      </c>
      <c r="H295" s="85">
        <f ca="1">INDIRECT($B$1&amp;H$156&amp;$B295)</f>
        <v>0</v>
      </c>
      <c r="I295" s="85" t="str">
        <f t="shared" ca="1" si="292"/>
        <v/>
      </c>
      <c r="J295" s="85">
        <f ca="1">INDIRECT($B$1&amp;I$156&amp;$B295)</f>
        <v>0</v>
      </c>
      <c r="K295" s="152">
        <f t="shared" ref="K295:M297" ca="1" si="299">IF(INDIRECT($B$1&amp;J$156&amp;$B295)="〇",K$165,0)</f>
        <v>0</v>
      </c>
      <c r="L295" s="152">
        <f t="shared" ca="1" si="299"/>
        <v>0</v>
      </c>
      <c r="M295" s="152">
        <f t="shared" ca="1" si="299"/>
        <v>0</v>
      </c>
      <c r="N295" s="84"/>
      <c r="O295" s="152">
        <f t="shared" ref="O295:R297" ca="1" si="300">IF(INDIRECT($B$1&amp;N$156&amp;$B295)="〇",O$165,0)</f>
        <v>0</v>
      </c>
      <c r="P295" s="152">
        <f t="shared" ca="1" si="300"/>
        <v>0</v>
      </c>
      <c r="Q295" s="152">
        <f t="shared" ca="1" si="300"/>
        <v>0</v>
      </c>
      <c r="R295" s="152">
        <f t="shared" ca="1" si="300"/>
        <v>0</v>
      </c>
      <c r="S295" s="143"/>
      <c r="T295" s="143"/>
      <c r="U295" s="150">
        <f t="shared" ca="1" si="293"/>
        <v>0</v>
      </c>
      <c r="X295" s="37">
        <f t="shared" ref="X295:X321" ca="1" si="301">INT(H295/1000)</f>
        <v>0</v>
      </c>
      <c r="Y295" s="37">
        <f t="shared" ca="1" si="294"/>
        <v>0</v>
      </c>
      <c r="Z295" s="37">
        <f t="shared" ca="1" si="295"/>
        <v>0</v>
      </c>
      <c r="AA295" s="37">
        <f t="shared" ref="AA295:AA321" ca="1" si="302">IF(G295&gt;0,IF(AND(H295&gt;0,J295&gt;0,U295&gt;0),0,1),0)</f>
        <v>0</v>
      </c>
      <c r="AB295" s="91" t="s">
        <v>14460</v>
      </c>
      <c r="AG295" s="107">
        <f t="shared" ref="AG295:AG321" ca="1" si="303">IF(G295&gt;0,IF(H295=0,1,0),IF(H295=0,0,2))</f>
        <v>0</v>
      </c>
      <c r="AH295" s="102" t="str">
        <f t="shared" ca="1" si="296"/>
        <v/>
      </c>
      <c r="AJ295" s="121">
        <f ca="1">IF(I295="",0,IF(ISERROR(VLOOKUP(I295,Code!$AF$201:$AF$2116,1,FALSE)),1,0))</f>
        <v>0</v>
      </c>
      <c r="AK295" s="102" t="str">
        <f t="shared" ca="1" si="297"/>
        <v/>
      </c>
      <c r="AM295" s="107">
        <f t="shared" ref="AM295:AM321" ca="1" si="304">IF(H295=0,0,IF(Z295&gt;1,1,0))</f>
        <v>0</v>
      </c>
      <c r="AN295" s="102" t="str">
        <f t="shared" ref="AN295:AN321" ca="1" si="305">IF(AM295&gt;0,AO295,"")</f>
        <v/>
      </c>
      <c r="AO295" s="112" t="s">
        <v>14461</v>
      </c>
      <c r="AP295" s="107">
        <f t="shared" ref="AP295:AP321" ca="1" si="306">IF(Y295=1,IF(J295&gt;$BV$6,1,0),IF(Y295=2,IF(J295&gt;$BV$7,1,0),IF(Y295=3,IF(OR(J295&lt;$BU$8,J295&gt;$BV$8),1,0),0)))</f>
        <v>0</v>
      </c>
      <c r="AQ295" s="102" t="str">
        <f t="shared" ref="AQ295:AQ321" ca="1" si="307">IF(AP295&gt;0,AQ$163&amp;AB295&amp;AR$163,"")</f>
        <v/>
      </c>
      <c r="AV295" s="102" t="str">
        <f ca="1">AH295&amp;AH296&amp;AH297&amp;AK295&amp;AK296&amp;AK297</f>
        <v/>
      </c>
      <c r="AW295" s="102" t="str">
        <f ca="1">AQ295&amp;AQ296&amp;AQ297</f>
        <v/>
      </c>
    </row>
    <row r="296" spans="2:49">
      <c r="B296" s="59">
        <v>223</v>
      </c>
      <c r="C296" s="41"/>
      <c r="D296" s="177">
        <f t="shared" ca="1" si="298"/>
        <v>0</v>
      </c>
      <c r="E296" s="72">
        <f t="shared" si="284"/>
        <v>46</v>
      </c>
      <c r="F296" s="72">
        <v>11</v>
      </c>
      <c r="G296" s="85">
        <f ca="1">ROUND(INDIRECT($B$1&amp;G$156&amp;$B296)*1000,0)</f>
        <v>0</v>
      </c>
      <c r="H296" s="85">
        <f t="shared" ref="H296:H297" ca="1" si="308">INDIRECT($B$1&amp;H$156&amp;$B296)</f>
        <v>0</v>
      </c>
      <c r="I296" s="85" t="str">
        <f t="shared" ca="1" si="292"/>
        <v/>
      </c>
      <c r="J296" s="85">
        <f ca="1">INDIRECT($B$1&amp;I$156&amp;$B296)</f>
        <v>0</v>
      </c>
      <c r="K296" s="152">
        <f t="shared" ca="1" si="299"/>
        <v>0</v>
      </c>
      <c r="L296" s="152">
        <f t="shared" ca="1" si="299"/>
        <v>0</v>
      </c>
      <c r="M296" s="152">
        <f t="shared" ca="1" si="299"/>
        <v>0</v>
      </c>
      <c r="N296" s="84"/>
      <c r="O296" s="152">
        <f t="shared" ca="1" si="300"/>
        <v>0</v>
      </c>
      <c r="P296" s="152">
        <f t="shared" ca="1" si="300"/>
        <v>0</v>
      </c>
      <c r="Q296" s="152">
        <f t="shared" ca="1" si="300"/>
        <v>0</v>
      </c>
      <c r="R296" s="152">
        <f t="shared" ca="1" si="300"/>
        <v>0</v>
      </c>
      <c r="S296" s="143"/>
      <c r="T296" s="143"/>
      <c r="U296" s="150">
        <f t="shared" ca="1" si="293"/>
        <v>0</v>
      </c>
      <c r="X296" s="37">
        <f t="shared" ca="1" si="301"/>
        <v>0</v>
      </c>
      <c r="Y296" s="37">
        <f t="shared" ca="1" si="294"/>
        <v>0</v>
      </c>
      <c r="Z296" s="37">
        <f t="shared" ca="1" si="295"/>
        <v>0</v>
      </c>
      <c r="AA296" s="37">
        <f t="shared" ca="1" si="302"/>
        <v>0</v>
      </c>
      <c r="AB296" s="91" t="s">
        <v>14462</v>
      </c>
      <c r="AG296" s="107">
        <f t="shared" ca="1" si="303"/>
        <v>0</v>
      </c>
      <c r="AH296" s="102" t="str">
        <f t="shared" ca="1" si="296"/>
        <v/>
      </c>
      <c r="AJ296" s="121">
        <f ca="1">IF(I296="",0,IF(ISERROR(VLOOKUP(I296,Code!$AF$201:$AF$2116,1,FALSE)),1,0))</f>
        <v>0</v>
      </c>
      <c r="AK296" s="102" t="str">
        <f t="shared" ca="1" si="297"/>
        <v/>
      </c>
      <c r="AM296" s="107">
        <f t="shared" ca="1" si="304"/>
        <v>0</v>
      </c>
      <c r="AN296" s="102" t="str">
        <f t="shared" ca="1" si="305"/>
        <v/>
      </c>
      <c r="AO296" s="112" t="s">
        <v>14463</v>
      </c>
      <c r="AP296" s="107">
        <f t="shared" ca="1" si="306"/>
        <v>0</v>
      </c>
      <c r="AQ296" s="102" t="str">
        <f t="shared" ca="1" si="307"/>
        <v/>
      </c>
    </row>
    <row r="297" spans="2:49">
      <c r="B297" s="59">
        <v>225</v>
      </c>
      <c r="C297" s="41"/>
      <c r="D297" s="177">
        <f t="shared" ca="1" si="298"/>
        <v>0</v>
      </c>
      <c r="E297" s="72">
        <f t="shared" si="284"/>
        <v>46</v>
      </c>
      <c r="F297" s="72">
        <v>12</v>
      </c>
      <c r="G297" s="85">
        <f ca="1">ROUND(INDIRECT($B$1&amp;G$156&amp;$B297)*1000,0)</f>
        <v>0</v>
      </c>
      <c r="H297" s="85">
        <f t="shared" ca="1" si="308"/>
        <v>0</v>
      </c>
      <c r="I297" s="85" t="str">
        <f t="shared" ca="1" si="292"/>
        <v/>
      </c>
      <c r="J297" s="85">
        <f ca="1">INDIRECT($B$1&amp;I$156&amp;$B297)</f>
        <v>0</v>
      </c>
      <c r="K297" s="152">
        <f t="shared" ca="1" si="299"/>
        <v>0</v>
      </c>
      <c r="L297" s="152">
        <f t="shared" ca="1" si="299"/>
        <v>0</v>
      </c>
      <c r="M297" s="152">
        <f t="shared" ca="1" si="299"/>
        <v>0</v>
      </c>
      <c r="N297" s="84"/>
      <c r="O297" s="152">
        <f t="shared" ca="1" si="300"/>
        <v>0</v>
      </c>
      <c r="P297" s="152">
        <f t="shared" ca="1" si="300"/>
        <v>0</v>
      </c>
      <c r="Q297" s="152">
        <f t="shared" ca="1" si="300"/>
        <v>0</v>
      </c>
      <c r="R297" s="152">
        <f t="shared" ca="1" si="300"/>
        <v>0</v>
      </c>
      <c r="S297" s="143"/>
      <c r="T297" s="143"/>
      <c r="U297" s="150">
        <f t="shared" ca="1" si="293"/>
        <v>0</v>
      </c>
      <c r="X297" s="37">
        <f t="shared" ca="1" si="301"/>
        <v>0</v>
      </c>
      <c r="Y297" s="37">
        <f t="shared" ca="1" si="294"/>
        <v>0</v>
      </c>
      <c r="Z297" s="37">
        <f t="shared" ca="1" si="295"/>
        <v>0</v>
      </c>
      <c r="AA297" s="37">
        <f t="shared" ca="1" si="302"/>
        <v>0</v>
      </c>
      <c r="AB297" s="91" t="s">
        <v>14464</v>
      </c>
      <c r="AG297" s="107">
        <f t="shared" ca="1" si="303"/>
        <v>0</v>
      </c>
      <c r="AH297" s="102" t="str">
        <f t="shared" ca="1" si="296"/>
        <v/>
      </c>
      <c r="AJ297" s="121">
        <f ca="1">IF(I297="",0,IF(ISERROR(VLOOKUP(I297,Code!$AF$201:$AF$2116,1,FALSE)),1,0))</f>
        <v>0</v>
      </c>
      <c r="AK297" s="102" t="str">
        <f t="shared" ca="1" si="297"/>
        <v/>
      </c>
      <c r="AM297" s="107">
        <f t="shared" ca="1" si="304"/>
        <v>0</v>
      </c>
      <c r="AN297" s="102" t="str">
        <f t="shared" ca="1" si="305"/>
        <v/>
      </c>
      <c r="AO297" s="112" t="s">
        <v>14465</v>
      </c>
      <c r="AP297" s="107">
        <f t="shared" ca="1" si="306"/>
        <v>0</v>
      </c>
      <c r="AQ297" s="102" t="str">
        <f t="shared" ca="1" si="307"/>
        <v/>
      </c>
    </row>
    <row r="298" spans="2:49">
      <c r="B298" s="59">
        <v>227</v>
      </c>
      <c r="C298" s="41"/>
      <c r="D298" s="177">
        <f t="shared" ca="1" si="298"/>
        <v>0</v>
      </c>
      <c r="E298" s="72">
        <f>E286+1</f>
        <v>47</v>
      </c>
      <c r="F298" s="72">
        <v>1</v>
      </c>
      <c r="G298" s="85">
        <f ca="1">ROUND(INDIRECT($B$1&amp;G$153&amp;$B298)*1000,0)</f>
        <v>0</v>
      </c>
      <c r="H298" s="85">
        <f ca="1">INDIRECT($B$1&amp;H$153&amp;$B298)</f>
        <v>0</v>
      </c>
      <c r="I298" s="85" t="str">
        <f t="shared" ca="1" si="292"/>
        <v/>
      </c>
      <c r="J298" s="85">
        <f ca="1">INDIRECT($B$1&amp;I$153&amp;$B298)</f>
        <v>0</v>
      </c>
      <c r="K298" s="84"/>
      <c r="L298" s="84"/>
      <c r="M298" s="84"/>
      <c r="N298" s="84"/>
      <c r="O298" s="152">
        <f t="shared" ref="O298:R300" ca="1" si="309">IF(INDIRECT($B$1&amp;N$153&amp;$B298)="〇",O$165,0)</f>
        <v>0</v>
      </c>
      <c r="P298" s="152">
        <f t="shared" ca="1" si="309"/>
        <v>0</v>
      </c>
      <c r="Q298" s="152">
        <f t="shared" ca="1" si="309"/>
        <v>0</v>
      </c>
      <c r="R298" s="152">
        <f t="shared" ca="1" si="309"/>
        <v>0</v>
      </c>
      <c r="S298" s="143" t="s">
        <v>13836</v>
      </c>
      <c r="T298" s="143"/>
      <c r="U298" s="150">
        <f t="shared" ca="1" si="293"/>
        <v>0</v>
      </c>
      <c r="W298" s="37">
        <f ca="1">I149</f>
        <v>0</v>
      </c>
      <c r="X298" s="37">
        <f t="shared" ca="1" si="301"/>
        <v>0</v>
      </c>
      <c r="Y298" s="37">
        <f t="shared" ca="1" si="294"/>
        <v>0</v>
      </c>
      <c r="Z298" s="37">
        <f t="shared" ca="1" si="295"/>
        <v>0</v>
      </c>
      <c r="AA298" s="37">
        <f t="shared" ca="1" si="302"/>
        <v>0</v>
      </c>
      <c r="AB298" s="91" t="s">
        <v>14466</v>
      </c>
      <c r="AD298" s="189"/>
      <c r="AE298" s="189"/>
      <c r="AF298" s="190" t="s">
        <v>14467</v>
      </c>
      <c r="AG298" s="107">
        <f t="shared" ca="1" si="303"/>
        <v>0</v>
      </c>
      <c r="AH298" s="102" t="str">
        <f t="shared" ca="1" si="296"/>
        <v/>
      </c>
      <c r="AJ298" s="121">
        <f ca="1">IF(I298="",0,IF(ISERROR(VLOOKUP(I298,Code!$AF$201:$AF$2116,1,FALSE)),1,0))</f>
        <v>0</v>
      </c>
      <c r="AK298" s="102" t="str">
        <f t="shared" ca="1" si="297"/>
        <v/>
      </c>
      <c r="AM298" s="107">
        <f t="shared" ca="1" si="304"/>
        <v>0</v>
      </c>
      <c r="AN298" s="102" t="str">
        <f t="shared" ca="1" si="305"/>
        <v/>
      </c>
      <c r="AO298" s="112" t="s">
        <v>14468</v>
      </c>
      <c r="AP298" s="107">
        <f t="shared" ca="1" si="306"/>
        <v>0</v>
      </c>
      <c r="AQ298" s="102" t="str">
        <f t="shared" ca="1" si="307"/>
        <v/>
      </c>
      <c r="AT298" s="102" t="str">
        <f ca="1">AW298&amp;AW301&amp;AW304&amp;AW307</f>
        <v/>
      </c>
      <c r="AV298" s="102" t="str">
        <f ca="1">AE298&amp;AE299&amp;AE300&amp;AH298&amp;AH299&amp;AH300&amp;AK298&amp;AK299&amp;AK300&amp;AN298&amp;AN299&amp;AN300</f>
        <v/>
      </c>
      <c r="AW298" s="102" t="str">
        <f ca="1">AQ298&amp;AQ299&amp;AQ300</f>
        <v/>
      </c>
    </row>
    <row r="299" spans="2:49">
      <c r="B299" s="59">
        <v>229</v>
      </c>
      <c r="C299" s="41"/>
      <c r="D299" s="177">
        <f t="shared" ca="1" si="298"/>
        <v>0</v>
      </c>
      <c r="E299" s="72">
        <f t="shared" ref="E299:E309" si="310">E298</f>
        <v>47</v>
      </c>
      <c r="F299" s="72">
        <v>2</v>
      </c>
      <c r="G299" s="85">
        <f ca="1">ROUND(INDIRECT($B$1&amp;G$153&amp;$B299)*1000,0)</f>
        <v>0</v>
      </c>
      <c r="H299" s="85">
        <f t="shared" ref="H299:H300" ca="1" si="311">INDIRECT($B$1&amp;H$153&amp;$B299)</f>
        <v>0</v>
      </c>
      <c r="I299" s="85" t="str">
        <f t="shared" ca="1" si="292"/>
        <v/>
      </c>
      <c r="J299" s="85">
        <f ca="1">INDIRECT($B$1&amp;I$153&amp;$B299)</f>
        <v>0</v>
      </c>
      <c r="K299" s="84"/>
      <c r="L299" s="84"/>
      <c r="M299" s="84"/>
      <c r="N299" s="84"/>
      <c r="O299" s="152">
        <f t="shared" ca="1" si="309"/>
        <v>0</v>
      </c>
      <c r="P299" s="152">
        <f t="shared" ca="1" si="309"/>
        <v>0</v>
      </c>
      <c r="Q299" s="152">
        <f t="shared" ca="1" si="309"/>
        <v>0</v>
      </c>
      <c r="R299" s="152">
        <f t="shared" ca="1" si="309"/>
        <v>0</v>
      </c>
      <c r="S299" s="143"/>
      <c r="T299" s="143"/>
      <c r="U299" s="150">
        <f t="shared" ca="1" si="293"/>
        <v>0</v>
      </c>
      <c r="W299" s="37">
        <f ca="1">SUM(G298:G309)</f>
        <v>0</v>
      </c>
      <c r="X299" s="37">
        <f t="shared" ca="1" si="301"/>
        <v>0</v>
      </c>
      <c r="Y299" s="37">
        <f t="shared" ca="1" si="294"/>
        <v>0</v>
      </c>
      <c r="Z299" s="37">
        <f t="shared" ca="1" si="295"/>
        <v>0</v>
      </c>
      <c r="AA299" s="37">
        <f t="shared" ca="1" si="302"/>
        <v>0</v>
      </c>
      <c r="AB299" s="91" t="s">
        <v>14469</v>
      </c>
      <c r="AD299" s="189"/>
      <c r="AE299" s="189"/>
      <c r="AF299" s="190" t="s">
        <v>14470</v>
      </c>
      <c r="AG299" s="107">
        <f t="shared" ca="1" si="303"/>
        <v>0</v>
      </c>
      <c r="AH299" s="102" t="str">
        <f t="shared" ca="1" si="296"/>
        <v/>
      </c>
      <c r="AJ299" s="121">
        <f ca="1">IF(I299="",0,IF(ISERROR(VLOOKUP(I299,Code!$AF$201:$AF$2116,1,FALSE)),1,0))</f>
        <v>0</v>
      </c>
      <c r="AK299" s="102" t="str">
        <f t="shared" ca="1" si="297"/>
        <v/>
      </c>
      <c r="AM299" s="107">
        <f t="shared" ca="1" si="304"/>
        <v>0</v>
      </c>
      <c r="AN299" s="102" t="str">
        <f t="shared" ca="1" si="305"/>
        <v/>
      </c>
      <c r="AO299" s="112" t="s">
        <v>14471</v>
      </c>
      <c r="AP299" s="107">
        <f t="shared" ca="1" si="306"/>
        <v>0</v>
      </c>
      <c r="AQ299" s="102" t="str">
        <f t="shared" ca="1" si="307"/>
        <v/>
      </c>
    </row>
    <row r="300" spans="2:49">
      <c r="B300" s="59">
        <v>231</v>
      </c>
      <c r="C300" s="41"/>
      <c r="D300" s="177">
        <f t="shared" ca="1" si="298"/>
        <v>0</v>
      </c>
      <c r="E300" s="72">
        <f t="shared" si="310"/>
        <v>47</v>
      </c>
      <c r="F300" s="72">
        <v>3</v>
      </c>
      <c r="G300" s="85">
        <f ca="1">ROUND(INDIRECT($B$1&amp;G$153&amp;$B300)*1000,0)</f>
        <v>0</v>
      </c>
      <c r="H300" s="85">
        <f t="shared" ca="1" si="311"/>
        <v>0</v>
      </c>
      <c r="I300" s="85" t="str">
        <f t="shared" ca="1" si="292"/>
        <v/>
      </c>
      <c r="J300" s="85">
        <f ca="1">INDIRECT($B$1&amp;I$153&amp;$B300)</f>
        <v>0</v>
      </c>
      <c r="K300" s="84"/>
      <c r="L300" s="84"/>
      <c r="M300" s="84"/>
      <c r="N300" s="84"/>
      <c r="O300" s="152">
        <f t="shared" ca="1" si="309"/>
        <v>0</v>
      </c>
      <c r="P300" s="152">
        <f t="shared" ca="1" si="309"/>
        <v>0</v>
      </c>
      <c r="Q300" s="152">
        <f t="shared" ca="1" si="309"/>
        <v>0</v>
      </c>
      <c r="R300" s="152">
        <f t="shared" ca="1" si="309"/>
        <v>0</v>
      </c>
      <c r="S300" s="143"/>
      <c r="T300" s="143"/>
      <c r="U300" s="150">
        <f t="shared" ca="1" si="293"/>
        <v>0</v>
      </c>
      <c r="X300" s="37">
        <f t="shared" ca="1" si="301"/>
        <v>0</v>
      </c>
      <c r="Y300" s="37">
        <f t="shared" ca="1" si="294"/>
        <v>0</v>
      </c>
      <c r="Z300" s="37">
        <f t="shared" ca="1" si="295"/>
        <v>0</v>
      </c>
      <c r="AA300" s="37">
        <f t="shared" ca="1" si="302"/>
        <v>0</v>
      </c>
      <c r="AB300" s="91" t="s">
        <v>14472</v>
      </c>
      <c r="AD300" s="189"/>
      <c r="AE300" s="189"/>
      <c r="AF300" s="190" t="s">
        <v>14473</v>
      </c>
      <c r="AG300" s="107">
        <f t="shared" ca="1" si="303"/>
        <v>0</v>
      </c>
      <c r="AH300" s="102" t="str">
        <f t="shared" ca="1" si="296"/>
        <v/>
      </c>
      <c r="AJ300" s="121">
        <f ca="1">IF(I300="",0,IF(ISERROR(VLOOKUP(I300,Code!$AF$201:$AF$2116,1,FALSE)),1,0))</f>
        <v>0</v>
      </c>
      <c r="AK300" s="102" t="str">
        <f t="shared" ca="1" si="297"/>
        <v/>
      </c>
      <c r="AM300" s="107">
        <f t="shared" ca="1" si="304"/>
        <v>0</v>
      </c>
      <c r="AN300" s="102" t="str">
        <f t="shared" ca="1" si="305"/>
        <v/>
      </c>
      <c r="AO300" s="112" t="s">
        <v>14474</v>
      </c>
      <c r="AP300" s="107">
        <f t="shared" ca="1" si="306"/>
        <v>0</v>
      </c>
      <c r="AQ300" s="102" t="str">
        <f t="shared" ca="1" si="307"/>
        <v/>
      </c>
    </row>
    <row r="301" spans="2:49">
      <c r="B301" s="59">
        <v>227</v>
      </c>
      <c r="C301" s="41"/>
      <c r="D301" s="177">
        <f t="shared" ca="1" si="298"/>
        <v>0</v>
      </c>
      <c r="E301" s="72">
        <f t="shared" si="310"/>
        <v>47</v>
      </c>
      <c r="F301" s="72">
        <v>4</v>
      </c>
      <c r="G301" s="85">
        <f ca="1">ROUND(INDIRECT($B$1&amp;G$154&amp;$B301)*1000,0)</f>
        <v>0</v>
      </c>
      <c r="H301" s="85">
        <f ca="1">INDIRECT($B$1&amp;H$154&amp;$B301)</f>
        <v>0</v>
      </c>
      <c r="I301" s="85" t="str">
        <f t="shared" ca="1" si="292"/>
        <v/>
      </c>
      <c r="J301" s="85">
        <f ca="1">INDIRECT($B$1&amp;I$154&amp;$B301)</f>
        <v>0</v>
      </c>
      <c r="K301" s="84"/>
      <c r="L301" s="84"/>
      <c r="M301" s="84"/>
      <c r="N301" s="84"/>
      <c r="O301" s="152">
        <f t="shared" ref="O301:R303" ca="1" si="312">IF(INDIRECT($B$1&amp;N$154&amp;$B301)="〇",O$165,0)</f>
        <v>0</v>
      </c>
      <c r="P301" s="152">
        <f t="shared" ca="1" si="312"/>
        <v>0</v>
      </c>
      <c r="Q301" s="152">
        <f t="shared" ca="1" si="312"/>
        <v>0</v>
      </c>
      <c r="R301" s="152">
        <f t="shared" ca="1" si="312"/>
        <v>0</v>
      </c>
      <c r="S301" s="143"/>
      <c r="T301" s="143"/>
      <c r="U301" s="150">
        <f t="shared" ca="1" si="293"/>
        <v>0</v>
      </c>
      <c r="X301" s="37">
        <f t="shared" ca="1" si="301"/>
        <v>0</v>
      </c>
      <c r="Y301" s="37">
        <f t="shared" ca="1" si="294"/>
        <v>0</v>
      </c>
      <c r="Z301" s="37">
        <f t="shared" ca="1" si="295"/>
        <v>0</v>
      </c>
      <c r="AA301" s="37">
        <f t="shared" ca="1" si="302"/>
        <v>0</v>
      </c>
      <c r="AB301" s="91" t="s">
        <v>14475</v>
      </c>
      <c r="AG301" s="107">
        <f t="shared" ca="1" si="303"/>
        <v>0</v>
      </c>
      <c r="AH301" s="102" t="str">
        <f t="shared" ca="1" si="296"/>
        <v/>
      </c>
      <c r="AJ301" s="121">
        <f ca="1">IF(I301="",0,IF(ISERROR(VLOOKUP(I301,Code!$AF$201:$AF$2116,1,FALSE)),1,0))</f>
        <v>0</v>
      </c>
      <c r="AK301" s="102" t="str">
        <f t="shared" ca="1" si="297"/>
        <v/>
      </c>
      <c r="AM301" s="107">
        <f t="shared" ca="1" si="304"/>
        <v>0</v>
      </c>
      <c r="AN301" s="102" t="str">
        <f t="shared" ca="1" si="305"/>
        <v/>
      </c>
      <c r="AO301" s="112" t="s">
        <v>14476</v>
      </c>
      <c r="AP301" s="107">
        <f t="shared" ca="1" si="306"/>
        <v>0</v>
      </c>
      <c r="AQ301" s="102" t="str">
        <f t="shared" ca="1" si="307"/>
        <v/>
      </c>
      <c r="AV301" s="102" t="str">
        <f ca="1">AH301&amp;AH302&amp;AH303&amp;AK301&amp;AK302&amp;AK303&amp;AN301&amp;AN302&amp;AN303</f>
        <v/>
      </c>
      <c r="AW301" s="102" t="str">
        <f ca="1">AQ301&amp;AQ302&amp;AQ303</f>
        <v/>
      </c>
    </row>
    <row r="302" spans="2:49">
      <c r="B302" s="59">
        <v>229</v>
      </c>
      <c r="C302" s="41"/>
      <c r="D302" s="177">
        <f t="shared" ca="1" si="298"/>
        <v>0</v>
      </c>
      <c r="E302" s="72">
        <f t="shared" si="310"/>
        <v>47</v>
      </c>
      <c r="F302" s="72">
        <v>5</v>
      </c>
      <c r="G302" s="85">
        <f ca="1">ROUND(INDIRECT($B$1&amp;G$154&amp;$B302)*1000,0)</f>
        <v>0</v>
      </c>
      <c r="H302" s="85">
        <f t="shared" ref="H302:H303" ca="1" si="313">INDIRECT($B$1&amp;H$154&amp;$B302)</f>
        <v>0</v>
      </c>
      <c r="I302" s="85" t="str">
        <f t="shared" ca="1" si="292"/>
        <v/>
      </c>
      <c r="J302" s="85">
        <f ca="1">INDIRECT($B$1&amp;I$154&amp;$B302)</f>
        <v>0</v>
      </c>
      <c r="K302" s="84"/>
      <c r="L302" s="84"/>
      <c r="M302" s="84"/>
      <c r="N302" s="84"/>
      <c r="O302" s="152">
        <f t="shared" ca="1" si="312"/>
        <v>0</v>
      </c>
      <c r="P302" s="152">
        <f t="shared" ca="1" si="312"/>
        <v>0</v>
      </c>
      <c r="Q302" s="152">
        <f t="shared" ca="1" si="312"/>
        <v>0</v>
      </c>
      <c r="R302" s="152">
        <f t="shared" ca="1" si="312"/>
        <v>0</v>
      </c>
      <c r="S302" s="143"/>
      <c r="T302" s="143"/>
      <c r="U302" s="150">
        <f t="shared" ca="1" si="293"/>
        <v>0</v>
      </c>
      <c r="X302" s="37">
        <f t="shared" ca="1" si="301"/>
        <v>0</v>
      </c>
      <c r="Y302" s="37">
        <f t="shared" ca="1" si="294"/>
        <v>0</v>
      </c>
      <c r="Z302" s="37">
        <f t="shared" ca="1" si="295"/>
        <v>0</v>
      </c>
      <c r="AA302" s="37">
        <f t="shared" ca="1" si="302"/>
        <v>0</v>
      </c>
      <c r="AB302" s="91" t="s">
        <v>14477</v>
      </c>
      <c r="AG302" s="107">
        <f t="shared" ca="1" si="303"/>
        <v>0</v>
      </c>
      <c r="AH302" s="102" t="str">
        <f t="shared" ca="1" si="296"/>
        <v/>
      </c>
      <c r="AJ302" s="121">
        <f ca="1">IF(I302="",0,IF(ISERROR(VLOOKUP(I302,Code!$AF$201:$AF$2116,1,FALSE)),1,0))</f>
        <v>0</v>
      </c>
      <c r="AK302" s="102" t="str">
        <f t="shared" ca="1" si="297"/>
        <v/>
      </c>
      <c r="AM302" s="107">
        <f t="shared" ca="1" si="304"/>
        <v>0</v>
      </c>
      <c r="AN302" s="102" t="str">
        <f t="shared" ca="1" si="305"/>
        <v/>
      </c>
      <c r="AO302" s="112" t="s">
        <v>14478</v>
      </c>
      <c r="AP302" s="107">
        <f t="shared" ca="1" si="306"/>
        <v>0</v>
      </c>
      <c r="AQ302" s="102" t="str">
        <f t="shared" ca="1" si="307"/>
        <v/>
      </c>
    </row>
    <row r="303" spans="2:49">
      <c r="B303" s="59">
        <v>231</v>
      </c>
      <c r="C303" s="41"/>
      <c r="D303" s="177">
        <f t="shared" ca="1" si="298"/>
        <v>0</v>
      </c>
      <c r="E303" s="72">
        <f t="shared" si="310"/>
        <v>47</v>
      </c>
      <c r="F303" s="72">
        <v>6</v>
      </c>
      <c r="G303" s="85">
        <f ca="1">ROUND(INDIRECT($B$1&amp;G$154&amp;$B303)*1000,0)</f>
        <v>0</v>
      </c>
      <c r="H303" s="85">
        <f t="shared" ca="1" si="313"/>
        <v>0</v>
      </c>
      <c r="I303" s="85" t="str">
        <f t="shared" ca="1" si="292"/>
        <v/>
      </c>
      <c r="J303" s="85">
        <f ca="1">INDIRECT($B$1&amp;I$154&amp;$B303)</f>
        <v>0</v>
      </c>
      <c r="K303" s="84"/>
      <c r="L303" s="84"/>
      <c r="M303" s="84"/>
      <c r="N303" s="84"/>
      <c r="O303" s="152">
        <f t="shared" ca="1" si="312"/>
        <v>0</v>
      </c>
      <c r="P303" s="152">
        <f t="shared" ca="1" si="312"/>
        <v>0</v>
      </c>
      <c r="Q303" s="152">
        <f t="shared" ca="1" si="312"/>
        <v>0</v>
      </c>
      <c r="R303" s="152">
        <f t="shared" ca="1" si="312"/>
        <v>0</v>
      </c>
      <c r="S303" s="143"/>
      <c r="T303" s="143"/>
      <c r="U303" s="150">
        <f t="shared" ca="1" si="293"/>
        <v>0</v>
      </c>
      <c r="X303" s="37">
        <f t="shared" ca="1" si="301"/>
        <v>0</v>
      </c>
      <c r="Y303" s="37">
        <f t="shared" ca="1" si="294"/>
        <v>0</v>
      </c>
      <c r="Z303" s="37">
        <f t="shared" ca="1" si="295"/>
        <v>0</v>
      </c>
      <c r="AA303" s="37">
        <f t="shared" ca="1" si="302"/>
        <v>0</v>
      </c>
      <c r="AB303" s="91" t="s">
        <v>14479</v>
      </c>
      <c r="AG303" s="107">
        <f t="shared" ca="1" si="303"/>
        <v>0</v>
      </c>
      <c r="AH303" s="102" t="str">
        <f t="shared" ca="1" si="296"/>
        <v/>
      </c>
      <c r="AJ303" s="121">
        <f ca="1">IF(I303="",0,IF(ISERROR(VLOOKUP(I303,Code!$AF$201:$AF$2116,1,FALSE)),1,0))</f>
        <v>0</v>
      </c>
      <c r="AK303" s="102" t="str">
        <f t="shared" ca="1" si="297"/>
        <v/>
      </c>
      <c r="AM303" s="107">
        <f t="shared" ca="1" si="304"/>
        <v>0</v>
      </c>
      <c r="AN303" s="102" t="str">
        <f t="shared" ca="1" si="305"/>
        <v/>
      </c>
      <c r="AO303" s="112" t="s">
        <v>14480</v>
      </c>
      <c r="AP303" s="107">
        <f t="shared" ca="1" si="306"/>
        <v>0</v>
      </c>
      <c r="AQ303" s="102" t="str">
        <f t="shared" ca="1" si="307"/>
        <v/>
      </c>
    </row>
    <row r="304" spans="2:49">
      <c r="B304" s="59">
        <v>227</v>
      </c>
      <c r="C304" s="41"/>
      <c r="D304" s="177">
        <f t="shared" ca="1" si="298"/>
        <v>0</v>
      </c>
      <c r="E304" s="72">
        <f t="shared" si="310"/>
        <v>47</v>
      </c>
      <c r="F304" s="72">
        <v>7</v>
      </c>
      <c r="G304" s="85">
        <f ca="1">ROUND(INDIRECT($B$1&amp;G$155&amp;$B304)*1000,0)</f>
        <v>0</v>
      </c>
      <c r="H304" s="85">
        <f ca="1">INDIRECT($B$1&amp;H$155&amp;$B304)</f>
        <v>0</v>
      </c>
      <c r="I304" s="85" t="str">
        <f t="shared" ca="1" si="292"/>
        <v/>
      </c>
      <c r="J304" s="85">
        <f ca="1">INDIRECT($B$1&amp;I$155&amp;$B304)</f>
        <v>0</v>
      </c>
      <c r="K304" s="84"/>
      <c r="L304" s="84"/>
      <c r="M304" s="84"/>
      <c r="N304" s="84"/>
      <c r="O304" s="152">
        <f t="shared" ref="O304:R306" ca="1" si="314">IF(INDIRECT($B$1&amp;N$155&amp;$B304)="〇",O$165,0)</f>
        <v>0</v>
      </c>
      <c r="P304" s="152">
        <f t="shared" ca="1" si="314"/>
        <v>0</v>
      </c>
      <c r="Q304" s="152">
        <f t="shared" ca="1" si="314"/>
        <v>0</v>
      </c>
      <c r="R304" s="152">
        <f t="shared" ca="1" si="314"/>
        <v>0</v>
      </c>
      <c r="S304" s="143"/>
      <c r="T304" s="143"/>
      <c r="U304" s="150">
        <f t="shared" ca="1" si="293"/>
        <v>0</v>
      </c>
      <c r="X304" s="37">
        <f t="shared" ca="1" si="301"/>
        <v>0</v>
      </c>
      <c r="Y304" s="37">
        <f t="shared" ca="1" si="294"/>
        <v>0</v>
      </c>
      <c r="Z304" s="37">
        <f t="shared" ca="1" si="295"/>
        <v>0</v>
      </c>
      <c r="AA304" s="37">
        <f t="shared" ca="1" si="302"/>
        <v>0</v>
      </c>
      <c r="AB304" s="91" t="s">
        <v>14481</v>
      </c>
      <c r="AG304" s="107">
        <f t="shared" ca="1" si="303"/>
        <v>0</v>
      </c>
      <c r="AH304" s="102" t="str">
        <f t="shared" ca="1" si="296"/>
        <v/>
      </c>
      <c r="AJ304" s="121">
        <f ca="1">IF(I304="",0,IF(ISERROR(VLOOKUP(I304,Code!$AF$201:$AF$2116,1,FALSE)),1,0))</f>
        <v>0</v>
      </c>
      <c r="AK304" s="102" t="str">
        <f t="shared" ca="1" si="297"/>
        <v/>
      </c>
      <c r="AM304" s="107">
        <f t="shared" ca="1" si="304"/>
        <v>0</v>
      </c>
      <c r="AN304" s="102" t="str">
        <f t="shared" ca="1" si="305"/>
        <v/>
      </c>
      <c r="AO304" s="112" t="s">
        <v>14482</v>
      </c>
      <c r="AP304" s="107">
        <f t="shared" ca="1" si="306"/>
        <v>0</v>
      </c>
      <c r="AQ304" s="102" t="str">
        <f t="shared" ca="1" si="307"/>
        <v/>
      </c>
      <c r="AV304" s="102" t="str">
        <f ca="1">AH304&amp;AH305&amp;AH306&amp;AK304&amp;AK305&amp;AK306</f>
        <v/>
      </c>
      <c r="AW304" s="102" t="str">
        <f ca="1">AQ304&amp;AQ305&amp;AQ306</f>
        <v/>
      </c>
    </row>
    <row r="305" spans="2:49">
      <c r="B305" s="59">
        <v>229</v>
      </c>
      <c r="C305" s="41"/>
      <c r="D305" s="177">
        <f t="shared" ca="1" si="298"/>
        <v>0</v>
      </c>
      <c r="E305" s="72">
        <f t="shared" si="310"/>
        <v>47</v>
      </c>
      <c r="F305" s="72">
        <v>8</v>
      </c>
      <c r="G305" s="85">
        <f ca="1">ROUND(INDIRECT($B$1&amp;G$155&amp;$B305)*1000,0)</f>
        <v>0</v>
      </c>
      <c r="H305" s="85">
        <f t="shared" ref="H305:H306" ca="1" si="315">INDIRECT($B$1&amp;H$155&amp;$B305)</f>
        <v>0</v>
      </c>
      <c r="I305" s="85" t="str">
        <f t="shared" ca="1" si="292"/>
        <v/>
      </c>
      <c r="J305" s="85">
        <f ca="1">INDIRECT($B$1&amp;I$155&amp;$B305)</f>
        <v>0</v>
      </c>
      <c r="K305" s="84"/>
      <c r="L305" s="84"/>
      <c r="M305" s="84"/>
      <c r="N305" s="84"/>
      <c r="O305" s="152">
        <f t="shared" ca="1" si="314"/>
        <v>0</v>
      </c>
      <c r="P305" s="152">
        <f t="shared" ca="1" si="314"/>
        <v>0</v>
      </c>
      <c r="Q305" s="152">
        <f t="shared" ca="1" si="314"/>
        <v>0</v>
      </c>
      <c r="R305" s="152">
        <f t="shared" ca="1" si="314"/>
        <v>0</v>
      </c>
      <c r="S305" s="143"/>
      <c r="T305" s="143"/>
      <c r="U305" s="150">
        <f t="shared" ca="1" si="293"/>
        <v>0</v>
      </c>
      <c r="X305" s="37">
        <f t="shared" ca="1" si="301"/>
        <v>0</v>
      </c>
      <c r="Y305" s="37">
        <f t="shared" ca="1" si="294"/>
        <v>0</v>
      </c>
      <c r="Z305" s="37">
        <f t="shared" ca="1" si="295"/>
        <v>0</v>
      </c>
      <c r="AA305" s="37">
        <f t="shared" ca="1" si="302"/>
        <v>0</v>
      </c>
      <c r="AB305" s="91" t="s">
        <v>14483</v>
      </c>
      <c r="AG305" s="107">
        <f t="shared" ca="1" si="303"/>
        <v>0</v>
      </c>
      <c r="AH305" s="102" t="str">
        <f t="shared" ca="1" si="296"/>
        <v/>
      </c>
      <c r="AJ305" s="121">
        <f ca="1">IF(I305="",0,IF(ISERROR(VLOOKUP(I305,Code!$AF$201:$AF$2116,1,FALSE)),1,0))</f>
        <v>0</v>
      </c>
      <c r="AK305" s="102" t="str">
        <f t="shared" ca="1" si="297"/>
        <v/>
      </c>
      <c r="AM305" s="107">
        <f t="shared" ca="1" si="304"/>
        <v>0</v>
      </c>
      <c r="AN305" s="102" t="str">
        <f t="shared" ca="1" si="305"/>
        <v/>
      </c>
      <c r="AO305" s="112" t="s">
        <v>14484</v>
      </c>
      <c r="AP305" s="107">
        <f t="shared" ca="1" si="306"/>
        <v>0</v>
      </c>
      <c r="AQ305" s="102" t="str">
        <f t="shared" ca="1" si="307"/>
        <v/>
      </c>
    </row>
    <row r="306" spans="2:49">
      <c r="B306" s="59">
        <v>231</v>
      </c>
      <c r="C306" s="41"/>
      <c r="D306" s="177">
        <f t="shared" ca="1" si="298"/>
        <v>0</v>
      </c>
      <c r="E306" s="72">
        <f t="shared" si="310"/>
        <v>47</v>
      </c>
      <c r="F306" s="72">
        <v>9</v>
      </c>
      <c r="G306" s="85">
        <f ca="1">ROUND(INDIRECT($B$1&amp;G$155&amp;$B306)*1000,0)</f>
        <v>0</v>
      </c>
      <c r="H306" s="85">
        <f t="shared" ca="1" si="315"/>
        <v>0</v>
      </c>
      <c r="I306" s="85" t="str">
        <f t="shared" ca="1" si="292"/>
        <v/>
      </c>
      <c r="J306" s="85">
        <f ca="1">INDIRECT($B$1&amp;I$155&amp;$B306)</f>
        <v>0</v>
      </c>
      <c r="K306" s="84"/>
      <c r="L306" s="84"/>
      <c r="M306" s="84"/>
      <c r="N306" s="84"/>
      <c r="O306" s="152">
        <f t="shared" ca="1" si="314"/>
        <v>0</v>
      </c>
      <c r="P306" s="152">
        <f t="shared" ca="1" si="314"/>
        <v>0</v>
      </c>
      <c r="Q306" s="152">
        <f t="shared" ca="1" si="314"/>
        <v>0</v>
      </c>
      <c r="R306" s="152">
        <f t="shared" ca="1" si="314"/>
        <v>0</v>
      </c>
      <c r="S306" s="143"/>
      <c r="T306" s="143"/>
      <c r="U306" s="150">
        <f t="shared" ca="1" si="293"/>
        <v>0</v>
      </c>
      <c r="X306" s="37">
        <f t="shared" ca="1" si="301"/>
        <v>0</v>
      </c>
      <c r="Y306" s="37">
        <f t="shared" ca="1" si="294"/>
        <v>0</v>
      </c>
      <c r="Z306" s="37">
        <f t="shared" ca="1" si="295"/>
        <v>0</v>
      </c>
      <c r="AA306" s="37">
        <f t="shared" ca="1" si="302"/>
        <v>0</v>
      </c>
      <c r="AB306" s="91" t="s">
        <v>14485</v>
      </c>
      <c r="AG306" s="107">
        <f t="shared" ca="1" si="303"/>
        <v>0</v>
      </c>
      <c r="AH306" s="102" t="str">
        <f t="shared" ca="1" si="296"/>
        <v/>
      </c>
      <c r="AJ306" s="121">
        <f ca="1">IF(I306="",0,IF(ISERROR(VLOOKUP(I306,Code!$AF$201:$AF$2116,1,FALSE)),1,0))</f>
        <v>0</v>
      </c>
      <c r="AK306" s="102" t="str">
        <f t="shared" ca="1" si="297"/>
        <v/>
      </c>
      <c r="AM306" s="107">
        <f t="shared" ca="1" si="304"/>
        <v>0</v>
      </c>
      <c r="AN306" s="102" t="str">
        <f t="shared" ca="1" si="305"/>
        <v/>
      </c>
      <c r="AO306" s="112" t="s">
        <v>14486</v>
      </c>
      <c r="AP306" s="107">
        <f t="shared" ca="1" si="306"/>
        <v>0</v>
      </c>
      <c r="AQ306" s="102" t="str">
        <f t="shared" ca="1" si="307"/>
        <v/>
      </c>
    </row>
    <row r="307" spans="2:49">
      <c r="B307" s="59">
        <v>227</v>
      </c>
      <c r="C307" s="41"/>
      <c r="D307" s="177">
        <f t="shared" ca="1" si="298"/>
        <v>0</v>
      </c>
      <c r="E307" s="72">
        <f t="shared" si="310"/>
        <v>47</v>
      </c>
      <c r="F307" s="72">
        <v>10</v>
      </c>
      <c r="G307" s="85">
        <f ca="1">ROUND(INDIRECT($B$1&amp;G$156&amp;$B307)*1000,0)</f>
        <v>0</v>
      </c>
      <c r="H307" s="85">
        <f ca="1">INDIRECT($B$1&amp;H$156&amp;$B307)</f>
        <v>0</v>
      </c>
      <c r="I307" s="85" t="str">
        <f t="shared" ca="1" si="292"/>
        <v/>
      </c>
      <c r="J307" s="85">
        <f ca="1">INDIRECT($B$1&amp;I$156&amp;$B307)</f>
        <v>0</v>
      </c>
      <c r="K307" s="84"/>
      <c r="L307" s="84"/>
      <c r="M307" s="84"/>
      <c r="N307" s="84"/>
      <c r="O307" s="152">
        <f t="shared" ref="O307:R309" ca="1" si="316">IF(INDIRECT($B$1&amp;N$156&amp;$B307)="〇",O$165,0)</f>
        <v>0</v>
      </c>
      <c r="P307" s="152">
        <f t="shared" ca="1" si="316"/>
        <v>0</v>
      </c>
      <c r="Q307" s="152">
        <f t="shared" ca="1" si="316"/>
        <v>0</v>
      </c>
      <c r="R307" s="152">
        <f t="shared" ca="1" si="316"/>
        <v>0</v>
      </c>
      <c r="S307" s="143"/>
      <c r="T307" s="144"/>
      <c r="U307" s="150">
        <f t="shared" ca="1" si="293"/>
        <v>0</v>
      </c>
      <c r="V307" s="87"/>
      <c r="W307" s="87"/>
      <c r="X307" s="37">
        <f t="shared" ca="1" si="301"/>
        <v>0</v>
      </c>
      <c r="Y307" s="37">
        <f t="shared" ca="1" si="294"/>
        <v>0</v>
      </c>
      <c r="Z307" s="37">
        <f t="shared" ca="1" si="295"/>
        <v>0</v>
      </c>
      <c r="AA307" s="37">
        <f t="shared" ca="1" si="302"/>
        <v>0</v>
      </c>
      <c r="AB307" s="91" t="s">
        <v>14487</v>
      </c>
      <c r="AE307" s="87"/>
      <c r="AG307" s="107">
        <f t="shared" ca="1" si="303"/>
        <v>0</v>
      </c>
      <c r="AH307" s="102" t="str">
        <f t="shared" ca="1" si="296"/>
        <v/>
      </c>
      <c r="AJ307" s="121">
        <f ca="1">IF(I307="",0,IF(ISERROR(VLOOKUP(I307,Code!$AF$201:$AF$2116,1,FALSE)),1,0))</f>
        <v>0</v>
      </c>
      <c r="AK307" s="102" t="str">
        <f t="shared" ca="1" si="297"/>
        <v/>
      </c>
      <c r="AM307" s="107">
        <f t="shared" ca="1" si="304"/>
        <v>0</v>
      </c>
      <c r="AN307" s="102" t="str">
        <f t="shared" ca="1" si="305"/>
        <v/>
      </c>
      <c r="AO307" s="112" t="s">
        <v>14488</v>
      </c>
      <c r="AP307" s="107">
        <f t="shared" ca="1" si="306"/>
        <v>0</v>
      </c>
      <c r="AQ307" s="102" t="str">
        <f t="shared" ca="1" si="307"/>
        <v/>
      </c>
      <c r="AV307" s="102" t="str">
        <f ca="1">AH307&amp;AH308&amp;AH309&amp;AK307&amp;AK308&amp;AK309</f>
        <v/>
      </c>
      <c r="AW307" s="102" t="str">
        <f ca="1">AQ307&amp;AQ308&amp;AQ309</f>
        <v/>
      </c>
    </row>
    <row r="308" spans="2:49">
      <c r="B308" s="59">
        <v>229</v>
      </c>
      <c r="C308" s="41"/>
      <c r="D308" s="177">
        <f t="shared" ca="1" si="298"/>
        <v>0</v>
      </c>
      <c r="E308" s="72">
        <f t="shared" si="310"/>
        <v>47</v>
      </c>
      <c r="F308" s="72">
        <v>11</v>
      </c>
      <c r="G308" s="85">
        <f ca="1">ROUND(INDIRECT($B$1&amp;G$156&amp;$B308)*1000,0)</f>
        <v>0</v>
      </c>
      <c r="H308" s="85">
        <f t="shared" ref="H308:H309" ca="1" si="317">INDIRECT($B$1&amp;H$156&amp;$B308)</f>
        <v>0</v>
      </c>
      <c r="I308" s="85" t="str">
        <f t="shared" ca="1" si="292"/>
        <v/>
      </c>
      <c r="J308" s="85">
        <f ca="1">INDIRECT($B$1&amp;I$156&amp;$B308)</f>
        <v>0</v>
      </c>
      <c r="K308" s="84"/>
      <c r="L308" s="84"/>
      <c r="M308" s="84"/>
      <c r="N308" s="84"/>
      <c r="O308" s="152">
        <f t="shared" ca="1" si="316"/>
        <v>0</v>
      </c>
      <c r="P308" s="152">
        <f t="shared" ca="1" si="316"/>
        <v>0</v>
      </c>
      <c r="Q308" s="152">
        <f t="shared" ca="1" si="316"/>
        <v>0</v>
      </c>
      <c r="R308" s="152">
        <f t="shared" ca="1" si="316"/>
        <v>0</v>
      </c>
      <c r="S308" s="143"/>
      <c r="T308" s="144"/>
      <c r="U308" s="150">
        <f t="shared" ca="1" si="293"/>
        <v>0</v>
      </c>
      <c r="V308" s="87"/>
      <c r="W308" s="87"/>
      <c r="X308" s="37">
        <f t="shared" ca="1" si="301"/>
        <v>0</v>
      </c>
      <c r="Y308" s="37">
        <f t="shared" ca="1" si="294"/>
        <v>0</v>
      </c>
      <c r="Z308" s="37">
        <f t="shared" ca="1" si="295"/>
        <v>0</v>
      </c>
      <c r="AA308" s="37">
        <f t="shared" ca="1" si="302"/>
        <v>0</v>
      </c>
      <c r="AB308" s="91" t="s">
        <v>14489</v>
      </c>
      <c r="AE308" s="87"/>
      <c r="AG308" s="107">
        <f t="shared" ca="1" si="303"/>
        <v>0</v>
      </c>
      <c r="AH308" s="102" t="str">
        <f t="shared" ca="1" si="296"/>
        <v/>
      </c>
      <c r="AJ308" s="121">
        <f ca="1">IF(I308="",0,IF(ISERROR(VLOOKUP(I308,Code!$AF$201:$AF$2116,1,FALSE)),1,0))</f>
        <v>0</v>
      </c>
      <c r="AK308" s="102" t="str">
        <f t="shared" ca="1" si="297"/>
        <v/>
      </c>
      <c r="AM308" s="107">
        <f t="shared" ca="1" si="304"/>
        <v>0</v>
      </c>
      <c r="AN308" s="102" t="str">
        <f t="shared" ca="1" si="305"/>
        <v/>
      </c>
      <c r="AO308" s="112" t="s">
        <v>14490</v>
      </c>
      <c r="AP308" s="107">
        <f t="shared" ca="1" si="306"/>
        <v>0</v>
      </c>
      <c r="AQ308" s="102" t="str">
        <f t="shared" ca="1" si="307"/>
        <v/>
      </c>
    </row>
    <row r="309" spans="2:49">
      <c r="B309" s="59">
        <v>231</v>
      </c>
      <c r="C309" s="41"/>
      <c r="D309" s="177">
        <f t="shared" ca="1" si="298"/>
        <v>0</v>
      </c>
      <c r="E309" s="72">
        <f t="shared" si="310"/>
        <v>47</v>
      </c>
      <c r="F309" s="72">
        <v>12</v>
      </c>
      <c r="G309" s="85">
        <f ca="1">ROUND(INDIRECT($B$1&amp;G$156&amp;$B309)*1000,0)</f>
        <v>0</v>
      </c>
      <c r="H309" s="85">
        <f t="shared" ca="1" si="317"/>
        <v>0</v>
      </c>
      <c r="I309" s="85" t="str">
        <f t="shared" ca="1" si="292"/>
        <v/>
      </c>
      <c r="J309" s="85">
        <f ca="1">INDIRECT($B$1&amp;I$156&amp;$B309)</f>
        <v>0</v>
      </c>
      <c r="K309" s="84"/>
      <c r="L309" s="84"/>
      <c r="M309" s="84"/>
      <c r="N309" s="84"/>
      <c r="O309" s="152">
        <f t="shared" ca="1" si="316"/>
        <v>0</v>
      </c>
      <c r="P309" s="152">
        <f t="shared" ca="1" si="316"/>
        <v>0</v>
      </c>
      <c r="Q309" s="152">
        <f t="shared" ca="1" si="316"/>
        <v>0</v>
      </c>
      <c r="R309" s="152">
        <f t="shared" ca="1" si="316"/>
        <v>0</v>
      </c>
      <c r="S309" s="143"/>
      <c r="T309" s="143"/>
      <c r="U309" s="150">
        <f t="shared" ca="1" si="293"/>
        <v>0</v>
      </c>
      <c r="X309" s="37">
        <f t="shared" ca="1" si="301"/>
        <v>0</v>
      </c>
      <c r="Y309" s="37">
        <f t="shared" ca="1" si="294"/>
        <v>0</v>
      </c>
      <c r="Z309" s="37">
        <f t="shared" ca="1" si="295"/>
        <v>0</v>
      </c>
      <c r="AA309" s="37">
        <f t="shared" ca="1" si="302"/>
        <v>0</v>
      </c>
      <c r="AB309" s="91" t="s">
        <v>14491</v>
      </c>
      <c r="AG309" s="107">
        <f t="shared" ca="1" si="303"/>
        <v>0</v>
      </c>
      <c r="AH309" s="102" t="str">
        <f t="shared" ca="1" si="296"/>
        <v/>
      </c>
      <c r="AJ309" s="121">
        <f ca="1">IF(I309="",0,IF(ISERROR(VLOOKUP(I309,Code!$AF$201:$AF$2116,1,FALSE)),1,0))</f>
        <v>0</v>
      </c>
      <c r="AK309" s="102" t="str">
        <f t="shared" ca="1" si="297"/>
        <v/>
      </c>
      <c r="AM309" s="107">
        <f t="shared" ca="1" si="304"/>
        <v>0</v>
      </c>
      <c r="AN309" s="102" t="str">
        <f t="shared" ca="1" si="305"/>
        <v/>
      </c>
      <c r="AO309" s="112" t="s">
        <v>14492</v>
      </c>
      <c r="AP309" s="107">
        <f t="shared" ca="1" si="306"/>
        <v>0</v>
      </c>
      <c r="AQ309" s="102" t="str">
        <f t="shared" ca="1" si="307"/>
        <v/>
      </c>
    </row>
    <row r="310" spans="2:49">
      <c r="B310" s="59">
        <v>251</v>
      </c>
      <c r="C310" s="41"/>
      <c r="D310" s="177">
        <f t="shared" ca="1" si="298"/>
        <v>0</v>
      </c>
      <c r="E310" s="72">
        <v>61</v>
      </c>
      <c r="F310" s="72">
        <v>1</v>
      </c>
      <c r="G310" s="85">
        <f ca="1">ROUND(INDIRECT($B$1&amp;G$157&amp;$B310)*1000,0)</f>
        <v>0</v>
      </c>
      <c r="H310" s="85">
        <f ca="1">INDIRECT($B$1&amp;H$157&amp;$B310)</f>
        <v>0</v>
      </c>
      <c r="I310" s="85" t="str">
        <f t="shared" ca="1" si="292"/>
        <v/>
      </c>
      <c r="J310" s="85">
        <f ca="1">INDIRECT($B$1&amp;I$157&amp;$B310)</f>
        <v>0</v>
      </c>
      <c r="K310" s="152">
        <f ca="1">IF(INDIRECT($B$1&amp;J$157&amp;$B310)="〇",K$165,0)</f>
        <v>0</v>
      </c>
      <c r="L310" s="152">
        <f t="shared" ref="L310:T310" ca="1" si="318">IF(INDIRECT($B$1&amp;K$157&amp;$B310)="〇",L$165,0)</f>
        <v>0</v>
      </c>
      <c r="M310" s="152">
        <f t="shared" ca="1" si="318"/>
        <v>0</v>
      </c>
      <c r="N310" s="152">
        <f t="shared" ca="1" si="318"/>
        <v>0</v>
      </c>
      <c r="O310" s="152">
        <f t="shared" ca="1" si="318"/>
        <v>0</v>
      </c>
      <c r="P310" s="152">
        <f t="shared" ca="1" si="318"/>
        <v>0</v>
      </c>
      <c r="Q310" s="152">
        <f t="shared" ca="1" si="318"/>
        <v>0</v>
      </c>
      <c r="R310" s="152">
        <f t="shared" ca="1" si="318"/>
        <v>0</v>
      </c>
      <c r="S310" s="85">
        <f t="shared" ca="1" si="318"/>
        <v>0</v>
      </c>
      <c r="T310" s="85">
        <f t="shared" ca="1" si="318"/>
        <v>0</v>
      </c>
      <c r="U310" s="150">
        <f t="shared" ref="U310:U321" ca="1" si="319">SUM(K310:T310)</f>
        <v>0</v>
      </c>
      <c r="W310" s="37">
        <f ca="1">I150</f>
        <v>0</v>
      </c>
      <c r="X310" s="37">
        <f t="shared" ca="1" si="301"/>
        <v>0</v>
      </c>
      <c r="Y310" s="37">
        <f t="shared" ca="1" si="294"/>
        <v>0</v>
      </c>
      <c r="Z310" s="37">
        <f t="shared" ref="Z310:Z321" ca="1" si="320">COUNTIF(K310:T310,"&gt;0")</f>
        <v>0</v>
      </c>
      <c r="AA310" s="37">
        <f t="shared" ca="1" si="302"/>
        <v>0</v>
      </c>
      <c r="AB310" s="91" t="s">
        <v>14030</v>
      </c>
      <c r="AD310" s="189"/>
      <c r="AE310" s="189"/>
      <c r="AF310" s="190" t="s">
        <v>14493</v>
      </c>
      <c r="AG310" s="107">
        <f t="shared" ca="1" si="303"/>
        <v>0</v>
      </c>
      <c r="AH310" s="102" t="str">
        <f t="shared" ca="1" si="296"/>
        <v/>
      </c>
      <c r="AJ310" s="121">
        <f ca="1">IF(I310="",0,IF(ISERROR(VLOOKUP(I310,Code!$AF$201:$AF$2116,1,FALSE)),1,0))</f>
        <v>0</v>
      </c>
      <c r="AK310" s="102" t="str">
        <f t="shared" ca="1" si="297"/>
        <v/>
      </c>
      <c r="AM310" s="107">
        <f t="shared" ca="1" si="304"/>
        <v>0</v>
      </c>
      <c r="AN310" s="102" t="str">
        <f t="shared" ca="1" si="305"/>
        <v/>
      </c>
      <c r="AO310" s="112" t="s">
        <v>14494</v>
      </c>
      <c r="AP310" s="107">
        <f t="shared" ca="1" si="306"/>
        <v>0</v>
      </c>
      <c r="AQ310" s="102" t="str">
        <f t="shared" ca="1" si="307"/>
        <v/>
      </c>
      <c r="AT310" s="102" t="str">
        <f ca="1">AW310&amp;AW313&amp;AW316&amp;AW319</f>
        <v/>
      </c>
      <c r="AV310" s="102" t="str">
        <f ca="1">AE310&amp;AE311&amp;AE312&amp;AH310&amp;AH311&amp;AH312&amp;AK310&amp;AK311&amp;AK312&amp;AN310&amp;AN311&amp;AN312</f>
        <v/>
      </c>
      <c r="AW310" s="102" t="str">
        <f ca="1">AQ310&amp;AQ311&amp;AQ312</f>
        <v/>
      </c>
    </row>
    <row r="311" spans="2:49">
      <c r="B311" s="59">
        <v>253</v>
      </c>
      <c r="C311" s="41"/>
      <c r="D311" s="177">
        <f t="shared" ca="1" si="298"/>
        <v>0</v>
      </c>
      <c r="E311" s="72">
        <f t="shared" ref="E311:E321" si="321">E310</f>
        <v>61</v>
      </c>
      <c r="F311" s="72">
        <v>2</v>
      </c>
      <c r="G311" s="85">
        <f ca="1">ROUND(INDIRECT($B$1&amp;G$157&amp;$B311)*1000,0)</f>
        <v>0</v>
      </c>
      <c r="H311" s="85">
        <f t="shared" ref="H311:H312" ca="1" si="322">INDIRECT($B$1&amp;H$157&amp;$B311)</f>
        <v>0</v>
      </c>
      <c r="I311" s="85" t="str">
        <f t="shared" ca="1" si="292"/>
        <v/>
      </c>
      <c r="J311" s="85">
        <f ca="1">INDIRECT($B$1&amp;I$157&amp;$B311)</f>
        <v>0</v>
      </c>
      <c r="K311" s="152">
        <f t="shared" ref="K311:T312" ca="1" si="323">IF(INDIRECT($B$1&amp;J$157&amp;$B311)="〇",K$165,0)</f>
        <v>0</v>
      </c>
      <c r="L311" s="152">
        <f t="shared" ca="1" si="323"/>
        <v>0</v>
      </c>
      <c r="M311" s="152">
        <f t="shared" ca="1" si="323"/>
        <v>0</v>
      </c>
      <c r="N311" s="152">
        <f t="shared" ca="1" si="323"/>
        <v>0</v>
      </c>
      <c r="O311" s="152">
        <f t="shared" ca="1" si="323"/>
        <v>0</v>
      </c>
      <c r="P311" s="152">
        <f t="shared" ca="1" si="323"/>
        <v>0</v>
      </c>
      <c r="Q311" s="152">
        <f t="shared" ca="1" si="323"/>
        <v>0</v>
      </c>
      <c r="R311" s="152">
        <f t="shared" ca="1" si="323"/>
        <v>0</v>
      </c>
      <c r="S311" s="152">
        <f t="shared" ca="1" si="323"/>
        <v>0</v>
      </c>
      <c r="T311" s="152">
        <f t="shared" ca="1" si="323"/>
        <v>0</v>
      </c>
      <c r="U311" s="150">
        <f t="shared" ca="1" si="319"/>
        <v>0</v>
      </c>
      <c r="W311" s="37">
        <f ca="1">SUM(G310:G321)</f>
        <v>0</v>
      </c>
      <c r="X311" s="37">
        <f t="shared" ca="1" si="301"/>
        <v>0</v>
      </c>
      <c r="Y311" s="37">
        <f t="shared" ca="1" si="294"/>
        <v>0</v>
      </c>
      <c r="Z311" s="37">
        <f t="shared" ca="1" si="320"/>
        <v>0</v>
      </c>
      <c r="AA311" s="37">
        <f t="shared" ca="1" si="302"/>
        <v>0</v>
      </c>
      <c r="AB311" s="91" t="s">
        <v>14032</v>
      </c>
      <c r="AD311" s="189"/>
      <c r="AE311" s="189"/>
      <c r="AF311" s="190" t="s">
        <v>14495</v>
      </c>
      <c r="AG311" s="107">
        <f t="shared" ca="1" si="303"/>
        <v>0</v>
      </c>
      <c r="AH311" s="102" t="str">
        <f t="shared" ca="1" si="296"/>
        <v/>
      </c>
      <c r="AJ311" s="121">
        <f ca="1">IF(I311="",0,IF(ISERROR(VLOOKUP(I311,Code!$AF$201:$AF$2116,1,FALSE)),1,0))</f>
        <v>0</v>
      </c>
      <c r="AK311" s="102" t="str">
        <f t="shared" ca="1" si="297"/>
        <v/>
      </c>
      <c r="AM311" s="107">
        <f t="shared" ca="1" si="304"/>
        <v>0</v>
      </c>
      <c r="AN311" s="102" t="str">
        <f t="shared" ca="1" si="305"/>
        <v/>
      </c>
      <c r="AO311" s="112" t="s">
        <v>14496</v>
      </c>
      <c r="AP311" s="107">
        <f t="shared" ca="1" si="306"/>
        <v>0</v>
      </c>
      <c r="AQ311" s="102" t="str">
        <f t="shared" ca="1" si="307"/>
        <v/>
      </c>
    </row>
    <row r="312" spans="2:49">
      <c r="B312" s="59">
        <v>255</v>
      </c>
      <c r="C312" s="41"/>
      <c r="D312" s="177">
        <f t="shared" ca="1" si="298"/>
        <v>0</v>
      </c>
      <c r="E312" s="72">
        <f t="shared" si="321"/>
        <v>61</v>
      </c>
      <c r="F312" s="72">
        <v>3</v>
      </c>
      <c r="G312" s="85">
        <f ca="1">ROUND(INDIRECT($B$1&amp;G$157&amp;$B312)*1000,0)</f>
        <v>0</v>
      </c>
      <c r="H312" s="85">
        <f t="shared" ca="1" si="322"/>
        <v>0</v>
      </c>
      <c r="I312" s="85" t="str">
        <f t="shared" ca="1" si="292"/>
        <v/>
      </c>
      <c r="J312" s="85">
        <f ca="1">INDIRECT($B$1&amp;I$157&amp;$B312)</f>
        <v>0</v>
      </c>
      <c r="K312" s="152">
        <f t="shared" ca="1" si="323"/>
        <v>0</v>
      </c>
      <c r="L312" s="152">
        <f t="shared" ca="1" si="323"/>
        <v>0</v>
      </c>
      <c r="M312" s="152">
        <f t="shared" ca="1" si="323"/>
        <v>0</v>
      </c>
      <c r="N312" s="152">
        <f t="shared" ca="1" si="323"/>
        <v>0</v>
      </c>
      <c r="O312" s="152">
        <f t="shared" ca="1" si="323"/>
        <v>0</v>
      </c>
      <c r="P312" s="152">
        <f t="shared" ca="1" si="323"/>
        <v>0</v>
      </c>
      <c r="Q312" s="152">
        <f t="shared" ca="1" si="323"/>
        <v>0</v>
      </c>
      <c r="R312" s="152">
        <f t="shared" ca="1" si="323"/>
        <v>0</v>
      </c>
      <c r="S312" s="152">
        <f t="shared" ca="1" si="323"/>
        <v>0</v>
      </c>
      <c r="T312" s="152">
        <f t="shared" ca="1" si="323"/>
        <v>0</v>
      </c>
      <c r="U312" s="150">
        <f t="shared" ca="1" si="319"/>
        <v>0</v>
      </c>
      <c r="X312" s="37">
        <f t="shared" ca="1" si="301"/>
        <v>0</v>
      </c>
      <c r="Y312" s="37">
        <f t="shared" ca="1" si="294"/>
        <v>0</v>
      </c>
      <c r="Z312" s="37">
        <f t="shared" ca="1" si="320"/>
        <v>0</v>
      </c>
      <c r="AA312" s="37">
        <f t="shared" ca="1" si="302"/>
        <v>0</v>
      </c>
      <c r="AB312" s="91" t="s">
        <v>14034</v>
      </c>
      <c r="AD312" s="189"/>
      <c r="AE312" s="189"/>
      <c r="AF312" s="190" t="s">
        <v>14497</v>
      </c>
      <c r="AG312" s="107">
        <f t="shared" ca="1" si="303"/>
        <v>0</v>
      </c>
      <c r="AH312" s="102" t="str">
        <f t="shared" ca="1" si="296"/>
        <v/>
      </c>
      <c r="AJ312" s="121">
        <f ca="1">IF(I312="",0,IF(ISERROR(VLOOKUP(I312,Code!$AF$201:$AF$2116,1,FALSE)),1,0))</f>
        <v>0</v>
      </c>
      <c r="AK312" s="102" t="str">
        <f t="shared" ca="1" si="297"/>
        <v/>
      </c>
      <c r="AM312" s="107">
        <f t="shared" ca="1" si="304"/>
        <v>0</v>
      </c>
      <c r="AN312" s="102" t="str">
        <f t="shared" ca="1" si="305"/>
        <v/>
      </c>
      <c r="AO312" s="112" t="s">
        <v>14498</v>
      </c>
      <c r="AP312" s="107">
        <f t="shared" ca="1" si="306"/>
        <v>0</v>
      </c>
      <c r="AQ312" s="102" t="str">
        <f t="shared" ca="1" si="307"/>
        <v/>
      </c>
    </row>
    <row r="313" spans="2:49">
      <c r="B313" s="59">
        <v>251</v>
      </c>
      <c r="C313" s="41"/>
      <c r="D313" s="177">
        <f t="shared" ca="1" si="298"/>
        <v>0</v>
      </c>
      <c r="E313" s="72">
        <f t="shared" si="321"/>
        <v>61</v>
      </c>
      <c r="F313" s="72">
        <v>4</v>
      </c>
      <c r="G313" s="85">
        <f ca="1">ROUND(INDIRECT($B$1&amp;G$158&amp;$B313)*1000,0)</f>
        <v>0</v>
      </c>
      <c r="H313" s="85">
        <f ca="1">INDIRECT($B$1&amp;H$158&amp;$B313)</f>
        <v>0</v>
      </c>
      <c r="I313" s="85" t="str">
        <f t="shared" ca="1" si="292"/>
        <v/>
      </c>
      <c r="J313" s="85">
        <f ca="1">INDIRECT($B$1&amp;I$158&amp;$B313)</f>
        <v>0</v>
      </c>
      <c r="K313" s="152">
        <f ca="1">IF(INDIRECT($B$1&amp;J$158&amp;$B313)="〇",K$165,0)</f>
        <v>0</v>
      </c>
      <c r="L313" s="152">
        <f t="shared" ref="L313:T313" ca="1" si="324">IF(INDIRECT($B$1&amp;K$158&amp;$B313)="〇",L$165,0)</f>
        <v>0</v>
      </c>
      <c r="M313" s="152">
        <f t="shared" ca="1" si="324"/>
        <v>0</v>
      </c>
      <c r="N313" s="152">
        <f t="shared" ca="1" si="324"/>
        <v>0</v>
      </c>
      <c r="O313" s="152">
        <f t="shared" ca="1" si="324"/>
        <v>0</v>
      </c>
      <c r="P313" s="152">
        <f t="shared" ca="1" si="324"/>
        <v>0</v>
      </c>
      <c r="Q313" s="152">
        <f t="shared" ca="1" si="324"/>
        <v>0</v>
      </c>
      <c r="R313" s="152">
        <f t="shared" ca="1" si="324"/>
        <v>0</v>
      </c>
      <c r="S313" s="152">
        <f t="shared" ca="1" si="324"/>
        <v>0</v>
      </c>
      <c r="T313" s="152">
        <f t="shared" ca="1" si="324"/>
        <v>0</v>
      </c>
      <c r="U313" s="150">
        <f t="shared" ca="1" si="319"/>
        <v>0</v>
      </c>
      <c r="X313" s="37">
        <f t="shared" ca="1" si="301"/>
        <v>0</v>
      </c>
      <c r="Y313" s="37">
        <f t="shared" ca="1" si="294"/>
        <v>0</v>
      </c>
      <c r="Z313" s="37">
        <f t="shared" ca="1" si="320"/>
        <v>0</v>
      </c>
      <c r="AA313" s="37">
        <f t="shared" ca="1" si="302"/>
        <v>0</v>
      </c>
      <c r="AB313" s="91" t="s">
        <v>14036</v>
      </c>
      <c r="AG313" s="107">
        <f t="shared" ca="1" si="303"/>
        <v>0</v>
      </c>
      <c r="AH313" s="102" t="str">
        <f t="shared" ca="1" si="296"/>
        <v/>
      </c>
      <c r="AJ313" s="121">
        <f ca="1">IF(I313="",0,IF(ISERROR(VLOOKUP(I313,Code!$AF$201:$AF$2116,1,FALSE)),1,0))</f>
        <v>0</v>
      </c>
      <c r="AK313" s="102" t="str">
        <f t="shared" ca="1" si="297"/>
        <v/>
      </c>
      <c r="AM313" s="107">
        <f t="shared" ca="1" si="304"/>
        <v>0</v>
      </c>
      <c r="AN313" s="102" t="str">
        <f t="shared" ca="1" si="305"/>
        <v/>
      </c>
      <c r="AO313" s="112" t="s">
        <v>14499</v>
      </c>
      <c r="AP313" s="107">
        <f t="shared" ca="1" si="306"/>
        <v>0</v>
      </c>
      <c r="AQ313" s="102" t="str">
        <f t="shared" ca="1" si="307"/>
        <v/>
      </c>
      <c r="AV313" s="102" t="str">
        <f ca="1">AH313&amp;AH314&amp;AH315&amp;AK313&amp;AK314&amp;AK315&amp;AN313&amp;AN314&amp;AN315</f>
        <v/>
      </c>
      <c r="AW313" s="102" t="str">
        <f ca="1">AQ313&amp;AQ314&amp;AQ315</f>
        <v/>
      </c>
    </row>
    <row r="314" spans="2:49">
      <c r="B314" s="59">
        <v>253</v>
      </c>
      <c r="C314" s="41"/>
      <c r="D314" s="177">
        <f t="shared" ca="1" si="298"/>
        <v>0</v>
      </c>
      <c r="E314" s="72">
        <f t="shared" si="321"/>
        <v>61</v>
      </c>
      <c r="F314" s="72">
        <v>5</v>
      </c>
      <c r="G314" s="85">
        <f ca="1">ROUND(INDIRECT($B$1&amp;G$158&amp;$B314)*1000,0)</f>
        <v>0</v>
      </c>
      <c r="H314" s="85">
        <f t="shared" ref="H314:H315" ca="1" si="325">INDIRECT($B$1&amp;H$158&amp;$B314)</f>
        <v>0</v>
      </c>
      <c r="I314" s="85" t="str">
        <f t="shared" ca="1" si="292"/>
        <v/>
      </c>
      <c r="J314" s="85">
        <f ca="1">INDIRECT($B$1&amp;I$158&amp;$B314)</f>
        <v>0</v>
      </c>
      <c r="K314" s="152">
        <f t="shared" ref="K314:T315" ca="1" si="326">IF(INDIRECT($B$1&amp;J$158&amp;$B314)="〇",K$165,0)</f>
        <v>0</v>
      </c>
      <c r="L314" s="152">
        <f t="shared" ca="1" si="326"/>
        <v>0</v>
      </c>
      <c r="M314" s="152">
        <f t="shared" ca="1" si="326"/>
        <v>0</v>
      </c>
      <c r="N314" s="152">
        <f t="shared" ca="1" si="326"/>
        <v>0</v>
      </c>
      <c r="O314" s="152">
        <f t="shared" ca="1" si="326"/>
        <v>0</v>
      </c>
      <c r="P314" s="152">
        <f t="shared" ca="1" si="326"/>
        <v>0</v>
      </c>
      <c r="Q314" s="152">
        <f t="shared" ca="1" si="326"/>
        <v>0</v>
      </c>
      <c r="R314" s="152">
        <f t="shared" ca="1" si="326"/>
        <v>0</v>
      </c>
      <c r="S314" s="152">
        <f t="shared" ca="1" si="326"/>
        <v>0</v>
      </c>
      <c r="T314" s="152">
        <f t="shared" ca="1" si="326"/>
        <v>0</v>
      </c>
      <c r="U314" s="150">
        <f t="shared" ca="1" si="319"/>
        <v>0</v>
      </c>
      <c r="X314" s="37">
        <f t="shared" ca="1" si="301"/>
        <v>0</v>
      </c>
      <c r="Y314" s="37">
        <f t="shared" ca="1" si="294"/>
        <v>0</v>
      </c>
      <c r="Z314" s="37">
        <f t="shared" ca="1" si="320"/>
        <v>0</v>
      </c>
      <c r="AA314" s="37">
        <f t="shared" ca="1" si="302"/>
        <v>0</v>
      </c>
      <c r="AB314" s="91" t="s">
        <v>14038</v>
      </c>
      <c r="AG314" s="107">
        <f t="shared" ca="1" si="303"/>
        <v>0</v>
      </c>
      <c r="AH314" s="102" t="str">
        <f t="shared" ca="1" si="296"/>
        <v/>
      </c>
      <c r="AJ314" s="121">
        <f ca="1">IF(I314="",0,IF(ISERROR(VLOOKUP(I314,Code!$AF$201:$AF$2116,1,FALSE)),1,0))</f>
        <v>0</v>
      </c>
      <c r="AK314" s="102" t="str">
        <f t="shared" ca="1" si="297"/>
        <v/>
      </c>
      <c r="AM314" s="107">
        <f t="shared" ca="1" si="304"/>
        <v>0</v>
      </c>
      <c r="AN314" s="102" t="str">
        <f t="shared" ca="1" si="305"/>
        <v/>
      </c>
      <c r="AO314" s="112" t="s">
        <v>14500</v>
      </c>
      <c r="AP314" s="107">
        <f t="shared" ca="1" si="306"/>
        <v>0</v>
      </c>
      <c r="AQ314" s="102" t="str">
        <f t="shared" ca="1" si="307"/>
        <v/>
      </c>
    </row>
    <row r="315" spans="2:49">
      <c r="B315" s="59">
        <v>255</v>
      </c>
      <c r="C315" s="41"/>
      <c r="D315" s="177">
        <f t="shared" ca="1" si="298"/>
        <v>0</v>
      </c>
      <c r="E315" s="72">
        <f t="shared" si="321"/>
        <v>61</v>
      </c>
      <c r="F315" s="72">
        <v>6</v>
      </c>
      <c r="G315" s="85">
        <f ca="1">ROUND(INDIRECT($B$1&amp;G$158&amp;$B315)*1000,0)</f>
        <v>0</v>
      </c>
      <c r="H315" s="85">
        <f t="shared" ca="1" si="325"/>
        <v>0</v>
      </c>
      <c r="I315" s="85" t="str">
        <f t="shared" ca="1" si="292"/>
        <v/>
      </c>
      <c r="J315" s="85">
        <f ca="1">INDIRECT($B$1&amp;I$158&amp;$B315)</f>
        <v>0</v>
      </c>
      <c r="K315" s="152">
        <f t="shared" ca="1" si="326"/>
        <v>0</v>
      </c>
      <c r="L315" s="152">
        <f t="shared" ca="1" si="326"/>
        <v>0</v>
      </c>
      <c r="M315" s="152">
        <f t="shared" ca="1" si="326"/>
        <v>0</v>
      </c>
      <c r="N315" s="152">
        <f t="shared" ca="1" si="326"/>
        <v>0</v>
      </c>
      <c r="O315" s="152">
        <f t="shared" ca="1" si="326"/>
        <v>0</v>
      </c>
      <c r="P315" s="152">
        <f t="shared" ca="1" si="326"/>
        <v>0</v>
      </c>
      <c r="Q315" s="152">
        <f t="shared" ca="1" si="326"/>
        <v>0</v>
      </c>
      <c r="R315" s="152">
        <f t="shared" ca="1" si="326"/>
        <v>0</v>
      </c>
      <c r="S315" s="152">
        <f t="shared" ca="1" si="326"/>
        <v>0</v>
      </c>
      <c r="T315" s="152">
        <f t="shared" ca="1" si="326"/>
        <v>0</v>
      </c>
      <c r="U315" s="150">
        <f t="shared" ca="1" si="319"/>
        <v>0</v>
      </c>
      <c r="X315" s="37">
        <f t="shared" ca="1" si="301"/>
        <v>0</v>
      </c>
      <c r="Y315" s="37">
        <f t="shared" ca="1" si="294"/>
        <v>0</v>
      </c>
      <c r="Z315" s="37">
        <f t="shared" ca="1" si="320"/>
        <v>0</v>
      </c>
      <c r="AA315" s="37">
        <f t="shared" ca="1" si="302"/>
        <v>0</v>
      </c>
      <c r="AB315" s="91" t="s">
        <v>14040</v>
      </c>
      <c r="AG315" s="107">
        <f t="shared" ca="1" si="303"/>
        <v>0</v>
      </c>
      <c r="AH315" s="102" t="str">
        <f t="shared" ca="1" si="296"/>
        <v/>
      </c>
      <c r="AJ315" s="121">
        <f ca="1">IF(I315="",0,IF(ISERROR(VLOOKUP(I315,Code!$AF$201:$AF$2116,1,FALSE)),1,0))</f>
        <v>0</v>
      </c>
      <c r="AK315" s="102" t="str">
        <f t="shared" ca="1" si="297"/>
        <v/>
      </c>
      <c r="AM315" s="107">
        <f t="shared" ca="1" si="304"/>
        <v>0</v>
      </c>
      <c r="AN315" s="102" t="str">
        <f t="shared" ca="1" si="305"/>
        <v/>
      </c>
      <c r="AO315" s="112" t="s">
        <v>14501</v>
      </c>
      <c r="AP315" s="107">
        <f t="shared" ca="1" si="306"/>
        <v>0</v>
      </c>
      <c r="AQ315" s="102" t="str">
        <f t="shared" ca="1" si="307"/>
        <v/>
      </c>
    </row>
    <row r="316" spans="2:49">
      <c r="B316" s="59">
        <v>251</v>
      </c>
      <c r="C316" s="41"/>
      <c r="D316" s="177">
        <f t="shared" ca="1" si="298"/>
        <v>0</v>
      </c>
      <c r="E316" s="72">
        <f t="shared" si="321"/>
        <v>61</v>
      </c>
      <c r="F316" s="72">
        <v>7</v>
      </c>
      <c r="G316" s="85">
        <f ca="1">ROUND(INDIRECT($B$1&amp;G$159&amp;$B316)*1000,0)</f>
        <v>0</v>
      </c>
      <c r="H316" s="85">
        <f ca="1">INDIRECT($B$1&amp;H$159&amp;$B316)</f>
        <v>0</v>
      </c>
      <c r="I316" s="85" t="str">
        <f t="shared" ca="1" si="292"/>
        <v/>
      </c>
      <c r="J316" s="85">
        <f ca="1">INDIRECT($B$1&amp;I$159&amp;$B316)</f>
        <v>0</v>
      </c>
      <c r="K316" s="152">
        <f ca="1">IF(INDIRECT($B$1&amp;J$159&amp;$B316)="〇",K$165,0)</f>
        <v>0</v>
      </c>
      <c r="L316" s="152">
        <f t="shared" ref="L316:T316" ca="1" si="327">IF(INDIRECT($B$1&amp;K$159&amp;$B316)="〇",L$165,0)</f>
        <v>0</v>
      </c>
      <c r="M316" s="152">
        <f t="shared" ca="1" si="327"/>
        <v>0</v>
      </c>
      <c r="N316" s="152">
        <f t="shared" ca="1" si="327"/>
        <v>0</v>
      </c>
      <c r="O316" s="152">
        <f t="shared" ca="1" si="327"/>
        <v>0</v>
      </c>
      <c r="P316" s="152">
        <f t="shared" ca="1" si="327"/>
        <v>0</v>
      </c>
      <c r="Q316" s="152">
        <f t="shared" ca="1" si="327"/>
        <v>0</v>
      </c>
      <c r="R316" s="152">
        <f t="shared" ca="1" si="327"/>
        <v>0</v>
      </c>
      <c r="S316" s="152">
        <f t="shared" ca="1" si="327"/>
        <v>0</v>
      </c>
      <c r="T316" s="152">
        <f t="shared" ca="1" si="327"/>
        <v>0</v>
      </c>
      <c r="U316" s="150">
        <f t="shared" ca="1" si="319"/>
        <v>0</v>
      </c>
      <c r="X316" s="37">
        <f t="shared" ca="1" si="301"/>
        <v>0</v>
      </c>
      <c r="Y316" s="37">
        <f t="shared" ca="1" si="294"/>
        <v>0</v>
      </c>
      <c r="Z316" s="37">
        <f t="shared" ca="1" si="320"/>
        <v>0</v>
      </c>
      <c r="AA316" s="37">
        <f t="shared" ca="1" si="302"/>
        <v>0</v>
      </c>
      <c r="AB316" s="91" t="s">
        <v>14042</v>
      </c>
      <c r="AG316" s="107">
        <f t="shared" ca="1" si="303"/>
        <v>0</v>
      </c>
      <c r="AH316" s="102" t="str">
        <f t="shared" ca="1" si="296"/>
        <v/>
      </c>
      <c r="AJ316" s="121">
        <f ca="1">IF(I316="",0,IF(ISERROR(VLOOKUP(I316,Code!$AF$201:$AF$2116,1,FALSE)),1,0))</f>
        <v>0</v>
      </c>
      <c r="AK316" s="102" t="str">
        <f t="shared" ca="1" si="297"/>
        <v/>
      </c>
      <c r="AM316" s="107">
        <f t="shared" ca="1" si="304"/>
        <v>0</v>
      </c>
      <c r="AN316" s="102" t="str">
        <f t="shared" ca="1" si="305"/>
        <v/>
      </c>
      <c r="AO316" s="112" t="s">
        <v>14502</v>
      </c>
      <c r="AP316" s="107">
        <f t="shared" ca="1" si="306"/>
        <v>0</v>
      </c>
      <c r="AQ316" s="102" t="str">
        <f t="shared" ca="1" si="307"/>
        <v/>
      </c>
      <c r="AV316" s="102" t="str">
        <f ca="1">AH316&amp;AH317&amp;AH318&amp;AK316&amp;AK317&amp;AK318</f>
        <v/>
      </c>
      <c r="AW316" s="102" t="str">
        <f ca="1">AQ316&amp;AQ317&amp;AQ318</f>
        <v/>
      </c>
    </row>
    <row r="317" spans="2:49">
      <c r="B317" s="59">
        <v>253</v>
      </c>
      <c r="C317" s="41"/>
      <c r="D317" s="177">
        <f t="shared" ca="1" si="298"/>
        <v>0</v>
      </c>
      <c r="E317" s="72">
        <f t="shared" si="321"/>
        <v>61</v>
      </c>
      <c r="F317" s="72">
        <v>8</v>
      </c>
      <c r="G317" s="85">
        <f ca="1">ROUND(INDIRECT($B$1&amp;G$159&amp;$B317)*1000,0)</f>
        <v>0</v>
      </c>
      <c r="H317" s="85">
        <f t="shared" ref="H317:H318" ca="1" si="328">INDIRECT($B$1&amp;H$159&amp;$B317)</f>
        <v>0</v>
      </c>
      <c r="I317" s="85" t="str">
        <f t="shared" ca="1" si="292"/>
        <v/>
      </c>
      <c r="J317" s="85">
        <f ca="1">INDIRECT($B$1&amp;I$159&amp;$B317)</f>
        <v>0</v>
      </c>
      <c r="K317" s="152">
        <f t="shared" ref="K317:T318" ca="1" si="329">IF(INDIRECT($B$1&amp;J$159&amp;$B317)="〇",K$165,0)</f>
        <v>0</v>
      </c>
      <c r="L317" s="152">
        <f t="shared" ca="1" si="329"/>
        <v>0</v>
      </c>
      <c r="M317" s="152">
        <f t="shared" ca="1" si="329"/>
        <v>0</v>
      </c>
      <c r="N317" s="152">
        <f t="shared" ca="1" si="329"/>
        <v>0</v>
      </c>
      <c r="O317" s="152">
        <f t="shared" ca="1" si="329"/>
        <v>0</v>
      </c>
      <c r="P317" s="152">
        <f t="shared" ca="1" si="329"/>
        <v>0</v>
      </c>
      <c r="Q317" s="152">
        <f t="shared" ca="1" si="329"/>
        <v>0</v>
      </c>
      <c r="R317" s="152">
        <f t="shared" ca="1" si="329"/>
        <v>0</v>
      </c>
      <c r="S317" s="152">
        <f t="shared" ca="1" si="329"/>
        <v>0</v>
      </c>
      <c r="T317" s="152">
        <f t="shared" ca="1" si="329"/>
        <v>0</v>
      </c>
      <c r="U317" s="150">
        <f t="shared" ca="1" si="319"/>
        <v>0</v>
      </c>
      <c r="X317" s="37">
        <f t="shared" ca="1" si="301"/>
        <v>0</v>
      </c>
      <c r="Y317" s="37">
        <f t="shared" ca="1" si="294"/>
        <v>0</v>
      </c>
      <c r="Z317" s="37">
        <f t="shared" ca="1" si="320"/>
        <v>0</v>
      </c>
      <c r="AA317" s="37">
        <f t="shared" ca="1" si="302"/>
        <v>0</v>
      </c>
      <c r="AB317" s="91" t="s">
        <v>14044</v>
      </c>
      <c r="AG317" s="107">
        <f t="shared" ca="1" si="303"/>
        <v>0</v>
      </c>
      <c r="AH317" s="102" t="str">
        <f t="shared" ca="1" si="296"/>
        <v/>
      </c>
      <c r="AJ317" s="121">
        <f ca="1">IF(I317="",0,IF(ISERROR(VLOOKUP(I317,Code!$AF$201:$AF$2116,1,FALSE)),1,0))</f>
        <v>0</v>
      </c>
      <c r="AK317" s="102" t="str">
        <f t="shared" ca="1" si="297"/>
        <v/>
      </c>
      <c r="AM317" s="107">
        <f t="shared" ca="1" si="304"/>
        <v>0</v>
      </c>
      <c r="AN317" s="102" t="str">
        <f t="shared" ca="1" si="305"/>
        <v/>
      </c>
      <c r="AO317" s="112" t="s">
        <v>14503</v>
      </c>
      <c r="AP317" s="107">
        <f t="shared" ca="1" si="306"/>
        <v>0</v>
      </c>
      <c r="AQ317" s="102" t="str">
        <f t="shared" ca="1" si="307"/>
        <v/>
      </c>
    </row>
    <row r="318" spans="2:49">
      <c r="B318" s="59">
        <v>255</v>
      </c>
      <c r="C318" s="41"/>
      <c r="D318" s="177">
        <f t="shared" ca="1" si="298"/>
        <v>0</v>
      </c>
      <c r="E318" s="72">
        <f t="shared" si="321"/>
        <v>61</v>
      </c>
      <c r="F318" s="72">
        <v>9</v>
      </c>
      <c r="G318" s="85">
        <f ca="1">ROUND(INDIRECT($B$1&amp;G$159&amp;$B318)*1000,0)</f>
        <v>0</v>
      </c>
      <c r="H318" s="85">
        <f t="shared" ca="1" si="328"/>
        <v>0</v>
      </c>
      <c r="I318" s="85" t="str">
        <f t="shared" ca="1" si="292"/>
        <v/>
      </c>
      <c r="J318" s="85">
        <f ca="1">INDIRECT($B$1&amp;I$159&amp;$B318)</f>
        <v>0</v>
      </c>
      <c r="K318" s="152">
        <f t="shared" ca="1" si="329"/>
        <v>0</v>
      </c>
      <c r="L318" s="152">
        <f t="shared" ca="1" si="329"/>
        <v>0</v>
      </c>
      <c r="M318" s="152">
        <f t="shared" ca="1" si="329"/>
        <v>0</v>
      </c>
      <c r="N318" s="152">
        <f t="shared" ca="1" si="329"/>
        <v>0</v>
      </c>
      <c r="O318" s="152">
        <f t="shared" ca="1" si="329"/>
        <v>0</v>
      </c>
      <c r="P318" s="152">
        <f t="shared" ca="1" si="329"/>
        <v>0</v>
      </c>
      <c r="Q318" s="152">
        <f t="shared" ca="1" si="329"/>
        <v>0</v>
      </c>
      <c r="R318" s="152">
        <f t="shared" ca="1" si="329"/>
        <v>0</v>
      </c>
      <c r="S318" s="152">
        <f t="shared" ca="1" si="329"/>
        <v>0</v>
      </c>
      <c r="T318" s="152">
        <f t="shared" ca="1" si="329"/>
        <v>0</v>
      </c>
      <c r="U318" s="150">
        <f t="shared" ca="1" si="319"/>
        <v>0</v>
      </c>
      <c r="X318" s="37">
        <f t="shared" ca="1" si="301"/>
        <v>0</v>
      </c>
      <c r="Y318" s="37">
        <f t="shared" ca="1" si="294"/>
        <v>0</v>
      </c>
      <c r="Z318" s="37">
        <f t="shared" ca="1" si="320"/>
        <v>0</v>
      </c>
      <c r="AA318" s="37">
        <f t="shared" ca="1" si="302"/>
        <v>0</v>
      </c>
      <c r="AB318" s="91" t="s">
        <v>14046</v>
      </c>
      <c r="AG318" s="107">
        <f t="shared" ca="1" si="303"/>
        <v>0</v>
      </c>
      <c r="AH318" s="102" t="str">
        <f t="shared" ca="1" si="296"/>
        <v/>
      </c>
      <c r="AJ318" s="121">
        <f ca="1">IF(I318="",0,IF(ISERROR(VLOOKUP(I318,Code!$AF$201:$AF$2116,1,FALSE)),1,0))</f>
        <v>0</v>
      </c>
      <c r="AK318" s="102" t="str">
        <f t="shared" ca="1" si="297"/>
        <v/>
      </c>
      <c r="AM318" s="107">
        <f t="shared" ca="1" si="304"/>
        <v>0</v>
      </c>
      <c r="AN318" s="102" t="str">
        <f t="shared" ca="1" si="305"/>
        <v/>
      </c>
      <c r="AO318" s="112" t="s">
        <v>14504</v>
      </c>
      <c r="AP318" s="107">
        <f t="shared" ca="1" si="306"/>
        <v>0</v>
      </c>
      <c r="AQ318" s="102" t="str">
        <f t="shared" ca="1" si="307"/>
        <v/>
      </c>
    </row>
    <row r="319" spans="2:49">
      <c r="B319" s="59">
        <v>251</v>
      </c>
      <c r="C319" s="41"/>
      <c r="D319" s="177">
        <f t="shared" ca="1" si="298"/>
        <v>0</v>
      </c>
      <c r="E319" s="72">
        <f t="shared" si="321"/>
        <v>61</v>
      </c>
      <c r="F319" s="72">
        <v>10</v>
      </c>
      <c r="G319" s="85">
        <f ca="1">ROUND(INDIRECT($B$1&amp;G$160&amp;$B319)*1000,0)</f>
        <v>0</v>
      </c>
      <c r="H319" s="85">
        <f ca="1">INDIRECT($B$1&amp;H$160&amp;$B319)</f>
        <v>0</v>
      </c>
      <c r="I319" s="85" t="str">
        <f t="shared" ca="1" si="292"/>
        <v/>
      </c>
      <c r="J319" s="85">
        <f ca="1">INDIRECT($B$1&amp;I$160&amp;$B319)</f>
        <v>0</v>
      </c>
      <c r="K319" s="152">
        <f ca="1">IF(INDIRECT($B$1&amp;J$160&amp;$B319)="〇",K$165,0)</f>
        <v>0</v>
      </c>
      <c r="L319" s="152">
        <f t="shared" ref="L319:T319" ca="1" si="330">IF(INDIRECT($B$1&amp;K$160&amp;$B319)="〇",L$165,0)</f>
        <v>0</v>
      </c>
      <c r="M319" s="152">
        <f t="shared" ca="1" si="330"/>
        <v>0</v>
      </c>
      <c r="N319" s="152">
        <f t="shared" ca="1" si="330"/>
        <v>0</v>
      </c>
      <c r="O319" s="152">
        <f t="shared" ca="1" si="330"/>
        <v>0</v>
      </c>
      <c r="P319" s="152">
        <f t="shared" ca="1" si="330"/>
        <v>0</v>
      </c>
      <c r="Q319" s="152">
        <f t="shared" ca="1" si="330"/>
        <v>0</v>
      </c>
      <c r="R319" s="152">
        <f t="shared" ca="1" si="330"/>
        <v>0</v>
      </c>
      <c r="S319" s="152">
        <f t="shared" ca="1" si="330"/>
        <v>0</v>
      </c>
      <c r="T319" s="152">
        <f t="shared" ca="1" si="330"/>
        <v>0</v>
      </c>
      <c r="U319" s="150">
        <f t="shared" ca="1" si="319"/>
        <v>0</v>
      </c>
      <c r="X319" s="37">
        <f t="shared" ca="1" si="301"/>
        <v>0</v>
      </c>
      <c r="Y319" s="37">
        <f t="shared" ca="1" si="294"/>
        <v>0</v>
      </c>
      <c r="Z319" s="37">
        <f t="shared" ca="1" si="320"/>
        <v>0</v>
      </c>
      <c r="AA319" s="37">
        <f t="shared" ca="1" si="302"/>
        <v>0</v>
      </c>
      <c r="AB319" s="91" t="s">
        <v>14048</v>
      </c>
      <c r="AG319" s="107">
        <f t="shared" ca="1" si="303"/>
        <v>0</v>
      </c>
      <c r="AH319" s="102" t="str">
        <f t="shared" ca="1" si="296"/>
        <v/>
      </c>
      <c r="AJ319" s="121">
        <f ca="1">IF(I319="",0,IF(ISERROR(VLOOKUP(I319,Code!$AF$201:$AF$2116,1,FALSE)),1,0))</f>
        <v>0</v>
      </c>
      <c r="AK319" s="102" t="str">
        <f t="shared" ca="1" si="297"/>
        <v/>
      </c>
      <c r="AM319" s="107">
        <f t="shared" ca="1" si="304"/>
        <v>0</v>
      </c>
      <c r="AN319" s="102" t="str">
        <f t="shared" ca="1" si="305"/>
        <v/>
      </c>
      <c r="AO319" s="112" t="s">
        <v>14505</v>
      </c>
      <c r="AP319" s="107">
        <f t="shared" ca="1" si="306"/>
        <v>0</v>
      </c>
      <c r="AQ319" s="102" t="str">
        <f t="shared" ca="1" si="307"/>
        <v/>
      </c>
      <c r="AV319" s="102" t="str">
        <f ca="1">AH319&amp;AH320&amp;AH321&amp;AK319&amp;AK320&amp;AK321</f>
        <v/>
      </c>
      <c r="AW319" s="102" t="str">
        <f ca="1">AQ319&amp;AQ320&amp;AQ321</f>
        <v/>
      </c>
    </row>
    <row r="320" spans="2:49">
      <c r="B320" s="59">
        <v>253</v>
      </c>
      <c r="C320" s="41"/>
      <c r="D320" s="177">
        <f t="shared" ca="1" si="298"/>
        <v>0</v>
      </c>
      <c r="E320" s="72">
        <f t="shared" si="321"/>
        <v>61</v>
      </c>
      <c r="F320" s="72">
        <v>11</v>
      </c>
      <c r="G320" s="85">
        <f ca="1">ROUND(INDIRECT($B$1&amp;G$160&amp;$B320)*1000,0)</f>
        <v>0</v>
      </c>
      <c r="H320" s="85">
        <f t="shared" ref="H320:H321" ca="1" si="331">INDIRECT($B$1&amp;H$160&amp;$B320)</f>
        <v>0</v>
      </c>
      <c r="I320" s="85" t="str">
        <f t="shared" ca="1" si="292"/>
        <v/>
      </c>
      <c r="J320" s="85">
        <f ca="1">INDIRECT($B$1&amp;I$160&amp;$B320)</f>
        <v>0</v>
      </c>
      <c r="K320" s="152">
        <f t="shared" ref="K320:T321" ca="1" si="332">IF(INDIRECT($B$1&amp;J$160&amp;$B320)="〇",K$165,0)</f>
        <v>0</v>
      </c>
      <c r="L320" s="152">
        <f t="shared" ca="1" si="332"/>
        <v>0</v>
      </c>
      <c r="M320" s="152">
        <f t="shared" ca="1" si="332"/>
        <v>0</v>
      </c>
      <c r="N320" s="152">
        <f t="shared" ca="1" si="332"/>
        <v>0</v>
      </c>
      <c r="O320" s="152">
        <f t="shared" ca="1" si="332"/>
        <v>0</v>
      </c>
      <c r="P320" s="152">
        <f t="shared" ca="1" si="332"/>
        <v>0</v>
      </c>
      <c r="Q320" s="152">
        <f t="shared" ca="1" si="332"/>
        <v>0</v>
      </c>
      <c r="R320" s="152">
        <f t="shared" ca="1" si="332"/>
        <v>0</v>
      </c>
      <c r="S320" s="152">
        <f t="shared" ca="1" si="332"/>
        <v>0</v>
      </c>
      <c r="T320" s="152">
        <f t="shared" ca="1" si="332"/>
        <v>0</v>
      </c>
      <c r="U320" s="150">
        <f t="shared" ca="1" si="319"/>
        <v>0</v>
      </c>
      <c r="X320" s="37">
        <f t="shared" ca="1" si="301"/>
        <v>0</v>
      </c>
      <c r="Y320" s="37">
        <f t="shared" ca="1" si="294"/>
        <v>0</v>
      </c>
      <c r="Z320" s="37">
        <f t="shared" ca="1" si="320"/>
        <v>0</v>
      </c>
      <c r="AA320" s="37">
        <f t="shared" ca="1" si="302"/>
        <v>0</v>
      </c>
      <c r="AB320" s="91" t="s">
        <v>14050</v>
      </c>
      <c r="AG320" s="107">
        <f t="shared" ca="1" si="303"/>
        <v>0</v>
      </c>
      <c r="AH320" s="102" t="str">
        <f t="shared" ca="1" si="296"/>
        <v/>
      </c>
      <c r="AJ320" s="121">
        <f ca="1">IF(I320="",0,IF(ISERROR(VLOOKUP(I320,Code!$AF$201:$AF$2116,1,FALSE)),1,0))</f>
        <v>0</v>
      </c>
      <c r="AK320" s="102" t="str">
        <f t="shared" ca="1" si="297"/>
        <v/>
      </c>
      <c r="AM320" s="107">
        <f t="shared" ca="1" si="304"/>
        <v>0</v>
      </c>
      <c r="AN320" s="102" t="str">
        <f t="shared" ca="1" si="305"/>
        <v/>
      </c>
      <c r="AO320" s="112" t="s">
        <v>14506</v>
      </c>
      <c r="AP320" s="107">
        <f t="shared" ca="1" si="306"/>
        <v>0</v>
      </c>
      <c r="AQ320" s="102" t="str">
        <f t="shared" ca="1" si="307"/>
        <v/>
      </c>
    </row>
    <row r="321" spans="2:49">
      <c r="B321" s="59">
        <v>255</v>
      </c>
      <c r="C321" s="41"/>
      <c r="D321" s="177">
        <f t="shared" ca="1" si="298"/>
        <v>0</v>
      </c>
      <c r="E321" s="72">
        <f t="shared" si="321"/>
        <v>61</v>
      </c>
      <c r="F321" s="72">
        <v>12</v>
      </c>
      <c r="G321" s="85">
        <f ca="1">ROUND(INDIRECT($B$1&amp;G$160&amp;$B321)*1000,0)</f>
        <v>0</v>
      </c>
      <c r="H321" s="85">
        <f t="shared" ca="1" si="331"/>
        <v>0</v>
      </c>
      <c r="I321" s="85" t="str">
        <f t="shared" ca="1" si="292"/>
        <v/>
      </c>
      <c r="J321" s="85">
        <f ca="1">INDIRECT($B$1&amp;I$160&amp;$B321)</f>
        <v>0</v>
      </c>
      <c r="K321" s="152">
        <f t="shared" ca="1" si="332"/>
        <v>0</v>
      </c>
      <c r="L321" s="152">
        <f t="shared" ca="1" si="332"/>
        <v>0</v>
      </c>
      <c r="M321" s="152">
        <f t="shared" ca="1" si="332"/>
        <v>0</v>
      </c>
      <c r="N321" s="152">
        <f t="shared" ca="1" si="332"/>
        <v>0</v>
      </c>
      <c r="O321" s="152">
        <f t="shared" ca="1" si="332"/>
        <v>0</v>
      </c>
      <c r="P321" s="152">
        <f t="shared" ca="1" si="332"/>
        <v>0</v>
      </c>
      <c r="Q321" s="152">
        <f t="shared" ca="1" si="332"/>
        <v>0</v>
      </c>
      <c r="R321" s="152">
        <f t="shared" ca="1" si="332"/>
        <v>0</v>
      </c>
      <c r="S321" s="152">
        <f t="shared" ca="1" si="332"/>
        <v>0</v>
      </c>
      <c r="T321" s="152">
        <f t="shared" ca="1" si="332"/>
        <v>0</v>
      </c>
      <c r="U321" s="150">
        <f t="shared" ca="1" si="319"/>
        <v>0</v>
      </c>
      <c r="X321" s="37">
        <f t="shared" ca="1" si="301"/>
        <v>0</v>
      </c>
      <c r="Y321" s="37">
        <f t="shared" ca="1" si="294"/>
        <v>0</v>
      </c>
      <c r="Z321" s="37">
        <f t="shared" ca="1" si="320"/>
        <v>0</v>
      </c>
      <c r="AA321" s="37">
        <f t="shared" ca="1" si="302"/>
        <v>0</v>
      </c>
      <c r="AB321" s="91" t="s">
        <v>14052</v>
      </c>
      <c r="AD321" s="91" t="s">
        <v>45</v>
      </c>
      <c r="AG321" s="107">
        <f t="shared" ca="1" si="303"/>
        <v>0</v>
      </c>
      <c r="AH321" s="102" t="str">
        <f t="shared" ca="1" si="296"/>
        <v/>
      </c>
      <c r="AJ321" s="121">
        <f ca="1">IF(I321="",0,IF(ISERROR(VLOOKUP(I321,Code!$AF$201:$AF$2116,1,FALSE)),1,0))</f>
        <v>0</v>
      </c>
      <c r="AK321" s="102" t="str">
        <f t="shared" ca="1" si="297"/>
        <v/>
      </c>
      <c r="AM321" s="107">
        <f t="shared" ca="1" si="304"/>
        <v>0</v>
      </c>
      <c r="AN321" s="102" t="str">
        <f t="shared" ca="1" si="305"/>
        <v/>
      </c>
      <c r="AO321" s="112" t="s">
        <v>14507</v>
      </c>
      <c r="AP321" s="107">
        <f t="shared" ca="1" si="306"/>
        <v>0</v>
      </c>
      <c r="AQ321" s="102" t="str">
        <f t="shared" ca="1" si="307"/>
        <v/>
      </c>
    </row>
    <row r="322" spans="2:49">
      <c r="B322" s="59">
        <v>257</v>
      </c>
      <c r="C322" s="41"/>
      <c r="D322" s="41"/>
      <c r="E322" s="41"/>
      <c r="F322" s="41"/>
      <c r="G322" s="41"/>
      <c r="H322" s="41"/>
      <c r="I322" s="41"/>
      <c r="J322" s="41"/>
      <c r="K322" s="84"/>
      <c r="L322" s="84"/>
      <c r="M322" s="84"/>
      <c r="N322" s="84"/>
      <c r="O322" s="84"/>
      <c r="P322" s="84"/>
      <c r="Q322" s="84"/>
      <c r="R322" s="84"/>
      <c r="S322" s="84"/>
      <c r="T322" s="84"/>
      <c r="U322" s="124"/>
      <c r="W322" s="37"/>
      <c r="X322" s="37"/>
      <c r="Y322" s="37"/>
      <c r="Z322" s="37"/>
      <c r="AA322" s="37"/>
      <c r="AD322" s="189"/>
      <c r="AE322" s="189"/>
      <c r="AF322" s="190"/>
      <c r="AG322" s="41"/>
      <c r="AH322" s="41"/>
      <c r="AJ322" s="142"/>
      <c r="AK322" s="41"/>
      <c r="AM322" s="41"/>
      <c r="AN322" s="41"/>
      <c r="AO322" s="112"/>
      <c r="AP322" s="41"/>
      <c r="AQ322" s="41"/>
      <c r="AT322" s="41"/>
      <c r="AV322" s="41"/>
      <c r="AW322" s="41"/>
    </row>
    <row r="323" spans="2:49">
      <c r="B323" s="59">
        <v>259</v>
      </c>
      <c r="C323" s="41"/>
      <c r="D323" s="41"/>
      <c r="E323" s="41"/>
      <c r="F323" s="41"/>
      <c r="G323" s="41"/>
      <c r="H323" s="41"/>
      <c r="I323" s="41"/>
      <c r="J323" s="41"/>
      <c r="K323" s="84"/>
      <c r="L323" s="84"/>
      <c r="M323" s="84"/>
      <c r="N323" s="84"/>
      <c r="O323" s="84"/>
      <c r="P323" s="84"/>
      <c r="Q323" s="84"/>
      <c r="R323" s="84"/>
      <c r="S323" s="84"/>
      <c r="T323" s="84"/>
      <c r="U323" s="124"/>
      <c r="W323" s="37"/>
      <c r="X323" s="37"/>
      <c r="Y323" s="37"/>
      <c r="Z323" s="37"/>
      <c r="AA323" s="37"/>
      <c r="AD323" s="189"/>
      <c r="AE323" s="189"/>
      <c r="AF323" s="190"/>
      <c r="AG323" s="41"/>
      <c r="AH323" s="41"/>
      <c r="AJ323" s="142"/>
      <c r="AK323" s="41"/>
      <c r="AM323" s="41"/>
      <c r="AN323" s="41"/>
      <c r="AO323" s="112"/>
      <c r="AP323" s="41"/>
      <c r="AQ323" s="41"/>
    </row>
    <row r="324" spans="2:49">
      <c r="B324" s="59">
        <v>261</v>
      </c>
      <c r="C324" s="41"/>
      <c r="D324" s="41"/>
      <c r="E324" s="41"/>
      <c r="F324" s="41"/>
      <c r="G324" s="41"/>
      <c r="H324" s="41"/>
      <c r="I324" s="41"/>
      <c r="J324" s="41"/>
      <c r="K324" s="84"/>
      <c r="L324" s="84"/>
      <c r="M324" s="84"/>
      <c r="N324" s="84"/>
      <c r="O324" s="84"/>
      <c r="P324" s="84"/>
      <c r="Q324" s="84"/>
      <c r="R324" s="84"/>
      <c r="S324" s="84"/>
      <c r="T324" s="84"/>
      <c r="U324" s="124"/>
      <c r="X324" s="37"/>
      <c r="Y324" s="37"/>
      <c r="Z324" s="37"/>
      <c r="AA324" s="37"/>
      <c r="AD324" s="189"/>
      <c r="AE324" s="189"/>
      <c r="AF324" s="190"/>
      <c r="AG324" s="41"/>
      <c r="AH324" s="41"/>
      <c r="AJ324" s="142"/>
      <c r="AK324" s="41"/>
      <c r="AM324" s="41"/>
      <c r="AN324" s="41"/>
      <c r="AO324" s="112"/>
      <c r="AP324" s="41"/>
      <c r="AQ324" s="41"/>
    </row>
    <row r="325" spans="2:49">
      <c r="B325" s="59">
        <v>257</v>
      </c>
      <c r="C325" s="41"/>
      <c r="D325" s="41"/>
      <c r="E325" s="41"/>
      <c r="F325" s="41"/>
      <c r="G325" s="41"/>
      <c r="H325" s="41"/>
      <c r="I325" s="41"/>
      <c r="J325" s="41"/>
      <c r="K325" s="84"/>
      <c r="L325" s="84"/>
      <c r="M325" s="84"/>
      <c r="N325" s="84"/>
      <c r="O325" s="84"/>
      <c r="P325" s="84"/>
      <c r="Q325" s="84"/>
      <c r="R325" s="84"/>
      <c r="S325" s="84"/>
      <c r="T325" s="84"/>
      <c r="U325" s="124"/>
      <c r="X325" s="37"/>
      <c r="Y325" s="37"/>
      <c r="Z325" s="37"/>
      <c r="AA325" s="37"/>
      <c r="AG325" s="41"/>
      <c r="AH325" s="41"/>
      <c r="AJ325" s="142"/>
      <c r="AK325" s="41"/>
      <c r="AM325" s="41"/>
      <c r="AN325" s="41"/>
      <c r="AO325" s="112"/>
      <c r="AP325" s="41"/>
      <c r="AQ325" s="41"/>
      <c r="AV325" s="41"/>
      <c r="AW325" s="41"/>
    </row>
    <row r="326" spans="2:49">
      <c r="B326" s="59">
        <v>259</v>
      </c>
      <c r="C326" s="41"/>
      <c r="D326" s="41"/>
      <c r="E326" s="41"/>
      <c r="F326" s="41"/>
      <c r="G326" s="41"/>
      <c r="H326" s="41"/>
      <c r="I326" s="41"/>
      <c r="J326" s="41"/>
      <c r="K326" s="84"/>
      <c r="L326" s="84"/>
      <c r="M326" s="84"/>
      <c r="N326" s="84"/>
      <c r="O326" s="84"/>
      <c r="P326" s="84"/>
      <c r="Q326" s="84"/>
      <c r="R326" s="84"/>
      <c r="S326" s="84"/>
      <c r="T326" s="84"/>
      <c r="U326" s="124"/>
      <c r="X326" s="37"/>
      <c r="Y326" s="37"/>
      <c r="Z326" s="37"/>
      <c r="AA326" s="37"/>
      <c r="AG326" s="41"/>
      <c r="AH326" s="41"/>
      <c r="AJ326" s="142"/>
      <c r="AK326" s="41"/>
      <c r="AM326" s="41"/>
      <c r="AN326" s="41"/>
      <c r="AO326" s="112"/>
      <c r="AP326" s="41"/>
      <c r="AQ326" s="41"/>
    </row>
    <row r="327" spans="2:49">
      <c r="B327" s="59">
        <v>261</v>
      </c>
      <c r="C327" s="41"/>
      <c r="D327" s="41"/>
      <c r="E327" s="41"/>
      <c r="F327" s="41"/>
      <c r="G327" s="41"/>
      <c r="H327" s="41"/>
      <c r="I327" s="41"/>
      <c r="J327" s="41"/>
      <c r="K327" s="84"/>
      <c r="L327" s="84"/>
      <c r="M327" s="84"/>
      <c r="N327" s="84"/>
      <c r="O327" s="84"/>
      <c r="P327" s="84"/>
      <c r="Q327" s="84"/>
      <c r="R327" s="84"/>
      <c r="S327" s="84"/>
      <c r="T327" s="84"/>
      <c r="U327" s="124"/>
      <c r="X327" s="37"/>
      <c r="Y327" s="37"/>
      <c r="Z327" s="37"/>
      <c r="AA327" s="37"/>
      <c r="AG327" s="41"/>
      <c r="AH327" s="41"/>
      <c r="AJ327" s="142"/>
      <c r="AK327" s="41"/>
      <c r="AM327" s="41"/>
      <c r="AN327" s="41"/>
      <c r="AO327" s="112"/>
      <c r="AP327" s="41"/>
      <c r="AQ327" s="41"/>
    </row>
    <row r="328" spans="2:49">
      <c r="B328" s="59">
        <v>257</v>
      </c>
      <c r="C328" s="41"/>
      <c r="D328" s="41"/>
      <c r="E328" s="41"/>
      <c r="F328" s="41"/>
      <c r="G328" s="41"/>
      <c r="H328" s="41"/>
      <c r="I328" s="41"/>
      <c r="J328" s="41"/>
      <c r="K328" s="84"/>
      <c r="L328" s="84"/>
      <c r="M328" s="84"/>
      <c r="N328" s="84"/>
      <c r="O328" s="84"/>
      <c r="P328" s="84"/>
      <c r="Q328" s="84"/>
      <c r="R328" s="84"/>
      <c r="S328" s="84"/>
      <c r="T328" s="84"/>
      <c r="U328" s="124"/>
      <c r="X328" s="37"/>
      <c r="Y328" s="37"/>
      <c r="Z328" s="37"/>
      <c r="AA328" s="37"/>
      <c r="AG328" s="41"/>
      <c r="AH328" s="41"/>
      <c r="AJ328" s="142"/>
      <c r="AK328" s="41"/>
      <c r="AM328" s="41"/>
      <c r="AN328" s="41"/>
      <c r="AO328" s="112"/>
      <c r="AP328" s="41"/>
      <c r="AQ328" s="41"/>
      <c r="AV328" s="41"/>
      <c r="AW328" s="41"/>
    </row>
    <row r="329" spans="2:49">
      <c r="B329" s="59">
        <v>259</v>
      </c>
      <c r="C329" s="41"/>
      <c r="D329" s="41"/>
      <c r="E329" s="41"/>
      <c r="F329" s="41"/>
      <c r="G329" s="41"/>
      <c r="H329" s="41"/>
      <c r="I329" s="41"/>
      <c r="J329" s="41"/>
      <c r="K329" s="84"/>
      <c r="L329" s="84"/>
      <c r="M329" s="84"/>
      <c r="N329" s="84"/>
      <c r="O329" s="84"/>
      <c r="P329" s="84"/>
      <c r="Q329" s="84"/>
      <c r="R329" s="84"/>
      <c r="S329" s="84"/>
      <c r="T329" s="84"/>
      <c r="U329" s="124"/>
      <c r="X329" s="37"/>
      <c r="Y329" s="37"/>
      <c r="Z329" s="37"/>
      <c r="AA329" s="37"/>
      <c r="AG329" s="41"/>
      <c r="AH329" s="41"/>
      <c r="AJ329" s="142"/>
      <c r="AK329" s="41"/>
      <c r="AM329" s="41"/>
      <c r="AN329" s="41"/>
      <c r="AO329" s="112"/>
      <c r="AP329" s="41"/>
      <c r="AQ329" s="41"/>
    </row>
    <row r="330" spans="2:49">
      <c r="B330" s="59">
        <v>261</v>
      </c>
      <c r="C330" s="41"/>
      <c r="D330" s="41"/>
      <c r="E330" s="41"/>
      <c r="F330" s="41"/>
      <c r="G330" s="41"/>
      <c r="H330" s="41"/>
      <c r="I330" s="41"/>
      <c r="J330" s="41"/>
      <c r="K330" s="84"/>
      <c r="L330" s="84"/>
      <c r="M330" s="84"/>
      <c r="N330" s="84"/>
      <c r="O330" s="84"/>
      <c r="P330" s="84"/>
      <c r="Q330" s="84"/>
      <c r="R330" s="84"/>
      <c r="S330" s="84"/>
      <c r="T330" s="84"/>
      <c r="U330" s="124"/>
      <c r="X330" s="37"/>
      <c r="Y330" s="37"/>
      <c r="Z330" s="37"/>
      <c r="AA330" s="37"/>
      <c r="AG330" s="41"/>
      <c r="AH330" s="41"/>
      <c r="AJ330" s="142"/>
      <c r="AK330" s="41"/>
      <c r="AM330" s="41"/>
      <c r="AN330" s="41"/>
      <c r="AO330" s="112"/>
      <c r="AP330" s="41"/>
      <c r="AQ330" s="41"/>
    </row>
    <row r="331" spans="2:49">
      <c r="B331" s="59">
        <v>257</v>
      </c>
      <c r="C331" s="41"/>
      <c r="D331" s="41"/>
      <c r="E331" s="41"/>
      <c r="F331" s="41"/>
      <c r="G331" s="41"/>
      <c r="H331" s="41"/>
      <c r="I331" s="41"/>
      <c r="J331" s="41"/>
      <c r="K331" s="84"/>
      <c r="L331" s="84"/>
      <c r="M331" s="84"/>
      <c r="N331" s="84"/>
      <c r="O331" s="84"/>
      <c r="P331" s="84"/>
      <c r="Q331" s="84"/>
      <c r="R331" s="84"/>
      <c r="S331" s="84"/>
      <c r="T331" s="84"/>
      <c r="U331" s="124"/>
      <c r="X331" s="37"/>
      <c r="Y331" s="37"/>
      <c r="Z331" s="37"/>
      <c r="AA331" s="37"/>
      <c r="AG331" s="41"/>
      <c r="AH331" s="41"/>
      <c r="AJ331" s="142"/>
      <c r="AK331" s="41"/>
      <c r="AM331" s="41"/>
      <c r="AN331" s="41"/>
      <c r="AO331" s="112"/>
      <c r="AP331" s="41"/>
      <c r="AQ331" s="41"/>
      <c r="AV331" s="41"/>
      <c r="AW331" s="41"/>
    </row>
    <row r="332" spans="2:49">
      <c r="B332" s="59">
        <v>259</v>
      </c>
      <c r="C332" s="41"/>
      <c r="D332" s="41"/>
      <c r="E332" s="41"/>
      <c r="F332" s="41"/>
      <c r="G332" s="41"/>
      <c r="H332" s="41"/>
      <c r="I332" s="41"/>
      <c r="J332" s="41"/>
      <c r="K332" s="84"/>
      <c r="L332" s="84"/>
      <c r="M332" s="84"/>
      <c r="N332" s="84"/>
      <c r="O332" s="84"/>
      <c r="P332" s="84"/>
      <c r="Q332" s="84"/>
      <c r="R332" s="84"/>
      <c r="S332" s="84"/>
      <c r="T332" s="84"/>
      <c r="U332" s="124"/>
      <c r="X332" s="37"/>
      <c r="Y332" s="37"/>
      <c r="Z332" s="37"/>
      <c r="AA332" s="37"/>
      <c r="AG332" s="41"/>
      <c r="AH332" s="41"/>
      <c r="AJ332" s="142"/>
      <c r="AK332" s="41"/>
      <c r="AM332" s="41"/>
      <c r="AN332" s="41"/>
      <c r="AO332" s="112"/>
      <c r="AP332" s="41"/>
      <c r="AQ332" s="41"/>
    </row>
    <row r="333" spans="2:49">
      <c r="B333" s="59">
        <v>261</v>
      </c>
      <c r="C333" s="41"/>
      <c r="D333" s="41"/>
      <c r="E333" s="41"/>
      <c r="F333" s="41"/>
      <c r="G333" s="41"/>
      <c r="H333" s="41"/>
      <c r="I333" s="41"/>
      <c r="J333" s="41"/>
      <c r="K333" s="84"/>
      <c r="L333" s="84"/>
      <c r="M333" s="84"/>
      <c r="N333" s="84"/>
      <c r="O333" s="84"/>
      <c r="P333" s="84"/>
      <c r="Q333" s="84"/>
      <c r="R333" s="84"/>
      <c r="S333" s="84"/>
      <c r="T333" s="84"/>
      <c r="U333" s="124"/>
      <c r="X333" s="37"/>
      <c r="Y333" s="37"/>
      <c r="Z333" s="37"/>
      <c r="AA333" s="37"/>
      <c r="AG333" s="41"/>
      <c r="AH333" s="41"/>
      <c r="AJ333" s="142"/>
      <c r="AK333" s="41"/>
      <c r="AM333" s="41"/>
      <c r="AN333" s="41"/>
      <c r="AO333" s="112"/>
      <c r="AP333" s="41"/>
      <c r="AQ333" s="41"/>
    </row>
  </sheetData>
  <mergeCells count="31">
    <mergeCell ref="C161:C163"/>
    <mergeCell ref="D161:D163"/>
    <mergeCell ref="E161:E163"/>
    <mergeCell ref="F161:F163"/>
    <mergeCell ref="G161:G163"/>
    <mergeCell ref="C64:C66"/>
    <mergeCell ref="D64:D66"/>
    <mergeCell ref="E64:E66"/>
    <mergeCell ref="F64:F66"/>
    <mergeCell ref="G64:G66"/>
    <mergeCell ref="C133:C135"/>
    <mergeCell ref="D133:D135"/>
    <mergeCell ref="E133:E135"/>
    <mergeCell ref="F133:F135"/>
    <mergeCell ref="G133:G135"/>
    <mergeCell ref="C36:C38"/>
    <mergeCell ref="D36:D38"/>
    <mergeCell ref="E36:E38"/>
    <mergeCell ref="F36:F38"/>
    <mergeCell ref="G36:G38"/>
    <mergeCell ref="O64:O66"/>
    <mergeCell ref="J161:J163"/>
    <mergeCell ref="U161:U163"/>
    <mergeCell ref="I36:I38"/>
    <mergeCell ref="H37:H38"/>
    <mergeCell ref="H133:H135"/>
    <mergeCell ref="I133:I135"/>
    <mergeCell ref="H64:H66"/>
    <mergeCell ref="H161:H163"/>
    <mergeCell ref="Q36:Q39"/>
    <mergeCell ref="Q133:Q136"/>
  </mergeCells>
  <phoneticPr fontId="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F319"/>
  <sheetViews>
    <sheetView workbookViewId="0"/>
  </sheetViews>
  <sheetFormatPr defaultRowHeight="13.5"/>
  <cols>
    <col min="1" max="2" width="2.625" style="91" customWidth="1"/>
    <col min="3" max="3" width="4.625" style="91" bestFit="1" customWidth="1"/>
    <col min="4" max="4" width="2.625" style="91" customWidth="1"/>
    <col min="5" max="31" width="10.75" style="91" customWidth="1"/>
    <col min="32" max="32" width="2.625" style="91" customWidth="1"/>
  </cols>
  <sheetData>
    <row r="1" spans="1:31">
      <c r="A1" s="91" t="s">
        <v>14509</v>
      </c>
      <c r="E1" s="91" t="s">
        <v>14510</v>
      </c>
      <c r="G1" s="87">
        <v>7</v>
      </c>
      <c r="H1" s="87">
        <v>8</v>
      </c>
      <c r="I1" s="87">
        <v>9</v>
      </c>
      <c r="J1" s="87">
        <v>10</v>
      </c>
      <c r="K1" s="87">
        <v>11</v>
      </c>
      <c r="L1" s="87">
        <v>12</v>
      </c>
      <c r="M1" s="87">
        <v>13</v>
      </c>
      <c r="N1" s="87">
        <v>14</v>
      </c>
      <c r="O1" s="87">
        <v>15</v>
      </c>
      <c r="P1" s="87">
        <v>16</v>
      </c>
      <c r="Q1" s="87">
        <v>17</v>
      </c>
      <c r="R1" s="87">
        <v>18</v>
      </c>
      <c r="S1" s="87">
        <v>19</v>
      </c>
      <c r="T1" s="87">
        <v>20</v>
      </c>
      <c r="U1" s="87">
        <v>21</v>
      </c>
      <c r="V1" s="87">
        <v>22</v>
      </c>
      <c r="W1" s="87">
        <v>23</v>
      </c>
      <c r="X1" s="87">
        <v>24</v>
      </c>
      <c r="Y1" s="87">
        <v>25</v>
      </c>
      <c r="Z1" s="87">
        <v>26</v>
      </c>
      <c r="AA1" s="87">
        <v>27</v>
      </c>
      <c r="AB1" s="87">
        <v>28</v>
      </c>
      <c r="AC1" s="87">
        <v>29</v>
      </c>
      <c r="AD1" s="87">
        <v>30</v>
      </c>
      <c r="AE1" s="87">
        <v>31</v>
      </c>
    </row>
    <row r="2" spans="1:31">
      <c r="G2" s="87"/>
      <c r="H2" s="87"/>
      <c r="I2" s="87"/>
      <c r="J2" s="87"/>
      <c r="K2" s="87"/>
      <c r="L2" s="87"/>
      <c r="M2" s="87"/>
      <c r="N2" s="87"/>
      <c r="O2" s="87"/>
      <c r="P2" s="87"/>
      <c r="Q2" s="87"/>
      <c r="R2" s="87"/>
      <c r="S2" s="87"/>
      <c r="T2" s="87"/>
      <c r="U2" s="87"/>
      <c r="V2" s="87"/>
      <c r="W2" s="87"/>
      <c r="X2" s="87"/>
      <c r="Y2" s="87"/>
      <c r="Z2" s="87"/>
      <c r="AA2" s="87"/>
      <c r="AB2" s="87"/>
      <c r="AC2" s="87"/>
      <c r="AD2" s="87"/>
      <c r="AE2" s="87"/>
    </row>
    <row r="3" spans="1:31">
      <c r="D3" s="31" t="s">
        <v>14749</v>
      </c>
    </row>
    <row r="4" spans="1:31">
      <c r="D4" s="91" t="s">
        <v>14514</v>
      </c>
    </row>
    <row r="6" spans="1:31">
      <c r="D6" s="91">
        <v>1</v>
      </c>
      <c r="E6" s="91" t="s">
        <v>13786</v>
      </c>
    </row>
    <row r="7" spans="1:31">
      <c r="E7" s="91" t="s">
        <v>14510</v>
      </c>
    </row>
    <row r="8" spans="1:31">
      <c r="E8" s="73" t="s">
        <v>14515</v>
      </c>
      <c r="F8" s="41" t="s">
        <v>14516</v>
      </c>
      <c r="G8" s="36" t="s">
        <v>14517</v>
      </c>
      <c r="H8" s="36" t="s">
        <v>14518</v>
      </c>
      <c r="I8" s="36" t="s">
        <v>14519</v>
      </c>
      <c r="J8" s="36" t="s">
        <v>14520</v>
      </c>
      <c r="K8" s="36" t="s">
        <v>14521</v>
      </c>
      <c r="L8" s="36" t="s">
        <v>14522</v>
      </c>
      <c r="M8" s="36" t="s">
        <v>14523</v>
      </c>
      <c r="N8" s="36" t="s">
        <v>14524</v>
      </c>
      <c r="O8" s="73" t="s">
        <v>14525</v>
      </c>
      <c r="P8" s="73" t="s">
        <v>14526</v>
      </c>
      <c r="Q8" s="73" t="s">
        <v>14527</v>
      </c>
      <c r="R8" s="36" t="s">
        <v>14528</v>
      </c>
      <c r="S8" s="36" t="s">
        <v>14529</v>
      </c>
      <c r="T8" s="36" t="s">
        <v>14530</v>
      </c>
      <c r="U8" s="36" t="s">
        <v>14531</v>
      </c>
      <c r="V8" s="36" t="s">
        <v>14532</v>
      </c>
      <c r="W8" s="73" t="s">
        <v>14533</v>
      </c>
      <c r="X8" s="73" t="s">
        <v>14534</v>
      </c>
      <c r="Y8" s="73" t="s">
        <v>14535</v>
      </c>
      <c r="Z8" s="73" t="s">
        <v>14536</v>
      </c>
      <c r="AA8" s="73" t="s">
        <v>14537</v>
      </c>
      <c r="AB8" s="73" t="s">
        <v>14538</v>
      </c>
      <c r="AC8" s="73" t="s">
        <v>14539</v>
      </c>
      <c r="AD8" s="73" t="s">
        <v>14540</v>
      </c>
      <c r="AE8" s="73" t="s">
        <v>14541</v>
      </c>
    </row>
    <row r="9" spans="1:31" ht="27">
      <c r="E9" s="134" t="s">
        <v>14542</v>
      </c>
      <c r="F9" s="135" t="s">
        <v>14543</v>
      </c>
      <c r="G9" s="136" t="s">
        <v>14544</v>
      </c>
      <c r="H9" s="136" t="s">
        <v>14545</v>
      </c>
      <c r="I9" s="136" t="s">
        <v>14546</v>
      </c>
      <c r="J9" s="136" t="s">
        <v>14547</v>
      </c>
      <c r="K9" s="136" t="s">
        <v>13792</v>
      </c>
      <c r="L9" s="136" t="s">
        <v>14548</v>
      </c>
      <c r="M9" s="136" t="s">
        <v>14549</v>
      </c>
      <c r="N9" s="136" t="s">
        <v>14550</v>
      </c>
      <c r="O9" s="134" t="s">
        <v>14551</v>
      </c>
      <c r="P9" s="134" t="s">
        <v>14552</v>
      </c>
      <c r="Q9" s="134" t="s">
        <v>14553</v>
      </c>
      <c r="R9" s="136" t="s">
        <v>12</v>
      </c>
      <c r="S9" s="136" t="s">
        <v>15</v>
      </c>
      <c r="T9" s="136" t="s">
        <v>17</v>
      </c>
      <c r="U9" s="136" t="s">
        <v>14554</v>
      </c>
      <c r="V9" s="136" t="s">
        <v>14555</v>
      </c>
      <c r="W9" s="134" t="s">
        <v>18</v>
      </c>
      <c r="X9" s="134" t="s">
        <v>14556</v>
      </c>
      <c r="Y9" s="134" t="s">
        <v>14557</v>
      </c>
      <c r="Z9" s="134" t="s">
        <v>14558</v>
      </c>
      <c r="AA9" s="134" t="s">
        <v>14559</v>
      </c>
      <c r="AB9" s="134" t="s">
        <v>14560</v>
      </c>
      <c r="AC9" s="134" t="s">
        <v>14561</v>
      </c>
      <c r="AD9" s="134" t="s">
        <v>20</v>
      </c>
      <c r="AE9" s="134" t="s">
        <v>14562</v>
      </c>
    </row>
    <row r="10" spans="1:31">
      <c r="E10" s="104" t="s">
        <v>14563</v>
      </c>
      <c r="F10" s="124" t="s">
        <v>14564</v>
      </c>
      <c r="G10" s="137" t="s">
        <v>14565</v>
      </c>
      <c r="H10" s="137" t="s">
        <v>14565</v>
      </c>
      <c r="I10" s="137" t="s">
        <v>14565</v>
      </c>
      <c r="J10" s="137" t="s">
        <v>14565</v>
      </c>
      <c r="K10" s="137" t="s">
        <v>14565</v>
      </c>
      <c r="L10" s="137" t="s">
        <v>14565</v>
      </c>
      <c r="M10" s="137" t="s">
        <v>14565</v>
      </c>
      <c r="N10" s="137" t="s">
        <v>14565</v>
      </c>
      <c r="O10" s="104" t="s">
        <v>14564</v>
      </c>
      <c r="P10" s="104" t="s">
        <v>14564</v>
      </c>
      <c r="Q10" s="104" t="s">
        <v>14564</v>
      </c>
      <c r="R10" s="137" t="s">
        <v>14565</v>
      </c>
      <c r="S10" s="137" t="s">
        <v>14565</v>
      </c>
      <c r="T10" s="137" t="s">
        <v>14565</v>
      </c>
      <c r="U10" s="137" t="s">
        <v>14565</v>
      </c>
      <c r="V10" s="137" t="s">
        <v>14565</v>
      </c>
      <c r="W10" s="104" t="s">
        <v>14563</v>
      </c>
      <c r="X10" s="104" t="s">
        <v>14564</v>
      </c>
      <c r="Y10" s="104" t="s">
        <v>14564</v>
      </c>
      <c r="Z10" s="104" t="s">
        <v>14564</v>
      </c>
      <c r="AA10" s="104" t="s">
        <v>14564</v>
      </c>
      <c r="AB10" s="104" t="s">
        <v>14564</v>
      </c>
      <c r="AC10" s="104" t="s">
        <v>14564</v>
      </c>
      <c r="AD10" s="104" t="s">
        <v>14563</v>
      </c>
      <c r="AE10" s="104" t="s">
        <v>14564</v>
      </c>
    </row>
    <row r="11" spans="1:31">
      <c r="E11" s="104" t="s">
        <v>1</v>
      </c>
      <c r="F11" s="124" t="s">
        <v>1</v>
      </c>
      <c r="G11" s="137" t="s">
        <v>14566</v>
      </c>
      <c r="H11" s="137" t="s">
        <v>14566</v>
      </c>
      <c r="I11" s="137" t="s">
        <v>14566</v>
      </c>
      <c r="J11" s="137" t="s">
        <v>14566</v>
      </c>
      <c r="K11" s="137" t="s">
        <v>14566</v>
      </c>
      <c r="L11" s="137" t="s">
        <v>14566</v>
      </c>
      <c r="M11" s="137" t="s">
        <v>14566</v>
      </c>
      <c r="N11" s="137" t="s">
        <v>14566</v>
      </c>
      <c r="O11" s="104" t="s">
        <v>1</v>
      </c>
      <c r="P11" s="104" t="s">
        <v>1</v>
      </c>
      <c r="Q11" s="104" t="s">
        <v>1</v>
      </c>
      <c r="R11" s="137" t="s">
        <v>14566</v>
      </c>
      <c r="S11" s="137" t="s">
        <v>14566</v>
      </c>
      <c r="T11" s="137" t="s">
        <v>14566</v>
      </c>
      <c r="U11" s="137" t="s">
        <v>14566</v>
      </c>
      <c r="V11" s="137" t="s">
        <v>14566</v>
      </c>
      <c r="W11" s="104" t="s">
        <v>1</v>
      </c>
      <c r="X11" s="104" t="s">
        <v>1</v>
      </c>
      <c r="Y11" s="104" t="s">
        <v>1</v>
      </c>
      <c r="Z11" s="104" t="s">
        <v>1</v>
      </c>
      <c r="AA11" s="104" t="s">
        <v>1</v>
      </c>
      <c r="AB11" s="104" t="s">
        <v>1</v>
      </c>
      <c r="AC11" s="104" t="s">
        <v>1</v>
      </c>
      <c r="AD11" s="104" t="s">
        <v>1</v>
      </c>
      <c r="AE11" s="104" t="s">
        <v>1</v>
      </c>
    </row>
    <row r="12" spans="1:31">
      <c r="E12" s="104" t="s">
        <v>1</v>
      </c>
      <c r="F12" s="124" t="s">
        <v>1</v>
      </c>
      <c r="G12" s="137" t="s">
        <v>14567</v>
      </c>
      <c r="H12" s="137" t="s">
        <v>14568</v>
      </c>
      <c r="I12" s="137" t="s">
        <v>14568</v>
      </c>
      <c r="J12" s="137" t="s">
        <v>14569</v>
      </c>
      <c r="K12" s="137" t="s">
        <v>14568</v>
      </c>
      <c r="L12" s="137" t="s">
        <v>14568</v>
      </c>
      <c r="M12" s="137" t="s">
        <v>14568</v>
      </c>
      <c r="N12" s="137" t="s">
        <v>14568</v>
      </c>
      <c r="O12" s="104" t="s">
        <v>1</v>
      </c>
      <c r="P12" s="104" t="s">
        <v>1</v>
      </c>
      <c r="Q12" s="104" t="s">
        <v>1</v>
      </c>
      <c r="R12" s="137" t="s">
        <v>14568</v>
      </c>
      <c r="S12" s="137" t="s">
        <v>14568</v>
      </c>
      <c r="T12" s="137" t="s">
        <v>14570</v>
      </c>
      <c r="U12" s="137" t="s">
        <v>14571</v>
      </c>
      <c r="V12" s="137" t="s">
        <v>14572</v>
      </c>
      <c r="W12" s="104" t="s">
        <v>1</v>
      </c>
      <c r="X12" s="104" t="s">
        <v>1</v>
      </c>
      <c r="Y12" s="104" t="s">
        <v>1</v>
      </c>
      <c r="Z12" s="104" t="s">
        <v>1</v>
      </c>
      <c r="AA12" s="104" t="s">
        <v>1</v>
      </c>
      <c r="AB12" s="104" t="s">
        <v>1</v>
      </c>
      <c r="AC12" s="104" t="s">
        <v>1</v>
      </c>
      <c r="AD12" s="104" t="s">
        <v>1</v>
      </c>
      <c r="AE12" s="104" t="s">
        <v>1</v>
      </c>
    </row>
    <row r="13" spans="1:31">
      <c r="A13" s="87" t="s">
        <v>14573</v>
      </c>
      <c r="B13" s="87" t="s">
        <v>14574</v>
      </c>
      <c r="E13" s="41"/>
      <c r="F13" s="41"/>
      <c r="G13" s="37" t="str">
        <f ca="1">INDIRECT($A$1&amp;$A13&amp;G$1)&amp;""</f>
        <v/>
      </c>
      <c r="H13" s="37" t="str">
        <f t="shared" ref="H13:N13" ca="1" si="0">INDIRECT($A$1&amp;$A13&amp;H$1)&amp;""</f>
        <v/>
      </c>
      <c r="I13" s="37" t="str">
        <f t="shared" ca="1" si="0"/>
        <v/>
      </c>
      <c r="J13" s="37" t="str">
        <f t="shared" ca="1" si="0"/>
        <v/>
      </c>
      <c r="K13" s="37" t="str">
        <f t="shared" ca="1" si="0"/>
        <v/>
      </c>
      <c r="L13" s="37" t="str">
        <f t="shared" ca="1" si="0"/>
        <v/>
      </c>
      <c r="M13" s="37" t="str">
        <f t="shared" ca="1" si="0"/>
        <v/>
      </c>
      <c r="N13" s="37" t="str">
        <f t="shared" ca="1" si="0"/>
        <v/>
      </c>
      <c r="O13" s="37">
        <f ca="1">INDIRECT($A$1&amp;$B13&amp;O$1)</f>
        <v>0</v>
      </c>
      <c r="P13" s="37">
        <f t="shared" ref="P13:Q13" ca="1" si="1">INDIRECT($A$1&amp;$B13&amp;P$1)</f>
        <v>0</v>
      </c>
      <c r="Q13" s="37">
        <f t="shared" ca="1" si="1"/>
        <v>0</v>
      </c>
      <c r="R13" s="37" t="str">
        <f t="shared" ref="R13:V13" ca="1" si="2">INDIRECT($A$1&amp;$A13&amp;R$1)&amp;""</f>
        <v/>
      </c>
      <c r="S13" s="37" t="str">
        <f t="shared" ca="1" si="2"/>
        <v/>
      </c>
      <c r="T13" s="37" t="str">
        <f t="shared" ca="1" si="2"/>
        <v/>
      </c>
      <c r="U13" s="37" t="str">
        <f ca="1">INDIRECT($A$1&amp;$B13&amp;U$1)&amp;""</f>
        <v/>
      </c>
      <c r="V13" s="37" t="str">
        <f t="shared" ca="1" si="2"/>
        <v/>
      </c>
      <c r="W13" s="37">
        <f ca="1">INDIRECT($A$1&amp;$A13&amp;W$1)</f>
        <v>0</v>
      </c>
      <c r="X13" s="37">
        <f t="shared" ref="X13:AE13" ca="1" si="3">INDIRECT($A$1&amp;$B13&amp;X$1)</f>
        <v>0</v>
      </c>
      <c r="Y13" s="37">
        <f t="shared" ca="1" si="3"/>
        <v>0</v>
      </c>
      <c r="Z13" s="37">
        <f t="shared" ca="1" si="3"/>
        <v>0</v>
      </c>
      <c r="AA13" s="37">
        <f t="shared" ca="1" si="3"/>
        <v>0</v>
      </c>
      <c r="AB13" s="37">
        <f t="shared" ca="1" si="3"/>
        <v>0</v>
      </c>
      <c r="AC13" s="37">
        <f t="shared" ca="1" si="3"/>
        <v>0</v>
      </c>
      <c r="AD13" s="37" t="str">
        <f t="shared" ca="1" si="3"/>
        <v/>
      </c>
      <c r="AE13" s="37">
        <f t="shared" ca="1" si="3"/>
        <v>0</v>
      </c>
    </row>
    <row r="15" spans="1:31">
      <c r="D15" s="91">
        <v>2</v>
      </c>
      <c r="E15" s="31" t="s">
        <v>14575</v>
      </c>
      <c r="L15" s="31"/>
      <c r="R15" s="31"/>
      <c r="U15" s="31"/>
      <c r="V15" s="31"/>
    </row>
    <row r="16" spans="1:31">
      <c r="E16" s="31" t="s">
        <v>13805</v>
      </c>
      <c r="L16" s="31"/>
      <c r="R16" s="31"/>
      <c r="U16" s="31"/>
      <c r="V16" s="31"/>
    </row>
    <row r="17" spans="5:12">
      <c r="E17" s="91" t="s">
        <v>14511</v>
      </c>
    </row>
    <row r="18" spans="5:12">
      <c r="E18" s="73" t="s">
        <v>14515</v>
      </c>
      <c r="F18" s="41" t="s">
        <v>14516</v>
      </c>
      <c r="G18" s="85"/>
      <c r="H18" s="73" t="s">
        <v>14525</v>
      </c>
      <c r="I18" s="73" t="s">
        <v>14531</v>
      </c>
      <c r="J18" s="85"/>
      <c r="K18" s="73" t="s">
        <v>14532</v>
      </c>
      <c r="L18" s="85"/>
    </row>
    <row r="19" spans="5:12" ht="27">
      <c r="E19" s="134" t="s">
        <v>14542</v>
      </c>
      <c r="F19" s="135" t="s">
        <v>14543</v>
      </c>
      <c r="G19" s="134" t="s">
        <v>14576</v>
      </c>
      <c r="H19" s="134" t="s">
        <v>14577</v>
      </c>
      <c r="I19" s="134" t="s">
        <v>14578</v>
      </c>
      <c r="J19" s="134" t="s">
        <v>14579</v>
      </c>
      <c r="K19" s="134" t="s">
        <v>13807</v>
      </c>
      <c r="L19" s="134" t="s">
        <v>14580</v>
      </c>
    </row>
    <row r="20" spans="5:12">
      <c r="E20" s="104" t="s">
        <v>14563</v>
      </c>
      <c r="F20" s="124" t="s">
        <v>14564</v>
      </c>
      <c r="G20" s="104" t="s">
        <v>14564</v>
      </c>
      <c r="H20" s="104" t="s">
        <v>14564</v>
      </c>
      <c r="I20" s="104" t="s">
        <v>14581</v>
      </c>
      <c r="J20" s="104" t="s">
        <v>14581</v>
      </c>
      <c r="K20" s="104" t="s">
        <v>14581</v>
      </c>
      <c r="L20" s="104" t="s">
        <v>14581</v>
      </c>
    </row>
    <row r="21" spans="5:12">
      <c r="E21" s="104" t="s">
        <v>1</v>
      </c>
      <c r="F21" s="124" t="s">
        <v>1</v>
      </c>
      <c r="G21" s="104" t="s">
        <v>1</v>
      </c>
      <c r="H21" s="104" t="s">
        <v>1</v>
      </c>
      <c r="I21" s="104" t="s">
        <v>14721</v>
      </c>
      <c r="J21" s="104" t="s">
        <v>14722</v>
      </c>
      <c r="K21" s="104" t="s">
        <v>14722</v>
      </c>
      <c r="L21" s="104" t="s">
        <v>14721</v>
      </c>
    </row>
    <row r="22" spans="5:12">
      <c r="E22" s="104" t="s">
        <v>1</v>
      </c>
      <c r="F22" s="124" t="s">
        <v>1</v>
      </c>
      <c r="G22" s="104" t="s">
        <v>1</v>
      </c>
      <c r="H22" s="104" t="s">
        <v>1</v>
      </c>
      <c r="I22" s="104" t="s">
        <v>1</v>
      </c>
      <c r="J22" s="104" t="s">
        <v>1</v>
      </c>
      <c r="K22" s="104" t="s">
        <v>1</v>
      </c>
      <c r="L22" s="104" t="s">
        <v>1</v>
      </c>
    </row>
    <row r="23" spans="5:12">
      <c r="E23" s="41"/>
      <c r="F23" s="41"/>
      <c r="G23" s="85">
        <f ca="1">Check!D41</f>
        <v>0</v>
      </c>
      <c r="H23" s="36">
        <v>11</v>
      </c>
      <c r="I23" s="85">
        <f ca="1">Check!F41</f>
        <v>0</v>
      </c>
      <c r="J23" s="85">
        <f ca="1">Check!G41</f>
        <v>0</v>
      </c>
      <c r="K23" s="41"/>
      <c r="L23" s="41"/>
    </row>
    <row r="24" spans="5:12">
      <c r="E24" s="41"/>
      <c r="F24" s="41"/>
      <c r="G24" s="85">
        <f ca="1">Check!D42</f>
        <v>0</v>
      </c>
      <c r="H24" s="36">
        <v>12</v>
      </c>
      <c r="I24" s="85">
        <f ca="1">Check!F42</f>
        <v>0</v>
      </c>
      <c r="J24" s="85">
        <f ca="1">Check!G42</f>
        <v>0</v>
      </c>
      <c r="K24" s="41"/>
      <c r="L24" s="41"/>
    </row>
    <row r="25" spans="5:12">
      <c r="E25" s="41"/>
      <c r="F25" s="41"/>
      <c r="G25" s="85">
        <f ca="1">Check!D43</f>
        <v>0</v>
      </c>
      <c r="H25" s="36">
        <v>13</v>
      </c>
      <c r="I25" s="85">
        <f ca="1">Check!F43</f>
        <v>0</v>
      </c>
      <c r="J25" s="85">
        <f ca="1">Check!G43</f>
        <v>0</v>
      </c>
      <c r="K25" s="41"/>
      <c r="L25" s="85">
        <f ca="1">Check!I43</f>
        <v>0</v>
      </c>
    </row>
    <row r="26" spans="5:12">
      <c r="E26" s="41"/>
      <c r="F26" s="41"/>
      <c r="G26" s="85">
        <f ca="1">Check!D44</f>
        <v>0</v>
      </c>
      <c r="H26" s="36">
        <v>14</v>
      </c>
      <c r="I26" s="85">
        <f ca="1">Check!F44</f>
        <v>0</v>
      </c>
      <c r="J26" s="85">
        <f ca="1">Check!G44</f>
        <v>0</v>
      </c>
      <c r="K26" s="41"/>
      <c r="L26" s="85">
        <f ca="1">Check!I44</f>
        <v>0</v>
      </c>
    </row>
    <row r="27" spans="5:12">
      <c r="E27" s="41"/>
      <c r="F27" s="41"/>
      <c r="G27" s="85">
        <f ca="1">Check!D45</f>
        <v>0</v>
      </c>
      <c r="H27" s="36">
        <v>15</v>
      </c>
      <c r="I27" s="85">
        <f ca="1">Check!F45</f>
        <v>0</v>
      </c>
      <c r="J27" s="85">
        <f ca="1">Check!G45</f>
        <v>0</v>
      </c>
      <c r="K27" s="41"/>
      <c r="L27" s="85">
        <f ca="1">Check!I45</f>
        <v>0</v>
      </c>
    </row>
    <row r="28" spans="5:12">
      <c r="E28" s="41"/>
      <c r="F28" s="41"/>
      <c r="G28" s="85">
        <f ca="1">Check!D46</f>
        <v>0</v>
      </c>
      <c r="H28" s="36">
        <v>16</v>
      </c>
      <c r="I28" s="85">
        <f ca="1">Check!F46</f>
        <v>0</v>
      </c>
      <c r="J28" s="85">
        <f ca="1">Check!G46</f>
        <v>0</v>
      </c>
      <c r="K28" s="41"/>
      <c r="L28" s="41"/>
    </row>
    <row r="29" spans="5:12">
      <c r="E29" s="41"/>
      <c r="F29" s="41"/>
      <c r="G29" s="85">
        <f ca="1">Check!D47</f>
        <v>0</v>
      </c>
      <c r="H29" s="36">
        <v>21</v>
      </c>
      <c r="I29" s="85">
        <f ca="1">Check!F47</f>
        <v>0</v>
      </c>
      <c r="J29" s="85">
        <f ca="1">Check!G47</f>
        <v>0</v>
      </c>
      <c r="K29" s="178">
        <f ca="1">Check!H47</f>
        <v>0</v>
      </c>
      <c r="L29" s="41"/>
    </row>
    <row r="30" spans="5:12">
      <c r="E30" s="41"/>
      <c r="F30" s="41"/>
      <c r="G30" s="85">
        <f ca="1">Check!D48</f>
        <v>0</v>
      </c>
      <c r="H30" s="36">
        <v>22</v>
      </c>
      <c r="I30" s="85">
        <f ca="1">Check!F48</f>
        <v>0</v>
      </c>
      <c r="J30" s="85">
        <f ca="1">Check!G48</f>
        <v>0</v>
      </c>
      <c r="K30" s="178">
        <f ca="1">Check!H48</f>
        <v>0</v>
      </c>
      <c r="L30" s="41"/>
    </row>
    <row r="31" spans="5:12">
      <c r="E31" s="41"/>
      <c r="F31" s="41"/>
      <c r="G31" s="85">
        <f ca="1">Check!D49</f>
        <v>0</v>
      </c>
      <c r="H31" s="36">
        <v>23</v>
      </c>
      <c r="I31" s="85">
        <f ca="1">Check!F49</f>
        <v>0</v>
      </c>
      <c r="J31" s="85">
        <f ca="1">Check!G49</f>
        <v>0</v>
      </c>
      <c r="K31" s="178">
        <f ca="1">Check!H49</f>
        <v>0</v>
      </c>
      <c r="L31" s="41"/>
    </row>
    <row r="32" spans="5:12">
      <c r="E32" s="41"/>
      <c r="F32" s="41"/>
      <c r="G32" s="85">
        <f ca="1">Check!D50</f>
        <v>0</v>
      </c>
      <c r="H32" s="36">
        <v>24</v>
      </c>
      <c r="I32" s="85">
        <f ca="1">Check!F50</f>
        <v>0</v>
      </c>
      <c r="J32" s="85">
        <f ca="1">Check!G50</f>
        <v>0</v>
      </c>
      <c r="K32" s="45">
        <f ca="1">Check!H50</f>
        <v>0</v>
      </c>
      <c r="L32" s="41"/>
    </row>
    <row r="33" spans="5:12">
      <c r="E33" s="41"/>
      <c r="F33" s="41"/>
      <c r="G33" s="85">
        <f ca="1">Check!D51</f>
        <v>0</v>
      </c>
      <c r="H33" s="36">
        <v>25</v>
      </c>
      <c r="I33" s="85">
        <f ca="1">Check!F51</f>
        <v>0</v>
      </c>
      <c r="J33" s="85">
        <f ca="1">Check!G51</f>
        <v>0</v>
      </c>
      <c r="K33" s="178">
        <f ca="1">Check!H51</f>
        <v>0</v>
      </c>
      <c r="L33" s="41"/>
    </row>
    <row r="34" spans="5:12">
      <c r="E34" s="41"/>
      <c r="F34" s="41"/>
      <c r="G34" s="85">
        <f ca="1">Check!D52</f>
        <v>0</v>
      </c>
      <c r="H34" s="36">
        <v>26</v>
      </c>
      <c r="I34" s="85">
        <f ca="1">Check!F52</f>
        <v>0</v>
      </c>
      <c r="J34" s="85">
        <f ca="1">Check!G52</f>
        <v>0</v>
      </c>
      <c r="K34" s="45">
        <f ca="1">Check!H52</f>
        <v>0</v>
      </c>
      <c r="L34" s="41"/>
    </row>
    <row r="35" spans="5:12">
      <c r="E35" s="41"/>
      <c r="F35" s="41"/>
      <c r="G35" s="85">
        <f ca="1">Check!D53</f>
        <v>0</v>
      </c>
      <c r="H35" s="36">
        <v>30</v>
      </c>
      <c r="I35" s="85">
        <f ca="1">Check!F53</f>
        <v>0</v>
      </c>
      <c r="J35" s="85">
        <f ca="1">Check!G53</f>
        <v>0</v>
      </c>
      <c r="K35" s="45">
        <f ca="1">Check!H53</f>
        <v>0</v>
      </c>
      <c r="L35" s="85">
        <f ca="1">Check!I53</f>
        <v>0</v>
      </c>
    </row>
    <row r="36" spans="5:12">
      <c r="E36" s="41"/>
      <c r="F36" s="41"/>
      <c r="G36" s="85">
        <f ca="1">Check!D54</f>
        <v>0</v>
      </c>
      <c r="H36" s="36">
        <v>40</v>
      </c>
      <c r="I36" s="85">
        <f ca="1">Check!F54</f>
        <v>0</v>
      </c>
      <c r="J36" s="85">
        <f ca="1">Check!G54</f>
        <v>0</v>
      </c>
      <c r="K36" s="45">
        <f ca="1">Check!H54</f>
        <v>0</v>
      </c>
      <c r="L36" s="85">
        <f ca="1">Check!I54</f>
        <v>0</v>
      </c>
    </row>
    <row r="37" spans="5:12">
      <c r="E37" s="41"/>
      <c r="F37" s="41"/>
      <c r="G37" s="85">
        <f ca="1">Check!D55</f>
        <v>0</v>
      </c>
      <c r="H37" s="36">
        <v>51</v>
      </c>
      <c r="I37" s="85">
        <f ca="1">Check!F55</f>
        <v>0</v>
      </c>
      <c r="J37" s="85">
        <f ca="1">Check!G55</f>
        <v>0</v>
      </c>
      <c r="K37" s="178">
        <f ca="1">Check!H55</f>
        <v>0</v>
      </c>
      <c r="L37" s="41"/>
    </row>
    <row r="38" spans="5:12">
      <c r="E38" s="41"/>
      <c r="F38" s="41"/>
      <c r="G38" s="85">
        <f ca="1">Check!D56</f>
        <v>0</v>
      </c>
      <c r="H38" s="36">
        <v>52</v>
      </c>
      <c r="I38" s="85">
        <f ca="1">Check!F56</f>
        <v>0</v>
      </c>
      <c r="J38" s="85">
        <f ca="1">Check!G56</f>
        <v>0</v>
      </c>
      <c r="K38" s="85">
        <f ca="1">Check!H56</f>
        <v>0</v>
      </c>
      <c r="L38" s="85">
        <f ca="1">Check!I56</f>
        <v>0</v>
      </c>
    </row>
    <row r="39" spans="5:12">
      <c r="E39" s="41"/>
      <c r="F39" s="41"/>
      <c r="G39" s="85">
        <f ca="1">Check!D57</f>
        <v>0</v>
      </c>
      <c r="H39" s="36">
        <v>53</v>
      </c>
      <c r="I39" s="85">
        <f ca="1">Check!F57</f>
        <v>0</v>
      </c>
      <c r="J39" s="85">
        <f ca="1">Check!G57</f>
        <v>0</v>
      </c>
      <c r="K39" s="85">
        <f ca="1">Check!H57</f>
        <v>0</v>
      </c>
      <c r="L39" s="85">
        <f ca="1">Check!I57</f>
        <v>0</v>
      </c>
    </row>
    <row r="40" spans="5:12">
      <c r="E40" s="41"/>
      <c r="F40" s="41"/>
      <c r="G40" s="85">
        <f ca="1">Check!D58</f>
        <v>0</v>
      </c>
      <c r="H40" s="36">
        <v>54</v>
      </c>
      <c r="I40" s="85">
        <f ca="1">Check!F58</f>
        <v>0</v>
      </c>
      <c r="J40" s="85">
        <f ca="1">Check!G58</f>
        <v>0</v>
      </c>
      <c r="K40" s="85">
        <f ca="1">Check!H58</f>
        <v>0</v>
      </c>
      <c r="L40" s="85">
        <f ca="1">Check!I58</f>
        <v>0</v>
      </c>
    </row>
    <row r="42" spans="5:12">
      <c r="E42" s="31" t="s">
        <v>13985</v>
      </c>
    </row>
    <row r="43" spans="5:12">
      <c r="E43" s="91" t="s">
        <v>14511</v>
      </c>
    </row>
    <row r="44" spans="5:12">
      <c r="E44" s="73" t="s">
        <v>14515</v>
      </c>
      <c r="F44" s="41" t="s">
        <v>14516</v>
      </c>
      <c r="G44" s="85"/>
      <c r="H44" s="73" t="s">
        <v>14525</v>
      </c>
      <c r="I44" s="85"/>
      <c r="J44" s="85"/>
      <c r="K44" s="36" t="s">
        <v>14536</v>
      </c>
      <c r="L44" s="73" t="s">
        <v>14534</v>
      </c>
    </row>
    <row r="45" spans="5:12" ht="27">
      <c r="E45" s="134" t="s">
        <v>14542</v>
      </c>
      <c r="F45" s="135" t="s">
        <v>14543</v>
      </c>
      <c r="G45" s="134" t="s">
        <v>14576</v>
      </c>
      <c r="H45" s="134" t="s">
        <v>14577</v>
      </c>
      <c r="I45" s="134" t="s">
        <v>13826</v>
      </c>
      <c r="J45" s="138" t="s">
        <v>14582</v>
      </c>
      <c r="K45" s="136" t="s">
        <v>14583</v>
      </c>
      <c r="L45" s="134" t="s">
        <v>14584</v>
      </c>
    </row>
    <row r="46" spans="5:12">
      <c r="E46" s="104" t="s">
        <v>14563</v>
      </c>
      <c r="F46" s="124" t="s">
        <v>14564</v>
      </c>
      <c r="G46" s="104" t="s">
        <v>14564</v>
      </c>
      <c r="H46" s="104" t="s">
        <v>14564</v>
      </c>
      <c r="I46" s="104" t="s">
        <v>14564</v>
      </c>
      <c r="J46" s="104" t="s">
        <v>14581</v>
      </c>
      <c r="K46" s="137" t="s">
        <v>14565</v>
      </c>
      <c r="L46" s="104" t="s">
        <v>14564</v>
      </c>
    </row>
    <row r="47" spans="5:12">
      <c r="E47" s="104" t="s">
        <v>1</v>
      </c>
      <c r="F47" s="124" t="s">
        <v>1</v>
      </c>
      <c r="G47" s="104" t="s">
        <v>1</v>
      </c>
      <c r="H47" s="104" t="s">
        <v>1</v>
      </c>
      <c r="I47" s="104" t="s">
        <v>1</v>
      </c>
      <c r="J47" s="104" t="s">
        <v>14722</v>
      </c>
      <c r="K47" s="137" t="s">
        <v>14566</v>
      </c>
      <c r="L47" s="104" t="s">
        <v>1</v>
      </c>
    </row>
    <row r="48" spans="5:12">
      <c r="E48" s="104" t="s">
        <v>1</v>
      </c>
      <c r="F48" s="124" t="s">
        <v>1</v>
      </c>
      <c r="G48" s="104" t="s">
        <v>1</v>
      </c>
      <c r="H48" s="104" t="s">
        <v>1</v>
      </c>
      <c r="I48" s="104" t="s">
        <v>1</v>
      </c>
      <c r="J48" s="104" t="s">
        <v>1</v>
      </c>
      <c r="K48" s="137" t="s">
        <v>14571</v>
      </c>
      <c r="L48" s="104" t="s">
        <v>1</v>
      </c>
    </row>
    <row r="49" spans="5:12">
      <c r="E49" s="41"/>
      <c r="F49" s="41"/>
      <c r="G49" s="85">
        <f ca="1">Check!D69</f>
        <v>0</v>
      </c>
      <c r="H49" s="36">
        <v>12</v>
      </c>
      <c r="I49" s="36">
        <v>1</v>
      </c>
      <c r="J49" s="85">
        <f ca="1">Check!G69</f>
        <v>0</v>
      </c>
      <c r="K49" s="37" t="str">
        <f ca="1">Check!I69</f>
        <v/>
      </c>
      <c r="L49" s="37">
        <f>Check!O69</f>
        <v>3</v>
      </c>
    </row>
    <row r="50" spans="5:12">
      <c r="E50" s="41"/>
      <c r="F50" s="41"/>
      <c r="G50" s="85">
        <f ca="1">Check!D70</f>
        <v>0</v>
      </c>
      <c r="H50" s="36">
        <v>12</v>
      </c>
      <c r="I50" s="36">
        <v>2</v>
      </c>
      <c r="J50" s="85">
        <f ca="1">Check!G70</f>
        <v>0</v>
      </c>
      <c r="K50" s="37" t="str">
        <f ca="1">Check!I70</f>
        <v/>
      </c>
      <c r="L50" s="37">
        <f>Check!O70</f>
        <v>3</v>
      </c>
    </row>
    <row r="51" spans="5:12">
      <c r="E51" s="41"/>
      <c r="F51" s="41"/>
      <c r="G51" s="85">
        <f ca="1">Check!D71</f>
        <v>0</v>
      </c>
      <c r="H51" s="36">
        <v>12</v>
      </c>
      <c r="I51" s="36">
        <v>3</v>
      </c>
      <c r="J51" s="85">
        <f ca="1">Check!G71</f>
        <v>0</v>
      </c>
      <c r="K51" s="37" t="str">
        <f ca="1">Check!I71</f>
        <v/>
      </c>
      <c r="L51" s="37">
        <f>Check!O71</f>
        <v>3</v>
      </c>
    </row>
    <row r="52" spans="5:12">
      <c r="E52" s="41"/>
      <c r="F52" s="41"/>
      <c r="G52" s="85">
        <f ca="1">Check!D72</f>
        <v>0</v>
      </c>
      <c r="H52" s="36">
        <v>12</v>
      </c>
      <c r="I52" s="36">
        <v>4</v>
      </c>
      <c r="J52" s="85">
        <f ca="1">Check!G72</f>
        <v>0</v>
      </c>
      <c r="K52" s="37" t="str">
        <f ca="1">Check!I72</f>
        <v/>
      </c>
      <c r="L52" s="37">
        <f>Check!O72</f>
        <v>3</v>
      </c>
    </row>
    <row r="53" spans="5:12">
      <c r="E53" s="41"/>
      <c r="F53" s="41"/>
      <c r="G53" s="85">
        <f ca="1">Check!D73</f>
        <v>0</v>
      </c>
      <c r="H53" s="36">
        <v>12</v>
      </c>
      <c r="I53" s="36">
        <v>5</v>
      </c>
      <c r="J53" s="85">
        <f ca="1">Check!G73</f>
        <v>0</v>
      </c>
      <c r="K53" s="37" t="str">
        <f ca="1">Check!I73</f>
        <v/>
      </c>
      <c r="L53" s="37">
        <f>Check!O73</f>
        <v>3</v>
      </c>
    </row>
    <row r="54" spans="5:12">
      <c r="E54" s="41"/>
      <c r="F54" s="41"/>
      <c r="G54" s="85">
        <f ca="1">Check!D74</f>
        <v>0</v>
      </c>
      <c r="H54" s="36">
        <v>12</v>
      </c>
      <c r="I54" s="36">
        <v>6</v>
      </c>
      <c r="J54" s="85">
        <f ca="1">Check!G74</f>
        <v>0</v>
      </c>
      <c r="K54" s="37" t="str">
        <f ca="1">Check!I74</f>
        <v/>
      </c>
      <c r="L54" s="37">
        <f>Check!O74</f>
        <v>3</v>
      </c>
    </row>
    <row r="55" spans="5:12">
      <c r="E55" s="41"/>
      <c r="F55" s="41"/>
      <c r="G55" s="85">
        <f ca="1">Check!D75</f>
        <v>0</v>
      </c>
      <c r="H55" s="36">
        <v>12</v>
      </c>
      <c r="I55" s="36">
        <v>7</v>
      </c>
      <c r="J55" s="85">
        <f ca="1">Check!G75</f>
        <v>0</v>
      </c>
      <c r="K55" s="37" t="str">
        <f ca="1">Check!I75</f>
        <v/>
      </c>
      <c r="L55" s="37">
        <f>Check!O75</f>
        <v>3</v>
      </c>
    </row>
    <row r="56" spans="5:12">
      <c r="E56" s="41"/>
      <c r="F56" s="41"/>
      <c r="G56" s="85">
        <f ca="1">Check!D76</f>
        <v>0</v>
      </c>
      <c r="H56" s="36">
        <v>12</v>
      </c>
      <c r="I56" s="36">
        <v>8</v>
      </c>
      <c r="J56" s="85">
        <f ca="1">Check!G76</f>
        <v>0</v>
      </c>
      <c r="K56" s="37" t="str">
        <f ca="1">Check!I76</f>
        <v/>
      </c>
      <c r="L56" s="37">
        <f>Check!O76</f>
        <v>3</v>
      </c>
    </row>
    <row r="57" spans="5:12">
      <c r="E57" s="41"/>
      <c r="F57" s="41"/>
      <c r="G57" s="85">
        <f ca="1">Check!D77</f>
        <v>0</v>
      </c>
      <c r="H57" s="36">
        <v>12</v>
      </c>
      <c r="I57" s="36">
        <v>9</v>
      </c>
      <c r="J57" s="85">
        <f ca="1">Check!G77</f>
        <v>0</v>
      </c>
      <c r="K57" s="37" t="str">
        <f ca="1">Check!I77</f>
        <v/>
      </c>
      <c r="L57" s="37">
        <f>Check!O77</f>
        <v>3</v>
      </c>
    </row>
    <row r="58" spans="5:12">
      <c r="E58" s="41"/>
      <c r="F58" s="41"/>
      <c r="G58" s="85">
        <f ca="1">Check!D78</f>
        <v>0</v>
      </c>
      <c r="H58" s="36">
        <v>12</v>
      </c>
      <c r="I58" s="36">
        <v>10</v>
      </c>
      <c r="J58" s="85">
        <f ca="1">Check!G78</f>
        <v>0</v>
      </c>
      <c r="K58" s="37" t="str">
        <f ca="1">Check!I78</f>
        <v/>
      </c>
      <c r="L58" s="37">
        <f>Check!O78</f>
        <v>3</v>
      </c>
    </row>
    <row r="59" spans="5:12">
      <c r="E59" s="41"/>
      <c r="F59" s="41"/>
      <c r="G59" s="85">
        <f ca="1">Check!D79</f>
        <v>0</v>
      </c>
      <c r="H59" s="36">
        <v>12</v>
      </c>
      <c r="I59" s="36">
        <v>11</v>
      </c>
      <c r="J59" s="85">
        <f ca="1">Check!G79</f>
        <v>0</v>
      </c>
      <c r="K59" s="37" t="str">
        <f ca="1">Check!I79</f>
        <v/>
      </c>
      <c r="L59" s="37">
        <f>Check!O79</f>
        <v>3</v>
      </c>
    </row>
    <row r="60" spans="5:12">
      <c r="E60" s="41"/>
      <c r="F60" s="41"/>
      <c r="G60" s="85">
        <f ca="1">Check!D80</f>
        <v>0</v>
      </c>
      <c r="H60" s="36">
        <v>12</v>
      </c>
      <c r="I60" s="36">
        <v>12</v>
      </c>
      <c r="J60" s="85">
        <f ca="1">Check!G80</f>
        <v>0</v>
      </c>
      <c r="K60" s="37" t="str">
        <f ca="1">Check!I80</f>
        <v/>
      </c>
      <c r="L60" s="37">
        <f>Check!O80</f>
        <v>3</v>
      </c>
    </row>
    <row r="61" spans="5:12">
      <c r="E61" s="41"/>
      <c r="F61" s="41"/>
      <c r="G61" s="85">
        <f ca="1">Check!D81</f>
        <v>0</v>
      </c>
      <c r="H61" s="36">
        <v>13</v>
      </c>
      <c r="I61" s="36">
        <v>1</v>
      </c>
      <c r="J61" s="85">
        <f ca="1">Check!G81</f>
        <v>0</v>
      </c>
      <c r="K61" s="37" t="str">
        <f ca="1">Check!I81</f>
        <v/>
      </c>
      <c r="L61" s="37">
        <f ca="1">Check!O81</f>
        <v>0</v>
      </c>
    </row>
    <row r="62" spans="5:12">
      <c r="E62" s="41"/>
      <c r="F62" s="41"/>
      <c r="G62" s="85">
        <f ca="1">Check!D82</f>
        <v>0</v>
      </c>
      <c r="H62" s="36">
        <v>13</v>
      </c>
      <c r="I62" s="36">
        <v>2</v>
      </c>
      <c r="J62" s="85">
        <f ca="1">Check!G82</f>
        <v>0</v>
      </c>
      <c r="K62" s="37" t="str">
        <f ca="1">Check!I82</f>
        <v/>
      </c>
      <c r="L62" s="37">
        <f ca="1">Check!O82</f>
        <v>0</v>
      </c>
    </row>
    <row r="63" spans="5:12">
      <c r="E63" s="41"/>
      <c r="F63" s="41"/>
      <c r="G63" s="85">
        <f ca="1">Check!D83</f>
        <v>0</v>
      </c>
      <c r="H63" s="36">
        <v>13</v>
      </c>
      <c r="I63" s="36">
        <v>3</v>
      </c>
      <c r="J63" s="85">
        <f ca="1">Check!G83</f>
        <v>0</v>
      </c>
      <c r="K63" s="37" t="str">
        <f ca="1">Check!I83</f>
        <v/>
      </c>
      <c r="L63" s="37">
        <f ca="1">Check!O83</f>
        <v>0</v>
      </c>
    </row>
    <row r="64" spans="5:12">
      <c r="E64" s="41"/>
      <c r="F64" s="41"/>
      <c r="G64" s="85">
        <f ca="1">Check!D84</f>
        <v>0</v>
      </c>
      <c r="H64" s="36">
        <v>13</v>
      </c>
      <c r="I64" s="36">
        <v>4</v>
      </c>
      <c r="J64" s="85">
        <f ca="1">Check!G84</f>
        <v>0</v>
      </c>
      <c r="K64" s="37" t="str">
        <f ca="1">Check!I84</f>
        <v/>
      </c>
      <c r="L64" s="37">
        <f ca="1">Check!O84</f>
        <v>0</v>
      </c>
    </row>
    <row r="65" spans="5:12">
      <c r="E65" s="41"/>
      <c r="F65" s="41"/>
      <c r="G65" s="85">
        <f ca="1">Check!D85</f>
        <v>0</v>
      </c>
      <c r="H65" s="36">
        <v>13</v>
      </c>
      <c r="I65" s="36">
        <v>5</v>
      </c>
      <c r="J65" s="85">
        <f ca="1">Check!G85</f>
        <v>0</v>
      </c>
      <c r="K65" s="37" t="str">
        <f ca="1">Check!I85</f>
        <v/>
      </c>
      <c r="L65" s="37">
        <f ca="1">Check!O85</f>
        <v>0</v>
      </c>
    </row>
    <row r="66" spans="5:12">
      <c r="E66" s="41"/>
      <c r="F66" s="41"/>
      <c r="G66" s="85">
        <f ca="1">Check!D86</f>
        <v>0</v>
      </c>
      <c r="H66" s="36">
        <v>13</v>
      </c>
      <c r="I66" s="36">
        <v>6</v>
      </c>
      <c r="J66" s="85">
        <f ca="1">Check!G86</f>
        <v>0</v>
      </c>
      <c r="K66" s="37" t="str">
        <f ca="1">Check!I86</f>
        <v/>
      </c>
      <c r="L66" s="37">
        <f ca="1">Check!O86</f>
        <v>0</v>
      </c>
    </row>
    <row r="67" spans="5:12">
      <c r="E67" s="41"/>
      <c r="F67" s="41"/>
      <c r="G67" s="85">
        <f ca="1">Check!D87</f>
        <v>0</v>
      </c>
      <c r="H67" s="36">
        <v>13</v>
      </c>
      <c r="I67" s="36">
        <v>7</v>
      </c>
      <c r="J67" s="85">
        <f ca="1">Check!G87</f>
        <v>0</v>
      </c>
      <c r="K67" s="37" t="str">
        <f ca="1">Check!I87</f>
        <v/>
      </c>
      <c r="L67" s="37">
        <f ca="1">Check!O87</f>
        <v>0</v>
      </c>
    </row>
    <row r="68" spans="5:12">
      <c r="E68" s="41"/>
      <c r="F68" s="41"/>
      <c r="G68" s="85">
        <f ca="1">Check!D88</f>
        <v>0</v>
      </c>
      <c r="H68" s="36">
        <v>13</v>
      </c>
      <c r="I68" s="36">
        <v>8</v>
      </c>
      <c r="J68" s="85">
        <f ca="1">Check!G88</f>
        <v>0</v>
      </c>
      <c r="K68" s="37" t="str">
        <f ca="1">Check!I88</f>
        <v/>
      </c>
      <c r="L68" s="37">
        <f ca="1">Check!O88</f>
        <v>0</v>
      </c>
    </row>
    <row r="69" spans="5:12">
      <c r="E69" s="41"/>
      <c r="F69" s="41"/>
      <c r="G69" s="85">
        <f ca="1">Check!D89</f>
        <v>0</v>
      </c>
      <c r="H69" s="36">
        <v>13</v>
      </c>
      <c r="I69" s="36">
        <v>9</v>
      </c>
      <c r="J69" s="85">
        <f ca="1">Check!G89</f>
        <v>0</v>
      </c>
      <c r="K69" s="37" t="str">
        <f ca="1">Check!I89</f>
        <v/>
      </c>
      <c r="L69" s="37">
        <f ca="1">Check!O89</f>
        <v>0</v>
      </c>
    </row>
    <row r="70" spans="5:12">
      <c r="E70" s="41"/>
      <c r="F70" s="41"/>
      <c r="G70" s="85">
        <f ca="1">Check!D90</f>
        <v>0</v>
      </c>
      <c r="H70" s="36">
        <v>13</v>
      </c>
      <c r="I70" s="36">
        <v>10</v>
      </c>
      <c r="J70" s="85">
        <f ca="1">Check!G90</f>
        <v>0</v>
      </c>
      <c r="K70" s="37" t="str">
        <f ca="1">Check!I90</f>
        <v/>
      </c>
      <c r="L70" s="37">
        <f ca="1">Check!O90</f>
        <v>0</v>
      </c>
    </row>
    <row r="71" spans="5:12">
      <c r="E71" s="41"/>
      <c r="F71" s="41"/>
      <c r="G71" s="85">
        <f ca="1">Check!D91</f>
        <v>0</v>
      </c>
      <c r="H71" s="36">
        <v>13</v>
      </c>
      <c r="I71" s="36">
        <v>11</v>
      </c>
      <c r="J71" s="85">
        <f ca="1">Check!G91</f>
        <v>0</v>
      </c>
      <c r="K71" s="37" t="str">
        <f ca="1">Check!I91</f>
        <v/>
      </c>
      <c r="L71" s="37">
        <f ca="1">Check!O91</f>
        <v>0</v>
      </c>
    </row>
    <row r="72" spans="5:12">
      <c r="E72" s="41"/>
      <c r="F72" s="41"/>
      <c r="G72" s="85">
        <f ca="1">Check!D92</f>
        <v>0</v>
      </c>
      <c r="H72" s="36">
        <v>13</v>
      </c>
      <c r="I72" s="36">
        <v>12</v>
      </c>
      <c r="J72" s="85">
        <f ca="1">Check!G92</f>
        <v>0</v>
      </c>
      <c r="K72" s="37" t="str">
        <f ca="1">Check!I92</f>
        <v/>
      </c>
      <c r="L72" s="37">
        <f ca="1">Check!O92</f>
        <v>0</v>
      </c>
    </row>
    <row r="73" spans="5:12">
      <c r="E73" s="41"/>
      <c r="F73" s="41"/>
      <c r="G73" s="85">
        <f ca="1">Check!D93</f>
        <v>0</v>
      </c>
      <c r="H73" s="36">
        <v>14</v>
      </c>
      <c r="I73" s="36">
        <v>1</v>
      </c>
      <c r="J73" s="85">
        <f ca="1">Check!G93</f>
        <v>0</v>
      </c>
      <c r="K73" s="37" t="str">
        <f ca="1">Check!I93</f>
        <v/>
      </c>
      <c r="L73" s="37">
        <f ca="1">Check!O93</f>
        <v>0</v>
      </c>
    </row>
    <row r="74" spans="5:12">
      <c r="E74" s="41"/>
      <c r="F74" s="41"/>
      <c r="G74" s="85">
        <f ca="1">Check!D94</f>
        <v>0</v>
      </c>
      <c r="H74" s="36">
        <v>14</v>
      </c>
      <c r="I74" s="36">
        <v>2</v>
      </c>
      <c r="J74" s="85">
        <f ca="1">Check!G94</f>
        <v>0</v>
      </c>
      <c r="K74" s="37" t="str">
        <f ca="1">Check!I94</f>
        <v/>
      </c>
      <c r="L74" s="37">
        <f ca="1">Check!O94</f>
        <v>0</v>
      </c>
    </row>
    <row r="75" spans="5:12">
      <c r="E75" s="41"/>
      <c r="F75" s="41"/>
      <c r="G75" s="85">
        <f ca="1">Check!D95</f>
        <v>0</v>
      </c>
      <c r="H75" s="36">
        <v>14</v>
      </c>
      <c r="I75" s="36">
        <v>3</v>
      </c>
      <c r="J75" s="85">
        <f ca="1">Check!G95</f>
        <v>0</v>
      </c>
      <c r="K75" s="37" t="str">
        <f ca="1">Check!I95</f>
        <v/>
      </c>
      <c r="L75" s="37">
        <f ca="1">Check!O95</f>
        <v>0</v>
      </c>
    </row>
    <row r="76" spans="5:12">
      <c r="E76" s="41"/>
      <c r="F76" s="41"/>
      <c r="G76" s="85">
        <f ca="1">Check!D96</f>
        <v>0</v>
      </c>
      <c r="H76" s="36">
        <v>14</v>
      </c>
      <c r="I76" s="36">
        <v>4</v>
      </c>
      <c r="J76" s="85">
        <f ca="1">Check!G96</f>
        <v>0</v>
      </c>
      <c r="K76" s="37" t="str">
        <f ca="1">Check!I96</f>
        <v/>
      </c>
      <c r="L76" s="37">
        <f ca="1">Check!O96</f>
        <v>0</v>
      </c>
    </row>
    <row r="77" spans="5:12">
      <c r="E77" s="41"/>
      <c r="F77" s="41"/>
      <c r="G77" s="85">
        <f ca="1">Check!D97</f>
        <v>0</v>
      </c>
      <c r="H77" s="36">
        <v>14</v>
      </c>
      <c r="I77" s="36">
        <v>5</v>
      </c>
      <c r="J77" s="85">
        <f ca="1">Check!G97</f>
        <v>0</v>
      </c>
      <c r="K77" s="37" t="str">
        <f ca="1">Check!I97</f>
        <v/>
      </c>
      <c r="L77" s="37">
        <f ca="1">Check!O97</f>
        <v>0</v>
      </c>
    </row>
    <row r="78" spans="5:12">
      <c r="E78" s="41"/>
      <c r="F78" s="41"/>
      <c r="G78" s="85">
        <f ca="1">Check!D98</f>
        <v>0</v>
      </c>
      <c r="H78" s="36">
        <v>14</v>
      </c>
      <c r="I78" s="36">
        <v>6</v>
      </c>
      <c r="J78" s="85">
        <f ca="1">Check!G98</f>
        <v>0</v>
      </c>
      <c r="K78" s="37" t="str">
        <f ca="1">Check!I98</f>
        <v/>
      </c>
      <c r="L78" s="37">
        <f ca="1">Check!O98</f>
        <v>0</v>
      </c>
    </row>
    <row r="79" spans="5:12">
      <c r="E79" s="41"/>
      <c r="F79" s="41"/>
      <c r="G79" s="85">
        <f ca="1">Check!D99</f>
        <v>0</v>
      </c>
      <c r="H79" s="36">
        <v>14</v>
      </c>
      <c r="I79" s="36">
        <v>7</v>
      </c>
      <c r="J79" s="85">
        <f ca="1">Check!G99</f>
        <v>0</v>
      </c>
      <c r="K79" s="37" t="str">
        <f ca="1">Check!I99</f>
        <v/>
      </c>
      <c r="L79" s="37">
        <f ca="1">Check!O99</f>
        <v>0</v>
      </c>
    </row>
    <row r="80" spans="5:12">
      <c r="E80" s="41"/>
      <c r="F80" s="41"/>
      <c r="G80" s="85">
        <f ca="1">Check!D100</f>
        <v>0</v>
      </c>
      <c r="H80" s="36">
        <v>14</v>
      </c>
      <c r="I80" s="36">
        <v>8</v>
      </c>
      <c r="J80" s="85">
        <f ca="1">Check!G100</f>
        <v>0</v>
      </c>
      <c r="K80" s="37" t="str">
        <f ca="1">Check!I100</f>
        <v/>
      </c>
      <c r="L80" s="37">
        <f ca="1">Check!O100</f>
        <v>0</v>
      </c>
    </row>
    <row r="81" spans="5:12">
      <c r="E81" s="41"/>
      <c r="F81" s="41"/>
      <c r="G81" s="85">
        <f ca="1">Check!D101</f>
        <v>0</v>
      </c>
      <c r="H81" s="36">
        <v>14</v>
      </c>
      <c r="I81" s="36">
        <v>9</v>
      </c>
      <c r="J81" s="85">
        <f ca="1">Check!G101</f>
        <v>0</v>
      </c>
      <c r="K81" s="37" t="str">
        <f ca="1">Check!I101</f>
        <v/>
      </c>
      <c r="L81" s="37">
        <f ca="1">Check!O101</f>
        <v>0</v>
      </c>
    </row>
    <row r="82" spans="5:12">
      <c r="E82" s="41"/>
      <c r="F82" s="41"/>
      <c r="G82" s="85">
        <f ca="1">Check!D102</f>
        <v>0</v>
      </c>
      <c r="H82" s="36">
        <v>14</v>
      </c>
      <c r="I82" s="36">
        <v>10</v>
      </c>
      <c r="J82" s="85">
        <f ca="1">Check!G102</f>
        <v>0</v>
      </c>
      <c r="K82" s="37" t="str">
        <f ca="1">Check!I102</f>
        <v/>
      </c>
      <c r="L82" s="37">
        <f ca="1">Check!O102</f>
        <v>0</v>
      </c>
    </row>
    <row r="83" spans="5:12">
      <c r="E83" s="41"/>
      <c r="F83" s="41"/>
      <c r="G83" s="85">
        <f ca="1">Check!D103</f>
        <v>0</v>
      </c>
      <c r="H83" s="36">
        <v>14</v>
      </c>
      <c r="I83" s="36">
        <v>11</v>
      </c>
      <c r="J83" s="85">
        <f ca="1">Check!G103</f>
        <v>0</v>
      </c>
      <c r="K83" s="37" t="str">
        <f ca="1">Check!I103</f>
        <v/>
      </c>
      <c r="L83" s="37">
        <f ca="1">Check!O103</f>
        <v>0</v>
      </c>
    </row>
    <row r="84" spans="5:12">
      <c r="E84" s="41"/>
      <c r="F84" s="41"/>
      <c r="G84" s="85">
        <f ca="1">Check!D104</f>
        <v>0</v>
      </c>
      <c r="H84" s="36">
        <v>14</v>
      </c>
      <c r="I84" s="36">
        <v>12</v>
      </c>
      <c r="J84" s="85">
        <f ca="1">Check!G104</f>
        <v>0</v>
      </c>
      <c r="K84" s="37" t="str">
        <f ca="1">Check!I104</f>
        <v/>
      </c>
      <c r="L84" s="37">
        <f ca="1">Check!O104</f>
        <v>0</v>
      </c>
    </row>
    <row r="85" spans="5:12">
      <c r="E85" s="41"/>
      <c r="F85" s="41"/>
      <c r="G85" s="85">
        <f ca="1">Check!D105</f>
        <v>0</v>
      </c>
      <c r="H85" s="36">
        <v>15</v>
      </c>
      <c r="I85" s="36">
        <v>1</v>
      </c>
      <c r="J85" s="85">
        <f ca="1">Check!G105</f>
        <v>0</v>
      </c>
      <c r="K85" s="37" t="str">
        <f ca="1">Check!I105</f>
        <v/>
      </c>
      <c r="L85" s="37">
        <f ca="1">Check!O105</f>
        <v>0</v>
      </c>
    </row>
    <row r="86" spans="5:12">
      <c r="E86" s="41"/>
      <c r="F86" s="41"/>
      <c r="G86" s="85">
        <f ca="1">Check!D106</f>
        <v>0</v>
      </c>
      <c r="H86" s="36">
        <v>15</v>
      </c>
      <c r="I86" s="36">
        <v>2</v>
      </c>
      <c r="J86" s="85">
        <f ca="1">Check!G106</f>
        <v>0</v>
      </c>
      <c r="K86" s="37" t="str">
        <f ca="1">Check!I106</f>
        <v/>
      </c>
      <c r="L86" s="37">
        <f ca="1">Check!O106</f>
        <v>0</v>
      </c>
    </row>
    <row r="87" spans="5:12">
      <c r="E87" s="41"/>
      <c r="F87" s="41"/>
      <c r="G87" s="85">
        <f ca="1">Check!D107</f>
        <v>0</v>
      </c>
      <c r="H87" s="36">
        <v>15</v>
      </c>
      <c r="I87" s="36">
        <v>3</v>
      </c>
      <c r="J87" s="85">
        <f ca="1">Check!G107</f>
        <v>0</v>
      </c>
      <c r="K87" s="37" t="str">
        <f ca="1">Check!I107</f>
        <v/>
      </c>
      <c r="L87" s="37">
        <f ca="1">Check!O107</f>
        <v>0</v>
      </c>
    </row>
    <row r="88" spans="5:12">
      <c r="E88" s="41"/>
      <c r="F88" s="41"/>
      <c r="G88" s="85">
        <f ca="1">Check!D108</f>
        <v>0</v>
      </c>
      <c r="H88" s="36">
        <v>15</v>
      </c>
      <c r="I88" s="36">
        <v>4</v>
      </c>
      <c r="J88" s="85">
        <f ca="1">Check!G108</f>
        <v>0</v>
      </c>
      <c r="K88" s="37" t="str">
        <f ca="1">Check!I108</f>
        <v/>
      </c>
      <c r="L88" s="37">
        <f ca="1">Check!O108</f>
        <v>0</v>
      </c>
    </row>
    <row r="89" spans="5:12">
      <c r="E89" s="41"/>
      <c r="F89" s="41"/>
      <c r="G89" s="85">
        <f ca="1">Check!D109</f>
        <v>0</v>
      </c>
      <c r="H89" s="36">
        <v>15</v>
      </c>
      <c r="I89" s="36">
        <v>5</v>
      </c>
      <c r="J89" s="85">
        <f ca="1">Check!G109</f>
        <v>0</v>
      </c>
      <c r="K89" s="37" t="str">
        <f ca="1">Check!I109</f>
        <v/>
      </c>
      <c r="L89" s="37">
        <f ca="1">Check!O109</f>
        <v>0</v>
      </c>
    </row>
    <row r="90" spans="5:12">
      <c r="E90" s="41"/>
      <c r="F90" s="41"/>
      <c r="G90" s="85">
        <f ca="1">Check!D110</f>
        <v>0</v>
      </c>
      <c r="H90" s="36">
        <v>15</v>
      </c>
      <c r="I90" s="36">
        <v>6</v>
      </c>
      <c r="J90" s="85">
        <f ca="1">Check!G110</f>
        <v>0</v>
      </c>
      <c r="K90" s="37" t="str">
        <f ca="1">Check!I110</f>
        <v/>
      </c>
      <c r="L90" s="37">
        <f ca="1">Check!O110</f>
        <v>0</v>
      </c>
    </row>
    <row r="91" spans="5:12">
      <c r="E91" s="41"/>
      <c r="F91" s="41"/>
      <c r="G91" s="85">
        <f ca="1">Check!D111</f>
        <v>0</v>
      </c>
      <c r="H91" s="36">
        <v>15</v>
      </c>
      <c r="I91" s="36">
        <v>7</v>
      </c>
      <c r="J91" s="85">
        <f ca="1">Check!G111</f>
        <v>0</v>
      </c>
      <c r="K91" s="37" t="str">
        <f ca="1">Check!I111</f>
        <v/>
      </c>
      <c r="L91" s="37">
        <f ca="1">Check!O111</f>
        <v>0</v>
      </c>
    </row>
    <row r="92" spans="5:12">
      <c r="E92" s="41"/>
      <c r="F92" s="41"/>
      <c r="G92" s="85">
        <f ca="1">Check!D112</f>
        <v>0</v>
      </c>
      <c r="H92" s="36">
        <v>15</v>
      </c>
      <c r="I92" s="36">
        <v>8</v>
      </c>
      <c r="J92" s="85">
        <f ca="1">Check!G112</f>
        <v>0</v>
      </c>
      <c r="K92" s="37" t="str">
        <f ca="1">Check!I112</f>
        <v/>
      </c>
      <c r="L92" s="37">
        <f ca="1">Check!O112</f>
        <v>0</v>
      </c>
    </row>
    <row r="93" spans="5:12">
      <c r="E93" s="41"/>
      <c r="F93" s="41"/>
      <c r="G93" s="85">
        <f ca="1">Check!D113</f>
        <v>0</v>
      </c>
      <c r="H93" s="36">
        <v>15</v>
      </c>
      <c r="I93" s="36">
        <v>9</v>
      </c>
      <c r="J93" s="85">
        <f ca="1">Check!G113</f>
        <v>0</v>
      </c>
      <c r="K93" s="37" t="str">
        <f ca="1">Check!I113</f>
        <v/>
      </c>
      <c r="L93" s="37">
        <f ca="1">Check!O113</f>
        <v>0</v>
      </c>
    </row>
    <row r="94" spans="5:12">
      <c r="E94" s="41"/>
      <c r="F94" s="41"/>
      <c r="G94" s="85">
        <f ca="1">Check!D114</f>
        <v>0</v>
      </c>
      <c r="H94" s="36">
        <v>15</v>
      </c>
      <c r="I94" s="36">
        <v>10</v>
      </c>
      <c r="J94" s="85">
        <f ca="1">Check!G114</f>
        <v>0</v>
      </c>
      <c r="K94" s="37" t="str">
        <f ca="1">Check!I114</f>
        <v/>
      </c>
      <c r="L94" s="37">
        <f ca="1">Check!O114</f>
        <v>0</v>
      </c>
    </row>
    <row r="95" spans="5:12">
      <c r="E95" s="41"/>
      <c r="F95" s="41"/>
      <c r="G95" s="85">
        <f ca="1">Check!D115</f>
        <v>0</v>
      </c>
      <c r="H95" s="36">
        <v>15</v>
      </c>
      <c r="I95" s="36">
        <v>11</v>
      </c>
      <c r="J95" s="85">
        <f ca="1">Check!G115</f>
        <v>0</v>
      </c>
      <c r="K95" s="37" t="str">
        <f ca="1">Check!I115</f>
        <v/>
      </c>
      <c r="L95" s="37">
        <f ca="1">Check!O115</f>
        <v>0</v>
      </c>
    </row>
    <row r="96" spans="5:12">
      <c r="E96" s="41"/>
      <c r="F96" s="41"/>
      <c r="G96" s="85">
        <f ca="1">Check!D116</f>
        <v>0</v>
      </c>
      <c r="H96" s="36">
        <v>15</v>
      </c>
      <c r="I96" s="36">
        <v>12</v>
      </c>
      <c r="J96" s="85">
        <f ca="1">Check!G116</f>
        <v>0</v>
      </c>
      <c r="K96" s="37" t="str">
        <f ca="1">Check!I116</f>
        <v/>
      </c>
      <c r="L96" s="37">
        <f ca="1">Check!O116</f>
        <v>0</v>
      </c>
    </row>
    <row r="97" spans="4:32">
      <c r="E97" s="41"/>
      <c r="F97" s="41"/>
      <c r="G97" s="85">
        <f ca="1">Check!D117</f>
        <v>0</v>
      </c>
      <c r="H97" s="36">
        <v>16</v>
      </c>
      <c r="I97" s="36">
        <v>1</v>
      </c>
      <c r="J97" s="85">
        <f ca="1">Check!G117</f>
        <v>0</v>
      </c>
      <c r="K97" s="37" t="str">
        <f ca="1">Check!I117</f>
        <v/>
      </c>
      <c r="L97" s="37">
        <f>Check!O117</f>
        <v>3</v>
      </c>
    </row>
    <row r="98" spans="4:32">
      <c r="E98" s="41"/>
      <c r="F98" s="41"/>
      <c r="G98" s="85">
        <f ca="1">Check!D118</f>
        <v>0</v>
      </c>
      <c r="H98" s="36">
        <v>16</v>
      </c>
      <c r="I98" s="36">
        <v>2</v>
      </c>
      <c r="J98" s="85">
        <f ca="1">Check!G118</f>
        <v>0</v>
      </c>
      <c r="K98" s="37" t="str">
        <f ca="1">Check!I118</f>
        <v/>
      </c>
      <c r="L98" s="37">
        <f>Check!O118</f>
        <v>3</v>
      </c>
    </row>
    <row r="99" spans="4:32">
      <c r="E99" s="41"/>
      <c r="F99" s="41"/>
      <c r="G99" s="85">
        <f ca="1">Check!D119</f>
        <v>0</v>
      </c>
      <c r="H99" s="36">
        <v>16</v>
      </c>
      <c r="I99" s="36">
        <v>3</v>
      </c>
      <c r="J99" s="85">
        <f ca="1">Check!G119</f>
        <v>0</v>
      </c>
      <c r="K99" s="37" t="str">
        <f ca="1">Check!I119</f>
        <v/>
      </c>
      <c r="L99" s="37">
        <f>Check!O119</f>
        <v>3</v>
      </c>
    </row>
    <row r="100" spans="4:32">
      <c r="E100" s="41"/>
      <c r="F100" s="41"/>
      <c r="G100" s="85">
        <f ca="1">Check!D120</f>
        <v>0</v>
      </c>
      <c r="H100" s="36">
        <v>16</v>
      </c>
      <c r="I100" s="36">
        <v>4</v>
      </c>
      <c r="J100" s="85">
        <f ca="1">Check!G120</f>
        <v>0</v>
      </c>
      <c r="K100" s="37" t="str">
        <f ca="1">Check!I120</f>
        <v/>
      </c>
      <c r="L100" s="37">
        <f>Check!O120</f>
        <v>3</v>
      </c>
    </row>
    <row r="101" spans="4:32">
      <c r="E101" s="41"/>
      <c r="F101" s="41"/>
      <c r="G101" s="85">
        <f ca="1">Check!D121</f>
        <v>0</v>
      </c>
      <c r="H101" s="36">
        <v>16</v>
      </c>
      <c r="I101" s="36">
        <v>5</v>
      </c>
      <c r="J101" s="85">
        <f ca="1">Check!G121</f>
        <v>0</v>
      </c>
      <c r="K101" s="37" t="str">
        <f ca="1">Check!I121</f>
        <v/>
      </c>
      <c r="L101" s="37">
        <f>Check!O121</f>
        <v>3</v>
      </c>
    </row>
    <row r="102" spans="4:32">
      <c r="E102" s="41"/>
      <c r="F102" s="41"/>
      <c r="G102" s="85">
        <f ca="1">Check!D122</f>
        <v>0</v>
      </c>
      <c r="H102" s="36">
        <v>16</v>
      </c>
      <c r="I102" s="36">
        <v>6</v>
      </c>
      <c r="J102" s="85">
        <f ca="1">Check!G122</f>
        <v>0</v>
      </c>
      <c r="K102" s="37" t="str">
        <f ca="1">Check!I122</f>
        <v/>
      </c>
      <c r="L102" s="37">
        <f>Check!O122</f>
        <v>3</v>
      </c>
    </row>
    <row r="103" spans="4:32">
      <c r="E103" s="41"/>
      <c r="F103" s="41"/>
      <c r="G103" s="85">
        <f ca="1">Check!D123</f>
        <v>0</v>
      </c>
      <c r="H103" s="36">
        <v>16</v>
      </c>
      <c r="I103" s="36">
        <v>7</v>
      </c>
      <c r="J103" s="85">
        <f ca="1">Check!G123</f>
        <v>0</v>
      </c>
      <c r="K103" s="37" t="str">
        <f ca="1">Check!I123</f>
        <v/>
      </c>
      <c r="L103" s="37">
        <f>Check!O123</f>
        <v>3</v>
      </c>
    </row>
    <row r="104" spans="4:32">
      <c r="E104" s="41"/>
      <c r="F104" s="41"/>
      <c r="G104" s="85">
        <f ca="1">Check!D124</f>
        <v>0</v>
      </c>
      <c r="H104" s="36">
        <v>16</v>
      </c>
      <c r="I104" s="36">
        <v>8</v>
      </c>
      <c r="J104" s="85">
        <f ca="1">Check!G124</f>
        <v>0</v>
      </c>
      <c r="K104" s="37" t="str">
        <f ca="1">Check!I124</f>
        <v/>
      </c>
      <c r="L104" s="37">
        <f>Check!O124</f>
        <v>3</v>
      </c>
    </row>
    <row r="105" spans="4:32">
      <c r="E105" s="41"/>
      <c r="F105" s="41"/>
      <c r="G105" s="85">
        <f ca="1">Check!D125</f>
        <v>0</v>
      </c>
      <c r="H105" s="36">
        <v>16</v>
      </c>
      <c r="I105" s="36">
        <v>9</v>
      </c>
      <c r="J105" s="85">
        <f ca="1">Check!G125</f>
        <v>0</v>
      </c>
      <c r="K105" s="37" t="str">
        <f ca="1">Check!I125</f>
        <v/>
      </c>
      <c r="L105" s="37">
        <f>Check!O125</f>
        <v>3</v>
      </c>
    </row>
    <row r="106" spans="4:32">
      <c r="E106" s="41"/>
      <c r="F106" s="41"/>
      <c r="G106" s="85">
        <f ca="1">Check!D126</f>
        <v>0</v>
      </c>
      <c r="H106" s="36">
        <v>16</v>
      </c>
      <c r="I106" s="36">
        <v>10</v>
      </c>
      <c r="J106" s="85">
        <f ca="1">Check!G126</f>
        <v>0</v>
      </c>
      <c r="K106" s="37" t="str">
        <f ca="1">Check!I126</f>
        <v/>
      </c>
      <c r="L106" s="37">
        <f>Check!O126</f>
        <v>3</v>
      </c>
    </row>
    <row r="107" spans="4:32">
      <c r="E107" s="41"/>
      <c r="F107" s="41"/>
      <c r="G107" s="85">
        <f ca="1">Check!D127</f>
        <v>0</v>
      </c>
      <c r="H107" s="36">
        <v>16</v>
      </c>
      <c r="I107" s="36">
        <v>11</v>
      </c>
      <c r="J107" s="85">
        <f ca="1">Check!G127</f>
        <v>0</v>
      </c>
      <c r="K107" s="37" t="str">
        <f ca="1">Check!I127</f>
        <v/>
      </c>
      <c r="L107" s="37">
        <f>Check!O127</f>
        <v>3</v>
      </c>
      <c r="X107" s="87"/>
      <c r="Y107" s="87"/>
      <c r="Z107" s="87"/>
      <c r="AA107" s="87"/>
      <c r="AB107" s="87"/>
      <c r="AC107" s="87"/>
      <c r="AD107" s="87"/>
      <c r="AE107" s="87"/>
      <c r="AF107" s="87"/>
    </row>
    <row r="108" spans="4:32">
      <c r="E108" s="41"/>
      <c r="F108" s="41"/>
      <c r="G108" s="85">
        <f ca="1">Check!D128</f>
        <v>0</v>
      </c>
      <c r="H108" s="36">
        <v>16</v>
      </c>
      <c r="I108" s="36">
        <v>12</v>
      </c>
      <c r="J108" s="85">
        <f ca="1">Check!G128</f>
        <v>0</v>
      </c>
      <c r="K108" s="37" t="str">
        <f ca="1">Check!I128</f>
        <v/>
      </c>
      <c r="L108" s="37">
        <f>Check!O128</f>
        <v>3</v>
      </c>
      <c r="X108" s="87"/>
      <c r="Y108" s="87"/>
      <c r="Z108" s="87"/>
      <c r="AA108" s="87"/>
      <c r="AB108" s="87"/>
      <c r="AC108" s="87"/>
      <c r="AD108" s="87"/>
      <c r="AE108" s="87"/>
      <c r="AF108" s="87"/>
    </row>
    <row r="110" spans="4:32">
      <c r="D110" s="91">
        <v>3</v>
      </c>
      <c r="E110" s="91" t="s">
        <v>14114</v>
      </c>
    </row>
    <row r="111" spans="4:32">
      <c r="E111" s="31" t="s">
        <v>13828</v>
      </c>
    </row>
    <row r="112" spans="4:32">
      <c r="E112" s="91" t="s">
        <v>14512</v>
      </c>
    </row>
    <row r="113" spans="5:12">
      <c r="E113" s="73" t="s">
        <v>14515</v>
      </c>
      <c r="F113" s="41" t="s">
        <v>14516</v>
      </c>
      <c r="G113" s="85"/>
      <c r="H113" s="73" t="s">
        <v>14525</v>
      </c>
      <c r="I113" s="85"/>
      <c r="J113" s="139" t="s">
        <v>14585</v>
      </c>
      <c r="K113" s="73" t="s">
        <v>14519</v>
      </c>
      <c r="L113" s="85"/>
    </row>
    <row r="114" spans="5:12" ht="27">
      <c r="E114" s="134" t="s">
        <v>14542</v>
      </c>
      <c r="F114" s="135" t="s">
        <v>14543</v>
      </c>
      <c r="G114" s="134" t="s">
        <v>14576</v>
      </c>
      <c r="H114" s="134" t="s">
        <v>14586</v>
      </c>
      <c r="I114" s="134" t="s">
        <v>14120</v>
      </c>
      <c r="J114" s="134" t="s">
        <v>65</v>
      </c>
      <c r="K114" s="134" t="s">
        <v>14587</v>
      </c>
      <c r="L114" s="134" t="s">
        <v>14588</v>
      </c>
    </row>
    <row r="115" spans="5:12">
      <c r="E115" s="104" t="s">
        <v>14563</v>
      </c>
      <c r="F115" s="124" t="s">
        <v>14564</v>
      </c>
      <c r="G115" s="104" t="s">
        <v>14564</v>
      </c>
      <c r="H115" s="104" t="s">
        <v>14564</v>
      </c>
      <c r="I115" s="104" t="s">
        <v>14581</v>
      </c>
      <c r="J115" s="104" t="s">
        <v>14581</v>
      </c>
      <c r="K115" s="104" t="s">
        <v>14581</v>
      </c>
      <c r="L115" s="104" t="s">
        <v>14581</v>
      </c>
    </row>
    <row r="116" spans="5:12">
      <c r="E116" s="104" t="s">
        <v>1</v>
      </c>
      <c r="F116" s="124" t="s">
        <v>1</v>
      </c>
      <c r="G116" s="104" t="s">
        <v>1</v>
      </c>
      <c r="H116" s="104" t="s">
        <v>1</v>
      </c>
      <c r="I116" s="104" t="s">
        <v>14721</v>
      </c>
      <c r="J116" s="104" t="s">
        <v>14721</v>
      </c>
      <c r="K116" s="104" t="s">
        <v>14721</v>
      </c>
      <c r="L116" s="104" t="s">
        <v>14721</v>
      </c>
    </row>
    <row r="117" spans="5:12">
      <c r="E117" s="104" t="s">
        <v>1</v>
      </c>
      <c r="F117" s="124" t="s">
        <v>1</v>
      </c>
      <c r="G117" s="104" t="s">
        <v>1</v>
      </c>
      <c r="H117" s="104" t="s">
        <v>1</v>
      </c>
      <c r="I117" s="104" t="s">
        <v>1</v>
      </c>
      <c r="J117" s="104" t="s">
        <v>1</v>
      </c>
      <c r="K117" s="104" t="s">
        <v>1</v>
      </c>
      <c r="L117" s="104" t="s">
        <v>1</v>
      </c>
    </row>
    <row r="118" spans="5:12">
      <c r="E118" s="41"/>
      <c r="F118" s="41"/>
      <c r="G118" s="37">
        <f ca="1">Check!D138</f>
        <v>0</v>
      </c>
      <c r="H118" s="36">
        <v>11</v>
      </c>
      <c r="I118" s="37">
        <f ca="1">Check!F138</f>
        <v>0</v>
      </c>
      <c r="J118" s="85">
        <f ca="1">Check!G138</f>
        <v>0</v>
      </c>
      <c r="K118" s="41"/>
      <c r="L118" s="37">
        <f ca="1">Check!I138</f>
        <v>0</v>
      </c>
    </row>
    <row r="119" spans="5:12">
      <c r="E119" s="41"/>
      <c r="F119" s="41"/>
      <c r="G119" s="37">
        <f ca="1">Check!D139</f>
        <v>0</v>
      </c>
      <c r="H119" s="36">
        <v>12</v>
      </c>
      <c r="I119" s="37">
        <f ca="1">Check!F139</f>
        <v>0</v>
      </c>
      <c r="J119" s="85">
        <f ca="1">Check!G139</f>
        <v>0</v>
      </c>
      <c r="K119" s="41"/>
      <c r="L119" s="37">
        <f ca="1">Check!I139</f>
        <v>0</v>
      </c>
    </row>
    <row r="120" spans="5:12">
      <c r="E120" s="41"/>
      <c r="F120" s="41"/>
      <c r="G120" s="37">
        <f ca="1">Check!D140</f>
        <v>0</v>
      </c>
      <c r="H120" s="36">
        <v>21</v>
      </c>
      <c r="I120" s="37">
        <f ca="1">Check!F140</f>
        <v>0</v>
      </c>
      <c r="J120" s="85">
        <f ca="1">Check!G140</f>
        <v>0</v>
      </c>
      <c r="K120" s="41"/>
      <c r="L120" s="37">
        <f ca="1">Check!I140</f>
        <v>0</v>
      </c>
    </row>
    <row r="121" spans="5:12">
      <c r="E121" s="41"/>
      <c r="F121" s="41"/>
      <c r="G121" s="37">
        <f ca="1">Check!D141</f>
        <v>0</v>
      </c>
      <c r="H121" s="36">
        <v>22</v>
      </c>
      <c r="I121" s="37">
        <f ca="1">Check!F141</f>
        <v>0</v>
      </c>
      <c r="J121" s="85">
        <f ca="1">Check!G141</f>
        <v>0</v>
      </c>
      <c r="K121" s="41"/>
      <c r="L121" s="37">
        <f ca="1">Check!I141</f>
        <v>0</v>
      </c>
    </row>
    <row r="122" spans="5:12">
      <c r="E122" s="41"/>
      <c r="F122" s="41"/>
      <c r="G122" s="37">
        <f ca="1">Check!D142</f>
        <v>0</v>
      </c>
      <c r="H122" s="36">
        <v>30</v>
      </c>
      <c r="I122" s="37">
        <f ca="1">Check!F142</f>
        <v>0</v>
      </c>
      <c r="J122" s="85">
        <f ca="1">Check!G142</f>
        <v>0</v>
      </c>
      <c r="K122" s="85">
        <f ca="1">Check!H142</f>
        <v>0</v>
      </c>
      <c r="L122" s="37">
        <f ca="1">Check!I142</f>
        <v>0</v>
      </c>
    </row>
    <row r="123" spans="5:12">
      <c r="E123" s="41"/>
      <c r="F123" s="41"/>
      <c r="G123" s="37">
        <f ca="1">Check!D143</f>
        <v>0</v>
      </c>
      <c r="H123" s="36">
        <v>41</v>
      </c>
      <c r="I123" s="37">
        <f ca="1">Check!F143</f>
        <v>0</v>
      </c>
      <c r="J123" s="41"/>
      <c r="K123" s="41"/>
      <c r="L123" s="37">
        <f ca="1">Check!I143</f>
        <v>0</v>
      </c>
    </row>
    <row r="124" spans="5:12">
      <c r="E124" s="41"/>
      <c r="F124" s="41"/>
      <c r="G124" s="37">
        <f ca="1">Check!D144</f>
        <v>0</v>
      </c>
      <c r="H124" s="36">
        <v>42</v>
      </c>
      <c r="I124" s="37">
        <f ca="1">Check!F144</f>
        <v>0</v>
      </c>
      <c r="J124" s="41"/>
      <c r="K124" s="41"/>
      <c r="L124" s="37">
        <f ca="1">Check!I144</f>
        <v>0</v>
      </c>
    </row>
    <row r="125" spans="5:12">
      <c r="E125" s="41"/>
      <c r="F125" s="41"/>
      <c r="G125" s="37">
        <f ca="1">Check!D145</f>
        <v>0</v>
      </c>
      <c r="H125" s="36">
        <v>43</v>
      </c>
      <c r="I125" s="37">
        <f ca="1">Check!F145</f>
        <v>0</v>
      </c>
      <c r="J125" s="41"/>
      <c r="K125" s="41"/>
      <c r="L125" s="37">
        <f ca="1">Check!I145</f>
        <v>0</v>
      </c>
    </row>
    <row r="126" spans="5:12">
      <c r="E126" s="41"/>
      <c r="F126" s="41"/>
      <c r="G126" s="37">
        <f ca="1">Check!D146</f>
        <v>0</v>
      </c>
      <c r="H126" s="36">
        <v>44</v>
      </c>
      <c r="I126" s="37">
        <f ca="1">Check!F146</f>
        <v>0</v>
      </c>
      <c r="J126" s="41"/>
      <c r="K126" s="41"/>
      <c r="L126" s="37">
        <f ca="1">Check!I146</f>
        <v>0</v>
      </c>
    </row>
    <row r="127" spans="5:12">
      <c r="E127" s="41"/>
      <c r="F127" s="41"/>
      <c r="G127" s="37">
        <f ca="1">Check!D147</f>
        <v>0</v>
      </c>
      <c r="H127" s="36">
        <v>45</v>
      </c>
      <c r="I127" s="37">
        <f ca="1">Check!F147</f>
        <v>0</v>
      </c>
      <c r="J127" s="41"/>
      <c r="K127" s="41"/>
      <c r="L127" s="37">
        <f ca="1">Check!I147</f>
        <v>0</v>
      </c>
    </row>
    <row r="128" spans="5:12">
      <c r="E128" s="41"/>
      <c r="F128" s="41"/>
      <c r="G128" s="37">
        <f ca="1">Check!D148</f>
        <v>0</v>
      </c>
      <c r="H128" s="36">
        <v>46</v>
      </c>
      <c r="I128" s="37">
        <f ca="1">Check!F148</f>
        <v>0</v>
      </c>
      <c r="J128" s="41"/>
      <c r="K128" s="41"/>
      <c r="L128" s="37">
        <f ca="1">Check!I148</f>
        <v>0</v>
      </c>
    </row>
    <row r="129" spans="5:13">
      <c r="E129" s="41"/>
      <c r="F129" s="41"/>
      <c r="G129" s="37">
        <f ca="1">Check!D149</f>
        <v>0</v>
      </c>
      <c r="H129" s="36">
        <v>47</v>
      </c>
      <c r="I129" s="37">
        <f ca="1">Check!F149</f>
        <v>0</v>
      </c>
      <c r="J129" s="41"/>
      <c r="K129" s="41"/>
      <c r="L129" s="37">
        <f ca="1">Check!I149</f>
        <v>0</v>
      </c>
    </row>
    <row r="130" spans="5:13">
      <c r="E130" s="41"/>
      <c r="F130" s="41"/>
      <c r="G130" s="37">
        <f ca="1">Check!D150</f>
        <v>0</v>
      </c>
      <c r="H130" s="36">
        <v>61</v>
      </c>
      <c r="I130" s="37">
        <f ca="1">Check!F150</f>
        <v>0</v>
      </c>
      <c r="J130" s="85">
        <f ca="1">Check!G150</f>
        <v>0</v>
      </c>
      <c r="K130" s="41"/>
      <c r="L130" s="37">
        <f ca="1">Check!I150</f>
        <v>0</v>
      </c>
    </row>
    <row r="131" spans="5:13">
      <c r="E131" s="41"/>
      <c r="F131" s="41"/>
      <c r="G131" s="41"/>
      <c r="H131" s="41"/>
      <c r="I131" s="41"/>
      <c r="J131" s="41"/>
      <c r="K131" s="41"/>
      <c r="L131" s="41"/>
    </row>
    <row r="133" spans="5:13">
      <c r="E133" s="31" t="s">
        <v>13837</v>
      </c>
    </row>
    <row r="134" spans="5:13">
      <c r="E134" s="91" t="s">
        <v>14513</v>
      </c>
    </row>
    <row r="135" spans="5:13">
      <c r="E135" s="73" t="s">
        <v>14515</v>
      </c>
      <c r="F135" s="41" t="s">
        <v>14516</v>
      </c>
      <c r="G135" s="85"/>
      <c r="H135" s="73" t="s">
        <v>14525</v>
      </c>
      <c r="I135" s="85"/>
      <c r="J135" s="73" t="s">
        <v>14535</v>
      </c>
      <c r="K135" s="36" t="s">
        <v>14517</v>
      </c>
      <c r="L135" s="73" t="s">
        <v>14531</v>
      </c>
      <c r="M135" s="73" t="s">
        <v>14589</v>
      </c>
    </row>
    <row r="136" spans="5:13" ht="27">
      <c r="E136" s="134" t="s">
        <v>14542</v>
      </c>
      <c r="F136" s="135" t="s">
        <v>14543</v>
      </c>
      <c r="G136" s="134" t="s">
        <v>14576</v>
      </c>
      <c r="H136" s="134" t="s">
        <v>14586</v>
      </c>
      <c r="I136" s="134" t="s">
        <v>13839</v>
      </c>
      <c r="J136" s="134" t="s">
        <v>14590</v>
      </c>
      <c r="K136" s="136" t="s">
        <v>14591</v>
      </c>
      <c r="L136" s="134" t="s">
        <v>70</v>
      </c>
      <c r="M136" s="134" t="s">
        <v>14592</v>
      </c>
    </row>
    <row r="137" spans="5:13">
      <c r="E137" s="104" t="s">
        <v>14563</v>
      </c>
      <c r="F137" s="124" t="s">
        <v>14564</v>
      </c>
      <c r="G137" s="104" t="s">
        <v>14564</v>
      </c>
      <c r="H137" s="104" t="s">
        <v>14564</v>
      </c>
      <c r="I137" s="104" t="s">
        <v>14564</v>
      </c>
      <c r="J137" s="104" t="s">
        <v>14581</v>
      </c>
      <c r="K137" s="137" t="s">
        <v>14565</v>
      </c>
      <c r="L137" s="104" t="s">
        <v>14593</v>
      </c>
      <c r="M137" s="104" t="s">
        <v>14564</v>
      </c>
    </row>
    <row r="138" spans="5:13">
      <c r="E138" s="104" t="s">
        <v>1</v>
      </c>
      <c r="F138" s="124" t="s">
        <v>1</v>
      </c>
      <c r="G138" s="104" t="s">
        <v>1</v>
      </c>
      <c r="H138" s="104" t="s">
        <v>1</v>
      </c>
      <c r="I138" s="104" t="s">
        <v>1</v>
      </c>
      <c r="J138" s="104" t="s">
        <v>14723</v>
      </c>
      <c r="K138" s="137" t="s">
        <v>14566</v>
      </c>
      <c r="L138" s="104" t="s">
        <v>1</v>
      </c>
      <c r="M138" s="104" t="s">
        <v>1</v>
      </c>
    </row>
    <row r="139" spans="5:13">
      <c r="E139" s="104" t="s">
        <v>1</v>
      </c>
      <c r="F139" s="124" t="s">
        <v>1</v>
      </c>
      <c r="G139" s="104" t="s">
        <v>1</v>
      </c>
      <c r="H139" s="104" t="s">
        <v>1</v>
      </c>
      <c r="I139" s="104" t="s">
        <v>1</v>
      </c>
      <c r="J139" s="104" t="s">
        <v>1</v>
      </c>
      <c r="K139" s="137" t="s">
        <v>14571</v>
      </c>
      <c r="L139" s="104" t="s">
        <v>1</v>
      </c>
      <c r="M139" s="104" t="s">
        <v>1</v>
      </c>
    </row>
    <row r="140" spans="5:13">
      <c r="E140" s="41"/>
      <c r="F140" s="41"/>
      <c r="G140" s="37">
        <f ca="1">Check!D166</f>
        <v>0</v>
      </c>
      <c r="H140" s="36">
        <v>11</v>
      </c>
      <c r="I140" s="36">
        <v>1</v>
      </c>
      <c r="J140" s="37">
        <f ca="1">Check!G166</f>
        <v>0</v>
      </c>
      <c r="K140" s="37" t="str">
        <f ca="1">Check!I166</f>
        <v/>
      </c>
      <c r="L140" s="37">
        <f ca="1">Check!J166</f>
        <v>0</v>
      </c>
      <c r="M140" s="37">
        <f ca="1">Check!U166</f>
        <v>0</v>
      </c>
    </row>
    <row r="141" spans="5:13">
      <c r="E141" s="41"/>
      <c r="F141" s="41"/>
      <c r="G141" s="37">
        <f ca="1">Check!D167</f>
        <v>0</v>
      </c>
      <c r="H141" s="36">
        <v>11</v>
      </c>
      <c r="I141" s="36">
        <v>2</v>
      </c>
      <c r="J141" s="37">
        <f ca="1">Check!G167</f>
        <v>0</v>
      </c>
      <c r="K141" s="37" t="str">
        <f ca="1">Check!I167</f>
        <v/>
      </c>
      <c r="L141" s="37">
        <f ca="1">Check!J167</f>
        <v>0</v>
      </c>
      <c r="M141" s="37">
        <f ca="1">Check!U167</f>
        <v>0</v>
      </c>
    </row>
    <row r="142" spans="5:13">
      <c r="E142" s="41"/>
      <c r="F142" s="41"/>
      <c r="G142" s="37">
        <f ca="1">Check!D168</f>
        <v>0</v>
      </c>
      <c r="H142" s="36">
        <v>11</v>
      </c>
      <c r="I142" s="36">
        <v>3</v>
      </c>
      <c r="J142" s="37">
        <f ca="1">Check!G168</f>
        <v>0</v>
      </c>
      <c r="K142" s="37" t="str">
        <f ca="1">Check!I168</f>
        <v/>
      </c>
      <c r="L142" s="37">
        <f ca="1">Check!J168</f>
        <v>0</v>
      </c>
      <c r="M142" s="37">
        <f ca="1">Check!U168</f>
        <v>0</v>
      </c>
    </row>
    <row r="143" spans="5:13">
      <c r="E143" s="41"/>
      <c r="F143" s="41"/>
      <c r="G143" s="37">
        <f ca="1">Check!D169</f>
        <v>0</v>
      </c>
      <c r="H143" s="36">
        <v>11</v>
      </c>
      <c r="I143" s="36">
        <v>4</v>
      </c>
      <c r="J143" s="37">
        <f ca="1">Check!G169</f>
        <v>0</v>
      </c>
      <c r="K143" s="37" t="str">
        <f ca="1">Check!I169</f>
        <v/>
      </c>
      <c r="L143" s="37">
        <f ca="1">Check!J169</f>
        <v>0</v>
      </c>
      <c r="M143" s="37">
        <f ca="1">Check!U169</f>
        <v>0</v>
      </c>
    </row>
    <row r="144" spans="5:13">
      <c r="E144" s="41"/>
      <c r="F144" s="41"/>
      <c r="G144" s="37">
        <f ca="1">Check!D170</f>
        <v>0</v>
      </c>
      <c r="H144" s="36">
        <v>11</v>
      </c>
      <c r="I144" s="36">
        <v>5</v>
      </c>
      <c r="J144" s="37">
        <f ca="1">Check!G170</f>
        <v>0</v>
      </c>
      <c r="K144" s="37" t="str">
        <f ca="1">Check!I170</f>
        <v/>
      </c>
      <c r="L144" s="37">
        <f ca="1">Check!J170</f>
        <v>0</v>
      </c>
      <c r="M144" s="37">
        <f ca="1">Check!U170</f>
        <v>0</v>
      </c>
    </row>
    <row r="145" spans="5:13">
      <c r="E145" s="41"/>
      <c r="F145" s="41"/>
      <c r="G145" s="37">
        <f ca="1">Check!D171</f>
        <v>0</v>
      </c>
      <c r="H145" s="36">
        <v>11</v>
      </c>
      <c r="I145" s="36">
        <v>6</v>
      </c>
      <c r="J145" s="37">
        <f ca="1">Check!G171</f>
        <v>0</v>
      </c>
      <c r="K145" s="37" t="str">
        <f ca="1">Check!I171</f>
        <v/>
      </c>
      <c r="L145" s="37">
        <f ca="1">Check!J171</f>
        <v>0</v>
      </c>
      <c r="M145" s="37">
        <f ca="1">Check!U171</f>
        <v>0</v>
      </c>
    </row>
    <row r="146" spans="5:13">
      <c r="E146" s="41"/>
      <c r="F146" s="41"/>
      <c r="G146" s="37">
        <f ca="1">Check!D172</f>
        <v>0</v>
      </c>
      <c r="H146" s="36">
        <v>11</v>
      </c>
      <c r="I146" s="36">
        <v>7</v>
      </c>
      <c r="J146" s="37">
        <f ca="1">Check!G172</f>
        <v>0</v>
      </c>
      <c r="K146" s="37" t="str">
        <f ca="1">Check!I172</f>
        <v/>
      </c>
      <c r="L146" s="37">
        <f ca="1">Check!J172</f>
        <v>0</v>
      </c>
      <c r="M146" s="37">
        <f ca="1">Check!U172</f>
        <v>0</v>
      </c>
    </row>
    <row r="147" spans="5:13">
      <c r="E147" s="41"/>
      <c r="F147" s="41"/>
      <c r="G147" s="37">
        <f ca="1">Check!D173</f>
        <v>0</v>
      </c>
      <c r="H147" s="36">
        <v>11</v>
      </c>
      <c r="I147" s="36">
        <v>8</v>
      </c>
      <c r="J147" s="37">
        <f ca="1">Check!G173</f>
        <v>0</v>
      </c>
      <c r="K147" s="37" t="str">
        <f ca="1">Check!I173</f>
        <v/>
      </c>
      <c r="L147" s="37">
        <f ca="1">Check!J173</f>
        <v>0</v>
      </c>
      <c r="M147" s="37">
        <f ca="1">Check!U173</f>
        <v>0</v>
      </c>
    </row>
    <row r="148" spans="5:13">
      <c r="E148" s="41"/>
      <c r="F148" s="41"/>
      <c r="G148" s="37">
        <f ca="1">Check!D174</f>
        <v>0</v>
      </c>
      <c r="H148" s="36">
        <v>11</v>
      </c>
      <c r="I148" s="36">
        <v>9</v>
      </c>
      <c r="J148" s="37">
        <f ca="1">Check!G174</f>
        <v>0</v>
      </c>
      <c r="K148" s="37" t="str">
        <f ca="1">Check!I174</f>
        <v/>
      </c>
      <c r="L148" s="37">
        <f ca="1">Check!J174</f>
        <v>0</v>
      </c>
      <c r="M148" s="37">
        <f ca="1">Check!U174</f>
        <v>0</v>
      </c>
    </row>
    <row r="149" spans="5:13">
      <c r="E149" s="41"/>
      <c r="F149" s="41"/>
      <c r="G149" s="37">
        <f ca="1">Check!D175</f>
        <v>0</v>
      </c>
      <c r="H149" s="36">
        <v>11</v>
      </c>
      <c r="I149" s="36">
        <v>10</v>
      </c>
      <c r="J149" s="37">
        <f ca="1">Check!G175</f>
        <v>0</v>
      </c>
      <c r="K149" s="37" t="str">
        <f ca="1">Check!I175</f>
        <v/>
      </c>
      <c r="L149" s="37">
        <f ca="1">Check!J175</f>
        <v>0</v>
      </c>
      <c r="M149" s="37">
        <f ca="1">Check!U175</f>
        <v>0</v>
      </c>
    </row>
    <row r="150" spans="5:13">
      <c r="E150" s="41"/>
      <c r="F150" s="41"/>
      <c r="G150" s="37">
        <f ca="1">Check!D176</f>
        <v>0</v>
      </c>
      <c r="H150" s="36">
        <v>11</v>
      </c>
      <c r="I150" s="36">
        <v>11</v>
      </c>
      <c r="J150" s="37">
        <f ca="1">Check!G176</f>
        <v>0</v>
      </c>
      <c r="K150" s="37" t="str">
        <f ca="1">Check!I176</f>
        <v/>
      </c>
      <c r="L150" s="37">
        <f ca="1">Check!J176</f>
        <v>0</v>
      </c>
      <c r="M150" s="37">
        <f ca="1">Check!U176</f>
        <v>0</v>
      </c>
    </row>
    <row r="151" spans="5:13">
      <c r="E151" s="41"/>
      <c r="F151" s="41"/>
      <c r="G151" s="37">
        <f ca="1">Check!D177</f>
        <v>0</v>
      </c>
      <c r="H151" s="36">
        <v>11</v>
      </c>
      <c r="I151" s="36">
        <v>12</v>
      </c>
      <c r="J151" s="37">
        <f ca="1">Check!G177</f>
        <v>0</v>
      </c>
      <c r="K151" s="37" t="str">
        <f ca="1">Check!I177</f>
        <v/>
      </c>
      <c r="L151" s="37">
        <f ca="1">Check!J177</f>
        <v>0</v>
      </c>
      <c r="M151" s="37">
        <f ca="1">Check!U177</f>
        <v>0</v>
      </c>
    </row>
    <row r="152" spans="5:13">
      <c r="E152" s="41"/>
      <c r="F152" s="41"/>
      <c r="G152" s="37">
        <f ca="1">Check!D178</f>
        <v>0</v>
      </c>
      <c r="H152" s="36">
        <v>12</v>
      </c>
      <c r="I152" s="36">
        <v>1</v>
      </c>
      <c r="J152" s="37">
        <f ca="1">Check!G178</f>
        <v>0</v>
      </c>
      <c r="K152" s="37" t="str">
        <f ca="1">Check!I178</f>
        <v/>
      </c>
      <c r="L152" s="37">
        <f ca="1">Check!J178</f>
        <v>0</v>
      </c>
      <c r="M152" s="37">
        <f ca="1">Check!U178</f>
        <v>0</v>
      </c>
    </row>
    <row r="153" spans="5:13">
      <c r="E153" s="41"/>
      <c r="F153" s="41"/>
      <c r="G153" s="37">
        <f ca="1">Check!D179</f>
        <v>0</v>
      </c>
      <c r="H153" s="36">
        <v>12</v>
      </c>
      <c r="I153" s="36">
        <v>2</v>
      </c>
      <c r="J153" s="37">
        <f ca="1">Check!G179</f>
        <v>0</v>
      </c>
      <c r="K153" s="37" t="str">
        <f ca="1">Check!I179</f>
        <v/>
      </c>
      <c r="L153" s="37">
        <f ca="1">Check!J179</f>
        <v>0</v>
      </c>
      <c r="M153" s="37">
        <f ca="1">Check!U179</f>
        <v>0</v>
      </c>
    </row>
    <row r="154" spans="5:13">
      <c r="E154" s="41"/>
      <c r="F154" s="41"/>
      <c r="G154" s="37">
        <f ca="1">Check!D180</f>
        <v>0</v>
      </c>
      <c r="H154" s="36">
        <v>12</v>
      </c>
      <c r="I154" s="36">
        <v>3</v>
      </c>
      <c r="J154" s="37">
        <f ca="1">Check!G180</f>
        <v>0</v>
      </c>
      <c r="K154" s="37" t="str">
        <f ca="1">Check!I180</f>
        <v/>
      </c>
      <c r="L154" s="37">
        <f ca="1">Check!J180</f>
        <v>0</v>
      </c>
      <c r="M154" s="37">
        <f ca="1">Check!U180</f>
        <v>0</v>
      </c>
    </row>
    <row r="155" spans="5:13">
      <c r="E155" s="41"/>
      <c r="F155" s="41"/>
      <c r="G155" s="37">
        <f ca="1">Check!D181</f>
        <v>0</v>
      </c>
      <c r="H155" s="36">
        <v>12</v>
      </c>
      <c r="I155" s="36">
        <v>4</v>
      </c>
      <c r="J155" s="37">
        <f ca="1">Check!G181</f>
        <v>0</v>
      </c>
      <c r="K155" s="37" t="str">
        <f ca="1">Check!I181</f>
        <v/>
      </c>
      <c r="L155" s="37">
        <f ca="1">Check!J181</f>
        <v>0</v>
      </c>
      <c r="M155" s="37">
        <f ca="1">Check!U181</f>
        <v>0</v>
      </c>
    </row>
    <row r="156" spans="5:13">
      <c r="E156" s="41"/>
      <c r="F156" s="41"/>
      <c r="G156" s="37">
        <f ca="1">Check!D182</f>
        <v>0</v>
      </c>
      <c r="H156" s="36">
        <v>12</v>
      </c>
      <c r="I156" s="36">
        <v>5</v>
      </c>
      <c r="J156" s="37">
        <f ca="1">Check!G182</f>
        <v>0</v>
      </c>
      <c r="K156" s="37" t="str">
        <f ca="1">Check!I182</f>
        <v/>
      </c>
      <c r="L156" s="37">
        <f ca="1">Check!J182</f>
        <v>0</v>
      </c>
      <c r="M156" s="37">
        <f ca="1">Check!U182</f>
        <v>0</v>
      </c>
    </row>
    <row r="157" spans="5:13">
      <c r="E157" s="41"/>
      <c r="F157" s="41"/>
      <c r="G157" s="37">
        <f ca="1">Check!D183</f>
        <v>0</v>
      </c>
      <c r="H157" s="36">
        <v>12</v>
      </c>
      <c r="I157" s="36">
        <v>6</v>
      </c>
      <c r="J157" s="37">
        <f ca="1">Check!G183</f>
        <v>0</v>
      </c>
      <c r="K157" s="37" t="str">
        <f ca="1">Check!I183</f>
        <v/>
      </c>
      <c r="L157" s="37">
        <f ca="1">Check!J183</f>
        <v>0</v>
      </c>
      <c r="M157" s="37">
        <f ca="1">Check!U183</f>
        <v>0</v>
      </c>
    </row>
    <row r="158" spans="5:13">
      <c r="E158" s="41"/>
      <c r="F158" s="41"/>
      <c r="G158" s="37">
        <f ca="1">Check!D184</f>
        <v>0</v>
      </c>
      <c r="H158" s="36">
        <v>12</v>
      </c>
      <c r="I158" s="36">
        <v>7</v>
      </c>
      <c r="J158" s="37">
        <f ca="1">Check!G184</f>
        <v>0</v>
      </c>
      <c r="K158" s="37" t="str">
        <f ca="1">Check!I184</f>
        <v/>
      </c>
      <c r="L158" s="37">
        <f ca="1">Check!J184</f>
        <v>0</v>
      </c>
      <c r="M158" s="37">
        <f ca="1">Check!U184</f>
        <v>0</v>
      </c>
    </row>
    <row r="159" spans="5:13">
      <c r="E159" s="41"/>
      <c r="F159" s="41"/>
      <c r="G159" s="37">
        <f ca="1">Check!D185</f>
        <v>0</v>
      </c>
      <c r="H159" s="36">
        <v>12</v>
      </c>
      <c r="I159" s="36">
        <v>8</v>
      </c>
      <c r="J159" s="37">
        <f ca="1">Check!G185</f>
        <v>0</v>
      </c>
      <c r="K159" s="37" t="str">
        <f ca="1">Check!I185</f>
        <v/>
      </c>
      <c r="L159" s="37">
        <f ca="1">Check!J185</f>
        <v>0</v>
      </c>
      <c r="M159" s="37">
        <f ca="1">Check!U185</f>
        <v>0</v>
      </c>
    </row>
    <row r="160" spans="5:13">
      <c r="E160" s="41"/>
      <c r="F160" s="41"/>
      <c r="G160" s="37">
        <f ca="1">Check!D186</f>
        <v>0</v>
      </c>
      <c r="H160" s="36">
        <v>12</v>
      </c>
      <c r="I160" s="36">
        <v>9</v>
      </c>
      <c r="J160" s="37">
        <f ca="1">Check!G186</f>
        <v>0</v>
      </c>
      <c r="K160" s="37" t="str">
        <f ca="1">Check!I186</f>
        <v/>
      </c>
      <c r="L160" s="37">
        <f ca="1">Check!J186</f>
        <v>0</v>
      </c>
      <c r="M160" s="37">
        <f ca="1">Check!U186</f>
        <v>0</v>
      </c>
    </row>
    <row r="161" spans="5:13">
      <c r="E161" s="41"/>
      <c r="F161" s="41"/>
      <c r="G161" s="37">
        <f ca="1">Check!D187</f>
        <v>0</v>
      </c>
      <c r="H161" s="36">
        <v>12</v>
      </c>
      <c r="I161" s="36">
        <v>10</v>
      </c>
      <c r="J161" s="37">
        <f ca="1">Check!G187</f>
        <v>0</v>
      </c>
      <c r="K161" s="37" t="str">
        <f ca="1">Check!I187</f>
        <v/>
      </c>
      <c r="L161" s="37">
        <f ca="1">Check!J187</f>
        <v>0</v>
      </c>
      <c r="M161" s="37">
        <f ca="1">Check!U187</f>
        <v>0</v>
      </c>
    </row>
    <row r="162" spans="5:13">
      <c r="E162" s="41"/>
      <c r="F162" s="41"/>
      <c r="G162" s="37">
        <f ca="1">Check!D188</f>
        <v>0</v>
      </c>
      <c r="H162" s="36">
        <v>12</v>
      </c>
      <c r="I162" s="36">
        <v>11</v>
      </c>
      <c r="J162" s="37">
        <f ca="1">Check!G188</f>
        <v>0</v>
      </c>
      <c r="K162" s="37" t="str">
        <f ca="1">Check!I188</f>
        <v/>
      </c>
      <c r="L162" s="37">
        <f ca="1">Check!J188</f>
        <v>0</v>
      </c>
      <c r="M162" s="37">
        <f ca="1">Check!U188</f>
        <v>0</v>
      </c>
    </row>
    <row r="163" spans="5:13">
      <c r="E163" s="41"/>
      <c r="F163" s="41"/>
      <c r="G163" s="37">
        <f ca="1">Check!D189</f>
        <v>0</v>
      </c>
      <c r="H163" s="36">
        <v>12</v>
      </c>
      <c r="I163" s="36">
        <v>12</v>
      </c>
      <c r="J163" s="37">
        <f ca="1">Check!G189</f>
        <v>0</v>
      </c>
      <c r="K163" s="37" t="str">
        <f ca="1">Check!I189</f>
        <v/>
      </c>
      <c r="L163" s="37">
        <f ca="1">Check!J189</f>
        <v>0</v>
      </c>
      <c r="M163" s="37">
        <f ca="1">Check!U189</f>
        <v>0</v>
      </c>
    </row>
    <row r="164" spans="5:13">
      <c r="E164" s="41"/>
      <c r="F164" s="41"/>
      <c r="G164" s="37">
        <f ca="1">Check!D190</f>
        <v>0</v>
      </c>
      <c r="H164" s="36">
        <v>21</v>
      </c>
      <c r="I164" s="36">
        <v>1</v>
      </c>
      <c r="J164" s="37">
        <f ca="1">Check!G190</f>
        <v>0</v>
      </c>
      <c r="K164" s="37" t="str">
        <f ca="1">Check!I190</f>
        <v/>
      </c>
      <c r="L164" s="37">
        <f ca="1">Check!J190</f>
        <v>0</v>
      </c>
      <c r="M164" s="37">
        <f ca="1">Check!U190</f>
        <v>0</v>
      </c>
    </row>
    <row r="165" spans="5:13">
      <c r="E165" s="41"/>
      <c r="F165" s="41"/>
      <c r="G165" s="37">
        <f ca="1">Check!D191</f>
        <v>0</v>
      </c>
      <c r="H165" s="36">
        <v>21</v>
      </c>
      <c r="I165" s="36">
        <v>2</v>
      </c>
      <c r="J165" s="37">
        <f ca="1">Check!G191</f>
        <v>0</v>
      </c>
      <c r="K165" s="37" t="str">
        <f ca="1">Check!I191</f>
        <v/>
      </c>
      <c r="L165" s="37">
        <f ca="1">Check!J191</f>
        <v>0</v>
      </c>
      <c r="M165" s="37">
        <f ca="1">Check!U191</f>
        <v>0</v>
      </c>
    </row>
    <row r="166" spans="5:13">
      <c r="E166" s="41"/>
      <c r="F166" s="41"/>
      <c r="G166" s="37">
        <f ca="1">Check!D192</f>
        <v>0</v>
      </c>
      <c r="H166" s="36">
        <v>21</v>
      </c>
      <c r="I166" s="36">
        <v>3</v>
      </c>
      <c r="J166" s="37">
        <f ca="1">Check!G192</f>
        <v>0</v>
      </c>
      <c r="K166" s="37" t="str">
        <f ca="1">Check!I192</f>
        <v/>
      </c>
      <c r="L166" s="37">
        <f ca="1">Check!J192</f>
        <v>0</v>
      </c>
      <c r="M166" s="37">
        <f ca="1">Check!U192</f>
        <v>0</v>
      </c>
    </row>
    <row r="167" spans="5:13">
      <c r="E167" s="41"/>
      <c r="F167" s="41"/>
      <c r="G167" s="37">
        <f ca="1">Check!D193</f>
        <v>0</v>
      </c>
      <c r="H167" s="36">
        <v>21</v>
      </c>
      <c r="I167" s="36">
        <v>4</v>
      </c>
      <c r="J167" s="37">
        <f ca="1">Check!G193</f>
        <v>0</v>
      </c>
      <c r="K167" s="37" t="str">
        <f ca="1">Check!I193</f>
        <v/>
      </c>
      <c r="L167" s="37">
        <f ca="1">Check!J193</f>
        <v>0</v>
      </c>
      <c r="M167" s="37">
        <f ca="1">Check!U193</f>
        <v>0</v>
      </c>
    </row>
    <row r="168" spans="5:13">
      <c r="E168" s="41"/>
      <c r="F168" s="41"/>
      <c r="G168" s="37">
        <f ca="1">Check!D194</f>
        <v>0</v>
      </c>
      <c r="H168" s="36">
        <v>21</v>
      </c>
      <c r="I168" s="36">
        <v>5</v>
      </c>
      <c r="J168" s="37">
        <f ca="1">Check!G194</f>
        <v>0</v>
      </c>
      <c r="K168" s="37" t="str">
        <f ca="1">Check!I194</f>
        <v/>
      </c>
      <c r="L168" s="37">
        <f ca="1">Check!J194</f>
        <v>0</v>
      </c>
      <c r="M168" s="37">
        <f ca="1">Check!U194</f>
        <v>0</v>
      </c>
    </row>
    <row r="169" spans="5:13">
      <c r="E169" s="41"/>
      <c r="F169" s="41"/>
      <c r="G169" s="37">
        <f ca="1">Check!D195</f>
        <v>0</v>
      </c>
      <c r="H169" s="36">
        <v>21</v>
      </c>
      <c r="I169" s="36">
        <v>6</v>
      </c>
      <c r="J169" s="37">
        <f ca="1">Check!G195</f>
        <v>0</v>
      </c>
      <c r="K169" s="37" t="str">
        <f ca="1">Check!I195</f>
        <v/>
      </c>
      <c r="L169" s="37">
        <f ca="1">Check!J195</f>
        <v>0</v>
      </c>
      <c r="M169" s="37">
        <f ca="1">Check!U195</f>
        <v>0</v>
      </c>
    </row>
    <row r="170" spans="5:13">
      <c r="E170" s="41"/>
      <c r="F170" s="41"/>
      <c r="G170" s="37">
        <f ca="1">Check!D196</f>
        <v>0</v>
      </c>
      <c r="H170" s="36">
        <v>21</v>
      </c>
      <c r="I170" s="36">
        <v>7</v>
      </c>
      <c r="J170" s="37">
        <f ca="1">Check!G196</f>
        <v>0</v>
      </c>
      <c r="K170" s="37" t="str">
        <f ca="1">Check!I196</f>
        <v/>
      </c>
      <c r="L170" s="37">
        <f ca="1">Check!J196</f>
        <v>0</v>
      </c>
      <c r="M170" s="37">
        <f ca="1">Check!U196</f>
        <v>0</v>
      </c>
    </row>
    <row r="171" spans="5:13">
      <c r="E171" s="41"/>
      <c r="F171" s="41"/>
      <c r="G171" s="37">
        <f ca="1">Check!D197</f>
        <v>0</v>
      </c>
      <c r="H171" s="36">
        <v>21</v>
      </c>
      <c r="I171" s="36">
        <v>8</v>
      </c>
      <c r="J171" s="37">
        <f ca="1">Check!G197</f>
        <v>0</v>
      </c>
      <c r="K171" s="37" t="str">
        <f ca="1">Check!I197</f>
        <v/>
      </c>
      <c r="L171" s="37">
        <f ca="1">Check!J197</f>
        <v>0</v>
      </c>
      <c r="M171" s="37">
        <f ca="1">Check!U197</f>
        <v>0</v>
      </c>
    </row>
    <row r="172" spans="5:13">
      <c r="E172" s="41"/>
      <c r="F172" s="41"/>
      <c r="G172" s="37">
        <f ca="1">Check!D198</f>
        <v>0</v>
      </c>
      <c r="H172" s="36">
        <v>21</v>
      </c>
      <c r="I172" s="36">
        <v>9</v>
      </c>
      <c r="J172" s="37">
        <f ca="1">Check!G198</f>
        <v>0</v>
      </c>
      <c r="K172" s="37" t="str">
        <f ca="1">Check!I198</f>
        <v/>
      </c>
      <c r="L172" s="37">
        <f ca="1">Check!J198</f>
        <v>0</v>
      </c>
      <c r="M172" s="37">
        <f ca="1">Check!U198</f>
        <v>0</v>
      </c>
    </row>
    <row r="173" spans="5:13">
      <c r="E173" s="41"/>
      <c r="F173" s="41"/>
      <c r="G173" s="37">
        <f ca="1">Check!D199</f>
        <v>0</v>
      </c>
      <c r="H173" s="36">
        <v>21</v>
      </c>
      <c r="I173" s="36">
        <v>10</v>
      </c>
      <c r="J173" s="37">
        <f ca="1">Check!G199</f>
        <v>0</v>
      </c>
      <c r="K173" s="37" t="str">
        <f ca="1">Check!I199</f>
        <v/>
      </c>
      <c r="L173" s="37">
        <f ca="1">Check!J199</f>
        <v>0</v>
      </c>
      <c r="M173" s="37">
        <f ca="1">Check!U199</f>
        <v>0</v>
      </c>
    </row>
    <row r="174" spans="5:13">
      <c r="E174" s="41"/>
      <c r="F174" s="41"/>
      <c r="G174" s="37">
        <f ca="1">Check!D200</f>
        <v>0</v>
      </c>
      <c r="H174" s="36">
        <v>21</v>
      </c>
      <c r="I174" s="36">
        <v>11</v>
      </c>
      <c r="J174" s="37">
        <f ca="1">Check!G200</f>
        <v>0</v>
      </c>
      <c r="K174" s="37" t="str">
        <f ca="1">Check!I200</f>
        <v/>
      </c>
      <c r="L174" s="37">
        <f ca="1">Check!J200</f>
        <v>0</v>
      </c>
      <c r="M174" s="37">
        <f ca="1">Check!U200</f>
        <v>0</v>
      </c>
    </row>
    <row r="175" spans="5:13">
      <c r="E175" s="41"/>
      <c r="F175" s="41"/>
      <c r="G175" s="37">
        <f ca="1">Check!D201</f>
        <v>0</v>
      </c>
      <c r="H175" s="36">
        <v>21</v>
      </c>
      <c r="I175" s="36">
        <v>12</v>
      </c>
      <c r="J175" s="37">
        <f ca="1">Check!G201</f>
        <v>0</v>
      </c>
      <c r="K175" s="37" t="str">
        <f ca="1">Check!I201</f>
        <v/>
      </c>
      <c r="L175" s="37">
        <f ca="1">Check!J201</f>
        <v>0</v>
      </c>
      <c r="M175" s="37">
        <f ca="1">Check!U201</f>
        <v>0</v>
      </c>
    </row>
    <row r="176" spans="5:13">
      <c r="E176" s="41"/>
      <c r="F176" s="41"/>
      <c r="G176" s="37">
        <f ca="1">Check!D202</f>
        <v>0</v>
      </c>
      <c r="H176" s="36">
        <v>22</v>
      </c>
      <c r="I176" s="36">
        <v>1</v>
      </c>
      <c r="J176" s="37">
        <f ca="1">Check!G202</f>
        <v>0</v>
      </c>
      <c r="K176" s="37" t="str">
        <f ca="1">Check!I202</f>
        <v/>
      </c>
      <c r="L176" s="37">
        <f ca="1">Check!J202</f>
        <v>0</v>
      </c>
      <c r="M176" s="37">
        <f ca="1">Check!U202</f>
        <v>0</v>
      </c>
    </row>
    <row r="177" spans="5:13">
      <c r="E177" s="41"/>
      <c r="F177" s="41"/>
      <c r="G177" s="37">
        <f ca="1">Check!D203</f>
        <v>0</v>
      </c>
      <c r="H177" s="36">
        <v>22</v>
      </c>
      <c r="I177" s="36">
        <v>2</v>
      </c>
      <c r="J177" s="37">
        <f ca="1">Check!G203</f>
        <v>0</v>
      </c>
      <c r="K177" s="37" t="str">
        <f ca="1">Check!I203</f>
        <v/>
      </c>
      <c r="L177" s="37">
        <f ca="1">Check!J203</f>
        <v>0</v>
      </c>
      <c r="M177" s="37">
        <f ca="1">Check!U203</f>
        <v>0</v>
      </c>
    </row>
    <row r="178" spans="5:13">
      <c r="E178" s="41"/>
      <c r="F178" s="41"/>
      <c r="G178" s="37">
        <f ca="1">Check!D204</f>
        <v>0</v>
      </c>
      <c r="H178" s="36">
        <v>22</v>
      </c>
      <c r="I178" s="36">
        <v>3</v>
      </c>
      <c r="J178" s="37">
        <f ca="1">Check!G204</f>
        <v>0</v>
      </c>
      <c r="K178" s="37" t="str">
        <f ca="1">Check!I204</f>
        <v/>
      </c>
      <c r="L178" s="37">
        <f ca="1">Check!J204</f>
        <v>0</v>
      </c>
      <c r="M178" s="37">
        <f ca="1">Check!U204</f>
        <v>0</v>
      </c>
    </row>
    <row r="179" spans="5:13">
      <c r="E179" s="41"/>
      <c r="F179" s="41"/>
      <c r="G179" s="37">
        <f ca="1">Check!D205</f>
        <v>0</v>
      </c>
      <c r="H179" s="36">
        <v>22</v>
      </c>
      <c r="I179" s="36">
        <v>4</v>
      </c>
      <c r="J179" s="37">
        <f ca="1">Check!G205</f>
        <v>0</v>
      </c>
      <c r="K179" s="37" t="str">
        <f ca="1">Check!I205</f>
        <v/>
      </c>
      <c r="L179" s="37">
        <f ca="1">Check!J205</f>
        <v>0</v>
      </c>
      <c r="M179" s="37">
        <f ca="1">Check!U205</f>
        <v>0</v>
      </c>
    </row>
    <row r="180" spans="5:13">
      <c r="E180" s="41"/>
      <c r="F180" s="41"/>
      <c r="G180" s="37">
        <f ca="1">Check!D206</f>
        <v>0</v>
      </c>
      <c r="H180" s="36">
        <v>22</v>
      </c>
      <c r="I180" s="36">
        <v>5</v>
      </c>
      <c r="J180" s="37">
        <f ca="1">Check!G206</f>
        <v>0</v>
      </c>
      <c r="K180" s="37" t="str">
        <f ca="1">Check!I206</f>
        <v/>
      </c>
      <c r="L180" s="37">
        <f ca="1">Check!J206</f>
        <v>0</v>
      </c>
      <c r="M180" s="37">
        <f ca="1">Check!U206</f>
        <v>0</v>
      </c>
    </row>
    <row r="181" spans="5:13">
      <c r="E181" s="41"/>
      <c r="F181" s="41"/>
      <c r="G181" s="37">
        <f ca="1">Check!D207</f>
        <v>0</v>
      </c>
      <c r="H181" s="36">
        <v>22</v>
      </c>
      <c r="I181" s="36">
        <v>6</v>
      </c>
      <c r="J181" s="37">
        <f ca="1">Check!G207</f>
        <v>0</v>
      </c>
      <c r="K181" s="37" t="str">
        <f ca="1">Check!I207</f>
        <v/>
      </c>
      <c r="L181" s="37">
        <f ca="1">Check!J207</f>
        <v>0</v>
      </c>
      <c r="M181" s="37">
        <f ca="1">Check!U207</f>
        <v>0</v>
      </c>
    </row>
    <row r="182" spans="5:13">
      <c r="E182" s="41"/>
      <c r="F182" s="41"/>
      <c r="G182" s="37">
        <f ca="1">Check!D208</f>
        <v>0</v>
      </c>
      <c r="H182" s="36">
        <v>22</v>
      </c>
      <c r="I182" s="36">
        <v>7</v>
      </c>
      <c r="J182" s="37">
        <f ca="1">Check!G208</f>
        <v>0</v>
      </c>
      <c r="K182" s="37" t="str">
        <f ca="1">Check!I208</f>
        <v/>
      </c>
      <c r="L182" s="37">
        <f ca="1">Check!J208</f>
        <v>0</v>
      </c>
      <c r="M182" s="37">
        <f ca="1">Check!U208</f>
        <v>0</v>
      </c>
    </row>
    <row r="183" spans="5:13">
      <c r="E183" s="41"/>
      <c r="F183" s="41"/>
      <c r="G183" s="37">
        <f ca="1">Check!D209</f>
        <v>0</v>
      </c>
      <c r="H183" s="36">
        <v>22</v>
      </c>
      <c r="I183" s="36">
        <v>8</v>
      </c>
      <c r="J183" s="37">
        <f ca="1">Check!G209</f>
        <v>0</v>
      </c>
      <c r="K183" s="37" t="str">
        <f ca="1">Check!I209</f>
        <v/>
      </c>
      <c r="L183" s="37">
        <f ca="1">Check!J209</f>
        <v>0</v>
      </c>
      <c r="M183" s="37">
        <f ca="1">Check!U209</f>
        <v>0</v>
      </c>
    </row>
    <row r="184" spans="5:13">
      <c r="E184" s="41"/>
      <c r="F184" s="41"/>
      <c r="G184" s="37">
        <f ca="1">Check!D210</f>
        <v>0</v>
      </c>
      <c r="H184" s="36">
        <v>22</v>
      </c>
      <c r="I184" s="36">
        <v>9</v>
      </c>
      <c r="J184" s="37">
        <f ca="1">Check!G210</f>
        <v>0</v>
      </c>
      <c r="K184" s="37" t="str">
        <f ca="1">Check!I210</f>
        <v/>
      </c>
      <c r="L184" s="37">
        <f ca="1">Check!J210</f>
        <v>0</v>
      </c>
      <c r="M184" s="37">
        <f ca="1">Check!U210</f>
        <v>0</v>
      </c>
    </row>
    <row r="185" spans="5:13">
      <c r="E185" s="41"/>
      <c r="F185" s="41"/>
      <c r="G185" s="37">
        <f ca="1">Check!D211</f>
        <v>0</v>
      </c>
      <c r="H185" s="36">
        <v>22</v>
      </c>
      <c r="I185" s="36">
        <v>10</v>
      </c>
      <c r="J185" s="37">
        <f ca="1">Check!G211</f>
        <v>0</v>
      </c>
      <c r="K185" s="37" t="str">
        <f ca="1">Check!I211</f>
        <v/>
      </c>
      <c r="L185" s="37">
        <f ca="1">Check!J211</f>
        <v>0</v>
      </c>
      <c r="M185" s="37">
        <f ca="1">Check!U211</f>
        <v>0</v>
      </c>
    </row>
    <row r="186" spans="5:13">
      <c r="E186" s="41"/>
      <c r="F186" s="41"/>
      <c r="G186" s="37">
        <f ca="1">Check!D212</f>
        <v>0</v>
      </c>
      <c r="H186" s="36">
        <v>22</v>
      </c>
      <c r="I186" s="36">
        <v>11</v>
      </c>
      <c r="J186" s="37">
        <f ca="1">Check!G212</f>
        <v>0</v>
      </c>
      <c r="K186" s="37" t="str">
        <f ca="1">Check!I212</f>
        <v/>
      </c>
      <c r="L186" s="37">
        <f ca="1">Check!J212</f>
        <v>0</v>
      </c>
      <c r="M186" s="37">
        <f ca="1">Check!U212</f>
        <v>0</v>
      </c>
    </row>
    <row r="187" spans="5:13">
      <c r="E187" s="41"/>
      <c r="F187" s="41"/>
      <c r="G187" s="37">
        <f ca="1">Check!D213</f>
        <v>0</v>
      </c>
      <c r="H187" s="36">
        <v>22</v>
      </c>
      <c r="I187" s="36">
        <v>12</v>
      </c>
      <c r="J187" s="37">
        <f ca="1">Check!G213</f>
        <v>0</v>
      </c>
      <c r="K187" s="37" t="str">
        <f ca="1">Check!I213</f>
        <v/>
      </c>
      <c r="L187" s="37">
        <f ca="1">Check!J213</f>
        <v>0</v>
      </c>
      <c r="M187" s="37">
        <f ca="1">Check!U213</f>
        <v>0</v>
      </c>
    </row>
    <row r="188" spans="5:13">
      <c r="E188" s="41"/>
      <c r="F188" s="41"/>
      <c r="G188" s="37">
        <f ca="1">Check!D214</f>
        <v>0</v>
      </c>
      <c r="H188" s="36">
        <v>30</v>
      </c>
      <c r="I188" s="36">
        <v>1</v>
      </c>
      <c r="J188" s="37">
        <f ca="1">Check!G214</f>
        <v>0</v>
      </c>
      <c r="K188" s="37" t="str">
        <f ca="1">Check!I214</f>
        <v/>
      </c>
      <c r="L188" s="37">
        <f ca="1">Check!J214</f>
        <v>0</v>
      </c>
      <c r="M188" s="37">
        <f ca="1">Check!U214</f>
        <v>0</v>
      </c>
    </row>
    <row r="189" spans="5:13">
      <c r="E189" s="41"/>
      <c r="F189" s="41"/>
      <c r="G189" s="37">
        <f ca="1">Check!D215</f>
        <v>0</v>
      </c>
      <c r="H189" s="36">
        <v>30</v>
      </c>
      <c r="I189" s="36">
        <v>2</v>
      </c>
      <c r="J189" s="37">
        <f ca="1">Check!G215</f>
        <v>0</v>
      </c>
      <c r="K189" s="37" t="str">
        <f ca="1">Check!I215</f>
        <v/>
      </c>
      <c r="L189" s="37">
        <f ca="1">Check!J215</f>
        <v>0</v>
      </c>
      <c r="M189" s="37">
        <f ca="1">Check!U215</f>
        <v>0</v>
      </c>
    </row>
    <row r="190" spans="5:13">
      <c r="E190" s="41"/>
      <c r="F190" s="41"/>
      <c r="G190" s="37">
        <f ca="1">Check!D216</f>
        <v>0</v>
      </c>
      <c r="H190" s="36">
        <v>30</v>
      </c>
      <c r="I190" s="36">
        <v>3</v>
      </c>
      <c r="J190" s="37">
        <f ca="1">Check!G216</f>
        <v>0</v>
      </c>
      <c r="K190" s="37" t="str">
        <f ca="1">Check!I216</f>
        <v/>
      </c>
      <c r="L190" s="37">
        <f ca="1">Check!J216</f>
        <v>0</v>
      </c>
      <c r="M190" s="37">
        <f ca="1">Check!U216</f>
        <v>0</v>
      </c>
    </row>
    <row r="191" spans="5:13">
      <c r="E191" s="41"/>
      <c r="F191" s="41"/>
      <c r="G191" s="37">
        <f ca="1">Check!D217</f>
        <v>0</v>
      </c>
      <c r="H191" s="36">
        <v>30</v>
      </c>
      <c r="I191" s="36">
        <v>4</v>
      </c>
      <c r="J191" s="37">
        <f ca="1">Check!G217</f>
        <v>0</v>
      </c>
      <c r="K191" s="37" t="str">
        <f ca="1">Check!I217</f>
        <v/>
      </c>
      <c r="L191" s="37">
        <f ca="1">Check!J217</f>
        <v>0</v>
      </c>
      <c r="M191" s="37">
        <f ca="1">Check!U217</f>
        <v>0</v>
      </c>
    </row>
    <row r="192" spans="5:13">
      <c r="E192" s="41"/>
      <c r="F192" s="41"/>
      <c r="G192" s="37">
        <f ca="1">Check!D218</f>
        <v>0</v>
      </c>
      <c r="H192" s="36">
        <v>30</v>
      </c>
      <c r="I192" s="36">
        <v>5</v>
      </c>
      <c r="J192" s="37">
        <f ca="1">Check!G218</f>
        <v>0</v>
      </c>
      <c r="K192" s="37" t="str">
        <f ca="1">Check!I218</f>
        <v/>
      </c>
      <c r="L192" s="37">
        <f ca="1">Check!J218</f>
        <v>0</v>
      </c>
      <c r="M192" s="37">
        <f ca="1">Check!U218</f>
        <v>0</v>
      </c>
    </row>
    <row r="193" spans="5:32">
      <c r="E193" s="41"/>
      <c r="F193" s="41"/>
      <c r="G193" s="37">
        <f ca="1">Check!D219</f>
        <v>0</v>
      </c>
      <c r="H193" s="36">
        <v>30</v>
      </c>
      <c r="I193" s="36">
        <v>6</v>
      </c>
      <c r="J193" s="37">
        <f ca="1">Check!G219</f>
        <v>0</v>
      </c>
      <c r="K193" s="37" t="str">
        <f ca="1">Check!I219</f>
        <v/>
      </c>
      <c r="L193" s="37">
        <f ca="1">Check!J219</f>
        <v>0</v>
      </c>
      <c r="M193" s="37">
        <f ca="1">Check!U219</f>
        <v>0</v>
      </c>
    </row>
    <row r="194" spans="5:32">
      <c r="E194" s="41"/>
      <c r="F194" s="41"/>
      <c r="G194" s="37">
        <f ca="1">Check!D220</f>
        <v>0</v>
      </c>
      <c r="H194" s="36">
        <v>30</v>
      </c>
      <c r="I194" s="36">
        <v>7</v>
      </c>
      <c r="J194" s="37">
        <f ca="1">Check!G220</f>
        <v>0</v>
      </c>
      <c r="K194" s="37" t="str">
        <f ca="1">Check!I220</f>
        <v/>
      </c>
      <c r="L194" s="37">
        <f ca="1">Check!J220</f>
        <v>0</v>
      </c>
      <c r="M194" s="37">
        <f ca="1">Check!U220</f>
        <v>0</v>
      </c>
    </row>
    <row r="195" spans="5:32">
      <c r="E195" s="41"/>
      <c r="F195" s="41"/>
      <c r="G195" s="37">
        <f ca="1">Check!D221</f>
        <v>0</v>
      </c>
      <c r="H195" s="36">
        <v>30</v>
      </c>
      <c r="I195" s="36">
        <v>8</v>
      </c>
      <c r="J195" s="37">
        <f ca="1">Check!G221</f>
        <v>0</v>
      </c>
      <c r="K195" s="37" t="str">
        <f ca="1">Check!I221</f>
        <v/>
      </c>
      <c r="L195" s="37">
        <f ca="1">Check!J221</f>
        <v>0</v>
      </c>
      <c r="M195" s="37">
        <f ca="1">Check!U221</f>
        <v>0</v>
      </c>
    </row>
    <row r="196" spans="5:32">
      <c r="E196" s="41"/>
      <c r="F196" s="41"/>
      <c r="G196" s="37">
        <f ca="1">Check!D222</f>
        <v>0</v>
      </c>
      <c r="H196" s="36">
        <v>30</v>
      </c>
      <c r="I196" s="36">
        <v>9</v>
      </c>
      <c r="J196" s="37">
        <f ca="1">Check!G222</f>
        <v>0</v>
      </c>
      <c r="K196" s="37" t="str">
        <f ca="1">Check!I222</f>
        <v/>
      </c>
      <c r="L196" s="37">
        <f ca="1">Check!J222</f>
        <v>0</v>
      </c>
      <c r="M196" s="37">
        <f ca="1">Check!U222</f>
        <v>0</v>
      </c>
    </row>
    <row r="197" spans="5:32">
      <c r="E197" s="41"/>
      <c r="F197" s="41"/>
      <c r="G197" s="37">
        <f ca="1">Check!D223</f>
        <v>0</v>
      </c>
      <c r="H197" s="36">
        <v>30</v>
      </c>
      <c r="I197" s="36">
        <v>10</v>
      </c>
      <c r="J197" s="37">
        <f ca="1">Check!G223</f>
        <v>0</v>
      </c>
      <c r="K197" s="37" t="str">
        <f ca="1">Check!I223</f>
        <v/>
      </c>
      <c r="L197" s="37">
        <f ca="1">Check!J223</f>
        <v>0</v>
      </c>
      <c r="M197" s="37">
        <f ca="1">Check!U223</f>
        <v>0</v>
      </c>
    </row>
    <row r="198" spans="5:32">
      <c r="E198" s="41"/>
      <c r="F198" s="41"/>
      <c r="G198" s="37">
        <f ca="1">Check!D224</f>
        <v>0</v>
      </c>
      <c r="H198" s="36">
        <v>30</v>
      </c>
      <c r="I198" s="36">
        <v>11</v>
      </c>
      <c r="J198" s="37">
        <f ca="1">Check!G224</f>
        <v>0</v>
      </c>
      <c r="K198" s="37" t="str">
        <f ca="1">Check!I224</f>
        <v/>
      </c>
      <c r="L198" s="37">
        <f ca="1">Check!J224</f>
        <v>0</v>
      </c>
      <c r="M198" s="37">
        <f ca="1">Check!U224</f>
        <v>0</v>
      </c>
    </row>
    <row r="199" spans="5:32">
      <c r="E199" s="41"/>
      <c r="F199" s="41"/>
      <c r="G199" s="37">
        <f ca="1">Check!D225</f>
        <v>0</v>
      </c>
      <c r="H199" s="36">
        <v>30</v>
      </c>
      <c r="I199" s="36">
        <v>12</v>
      </c>
      <c r="J199" s="37">
        <f ca="1">Check!G225</f>
        <v>0</v>
      </c>
      <c r="K199" s="37" t="str">
        <f ca="1">Check!I225</f>
        <v/>
      </c>
      <c r="L199" s="37">
        <f ca="1">Check!J225</f>
        <v>0</v>
      </c>
      <c r="M199" s="37">
        <f ca="1">Check!U225</f>
        <v>0</v>
      </c>
      <c r="X199" s="87"/>
      <c r="Y199" s="87"/>
      <c r="Z199" s="87"/>
      <c r="AA199" s="87"/>
      <c r="AB199" s="87"/>
      <c r="AC199" s="87"/>
      <c r="AD199" s="87"/>
      <c r="AE199" s="87"/>
      <c r="AF199" s="87"/>
    </row>
    <row r="200" spans="5:32">
      <c r="E200" s="41"/>
      <c r="F200" s="41"/>
      <c r="G200" s="37">
        <f ca="1">Check!D226</f>
        <v>0</v>
      </c>
      <c r="H200" s="36">
        <v>41</v>
      </c>
      <c r="I200" s="36">
        <v>1</v>
      </c>
      <c r="J200" s="37">
        <f ca="1">Check!G226</f>
        <v>0</v>
      </c>
      <c r="K200" s="37" t="str">
        <f ca="1">Check!I226</f>
        <v/>
      </c>
      <c r="L200" s="37">
        <f ca="1">Check!J226</f>
        <v>0</v>
      </c>
      <c r="M200" s="37">
        <f ca="1">Check!U226</f>
        <v>0</v>
      </c>
      <c r="X200" s="87"/>
      <c r="Y200" s="87"/>
      <c r="Z200" s="87"/>
      <c r="AA200" s="87"/>
      <c r="AB200" s="87"/>
      <c r="AC200" s="87"/>
      <c r="AD200" s="87"/>
      <c r="AE200" s="87"/>
      <c r="AF200" s="87"/>
    </row>
    <row r="201" spans="5:32">
      <c r="E201" s="41"/>
      <c r="F201" s="41"/>
      <c r="G201" s="37">
        <f ca="1">Check!D227</f>
        <v>0</v>
      </c>
      <c r="H201" s="36">
        <v>41</v>
      </c>
      <c r="I201" s="36">
        <v>2</v>
      </c>
      <c r="J201" s="37">
        <f ca="1">Check!G227</f>
        <v>0</v>
      </c>
      <c r="K201" s="37" t="str">
        <f ca="1">Check!I227</f>
        <v/>
      </c>
      <c r="L201" s="37">
        <f ca="1">Check!J227</f>
        <v>0</v>
      </c>
      <c r="M201" s="37">
        <f ca="1">Check!U227</f>
        <v>0</v>
      </c>
    </row>
    <row r="202" spans="5:32">
      <c r="E202" s="41"/>
      <c r="F202" s="41"/>
      <c r="G202" s="37">
        <f ca="1">Check!D228</f>
        <v>0</v>
      </c>
      <c r="H202" s="36">
        <v>41</v>
      </c>
      <c r="I202" s="36">
        <v>3</v>
      </c>
      <c r="J202" s="37">
        <f ca="1">Check!G228</f>
        <v>0</v>
      </c>
      <c r="K202" s="37" t="str">
        <f ca="1">Check!I228</f>
        <v/>
      </c>
      <c r="L202" s="37">
        <f ca="1">Check!J228</f>
        <v>0</v>
      </c>
      <c r="M202" s="37">
        <f ca="1">Check!U228</f>
        <v>0</v>
      </c>
    </row>
    <row r="203" spans="5:32">
      <c r="E203" s="41"/>
      <c r="F203" s="41"/>
      <c r="G203" s="37">
        <f ca="1">Check!D229</f>
        <v>0</v>
      </c>
      <c r="H203" s="36">
        <v>41</v>
      </c>
      <c r="I203" s="36">
        <v>4</v>
      </c>
      <c r="J203" s="37">
        <f ca="1">Check!G229</f>
        <v>0</v>
      </c>
      <c r="K203" s="37" t="str">
        <f ca="1">Check!I229</f>
        <v/>
      </c>
      <c r="L203" s="37">
        <f ca="1">Check!J229</f>
        <v>0</v>
      </c>
      <c r="M203" s="37">
        <f ca="1">Check!U229</f>
        <v>0</v>
      </c>
    </row>
    <row r="204" spans="5:32">
      <c r="E204" s="41"/>
      <c r="F204" s="41"/>
      <c r="G204" s="37">
        <f ca="1">Check!D230</f>
        <v>0</v>
      </c>
      <c r="H204" s="36">
        <v>41</v>
      </c>
      <c r="I204" s="36">
        <v>5</v>
      </c>
      <c r="J204" s="37">
        <f ca="1">Check!G230</f>
        <v>0</v>
      </c>
      <c r="K204" s="37" t="str">
        <f ca="1">Check!I230</f>
        <v/>
      </c>
      <c r="L204" s="37">
        <f ca="1">Check!J230</f>
        <v>0</v>
      </c>
      <c r="M204" s="37">
        <f ca="1">Check!U230</f>
        <v>0</v>
      </c>
    </row>
    <row r="205" spans="5:32">
      <c r="E205" s="41"/>
      <c r="F205" s="41"/>
      <c r="G205" s="37">
        <f ca="1">Check!D231</f>
        <v>0</v>
      </c>
      <c r="H205" s="36">
        <v>41</v>
      </c>
      <c r="I205" s="36">
        <v>6</v>
      </c>
      <c r="J205" s="37">
        <f ca="1">Check!G231</f>
        <v>0</v>
      </c>
      <c r="K205" s="37" t="str">
        <f ca="1">Check!I231</f>
        <v/>
      </c>
      <c r="L205" s="37">
        <f ca="1">Check!J231</f>
        <v>0</v>
      </c>
      <c r="M205" s="37">
        <f ca="1">Check!U231</f>
        <v>0</v>
      </c>
    </row>
    <row r="206" spans="5:32">
      <c r="E206" s="41"/>
      <c r="F206" s="41"/>
      <c r="G206" s="37">
        <f ca="1">Check!D232</f>
        <v>0</v>
      </c>
      <c r="H206" s="36">
        <v>41</v>
      </c>
      <c r="I206" s="36">
        <v>7</v>
      </c>
      <c r="J206" s="37">
        <f ca="1">Check!G232</f>
        <v>0</v>
      </c>
      <c r="K206" s="37" t="str">
        <f ca="1">Check!I232</f>
        <v/>
      </c>
      <c r="L206" s="37">
        <f ca="1">Check!J232</f>
        <v>0</v>
      </c>
      <c r="M206" s="37">
        <f ca="1">Check!U232</f>
        <v>0</v>
      </c>
    </row>
    <row r="207" spans="5:32">
      <c r="E207" s="41"/>
      <c r="F207" s="41"/>
      <c r="G207" s="37">
        <f ca="1">Check!D233</f>
        <v>0</v>
      </c>
      <c r="H207" s="36">
        <v>41</v>
      </c>
      <c r="I207" s="36">
        <v>8</v>
      </c>
      <c r="J207" s="37">
        <f ca="1">Check!G233</f>
        <v>0</v>
      </c>
      <c r="K207" s="37" t="str">
        <f ca="1">Check!I233</f>
        <v/>
      </c>
      <c r="L207" s="37">
        <f ca="1">Check!J233</f>
        <v>0</v>
      </c>
      <c r="M207" s="37">
        <f ca="1">Check!U233</f>
        <v>0</v>
      </c>
    </row>
    <row r="208" spans="5:32">
      <c r="E208" s="41"/>
      <c r="F208" s="41"/>
      <c r="G208" s="37">
        <f ca="1">Check!D234</f>
        <v>0</v>
      </c>
      <c r="H208" s="36">
        <v>41</v>
      </c>
      <c r="I208" s="36">
        <v>9</v>
      </c>
      <c r="J208" s="37">
        <f ca="1">Check!G234</f>
        <v>0</v>
      </c>
      <c r="K208" s="37" t="str">
        <f ca="1">Check!I234</f>
        <v/>
      </c>
      <c r="L208" s="37">
        <f ca="1">Check!J234</f>
        <v>0</v>
      </c>
      <c r="M208" s="37">
        <f ca="1">Check!U234</f>
        <v>0</v>
      </c>
    </row>
    <row r="209" spans="5:13">
      <c r="E209" s="41"/>
      <c r="F209" s="41"/>
      <c r="G209" s="37">
        <f ca="1">Check!D235</f>
        <v>0</v>
      </c>
      <c r="H209" s="36">
        <v>41</v>
      </c>
      <c r="I209" s="36">
        <v>10</v>
      </c>
      <c r="J209" s="37">
        <f ca="1">Check!G235</f>
        <v>0</v>
      </c>
      <c r="K209" s="37" t="str">
        <f ca="1">Check!I235</f>
        <v/>
      </c>
      <c r="L209" s="37">
        <f ca="1">Check!J235</f>
        <v>0</v>
      </c>
      <c r="M209" s="37">
        <f ca="1">Check!U235</f>
        <v>0</v>
      </c>
    </row>
    <row r="210" spans="5:13">
      <c r="E210" s="41"/>
      <c r="F210" s="41"/>
      <c r="G210" s="37">
        <f ca="1">Check!D236</f>
        <v>0</v>
      </c>
      <c r="H210" s="36">
        <v>41</v>
      </c>
      <c r="I210" s="36">
        <v>11</v>
      </c>
      <c r="J210" s="37">
        <f ca="1">Check!G236</f>
        <v>0</v>
      </c>
      <c r="K210" s="37" t="str">
        <f ca="1">Check!I236</f>
        <v/>
      </c>
      <c r="L210" s="37">
        <f ca="1">Check!J236</f>
        <v>0</v>
      </c>
      <c r="M210" s="37">
        <f ca="1">Check!U236</f>
        <v>0</v>
      </c>
    </row>
    <row r="211" spans="5:13">
      <c r="E211" s="41"/>
      <c r="F211" s="41"/>
      <c r="G211" s="37">
        <f ca="1">Check!D237</f>
        <v>0</v>
      </c>
      <c r="H211" s="36">
        <v>41</v>
      </c>
      <c r="I211" s="36">
        <v>12</v>
      </c>
      <c r="J211" s="37">
        <f ca="1">Check!G237</f>
        <v>0</v>
      </c>
      <c r="K211" s="37" t="str">
        <f ca="1">Check!I237</f>
        <v/>
      </c>
      <c r="L211" s="37">
        <f ca="1">Check!J237</f>
        <v>0</v>
      </c>
      <c r="M211" s="37">
        <f ca="1">Check!U237</f>
        <v>0</v>
      </c>
    </row>
    <row r="212" spans="5:13">
      <c r="E212" s="41"/>
      <c r="F212" s="41"/>
      <c r="G212" s="37">
        <f ca="1">Check!D238</f>
        <v>0</v>
      </c>
      <c r="H212" s="36">
        <v>42</v>
      </c>
      <c r="I212" s="36">
        <v>1</v>
      </c>
      <c r="J212" s="37">
        <f ca="1">Check!G238</f>
        <v>0</v>
      </c>
      <c r="K212" s="37" t="str">
        <f ca="1">Check!I238</f>
        <v/>
      </c>
      <c r="L212" s="37">
        <f ca="1">Check!J238</f>
        <v>0</v>
      </c>
      <c r="M212" s="37">
        <f ca="1">Check!U238</f>
        <v>0</v>
      </c>
    </row>
    <row r="213" spans="5:13">
      <c r="E213" s="41"/>
      <c r="F213" s="41"/>
      <c r="G213" s="37">
        <f ca="1">Check!D239</f>
        <v>0</v>
      </c>
      <c r="H213" s="36">
        <v>42</v>
      </c>
      <c r="I213" s="36">
        <v>2</v>
      </c>
      <c r="J213" s="37">
        <f ca="1">Check!G239</f>
        <v>0</v>
      </c>
      <c r="K213" s="37" t="str">
        <f ca="1">Check!I239</f>
        <v/>
      </c>
      <c r="L213" s="37">
        <f ca="1">Check!J239</f>
        <v>0</v>
      </c>
      <c r="M213" s="37">
        <f ca="1">Check!U239</f>
        <v>0</v>
      </c>
    </row>
    <row r="214" spans="5:13">
      <c r="E214" s="41"/>
      <c r="F214" s="41"/>
      <c r="G214" s="37">
        <f ca="1">Check!D240</f>
        <v>0</v>
      </c>
      <c r="H214" s="36">
        <v>42</v>
      </c>
      <c r="I214" s="36">
        <v>3</v>
      </c>
      <c r="J214" s="37">
        <f ca="1">Check!G240</f>
        <v>0</v>
      </c>
      <c r="K214" s="37" t="str">
        <f ca="1">Check!I240</f>
        <v/>
      </c>
      <c r="L214" s="37">
        <f ca="1">Check!J240</f>
        <v>0</v>
      </c>
      <c r="M214" s="37">
        <f ca="1">Check!U240</f>
        <v>0</v>
      </c>
    </row>
    <row r="215" spans="5:13">
      <c r="E215" s="41"/>
      <c r="F215" s="41"/>
      <c r="G215" s="37">
        <f ca="1">Check!D241</f>
        <v>0</v>
      </c>
      <c r="H215" s="36">
        <v>42</v>
      </c>
      <c r="I215" s="36">
        <v>4</v>
      </c>
      <c r="J215" s="37">
        <f ca="1">Check!G241</f>
        <v>0</v>
      </c>
      <c r="K215" s="37" t="str">
        <f ca="1">Check!I241</f>
        <v/>
      </c>
      <c r="L215" s="37">
        <f ca="1">Check!J241</f>
        <v>0</v>
      </c>
      <c r="M215" s="37">
        <f ca="1">Check!U241</f>
        <v>0</v>
      </c>
    </row>
    <row r="216" spans="5:13">
      <c r="E216" s="41"/>
      <c r="F216" s="41"/>
      <c r="G216" s="37">
        <f ca="1">Check!D242</f>
        <v>0</v>
      </c>
      <c r="H216" s="36">
        <v>42</v>
      </c>
      <c r="I216" s="36">
        <v>5</v>
      </c>
      <c r="J216" s="37">
        <f ca="1">Check!G242</f>
        <v>0</v>
      </c>
      <c r="K216" s="37" t="str">
        <f ca="1">Check!I242</f>
        <v/>
      </c>
      <c r="L216" s="37">
        <f ca="1">Check!J242</f>
        <v>0</v>
      </c>
      <c r="M216" s="37">
        <f ca="1">Check!U242</f>
        <v>0</v>
      </c>
    </row>
    <row r="217" spans="5:13">
      <c r="E217" s="41"/>
      <c r="F217" s="41"/>
      <c r="G217" s="37">
        <f ca="1">Check!D243</f>
        <v>0</v>
      </c>
      <c r="H217" s="36">
        <v>42</v>
      </c>
      <c r="I217" s="36">
        <v>6</v>
      </c>
      <c r="J217" s="37">
        <f ca="1">Check!G243</f>
        <v>0</v>
      </c>
      <c r="K217" s="37" t="str">
        <f ca="1">Check!I243</f>
        <v/>
      </c>
      <c r="L217" s="37">
        <f ca="1">Check!J243</f>
        <v>0</v>
      </c>
      <c r="M217" s="37">
        <f ca="1">Check!U243</f>
        <v>0</v>
      </c>
    </row>
    <row r="218" spans="5:13">
      <c r="E218" s="41"/>
      <c r="F218" s="41"/>
      <c r="G218" s="37">
        <f ca="1">Check!D244</f>
        <v>0</v>
      </c>
      <c r="H218" s="36">
        <v>42</v>
      </c>
      <c r="I218" s="36">
        <v>7</v>
      </c>
      <c r="J218" s="37">
        <f ca="1">Check!G244</f>
        <v>0</v>
      </c>
      <c r="K218" s="37" t="str">
        <f ca="1">Check!I244</f>
        <v/>
      </c>
      <c r="L218" s="37">
        <f ca="1">Check!J244</f>
        <v>0</v>
      </c>
      <c r="M218" s="37">
        <f ca="1">Check!U244</f>
        <v>0</v>
      </c>
    </row>
    <row r="219" spans="5:13">
      <c r="E219" s="41"/>
      <c r="F219" s="41"/>
      <c r="G219" s="37">
        <f ca="1">Check!D245</f>
        <v>0</v>
      </c>
      <c r="H219" s="36">
        <v>42</v>
      </c>
      <c r="I219" s="36">
        <v>8</v>
      </c>
      <c r="J219" s="37">
        <f ca="1">Check!G245</f>
        <v>0</v>
      </c>
      <c r="K219" s="37" t="str">
        <f ca="1">Check!I245</f>
        <v/>
      </c>
      <c r="L219" s="37">
        <f ca="1">Check!J245</f>
        <v>0</v>
      </c>
      <c r="M219" s="37">
        <f ca="1">Check!U245</f>
        <v>0</v>
      </c>
    </row>
    <row r="220" spans="5:13">
      <c r="E220" s="41"/>
      <c r="F220" s="41"/>
      <c r="G220" s="37">
        <f ca="1">Check!D246</f>
        <v>0</v>
      </c>
      <c r="H220" s="36">
        <v>42</v>
      </c>
      <c r="I220" s="36">
        <v>9</v>
      </c>
      <c r="J220" s="37">
        <f ca="1">Check!G246</f>
        <v>0</v>
      </c>
      <c r="K220" s="37" t="str">
        <f ca="1">Check!I246</f>
        <v/>
      </c>
      <c r="L220" s="37">
        <f ca="1">Check!J246</f>
        <v>0</v>
      </c>
      <c r="M220" s="37">
        <f ca="1">Check!U246</f>
        <v>0</v>
      </c>
    </row>
    <row r="221" spans="5:13">
      <c r="E221" s="41"/>
      <c r="F221" s="41"/>
      <c r="G221" s="37">
        <f ca="1">Check!D247</f>
        <v>0</v>
      </c>
      <c r="H221" s="36">
        <v>42</v>
      </c>
      <c r="I221" s="36">
        <v>10</v>
      </c>
      <c r="J221" s="37">
        <f ca="1">Check!G247</f>
        <v>0</v>
      </c>
      <c r="K221" s="37" t="str">
        <f ca="1">Check!I247</f>
        <v/>
      </c>
      <c r="L221" s="37">
        <f ca="1">Check!J247</f>
        <v>0</v>
      </c>
      <c r="M221" s="37">
        <f ca="1">Check!U247</f>
        <v>0</v>
      </c>
    </row>
    <row r="222" spans="5:13">
      <c r="E222" s="41"/>
      <c r="F222" s="41"/>
      <c r="G222" s="37">
        <f ca="1">Check!D248</f>
        <v>0</v>
      </c>
      <c r="H222" s="36">
        <v>42</v>
      </c>
      <c r="I222" s="36">
        <v>11</v>
      </c>
      <c r="J222" s="37">
        <f ca="1">Check!G248</f>
        <v>0</v>
      </c>
      <c r="K222" s="37" t="str">
        <f ca="1">Check!I248</f>
        <v/>
      </c>
      <c r="L222" s="37">
        <f ca="1">Check!J248</f>
        <v>0</v>
      </c>
      <c r="M222" s="37">
        <f ca="1">Check!U248</f>
        <v>0</v>
      </c>
    </row>
    <row r="223" spans="5:13">
      <c r="E223" s="41"/>
      <c r="F223" s="41"/>
      <c r="G223" s="37">
        <f ca="1">Check!D249</f>
        <v>0</v>
      </c>
      <c r="H223" s="36">
        <v>42</v>
      </c>
      <c r="I223" s="36">
        <v>12</v>
      </c>
      <c r="J223" s="37">
        <f ca="1">Check!G249</f>
        <v>0</v>
      </c>
      <c r="K223" s="37" t="str">
        <f ca="1">Check!I249</f>
        <v/>
      </c>
      <c r="L223" s="37">
        <f ca="1">Check!J249</f>
        <v>0</v>
      </c>
      <c r="M223" s="37">
        <f ca="1">Check!U249</f>
        <v>0</v>
      </c>
    </row>
    <row r="224" spans="5:13">
      <c r="E224" s="41"/>
      <c r="F224" s="41"/>
      <c r="G224" s="37">
        <f ca="1">Check!D250</f>
        <v>0</v>
      </c>
      <c r="H224" s="36">
        <v>43</v>
      </c>
      <c r="I224" s="36">
        <v>1</v>
      </c>
      <c r="J224" s="37">
        <f ca="1">Check!G250</f>
        <v>0</v>
      </c>
      <c r="K224" s="37" t="str">
        <f ca="1">Check!I250</f>
        <v/>
      </c>
      <c r="L224" s="37">
        <f ca="1">Check!J250</f>
        <v>0</v>
      </c>
      <c r="M224" s="37">
        <f ca="1">Check!U250</f>
        <v>0</v>
      </c>
    </row>
    <row r="225" spans="5:13">
      <c r="E225" s="41"/>
      <c r="F225" s="41"/>
      <c r="G225" s="37">
        <f ca="1">Check!D251</f>
        <v>0</v>
      </c>
      <c r="H225" s="36">
        <v>43</v>
      </c>
      <c r="I225" s="36">
        <v>2</v>
      </c>
      <c r="J225" s="37">
        <f ca="1">Check!G251</f>
        <v>0</v>
      </c>
      <c r="K225" s="37" t="str">
        <f ca="1">Check!I251</f>
        <v/>
      </c>
      <c r="L225" s="37">
        <f ca="1">Check!J251</f>
        <v>0</v>
      </c>
      <c r="M225" s="37">
        <f ca="1">Check!U251</f>
        <v>0</v>
      </c>
    </row>
    <row r="226" spans="5:13">
      <c r="E226" s="41"/>
      <c r="F226" s="41"/>
      <c r="G226" s="37">
        <f ca="1">Check!D252</f>
        <v>0</v>
      </c>
      <c r="H226" s="36">
        <v>43</v>
      </c>
      <c r="I226" s="36">
        <v>3</v>
      </c>
      <c r="J226" s="37">
        <f ca="1">Check!G252</f>
        <v>0</v>
      </c>
      <c r="K226" s="37" t="str">
        <f ca="1">Check!I252</f>
        <v/>
      </c>
      <c r="L226" s="37">
        <f ca="1">Check!J252</f>
        <v>0</v>
      </c>
      <c r="M226" s="37">
        <f ca="1">Check!U252</f>
        <v>0</v>
      </c>
    </row>
    <row r="227" spans="5:13">
      <c r="E227" s="41"/>
      <c r="F227" s="41"/>
      <c r="G227" s="37">
        <f ca="1">Check!D253</f>
        <v>0</v>
      </c>
      <c r="H227" s="36">
        <v>43</v>
      </c>
      <c r="I227" s="36">
        <v>4</v>
      </c>
      <c r="J227" s="37">
        <f ca="1">Check!G253</f>
        <v>0</v>
      </c>
      <c r="K227" s="37" t="str">
        <f ca="1">Check!I253</f>
        <v/>
      </c>
      <c r="L227" s="37">
        <f ca="1">Check!J253</f>
        <v>0</v>
      </c>
      <c r="M227" s="37">
        <f ca="1">Check!U253</f>
        <v>0</v>
      </c>
    </row>
    <row r="228" spans="5:13">
      <c r="E228" s="41"/>
      <c r="F228" s="41"/>
      <c r="G228" s="37">
        <f ca="1">Check!D254</f>
        <v>0</v>
      </c>
      <c r="H228" s="36">
        <v>43</v>
      </c>
      <c r="I228" s="36">
        <v>5</v>
      </c>
      <c r="J228" s="37">
        <f ca="1">Check!G254</f>
        <v>0</v>
      </c>
      <c r="K228" s="37" t="str">
        <f ca="1">Check!I254</f>
        <v/>
      </c>
      <c r="L228" s="37">
        <f ca="1">Check!J254</f>
        <v>0</v>
      </c>
      <c r="M228" s="37">
        <f ca="1">Check!U254</f>
        <v>0</v>
      </c>
    </row>
    <row r="229" spans="5:13">
      <c r="E229" s="41"/>
      <c r="F229" s="41"/>
      <c r="G229" s="37">
        <f ca="1">Check!D255</f>
        <v>0</v>
      </c>
      <c r="H229" s="36">
        <v>43</v>
      </c>
      <c r="I229" s="36">
        <v>6</v>
      </c>
      <c r="J229" s="37">
        <f ca="1">Check!G255</f>
        <v>0</v>
      </c>
      <c r="K229" s="37" t="str">
        <f ca="1">Check!I255</f>
        <v/>
      </c>
      <c r="L229" s="37">
        <f ca="1">Check!J255</f>
        <v>0</v>
      </c>
      <c r="M229" s="37">
        <f ca="1">Check!U255</f>
        <v>0</v>
      </c>
    </row>
    <row r="230" spans="5:13">
      <c r="E230" s="41"/>
      <c r="F230" s="41"/>
      <c r="G230" s="37">
        <f ca="1">Check!D256</f>
        <v>0</v>
      </c>
      <c r="H230" s="36">
        <v>43</v>
      </c>
      <c r="I230" s="36">
        <v>7</v>
      </c>
      <c r="J230" s="37">
        <f ca="1">Check!G256</f>
        <v>0</v>
      </c>
      <c r="K230" s="37" t="str">
        <f ca="1">Check!I256</f>
        <v/>
      </c>
      <c r="L230" s="37">
        <f ca="1">Check!J256</f>
        <v>0</v>
      </c>
      <c r="M230" s="37">
        <f ca="1">Check!U256</f>
        <v>0</v>
      </c>
    </row>
    <row r="231" spans="5:13">
      <c r="E231" s="41"/>
      <c r="F231" s="41"/>
      <c r="G231" s="37">
        <f ca="1">Check!D257</f>
        <v>0</v>
      </c>
      <c r="H231" s="36">
        <v>43</v>
      </c>
      <c r="I231" s="36">
        <v>8</v>
      </c>
      <c r="J231" s="37">
        <f ca="1">Check!G257</f>
        <v>0</v>
      </c>
      <c r="K231" s="37" t="str">
        <f ca="1">Check!I257</f>
        <v/>
      </c>
      <c r="L231" s="37">
        <f ca="1">Check!J257</f>
        <v>0</v>
      </c>
      <c r="M231" s="37">
        <f ca="1">Check!U257</f>
        <v>0</v>
      </c>
    </row>
    <row r="232" spans="5:13">
      <c r="E232" s="41"/>
      <c r="F232" s="41"/>
      <c r="G232" s="37">
        <f ca="1">Check!D258</f>
        <v>0</v>
      </c>
      <c r="H232" s="36">
        <v>43</v>
      </c>
      <c r="I232" s="36">
        <v>9</v>
      </c>
      <c r="J232" s="37">
        <f ca="1">Check!G258</f>
        <v>0</v>
      </c>
      <c r="K232" s="37" t="str">
        <f ca="1">Check!I258</f>
        <v/>
      </c>
      <c r="L232" s="37">
        <f ca="1">Check!J258</f>
        <v>0</v>
      </c>
      <c r="M232" s="37">
        <f ca="1">Check!U258</f>
        <v>0</v>
      </c>
    </row>
    <row r="233" spans="5:13">
      <c r="E233" s="41"/>
      <c r="F233" s="41"/>
      <c r="G233" s="37">
        <f ca="1">Check!D259</f>
        <v>0</v>
      </c>
      <c r="H233" s="36">
        <v>43</v>
      </c>
      <c r="I233" s="36">
        <v>10</v>
      </c>
      <c r="J233" s="37">
        <f ca="1">Check!G259</f>
        <v>0</v>
      </c>
      <c r="K233" s="37" t="str">
        <f ca="1">Check!I259</f>
        <v/>
      </c>
      <c r="L233" s="37">
        <f ca="1">Check!J259</f>
        <v>0</v>
      </c>
      <c r="M233" s="37">
        <f ca="1">Check!U259</f>
        <v>0</v>
      </c>
    </row>
    <row r="234" spans="5:13">
      <c r="E234" s="41"/>
      <c r="F234" s="41"/>
      <c r="G234" s="37">
        <f ca="1">Check!D260</f>
        <v>0</v>
      </c>
      <c r="H234" s="36">
        <v>43</v>
      </c>
      <c r="I234" s="36">
        <v>11</v>
      </c>
      <c r="J234" s="37">
        <f ca="1">Check!G260</f>
        <v>0</v>
      </c>
      <c r="K234" s="37" t="str">
        <f ca="1">Check!I260</f>
        <v/>
      </c>
      <c r="L234" s="37">
        <f ca="1">Check!J260</f>
        <v>0</v>
      </c>
      <c r="M234" s="37">
        <f ca="1">Check!U260</f>
        <v>0</v>
      </c>
    </row>
    <row r="235" spans="5:13">
      <c r="E235" s="41"/>
      <c r="F235" s="41"/>
      <c r="G235" s="37">
        <f ca="1">Check!D261</f>
        <v>0</v>
      </c>
      <c r="H235" s="36">
        <v>43</v>
      </c>
      <c r="I235" s="36">
        <v>12</v>
      </c>
      <c r="J235" s="37">
        <f ca="1">Check!G261</f>
        <v>0</v>
      </c>
      <c r="K235" s="37" t="str">
        <f ca="1">Check!I261</f>
        <v/>
      </c>
      <c r="L235" s="37">
        <f ca="1">Check!J261</f>
        <v>0</v>
      </c>
      <c r="M235" s="37">
        <f ca="1">Check!U261</f>
        <v>0</v>
      </c>
    </row>
    <row r="236" spans="5:13">
      <c r="E236" s="41"/>
      <c r="F236" s="41"/>
      <c r="G236" s="37">
        <f ca="1">Check!D262</f>
        <v>0</v>
      </c>
      <c r="H236" s="36">
        <v>44</v>
      </c>
      <c r="I236" s="36">
        <v>1</v>
      </c>
      <c r="J236" s="37">
        <f ca="1">Check!G262</f>
        <v>0</v>
      </c>
      <c r="K236" s="37" t="str">
        <f ca="1">Check!I262</f>
        <v/>
      </c>
      <c r="L236" s="37">
        <f ca="1">Check!J262</f>
        <v>0</v>
      </c>
      <c r="M236" s="37">
        <f ca="1">Check!U262</f>
        <v>0</v>
      </c>
    </row>
    <row r="237" spans="5:13">
      <c r="E237" s="41"/>
      <c r="F237" s="41"/>
      <c r="G237" s="37">
        <f ca="1">Check!D263</f>
        <v>0</v>
      </c>
      <c r="H237" s="36">
        <v>44</v>
      </c>
      <c r="I237" s="36">
        <v>2</v>
      </c>
      <c r="J237" s="37">
        <f ca="1">Check!G263</f>
        <v>0</v>
      </c>
      <c r="K237" s="37" t="str">
        <f ca="1">Check!I263</f>
        <v/>
      </c>
      <c r="L237" s="37">
        <f ca="1">Check!J263</f>
        <v>0</v>
      </c>
      <c r="M237" s="37">
        <f ca="1">Check!U263</f>
        <v>0</v>
      </c>
    </row>
    <row r="238" spans="5:13">
      <c r="E238" s="41"/>
      <c r="F238" s="41"/>
      <c r="G238" s="37">
        <f ca="1">Check!D264</f>
        <v>0</v>
      </c>
      <c r="H238" s="36">
        <v>44</v>
      </c>
      <c r="I238" s="36">
        <v>3</v>
      </c>
      <c r="J238" s="37">
        <f ca="1">Check!G264</f>
        <v>0</v>
      </c>
      <c r="K238" s="37" t="str">
        <f ca="1">Check!I264</f>
        <v/>
      </c>
      <c r="L238" s="37">
        <f ca="1">Check!J264</f>
        <v>0</v>
      </c>
      <c r="M238" s="37">
        <f ca="1">Check!U264</f>
        <v>0</v>
      </c>
    </row>
    <row r="239" spans="5:13">
      <c r="E239" s="41"/>
      <c r="F239" s="41"/>
      <c r="G239" s="37">
        <f ca="1">Check!D265</f>
        <v>0</v>
      </c>
      <c r="H239" s="36">
        <v>44</v>
      </c>
      <c r="I239" s="36">
        <v>4</v>
      </c>
      <c r="J239" s="37">
        <f ca="1">Check!G265</f>
        <v>0</v>
      </c>
      <c r="K239" s="37" t="str">
        <f ca="1">Check!I265</f>
        <v/>
      </c>
      <c r="L239" s="37">
        <f ca="1">Check!J265</f>
        <v>0</v>
      </c>
      <c r="M239" s="37">
        <f ca="1">Check!U265</f>
        <v>0</v>
      </c>
    </row>
    <row r="240" spans="5:13">
      <c r="E240" s="41"/>
      <c r="F240" s="41"/>
      <c r="G240" s="37">
        <f ca="1">Check!D266</f>
        <v>0</v>
      </c>
      <c r="H240" s="36">
        <v>44</v>
      </c>
      <c r="I240" s="36">
        <v>5</v>
      </c>
      <c r="J240" s="37">
        <f ca="1">Check!G266</f>
        <v>0</v>
      </c>
      <c r="K240" s="37" t="str">
        <f ca="1">Check!I266</f>
        <v/>
      </c>
      <c r="L240" s="37">
        <f ca="1">Check!J266</f>
        <v>0</v>
      </c>
      <c r="M240" s="37">
        <f ca="1">Check!U266</f>
        <v>0</v>
      </c>
    </row>
    <row r="241" spans="5:13">
      <c r="E241" s="41"/>
      <c r="F241" s="41"/>
      <c r="G241" s="37">
        <f ca="1">Check!D267</f>
        <v>0</v>
      </c>
      <c r="H241" s="36">
        <v>44</v>
      </c>
      <c r="I241" s="36">
        <v>6</v>
      </c>
      <c r="J241" s="37">
        <f ca="1">Check!G267</f>
        <v>0</v>
      </c>
      <c r="K241" s="37" t="str">
        <f ca="1">Check!I267</f>
        <v/>
      </c>
      <c r="L241" s="37">
        <f ca="1">Check!J267</f>
        <v>0</v>
      </c>
      <c r="M241" s="37">
        <f ca="1">Check!U267</f>
        <v>0</v>
      </c>
    </row>
    <row r="242" spans="5:13">
      <c r="E242" s="41"/>
      <c r="F242" s="41"/>
      <c r="G242" s="37">
        <f ca="1">Check!D268</f>
        <v>0</v>
      </c>
      <c r="H242" s="36">
        <v>44</v>
      </c>
      <c r="I242" s="36">
        <v>7</v>
      </c>
      <c r="J242" s="37">
        <f ca="1">Check!G268</f>
        <v>0</v>
      </c>
      <c r="K242" s="37" t="str">
        <f ca="1">Check!I268</f>
        <v/>
      </c>
      <c r="L242" s="37">
        <f ca="1">Check!J268</f>
        <v>0</v>
      </c>
      <c r="M242" s="37">
        <f ca="1">Check!U268</f>
        <v>0</v>
      </c>
    </row>
    <row r="243" spans="5:13">
      <c r="E243" s="41"/>
      <c r="F243" s="41"/>
      <c r="G243" s="37">
        <f ca="1">Check!D269</f>
        <v>0</v>
      </c>
      <c r="H243" s="36">
        <v>44</v>
      </c>
      <c r="I243" s="36">
        <v>8</v>
      </c>
      <c r="J243" s="37">
        <f ca="1">Check!G269</f>
        <v>0</v>
      </c>
      <c r="K243" s="37" t="str">
        <f ca="1">Check!I269</f>
        <v/>
      </c>
      <c r="L243" s="37">
        <f ca="1">Check!J269</f>
        <v>0</v>
      </c>
      <c r="M243" s="37">
        <f ca="1">Check!U269</f>
        <v>0</v>
      </c>
    </row>
    <row r="244" spans="5:13">
      <c r="E244" s="41"/>
      <c r="F244" s="41"/>
      <c r="G244" s="37">
        <f ca="1">Check!D270</f>
        <v>0</v>
      </c>
      <c r="H244" s="36">
        <v>44</v>
      </c>
      <c r="I244" s="36">
        <v>9</v>
      </c>
      <c r="J244" s="37">
        <f ca="1">Check!G270</f>
        <v>0</v>
      </c>
      <c r="K244" s="37" t="str">
        <f ca="1">Check!I270</f>
        <v/>
      </c>
      <c r="L244" s="37">
        <f ca="1">Check!J270</f>
        <v>0</v>
      </c>
      <c r="M244" s="37">
        <f ca="1">Check!U270</f>
        <v>0</v>
      </c>
    </row>
    <row r="245" spans="5:13">
      <c r="E245" s="41"/>
      <c r="F245" s="41"/>
      <c r="G245" s="37">
        <f ca="1">Check!D271</f>
        <v>0</v>
      </c>
      <c r="H245" s="36">
        <v>44</v>
      </c>
      <c r="I245" s="36">
        <v>10</v>
      </c>
      <c r="J245" s="37">
        <f ca="1">Check!G271</f>
        <v>0</v>
      </c>
      <c r="K245" s="37" t="str">
        <f ca="1">Check!I271</f>
        <v/>
      </c>
      <c r="L245" s="37">
        <f ca="1">Check!J271</f>
        <v>0</v>
      </c>
      <c r="M245" s="37">
        <f ca="1">Check!U271</f>
        <v>0</v>
      </c>
    </row>
    <row r="246" spans="5:13">
      <c r="E246" s="41"/>
      <c r="F246" s="41"/>
      <c r="G246" s="37">
        <f ca="1">Check!D272</f>
        <v>0</v>
      </c>
      <c r="H246" s="36">
        <v>44</v>
      </c>
      <c r="I246" s="36">
        <v>11</v>
      </c>
      <c r="J246" s="37">
        <f ca="1">Check!G272</f>
        <v>0</v>
      </c>
      <c r="K246" s="37" t="str">
        <f ca="1">Check!I272</f>
        <v/>
      </c>
      <c r="L246" s="37">
        <f ca="1">Check!J272</f>
        <v>0</v>
      </c>
      <c r="M246" s="37">
        <f ca="1">Check!U272</f>
        <v>0</v>
      </c>
    </row>
    <row r="247" spans="5:13">
      <c r="E247" s="41"/>
      <c r="F247" s="41"/>
      <c r="G247" s="37">
        <f ca="1">Check!D273</f>
        <v>0</v>
      </c>
      <c r="H247" s="36">
        <v>44</v>
      </c>
      <c r="I247" s="36">
        <v>12</v>
      </c>
      <c r="J247" s="37">
        <f ca="1">Check!G273</f>
        <v>0</v>
      </c>
      <c r="K247" s="37" t="str">
        <f ca="1">Check!I273</f>
        <v/>
      </c>
      <c r="L247" s="37">
        <f ca="1">Check!J273</f>
        <v>0</v>
      </c>
      <c r="M247" s="37">
        <f ca="1">Check!U273</f>
        <v>0</v>
      </c>
    </row>
    <row r="248" spans="5:13">
      <c r="E248" s="41"/>
      <c r="F248" s="41"/>
      <c r="G248" s="37">
        <f ca="1">Check!D274</f>
        <v>0</v>
      </c>
      <c r="H248" s="36">
        <v>45</v>
      </c>
      <c r="I248" s="36">
        <v>1</v>
      </c>
      <c r="J248" s="37">
        <f ca="1">Check!G274</f>
        <v>0</v>
      </c>
      <c r="K248" s="37" t="str">
        <f ca="1">Check!I274</f>
        <v/>
      </c>
      <c r="L248" s="37">
        <f ca="1">Check!J274</f>
        <v>0</v>
      </c>
      <c r="M248" s="37">
        <f ca="1">Check!U274</f>
        <v>0</v>
      </c>
    </row>
    <row r="249" spans="5:13">
      <c r="E249" s="41"/>
      <c r="F249" s="41"/>
      <c r="G249" s="37">
        <f ca="1">Check!D275</f>
        <v>0</v>
      </c>
      <c r="H249" s="36">
        <v>45</v>
      </c>
      <c r="I249" s="36">
        <v>2</v>
      </c>
      <c r="J249" s="37">
        <f ca="1">Check!G275</f>
        <v>0</v>
      </c>
      <c r="K249" s="37" t="str">
        <f ca="1">Check!I275</f>
        <v/>
      </c>
      <c r="L249" s="37">
        <f ca="1">Check!J275</f>
        <v>0</v>
      </c>
      <c r="M249" s="37">
        <f ca="1">Check!U275</f>
        <v>0</v>
      </c>
    </row>
    <row r="250" spans="5:13">
      <c r="E250" s="41"/>
      <c r="F250" s="41"/>
      <c r="G250" s="37">
        <f ca="1">Check!D276</f>
        <v>0</v>
      </c>
      <c r="H250" s="36">
        <v>45</v>
      </c>
      <c r="I250" s="36">
        <v>3</v>
      </c>
      <c r="J250" s="37">
        <f ca="1">Check!G276</f>
        <v>0</v>
      </c>
      <c r="K250" s="37" t="str">
        <f ca="1">Check!I276</f>
        <v/>
      </c>
      <c r="L250" s="37">
        <f ca="1">Check!J276</f>
        <v>0</v>
      </c>
      <c r="M250" s="37">
        <f ca="1">Check!U276</f>
        <v>0</v>
      </c>
    </row>
    <row r="251" spans="5:13">
      <c r="E251" s="41"/>
      <c r="F251" s="41"/>
      <c r="G251" s="37">
        <f ca="1">Check!D277</f>
        <v>0</v>
      </c>
      <c r="H251" s="36">
        <v>45</v>
      </c>
      <c r="I251" s="36">
        <v>4</v>
      </c>
      <c r="J251" s="37">
        <f ca="1">Check!G277</f>
        <v>0</v>
      </c>
      <c r="K251" s="37" t="str">
        <f ca="1">Check!I277</f>
        <v/>
      </c>
      <c r="L251" s="37">
        <f ca="1">Check!J277</f>
        <v>0</v>
      </c>
      <c r="M251" s="37">
        <f ca="1">Check!U277</f>
        <v>0</v>
      </c>
    </row>
    <row r="252" spans="5:13">
      <c r="E252" s="41"/>
      <c r="F252" s="41"/>
      <c r="G252" s="37">
        <f ca="1">Check!D278</f>
        <v>0</v>
      </c>
      <c r="H252" s="36">
        <v>45</v>
      </c>
      <c r="I252" s="36">
        <v>5</v>
      </c>
      <c r="J252" s="37">
        <f ca="1">Check!G278</f>
        <v>0</v>
      </c>
      <c r="K252" s="37" t="str">
        <f ca="1">Check!I278</f>
        <v/>
      </c>
      <c r="L252" s="37">
        <f ca="1">Check!J278</f>
        <v>0</v>
      </c>
      <c r="M252" s="37">
        <f ca="1">Check!U278</f>
        <v>0</v>
      </c>
    </row>
    <row r="253" spans="5:13">
      <c r="E253" s="41"/>
      <c r="F253" s="41"/>
      <c r="G253" s="37">
        <f ca="1">Check!D279</f>
        <v>0</v>
      </c>
      <c r="H253" s="36">
        <v>45</v>
      </c>
      <c r="I253" s="36">
        <v>6</v>
      </c>
      <c r="J253" s="37">
        <f ca="1">Check!G279</f>
        <v>0</v>
      </c>
      <c r="K253" s="37" t="str">
        <f ca="1">Check!I279</f>
        <v/>
      </c>
      <c r="L253" s="37">
        <f ca="1">Check!J279</f>
        <v>0</v>
      </c>
      <c r="M253" s="37">
        <f ca="1">Check!U279</f>
        <v>0</v>
      </c>
    </row>
    <row r="254" spans="5:13">
      <c r="E254" s="41"/>
      <c r="F254" s="41"/>
      <c r="G254" s="37">
        <f ca="1">Check!D280</f>
        <v>0</v>
      </c>
      <c r="H254" s="36">
        <v>45</v>
      </c>
      <c r="I254" s="36">
        <v>7</v>
      </c>
      <c r="J254" s="37">
        <f ca="1">Check!G280</f>
        <v>0</v>
      </c>
      <c r="K254" s="37" t="str">
        <f ca="1">Check!I280</f>
        <v/>
      </c>
      <c r="L254" s="37">
        <f ca="1">Check!J280</f>
        <v>0</v>
      </c>
      <c r="M254" s="37">
        <f ca="1">Check!U280</f>
        <v>0</v>
      </c>
    </row>
    <row r="255" spans="5:13">
      <c r="E255" s="41"/>
      <c r="F255" s="41"/>
      <c r="G255" s="37">
        <f ca="1">Check!D281</f>
        <v>0</v>
      </c>
      <c r="H255" s="36">
        <v>45</v>
      </c>
      <c r="I255" s="36">
        <v>8</v>
      </c>
      <c r="J255" s="37">
        <f ca="1">Check!G281</f>
        <v>0</v>
      </c>
      <c r="K255" s="37" t="str">
        <f ca="1">Check!I281</f>
        <v/>
      </c>
      <c r="L255" s="37">
        <f ca="1">Check!J281</f>
        <v>0</v>
      </c>
      <c r="M255" s="37">
        <f ca="1">Check!U281</f>
        <v>0</v>
      </c>
    </row>
    <row r="256" spans="5:13">
      <c r="E256" s="41"/>
      <c r="F256" s="41"/>
      <c r="G256" s="37">
        <f ca="1">Check!D282</f>
        <v>0</v>
      </c>
      <c r="H256" s="36">
        <v>45</v>
      </c>
      <c r="I256" s="36">
        <v>9</v>
      </c>
      <c r="J256" s="37">
        <f ca="1">Check!G282</f>
        <v>0</v>
      </c>
      <c r="K256" s="37" t="str">
        <f ca="1">Check!I282</f>
        <v/>
      </c>
      <c r="L256" s="37">
        <f ca="1">Check!J282</f>
        <v>0</v>
      </c>
      <c r="M256" s="37">
        <f ca="1">Check!U282</f>
        <v>0</v>
      </c>
    </row>
    <row r="257" spans="5:13">
      <c r="E257" s="41"/>
      <c r="F257" s="41"/>
      <c r="G257" s="37">
        <f ca="1">Check!D283</f>
        <v>0</v>
      </c>
      <c r="H257" s="36">
        <v>45</v>
      </c>
      <c r="I257" s="36">
        <v>10</v>
      </c>
      <c r="J257" s="37">
        <f ca="1">Check!G283</f>
        <v>0</v>
      </c>
      <c r="K257" s="37" t="str">
        <f ca="1">Check!I283</f>
        <v/>
      </c>
      <c r="L257" s="37">
        <f ca="1">Check!J283</f>
        <v>0</v>
      </c>
      <c r="M257" s="37">
        <f ca="1">Check!U283</f>
        <v>0</v>
      </c>
    </row>
    <row r="258" spans="5:13">
      <c r="E258" s="41"/>
      <c r="F258" s="41"/>
      <c r="G258" s="37">
        <f ca="1">Check!D284</f>
        <v>0</v>
      </c>
      <c r="H258" s="36">
        <v>45</v>
      </c>
      <c r="I258" s="36">
        <v>11</v>
      </c>
      <c r="J258" s="37">
        <f ca="1">Check!G284</f>
        <v>0</v>
      </c>
      <c r="K258" s="37" t="str">
        <f ca="1">Check!I284</f>
        <v/>
      </c>
      <c r="L258" s="37">
        <f ca="1">Check!J284</f>
        <v>0</v>
      </c>
      <c r="M258" s="37">
        <f ca="1">Check!U284</f>
        <v>0</v>
      </c>
    </row>
    <row r="259" spans="5:13">
      <c r="E259" s="41"/>
      <c r="F259" s="41"/>
      <c r="G259" s="37">
        <f ca="1">Check!D285</f>
        <v>0</v>
      </c>
      <c r="H259" s="36">
        <v>45</v>
      </c>
      <c r="I259" s="36">
        <v>12</v>
      </c>
      <c r="J259" s="37">
        <f ca="1">Check!G285</f>
        <v>0</v>
      </c>
      <c r="K259" s="37" t="str">
        <f ca="1">Check!I285</f>
        <v/>
      </c>
      <c r="L259" s="37">
        <f ca="1">Check!J285</f>
        <v>0</v>
      </c>
      <c r="M259" s="37">
        <f ca="1">Check!U285</f>
        <v>0</v>
      </c>
    </row>
    <row r="260" spans="5:13">
      <c r="E260" s="41"/>
      <c r="F260" s="41"/>
      <c r="G260" s="37">
        <f ca="1">Check!D286</f>
        <v>0</v>
      </c>
      <c r="H260" s="36">
        <v>46</v>
      </c>
      <c r="I260" s="36">
        <v>1</v>
      </c>
      <c r="J260" s="37">
        <f ca="1">Check!G286</f>
        <v>0</v>
      </c>
      <c r="K260" s="37" t="str">
        <f ca="1">Check!I286</f>
        <v/>
      </c>
      <c r="L260" s="37">
        <f ca="1">Check!J286</f>
        <v>0</v>
      </c>
      <c r="M260" s="37">
        <f ca="1">Check!U286</f>
        <v>0</v>
      </c>
    </row>
    <row r="261" spans="5:13">
      <c r="E261" s="41"/>
      <c r="F261" s="41"/>
      <c r="G261" s="37">
        <f ca="1">Check!D287</f>
        <v>0</v>
      </c>
      <c r="H261" s="36">
        <v>46</v>
      </c>
      <c r="I261" s="36">
        <v>2</v>
      </c>
      <c r="J261" s="37">
        <f ca="1">Check!G287</f>
        <v>0</v>
      </c>
      <c r="K261" s="37" t="str">
        <f ca="1">Check!I287</f>
        <v/>
      </c>
      <c r="L261" s="37">
        <f ca="1">Check!J287</f>
        <v>0</v>
      </c>
      <c r="M261" s="37">
        <f ca="1">Check!U287</f>
        <v>0</v>
      </c>
    </row>
    <row r="262" spans="5:13">
      <c r="E262" s="41"/>
      <c r="F262" s="41"/>
      <c r="G262" s="37">
        <f ca="1">Check!D288</f>
        <v>0</v>
      </c>
      <c r="H262" s="36">
        <v>46</v>
      </c>
      <c r="I262" s="36">
        <v>3</v>
      </c>
      <c r="J262" s="37">
        <f ca="1">Check!G288</f>
        <v>0</v>
      </c>
      <c r="K262" s="37" t="str">
        <f ca="1">Check!I288</f>
        <v/>
      </c>
      <c r="L262" s="37">
        <f ca="1">Check!J288</f>
        <v>0</v>
      </c>
      <c r="M262" s="37">
        <f ca="1">Check!U288</f>
        <v>0</v>
      </c>
    </row>
    <row r="263" spans="5:13">
      <c r="E263" s="41"/>
      <c r="F263" s="41"/>
      <c r="G263" s="37">
        <f ca="1">Check!D289</f>
        <v>0</v>
      </c>
      <c r="H263" s="36">
        <v>46</v>
      </c>
      <c r="I263" s="36">
        <v>4</v>
      </c>
      <c r="J263" s="37">
        <f ca="1">Check!G289</f>
        <v>0</v>
      </c>
      <c r="K263" s="37" t="str">
        <f ca="1">Check!I289</f>
        <v/>
      </c>
      <c r="L263" s="37">
        <f ca="1">Check!J289</f>
        <v>0</v>
      </c>
      <c r="M263" s="37">
        <f ca="1">Check!U289</f>
        <v>0</v>
      </c>
    </row>
    <row r="264" spans="5:13">
      <c r="E264" s="41"/>
      <c r="F264" s="41"/>
      <c r="G264" s="37">
        <f ca="1">Check!D290</f>
        <v>0</v>
      </c>
      <c r="H264" s="36">
        <v>46</v>
      </c>
      <c r="I264" s="36">
        <v>5</v>
      </c>
      <c r="J264" s="37">
        <f ca="1">Check!G290</f>
        <v>0</v>
      </c>
      <c r="K264" s="37" t="str">
        <f ca="1">Check!I290</f>
        <v/>
      </c>
      <c r="L264" s="37">
        <f ca="1">Check!J290</f>
        <v>0</v>
      </c>
      <c r="M264" s="37">
        <f ca="1">Check!U290</f>
        <v>0</v>
      </c>
    </row>
    <row r="265" spans="5:13">
      <c r="E265" s="41"/>
      <c r="F265" s="41"/>
      <c r="G265" s="37">
        <f ca="1">Check!D291</f>
        <v>0</v>
      </c>
      <c r="H265" s="36">
        <v>46</v>
      </c>
      <c r="I265" s="36">
        <v>6</v>
      </c>
      <c r="J265" s="37">
        <f ca="1">Check!G291</f>
        <v>0</v>
      </c>
      <c r="K265" s="37" t="str">
        <f ca="1">Check!I291</f>
        <v/>
      </c>
      <c r="L265" s="37">
        <f ca="1">Check!J291</f>
        <v>0</v>
      </c>
      <c r="M265" s="37">
        <f ca="1">Check!U291</f>
        <v>0</v>
      </c>
    </row>
    <row r="266" spans="5:13">
      <c r="E266" s="41"/>
      <c r="F266" s="41"/>
      <c r="G266" s="37">
        <f ca="1">Check!D292</f>
        <v>0</v>
      </c>
      <c r="H266" s="36">
        <v>46</v>
      </c>
      <c r="I266" s="36">
        <v>7</v>
      </c>
      <c r="J266" s="37">
        <f ca="1">Check!G292</f>
        <v>0</v>
      </c>
      <c r="K266" s="37" t="str">
        <f ca="1">Check!I292</f>
        <v/>
      </c>
      <c r="L266" s="37">
        <f ca="1">Check!J292</f>
        <v>0</v>
      </c>
      <c r="M266" s="37">
        <f ca="1">Check!U292</f>
        <v>0</v>
      </c>
    </row>
    <row r="267" spans="5:13">
      <c r="E267" s="41"/>
      <c r="F267" s="41"/>
      <c r="G267" s="37">
        <f ca="1">Check!D293</f>
        <v>0</v>
      </c>
      <c r="H267" s="36">
        <v>46</v>
      </c>
      <c r="I267" s="36">
        <v>8</v>
      </c>
      <c r="J267" s="37">
        <f ca="1">Check!G293</f>
        <v>0</v>
      </c>
      <c r="K267" s="37" t="str">
        <f ca="1">Check!I293</f>
        <v/>
      </c>
      <c r="L267" s="37">
        <f ca="1">Check!J293</f>
        <v>0</v>
      </c>
      <c r="M267" s="37">
        <f ca="1">Check!U293</f>
        <v>0</v>
      </c>
    </row>
    <row r="268" spans="5:13">
      <c r="E268" s="41"/>
      <c r="F268" s="41"/>
      <c r="G268" s="37">
        <f ca="1">Check!D294</f>
        <v>0</v>
      </c>
      <c r="H268" s="36">
        <v>46</v>
      </c>
      <c r="I268" s="36">
        <v>9</v>
      </c>
      <c r="J268" s="37">
        <f ca="1">Check!G294</f>
        <v>0</v>
      </c>
      <c r="K268" s="37" t="str">
        <f ca="1">Check!I294</f>
        <v/>
      </c>
      <c r="L268" s="37">
        <f ca="1">Check!J294</f>
        <v>0</v>
      </c>
      <c r="M268" s="37">
        <f ca="1">Check!U294</f>
        <v>0</v>
      </c>
    </row>
    <row r="269" spans="5:13">
      <c r="E269" s="41"/>
      <c r="F269" s="41"/>
      <c r="G269" s="37">
        <f ca="1">Check!D295</f>
        <v>0</v>
      </c>
      <c r="H269" s="36">
        <v>46</v>
      </c>
      <c r="I269" s="36">
        <v>10</v>
      </c>
      <c r="J269" s="37">
        <f ca="1">Check!G295</f>
        <v>0</v>
      </c>
      <c r="K269" s="37" t="str">
        <f ca="1">Check!I295</f>
        <v/>
      </c>
      <c r="L269" s="37">
        <f ca="1">Check!J295</f>
        <v>0</v>
      </c>
      <c r="M269" s="37">
        <f ca="1">Check!U295</f>
        <v>0</v>
      </c>
    </row>
    <row r="270" spans="5:13">
      <c r="E270" s="41"/>
      <c r="F270" s="41"/>
      <c r="G270" s="37">
        <f ca="1">Check!D296</f>
        <v>0</v>
      </c>
      <c r="H270" s="36">
        <v>46</v>
      </c>
      <c r="I270" s="36">
        <v>11</v>
      </c>
      <c r="J270" s="37">
        <f ca="1">Check!G296</f>
        <v>0</v>
      </c>
      <c r="K270" s="37" t="str">
        <f ca="1">Check!I296</f>
        <v/>
      </c>
      <c r="L270" s="37">
        <f ca="1">Check!J296</f>
        <v>0</v>
      </c>
      <c r="M270" s="37">
        <f ca="1">Check!U296</f>
        <v>0</v>
      </c>
    </row>
    <row r="271" spans="5:13">
      <c r="E271" s="41"/>
      <c r="F271" s="41"/>
      <c r="G271" s="37">
        <f ca="1">Check!D297</f>
        <v>0</v>
      </c>
      <c r="H271" s="36">
        <v>46</v>
      </c>
      <c r="I271" s="36">
        <v>12</v>
      </c>
      <c r="J271" s="37">
        <f ca="1">Check!G297</f>
        <v>0</v>
      </c>
      <c r="K271" s="37" t="str">
        <f ca="1">Check!I297</f>
        <v/>
      </c>
      <c r="L271" s="37">
        <f ca="1">Check!J297</f>
        <v>0</v>
      </c>
      <c r="M271" s="37">
        <f ca="1">Check!U297</f>
        <v>0</v>
      </c>
    </row>
    <row r="272" spans="5:13">
      <c r="E272" s="41"/>
      <c r="F272" s="41"/>
      <c r="G272" s="37">
        <f ca="1">Check!D298</f>
        <v>0</v>
      </c>
      <c r="H272" s="36">
        <v>47</v>
      </c>
      <c r="I272" s="36">
        <v>1</v>
      </c>
      <c r="J272" s="37">
        <f ca="1">Check!G298</f>
        <v>0</v>
      </c>
      <c r="K272" s="37" t="str">
        <f ca="1">Check!I298</f>
        <v/>
      </c>
      <c r="L272" s="37">
        <f ca="1">Check!J298</f>
        <v>0</v>
      </c>
      <c r="M272" s="37">
        <f ca="1">Check!U298</f>
        <v>0</v>
      </c>
    </row>
    <row r="273" spans="5:13">
      <c r="E273" s="41"/>
      <c r="F273" s="41"/>
      <c r="G273" s="37">
        <f ca="1">Check!D299</f>
        <v>0</v>
      </c>
      <c r="H273" s="36">
        <v>47</v>
      </c>
      <c r="I273" s="36">
        <v>2</v>
      </c>
      <c r="J273" s="37">
        <f ca="1">Check!G299</f>
        <v>0</v>
      </c>
      <c r="K273" s="37" t="str">
        <f ca="1">Check!I299</f>
        <v/>
      </c>
      <c r="L273" s="37">
        <f ca="1">Check!J299</f>
        <v>0</v>
      </c>
      <c r="M273" s="37">
        <f ca="1">Check!U299</f>
        <v>0</v>
      </c>
    </row>
    <row r="274" spans="5:13">
      <c r="E274" s="41"/>
      <c r="F274" s="41"/>
      <c r="G274" s="37">
        <f ca="1">Check!D300</f>
        <v>0</v>
      </c>
      <c r="H274" s="36">
        <v>47</v>
      </c>
      <c r="I274" s="36">
        <v>3</v>
      </c>
      <c r="J274" s="37">
        <f ca="1">Check!G300</f>
        <v>0</v>
      </c>
      <c r="K274" s="37" t="str">
        <f ca="1">Check!I300</f>
        <v/>
      </c>
      <c r="L274" s="37">
        <f ca="1">Check!J300</f>
        <v>0</v>
      </c>
      <c r="M274" s="37">
        <f ca="1">Check!U300</f>
        <v>0</v>
      </c>
    </row>
    <row r="275" spans="5:13">
      <c r="E275" s="41"/>
      <c r="F275" s="41"/>
      <c r="G275" s="37">
        <f ca="1">Check!D301</f>
        <v>0</v>
      </c>
      <c r="H275" s="36">
        <v>47</v>
      </c>
      <c r="I275" s="36">
        <v>4</v>
      </c>
      <c r="J275" s="37">
        <f ca="1">Check!G301</f>
        <v>0</v>
      </c>
      <c r="K275" s="37" t="str">
        <f ca="1">Check!I301</f>
        <v/>
      </c>
      <c r="L275" s="37">
        <f ca="1">Check!J301</f>
        <v>0</v>
      </c>
      <c r="M275" s="37">
        <f ca="1">Check!U301</f>
        <v>0</v>
      </c>
    </row>
    <row r="276" spans="5:13">
      <c r="E276" s="41"/>
      <c r="F276" s="41"/>
      <c r="G276" s="37">
        <f ca="1">Check!D302</f>
        <v>0</v>
      </c>
      <c r="H276" s="36">
        <v>47</v>
      </c>
      <c r="I276" s="36">
        <v>5</v>
      </c>
      <c r="J276" s="37">
        <f ca="1">Check!G302</f>
        <v>0</v>
      </c>
      <c r="K276" s="37" t="str">
        <f ca="1">Check!I302</f>
        <v/>
      </c>
      <c r="L276" s="37">
        <f ca="1">Check!J302</f>
        <v>0</v>
      </c>
      <c r="M276" s="37">
        <f ca="1">Check!U302</f>
        <v>0</v>
      </c>
    </row>
    <row r="277" spans="5:13">
      <c r="E277" s="41"/>
      <c r="F277" s="41"/>
      <c r="G277" s="37">
        <f ca="1">Check!D303</f>
        <v>0</v>
      </c>
      <c r="H277" s="36">
        <v>47</v>
      </c>
      <c r="I277" s="36">
        <v>6</v>
      </c>
      <c r="J277" s="37">
        <f ca="1">Check!G303</f>
        <v>0</v>
      </c>
      <c r="K277" s="37" t="str">
        <f ca="1">Check!I303</f>
        <v/>
      </c>
      <c r="L277" s="37">
        <f ca="1">Check!J303</f>
        <v>0</v>
      </c>
      <c r="M277" s="37">
        <f ca="1">Check!U303</f>
        <v>0</v>
      </c>
    </row>
    <row r="278" spans="5:13">
      <c r="E278" s="41"/>
      <c r="F278" s="41"/>
      <c r="G278" s="37">
        <f ca="1">Check!D304</f>
        <v>0</v>
      </c>
      <c r="H278" s="36">
        <v>47</v>
      </c>
      <c r="I278" s="36">
        <v>7</v>
      </c>
      <c r="J278" s="37">
        <f ca="1">Check!G304</f>
        <v>0</v>
      </c>
      <c r="K278" s="37" t="str">
        <f ca="1">Check!I304</f>
        <v/>
      </c>
      <c r="L278" s="37">
        <f ca="1">Check!J304</f>
        <v>0</v>
      </c>
      <c r="M278" s="37">
        <f ca="1">Check!U304</f>
        <v>0</v>
      </c>
    </row>
    <row r="279" spans="5:13">
      <c r="E279" s="41"/>
      <c r="F279" s="41"/>
      <c r="G279" s="37">
        <f ca="1">Check!D305</f>
        <v>0</v>
      </c>
      <c r="H279" s="36">
        <v>47</v>
      </c>
      <c r="I279" s="36">
        <v>8</v>
      </c>
      <c r="J279" s="37">
        <f ca="1">Check!G305</f>
        <v>0</v>
      </c>
      <c r="K279" s="37" t="str">
        <f ca="1">Check!I305</f>
        <v/>
      </c>
      <c r="L279" s="37">
        <f ca="1">Check!J305</f>
        <v>0</v>
      </c>
      <c r="M279" s="37">
        <f ca="1">Check!U305</f>
        <v>0</v>
      </c>
    </row>
    <row r="280" spans="5:13">
      <c r="E280" s="41"/>
      <c r="F280" s="41"/>
      <c r="G280" s="37">
        <f ca="1">Check!D306</f>
        <v>0</v>
      </c>
      <c r="H280" s="36">
        <v>47</v>
      </c>
      <c r="I280" s="36">
        <v>9</v>
      </c>
      <c r="J280" s="37">
        <f ca="1">Check!G306</f>
        <v>0</v>
      </c>
      <c r="K280" s="37" t="str">
        <f ca="1">Check!I306</f>
        <v/>
      </c>
      <c r="L280" s="37">
        <f ca="1">Check!J306</f>
        <v>0</v>
      </c>
      <c r="M280" s="37">
        <f ca="1">Check!U306</f>
        <v>0</v>
      </c>
    </row>
    <row r="281" spans="5:13">
      <c r="E281" s="41"/>
      <c r="F281" s="41"/>
      <c r="G281" s="37">
        <f ca="1">Check!D307</f>
        <v>0</v>
      </c>
      <c r="H281" s="36">
        <v>47</v>
      </c>
      <c r="I281" s="36">
        <v>10</v>
      </c>
      <c r="J281" s="37">
        <f ca="1">Check!G307</f>
        <v>0</v>
      </c>
      <c r="K281" s="37" t="str">
        <f ca="1">Check!I307</f>
        <v/>
      </c>
      <c r="L281" s="37">
        <f ca="1">Check!J307</f>
        <v>0</v>
      </c>
      <c r="M281" s="37">
        <f ca="1">Check!U307</f>
        <v>0</v>
      </c>
    </row>
    <row r="282" spans="5:13">
      <c r="E282" s="41"/>
      <c r="F282" s="41"/>
      <c r="G282" s="37">
        <f ca="1">Check!D308</f>
        <v>0</v>
      </c>
      <c r="H282" s="36">
        <v>47</v>
      </c>
      <c r="I282" s="36">
        <v>11</v>
      </c>
      <c r="J282" s="37">
        <f ca="1">Check!G308</f>
        <v>0</v>
      </c>
      <c r="K282" s="37" t="str">
        <f ca="1">Check!I308</f>
        <v/>
      </c>
      <c r="L282" s="37">
        <f ca="1">Check!J308</f>
        <v>0</v>
      </c>
      <c r="M282" s="37">
        <f ca="1">Check!U308</f>
        <v>0</v>
      </c>
    </row>
    <row r="283" spans="5:13">
      <c r="E283" s="41"/>
      <c r="F283" s="41"/>
      <c r="G283" s="37">
        <f ca="1">Check!D309</f>
        <v>0</v>
      </c>
      <c r="H283" s="36">
        <v>47</v>
      </c>
      <c r="I283" s="36">
        <v>12</v>
      </c>
      <c r="J283" s="37">
        <f ca="1">Check!G309</f>
        <v>0</v>
      </c>
      <c r="K283" s="37" t="str">
        <f ca="1">Check!I309</f>
        <v/>
      </c>
      <c r="L283" s="37">
        <f ca="1">Check!J309</f>
        <v>0</v>
      </c>
      <c r="M283" s="37">
        <f ca="1">Check!U309</f>
        <v>0</v>
      </c>
    </row>
    <row r="284" spans="5:13">
      <c r="E284" s="41"/>
      <c r="F284" s="41"/>
      <c r="G284" s="37">
        <f ca="1">Check!D310</f>
        <v>0</v>
      </c>
      <c r="H284" s="36">
        <v>61</v>
      </c>
      <c r="I284" s="36">
        <v>1</v>
      </c>
      <c r="J284" s="37">
        <f ca="1">Check!G310</f>
        <v>0</v>
      </c>
      <c r="K284" s="37" t="str">
        <f ca="1">Check!I310</f>
        <v/>
      </c>
      <c r="L284" s="37">
        <f ca="1">Check!J310</f>
        <v>0</v>
      </c>
      <c r="M284" s="37">
        <f ca="1">Check!U310</f>
        <v>0</v>
      </c>
    </row>
    <row r="285" spans="5:13">
      <c r="E285" s="41"/>
      <c r="F285" s="41"/>
      <c r="G285" s="37">
        <f ca="1">Check!D311</f>
        <v>0</v>
      </c>
      <c r="H285" s="36">
        <v>61</v>
      </c>
      <c r="I285" s="36">
        <v>2</v>
      </c>
      <c r="J285" s="37">
        <f ca="1">Check!G311</f>
        <v>0</v>
      </c>
      <c r="K285" s="37" t="str">
        <f ca="1">Check!I311</f>
        <v/>
      </c>
      <c r="L285" s="37">
        <f ca="1">Check!J311</f>
        <v>0</v>
      </c>
      <c r="M285" s="37">
        <f ca="1">Check!U311</f>
        <v>0</v>
      </c>
    </row>
    <row r="286" spans="5:13">
      <c r="E286" s="41"/>
      <c r="F286" s="41"/>
      <c r="G286" s="37">
        <f ca="1">Check!D312</f>
        <v>0</v>
      </c>
      <c r="H286" s="36">
        <v>61</v>
      </c>
      <c r="I286" s="36">
        <v>3</v>
      </c>
      <c r="J286" s="37">
        <f ca="1">Check!G312</f>
        <v>0</v>
      </c>
      <c r="K286" s="37" t="str">
        <f ca="1">Check!I312</f>
        <v/>
      </c>
      <c r="L286" s="37">
        <f ca="1">Check!J312</f>
        <v>0</v>
      </c>
      <c r="M286" s="37">
        <f ca="1">Check!U312</f>
        <v>0</v>
      </c>
    </row>
    <row r="287" spans="5:13">
      <c r="E287" s="41"/>
      <c r="F287" s="41"/>
      <c r="G287" s="37">
        <f ca="1">Check!D313</f>
        <v>0</v>
      </c>
      <c r="H287" s="36">
        <v>61</v>
      </c>
      <c r="I287" s="36">
        <v>4</v>
      </c>
      <c r="J287" s="37">
        <f ca="1">Check!G313</f>
        <v>0</v>
      </c>
      <c r="K287" s="37" t="str">
        <f ca="1">Check!I313</f>
        <v/>
      </c>
      <c r="L287" s="37">
        <f ca="1">Check!J313</f>
        <v>0</v>
      </c>
      <c r="M287" s="37">
        <f ca="1">Check!U313</f>
        <v>0</v>
      </c>
    </row>
    <row r="288" spans="5:13">
      <c r="E288" s="41"/>
      <c r="F288" s="41"/>
      <c r="G288" s="37">
        <f ca="1">Check!D314</f>
        <v>0</v>
      </c>
      <c r="H288" s="36">
        <v>61</v>
      </c>
      <c r="I288" s="36">
        <v>5</v>
      </c>
      <c r="J288" s="37">
        <f ca="1">Check!G314</f>
        <v>0</v>
      </c>
      <c r="K288" s="37" t="str">
        <f ca="1">Check!I314</f>
        <v/>
      </c>
      <c r="L288" s="37">
        <f ca="1">Check!J314</f>
        <v>0</v>
      </c>
      <c r="M288" s="37">
        <f ca="1">Check!U314</f>
        <v>0</v>
      </c>
    </row>
    <row r="289" spans="5:13">
      <c r="E289" s="41"/>
      <c r="F289" s="41"/>
      <c r="G289" s="37">
        <f ca="1">Check!D315</f>
        <v>0</v>
      </c>
      <c r="H289" s="36">
        <v>61</v>
      </c>
      <c r="I289" s="36">
        <v>6</v>
      </c>
      <c r="J289" s="37">
        <f ca="1">Check!G315</f>
        <v>0</v>
      </c>
      <c r="K289" s="37" t="str">
        <f ca="1">Check!I315</f>
        <v/>
      </c>
      <c r="L289" s="37">
        <f ca="1">Check!J315</f>
        <v>0</v>
      </c>
      <c r="M289" s="37">
        <f ca="1">Check!U315</f>
        <v>0</v>
      </c>
    </row>
    <row r="290" spans="5:13">
      <c r="E290" s="41"/>
      <c r="F290" s="41"/>
      <c r="G290" s="37">
        <f ca="1">Check!D316</f>
        <v>0</v>
      </c>
      <c r="H290" s="36">
        <v>61</v>
      </c>
      <c r="I290" s="36">
        <v>7</v>
      </c>
      <c r="J290" s="37">
        <f ca="1">Check!G316</f>
        <v>0</v>
      </c>
      <c r="K290" s="37" t="str">
        <f ca="1">Check!I316</f>
        <v/>
      </c>
      <c r="L290" s="37">
        <f ca="1">Check!J316</f>
        <v>0</v>
      </c>
      <c r="M290" s="37">
        <f ca="1">Check!U316</f>
        <v>0</v>
      </c>
    </row>
    <row r="291" spans="5:13">
      <c r="E291" s="41"/>
      <c r="F291" s="41"/>
      <c r="G291" s="37">
        <f ca="1">Check!D317</f>
        <v>0</v>
      </c>
      <c r="H291" s="36">
        <v>61</v>
      </c>
      <c r="I291" s="36">
        <v>8</v>
      </c>
      <c r="J291" s="37">
        <f ca="1">Check!G317</f>
        <v>0</v>
      </c>
      <c r="K291" s="37" t="str">
        <f ca="1">Check!I317</f>
        <v/>
      </c>
      <c r="L291" s="37">
        <f ca="1">Check!J317</f>
        <v>0</v>
      </c>
      <c r="M291" s="37">
        <f ca="1">Check!U317</f>
        <v>0</v>
      </c>
    </row>
    <row r="292" spans="5:13">
      <c r="E292" s="41"/>
      <c r="F292" s="41"/>
      <c r="G292" s="37">
        <f ca="1">Check!D318</f>
        <v>0</v>
      </c>
      <c r="H292" s="36">
        <v>61</v>
      </c>
      <c r="I292" s="36">
        <v>9</v>
      </c>
      <c r="J292" s="37">
        <f ca="1">Check!G318</f>
        <v>0</v>
      </c>
      <c r="K292" s="37" t="str">
        <f ca="1">Check!I318</f>
        <v/>
      </c>
      <c r="L292" s="37">
        <f ca="1">Check!J318</f>
        <v>0</v>
      </c>
      <c r="M292" s="37">
        <f ca="1">Check!U318</f>
        <v>0</v>
      </c>
    </row>
    <row r="293" spans="5:13">
      <c r="E293" s="41"/>
      <c r="F293" s="41"/>
      <c r="G293" s="37">
        <f ca="1">Check!D319</f>
        <v>0</v>
      </c>
      <c r="H293" s="36">
        <v>61</v>
      </c>
      <c r="I293" s="36">
        <v>10</v>
      </c>
      <c r="J293" s="37">
        <f ca="1">Check!G319</f>
        <v>0</v>
      </c>
      <c r="K293" s="37" t="str">
        <f ca="1">Check!I319</f>
        <v/>
      </c>
      <c r="L293" s="37">
        <f ca="1">Check!J319</f>
        <v>0</v>
      </c>
      <c r="M293" s="37">
        <f ca="1">Check!U319</f>
        <v>0</v>
      </c>
    </row>
    <row r="294" spans="5:13">
      <c r="E294" s="41"/>
      <c r="F294" s="41"/>
      <c r="G294" s="37">
        <f ca="1">Check!D320</f>
        <v>0</v>
      </c>
      <c r="H294" s="36">
        <v>61</v>
      </c>
      <c r="I294" s="36">
        <v>11</v>
      </c>
      <c r="J294" s="37">
        <f ca="1">Check!G320</f>
        <v>0</v>
      </c>
      <c r="K294" s="37" t="str">
        <f ca="1">Check!I320</f>
        <v/>
      </c>
      <c r="L294" s="37">
        <f ca="1">Check!J320</f>
        <v>0</v>
      </c>
      <c r="M294" s="37">
        <f ca="1">Check!U320</f>
        <v>0</v>
      </c>
    </row>
    <row r="295" spans="5:13">
      <c r="E295" s="41"/>
      <c r="F295" s="41"/>
      <c r="G295" s="37">
        <f ca="1">Check!D321</f>
        <v>0</v>
      </c>
      <c r="H295" s="36">
        <v>61</v>
      </c>
      <c r="I295" s="36">
        <v>12</v>
      </c>
      <c r="J295" s="37">
        <f ca="1">Check!G321</f>
        <v>0</v>
      </c>
      <c r="K295" s="37" t="str">
        <f ca="1">Check!I321</f>
        <v/>
      </c>
      <c r="L295" s="37">
        <f ca="1">Check!J321</f>
        <v>0</v>
      </c>
      <c r="M295" s="37">
        <f ca="1">Check!U321</f>
        <v>0</v>
      </c>
    </row>
    <row r="296" spans="5:13">
      <c r="E296" s="41"/>
      <c r="F296" s="41"/>
      <c r="G296" s="41"/>
      <c r="H296" s="41"/>
      <c r="I296" s="41"/>
      <c r="J296" s="41"/>
      <c r="K296" s="41"/>
      <c r="L296" s="41"/>
      <c r="M296" s="41"/>
    </row>
    <row r="297" spans="5:13">
      <c r="E297" s="41"/>
      <c r="F297" s="41"/>
      <c r="G297" s="41"/>
      <c r="H297" s="41"/>
      <c r="I297" s="41"/>
      <c r="J297" s="41"/>
      <c r="K297" s="41"/>
      <c r="L297" s="41"/>
      <c r="M297" s="41"/>
    </row>
    <row r="298" spans="5:13">
      <c r="E298" s="41"/>
      <c r="F298" s="41"/>
      <c r="G298" s="41"/>
      <c r="H298" s="41"/>
      <c r="I298" s="41"/>
      <c r="J298" s="41"/>
      <c r="K298" s="41"/>
      <c r="L298" s="41"/>
      <c r="M298" s="41"/>
    </row>
    <row r="299" spans="5:13">
      <c r="E299" s="41"/>
      <c r="F299" s="41"/>
      <c r="G299" s="41"/>
      <c r="H299" s="41"/>
      <c r="I299" s="41"/>
      <c r="J299" s="41"/>
      <c r="K299" s="41"/>
      <c r="L299" s="41"/>
      <c r="M299" s="41"/>
    </row>
    <row r="300" spans="5:13">
      <c r="E300" s="41"/>
      <c r="F300" s="41"/>
      <c r="G300" s="41"/>
      <c r="H300" s="41"/>
      <c r="I300" s="41"/>
      <c r="J300" s="41"/>
      <c r="K300" s="41"/>
      <c r="L300" s="41"/>
      <c r="M300" s="41"/>
    </row>
    <row r="301" spans="5:13">
      <c r="E301" s="41"/>
      <c r="F301" s="41"/>
      <c r="G301" s="41"/>
      <c r="H301" s="41"/>
      <c r="I301" s="41"/>
      <c r="J301" s="41"/>
      <c r="K301" s="41"/>
      <c r="L301" s="41"/>
      <c r="M301" s="41"/>
    </row>
    <row r="302" spans="5:13">
      <c r="E302" s="41"/>
      <c r="F302" s="41"/>
      <c r="G302" s="41"/>
      <c r="H302" s="41"/>
      <c r="I302" s="41"/>
      <c r="J302" s="41"/>
      <c r="K302" s="41"/>
      <c r="L302" s="41"/>
      <c r="M302" s="41"/>
    </row>
    <row r="303" spans="5:13">
      <c r="E303" s="41"/>
      <c r="F303" s="41"/>
      <c r="G303" s="41"/>
      <c r="H303" s="41"/>
      <c r="I303" s="41"/>
      <c r="J303" s="41"/>
      <c r="K303" s="41"/>
      <c r="L303" s="41"/>
      <c r="M303" s="41"/>
    </row>
    <row r="304" spans="5:13">
      <c r="E304" s="41"/>
      <c r="F304" s="41"/>
      <c r="G304" s="41"/>
      <c r="H304" s="41"/>
      <c r="I304" s="41"/>
      <c r="J304" s="41"/>
      <c r="K304" s="41"/>
      <c r="L304" s="41"/>
      <c r="M304" s="41"/>
    </row>
    <row r="305" spans="5:32">
      <c r="E305" s="41"/>
      <c r="F305" s="41"/>
      <c r="G305" s="41"/>
      <c r="H305" s="41"/>
      <c r="I305" s="41"/>
      <c r="J305" s="41"/>
      <c r="K305" s="41"/>
      <c r="L305" s="41"/>
      <c r="M305" s="41"/>
    </row>
    <row r="306" spans="5:32">
      <c r="E306" s="41"/>
      <c r="F306" s="41"/>
      <c r="G306" s="41"/>
      <c r="H306" s="41"/>
      <c r="I306" s="41"/>
      <c r="J306" s="41"/>
      <c r="K306" s="41"/>
      <c r="L306" s="41"/>
      <c r="M306" s="41"/>
    </row>
    <row r="307" spans="5:32">
      <c r="E307" s="41"/>
      <c r="F307" s="41"/>
      <c r="G307" s="41"/>
      <c r="H307" s="41"/>
      <c r="I307" s="41"/>
      <c r="J307" s="41"/>
      <c r="K307" s="41"/>
      <c r="L307" s="41"/>
      <c r="M307" s="41"/>
    </row>
    <row r="318" spans="5:32">
      <c r="X318" s="87"/>
      <c r="Y318" s="87"/>
      <c r="Z318" s="87"/>
      <c r="AA318" s="87"/>
      <c r="AB318" s="87"/>
      <c r="AC318" s="87"/>
      <c r="AD318" s="87"/>
      <c r="AE318" s="87"/>
      <c r="AF318" s="87"/>
    </row>
    <row r="319" spans="5:32">
      <c r="X319" s="87"/>
      <c r="Y319" s="87"/>
      <c r="Z319" s="87"/>
      <c r="AA319" s="87"/>
      <c r="AB319" s="87"/>
      <c r="AC319" s="87"/>
      <c r="AD319" s="87"/>
      <c r="AE319" s="87"/>
      <c r="AF319" s="87"/>
    </row>
  </sheetData>
  <phoneticPr fontId="4"/>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操作方法説明書</vt:lpstr>
      <vt:lpstr>調査票</vt:lpstr>
      <vt:lpstr>Code</vt:lpstr>
      <vt:lpstr>Check</vt:lpstr>
      <vt:lpstr>Table</vt:lpstr>
      <vt:lpstr>操作方法説明書!Print_Area</vt:lpstr>
      <vt:lpstr>調査票!Print_Area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M.Aicha</dc:creator>
  <cp:lastModifiedBy>M.Aicha</cp:lastModifiedBy>
  <cp:lastPrinted>2018-03-23T04:26:10Z</cp:lastPrinted>
  <dcterms:created xsi:type="dcterms:W3CDTF">2017-10-31T02:38:28Z</dcterms:created>
  <dcterms:modified xsi:type="dcterms:W3CDTF">2018-09-27T01:45:43Z</dcterms:modified>
</cp:coreProperties>
</file>