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A0579\Desktop\調査要領\R06_4最終調査票\1調査票\"/>
    </mc:Choice>
  </mc:AlternateContent>
  <xr:revisionPtr revIDLastSave="0" documentId="8_{96E026D5-D3AA-4D98-85B1-2EC3F643EBA4}" xr6:coauthVersionLast="47" xr6:coauthVersionMax="47" xr10:uidLastSave="{00000000-0000-0000-0000-000000000000}"/>
  <workbookProtection workbookAlgorithmName="SHA-512" workbookHashValue="OR4CK1TrGlVtzXtOnkd1HQNTXgLLrbzFRD+gSzYYLUA2Ob4IH+JkwDspzuMgt81eij/bZOweO4DXRgM8FnYIBA==" workbookSaltValue="E5Erk2GW7m+IM66s9erckQ==" workbookSpinCount="100000" lockStructure="1"/>
  <bookViews>
    <workbookView xWindow="-120" yWindow="-120" windowWidth="29040" windowHeight="15720" xr2:uid="{00000000-000D-0000-FFFF-FFFF00000000}"/>
  </bookViews>
  <sheets>
    <sheet name="調査票" sheetId="2" r:id="rId1"/>
  </sheets>
  <definedNames>
    <definedName name="_xlnm.Print_Area" localSheetId="0">調査票!$B$5:$AI$699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8" i="2" l="1"/>
  <c r="AL421" i="2"/>
  <c r="AL689" i="2"/>
  <c r="AJ677" i="2"/>
  <c r="AJ675" i="2"/>
  <c r="AK677" i="2" s="1"/>
  <c r="AJ646" i="2"/>
  <c r="AK657" i="2" s="1"/>
  <c r="AL659" i="2"/>
  <c r="AK654" i="2" l="1"/>
  <c r="AK684" i="2"/>
  <c r="AK687" i="2"/>
  <c r="AJ648" i="2"/>
  <c r="AK648" i="2" s="1"/>
  <c r="AJ592" i="2"/>
  <c r="AK598" i="2" s="1"/>
  <c r="AJ541" i="2"/>
  <c r="AK555" i="2" s="1"/>
  <c r="AL636" i="2"/>
  <c r="AL633" i="2"/>
  <c r="AK612" i="2"/>
  <c r="AJ594" i="2"/>
  <c r="AL582" i="2"/>
  <c r="AL579" i="2"/>
  <c r="AK563" i="2"/>
  <c r="AJ543" i="2"/>
  <c r="AJ483" i="2"/>
  <c r="AK497" i="2" s="1"/>
  <c r="AL533" i="2"/>
  <c r="AL530" i="2"/>
  <c r="AK505" i="2"/>
  <c r="AJ485" i="2"/>
  <c r="AL473" i="2"/>
  <c r="AL470" i="2"/>
  <c r="AK455" i="2"/>
  <c r="AJ433" i="2"/>
  <c r="AK442" i="2" s="1"/>
  <c r="AJ435" i="2"/>
  <c r="AJ387" i="2"/>
  <c r="AK398" i="2" s="1"/>
  <c r="AL424" i="2"/>
  <c r="AK56" i="2"/>
  <c r="AJ389" i="2"/>
  <c r="AL375" i="2"/>
  <c r="AL372" i="2"/>
  <c r="AJ340" i="2"/>
  <c r="AK341" i="2" s="1"/>
  <c r="AJ299" i="2"/>
  <c r="AK304" i="2" s="1"/>
  <c r="AL328" i="2"/>
  <c r="AL325" i="2"/>
  <c r="AL287" i="2"/>
  <c r="AL284" i="2"/>
  <c r="AJ256" i="2"/>
  <c r="AK258" i="2" s="1"/>
  <c r="AJ206" i="2"/>
  <c r="AK217" i="2" s="1"/>
  <c r="AL197" i="2"/>
  <c r="AL247" i="2"/>
  <c r="AL244" i="2"/>
  <c r="AJ230" i="2"/>
  <c r="AJ137" i="2"/>
  <c r="AK162" i="2" s="1"/>
  <c r="AJ208" i="2"/>
  <c r="AK345" i="2" l="1"/>
  <c r="AK349" i="2"/>
  <c r="AK489" i="2"/>
  <c r="AK357" i="2"/>
  <c r="AK353" i="2"/>
  <c r="AK439" i="2"/>
  <c r="AK600" i="2"/>
  <c r="AK257" i="2"/>
  <c r="AK138" i="2"/>
  <c r="AK141" i="2"/>
  <c r="AK302" i="2"/>
  <c r="AK594" i="2"/>
  <c r="AK392" i="2"/>
  <c r="AK211" i="2"/>
  <c r="AK300" i="2"/>
  <c r="AK447" i="2"/>
  <c r="AK604" i="2"/>
  <c r="AK543" i="2"/>
  <c r="AK545" i="2"/>
  <c r="AK547" i="2"/>
  <c r="AK485" i="2"/>
  <c r="AK492" i="2"/>
  <c r="AK435" i="2"/>
  <c r="AK389" i="2"/>
  <c r="AK394" i="2"/>
  <c r="AK266" i="2"/>
  <c r="AK261" i="2"/>
  <c r="AK309" i="2"/>
  <c r="AK208" i="2"/>
  <c r="AK224" i="2"/>
  <c r="AK230" i="2"/>
  <c r="AL194" i="2" l="1"/>
  <c r="AJ162" i="2"/>
  <c r="AJ138" i="2"/>
  <c r="C102" i="2"/>
  <c r="AL123" i="2" s="1"/>
  <c r="AJ95" i="2"/>
  <c r="AK97" i="2" s="1"/>
  <c r="AK99" i="2" l="1"/>
  <c r="AK146" i="2"/>
  <c r="AJ50" i="2" l="1"/>
  <c r="AK52" i="2" s="1"/>
  <c r="AJ60" i="2" l="1"/>
  <c r="AL78" i="2" s="1"/>
  <c r="AK60" i="2" l="1"/>
  <c r="AJ58" i="2"/>
  <c r="AK58" i="2" s="1"/>
  <c r="AJ57" i="2"/>
  <c r="AJ56" i="2"/>
  <c r="AK55" i="2" s="1"/>
  <c r="AJ43" i="2"/>
  <c r="AJ42" i="2"/>
  <c r="AJ41" i="2"/>
  <c r="AJ40" i="2"/>
  <c r="AJ39" i="2"/>
  <c r="AJ38" i="2"/>
  <c r="AJ35" i="2"/>
  <c r="AJ32" i="2"/>
  <c r="AJ29" i="2"/>
  <c r="AJ26" i="2"/>
  <c r="AK22" i="2"/>
  <c r="AK21" i="2" s="1"/>
  <c r="AK19" i="2"/>
  <c r="AK18" i="2"/>
  <c r="AK17" i="2"/>
  <c r="AK16" i="2"/>
  <c r="AK15" i="2"/>
  <c r="AK14" i="2"/>
  <c r="AK13" i="2"/>
  <c r="AK12" i="2"/>
  <c r="AK11" i="2"/>
  <c r="AK9" i="2"/>
  <c r="AK7" i="2"/>
  <c r="V528" i="2"/>
  <c r="AC528" i="2" s="1"/>
  <c r="T173" i="2"/>
  <c r="W631" i="2"/>
  <c r="M625" i="2" s="1"/>
  <c r="AK609" i="2" s="1"/>
  <c r="V577" i="2"/>
  <c r="M573" i="2" s="1"/>
  <c r="AK560" i="2" s="1"/>
  <c r="M528" i="2"/>
  <c r="AK502" i="2" s="1"/>
  <c r="V465" i="2"/>
  <c r="AC465" i="2" s="1"/>
  <c r="V370" i="2"/>
  <c r="M367" i="2" s="1"/>
  <c r="T187" i="2"/>
  <c r="T180" i="2"/>
  <c r="T165" i="2"/>
  <c r="T157" i="2"/>
  <c r="T150" i="2"/>
  <c r="AI502" i="2"/>
  <c r="AJ25" i="2" l="1"/>
  <c r="AK20" i="2" s="1"/>
  <c r="M465" i="2"/>
  <c r="AK452" i="2" s="1"/>
  <c r="AC370" i="2"/>
  <c r="AC577" i="2"/>
  <c r="AD631" i="2"/>
  <c r="T192" i="2"/>
  <c r="AK153" i="2" s="1"/>
  <c r="V323" i="2"/>
  <c r="V282" i="2"/>
  <c r="Y76" i="2"/>
  <c r="L72" i="2" s="1"/>
  <c r="AK63" i="2" s="1"/>
  <c r="M319" i="2" l="1"/>
  <c r="AK307" i="2" s="1"/>
  <c r="AC323" i="2"/>
  <c r="M276" i="2"/>
  <c r="AK264" i="2" s="1"/>
  <c r="AC282" i="2"/>
  <c r="AI499" i="2"/>
  <c r="T416" i="2" l="1"/>
  <c r="AK401" i="2" s="1"/>
  <c r="T235" i="2" l="1"/>
  <c r="AK221" i="2" s="1"/>
  <c r="FD4" i="2" l="1"/>
  <c r="FC4" i="2"/>
  <c r="FB4" i="2"/>
  <c r="FA4" i="2"/>
  <c r="EZ4" i="2"/>
  <c r="EY4" i="2"/>
  <c r="EX4" i="2"/>
  <c r="EW4" i="2"/>
  <c r="EV4" i="2"/>
  <c r="EU4" i="2"/>
  <c r="ET4" i="2"/>
  <c r="ES4" i="2"/>
  <c r="ER4" i="2"/>
  <c r="EQ4" i="2"/>
  <c r="EP4" i="2"/>
  <c r="EO4" i="2"/>
  <c r="EN4" i="2"/>
  <c r="EM4" i="2"/>
  <c r="EL4" i="2"/>
  <c r="EK4" i="2"/>
  <c r="EJ4" i="2"/>
  <c r="EI4" i="2"/>
  <c r="EH4" i="2"/>
  <c r="EG4" i="2"/>
  <c r="EF4" i="2"/>
  <c r="EE4" i="2"/>
  <c r="ED4" i="2"/>
  <c r="EC4" i="2"/>
  <c r="EB4" i="2"/>
  <c r="EA4" i="2"/>
  <c r="DZ4" i="2"/>
  <c r="DY4" i="2"/>
  <c r="DX4" i="2"/>
  <c r="DW4" i="2"/>
  <c r="DV4" i="2"/>
  <c r="DU4" i="2"/>
  <c r="DT4" i="2"/>
  <c r="DS4" i="2"/>
  <c r="DR4" i="2"/>
  <c r="DQ4" i="2"/>
  <c r="DP4" i="2"/>
  <c r="AI4" i="2"/>
  <c r="AH4" i="2"/>
  <c r="AG4" i="2"/>
  <c r="AF4" i="2"/>
  <c r="AE4" i="2"/>
  <c r="AD4" i="2"/>
  <c r="AC4" i="2"/>
  <c r="AB4" i="2"/>
  <c r="AA4" i="2"/>
  <c r="Z4" i="2"/>
  <c r="Y4" i="2"/>
  <c r="X4" i="2"/>
  <c r="W4" i="2"/>
  <c r="V4" i="2"/>
  <c r="U4" i="2"/>
  <c r="T4" i="2"/>
  <c r="S4" i="2"/>
  <c r="R4" i="2"/>
  <c r="K4" i="2"/>
  <c r="J4" i="2"/>
  <c r="I4" i="2"/>
  <c r="H4" i="2"/>
  <c r="G4" i="2"/>
  <c r="F4" i="2"/>
  <c r="E4" i="2"/>
  <c r="D4" i="2"/>
  <c r="C4" i="2"/>
  <c r="B4" i="2"/>
  <c r="HN3" i="2"/>
  <c r="HM3" i="2"/>
  <c r="HL3" i="2"/>
  <c r="HK3" i="2"/>
  <c r="HJ3" i="2"/>
  <c r="HI3" i="2"/>
  <c r="HH3" i="2"/>
  <c r="HG3" i="2"/>
  <c r="HF3" i="2"/>
  <c r="HE3" i="2"/>
  <c r="HD3" i="2"/>
  <c r="HC3" i="2"/>
  <c r="HB3" i="2"/>
  <c r="HA3" i="2"/>
  <c r="GZ3" i="2"/>
  <c r="GY3" i="2"/>
  <c r="GX3" i="2"/>
  <c r="GW3" i="2"/>
  <c r="GV3" i="2"/>
  <c r="GU3" i="2"/>
  <c r="GT3" i="2"/>
  <c r="GS3" i="2"/>
  <c r="GR3" i="2"/>
  <c r="GQ3" i="2"/>
  <c r="GP3" i="2"/>
  <c r="GO3" i="2"/>
  <c r="GN3" i="2"/>
  <c r="GM3" i="2"/>
  <c r="GL3" i="2"/>
  <c r="GK3" i="2"/>
  <c r="GJ3" i="2"/>
  <c r="GI3" i="2"/>
  <c r="GH3" i="2"/>
  <c r="GG3" i="2"/>
  <c r="GF3" i="2"/>
  <c r="GE3" i="2"/>
  <c r="GD3" i="2"/>
  <c r="GC3" i="2"/>
  <c r="GB3" i="2"/>
  <c r="GA3" i="2"/>
  <c r="FZ3" i="2"/>
  <c r="FY3" i="2"/>
  <c r="FX3" i="2"/>
  <c r="FW3" i="2"/>
  <c r="FV3" i="2"/>
  <c r="FU3" i="2"/>
  <c r="FT3" i="2"/>
  <c r="FS3" i="2"/>
  <c r="FR3" i="2"/>
  <c r="FQ3" i="2"/>
  <c r="FP3" i="2"/>
  <c r="FO3" i="2"/>
  <c r="FN3" i="2"/>
  <c r="FM3" i="2"/>
  <c r="FL3" i="2"/>
  <c r="FK3" i="2"/>
  <c r="FJ3" i="2"/>
  <c r="FI3" i="2"/>
  <c r="FH3" i="2"/>
  <c r="FG3" i="2"/>
  <c r="FF3" i="2"/>
  <c r="FE3" i="2"/>
  <c r="FD3" i="2"/>
  <c r="FC3" i="2"/>
  <c r="FB3" i="2"/>
  <c r="FA3" i="2"/>
  <c r="EZ3" i="2"/>
  <c r="EY3" i="2"/>
  <c r="EX3" i="2"/>
  <c r="EW3" i="2"/>
  <c r="EV3" i="2"/>
  <c r="EU3" i="2"/>
  <c r="ET3" i="2"/>
  <c r="ES3" i="2"/>
  <c r="ER3" i="2"/>
  <c r="EQ3" i="2"/>
  <c r="EP3" i="2"/>
  <c r="EO3" i="2"/>
  <c r="EN3" i="2"/>
  <c r="EM3" i="2"/>
  <c r="EL3" i="2"/>
  <c r="EK3" i="2"/>
  <c r="EJ3" i="2"/>
  <c r="EI3" i="2"/>
  <c r="EH3" i="2"/>
  <c r="EG3" i="2"/>
  <c r="EF3" i="2"/>
  <c r="EE3" i="2"/>
  <c r="ED3" i="2"/>
  <c r="EC3" i="2"/>
  <c r="EB3" i="2"/>
  <c r="EA3" i="2"/>
  <c r="DZ3" i="2"/>
  <c r="DY3" i="2"/>
  <c r="DX3" i="2"/>
  <c r="DW3" i="2"/>
  <c r="DV3" i="2"/>
  <c r="DU3" i="2"/>
  <c r="DT3" i="2"/>
  <c r="DS3" i="2"/>
  <c r="DR3" i="2"/>
  <c r="DQ3" i="2"/>
  <c r="DP3" i="2"/>
  <c r="HN2" i="2"/>
  <c r="HM2" i="2"/>
  <c r="HL2" i="2"/>
  <c r="HK2" i="2"/>
  <c r="HJ2" i="2"/>
  <c r="HI2" i="2"/>
  <c r="HH2" i="2"/>
  <c r="HG2" i="2"/>
  <c r="HF2" i="2"/>
  <c r="HE2" i="2"/>
  <c r="HD2" i="2"/>
  <c r="HC2" i="2"/>
  <c r="HB2" i="2"/>
  <c r="HA2" i="2"/>
  <c r="GZ2" i="2"/>
  <c r="GY2" i="2"/>
  <c r="GX2" i="2"/>
  <c r="GW2" i="2"/>
  <c r="GV2" i="2"/>
  <c r="GU2" i="2"/>
  <c r="GT2" i="2"/>
  <c r="GS2" i="2"/>
  <c r="GR2" i="2"/>
  <c r="GQ2" i="2"/>
  <c r="GP2" i="2"/>
  <c r="GO2" i="2"/>
  <c r="GN2" i="2"/>
  <c r="GM2" i="2"/>
  <c r="GL2" i="2"/>
  <c r="GK2" i="2"/>
  <c r="GJ2" i="2"/>
  <c r="GI2" i="2"/>
  <c r="GH2" i="2"/>
  <c r="GG2" i="2"/>
  <c r="GF2" i="2"/>
  <c r="GE2" i="2"/>
  <c r="GD2" i="2"/>
  <c r="GC2" i="2"/>
  <c r="GB2" i="2"/>
  <c r="GA2" i="2"/>
  <c r="FZ2" i="2"/>
  <c r="FY2" i="2"/>
  <c r="FX2" i="2"/>
  <c r="FW2" i="2"/>
  <c r="FV2" i="2"/>
  <c r="FU2" i="2"/>
  <c r="FT2" i="2"/>
  <c r="FS2" i="2"/>
  <c r="FR2" i="2"/>
  <c r="FQ2" i="2"/>
  <c r="FP2" i="2"/>
  <c r="FO2" i="2"/>
  <c r="FN2" i="2"/>
  <c r="FM2" i="2"/>
  <c r="FL2" i="2"/>
  <c r="FK2" i="2"/>
  <c r="FJ2" i="2"/>
  <c r="FI2" i="2"/>
  <c r="FH2" i="2"/>
  <c r="FG2" i="2"/>
  <c r="FF2" i="2"/>
  <c r="FE2" i="2"/>
  <c r="FD2" i="2"/>
  <c r="FC2" i="2"/>
  <c r="FB2" i="2"/>
  <c r="FA2" i="2"/>
  <c r="EZ2" i="2"/>
  <c r="EY2" i="2"/>
  <c r="EX2" i="2"/>
  <c r="EW2" i="2"/>
  <c r="EV2" i="2"/>
  <c r="EU2" i="2"/>
  <c r="ET2" i="2"/>
  <c r="ES2" i="2"/>
  <c r="ER2" i="2"/>
  <c r="EQ2" i="2"/>
  <c r="EP2" i="2"/>
  <c r="EO2" i="2"/>
  <c r="EN2" i="2"/>
  <c r="EM2" i="2"/>
  <c r="EL2" i="2"/>
  <c r="EK2" i="2"/>
  <c r="EJ2" i="2"/>
  <c r="EI2" i="2"/>
  <c r="EH2" i="2"/>
  <c r="EG2" i="2"/>
  <c r="EF2" i="2"/>
  <c r="EE2" i="2"/>
  <c r="ED2" i="2"/>
  <c r="EC2" i="2"/>
  <c r="EB2" i="2"/>
  <c r="EA2" i="2"/>
  <c r="DZ2" i="2"/>
  <c r="DY2" i="2"/>
  <c r="DX2" i="2"/>
  <c r="DW2" i="2"/>
  <c r="DV2" i="2"/>
  <c r="DU2" i="2"/>
  <c r="DT2" i="2"/>
  <c r="DS2" i="2"/>
  <c r="DR2" i="2"/>
  <c r="DQ2" i="2"/>
  <c r="DP2" i="2"/>
  <c r="HN1" i="2"/>
  <c r="HM1" i="2"/>
  <c r="HL1" i="2"/>
  <c r="HK1" i="2"/>
  <c r="HJ1" i="2"/>
  <c r="HI1" i="2"/>
  <c r="HH1" i="2"/>
  <c r="HG1" i="2"/>
  <c r="HF1" i="2"/>
  <c r="HE1" i="2"/>
  <c r="HD1" i="2"/>
  <c r="HC1" i="2"/>
  <c r="HB1" i="2"/>
  <c r="HA1" i="2"/>
  <c r="GZ1" i="2"/>
  <c r="GY1" i="2"/>
  <c r="GX1" i="2"/>
  <c r="GW1" i="2"/>
  <c r="GV1" i="2"/>
  <c r="GU1" i="2"/>
  <c r="GT1" i="2"/>
  <c r="GS1" i="2"/>
  <c r="GR1" i="2"/>
  <c r="GQ1" i="2"/>
  <c r="GP1" i="2"/>
  <c r="GO1" i="2"/>
  <c r="GN1" i="2"/>
  <c r="GM1" i="2"/>
  <c r="GL1" i="2"/>
  <c r="GK1" i="2"/>
  <c r="GJ1" i="2"/>
  <c r="GI1" i="2"/>
  <c r="GH1" i="2"/>
  <c r="GG1" i="2"/>
  <c r="GF1" i="2"/>
  <c r="GE1" i="2"/>
  <c r="GD1" i="2"/>
  <c r="GC1" i="2"/>
  <c r="GB1" i="2"/>
  <c r="GA1" i="2"/>
  <c r="FZ1" i="2"/>
  <c r="FY1" i="2"/>
  <c r="FX1" i="2"/>
  <c r="FW1" i="2"/>
  <c r="FV1" i="2"/>
  <c r="FU1" i="2"/>
  <c r="FT1" i="2"/>
  <c r="FS1" i="2"/>
  <c r="FR1" i="2"/>
  <c r="FQ1" i="2"/>
  <c r="FP1" i="2"/>
  <c r="FO1" i="2"/>
  <c r="FN1" i="2"/>
  <c r="FM1" i="2"/>
  <c r="FL1" i="2"/>
  <c r="FK1" i="2"/>
  <c r="FJ1" i="2"/>
  <c r="FI1" i="2"/>
  <c r="FH1" i="2"/>
  <c r="FG1" i="2"/>
  <c r="FF1" i="2"/>
  <c r="FE1" i="2"/>
  <c r="FD1" i="2"/>
  <c r="FC1" i="2"/>
  <c r="FB1" i="2"/>
  <c r="FA1" i="2"/>
  <c r="EZ1" i="2"/>
  <c r="EY1" i="2"/>
  <c r="EX1" i="2"/>
  <c r="EW1" i="2"/>
  <c r="EV1" i="2"/>
  <c r="EU1" i="2"/>
  <c r="ET1" i="2"/>
  <c r="ES1" i="2"/>
  <c r="ER1" i="2"/>
  <c r="EQ1" i="2"/>
  <c r="EP1" i="2"/>
  <c r="EO1" i="2"/>
  <c r="EN1" i="2"/>
  <c r="EM1" i="2"/>
  <c r="EL1" i="2"/>
  <c r="EK1" i="2"/>
  <c r="EJ1" i="2"/>
  <c r="EI1" i="2"/>
  <c r="EH1" i="2"/>
  <c r="EG1" i="2"/>
  <c r="EF1" i="2"/>
  <c r="EE1" i="2"/>
  <c r="ED1" i="2"/>
  <c r="EC1" i="2"/>
  <c r="EB1" i="2"/>
  <c r="EA1" i="2"/>
  <c r="DZ1" i="2"/>
  <c r="DY1" i="2"/>
  <c r="DX1" i="2"/>
  <c r="DW1" i="2"/>
  <c r="DV1" i="2"/>
  <c r="DU1" i="2"/>
  <c r="DT1" i="2"/>
  <c r="DS1" i="2"/>
  <c r="DR1" i="2"/>
  <c r="DQ1" i="2"/>
  <c r="DP1" i="2"/>
  <c r="AI1" i="2"/>
  <c r="AH1" i="2"/>
  <c r="AG1" i="2"/>
  <c r="AF1" i="2"/>
  <c r="AE1" i="2"/>
  <c r="AD1" i="2"/>
  <c r="AC1" i="2"/>
  <c r="AB1" i="2"/>
  <c r="AA1" i="2"/>
  <c r="Z1" i="2"/>
  <c r="Y1" i="2"/>
  <c r="X1" i="2"/>
  <c r="W1" i="2"/>
  <c r="V1" i="2"/>
  <c r="U1" i="2"/>
  <c r="T1" i="2"/>
  <c r="S1" i="2"/>
  <c r="R1" i="2"/>
  <c r="Q1" i="2"/>
  <c r="P1" i="2"/>
  <c r="O1" i="2"/>
  <c r="N1" i="2"/>
  <c r="M1" i="2"/>
  <c r="L1" i="2"/>
  <c r="K1" i="2"/>
  <c r="J1" i="2"/>
  <c r="I1" i="2"/>
  <c r="H1" i="2"/>
  <c r="G1" i="2"/>
  <c r="F1" i="2"/>
  <c r="E1" i="2"/>
  <c r="D1" i="2"/>
  <c r="C1" i="2"/>
  <c r="B1" i="2"/>
</calcChain>
</file>

<file path=xl/sharedStrings.xml><?xml version="1.0" encoding="utf-8"?>
<sst xmlns="http://schemas.openxmlformats.org/spreadsheetml/2006/main" count="1079" uniqueCount="432">
  <si>
    <t>再生処理施設の概要等</t>
    <rPh sb="0" eb="2">
      <t>サイセイ</t>
    </rPh>
    <rPh sb="2" eb="4">
      <t>ショリ</t>
    </rPh>
    <rPh sb="4" eb="6">
      <t>シセツ</t>
    </rPh>
    <rPh sb="7" eb="9">
      <t>ガイヨウ</t>
    </rPh>
    <rPh sb="9" eb="10">
      <t>ナド</t>
    </rPh>
    <phoneticPr fontId="1"/>
  </si>
  <si>
    <t>記入日</t>
    <rPh sb="0" eb="2">
      <t>キニュウ</t>
    </rPh>
    <rPh sb="2" eb="3">
      <t>ビ</t>
    </rPh>
    <phoneticPr fontId="1"/>
  </si>
  <si>
    <t>月</t>
    <rPh sb="0" eb="1">
      <t>ガツ</t>
    </rPh>
    <phoneticPr fontId="1"/>
  </si>
  <si>
    <t>日</t>
    <rPh sb="0" eb="1">
      <t>ニチ</t>
    </rPh>
    <phoneticPr fontId="1"/>
  </si>
  <si>
    <t>記入者名</t>
    <rPh sb="0" eb="3">
      <t>キニュウシャ</t>
    </rPh>
    <rPh sb="3" eb="4">
      <t>メイ</t>
    </rPh>
    <phoneticPr fontId="1"/>
  </si>
  <si>
    <t>年</t>
    <rPh sb="0" eb="1">
      <t>ネン</t>
    </rPh>
    <phoneticPr fontId="1"/>
  </si>
  <si>
    <t>事 業 所 概 要</t>
    <rPh sb="0" eb="1">
      <t>コト</t>
    </rPh>
    <rPh sb="2" eb="3">
      <t>ギョウ</t>
    </rPh>
    <rPh sb="4" eb="5">
      <t>ショ</t>
    </rPh>
    <rPh sb="6" eb="7">
      <t>オオムネ</t>
    </rPh>
    <rPh sb="8" eb="9">
      <t>ヨウ</t>
    </rPh>
    <phoneticPr fontId="1"/>
  </si>
  <si>
    <t>会社名</t>
    <rPh sb="0" eb="3">
      <t>カイシャメイ</t>
    </rPh>
    <phoneticPr fontId="1"/>
  </si>
  <si>
    <t>事業所所在地</t>
    <rPh sb="0" eb="3">
      <t>ジギョウショ</t>
    </rPh>
    <rPh sb="3" eb="6">
      <t>ショザイチ</t>
    </rPh>
    <phoneticPr fontId="1"/>
  </si>
  <si>
    <t>事業所TEL</t>
    <rPh sb="0" eb="3">
      <t>ジギョウショ</t>
    </rPh>
    <phoneticPr fontId="1"/>
  </si>
  <si>
    <t>本社所在地</t>
    <rPh sb="0" eb="2">
      <t>ホンシャ</t>
    </rPh>
    <rPh sb="2" eb="5">
      <t>ショザイチ</t>
    </rPh>
    <phoneticPr fontId="1"/>
  </si>
  <si>
    <t>本社TEL</t>
    <rPh sb="0" eb="2">
      <t>ホンシャ</t>
    </rPh>
    <phoneticPr fontId="1"/>
  </si>
  <si>
    <t>事業所名</t>
    <rPh sb="0" eb="3">
      <t>ジギョウショ</t>
    </rPh>
    <rPh sb="3" eb="4">
      <t>メイ</t>
    </rPh>
    <phoneticPr fontId="1"/>
  </si>
  <si>
    <t>事業所FAX</t>
    <rPh sb="0" eb="3">
      <t>ジギョウショ</t>
    </rPh>
    <phoneticPr fontId="1"/>
  </si>
  <si>
    <t>本社FAX</t>
    <rPh sb="0" eb="2">
      <t>ホンシャ</t>
    </rPh>
    <phoneticPr fontId="1"/>
  </si>
  <si>
    <t>１．行っている　　（⇒以下の「施設の種類」及び、該当する様式にご回答ください。）</t>
    <phoneticPr fontId="1"/>
  </si>
  <si>
    <t>記入する様式</t>
    <rPh sb="0" eb="2">
      <t>キニュウ</t>
    </rPh>
    <rPh sb="4" eb="6">
      <t>ヨウシキ</t>
    </rPh>
    <phoneticPr fontId="1"/>
  </si>
  <si>
    <t>施設の種類（該当するもの全てに○をつけてください。）</t>
    <rPh sb="0" eb="2">
      <t>シセツ</t>
    </rPh>
    <rPh sb="3" eb="5">
      <t>シュルイ</t>
    </rPh>
    <rPh sb="6" eb="8">
      <t>ガイトウ</t>
    </rPh>
    <rPh sb="12" eb="13">
      <t>スベ</t>
    </rPh>
    <phoneticPr fontId="1"/>
  </si>
  <si>
    <t>１．建設発生土利用促進施設</t>
    <rPh sb="2" eb="7">
      <t>ケンセツハッセイド</t>
    </rPh>
    <rPh sb="7" eb="9">
      <t>リヨウ</t>
    </rPh>
    <rPh sb="9" eb="11">
      <t>ソクシン</t>
    </rPh>
    <rPh sb="11" eb="13">
      <t>シセツ</t>
    </rPh>
    <phoneticPr fontId="1"/>
  </si>
  <si>
    <t>→様式イ－１</t>
    <rPh sb="1" eb="3">
      <t>ヨウシキ</t>
    </rPh>
    <phoneticPr fontId="1"/>
  </si>
  <si>
    <t>→様式イ－２</t>
    <rPh sb="1" eb="3">
      <t>ヨウシキ</t>
    </rPh>
    <phoneticPr fontId="1"/>
  </si>
  <si>
    <t>　建設発生土ストックヤード、土質改良プラント</t>
    <rPh sb="1" eb="3">
      <t>ケンセツ</t>
    </rPh>
    <rPh sb="3" eb="6">
      <t>ハッセイド</t>
    </rPh>
    <rPh sb="14" eb="16">
      <t>ドシツ</t>
    </rPh>
    <rPh sb="16" eb="18">
      <t>カイリョウ</t>
    </rPh>
    <phoneticPr fontId="1"/>
  </si>
  <si>
    <t>　コンクリート破砕・アスファルト破砕施設</t>
    <rPh sb="7" eb="9">
      <t>ハサイ</t>
    </rPh>
    <rPh sb="16" eb="18">
      <t>ハサイ</t>
    </rPh>
    <rPh sb="18" eb="20">
      <t>シセツ</t>
    </rPh>
    <phoneticPr fontId="1"/>
  </si>
  <si>
    <t>→様式ロ－１</t>
    <rPh sb="1" eb="3">
      <t>ヨウシキ</t>
    </rPh>
    <phoneticPr fontId="1"/>
  </si>
  <si>
    <t>→様式ロ－２</t>
    <rPh sb="1" eb="3">
      <t>ヨウシキ</t>
    </rPh>
    <phoneticPr fontId="1"/>
  </si>
  <si>
    <t>→様式ハ－１</t>
    <rPh sb="1" eb="3">
      <t>ヨウシキ</t>
    </rPh>
    <phoneticPr fontId="1"/>
  </si>
  <si>
    <t>→様式ハ－２</t>
    <rPh sb="1" eb="3">
      <t>ヨウシキ</t>
    </rPh>
    <phoneticPr fontId="1"/>
  </si>
  <si>
    <t>　建設混合廃棄物破砕・選別施設</t>
    <rPh sb="1" eb="3">
      <t>ケンセツ</t>
    </rPh>
    <rPh sb="3" eb="5">
      <t>コンゴウ</t>
    </rPh>
    <rPh sb="5" eb="8">
      <t>ハイキブツ</t>
    </rPh>
    <rPh sb="8" eb="10">
      <t>ハサイ</t>
    </rPh>
    <rPh sb="11" eb="13">
      <t>センベツ</t>
    </rPh>
    <rPh sb="13" eb="15">
      <t>シセツ</t>
    </rPh>
    <phoneticPr fontId="1"/>
  </si>
  <si>
    <t>→様式ヘ</t>
    <rPh sb="1" eb="3">
      <t>ヨウシキ</t>
    </rPh>
    <phoneticPr fontId="1"/>
  </si>
  <si>
    <t>→様式ト</t>
    <rPh sb="1" eb="3">
      <t>ヨウシキ</t>
    </rPh>
    <phoneticPr fontId="1"/>
  </si>
  <si>
    <t>→様式チ</t>
    <rPh sb="1" eb="3">
      <t>ヨウシキ</t>
    </rPh>
    <phoneticPr fontId="1"/>
  </si>
  <si>
    <t>→様式リ</t>
    <rPh sb="1" eb="3">
      <t>ヨウシキ</t>
    </rPh>
    <phoneticPr fontId="1"/>
  </si>
  <si>
    <t xml:space="preserve"> －建設発生土利用促進施設用－（様式イ－１）</t>
    <rPh sb="2" eb="7">
      <t>ケンセツハッセイド</t>
    </rPh>
    <rPh sb="7" eb="9">
      <t>リヨウ</t>
    </rPh>
    <rPh sb="9" eb="11">
      <t>ソクシン</t>
    </rPh>
    <rPh sb="11" eb="13">
      <t>シセツ</t>
    </rPh>
    <rPh sb="13" eb="14">
      <t>ヨウ</t>
    </rPh>
    <rPh sb="16" eb="18">
      <t>ヨウシキ</t>
    </rPh>
    <phoneticPr fontId="1"/>
  </si>
  <si>
    <t>ストックヤード、土質改良プラント用</t>
    <rPh sb="8" eb="10">
      <t>ドシツ</t>
    </rPh>
    <rPh sb="10" eb="12">
      <t>カイリョウ</t>
    </rPh>
    <rPh sb="16" eb="17">
      <t>ヨウ</t>
    </rPh>
    <phoneticPr fontId="1"/>
  </si>
  <si>
    <t>施設の種類</t>
    <rPh sb="0" eb="2">
      <t>シセツ</t>
    </rPh>
    <rPh sb="3" eb="5">
      <t>シュルイ</t>
    </rPh>
    <phoneticPr fontId="1"/>
  </si>
  <si>
    <t>（該当するものに○を付けて下さい）</t>
    <rPh sb="1" eb="3">
      <t>ガイトウ</t>
    </rPh>
    <rPh sb="10" eb="11">
      <t>ツ</t>
    </rPh>
    <rPh sb="13" eb="14">
      <t>クダ</t>
    </rPh>
    <phoneticPr fontId="1"/>
  </si>
  <si>
    <t>ストックヤード</t>
    <phoneticPr fontId="1"/>
  </si>
  <si>
    <t>※受入地の場合は、『様式イ－２』を回答してください。</t>
    <rPh sb="1" eb="3">
      <t>ウケイレ</t>
    </rPh>
    <rPh sb="3" eb="4">
      <t>チ</t>
    </rPh>
    <rPh sb="5" eb="7">
      <t>バアイ</t>
    </rPh>
    <rPh sb="10" eb="12">
      <t>ヨウシキ</t>
    </rPh>
    <rPh sb="17" eb="19">
      <t>カイトウ</t>
    </rPh>
    <phoneticPr fontId="1"/>
  </si>
  <si>
    <t>土質改良プラント</t>
    <rPh sb="0" eb="2">
      <t>ドシツ</t>
    </rPh>
    <rPh sb="2" eb="4">
      <t>カイリョウ</t>
    </rPh>
    <phoneticPr fontId="1"/>
  </si>
  <si>
    <t>ストックヤードの場合</t>
    <rPh sb="8" eb="10">
      <t>バアイ</t>
    </rPh>
    <phoneticPr fontId="1"/>
  </si>
  <si>
    <t>土質改良プラントの場合</t>
    <rPh sb="0" eb="2">
      <t>ドシツ</t>
    </rPh>
    <rPh sb="2" eb="4">
      <t>カイリョウ</t>
    </rPh>
    <rPh sb="9" eb="11">
      <t>バアイ</t>
    </rPh>
    <phoneticPr fontId="1"/>
  </si>
  <si>
    <t>ヤード面積</t>
    <rPh sb="3" eb="5">
      <t>メンセキ</t>
    </rPh>
    <phoneticPr fontId="1"/>
  </si>
  <si>
    <t>最大ストック
可能量</t>
    <rPh sb="0" eb="2">
      <t>サイダイ</t>
    </rPh>
    <rPh sb="7" eb="10">
      <t>カノウリョウ</t>
    </rPh>
    <phoneticPr fontId="1"/>
  </si>
  <si>
    <t>施設処理能力</t>
    <rPh sb="0" eb="2">
      <t>シセツ</t>
    </rPh>
    <rPh sb="2" eb="4">
      <t>ショリ</t>
    </rPh>
    <rPh sb="4" eb="6">
      <t>ノウリョク</t>
    </rPh>
    <phoneticPr fontId="1"/>
  </si>
  <si>
    <t>施設能力</t>
    <rPh sb="0" eb="2">
      <t>シセツ</t>
    </rPh>
    <rPh sb="2" eb="4">
      <t>ノウリョク</t>
    </rPh>
    <phoneticPr fontId="1"/>
  </si>
  <si>
    <t>①前年度までのｽﾄｯｸ量</t>
    <rPh sb="1" eb="4">
      <t>ゼンネンド</t>
    </rPh>
    <rPh sb="11" eb="12">
      <t>リョウ</t>
    </rPh>
    <phoneticPr fontId="1"/>
  </si>
  <si>
    <t>②受入実績（持込量）</t>
    <rPh sb="1" eb="3">
      <t>ウケイレ</t>
    </rPh>
    <rPh sb="3" eb="5">
      <t>ジッセキ</t>
    </rPh>
    <rPh sb="6" eb="7">
      <t>モ</t>
    </rPh>
    <rPh sb="7" eb="8">
      <t>コ</t>
    </rPh>
    <rPh sb="8" eb="9">
      <t>リョウ</t>
    </rPh>
    <phoneticPr fontId="1"/>
  </si>
  <si>
    <t>ｽﾄｯｸ又は改良</t>
    <rPh sb="4" eb="5">
      <t>マタ</t>
    </rPh>
    <rPh sb="6" eb="8">
      <t>カイリョウ</t>
    </rPh>
    <phoneticPr fontId="1"/>
  </si>
  <si>
    <r>
      <t>m</t>
    </r>
    <r>
      <rPr>
        <vertAlign val="superscript"/>
        <sz val="8"/>
        <rFont val="ＭＳ ゴシック"/>
        <family val="3"/>
        <charset val="128"/>
      </rPr>
      <t>3</t>
    </r>
    <r>
      <rPr>
        <sz val="8"/>
        <rFont val="ＭＳ ゴシック"/>
        <family val="3"/>
        <charset val="128"/>
      </rPr>
      <t>(ほぐし)</t>
    </r>
    <phoneticPr fontId="1"/>
  </si>
  <si>
    <r>
      <t>m</t>
    </r>
    <r>
      <rPr>
        <vertAlign val="superscript"/>
        <sz val="8"/>
        <rFont val="ＭＳ ゴシック"/>
        <family val="3"/>
        <charset val="128"/>
      </rPr>
      <t>3</t>
    </r>
    <r>
      <rPr>
        <sz val="8"/>
        <rFont val="ＭＳ ゴシック"/>
        <family val="3"/>
        <charset val="128"/>
      </rPr>
      <t>(ほぐし)/年</t>
    </r>
    <rPh sb="8" eb="9">
      <t>ネン</t>
    </rPh>
    <phoneticPr fontId="1"/>
  </si>
  <si>
    <t>持ち込み料金</t>
    <rPh sb="0" eb="1">
      <t>モ</t>
    </rPh>
    <rPh sb="2" eb="3">
      <t>コ</t>
    </rPh>
    <rPh sb="4" eb="6">
      <t>リョウキン</t>
    </rPh>
    <phoneticPr fontId="1"/>
  </si>
  <si>
    <t>持ち出し料金</t>
    <rPh sb="0" eb="1">
      <t>モ</t>
    </rPh>
    <rPh sb="2" eb="3">
      <t>ダ</t>
    </rPh>
    <rPh sb="4" eb="6">
      <t>リョウキン</t>
    </rPh>
    <phoneticPr fontId="1"/>
  </si>
  <si>
    <t>土質等</t>
    <rPh sb="0" eb="2">
      <t>ドシツ</t>
    </rPh>
    <rPh sb="2" eb="3">
      <t>ナド</t>
    </rPh>
    <phoneticPr fontId="1"/>
  </si>
  <si>
    <r>
      <t>m</t>
    </r>
    <r>
      <rPr>
        <vertAlign val="superscript"/>
        <sz val="11"/>
        <rFont val="ＭＳ ゴシック"/>
        <family val="3"/>
        <charset val="128"/>
      </rPr>
      <t>2</t>
    </r>
    <phoneticPr fontId="1"/>
  </si>
  <si>
    <r>
      <t>m</t>
    </r>
    <r>
      <rPr>
        <vertAlign val="superscript"/>
        <sz val="11"/>
        <rFont val="ＭＳ ゴシック"/>
        <family val="3"/>
        <charset val="128"/>
      </rPr>
      <t>3</t>
    </r>
    <phoneticPr fontId="1"/>
  </si>
  <si>
    <r>
      <t>m</t>
    </r>
    <r>
      <rPr>
        <vertAlign val="superscript"/>
        <sz val="11"/>
        <rFont val="ＭＳ ゴシック"/>
        <family val="3"/>
        <charset val="128"/>
      </rPr>
      <t>3</t>
    </r>
    <r>
      <rPr>
        <sz val="11"/>
        <rFont val="ＭＳ ゴシック"/>
        <family val="3"/>
        <charset val="128"/>
      </rPr>
      <t>/日</t>
    </r>
    <rPh sb="3" eb="4">
      <t>ニチ</t>
    </rPh>
    <phoneticPr fontId="1"/>
  </si>
  <si>
    <r>
      <t>(m</t>
    </r>
    <r>
      <rPr>
        <vertAlign val="superscript"/>
        <sz val="11"/>
        <rFont val="ＭＳ ゴシック"/>
        <family val="3"/>
        <charset val="128"/>
      </rPr>
      <t>3</t>
    </r>
    <r>
      <rPr>
        <sz val="11"/>
        <rFont val="ＭＳ ゴシック"/>
        <family val="3"/>
        <charset val="128"/>
      </rPr>
      <t>/時)</t>
    </r>
    <rPh sb="4" eb="5">
      <t>トキ</t>
    </rPh>
    <phoneticPr fontId="1"/>
  </si>
  <si>
    <t>日/年</t>
    <rPh sb="0" eb="1">
      <t>ニチ</t>
    </rPh>
    <rPh sb="2" eb="3">
      <t>ネン</t>
    </rPh>
    <phoneticPr fontId="1"/>
  </si>
  <si>
    <t>様式イ－１</t>
    <rPh sb="0" eb="2">
      <t>ヨウシキ</t>
    </rPh>
    <phoneticPr fontId="1"/>
  </si>
  <si>
    <t>様式イ－２</t>
    <rPh sb="0" eb="2">
      <t>ヨウシキ</t>
    </rPh>
    <phoneticPr fontId="1"/>
  </si>
  <si>
    <t xml:space="preserve"> －建設発生土利用促進施設用－（様式イ－２）</t>
    <rPh sb="2" eb="7">
      <t>ケンセツハッセイド</t>
    </rPh>
    <rPh sb="7" eb="9">
      <t>リヨウ</t>
    </rPh>
    <rPh sb="9" eb="11">
      <t>ソクシン</t>
    </rPh>
    <rPh sb="11" eb="13">
      <t>シセツ</t>
    </rPh>
    <rPh sb="13" eb="14">
      <t>ヨウ</t>
    </rPh>
    <rPh sb="16" eb="18">
      <t>ヨウシキ</t>
    </rPh>
    <phoneticPr fontId="1"/>
  </si>
  <si>
    <t>建設発生土受入地用（廃棄物最終処分場は除く）</t>
    <rPh sb="0" eb="5">
      <t>ケンセツハッセイド</t>
    </rPh>
    <rPh sb="5" eb="7">
      <t>ウケイレ</t>
    </rPh>
    <rPh sb="7" eb="8">
      <t>チ</t>
    </rPh>
    <rPh sb="8" eb="9">
      <t>ヨウ</t>
    </rPh>
    <rPh sb="10" eb="13">
      <t>ハイキブツ</t>
    </rPh>
    <rPh sb="13" eb="15">
      <t>サイシュウ</t>
    </rPh>
    <rPh sb="15" eb="18">
      <t>ショブンジョウ</t>
    </rPh>
    <rPh sb="19" eb="20">
      <t>ノゾ</t>
    </rPh>
    <phoneticPr fontId="1"/>
  </si>
  <si>
    <t>全体容量</t>
    <rPh sb="0" eb="2">
      <t>ゼンタイ</t>
    </rPh>
    <rPh sb="2" eb="4">
      <t>ヨウリョウ</t>
    </rPh>
    <phoneticPr fontId="1"/>
  </si>
  <si>
    <t>①受入実績</t>
    <rPh sb="1" eb="3">
      <t>ウケイレ</t>
    </rPh>
    <rPh sb="3" eb="5">
      <t>ジッセキ</t>
    </rPh>
    <phoneticPr fontId="1"/>
  </si>
  <si>
    <t>用　途　内　訳</t>
    <rPh sb="0" eb="1">
      <t>ヨウ</t>
    </rPh>
    <rPh sb="2" eb="3">
      <t>ト</t>
    </rPh>
    <rPh sb="4" eb="5">
      <t>ナイ</t>
    </rPh>
    <rPh sb="6" eb="7">
      <t>ヤク</t>
    </rPh>
    <phoneticPr fontId="1"/>
  </si>
  <si>
    <r>
      <t>池沼等の水面埋立：</t>
    </r>
    <r>
      <rPr>
        <sz val="9"/>
        <rFont val="ＭＳ ゴシック"/>
        <family val="3"/>
        <charset val="128"/>
      </rPr>
      <t>内陸部の水面埋立(建設工事として行う埋立は除く)</t>
    </r>
    <rPh sb="0" eb="2">
      <t>チショウ</t>
    </rPh>
    <rPh sb="2" eb="3">
      <t>ナド</t>
    </rPh>
    <rPh sb="4" eb="6">
      <t>スイメン</t>
    </rPh>
    <rPh sb="6" eb="7">
      <t>ウ</t>
    </rPh>
    <rPh sb="7" eb="8">
      <t>タ</t>
    </rPh>
    <rPh sb="9" eb="11">
      <t>ナイリク</t>
    </rPh>
    <rPh sb="11" eb="12">
      <t>ブ</t>
    </rPh>
    <rPh sb="13" eb="15">
      <t>スイメン</t>
    </rPh>
    <rPh sb="15" eb="16">
      <t>ウ</t>
    </rPh>
    <rPh sb="16" eb="17">
      <t>タ</t>
    </rPh>
    <rPh sb="18" eb="20">
      <t>ケンセツ</t>
    </rPh>
    <rPh sb="20" eb="22">
      <t>コウジ</t>
    </rPh>
    <rPh sb="25" eb="26">
      <t>オコナ</t>
    </rPh>
    <rPh sb="27" eb="28">
      <t>ウ</t>
    </rPh>
    <rPh sb="28" eb="29">
      <t>タ</t>
    </rPh>
    <rPh sb="30" eb="31">
      <t>ノゾ</t>
    </rPh>
    <phoneticPr fontId="1"/>
  </si>
  <si>
    <r>
      <t>谷地埋立：</t>
    </r>
    <r>
      <rPr>
        <sz val="9"/>
        <rFont val="ＭＳ ゴシック"/>
        <family val="3"/>
        <charset val="128"/>
      </rPr>
      <t>内陸の低地、谷地等の埋立(建設工事として行う埋立は除く)</t>
    </r>
    <rPh sb="0" eb="1">
      <t>タニ</t>
    </rPh>
    <rPh sb="1" eb="2">
      <t>チ</t>
    </rPh>
    <rPh sb="2" eb="3">
      <t>ウ</t>
    </rPh>
    <rPh sb="3" eb="4">
      <t>タ</t>
    </rPh>
    <rPh sb="5" eb="7">
      <t>ナイリク</t>
    </rPh>
    <rPh sb="8" eb="10">
      <t>テイチ</t>
    </rPh>
    <rPh sb="11" eb="12">
      <t>タニ</t>
    </rPh>
    <rPh sb="12" eb="13">
      <t>チ</t>
    </rPh>
    <rPh sb="13" eb="14">
      <t>ナド</t>
    </rPh>
    <rPh sb="15" eb="16">
      <t>ウ</t>
    </rPh>
    <rPh sb="16" eb="17">
      <t>タ</t>
    </rPh>
    <rPh sb="18" eb="20">
      <t>ケンセツ</t>
    </rPh>
    <rPh sb="20" eb="22">
      <t>コウジ</t>
    </rPh>
    <rPh sb="25" eb="26">
      <t>オコナ</t>
    </rPh>
    <rPh sb="27" eb="28">
      <t>ウ</t>
    </rPh>
    <rPh sb="28" eb="29">
      <t>タ</t>
    </rPh>
    <rPh sb="30" eb="31">
      <t>ノゾ</t>
    </rPh>
    <phoneticPr fontId="1"/>
  </si>
  <si>
    <t>その他（</t>
    <rPh sb="2" eb="3">
      <t>タ</t>
    </rPh>
    <phoneticPr fontId="1"/>
  </si>
  <si>
    <t>）</t>
    <phoneticPr fontId="1"/>
  </si>
  <si>
    <t>様式ロ－１</t>
    <rPh sb="0" eb="2">
      <t>ヨウシキ</t>
    </rPh>
    <phoneticPr fontId="1"/>
  </si>
  <si>
    <t>コンクリート破砕・アスファルト破砕施設用</t>
    <rPh sb="6" eb="8">
      <t>ハサイ</t>
    </rPh>
    <rPh sb="15" eb="17">
      <t>ハサイ</t>
    </rPh>
    <rPh sb="17" eb="19">
      <t>シセツ</t>
    </rPh>
    <rPh sb="19" eb="20">
      <t>ヨウ</t>
    </rPh>
    <phoneticPr fontId="1"/>
  </si>
  <si>
    <t>最大年間
実稼働日数</t>
    <rPh sb="0" eb="2">
      <t>サイダイ</t>
    </rPh>
    <rPh sb="2" eb="4">
      <t>ネンカン</t>
    </rPh>
    <rPh sb="5" eb="6">
      <t>ジツ</t>
    </rPh>
    <rPh sb="6" eb="8">
      <t>カドウ</t>
    </rPh>
    <rPh sb="8" eb="10">
      <t>ニッスウ</t>
    </rPh>
    <phoneticPr fontId="1"/>
  </si>
  <si>
    <t>破砕施設
処理能力</t>
    <rPh sb="0" eb="2">
      <t>ハサイ</t>
    </rPh>
    <rPh sb="2" eb="4">
      <t>シセツ</t>
    </rPh>
    <rPh sb="5" eb="7">
      <t>ショリ</t>
    </rPh>
    <rPh sb="7" eb="9">
      <t>ノウリョク</t>
    </rPh>
    <phoneticPr fontId="1"/>
  </si>
  <si>
    <t>t</t>
    <phoneticPr fontId="1"/>
  </si>
  <si>
    <t>t/日</t>
    <rPh sb="2" eb="3">
      <t>ニチ</t>
    </rPh>
    <phoneticPr fontId="1"/>
  </si>
  <si>
    <t>②受入実績</t>
    <rPh sb="1" eb="3">
      <t>ウケイレ</t>
    </rPh>
    <rPh sb="3" eb="5">
      <t>ジッセキ</t>
    </rPh>
    <phoneticPr fontId="1"/>
  </si>
  <si>
    <t>t/年</t>
    <rPh sb="2" eb="3">
      <t>ネン</t>
    </rPh>
    <phoneticPr fontId="1"/>
  </si>
  <si>
    <t>受入品目の内訳</t>
    <rPh sb="0" eb="2">
      <t>ウケイレ</t>
    </rPh>
    <rPh sb="2" eb="4">
      <t>ヒンモク</t>
    </rPh>
    <rPh sb="5" eb="7">
      <t>ウチワケ</t>
    </rPh>
    <phoneticPr fontId="1"/>
  </si>
  <si>
    <t>破砕等</t>
    <rPh sb="0" eb="2">
      <t>ハサイ</t>
    </rPh>
    <rPh sb="2" eb="3">
      <t>ナド</t>
    </rPh>
    <phoneticPr fontId="1"/>
  </si>
  <si>
    <t>製品に対する新材混入量</t>
    <rPh sb="0" eb="2">
      <t>セイヒン</t>
    </rPh>
    <rPh sb="3" eb="4">
      <t>タイ</t>
    </rPh>
    <rPh sb="6" eb="7">
      <t>シン</t>
    </rPh>
    <rPh sb="7" eb="8">
      <t>ザイ</t>
    </rPh>
    <rPh sb="8" eb="10">
      <t>コンニュウ</t>
    </rPh>
    <rPh sb="10" eb="11">
      <t>リョウ</t>
    </rPh>
    <phoneticPr fontId="1"/>
  </si>
  <si>
    <t>④新材混入量</t>
    <rPh sb="1" eb="2">
      <t>シン</t>
    </rPh>
    <rPh sb="2" eb="3">
      <t>ザイ</t>
    </rPh>
    <rPh sb="3" eb="5">
      <t>コンニュウ</t>
    </rPh>
    <rPh sb="5" eb="6">
      <t>リョウ</t>
    </rPh>
    <phoneticPr fontId="1"/>
  </si>
  <si>
    <t>再生利用が出来ない性状のもの</t>
    <rPh sb="0" eb="2">
      <t>サイセイ</t>
    </rPh>
    <rPh sb="2" eb="4">
      <t>リヨウ</t>
    </rPh>
    <rPh sb="5" eb="7">
      <t>デキ</t>
    </rPh>
    <rPh sb="9" eb="11">
      <t>セイジョウ</t>
    </rPh>
    <phoneticPr fontId="1"/>
  </si>
  <si>
    <t>③次年度ｽﾄｯｸ量</t>
    <rPh sb="1" eb="4">
      <t>ジネンド</t>
    </rPh>
    <rPh sb="8" eb="9">
      <t>リョウ</t>
    </rPh>
    <phoneticPr fontId="1"/>
  </si>
  <si>
    <t>ｺﾝｸﾘｰﾄ塊(</t>
    <rPh sb="6" eb="7">
      <t>カイ</t>
    </rPh>
    <phoneticPr fontId="1"/>
  </si>
  <si>
    <t>ｱｽﾌｧﾙﾄ塊(</t>
    <rPh sb="6" eb="7">
      <t>カイ</t>
    </rPh>
    <phoneticPr fontId="1"/>
  </si>
  <si>
    <t>t)</t>
    <phoneticPr fontId="1"/>
  </si>
  <si>
    <t>そ の 他(</t>
    <rPh sb="4" eb="5">
      <t>タ</t>
    </rPh>
    <phoneticPr fontId="1"/>
  </si>
  <si>
    <t>受入料金</t>
    <rPh sb="0" eb="2">
      <t>ウケイレ</t>
    </rPh>
    <rPh sb="2" eb="4">
      <t>リョウキン</t>
    </rPh>
    <phoneticPr fontId="1"/>
  </si>
  <si>
    <t>販売料金</t>
    <rPh sb="0" eb="2">
      <t>ハンバイ</t>
    </rPh>
    <rPh sb="2" eb="4">
      <t>リョウキン</t>
    </rPh>
    <phoneticPr fontId="1"/>
  </si>
  <si>
    <t>※１：再生ｱｽﾌｧﾙﾄ合材用の原料として用いる骨材等</t>
    <rPh sb="3" eb="5">
      <t>サイセイ</t>
    </rPh>
    <rPh sb="11" eb="13">
      <t>ゴウザイ</t>
    </rPh>
    <rPh sb="13" eb="14">
      <t>ヨウ</t>
    </rPh>
    <rPh sb="15" eb="17">
      <t>ゲンリョウ</t>
    </rPh>
    <rPh sb="20" eb="21">
      <t>モチ</t>
    </rPh>
    <rPh sb="23" eb="25">
      <t>コツザイ</t>
    </rPh>
    <rPh sb="25" eb="26">
      <t>ナド</t>
    </rPh>
    <phoneticPr fontId="1"/>
  </si>
  <si>
    <t>規格</t>
    <rPh sb="0" eb="2">
      <t>キカク</t>
    </rPh>
    <phoneticPr fontId="1"/>
  </si>
  <si>
    <t>単位</t>
    <rPh sb="0" eb="2">
      <t>タンイ</t>
    </rPh>
    <phoneticPr fontId="1"/>
  </si>
  <si>
    <r>
      <t xml:space="preserve">料　金
</t>
    </r>
    <r>
      <rPr>
        <sz val="6"/>
        <rFont val="ＭＳ ゴシック"/>
        <family val="3"/>
        <charset val="128"/>
      </rPr>
      <t>(運搬費を除く料金)</t>
    </r>
    <rPh sb="0" eb="1">
      <t>リョウ</t>
    </rPh>
    <rPh sb="2" eb="3">
      <t>キン</t>
    </rPh>
    <rPh sb="5" eb="8">
      <t>ウンパンヒ</t>
    </rPh>
    <rPh sb="9" eb="10">
      <t>ノゾ</t>
    </rPh>
    <rPh sb="11" eb="13">
      <t>リョウキン</t>
    </rPh>
    <phoneticPr fontId="1"/>
  </si>
  <si>
    <t>再生材名称
(規格)</t>
    <rPh sb="0" eb="2">
      <t>サイセイ</t>
    </rPh>
    <rPh sb="2" eb="3">
      <t>ザイ</t>
    </rPh>
    <rPh sb="3" eb="5">
      <t>メイショウ</t>
    </rPh>
    <rPh sb="7" eb="9">
      <t>キカク</t>
    </rPh>
    <phoneticPr fontId="1"/>
  </si>
  <si>
    <t>再生アスファルト合材施設</t>
    <rPh sb="0" eb="2">
      <t>サイセイ</t>
    </rPh>
    <rPh sb="8" eb="9">
      <t>ゴウ</t>
    </rPh>
    <rPh sb="9" eb="10">
      <t>ザイ</t>
    </rPh>
    <rPh sb="10" eb="12">
      <t>シセツ</t>
    </rPh>
    <phoneticPr fontId="1"/>
  </si>
  <si>
    <t>再生ｱｽﾌｧﾙﾄ用骨材(</t>
    <phoneticPr fontId="1"/>
  </si>
  <si>
    <t>t)</t>
  </si>
  <si>
    <t>製品に対する新材・添加物の混入量</t>
    <rPh sb="0" eb="2">
      <t>セイヒン</t>
    </rPh>
    <rPh sb="3" eb="4">
      <t>タイ</t>
    </rPh>
    <rPh sb="6" eb="7">
      <t>シン</t>
    </rPh>
    <rPh sb="7" eb="8">
      <t>ザイ</t>
    </rPh>
    <rPh sb="9" eb="12">
      <t>テンカブツ</t>
    </rPh>
    <rPh sb="13" eb="15">
      <t>コンニュウ</t>
    </rPh>
    <rPh sb="15" eb="16">
      <t>リョウ</t>
    </rPh>
    <phoneticPr fontId="1"/>
  </si>
  <si>
    <t>再生As合材</t>
    <rPh sb="0" eb="2">
      <t>サイセイ</t>
    </rPh>
    <rPh sb="4" eb="6">
      <t>ゴウザイ</t>
    </rPh>
    <phoneticPr fontId="1"/>
  </si>
  <si>
    <t>(t/時)</t>
    <rPh sb="3" eb="4">
      <t>ジカン</t>
    </rPh>
    <phoneticPr fontId="1"/>
  </si>
  <si>
    <t>受入先の内訳</t>
    <rPh sb="0" eb="2">
      <t>ウケイレ</t>
    </rPh>
    <rPh sb="2" eb="3">
      <t>サキ</t>
    </rPh>
    <rPh sb="4" eb="6">
      <t>ウチワケ</t>
    </rPh>
    <phoneticPr fontId="1"/>
  </si>
  <si>
    <t>建設工事現場</t>
    <rPh sb="0" eb="2">
      <t>ケンセツ</t>
    </rPh>
    <rPh sb="2" eb="4">
      <t>コウジ</t>
    </rPh>
    <rPh sb="4" eb="6">
      <t>ゲンバ</t>
    </rPh>
    <phoneticPr fontId="1"/>
  </si>
  <si>
    <t>県内工事(</t>
    <rPh sb="0" eb="2">
      <t>ケンナイ</t>
    </rPh>
    <rPh sb="2" eb="4">
      <t>コウジ</t>
    </rPh>
    <phoneticPr fontId="1"/>
  </si>
  <si>
    <t>県外工事(</t>
    <rPh sb="0" eb="2">
      <t>ケンガイ</t>
    </rPh>
    <rPh sb="2" eb="4">
      <t>コウジ</t>
    </rPh>
    <phoneticPr fontId="1"/>
  </si>
  <si>
    <t>他の破砕施設</t>
    <rPh sb="0" eb="1">
      <t>タ</t>
    </rPh>
    <rPh sb="2" eb="4">
      <t>ハサイ</t>
    </rPh>
    <rPh sb="4" eb="6">
      <t>シセツ</t>
    </rPh>
    <phoneticPr fontId="1"/>
  </si>
  <si>
    <t>県内施設(</t>
    <rPh sb="0" eb="2">
      <t>ケンナイ</t>
    </rPh>
    <rPh sb="2" eb="4">
      <t>シセツ</t>
    </rPh>
    <phoneticPr fontId="1"/>
  </si>
  <si>
    <t>県外施設(</t>
    <rPh sb="0" eb="2">
      <t>ケンガイ</t>
    </rPh>
    <rPh sb="2" eb="4">
      <t>シセツ</t>
    </rPh>
    <phoneticPr fontId="1"/>
  </si>
  <si>
    <t>その他</t>
    <rPh sb="0" eb="3">
      <t>ソノタ</t>
    </rPh>
    <phoneticPr fontId="1"/>
  </si>
  <si>
    <t>県内より(</t>
    <rPh sb="0" eb="2">
      <t>ケンナイ</t>
    </rPh>
    <phoneticPr fontId="1"/>
  </si>
  <si>
    <t>県外より(</t>
    <rPh sb="0" eb="2">
      <t>ケンガイ</t>
    </rPh>
    <phoneticPr fontId="1"/>
  </si>
  <si>
    <t>焼却等による減量化</t>
    <rPh sb="0" eb="2">
      <t>ショウキャク</t>
    </rPh>
    <rPh sb="2" eb="3">
      <t>ナド</t>
    </rPh>
    <rPh sb="6" eb="8">
      <t>ゲンリョウ</t>
    </rPh>
    <rPh sb="8" eb="9">
      <t>カ</t>
    </rPh>
    <phoneticPr fontId="1"/>
  </si>
  <si>
    <t>焼却施設
処理能力</t>
    <rPh sb="0" eb="2">
      <t>ショウキャク</t>
    </rPh>
    <rPh sb="2" eb="4">
      <t>シセツ</t>
    </rPh>
    <rPh sb="5" eb="7">
      <t>ショリ</t>
    </rPh>
    <rPh sb="7" eb="9">
      <t>ノウリョク</t>
    </rPh>
    <phoneticPr fontId="1"/>
  </si>
  <si>
    <t>焼却による減量化</t>
    <rPh sb="0" eb="2">
      <t>ショウキャク</t>
    </rPh>
    <rPh sb="5" eb="7">
      <t>ゲンリョウ</t>
    </rPh>
    <rPh sb="7" eb="8">
      <t>カ</t>
    </rPh>
    <phoneticPr fontId="1"/>
  </si>
  <si>
    <t>再生利用できない性状のもの、</t>
    <rPh sb="0" eb="2">
      <t>サイセイ</t>
    </rPh>
    <rPh sb="2" eb="4">
      <t>リヨウ</t>
    </rPh>
    <rPh sb="8" eb="10">
      <t>セイジョウ</t>
    </rPh>
    <phoneticPr fontId="1"/>
  </si>
  <si>
    <t>焼却灰</t>
    <rPh sb="0" eb="3">
      <t>ショウキャクバイ</t>
    </rPh>
    <phoneticPr fontId="1"/>
  </si>
  <si>
    <t>焼却による減量化</t>
    <rPh sb="0" eb="2">
      <t>ショウキャク</t>
    </rPh>
    <rPh sb="5" eb="7">
      <t>ゲンリョウ</t>
    </rPh>
    <rPh sb="7" eb="8">
      <t>カ</t>
    </rPh>
    <phoneticPr fontId="1"/>
  </si>
  <si>
    <t>規格</t>
    <rPh sb="0" eb="2">
      <t>キカク</t>
    </rPh>
    <phoneticPr fontId="1"/>
  </si>
  <si>
    <t>建設汚泥脱水・天日乾燥・乾燥施設</t>
    <rPh sb="0" eb="2">
      <t>ケンセツ</t>
    </rPh>
    <rPh sb="2" eb="4">
      <t>オデイ</t>
    </rPh>
    <rPh sb="4" eb="6">
      <t>ダッスイ</t>
    </rPh>
    <rPh sb="7" eb="9">
      <t>テンピ</t>
    </rPh>
    <rPh sb="9" eb="11">
      <t>カンソウ</t>
    </rPh>
    <rPh sb="12" eb="14">
      <t>カンソウ</t>
    </rPh>
    <rPh sb="14" eb="16">
      <t>シセツ</t>
    </rPh>
    <phoneticPr fontId="1"/>
  </si>
  <si>
    <t>)</t>
    <phoneticPr fontId="1"/>
  </si>
  <si>
    <t>処理方法
（該当するものに○を付けて下さい）</t>
    <rPh sb="0" eb="2">
      <t>ショリ</t>
    </rPh>
    <rPh sb="2" eb="4">
      <t>ホウホウ</t>
    </rPh>
    <rPh sb="6" eb="8">
      <t>ガイトウ</t>
    </rPh>
    <rPh sb="15" eb="16">
      <t>ツ</t>
    </rPh>
    <rPh sb="18" eb="19">
      <t>クダ</t>
    </rPh>
    <phoneticPr fontId="1"/>
  </si>
  <si>
    <t>県内より(</t>
    <rPh sb="0" eb="1">
      <t>ケン</t>
    </rPh>
    <rPh sb="1" eb="2">
      <t>ナイ</t>
    </rPh>
    <phoneticPr fontId="1"/>
  </si>
  <si>
    <t>県外より(</t>
    <rPh sb="0" eb="1">
      <t>ケン</t>
    </rPh>
    <rPh sb="1" eb="2">
      <t>ガイ</t>
    </rPh>
    <phoneticPr fontId="1"/>
  </si>
  <si>
    <t>製品に対する固化剤・添加物等混入量</t>
    <rPh sb="0" eb="2">
      <t>セイヒン</t>
    </rPh>
    <rPh sb="3" eb="4">
      <t>タイ</t>
    </rPh>
    <rPh sb="6" eb="8">
      <t>コカ</t>
    </rPh>
    <rPh sb="8" eb="9">
      <t>ザイ</t>
    </rPh>
    <rPh sb="10" eb="13">
      <t>テンカブツ</t>
    </rPh>
    <rPh sb="13" eb="14">
      <t>ナド</t>
    </rPh>
    <rPh sb="14" eb="16">
      <t>コンニュウ</t>
    </rPh>
    <rPh sb="16" eb="17">
      <t>リョウ</t>
    </rPh>
    <phoneticPr fontId="1"/>
  </si>
  <si>
    <t>④改良剤混入量</t>
    <rPh sb="1" eb="3">
      <t>カイリョウ</t>
    </rPh>
    <rPh sb="3" eb="4">
      <t>コカザイ</t>
    </rPh>
    <rPh sb="4" eb="6">
      <t>コンニュウ</t>
    </rPh>
    <rPh sb="6" eb="7">
      <t>リョウ</t>
    </rPh>
    <phoneticPr fontId="1"/>
  </si>
  <si>
    <t>⑥減量化量(場内)</t>
    <rPh sb="1" eb="3">
      <t>ゲンリョウ</t>
    </rPh>
    <rPh sb="3" eb="4">
      <t>カ</t>
    </rPh>
    <rPh sb="4" eb="5">
      <t>ショブンリョウ</t>
    </rPh>
    <rPh sb="6" eb="8">
      <t>ジョウナイ</t>
    </rPh>
    <phoneticPr fontId="1"/>
  </si>
  <si>
    <t>③次年度ｽﾄｯｸ量</t>
    <rPh sb="1" eb="4">
      <t>ジネンド</t>
    </rPh>
    <rPh sb="8" eb="9">
      <t>リョウ</t>
    </rPh>
    <phoneticPr fontId="1"/>
  </si>
  <si>
    <t>脱水ケーキ(処分)</t>
    <rPh sb="0" eb="2">
      <t>ダッスイ</t>
    </rPh>
    <rPh sb="6" eb="8">
      <t>ショブン</t>
    </rPh>
    <phoneticPr fontId="1"/>
  </si>
  <si>
    <t>１．ｺﾝｸﾘｰﾄ塊</t>
    <rPh sb="8" eb="9">
      <t>カイ</t>
    </rPh>
    <phoneticPr fontId="1"/>
  </si>
  <si>
    <t>２．ｱｽﾌｧﾙﾄ・ｺﾝｸﾘｰﾄ塊</t>
    <rPh sb="15" eb="16">
      <t>カイ</t>
    </rPh>
    <phoneticPr fontId="1"/>
  </si>
  <si>
    <t>４．建設汚泥</t>
    <rPh sb="2" eb="4">
      <t>ケンセツ</t>
    </rPh>
    <rPh sb="4" eb="6">
      <t>オデイ</t>
    </rPh>
    <phoneticPr fontId="1"/>
  </si>
  <si>
    <t>５．金属くず</t>
    <rPh sb="2" eb="4">
      <t>キンゾク</t>
    </rPh>
    <phoneticPr fontId="1"/>
  </si>
  <si>
    <t>９．建設発生土</t>
    <rPh sb="2" eb="4">
      <t>ケンセツ</t>
    </rPh>
    <rPh sb="4" eb="6">
      <t>ハッセイ</t>
    </rPh>
    <rPh sb="6" eb="7">
      <t>ツチ</t>
    </rPh>
    <phoneticPr fontId="1"/>
  </si>
  <si>
    <t>10．廃石膏ボード</t>
    <rPh sb="3" eb="4">
      <t>ハイ</t>
    </rPh>
    <rPh sb="4" eb="6">
      <t>セッコウ</t>
    </rPh>
    <phoneticPr fontId="1"/>
  </si>
  <si>
    <t>破砕・選別</t>
    <rPh sb="0" eb="2">
      <t>ハサイ</t>
    </rPh>
    <rPh sb="3" eb="5">
      <t>センベツ</t>
    </rPh>
    <phoneticPr fontId="1"/>
  </si>
  <si>
    <t>自ら処理する場合</t>
    <rPh sb="0" eb="1">
      <t>ミズカ</t>
    </rPh>
    <rPh sb="2" eb="4">
      <t>ショリ</t>
    </rPh>
    <rPh sb="6" eb="8">
      <t>バアイ</t>
    </rPh>
    <phoneticPr fontId="1"/>
  </si>
  <si>
    <t>他の処理施設等へ搬出する場合</t>
    <rPh sb="0" eb="1">
      <t>タ</t>
    </rPh>
    <rPh sb="2" eb="4">
      <t>ショリ</t>
    </rPh>
    <rPh sb="4" eb="6">
      <t>シセツ</t>
    </rPh>
    <rPh sb="6" eb="7">
      <t>ナド</t>
    </rPh>
    <rPh sb="8" eb="10">
      <t>ハンシュツ</t>
    </rPh>
    <rPh sb="12" eb="14">
      <t>バアイ</t>
    </rPh>
    <phoneticPr fontId="1"/>
  </si>
  <si>
    <t>最終処分場へ搬出する場合</t>
    <rPh sb="0" eb="2">
      <t>サイシュウ</t>
    </rPh>
    <rPh sb="2" eb="5">
      <t>ショブンジョウ</t>
    </rPh>
    <rPh sb="6" eb="8">
      <t>ハンシュツ</t>
    </rPh>
    <rPh sb="10" eb="12">
      <t>バアイ</t>
    </rPh>
    <phoneticPr fontId="1"/>
  </si>
  <si>
    <t>他の再資源化施設等へ搬出する場合</t>
    <rPh sb="0" eb="1">
      <t>タ</t>
    </rPh>
    <rPh sb="2" eb="6">
      <t>サイシゲンカ</t>
    </rPh>
    <rPh sb="6" eb="8">
      <t>シセツ</t>
    </rPh>
    <rPh sb="8" eb="9">
      <t>ナド</t>
    </rPh>
    <rPh sb="10" eb="12">
      <t>ハンシュツ</t>
    </rPh>
    <rPh sb="14" eb="16">
      <t>バアイ</t>
    </rPh>
    <phoneticPr fontId="1"/>
  </si>
  <si>
    <t>⑦廃石膏ボード</t>
    <rPh sb="1" eb="2">
      <t>ハイ</t>
    </rPh>
    <rPh sb="2" eb="4">
      <t>セッコウ</t>
    </rPh>
    <phoneticPr fontId="1"/>
  </si>
  <si>
    <t>⑧コンクリート塊</t>
    <rPh sb="7" eb="8">
      <t>カイ</t>
    </rPh>
    <phoneticPr fontId="1"/>
  </si>
  <si>
    <t>⑨ｱｽﾌｧﾙﾄ・ｺﾝｸﾘｰﾄ塊</t>
    <rPh sb="14" eb="15">
      <t>カイ</t>
    </rPh>
    <phoneticPr fontId="1"/>
  </si>
  <si>
    <t>⑩その他</t>
    <rPh sb="1" eb="4">
      <t>ソノタ</t>
    </rPh>
    <phoneticPr fontId="1"/>
  </si>
  <si>
    <t>８．ガラス陶磁器くず</t>
    <rPh sb="5" eb="8">
      <t>トウジキ</t>
    </rPh>
    <phoneticPr fontId="1"/>
  </si>
  <si>
    <t>(重量ﾍﾞｰｽで約</t>
    <rPh sb="1" eb="3">
      <t>ジュウリョウ</t>
    </rPh>
    <rPh sb="8" eb="9">
      <t>ヤク</t>
    </rPh>
    <phoneticPr fontId="1"/>
  </si>
  <si>
    <t>%)</t>
    <phoneticPr fontId="1"/>
  </si>
  <si>
    <t>３．紙くず</t>
    <rPh sb="2" eb="3">
      <t>カミ</t>
    </rPh>
    <phoneticPr fontId="1"/>
  </si>
  <si>
    <t>廃塩化ビニル管・継手処理施設</t>
    <rPh sb="0" eb="1">
      <t>ハイ</t>
    </rPh>
    <rPh sb="1" eb="3">
      <t>エンカ</t>
    </rPh>
    <rPh sb="6" eb="7">
      <t>カン</t>
    </rPh>
    <rPh sb="8" eb="9">
      <t>ツギテ</t>
    </rPh>
    <rPh sb="9" eb="10">
      <t>テ</t>
    </rPh>
    <rPh sb="10" eb="12">
      <t>ショリ</t>
    </rPh>
    <rPh sb="12" eb="14">
      <t>シセツ</t>
    </rPh>
    <phoneticPr fontId="1"/>
  </si>
  <si>
    <t>処理方法</t>
    <rPh sb="0" eb="2">
      <t>ショリ</t>
    </rPh>
    <rPh sb="2" eb="4">
      <t>ホウホウ</t>
    </rPh>
    <phoneticPr fontId="1"/>
  </si>
  <si>
    <t>選別等</t>
    <rPh sb="0" eb="2">
      <t>センベツ</t>
    </rPh>
    <rPh sb="2" eb="3">
      <t>ナド</t>
    </rPh>
    <phoneticPr fontId="1"/>
  </si>
  <si>
    <t>⑤減量化量</t>
    <rPh sb="1" eb="3">
      <t>ゲンリョウ</t>
    </rPh>
    <rPh sb="3" eb="4">
      <t>カ</t>
    </rPh>
    <rPh sb="4" eb="5">
      <t>シュッカリョウ</t>
    </rPh>
    <phoneticPr fontId="1"/>
  </si>
  <si>
    <t>⑥最終処分量</t>
    <rPh sb="1" eb="3">
      <t>サイシュウ</t>
    </rPh>
    <rPh sb="3" eb="5">
      <t>ショブン</t>
    </rPh>
    <rPh sb="5" eb="6">
      <t>シュッカリョウ</t>
    </rPh>
    <phoneticPr fontId="1"/>
  </si>
  <si>
    <t>再生利用できない性状のもの、</t>
    <rPh sb="0" eb="2">
      <t>サイセイ</t>
    </rPh>
    <rPh sb="2" eb="4">
      <t>リヨウ</t>
    </rPh>
    <rPh sb="8" eb="10">
      <t>セイジョウ</t>
    </rPh>
    <phoneticPr fontId="1"/>
  </si>
  <si>
    <t>焼却灰</t>
    <rPh sb="0" eb="2">
      <t>ショウキャク</t>
    </rPh>
    <rPh sb="2" eb="3">
      <t>ハイ</t>
    </rPh>
    <phoneticPr fontId="1"/>
  </si>
  <si>
    <t>工事現場から直接受入</t>
    <rPh sb="0" eb="2">
      <t>コウジ</t>
    </rPh>
    <rPh sb="2" eb="4">
      <t>ゲンバ</t>
    </rPh>
    <rPh sb="6" eb="8">
      <t>チョクセツ</t>
    </rPh>
    <rPh sb="8" eb="10">
      <t>ウケイレ</t>
    </rPh>
    <phoneticPr fontId="1"/>
  </si>
  <si>
    <t>(</t>
    <phoneticPr fontId="1"/>
  </si>
  <si>
    <t>建設混合廃棄物処理施設から受入</t>
    <rPh sb="0" eb="2">
      <t>ケンセツ</t>
    </rPh>
    <rPh sb="2" eb="4">
      <t>コンゴウ</t>
    </rPh>
    <rPh sb="4" eb="7">
      <t>ハイキブツ</t>
    </rPh>
    <rPh sb="7" eb="9">
      <t>ショリ</t>
    </rPh>
    <rPh sb="9" eb="11">
      <t>シセツ</t>
    </rPh>
    <rPh sb="13" eb="15">
      <t>ウケイレ</t>
    </rPh>
    <phoneticPr fontId="1"/>
  </si>
  <si>
    <t>廃石膏ボード処理施設</t>
    <rPh sb="0" eb="1">
      <t>ハイ</t>
    </rPh>
    <rPh sb="1" eb="3">
      <t>セッコウ</t>
    </rPh>
    <rPh sb="6" eb="8">
      <t>ショリ</t>
    </rPh>
    <rPh sb="8" eb="10">
      <t>シセツ</t>
    </rPh>
    <phoneticPr fontId="1"/>
  </si>
  <si>
    <t>安定型最終処分場（残土処分場を除く）</t>
    <rPh sb="0" eb="3">
      <t>アンテイガタ</t>
    </rPh>
    <rPh sb="3" eb="5">
      <t>サイシュウ</t>
    </rPh>
    <rPh sb="5" eb="8">
      <t>ショブンジョウ</t>
    </rPh>
    <rPh sb="9" eb="11">
      <t>ザンド</t>
    </rPh>
    <rPh sb="11" eb="14">
      <t>ショブンジョウ</t>
    </rPh>
    <rPh sb="15" eb="16">
      <t>ノゾ</t>
    </rPh>
    <phoneticPr fontId="1"/>
  </si>
  <si>
    <t>施設
能力</t>
    <rPh sb="0" eb="2">
      <t>シセツ</t>
    </rPh>
    <rPh sb="3" eb="5">
      <t>ノウリョク</t>
    </rPh>
    <phoneticPr fontId="1"/>
  </si>
  <si>
    <t>全体容量</t>
    <phoneticPr fontId="1"/>
  </si>
  <si>
    <t>受入可能な
建設副産物
（該当するもの全てに○）</t>
    <rPh sb="0" eb="2">
      <t>ウケイレ</t>
    </rPh>
    <rPh sb="2" eb="4">
      <t>カノウ</t>
    </rPh>
    <rPh sb="6" eb="8">
      <t>ケンセツ</t>
    </rPh>
    <rPh sb="8" eb="11">
      <t>フクサンブツ</t>
    </rPh>
    <rPh sb="19" eb="20">
      <t>スベ</t>
    </rPh>
    <phoneticPr fontId="1"/>
  </si>
  <si>
    <t>(建設混合廃棄物のうち</t>
    <rPh sb="1" eb="3">
      <t>ケンセツ</t>
    </rPh>
    <rPh sb="3" eb="5">
      <t>コンゴウ</t>
    </rPh>
    <rPh sb="5" eb="8">
      <t>ハイキブツ</t>
    </rPh>
    <phoneticPr fontId="1"/>
  </si>
  <si>
    <t>受入料金</t>
    <rPh sb="0" eb="2">
      <t>ウケイレ</t>
    </rPh>
    <rPh sb="2" eb="4">
      <t>リョウキン</t>
    </rPh>
    <phoneticPr fontId="1"/>
  </si>
  <si>
    <r>
      <t>円/m</t>
    </r>
    <r>
      <rPr>
        <vertAlign val="superscript"/>
        <sz val="11"/>
        <rFont val="ＭＳ ゴシック"/>
        <family val="3"/>
        <charset val="128"/>
      </rPr>
      <t>3</t>
    </r>
    <rPh sb="0" eb="1">
      <t>エン</t>
    </rPh>
    <phoneticPr fontId="1"/>
  </si>
  <si>
    <t>建設廃棄物の種類</t>
    <rPh sb="0" eb="2">
      <t>ケンセツ</t>
    </rPh>
    <rPh sb="2" eb="5">
      <t>ハイキブツ</t>
    </rPh>
    <rPh sb="6" eb="8">
      <t>シュルイ</t>
    </rPh>
    <phoneticPr fontId="1"/>
  </si>
  <si>
    <t>料金(運搬費を除く料金)</t>
    <rPh sb="0" eb="2">
      <t>リョウキン</t>
    </rPh>
    <rPh sb="3" eb="6">
      <t>ウンパンヒ</t>
    </rPh>
    <rPh sb="7" eb="8">
      <t>ノゾ</t>
    </rPh>
    <rPh sb="9" eb="11">
      <t>リョウキン</t>
    </rPh>
    <phoneticPr fontId="1"/>
  </si>
  <si>
    <t>管理型最終処分場</t>
    <rPh sb="0" eb="2">
      <t>カンリ</t>
    </rPh>
    <rPh sb="2" eb="3">
      <t>アンテイガタ</t>
    </rPh>
    <rPh sb="3" eb="5">
      <t>サイシュウ</t>
    </rPh>
    <rPh sb="5" eb="8">
      <t>ショブンジョウ</t>
    </rPh>
    <phoneticPr fontId="1"/>
  </si>
  <si>
    <t>・廃石膏ボードの混入割合：約</t>
    <rPh sb="1" eb="2">
      <t>ハイ</t>
    </rPh>
    <rPh sb="2" eb="4">
      <t>セッコウ</t>
    </rPh>
    <rPh sb="8" eb="10">
      <t>コンニュウ</t>
    </rPh>
    <rPh sb="10" eb="12">
      <t>ワリアイ</t>
    </rPh>
    <rPh sb="13" eb="14">
      <t>ヤク</t>
    </rPh>
    <phoneticPr fontId="1"/>
  </si>
  <si>
    <t>・廃塩化ﾋﾞﾆﾙ管･継手の混入割合：約</t>
    <rPh sb="1" eb="2">
      <t>ハイ</t>
    </rPh>
    <rPh sb="2" eb="4">
      <t>エンカ</t>
    </rPh>
    <rPh sb="8" eb="9">
      <t>カン</t>
    </rPh>
    <rPh sb="10" eb="11">
      <t>ツギテ</t>
    </rPh>
    <rPh sb="11" eb="12">
      <t>テ</t>
    </rPh>
    <rPh sb="13" eb="15">
      <t>コンニュウ</t>
    </rPh>
    <rPh sb="15" eb="17">
      <t>ワリアイ</t>
    </rPh>
    <rPh sb="18" eb="19">
      <t>ヤク</t>
    </rPh>
    <phoneticPr fontId="1"/>
  </si>
  <si>
    <t>　建設発生土受入地（廃棄物最終処分場は除く）</t>
    <rPh sb="1" eb="6">
      <t>ケンセツハッセイド</t>
    </rPh>
    <rPh sb="6" eb="8">
      <t>ウケイレ</t>
    </rPh>
    <rPh sb="8" eb="9">
      <t>チ</t>
    </rPh>
    <rPh sb="10" eb="13">
      <t>ハイキブツ</t>
    </rPh>
    <rPh sb="13" eb="15">
      <t>サイシュウ</t>
    </rPh>
    <rPh sb="15" eb="18">
      <t>ショブンジョウ</t>
    </rPh>
    <rPh sb="19" eb="20">
      <t>ノゾ</t>
    </rPh>
    <phoneticPr fontId="1"/>
  </si>
  <si>
    <t>　再生アスファルト合材施設</t>
    <rPh sb="1" eb="3">
      <t>サイセイ</t>
    </rPh>
    <rPh sb="9" eb="11">
      <t>ゴウザイ</t>
    </rPh>
    <rPh sb="11" eb="13">
      <t>シセツ</t>
    </rPh>
    <phoneticPr fontId="1"/>
  </si>
  <si>
    <r>
      <t>円/m</t>
    </r>
    <r>
      <rPr>
        <vertAlign val="superscript"/>
        <sz val="8"/>
        <rFont val="ＭＳ ゴシック"/>
        <family val="3"/>
        <charset val="128"/>
      </rPr>
      <t>3</t>
    </r>
    <r>
      <rPr>
        <sz val="8"/>
        <rFont val="ＭＳ ゴシック"/>
        <family val="3"/>
        <charset val="128"/>
      </rPr>
      <t>(ほぐし)</t>
    </r>
    <rPh sb="0" eb="1">
      <t>エン</t>
    </rPh>
    <phoneticPr fontId="1"/>
  </si>
  <si>
    <t>料金(運搬費を除く料金)</t>
    <rPh sb="0" eb="2">
      <t>リョウキン</t>
    </rPh>
    <rPh sb="3" eb="5">
      <t>ウンパン</t>
    </rPh>
    <rPh sb="5" eb="6">
      <t>ヒ</t>
    </rPh>
    <rPh sb="7" eb="8">
      <t>ノゾ</t>
    </rPh>
    <rPh sb="9" eb="11">
      <t>リョウキン</t>
    </rPh>
    <phoneticPr fontId="1"/>
  </si>
  <si>
    <t>※２：路盤材等で利用</t>
    <rPh sb="3" eb="5">
      <t>ロバン</t>
    </rPh>
    <rPh sb="5" eb="6">
      <t>ザイ</t>
    </rPh>
    <rPh sb="6" eb="7">
      <t>ナド</t>
    </rPh>
    <rPh sb="8" eb="10">
      <t>リヨウ</t>
    </rPh>
    <phoneticPr fontId="1"/>
  </si>
  <si>
    <t>再生As合材
施設処理
能力</t>
    <rPh sb="0" eb="2">
      <t>サイセイ</t>
    </rPh>
    <rPh sb="4" eb="6">
      <t>ゴウザイ</t>
    </rPh>
    <rPh sb="7" eb="9">
      <t>シセツ</t>
    </rPh>
    <rPh sb="9" eb="11">
      <t>ショリ</t>
    </rPh>
    <rPh sb="12" eb="14">
      <t>ノウリョク</t>
    </rPh>
    <phoneticPr fontId="1"/>
  </si>
  <si>
    <t>再生利用出来ない性状のもの</t>
    <rPh sb="0" eb="2">
      <t>サイセイ</t>
    </rPh>
    <rPh sb="2" eb="4">
      <t>リヨウ</t>
    </rPh>
    <rPh sb="4" eb="6">
      <t>デキ</t>
    </rPh>
    <rPh sb="8" eb="10">
      <t>セイジョウ</t>
    </rPh>
    <phoneticPr fontId="1"/>
  </si>
  <si>
    <t>併設の焼却施設処理能力</t>
    <rPh sb="0" eb="2">
      <t>ヘイセツ</t>
    </rPh>
    <rPh sb="3" eb="5">
      <t>ショウキャク</t>
    </rPh>
    <rPh sb="5" eb="7">
      <t>シセツ</t>
    </rPh>
    <rPh sb="7" eb="9">
      <t>ショリ</t>
    </rPh>
    <rPh sb="9" eb="11">
      <t>ノウリョク</t>
    </rPh>
    <phoneticPr fontId="1"/>
  </si>
  <si>
    <t>建設混合廃棄物に含まれる受入可能な品目と組成
(該当するものすべてに○)</t>
    <phoneticPr fontId="1"/>
  </si>
  <si>
    <t>※廃石膏ボード及び廃塩化ビニル管・継手を受け入れている場合は、その組成(重量ベース)を分かる範囲でご記入ください。</t>
    <rPh sb="7" eb="8">
      <t>オヨ</t>
    </rPh>
    <phoneticPr fontId="1"/>
  </si>
  <si>
    <t>再生利用できないもの、</t>
    <rPh sb="0" eb="2">
      <t>サイセイ</t>
    </rPh>
    <rPh sb="2" eb="4">
      <t>リヨウ</t>
    </rPh>
    <phoneticPr fontId="1"/>
  </si>
  <si>
    <t>建設混合廃棄物に含まれる受入可能な品目及び組成
(該当するものすべてに○)</t>
    <rPh sb="19" eb="20">
      <t>オヨ</t>
    </rPh>
    <phoneticPr fontId="1"/>
  </si>
  <si>
    <t>破砕等施設
処理能力</t>
    <rPh sb="0" eb="2">
      <t>ハサイ</t>
    </rPh>
    <rPh sb="2" eb="3">
      <t>ナド</t>
    </rPh>
    <rPh sb="3" eb="5">
      <t>シセツ</t>
    </rPh>
    <rPh sb="6" eb="8">
      <t>ショリ</t>
    </rPh>
    <rPh sb="8" eb="10">
      <t>ノウリョク</t>
    </rPh>
    <phoneticPr fontId="1"/>
  </si>
  <si>
    <t>２．建設混合廃棄物処理施設</t>
    <rPh sb="2" eb="4">
      <t>ケンセツ</t>
    </rPh>
    <rPh sb="4" eb="6">
      <t>コンゴウ</t>
    </rPh>
    <rPh sb="6" eb="9">
      <t>ハイキブツ</t>
    </rPh>
    <rPh sb="9" eb="11">
      <t>ショリ</t>
    </rPh>
    <rPh sb="11" eb="13">
      <t>シセツ</t>
    </rPh>
    <phoneticPr fontId="1"/>
  </si>
  <si>
    <t>→様式ニ－１</t>
    <rPh sb="1" eb="3">
      <t>ヨウシキ</t>
    </rPh>
    <phoneticPr fontId="1"/>
  </si>
  <si>
    <t>→様式ニ－２</t>
    <rPh sb="1" eb="3">
      <t>ヨウシキ</t>
    </rPh>
    <phoneticPr fontId="1"/>
  </si>
  <si>
    <t>→様式ホ</t>
    <rPh sb="1" eb="3">
      <t>ヨウシキ</t>
    </rPh>
    <phoneticPr fontId="1"/>
  </si>
  <si>
    <t>様式ロ－２</t>
    <rPh sb="0" eb="2">
      <t>ヨウシキ</t>
    </rPh>
    <phoneticPr fontId="1"/>
  </si>
  <si>
    <t>様式ハ－１</t>
    <rPh sb="0" eb="2">
      <t>ヨウシキ</t>
    </rPh>
    <phoneticPr fontId="1"/>
  </si>
  <si>
    <t>様式ハ－２</t>
    <rPh sb="0" eb="2">
      <t>ヨウシキ</t>
    </rPh>
    <phoneticPr fontId="1"/>
  </si>
  <si>
    <t>焼却による減量化</t>
    <rPh sb="0" eb="2">
      <t>ショウキャク</t>
    </rPh>
    <rPh sb="5" eb="7">
      <t>ゲンリョウ</t>
    </rPh>
    <rPh sb="7" eb="8">
      <t>カ</t>
    </rPh>
    <phoneticPr fontId="1"/>
  </si>
  <si>
    <t>建設混合廃棄物破砕・選別施設</t>
    <rPh sb="0" eb="2">
      <t>ケンセツ</t>
    </rPh>
    <rPh sb="2" eb="4">
      <t>コンゴウ</t>
    </rPh>
    <rPh sb="4" eb="7">
      <t>ハイキブツ</t>
    </rPh>
    <rPh sb="7" eb="9">
      <t>ハサイ</t>
    </rPh>
    <rPh sb="10" eb="12">
      <t>センベツ</t>
    </rPh>
    <rPh sb="12" eb="14">
      <t>シセツ</t>
    </rPh>
    <phoneticPr fontId="1"/>
  </si>
  <si>
    <t>→様式ヘを記入してください</t>
    <rPh sb="1" eb="3">
      <t>ヨウシキ</t>
    </rPh>
    <rPh sb="5" eb="7">
      <t>キニュウ</t>
    </rPh>
    <phoneticPr fontId="1"/>
  </si>
  <si>
    <t>７．紙くず</t>
    <rPh sb="2" eb="3">
      <t>カミ</t>
    </rPh>
    <phoneticPr fontId="1"/>
  </si>
  <si>
    <t>様式ト</t>
    <rPh sb="0" eb="2">
      <t>ヨウシキ</t>
    </rPh>
    <phoneticPr fontId="1"/>
  </si>
  <si>
    <t>様式チ</t>
    <rPh sb="0" eb="2">
      <t>ヨウシキ</t>
    </rPh>
    <phoneticPr fontId="1"/>
  </si>
  <si>
    <t>様式リ</t>
    <rPh sb="0" eb="2">
      <t>ヨウシキ</t>
    </rPh>
    <phoneticPr fontId="1"/>
  </si>
  <si>
    <t xml:space="preserve"> －建設混合廃棄物処理施設用－（様式ロ－１）</t>
    <rPh sb="2" eb="4">
      <t>ケンセツ</t>
    </rPh>
    <rPh sb="4" eb="6">
      <t>コンゴウ</t>
    </rPh>
    <rPh sb="6" eb="9">
      <t>ハイキブツ</t>
    </rPh>
    <rPh sb="9" eb="11">
      <t>ショリ</t>
    </rPh>
    <rPh sb="11" eb="13">
      <t>シセツ</t>
    </rPh>
    <rPh sb="13" eb="14">
      <t>ヨウ</t>
    </rPh>
    <rPh sb="16" eb="18">
      <t>ヨウシキ</t>
    </rPh>
    <phoneticPr fontId="1"/>
  </si>
  <si>
    <t>⑥廃プラスチック</t>
    <rPh sb="1" eb="2">
      <t>ハイ</t>
    </rPh>
    <phoneticPr fontId="1"/>
  </si>
  <si>
    <t>６．廃ﾌﾟﾗｽﾁｯｸ</t>
    <rPh sb="2" eb="3">
      <t>ハイ</t>
    </rPh>
    <phoneticPr fontId="1"/>
  </si>
  <si>
    <t>　うち、廃塩化ビニル
　管・継手</t>
    <rPh sb="4" eb="5">
      <t>ハイ</t>
    </rPh>
    <rPh sb="5" eb="7">
      <t>エンカ</t>
    </rPh>
    <rPh sb="12" eb="13">
      <t>カン</t>
    </rPh>
    <rPh sb="14" eb="16">
      <t>ツギテ</t>
    </rPh>
    <phoneticPr fontId="1"/>
  </si>
  <si>
    <t>11．その他(具体的に記入)</t>
    <rPh sb="3" eb="6">
      <t>ソノタ</t>
    </rPh>
    <rPh sb="7" eb="10">
      <t>グタイテキ</t>
    </rPh>
    <rPh sb="11" eb="13">
      <t>キニュウ</t>
    </rPh>
    <phoneticPr fontId="1"/>
  </si>
  <si>
    <t>２．廃ﾌﾟﾗｽﾁｯｸ</t>
    <phoneticPr fontId="1"/>
  </si>
  <si>
    <t>４．廃石膏ボード</t>
    <phoneticPr fontId="1"/>
  </si>
  <si>
    <t>5．その他(具体的に記入)</t>
    <rPh sb="2" eb="5">
      <t>ソノタ</t>
    </rPh>
    <rPh sb="6" eb="9">
      <t>グタイテキ</t>
    </rPh>
    <rPh sb="10" eb="12">
      <t>キニュウ</t>
    </rPh>
    <phoneticPr fontId="1"/>
  </si>
  <si>
    <t>うち、木くず減量化量</t>
    <rPh sb="3" eb="4">
      <t>キ</t>
    </rPh>
    <rPh sb="6" eb="9">
      <t>ゲンリョウカ</t>
    </rPh>
    <rPh sb="9" eb="10">
      <t>リョウ</t>
    </rPh>
    <phoneticPr fontId="1"/>
  </si>
  <si>
    <t xml:space="preserve"> －建設混合廃棄物処理施設用－（様式ロ－２）</t>
    <rPh sb="2" eb="4">
      <t>ケンセツ</t>
    </rPh>
    <rPh sb="4" eb="6">
      <t>コンゴウ</t>
    </rPh>
    <rPh sb="6" eb="9">
      <t>ハイキブツ</t>
    </rPh>
    <rPh sb="9" eb="11">
      <t>ショリ</t>
    </rPh>
    <rPh sb="11" eb="13">
      <t>シセツ</t>
    </rPh>
    <rPh sb="13" eb="14">
      <t>ヨウ</t>
    </rPh>
    <rPh sb="16" eb="18">
      <t>ヨウシキ</t>
    </rPh>
    <phoneticPr fontId="1"/>
  </si>
  <si>
    <t>様式ニ－１</t>
    <rPh sb="0" eb="2">
      <t>ヨウシキ</t>
    </rPh>
    <phoneticPr fontId="1"/>
  </si>
  <si>
    <t>様式ニ－２</t>
    <rPh sb="0" eb="2">
      <t>ヨウシキ</t>
    </rPh>
    <phoneticPr fontId="1"/>
  </si>
  <si>
    <t>様式ホ</t>
    <rPh sb="0" eb="2">
      <t>ヨウシキ</t>
    </rPh>
    <phoneticPr fontId="1"/>
  </si>
  <si>
    <t>４．木くず処理施設（チップ化施設、焼却施設）</t>
    <rPh sb="2" eb="3">
      <t>キ</t>
    </rPh>
    <rPh sb="5" eb="7">
      <t>ショリ</t>
    </rPh>
    <rPh sb="7" eb="9">
      <t>シセツ</t>
    </rPh>
    <rPh sb="13" eb="14">
      <t>カ</t>
    </rPh>
    <rPh sb="14" eb="16">
      <t>シセツ</t>
    </rPh>
    <rPh sb="17" eb="19">
      <t>ショウキャク</t>
    </rPh>
    <rPh sb="19" eb="21">
      <t>シセツ</t>
    </rPh>
    <phoneticPr fontId="1"/>
  </si>
  <si>
    <t>３．がれき類処理施設</t>
    <rPh sb="5" eb="6">
      <t>ルイ</t>
    </rPh>
    <rPh sb="6" eb="8">
      <t>ショリ</t>
    </rPh>
    <rPh sb="8" eb="10">
      <t>シセツ</t>
    </rPh>
    <phoneticPr fontId="1"/>
  </si>
  <si>
    <t xml:space="preserve"> －がれき類処理施設用－（様式ハ－１）</t>
    <rPh sb="5" eb="6">
      <t>ルイ</t>
    </rPh>
    <rPh sb="6" eb="8">
      <t>ショリ</t>
    </rPh>
    <rPh sb="8" eb="10">
      <t>シセツ</t>
    </rPh>
    <rPh sb="10" eb="11">
      <t>ヨウ</t>
    </rPh>
    <rPh sb="13" eb="15">
      <t>ヨウシキ</t>
    </rPh>
    <phoneticPr fontId="1"/>
  </si>
  <si>
    <t xml:space="preserve"> －がれき類処理施設用－（様式ハ－２）</t>
    <rPh sb="5" eb="6">
      <t>ルイ</t>
    </rPh>
    <rPh sb="6" eb="8">
      <t>ショリ</t>
    </rPh>
    <rPh sb="8" eb="10">
      <t>シセツ</t>
    </rPh>
    <rPh sb="10" eb="11">
      <t>ヨウ</t>
    </rPh>
    <rPh sb="13" eb="15">
      <t>ヨウシキ</t>
    </rPh>
    <phoneticPr fontId="1"/>
  </si>
  <si>
    <t xml:space="preserve"> －木くず処理施設用－（様式ニ－１）</t>
    <rPh sb="2" eb="3">
      <t>キ</t>
    </rPh>
    <rPh sb="5" eb="7">
      <t>ショリ</t>
    </rPh>
    <rPh sb="7" eb="9">
      <t>シセツ</t>
    </rPh>
    <rPh sb="9" eb="10">
      <t>ヨウ</t>
    </rPh>
    <rPh sb="12" eb="14">
      <t>ヨウシキ</t>
    </rPh>
    <phoneticPr fontId="1"/>
  </si>
  <si>
    <t xml:space="preserve"> －木くず処理施設用－（様式ニ－２）</t>
    <rPh sb="2" eb="3">
      <t>キ</t>
    </rPh>
    <rPh sb="5" eb="7">
      <t>ショリ</t>
    </rPh>
    <rPh sb="7" eb="9">
      <t>シセツ</t>
    </rPh>
    <rPh sb="9" eb="10">
      <t>ヨウ</t>
    </rPh>
    <rPh sb="12" eb="14">
      <t>ヨウシキ</t>
    </rPh>
    <phoneticPr fontId="1"/>
  </si>
  <si>
    <t>５．廃塩化ビニル管・継手処理施設</t>
    <rPh sb="2" eb="5">
      <t>ハイエンカ</t>
    </rPh>
    <rPh sb="8" eb="9">
      <t>カン</t>
    </rPh>
    <rPh sb="10" eb="11">
      <t>ツ</t>
    </rPh>
    <rPh sb="11" eb="12">
      <t>テ</t>
    </rPh>
    <rPh sb="12" eb="14">
      <t>ショリ</t>
    </rPh>
    <rPh sb="14" eb="16">
      <t>シセツ</t>
    </rPh>
    <phoneticPr fontId="1"/>
  </si>
  <si>
    <t>３．木くず</t>
    <rPh sb="2" eb="3">
      <t>キ</t>
    </rPh>
    <phoneticPr fontId="1"/>
  </si>
  <si>
    <t>⑤木くず</t>
    <rPh sb="1" eb="2">
      <t>キ</t>
    </rPh>
    <phoneticPr fontId="1"/>
  </si>
  <si>
    <t>→廃塩化ビニル管・継手がある場合は様式ホを記入してください</t>
    <rPh sb="1" eb="2">
      <t>ハイ</t>
    </rPh>
    <rPh sb="2" eb="4">
      <t>エンカ</t>
    </rPh>
    <rPh sb="7" eb="8">
      <t>カン</t>
    </rPh>
    <rPh sb="9" eb="11">
      <t>ツギテ</t>
    </rPh>
    <rPh sb="14" eb="16">
      <t>バアイ</t>
    </rPh>
    <rPh sb="17" eb="19">
      <t>ヨウシキ</t>
    </rPh>
    <rPh sb="21" eb="23">
      <t>キニュウ</t>
    </rPh>
    <phoneticPr fontId="1"/>
  </si>
  <si>
    <t>→様式ハを記入してください</t>
    <rPh sb="1" eb="3">
      <t>ヨウシキ</t>
    </rPh>
    <rPh sb="5" eb="7">
      <t>キニュウ</t>
    </rPh>
    <phoneticPr fontId="1"/>
  </si>
  <si>
    <t>１．木くず</t>
    <rPh sb="2" eb="3">
      <t>キ</t>
    </rPh>
    <phoneticPr fontId="1"/>
  </si>
  <si>
    <t xml:space="preserve"> －廃塩化ビニル管・継手処理施設用－（様式ホ）</t>
    <rPh sb="2" eb="3">
      <t>ハイ</t>
    </rPh>
    <rPh sb="3" eb="5">
      <t>エンカ</t>
    </rPh>
    <rPh sb="8" eb="9">
      <t>カン</t>
    </rPh>
    <rPh sb="10" eb="12">
      <t>ツギテ</t>
    </rPh>
    <rPh sb="12" eb="14">
      <t>ショリ</t>
    </rPh>
    <rPh sb="14" eb="16">
      <t>シセツ</t>
    </rPh>
    <rPh sb="16" eb="17">
      <t>ヨウ</t>
    </rPh>
    <rPh sb="19" eb="21">
      <t>ヨウシキ</t>
    </rPh>
    <phoneticPr fontId="1"/>
  </si>
  <si>
    <t>上記以外の工事(</t>
    <rPh sb="0" eb="2">
      <t>ジョウキ</t>
    </rPh>
    <rPh sb="2" eb="4">
      <t>イガイ</t>
    </rPh>
    <rPh sb="5" eb="7">
      <t>コウジ</t>
    </rPh>
    <phoneticPr fontId="1"/>
  </si>
  <si>
    <t>解体工事(</t>
    <rPh sb="0" eb="2">
      <t>カイタイ</t>
    </rPh>
    <rPh sb="2" eb="4">
      <t>コウジ</t>
    </rPh>
    <phoneticPr fontId="1"/>
  </si>
  <si>
    <t>⑦最終処分量(管理型)</t>
    <rPh sb="1" eb="3">
      <t>サイシュウ</t>
    </rPh>
    <rPh sb="3" eb="5">
      <t>ショブン</t>
    </rPh>
    <rPh sb="5" eb="6">
      <t>ショブンリョウ</t>
    </rPh>
    <rPh sb="7" eb="9">
      <t>カンリ</t>
    </rPh>
    <rPh sb="9" eb="10">
      <t>ガタ</t>
    </rPh>
    <phoneticPr fontId="1"/>
  </si>
  <si>
    <t>問．貴施設では、建設副産物（建設発生土、建設廃棄物）の受入を行っていますか。</t>
    <phoneticPr fontId="1"/>
  </si>
  <si>
    <t>→様式ニを記入してください</t>
    <rPh sb="1" eb="3">
      <t>ヨウシキ</t>
    </rPh>
    <rPh sb="5" eb="7">
      <t>キニュウ</t>
    </rPh>
    <phoneticPr fontId="1"/>
  </si>
  <si>
    <t>　建設混合廃棄物焼却・減容施設（熱回収施設、単純焼却施設）</t>
    <rPh sb="1" eb="3">
      <t>ケンセツ</t>
    </rPh>
    <rPh sb="3" eb="5">
      <t>コンゴウ</t>
    </rPh>
    <rPh sb="5" eb="8">
      <t>ハイキブツ</t>
    </rPh>
    <rPh sb="8" eb="10">
      <t>ショウキャク</t>
    </rPh>
    <rPh sb="11" eb="12">
      <t>ゲン</t>
    </rPh>
    <rPh sb="12" eb="13">
      <t>カタチ</t>
    </rPh>
    <rPh sb="13" eb="15">
      <t>シセツ</t>
    </rPh>
    <rPh sb="16" eb="17">
      <t>ネツ</t>
    </rPh>
    <rPh sb="17" eb="19">
      <t>カイシュウ</t>
    </rPh>
    <rPh sb="19" eb="21">
      <t>シセツ</t>
    </rPh>
    <rPh sb="22" eb="24">
      <t>タンジュン</t>
    </rPh>
    <rPh sb="24" eb="26">
      <t>ショウキャク</t>
    </rPh>
    <rPh sb="26" eb="28">
      <t>シセツ</t>
    </rPh>
    <phoneticPr fontId="1"/>
  </si>
  <si>
    <t>　木くず破砕施設</t>
    <rPh sb="1" eb="2">
      <t>キ</t>
    </rPh>
    <rPh sb="4" eb="6">
      <t>ハサイ</t>
    </rPh>
    <rPh sb="6" eb="8">
      <t>シセツ</t>
    </rPh>
    <phoneticPr fontId="1"/>
  </si>
  <si>
    <t>　木くず焼却施設（熱回収施設、単純焼却施設）</t>
    <rPh sb="1" eb="2">
      <t>キ</t>
    </rPh>
    <rPh sb="4" eb="6">
      <t>ショウキャク</t>
    </rPh>
    <rPh sb="6" eb="8">
      <t>シセツ</t>
    </rPh>
    <rPh sb="9" eb="10">
      <t>ネツ</t>
    </rPh>
    <rPh sb="10" eb="12">
      <t>カイシュウ</t>
    </rPh>
    <rPh sb="12" eb="14">
      <t>シセツ</t>
    </rPh>
    <rPh sb="15" eb="17">
      <t>タンジュン</t>
    </rPh>
    <rPh sb="17" eb="19">
      <t>ショウキャク</t>
    </rPh>
    <rPh sb="19" eb="21">
      <t>シセツ</t>
    </rPh>
    <phoneticPr fontId="1"/>
  </si>
  <si>
    <t>建設混合廃棄物焼却・減容施設（熱回収施設、単純焼却施設）</t>
    <rPh sb="0" eb="2">
      <t>ケンセツ</t>
    </rPh>
    <rPh sb="2" eb="4">
      <t>コンゴウ</t>
    </rPh>
    <rPh sb="4" eb="7">
      <t>ハイキブツ</t>
    </rPh>
    <rPh sb="7" eb="9">
      <t>ショウキャク</t>
    </rPh>
    <rPh sb="10" eb="11">
      <t>ゲン</t>
    </rPh>
    <rPh sb="11" eb="12">
      <t>ヨウ</t>
    </rPh>
    <rPh sb="12" eb="14">
      <t>シセツ</t>
    </rPh>
    <rPh sb="15" eb="16">
      <t>ネツ</t>
    </rPh>
    <rPh sb="16" eb="18">
      <t>カイシュウ</t>
    </rPh>
    <rPh sb="18" eb="20">
      <t>シセツ</t>
    </rPh>
    <rPh sb="21" eb="23">
      <t>タンジュン</t>
    </rPh>
    <rPh sb="23" eb="25">
      <t>ショウキャク</t>
    </rPh>
    <rPh sb="25" eb="27">
      <t>シセツ</t>
    </rPh>
    <phoneticPr fontId="1"/>
  </si>
  <si>
    <t>発電能力</t>
    <rPh sb="0" eb="2">
      <t>ハツデン</t>
    </rPh>
    <rPh sb="2" eb="4">
      <t>ノウリョク</t>
    </rPh>
    <phoneticPr fontId="1"/>
  </si>
  <si>
    <t>ｋＷ</t>
    <phoneticPr fontId="1"/>
  </si>
  <si>
    <t>単純焼却施設</t>
    <rPh sb="0" eb="2">
      <t>タンジュン</t>
    </rPh>
    <rPh sb="2" eb="4">
      <t>ショウキャク</t>
    </rPh>
    <rPh sb="4" eb="6">
      <t>シセツ</t>
    </rPh>
    <phoneticPr fontId="1"/>
  </si>
  <si>
    <t>発電も行う熱回収施設</t>
    <rPh sb="0" eb="2">
      <t>ハツデン</t>
    </rPh>
    <rPh sb="3" eb="4">
      <t>オコナ</t>
    </rPh>
    <rPh sb="5" eb="6">
      <t>ネツ</t>
    </rPh>
    <rPh sb="6" eb="8">
      <t>カイシュウ</t>
    </rPh>
    <rPh sb="8" eb="10">
      <t>シセツ</t>
    </rPh>
    <phoneticPr fontId="1"/>
  </si>
  <si>
    <t>熱回収施設</t>
    <rPh sb="0" eb="1">
      <t>ネツ</t>
    </rPh>
    <rPh sb="1" eb="3">
      <t>カイシュウ</t>
    </rPh>
    <rPh sb="3" eb="5">
      <t>シセツ</t>
    </rPh>
    <phoneticPr fontId="1"/>
  </si>
  <si>
    <t>(発電能力を記入して下さい)</t>
    <rPh sb="1" eb="3">
      <t>ハツデン</t>
    </rPh>
    <rPh sb="3" eb="5">
      <t>ノウリョク</t>
    </rPh>
    <rPh sb="6" eb="8">
      <t>キニュウ</t>
    </rPh>
    <rPh sb="10" eb="11">
      <t>クダ</t>
    </rPh>
    <phoneticPr fontId="1"/>
  </si>
  <si>
    <t>併設の焼却施設で減量化する場合は様式ロ－２に記入してください</t>
    <rPh sb="0" eb="2">
      <t>ヘイセツ</t>
    </rPh>
    <rPh sb="5" eb="7">
      <t>シセツ</t>
    </rPh>
    <rPh sb="13" eb="15">
      <t>バアイ</t>
    </rPh>
    <rPh sb="16" eb="18">
      <t>ヨウシキ</t>
    </rPh>
    <rPh sb="22" eb="24">
      <t>キニュウ</t>
    </rPh>
    <phoneticPr fontId="1"/>
  </si>
  <si>
    <t>木くず破砕施設</t>
    <rPh sb="0" eb="1">
      <t>キ</t>
    </rPh>
    <rPh sb="3" eb="5">
      <t>ハサイ</t>
    </rPh>
    <rPh sb="5" eb="7">
      <t>シセツ</t>
    </rPh>
    <phoneticPr fontId="1"/>
  </si>
  <si>
    <t>木くず焼却施設（熱回収施設、単純焼却施設）</t>
    <rPh sb="0" eb="1">
      <t>キ</t>
    </rPh>
    <rPh sb="3" eb="5">
      <t>ショウキャク</t>
    </rPh>
    <rPh sb="5" eb="7">
      <t>シセツ</t>
    </rPh>
    <phoneticPr fontId="1"/>
  </si>
  <si>
    <t>法人番号</t>
    <rPh sb="0" eb="2">
      <t>ホウジン</t>
    </rPh>
    <rPh sb="2" eb="4">
      <t>バンゴウ</t>
    </rPh>
    <phoneticPr fontId="1"/>
  </si>
  <si>
    <t>⑪減量化対象量</t>
    <rPh sb="1" eb="3">
      <t>ゲンリョウ</t>
    </rPh>
    <rPh sb="3" eb="4">
      <t>カ</t>
    </rPh>
    <rPh sb="4" eb="6">
      <t>タイショウ</t>
    </rPh>
    <rPh sb="6" eb="7">
      <t>リョウ</t>
    </rPh>
    <phoneticPr fontId="1"/>
  </si>
  <si>
    <t>③減量化対象</t>
    <rPh sb="1" eb="4">
      <t>ゲンリョウカ</t>
    </rPh>
    <rPh sb="4" eb="6">
      <t>タイショウ</t>
    </rPh>
    <phoneticPr fontId="1"/>
  </si>
  <si>
    <t>様式ロ－１で、減量化対象とした量を記入してください</t>
    <rPh sb="0" eb="2">
      <t>ヨウシキ</t>
    </rPh>
    <rPh sb="10" eb="12">
      <t>タイショウ</t>
    </rPh>
    <rPh sb="15" eb="16">
      <t>リョウ</t>
    </rPh>
    <rPh sb="17" eb="19">
      <t>キニュウ</t>
    </rPh>
    <phoneticPr fontId="1"/>
  </si>
  <si>
    <t>⑤減量化量</t>
    <rPh sb="1" eb="3">
      <t>ゲンリョウ</t>
    </rPh>
    <rPh sb="3" eb="4">
      <t>カ</t>
    </rPh>
    <rPh sb="4" eb="5">
      <t>リョウ</t>
    </rPh>
    <phoneticPr fontId="1"/>
  </si>
  <si>
    <t>⑥最終処分量</t>
    <rPh sb="1" eb="3">
      <t>サイシュウ</t>
    </rPh>
    <rPh sb="3" eb="6">
      <t>ショブンリョウ</t>
    </rPh>
    <phoneticPr fontId="1"/>
  </si>
  <si>
    <t>様式ニ－１で、減量化対象とした量を記入してください</t>
    <rPh sb="0" eb="2">
      <t>ヨウシキ</t>
    </rPh>
    <rPh sb="10" eb="12">
      <t>タイショウ</t>
    </rPh>
    <rPh sb="15" eb="16">
      <t>リョウ</t>
    </rPh>
    <rPh sb="17" eb="19">
      <t>キニュウ</t>
    </rPh>
    <phoneticPr fontId="1"/>
  </si>
  <si>
    <t>山砂利等採取跡地の埋立：砕石や砂利などの採取跡地の埋立</t>
    <rPh sb="0" eb="1">
      <t>ヤマ</t>
    </rPh>
    <rPh sb="1" eb="3">
      <t>ジャリ</t>
    </rPh>
    <rPh sb="3" eb="4">
      <t>ナド</t>
    </rPh>
    <rPh sb="4" eb="6">
      <t>サイシュ</t>
    </rPh>
    <rPh sb="6" eb="8">
      <t>アトチ</t>
    </rPh>
    <rPh sb="9" eb="10">
      <t>ウ</t>
    </rPh>
    <rPh sb="10" eb="11">
      <t>タ</t>
    </rPh>
    <rPh sb="12" eb="14">
      <t>サイセキ</t>
    </rPh>
    <rPh sb="15" eb="17">
      <t>ジャリ</t>
    </rPh>
    <rPh sb="20" eb="22">
      <t>サイシュ</t>
    </rPh>
    <rPh sb="22" eb="24">
      <t>アトチ</t>
    </rPh>
    <rPh sb="25" eb="26">
      <t>ウ</t>
    </rPh>
    <rPh sb="26" eb="27">
      <t>タ</t>
    </rPh>
    <phoneticPr fontId="1"/>
  </si>
  <si>
    <t>農地受入：個人の農地の嵩上げ等(圃場整備等の工事は除く)</t>
    <rPh sb="0" eb="2">
      <t>ノウチ</t>
    </rPh>
    <rPh sb="2" eb="4">
      <t>ウケイレ</t>
    </rPh>
    <rPh sb="5" eb="7">
      <t>コジン</t>
    </rPh>
    <rPh sb="8" eb="10">
      <t>ノウチ</t>
    </rPh>
    <rPh sb="11" eb="13">
      <t>カサア</t>
    </rPh>
    <rPh sb="14" eb="15">
      <t>ナド</t>
    </rPh>
    <rPh sb="16" eb="18">
      <t>ホジョウ</t>
    </rPh>
    <rPh sb="18" eb="20">
      <t>セイビ</t>
    </rPh>
    <rPh sb="20" eb="21">
      <t>ナド</t>
    </rPh>
    <rPh sb="22" eb="24">
      <t>コウジ</t>
    </rPh>
    <rPh sb="25" eb="26">
      <t>ノゾ</t>
    </rPh>
    <phoneticPr fontId="1"/>
  </si>
  <si>
    <t>併設の焼却施設で減量化する場合は様式ニ－２にも記入してください</t>
    <rPh sb="0" eb="2">
      <t>ヘイセツ</t>
    </rPh>
    <rPh sb="5" eb="7">
      <t>シセツ</t>
    </rPh>
    <rPh sb="13" eb="15">
      <t>バアイ</t>
    </rPh>
    <rPh sb="16" eb="18">
      <t>ヨウシキ</t>
    </rPh>
    <rPh sb="23" eb="25">
      <t>キニュウ</t>
    </rPh>
    <phoneticPr fontId="1"/>
  </si>
  <si>
    <t>（該当するものに〇を入力してください）</t>
    <rPh sb="1" eb="3">
      <t>ガイトウ</t>
    </rPh>
    <rPh sb="10" eb="12">
      <t>ニュウリョク</t>
    </rPh>
    <phoneticPr fontId="1"/>
  </si>
  <si>
    <t xml:space="preserve">最大年間実稼働日数  </t>
    <rPh sb="0" eb="2">
      <t>サイダイ</t>
    </rPh>
    <rPh sb="2" eb="4">
      <t>ネンカン</t>
    </rPh>
    <rPh sb="4" eb="5">
      <t>ジツ</t>
    </rPh>
    <rPh sb="5" eb="7">
      <t>カドウ</t>
    </rPh>
    <rPh sb="7" eb="9">
      <t>ニッスウ</t>
    </rPh>
    <phoneticPr fontId="1"/>
  </si>
  <si>
    <t>建設混合廃棄物</t>
    <rPh sb="0" eb="2">
      <t>ケンセツ</t>
    </rPh>
    <rPh sb="2" eb="4">
      <t>コンゴウ</t>
    </rPh>
    <rPh sb="4" eb="7">
      <t>ハイキブツ</t>
    </rPh>
    <phoneticPr fontId="1"/>
  </si>
  <si>
    <t>木くず</t>
    <rPh sb="0" eb="1">
      <t>キ</t>
    </rPh>
    <phoneticPr fontId="1"/>
  </si>
  <si>
    <t>国税庁のＨＰにアクセス⇒</t>
    <phoneticPr fontId="1"/>
  </si>
  <si>
    <t>選別</t>
    <rPh sb="0" eb="2">
      <t>センベツ</t>
    </rPh>
    <phoneticPr fontId="1"/>
  </si>
  <si>
    <t>破砕</t>
    <rPh sb="0" eb="2">
      <t>ハサイ</t>
    </rPh>
    <phoneticPr fontId="1"/>
  </si>
  <si>
    <t>圧縮</t>
    <rPh sb="0" eb="2">
      <t>アッシュク</t>
    </rPh>
    <phoneticPr fontId="1"/>
  </si>
  <si>
    <t>焼却(選別、破砕等の再資源化後、再生できない性状のものを焼却する場合)</t>
    <rPh sb="0" eb="2">
      <t>ショウキャク</t>
    </rPh>
    <rPh sb="3" eb="5">
      <t>センベツ</t>
    </rPh>
    <rPh sb="6" eb="8">
      <t>ハサイ</t>
    </rPh>
    <rPh sb="8" eb="9">
      <t>ナド</t>
    </rPh>
    <rPh sb="10" eb="14">
      <t>サイシゲンカ</t>
    </rPh>
    <rPh sb="14" eb="15">
      <t>ゴ</t>
    </rPh>
    <rPh sb="16" eb="18">
      <t>サイセイ</t>
    </rPh>
    <rPh sb="22" eb="24">
      <t>セイジョウ</t>
    </rPh>
    <rPh sb="28" eb="30">
      <t>ショウキャク</t>
    </rPh>
    <rPh sb="32" eb="34">
      <t>バアイ</t>
    </rPh>
    <phoneticPr fontId="1"/>
  </si>
  <si>
    <t>その他(具体的に記入</t>
    <rPh sb="0" eb="3">
      <t>ソノタ</t>
    </rPh>
    <rPh sb="4" eb="7">
      <t>グタイテキ</t>
    </rPh>
    <rPh sb="8" eb="10">
      <t>キニュウ</t>
    </rPh>
    <phoneticPr fontId="1"/>
  </si>
  <si>
    <t>→施設一覧に戻る</t>
    <rPh sb="1" eb="3">
      <t>シセツ</t>
    </rPh>
    <rPh sb="3" eb="5">
      <t>イチラン</t>
    </rPh>
    <rPh sb="6" eb="7">
      <t>モド</t>
    </rPh>
    <phoneticPr fontId="1"/>
  </si>
  <si>
    <t>脱水</t>
    <rPh sb="0" eb="2">
      <t>ダッスイ</t>
    </rPh>
    <phoneticPr fontId="1"/>
  </si>
  <si>
    <t>天日乾燥</t>
    <rPh sb="0" eb="2">
      <t>テンピ</t>
    </rPh>
    <rPh sb="2" eb="4">
      <t>カンソウ</t>
    </rPh>
    <phoneticPr fontId="1"/>
  </si>
  <si>
    <t>機械乾燥</t>
    <rPh sb="0" eb="2">
      <t>キカイ</t>
    </rPh>
    <rPh sb="2" eb="4">
      <t>カンソウ</t>
    </rPh>
    <phoneticPr fontId="1"/>
  </si>
  <si>
    <t>焼成</t>
    <rPh sb="0" eb="2">
      <t>ショウセイ</t>
    </rPh>
    <phoneticPr fontId="1"/>
  </si>
  <si>
    <t>建設発生土(覆土等として)</t>
    <rPh sb="0" eb="2">
      <t>ケンセツ</t>
    </rPh>
    <rPh sb="2" eb="4">
      <t>ハッセイ</t>
    </rPh>
    <rPh sb="4" eb="5">
      <t>ツチ</t>
    </rPh>
    <rPh sb="6" eb="8">
      <t>フクド</t>
    </rPh>
    <rPh sb="8" eb="9">
      <t>ナド</t>
    </rPh>
    <phoneticPr fontId="1"/>
  </si>
  <si>
    <t>コンクリート塊</t>
    <rPh sb="6" eb="7">
      <t>カタマリ</t>
    </rPh>
    <phoneticPr fontId="1"/>
  </si>
  <si>
    <t>ｱｽﾌｧﾙﾄ・ｺﾝｸﾘｰﾄ塊</t>
    <rPh sb="13" eb="14">
      <t>カタマリ</t>
    </rPh>
    <phoneticPr fontId="1"/>
  </si>
  <si>
    <t>金属くず</t>
    <rPh sb="0" eb="2">
      <t>キンゾク</t>
    </rPh>
    <phoneticPr fontId="1"/>
  </si>
  <si>
    <t>廃プラスチック</t>
    <rPh sb="0" eb="1">
      <t>ハイ</t>
    </rPh>
    <phoneticPr fontId="1"/>
  </si>
  <si>
    <t>ガラス陶磁器くず</t>
    <rPh sb="3" eb="6">
      <t>トウジキ</t>
    </rPh>
    <phoneticPr fontId="1"/>
  </si>
  <si>
    <t>建設汚泥</t>
    <rPh sb="0" eb="2">
      <t>ケンセツ</t>
    </rPh>
    <rPh sb="2" eb="4">
      <t>オデイ</t>
    </rPh>
    <phoneticPr fontId="1"/>
  </si>
  <si>
    <t>紙くず</t>
    <rPh sb="0" eb="1">
      <t>カミ</t>
    </rPh>
    <phoneticPr fontId="1"/>
  </si>
  <si>
    <t>鉱さい</t>
    <rPh sb="0" eb="1">
      <t>コウブツ</t>
    </rPh>
    <phoneticPr fontId="1"/>
  </si>
  <si>
    <t>廃石膏ボード</t>
    <rPh sb="0" eb="1">
      <t>ハイ</t>
    </rPh>
    <rPh sb="1" eb="3">
      <t>セッコウ</t>
    </rPh>
    <phoneticPr fontId="1"/>
  </si>
  <si>
    <t>具体的に記入</t>
    <rPh sb="0" eb="3">
      <t>グタイテキ</t>
    </rPh>
    <rPh sb="4" eb="6">
      <t>キニュウ</t>
    </rPh>
    <phoneticPr fontId="1"/>
  </si>
  <si>
    <t>(具体的に記入)</t>
    <rPh sb="1" eb="4">
      <t>グタイテキ</t>
    </rPh>
    <rPh sb="5" eb="7">
      <t>キニュウ</t>
    </rPh>
    <phoneticPr fontId="1"/>
  </si>
  <si>
    <t>令和６年度実績（R6.4.1～R7.3.31）</t>
    <rPh sb="0" eb="2">
      <t>レイワ</t>
    </rPh>
    <rPh sb="3" eb="5">
      <t>ネンド</t>
    </rPh>
    <rPh sb="5" eb="7">
      <t>ジッセキ</t>
    </rPh>
    <phoneticPr fontId="1"/>
  </si>
  <si>
    <t>様式ヘ</t>
    <rPh sb="0" eb="2">
      <t>ヨウシキ</t>
    </rPh>
    <phoneticPr fontId="1"/>
  </si>
  <si>
    <t>R7.4.1現在</t>
    <rPh sb="6" eb="8">
      <t>ゲンザイ</t>
    </rPh>
    <phoneticPr fontId="1"/>
  </si>
  <si>
    <t>R6.3.31現在</t>
    <rPh sb="7" eb="9">
      <t>ゲンザイ</t>
    </rPh>
    <phoneticPr fontId="1"/>
  </si>
  <si>
    <t xml:space="preserve"> －廃プラスチック類（様式ホを除く）処理施設用－（様式ヘ）</t>
    <rPh sb="2" eb="3">
      <t>ハイ</t>
    </rPh>
    <rPh sb="9" eb="10">
      <t>ルイ</t>
    </rPh>
    <rPh sb="11" eb="13">
      <t>ヨウシキ</t>
    </rPh>
    <rPh sb="15" eb="16">
      <t>ノゾ</t>
    </rPh>
    <rPh sb="18" eb="20">
      <t>ショリ</t>
    </rPh>
    <rPh sb="20" eb="22">
      <t>シセツ</t>
    </rPh>
    <rPh sb="22" eb="23">
      <t>ヨウ</t>
    </rPh>
    <rPh sb="25" eb="27">
      <t>ヨウシキ</t>
    </rPh>
    <phoneticPr fontId="1"/>
  </si>
  <si>
    <t>廃プラスチック類（様式ホを除く）処理施設</t>
    <rPh sb="0" eb="1">
      <t>ハイ</t>
    </rPh>
    <rPh sb="7" eb="8">
      <t>ルイ</t>
    </rPh>
    <rPh sb="9" eb="11">
      <t>ヨウシキ</t>
    </rPh>
    <rPh sb="13" eb="14">
      <t>ノゾ</t>
    </rPh>
    <rPh sb="16" eb="18">
      <t>ショリ</t>
    </rPh>
    <rPh sb="18" eb="20">
      <t>シセツ</t>
    </rPh>
    <phoneticPr fontId="1"/>
  </si>
  <si>
    <t>③次年度ｽﾄｯｸ量（処理前）</t>
    <rPh sb="1" eb="4">
      <t>ジネンド</t>
    </rPh>
    <rPh sb="8" eb="9">
      <t>リョウ</t>
    </rPh>
    <rPh sb="10" eb="12">
      <t>ショリ</t>
    </rPh>
    <rPh sb="12" eb="13">
      <t>マエ</t>
    </rPh>
    <phoneticPr fontId="1"/>
  </si>
  <si>
    <t>(具体的に記入)</t>
    <phoneticPr fontId="1"/>
  </si>
  <si>
    <t>⑮建設現場に出荷</t>
    <rPh sb="1" eb="3">
      <t>ケンセツ</t>
    </rPh>
    <rPh sb="3" eb="5">
      <t>ゲンバ</t>
    </rPh>
    <rPh sb="6" eb="8">
      <t>シュッカ</t>
    </rPh>
    <phoneticPr fontId="1"/>
  </si>
  <si>
    <t>t/年</t>
    <phoneticPr fontId="1"/>
  </si>
  <si>
    <t>⑯建設現場以外に出荷</t>
    <rPh sb="1" eb="3">
      <t>ケンセツ</t>
    </rPh>
    <rPh sb="3" eb="5">
      <t>ゲンバ</t>
    </rPh>
    <rPh sb="5" eb="7">
      <t>イガイ</t>
    </rPh>
    <rPh sb="8" eb="10">
      <t>シュッカ</t>
    </rPh>
    <phoneticPr fontId="1"/>
  </si>
  <si>
    <t>⑰建設現場に出荷</t>
    <rPh sb="1" eb="3">
      <t>ケンセツ</t>
    </rPh>
    <rPh sb="3" eb="5">
      <t>ゲンバ</t>
    </rPh>
    <rPh sb="6" eb="8">
      <t>シュッカ</t>
    </rPh>
    <phoneticPr fontId="1"/>
  </si>
  <si>
    <t>⑱建設現場以外に出荷</t>
    <rPh sb="1" eb="3">
      <t>ケンセツ</t>
    </rPh>
    <rPh sb="3" eb="5">
      <t>ゲンバ</t>
    </rPh>
    <rPh sb="5" eb="7">
      <t>イガイ</t>
    </rPh>
    <rPh sb="8" eb="10">
      <t>シュッカ</t>
    </rPh>
    <phoneticPr fontId="1"/>
  </si>
  <si>
    <t>⑲建設現場に出荷</t>
    <rPh sb="1" eb="3">
      <t>ケンセツ</t>
    </rPh>
    <rPh sb="3" eb="5">
      <t>ゲンバ</t>
    </rPh>
    <rPh sb="6" eb="8">
      <t>シュッカ</t>
    </rPh>
    <phoneticPr fontId="1"/>
  </si>
  <si>
    <t>⑳建設現場以外に出荷</t>
    <rPh sb="1" eb="3">
      <t>ケンセツ</t>
    </rPh>
    <rPh sb="3" eb="5">
      <t>ゲンバ</t>
    </rPh>
    <rPh sb="5" eb="7">
      <t>イガイ</t>
    </rPh>
    <rPh sb="8" eb="10">
      <t>シュッカ</t>
    </rPh>
    <phoneticPr fontId="1"/>
  </si>
  <si>
    <t>㉑建設現場に出荷</t>
    <rPh sb="1" eb="3">
      <t>ケンセツ</t>
    </rPh>
    <rPh sb="3" eb="5">
      <t>ゲンバ</t>
    </rPh>
    <rPh sb="6" eb="8">
      <t>シュッカ</t>
    </rPh>
    <phoneticPr fontId="1"/>
  </si>
  <si>
    <t>㉒建設現場以外に出荷</t>
    <rPh sb="1" eb="3">
      <t>ケンセツ</t>
    </rPh>
    <rPh sb="3" eb="5">
      <t>ゲンバ</t>
    </rPh>
    <rPh sb="5" eb="7">
      <t>イガイ</t>
    </rPh>
    <rPh sb="8" eb="10">
      <t>シュッカ</t>
    </rPh>
    <phoneticPr fontId="1"/>
  </si>
  <si>
    <t>脱水等</t>
    <rPh sb="0" eb="2">
      <t>ダッスイ</t>
    </rPh>
    <rPh sb="2" eb="3">
      <t>トウ</t>
    </rPh>
    <phoneticPr fontId="1"/>
  </si>
  <si>
    <t>令和6年度実績（R6.4.1～R7.3.31）</t>
    <rPh sb="0" eb="2">
      <t>レイワ</t>
    </rPh>
    <rPh sb="3" eb="5">
      <t>ネンド</t>
    </rPh>
    <rPh sb="4" eb="5">
      <t>ド</t>
    </rPh>
    <rPh sb="5" eb="7">
      <t>ジッセキ</t>
    </rPh>
    <phoneticPr fontId="1"/>
  </si>
  <si>
    <t>自動計算</t>
    <phoneticPr fontId="1"/>
  </si>
  <si>
    <t>㉓セメント原料として出荷</t>
    <rPh sb="5" eb="7">
      <t>ゲンリョウ</t>
    </rPh>
    <rPh sb="10" eb="12">
      <t>シュッカ</t>
    </rPh>
    <phoneticPr fontId="1"/>
  </si>
  <si>
    <t>㉔建設現場に出荷</t>
    <rPh sb="1" eb="3">
      <t>ケンセツ</t>
    </rPh>
    <rPh sb="3" eb="5">
      <t>ゲンバ</t>
    </rPh>
    <rPh sb="6" eb="8">
      <t>シュッカ</t>
    </rPh>
    <phoneticPr fontId="1"/>
  </si>
  <si>
    <t>㉕建設現場以外に出荷</t>
    <rPh sb="1" eb="3">
      <t>ケンセツ</t>
    </rPh>
    <rPh sb="3" eb="5">
      <t>ゲンバ</t>
    </rPh>
    <rPh sb="5" eb="7">
      <t>イガイ</t>
    </rPh>
    <rPh sb="8" eb="10">
      <t>シュッカ</t>
    </rPh>
    <phoneticPr fontId="1"/>
  </si>
  <si>
    <t>ストック量（生産量合計－出荷量合計）</t>
    <rPh sb="4" eb="5">
      <t>リョウ</t>
    </rPh>
    <rPh sb="6" eb="9">
      <t>セイサンリョウ</t>
    </rPh>
    <rPh sb="9" eb="11">
      <t>ゴウケイ</t>
    </rPh>
    <rPh sb="12" eb="15">
      <t>シュッカリョウ</t>
    </rPh>
    <rPh sb="15" eb="17">
      <t>ゴウケイ</t>
    </rPh>
    <phoneticPr fontId="1"/>
  </si>
  <si>
    <t>再資源化量（生産量合計）</t>
    <rPh sb="0" eb="4">
      <t>サイシゲンカ</t>
    </rPh>
    <rPh sb="4" eb="5">
      <t>リョウ</t>
    </rPh>
    <rPh sb="6" eb="9">
      <t>セイサンリョウ</t>
    </rPh>
    <rPh sb="9" eb="11">
      <t>ゴウケイ</t>
    </rPh>
    <phoneticPr fontId="1"/>
  </si>
  <si>
    <t>自動計算</t>
  </si>
  <si>
    <t>自動計算</t>
    <rPh sb="0" eb="2">
      <t>ジドウ</t>
    </rPh>
    <rPh sb="2" eb="4">
      <t>ケイサン</t>
    </rPh>
    <phoneticPr fontId="1"/>
  </si>
  <si>
    <t>再資源化量（生産量合計）</t>
    <rPh sb="0" eb="1">
      <t>サイ</t>
    </rPh>
    <rPh sb="1" eb="3">
      <t>シゲン</t>
    </rPh>
    <rPh sb="3" eb="4">
      <t>カ</t>
    </rPh>
    <rPh sb="4" eb="5">
      <t>リョウ</t>
    </rPh>
    <rPh sb="6" eb="8">
      <t>セイサン</t>
    </rPh>
    <rPh sb="8" eb="9">
      <t>リョウ</t>
    </rPh>
    <rPh sb="9" eb="11">
      <t>ゴウケイ</t>
    </rPh>
    <phoneticPr fontId="1"/>
  </si>
  <si>
    <t>出荷量（持出量）</t>
    <rPh sb="0" eb="2">
      <t>シュッカ</t>
    </rPh>
    <rPh sb="2" eb="3">
      <t>リョウ</t>
    </rPh>
    <rPh sb="4" eb="6">
      <t>モチダシ</t>
    </rPh>
    <rPh sb="6" eb="7">
      <t>リョウ</t>
    </rPh>
    <phoneticPr fontId="1"/>
  </si>
  <si>
    <t>分別後量</t>
    <rPh sb="0" eb="2">
      <t>ブンベツ</t>
    </rPh>
    <rPh sb="2" eb="3">
      <t>ゴ</t>
    </rPh>
    <rPh sb="3" eb="4">
      <t>リョウ</t>
    </rPh>
    <phoneticPr fontId="1"/>
  </si>
  <si>
    <t>自動計算⑥～⑧</t>
    <phoneticPr fontId="1"/>
  </si>
  <si>
    <t>③次年度ｽﾄｯｸ量
（改良前）</t>
    <rPh sb="1" eb="4">
      <t>ジネンド</t>
    </rPh>
    <rPh sb="8" eb="9">
      <t>リョウ</t>
    </rPh>
    <rPh sb="11" eb="13">
      <t>カイリョウ</t>
    </rPh>
    <rPh sb="13" eb="14">
      <t>マエ</t>
    </rPh>
    <phoneticPr fontId="1"/>
  </si>
  <si>
    <t>④次年度ｽﾄｯｸ量
（改良後）</t>
    <rPh sb="1" eb="4">
      <t>ジネンド</t>
    </rPh>
    <rPh sb="8" eb="9">
      <t>リョウ</t>
    </rPh>
    <rPh sb="11" eb="13">
      <t>カイリョウ</t>
    </rPh>
    <rPh sb="13" eb="14">
      <t>ゴ</t>
    </rPh>
    <phoneticPr fontId="1"/>
  </si>
  <si>
    <t>④次年度ｽﾄｯｸ量（処理前）</t>
    <rPh sb="1" eb="4">
      <t>ジネンド</t>
    </rPh>
    <rPh sb="8" eb="9">
      <t>リョウ</t>
    </rPh>
    <rPh sb="10" eb="12">
      <t>ショリ</t>
    </rPh>
    <rPh sb="12" eb="13">
      <t>マエ</t>
    </rPh>
    <phoneticPr fontId="1"/>
  </si>
  <si>
    <t>(具体的に記入)</t>
    <phoneticPr fontId="1"/>
  </si>
  <si>
    <t>⑪再生アスファルト用骨材出荷量</t>
    <rPh sb="1" eb="3">
      <t>サイセイ</t>
    </rPh>
    <rPh sb="9" eb="10">
      <t>ヨウ</t>
    </rPh>
    <rPh sb="10" eb="12">
      <t>コツザイ</t>
    </rPh>
    <rPh sb="12" eb="15">
      <t>シュッカリョウ</t>
    </rPh>
    <phoneticPr fontId="1"/>
  </si>
  <si>
    <t>⑫再生砕石出荷量</t>
    <rPh sb="1" eb="3">
      <t>サイセイ</t>
    </rPh>
    <rPh sb="3" eb="5">
      <t>サイセキ</t>
    </rPh>
    <rPh sb="5" eb="8">
      <t>シュッカリョウ</t>
    </rPh>
    <phoneticPr fontId="1"/>
  </si>
  <si>
    <t>⑬再生砂出荷量</t>
    <rPh sb="1" eb="3">
      <t>サイセイ</t>
    </rPh>
    <rPh sb="3" eb="4">
      <t>スナ</t>
    </rPh>
    <rPh sb="4" eb="7">
      <t>シュッカリョウ</t>
    </rPh>
    <phoneticPr fontId="1"/>
  </si>
  <si>
    <t>⑭再生コンクリート用骨材出荷量</t>
    <rPh sb="1" eb="3">
      <t>サイセイ</t>
    </rPh>
    <rPh sb="9" eb="10">
      <t>ヨウ</t>
    </rPh>
    <rPh sb="10" eb="12">
      <t>コツザイ</t>
    </rPh>
    <rPh sb="12" eb="15">
      <t>シュッカリョウ</t>
    </rPh>
    <phoneticPr fontId="1"/>
  </si>
  <si>
    <t>⑮その他出荷量</t>
    <rPh sb="3" eb="4">
      <t>タ</t>
    </rPh>
    <rPh sb="4" eb="7">
      <t>シュッカリョウ</t>
    </rPh>
    <phoneticPr fontId="1"/>
  </si>
  <si>
    <t>自動計算⑨～⑪</t>
    <phoneticPr fontId="1"/>
  </si>
  <si>
    <t>ストック量（生産量合計－出荷量合計）</t>
    <rPh sb="4" eb="5">
      <t>リョウ</t>
    </rPh>
    <rPh sb="6" eb="8">
      <t>セイサン</t>
    </rPh>
    <rPh sb="8" eb="9">
      <t>リョウ</t>
    </rPh>
    <rPh sb="9" eb="11">
      <t>ゴウケイ</t>
    </rPh>
    <rPh sb="12" eb="14">
      <t>シュッカ</t>
    </rPh>
    <rPh sb="14" eb="15">
      <t>リョウ</t>
    </rPh>
    <rPh sb="15" eb="17">
      <t>ゴウケイ</t>
    </rPh>
    <phoneticPr fontId="1"/>
  </si>
  <si>
    <t>⑨再生アスファルト合材出荷量</t>
    <rPh sb="1" eb="3">
      <t>サイセイ</t>
    </rPh>
    <rPh sb="9" eb="11">
      <t>ゴウザイ</t>
    </rPh>
    <rPh sb="11" eb="14">
      <t>シュッカリョウ</t>
    </rPh>
    <phoneticPr fontId="1"/>
  </si>
  <si>
    <t>⑩再生砕石出荷量</t>
    <rPh sb="1" eb="3">
      <t>サイセイ</t>
    </rPh>
    <rPh sb="3" eb="5">
      <t>サイセキ</t>
    </rPh>
    <rPh sb="5" eb="8">
      <t>シュッカリョウ</t>
    </rPh>
    <phoneticPr fontId="1"/>
  </si>
  <si>
    <t>⑪その他出荷量</t>
    <rPh sb="3" eb="4">
      <t>タ</t>
    </rPh>
    <rPh sb="4" eb="7">
      <t>シュッカリョウ</t>
    </rPh>
    <phoneticPr fontId="1"/>
  </si>
  <si>
    <t>⑭他の中間処理施設へ出荷量</t>
    <rPh sb="1" eb="3">
      <t>チュウカン</t>
    </rPh>
    <rPh sb="3" eb="5">
      <t>ショリ</t>
    </rPh>
    <rPh sb="5" eb="7">
      <t>シセツ</t>
    </rPh>
    <rPh sb="9" eb="12">
      <t>シュッカリョウ</t>
    </rPh>
    <phoneticPr fontId="1"/>
  </si>
  <si>
    <t>⑮燃料用として出荷量</t>
    <rPh sb="0" eb="2">
      <t>ネンリョウ</t>
    </rPh>
    <rPh sb="2" eb="3">
      <t>ヨウ</t>
    </rPh>
    <rPh sb="6" eb="9">
      <t>シュッカリョウ</t>
    </rPh>
    <phoneticPr fontId="1"/>
  </si>
  <si>
    <t>⑯ボード用として出荷量</t>
    <rPh sb="2" eb="3">
      <t>ヨウ</t>
    </rPh>
    <rPh sb="7" eb="9">
      <t>シュッカ</t>
    </rPh>
    <rPh sb="9" eb="10">
      <t>リョウ</t>
    </rPh>
    <rPh sb="10" eb="11">
      <t>リョウ</t>
    </rPh>
    <phoneticPr fontId="1"/>
  </si>
  <si>
    <t>⑰製紙用として出荷量</t>
    <rPh sb="0" eb="2">
      <t>セイシ</t>
    </rPh>
    <rPh sb="2" eb="3">
      <t>ヨウ</t>
    </rPh>
    <rPh sb="6" eb="9">
      <t>シュッカリョウ</t>
    </rPh>
    <phoneticPr fontId="1"/>
  </si>
  <si>
    <t>⑱堆肥用として出荷量</t>
    <rPh sb="0" eb="2">
      <t>タイヒ</t>
    </rPh>
    <rPh sb="1" eb="2">
      <t>ヨウ</t>
    </rPh>
    <rPh sb="6" eb="9">
      <t>シュッカリョウ</t>
    </rPh>
    <phoneticPr fontId="1"/>
  </si>
  <si>
    <t>⑲敷料用として出荷量</t>
    <rPh sb="0" eb="1">
      <t>シリョウ</t>
    </rPh>
    <rPh sb="1" eb="2">
      <t>ヨウ</t>
    </rPh>
    <rPh sb="6" eb="9">
      <t>シュッカリョウ</t>
    </rPh>
    <phoneticPr fontId="1"/>
  </si>
  <si>
    <t>⑳マルチング材として出荷量</t>
    <rPh sb="4" eb="5">
      <t>ザイ</t>
    </rPh>
    <rPh sb="9" eb="12">
      <t>シュッカリョウ</t>
    </rPh>
    <phoneticPr fontId="1"/>
  </si>
  <si>
    <t>㉑その他出荷量</t>
    <rPh sb="1" eb="2">
      <t>タ</t>
    </rPh>
    <rPh sb="3" eb="5">
      <t>シュッカ</t>
    </rPh>
    <rPh sb="5" eb="6">
      <t>リョウ</t>
    </rPh>
    <phoneticPr fontId="1"/>
  </si>
  <si>
    <t>⑨塩化ビニル管・継手用原料出荷量</t>
    <rPh sb="1" eb="3">
      <t>エンカ</t>
    </rPh>
    <rPh sb="6" eb="7">
      <t>カン</t>
    </rPh>
    <rPh sb="8" eb="10">
      <t>ツギテ</t>
    </rPh>
    <rPh sb="10" eb="11">
      <t>ヨウ</t>
    </rPh>
    <rPh sb="11" eb="13">
      <t>ゲンリョウ</t>
    </rPh>
    <rPh sb="13" eb="16">
      <t>シュッカリョウ</t>
    </rPh>
    <phoneticPr fontId="1"/>
  </si>
  <si>
    <t>⑩塩化ビニル管・継手製品出荷量</t>
    <rPh sb="1" eb="3">
      <t>エンカ</t>
    </rPh>
    <rPh sb="6" eb="7">
      <t>カン</t>
    </rPh>
    <rPh sb="8" eb="10">
      <t>ツギテ</t>
    </rPh>
    <rPh sb="10" eb="12">
      <t>セイヒン</t>
    </rPh>
    <rPh sb="12" eb="15">
      <t>シュッカリョウ</t>
    </rPh>
    <phoneticPr fontId="1"/>
  </si>
  <si>
    <t>再生利用できない</t>
    <rPh sb="0" eb="2">
      <t>サイセイ</t>
    </rPh>
    <rPh sb="2" eb="4">
      <t>リヨウ</t>
    </rPh>
    <phoneticPr fontId="1"/>
  </si>
  <si>
    <t>性状のもの、焼却灰</t>
    <rPh sb="6" eb="8">
      <t>ショウキャク</t>
    </rPh>
    <rPh sb="8" eb="9">
      <t>ハイ</t>
    </rPh>
    <phoneticPr fontId="1"/>
  </si>
  <si>
    <t>⑪廃石膏ボード用原料出荷量</t>
    <rPh sb="0" eb="2">
      <t>セッコウ</t>
    </rPh>
    <rPh sb="5" eb="6">
      <t>ヨウ</t>
    </rPh>
    <rPh sb="6" eb="8">
      <t>ゲンリョウ</t>
    </rPh>
    <rPh sb="9" eb="12">
      <t>シュッカリョウ</t>
    </rPh>
    <phoneticPr fontId="1"/>
  </si>
  <si>
    <t>⑫廃石膏ボード製品出荷量</t>
    <rPh sb="1" eb="2">
      <t>ハイ</t>
    </rPh>
    <rPh sb="2" eb="4">
      <t>セッコウ</t>
    </rPh>
    <rPh sb="7" eb="9">
      <t>セイヒン</t>
    </rPh>
    <rPh sb="9" eb="12">
      <t>シュッカリョウ</t>
    </rPh>
    <phoneticPr fontId="1"/>
  </si>
  <si>
    <t>⑬セメント原料出荷量</t>
    <rPh sb="5" eb="7">
      <t>ゲンリョウ</t>
    </rPh>
    <rPh sb="7" eb="10">
      <t>シュッカリョウ</t>
    </rPh>
    <phoneticPr fontId="1"/>
  </si>
  <si>
    <t>⑭土壌改良材出荷量</t>
    <rPh sb="1" eb="3">
      <t>ドジョウ</t>
    </rPh>
    <rPh sb="3" eb="6">
      <t>カイリョウザイ</t>
    </rPh>
    <rPh sb="6" eb="9">
      <t>シュッカリョウ</t>
    </rPh>
    <phoneticPr fontId="1"/>
  </si>
  <si>
    <t>⑮その他出荷量</t>
    <rPh sb="1" eb="4">
      <t>ソノタ</t>
    </rPh>
    <rPh sb="4" eb="7">
      <t>シュッカリョウ</t>
    </rPh>
    <phoneticPr fontId="1"/>
  </si>
  <si>
    <t xml:space="preserve"> －建設汚泥処理施設用－（様式チ）</t>
    <rPh sb="2" eb="4">
      <t>ケンセツ</t>
    </rPh>
    <rPh sb="4" eb="6">
      <t>オデイ</t>
    </rPh>
    <rPh sb="6" eb="8">
      <t>ショリ</t>
    </rPh>
    <rPh sb="8" eb="10">
      <t>シセツ</t>
    </rPh>
    <rPh sb="10" eb="11">
      <t>ヨウ</t>
    </rPh>
    <rPh sb="13" eb="15">
      <t>ヨウシキ</t>
    </rPh>
    <phoneticPr fontId="1"/>
  </si>
  <si>
    <t>自動計算⑤～⑧合計</t>
    <rPh sb="7" eb="9">
      <t>ゴウケイ</t>
    </rPh>
    <phoneticPr fontId="1"/>
  </si>
  <si>
    <t>自動計算</t>
    <phoneticPr fontId="1"/>
  </si>
  <si>
    <t>(①+②)-(⑤～⑪合計)</t>
    <rPh sb="10" eb="12">
      <t>ゴウケイ</t>
    </rPh>
    <phoneticPr fontId="1"/>
  </si>
  <si>
    <t>自動計算(①+②+③)-(⑤+⑥)</t>
    <phoneticPr fontId="1"/>
  </si>
  <si>
    <t>自動計算(①+②)-(④～⑩合計)</t>
    <rPh sb="14" eb="16">
      <t>ゴウケイ</t>
    </rPh>
    <phoneticPr fontId="1"/>
  </si>
  <si>
    <t>(①+②)-（④～⑧合計）</t>
    <rPh sb="10" eb="12">
      <t>ゴウケイ</t>
    </rPh>
    <phoneticPr fontId="1"/>
  </si>
  <si>
    <t>自動計算(①+②)-（④～⑬合計）</t>
    <rPh sb="14" eb="16">
      <t>ゴウケイ</t>
    </rPh>
    <phoneticPr fontId="1"/>
  </si>
  <si>
    <t>自動計算(①＋②＋③)-(⑤＋⑥)</t>
    <phoneticPr fontId="1"/>
  </si>
  <si>
    <t>自動計算(①+②)-(④～⑧合計)</t>
    <rPh sb="14" eb="16">
      <t>ゴウケイ</t>
    </rPh>
    <phoneticPr fontId="1"/>
  </si>
  <si>
    <t>⑤他の工事現場出荷量</t>
    <rPh sb="1" eb="2">
      <t>タ</t>
    </rPh>
    <rPh sb="3" eb="5">
      <t>コウジ</t>
    </rPh>
    <rPh sb="5" eb="7">
      <t>ゲンバ</t>
    </rPh>
    <rPh sb="7" eb="10">
      <t>シュッカリョウ</t>
    </rPh>
    <phoneticPr fontId="1"/>
  </si>
  <si>
    <t>⑥内陸受入地出荷量</t>
    <rPh sb="1" eb="3">
      <t>ナイリク</t>
    </rPh>
    <rPh sb="3" eb="5">
      <t>ウケイレ</t>
    </rPh>
    <rPh sb="5" eb="6">
      <t>チ</t>
    </rPh>
    <rPh sb="6" eb="9">
      <t>シュッカリョウ</t>
    </rPh>
    <phoneticPr fontId="1"/>
  </si>
  <si>
    <t>⑦海面処分場持出量</t>
    <rPh sb="1" eb="3">
      <t>カイメン</t>
    </rPh>
    <rPh sb="3" eb="6">
      <t>ショブンジョウ</t>
    </rPh>
    <rPh sb="6" eb="8">
      <t>モチダシ</t>
    </rPh>
    <rPh sb="8" eb="9">
      <t>リョウ</t>
    </rPh>
    <phoneticPr fontId="1"/>
  </si>
  <si>
    <t>⑧その他
　持出量</t>
    <rPh sb="3" eb="4">
      <t>タ</t>
    </rPh>
    <rPh sb="6" eb="8">
      <t>モチダシ</t>
    </rPh>
    <rPh sb="8" eb="9">
      <t>リョウ</t>
    </rPh>
    <phoneticPr fontId="1"/>
  </si>
  <si>
    <t>⑧再生砂生産量</t>
    <rPh sb="1" eb="3">
      <t>サイセイ</t>
    </rPh>
    <rPh sb="3" eb="4">
      <t>スナ</t>
    </rPh>
    <rPh sb="4" eb="7">
      <t>セイサンリョウ</t>
    </rPh>
    <phoneticPr fontId="1"/>
  </si>
  <si>
    <t>⑤最終処分量(残さ等)</t>
    <rPh sb="1" eb="3">
      <t>サイシュウ</t>
    </rPh>
    <rPh sb="3" eb="6">
      <t>ショブンリョウ</t>
    </rPh>
    <rPh sb="7" eb="8">
      <t>ザン</t>
    </rPh>
    <rPh sb="9" eb="10">
      <t>ナド</t>
    </rPh>
    <phoneticPr fontId="1"/>
  </si>
  <si>
    <t>⑨再生コンクリート用骨材生産量</t>
    <rPh sb="1" eb="3">
      <t>サイセイ</t>
    </rPh>
    <rPh sb="9" eb="10">
      <t>ヨウ</t>
    </rPh>
    <rPh sb="10" eb="12">
      <t>コツザイ</t>
    </rPh>
    <rPh sb="12" eb="15">
      <t>セイサンリョウ</t>
    </rPh>
    <phoneticPr fontId="1"/>
  </si>
  <si>
    <t>⑩その他生産量</t>
    <rPh sb="3" eb="4">
      <t>タ</t>
    </rPh>
    <rPh sb="4" eb="7">
      <t>セイサンリョウ</t>
    </rPh>
    <phoneticPr fontId="1"/>
  </si>
  <si>
    <t>⑥再生アスファルト合材生産量</t>
    <rPh sb="1" eb="3">
      <t>サイセイ</t>
    </rPh>
    <rPh sb="9" eb="11">
      <t>ゴウザイ</t>
    </rPh>
    <rPh sb="11" eb="14">
      <t>セイサンリョウ</t>
    </rPh>
    <phoneticPr fontId="1"/>
  </si>
  <si>
    <t>⑦再生砕石生産量</t>
    <rPh sb="1" eb="3">
      <t>サイセイ</t>
    </rPh>
    <rPh sb="3" eb="5">
      <t>サイセキ</t>
    </rPh>
    <rPh sb="5" eb="8">
      <t>セイサンリョウ</t>
    </rPh>
    <phoneticPr fontId="1"/>
  </si>
  <si>
    <t>⑧その他生産量</t>
    <rPh sb="3" eb="4">
      <t>タ</t>
    </rPh>
    <rPh sb="4" eb="7">
      <t>セイサンリョウ</t>
    </rPh>
    <phoneticPr fontId="1"/>
  </si>
  <si>
    <t>⑥他の中間処理施設へ生産量</t>
    <rPh sb="0" eb="1">
      <t>タ</t>
    </rPh>
    <rPh sb="2" eb="4">
      <t>チュウカン</t>
    </rPh>
    <rPh sb="4" eb="6">
      <t>ショリ</t>
    </rPh>
    <rPh sb="6" eb="8">
      <t>シセツ</t>
    </rPh>
    <rPh sb="10" eb="12">
      <t>セイサン</t>
    </rPh>
    <rPh sb="12" eb="13">
      <t>リョウ</t>
    </rPh>
    <phoneticPr fontId="1"/>
  </si>
  <si>
    <t>⑦燃料用として生産量</t>
    <rPh sb="0" eb="3">
      <t>ネンリョウヨウ</t>
    </rPh>
    <rPh sb="7" eb="9">
      <t>セイサン</t>
    </rPh>
    <rPh sb="9" eb="10">
      <t>リョウ</t>
    </rPh>
    <phoneticPr fontId="1"/>
  </si>
  <si>
    <t>⑧ボード用として出荷量</t>
    <rPh sb="3" eb="4">
      <t>ヨウ</t>
    </rPh>
    <rPh sb="8" eb="10">
      <t>シュッカ</t>
    </rPh>
    <rPh sb="10" eb="11">
      <t>リョウ</t>
    </rPh>
    <phoneticPr fontId="1"/>
  </si>
  <si>
    <t>④減量化対象量</t>
    <rPh sb="0" eb="2">
      <t>ゲンリョウ</t>
    </rPh>
    <rPh sb="2" eb="3">
      <t>カ</t>
    </rPh>
    <rPh sb="3" eb="5">
      <t>タイショウ</t>
    </rPh>
    <rPh sb="5" eb="6">
      <t>シュッカリョウ</t>
    </rPh>
    <phoneticPr fontId="1"/>
  </si>
  <si>
    <t>⑨製紙用として生産量</t>
    <rPh sb="0" eb="3">
      <t>セイシヨウ</t>
    </rPh>
    <rPh sb="7" eb="9">
      <t>セイサン</t>
    </rPh>
    <rPh sb="9" eb="10">
      <t>リョウ</t>
    </rPh>
    <phoneticPr fontId="1"/>
  </si>
  <si>
    <t>⑩堆肥用として生産量</t>
    <rPh sb="0" eb="2">
      <t>タイヒ</t>
    </rPh>
    <rPh sb="2" eb="3">
      <t>ヨウ</t>
    </rPh>
    <rPh sb="7" eb="9">
      <t>セイサン</t>
    </rPh>
    <rPh sb="9" eb="10">
      <t>リョウ</t>
    </rPh>
    <phoneticPr fontId="1"/>
  </si>
  <si>
    <t>⑪敷料用として生産量</t>
    <rPh sb="0" eb="1">
      <t>シ</t>
    </rPh>
    <rPh sb="1" eb="2">
      <t>シリョウ</t>
    </rPh>
    <rPh sb="2" eb="3">
      <t>ヨウ</t>
    </rPh>
    <rPh sb="7" eb="9">
      <t>セイサン</t>
    </rPh>
    <rPh sb="9" eb="10">
      <t>リョウ</t>
    </rPh>
    <phoneticPr fontId="1"/>
  </si>
  <si>
    <t>⑤最終処分量(焼却灰以外)</t>
    <rPh sb="0" eb="2">
      <t>サイシュウ</t>
    </rPh>
    <rPh sb="2" eb="4">
      <t>ショブン</t>
    </rPh>
    <rPh sb="4" eb="5">
      <t>シュッカリョウ</t>
    </rPh>
    <rPh sb="6" eb="9">
      <t>ショウキャクバイ</t>
    </rPh>
    <rPh sb="9" eb="11">
      <t>イガイ</t>
    </rPh>
    <phoneticPr fontId="1"/>
  </si>
  <si>
    <t>⑫マルチング材として生産量</t>
    <rPh sb="5" eb="6">
      <t>ザイ</t>
    </rPh>
    <rPh sb="10" eb="12">
      <t>セイサン</t>
    </rPh>
    <rPh sb="12" eb="13">
      <t>リョウ</t>
    </rPh>
    <phoneticPr fontId="1"/>
  </si>
  <si>
    <t>⑬その他生産量</t>
    <rPh sb="2" eb="3">
      <t>タ</t>
    </rPh>
    <rPh sb="4" eb="7">
      <t>セイサンリョウ</t>
    </rPh>
    <phoneticPr fontId="1"/>
  </si>
  <si>
    <t>⑥塩化ビニル管・継手用原料として生産量</t>
    <rPh sb="1" eb="3">
      <t>エンカ</t>
    </rPh>
    <rPh sb="6" eb="7">
      <t>カン</t>
    </rPh>
    <rPh sb="8" eb="10">
      <t>ツギテ</t>
    </rPh>
    <rPh sb="10" eb="11">
      <t>ヨウ</t>
    </rPh>
    <rPh sb="11" eb="13">
      <t>ゲンリョウ</t>
    </rPh>
    <rPh sb="16" eb="19">
      <t>セイサンリョウ</t>
    </rPh>
    <phoneticPr fontId="1"/>
  </si>
  <si>
    <t>④減量化量</t>
    <rPh sb="1" eb="3">
      <t>ゲンリョウ</t>
    </rPh>
    <rPh sb="3" eb="4">
      <t>カ</t>
    </rPh>
    <rPh sb="4" eb="5">
      <t>シュッカリョウ</t>
    </rPh>
    <phoneticPr fontId="1"/>
  </si>
  <si>
    <t>⑦塩化ビニル管・継手製品として生産量</t>
    <rPh sb="1" eb="3">
      <t>エンカ</t>
    </rPh>
    <rPh sb="6" eb="7">
      <t>カン</t>
    </rPh>
    <rPh sb="8" eb="10">
      <t>ツギテ</t>
    </rPh>
    <rPh sb="10" eb="12">
      <t>セイヒン</t>
    </rPh>
    <rPh sb="15" eb="18">
      <t>セイサンリョウ</t>
    </rPh>
    <phoneticPr fontId="1"/>
  </si>
  <si>
    <t>⑤最終処分量</t>
    <rPh sb="1" eb="3">
      <t>サイシュウ</t>
    </rPh>
    <rPh sb="3" eb="5">
      <t>ショブン</t>
    </rPh>
    <rPh sb="5" eb="6">
      <t>シュッカリョウ</t>
    </rPh>
    <phoneticPr fontId="1"/>
  </si>
  <si>
    <t>③次年度ｽﾄｯｸ量（処理前）</t>
    <rPh sb="1" eb="4">
      <t>ジネンド</t>
    </rPh>
    <rPh sb="8" eb="9">
      <t>リョウ</t>
    </rPh>
    <phoneticPr fontId="1"/>
  </si>
  <si>
    <t xml:space="preserve"> －廃石膏ボード処理施設用－（様式ト）</t>
    <rPh sb="2" eb="3">
      <t>ハイ</t>
    </rPh>
    <rPh sb="3" eb="5">
      <t>セッコウ</t>
    </rPh>
    <rPh sb="8" eb="10">
      <t>ショリ</t>
    </rPh>
    <rPh sb="10" eb="12">
      <t>シセツ</t>
    </rPh>
    <rPh sb="12" eb="13">
      <t>ヨウ</t>
    </rPh>
    <rPh sb="15" eb="17">
      <t>ヨウシキ</t>
    </rPh>
    <phoneticPr fontId="1"/>
  </si>
  <si>
    <t>⑥廃石膏ボード用原料として生産量</t>
    <rPh sb="0" eb="1">
      <t>ハイ</t>
    </rPh>
    <rPh sb="1" eb="3">
      <t>セッコウ</t>
    </rPh>
    <rPh sb="6" eb="7">
      <t>ヨウ</t>
    </rPh>
    <rPh sb="7" eb="9">
      <t>ゲンリョウ</t>
    </rPh>
    <rPh sb="13" eb="15">
      <t>セイサン</t>
    </rPh>
    <rPh sb="15" eb="16">
      <t>リョウ</t>
    </rPh>
    <phoneticPr fontId="1"/>
  </si>
  <si>
    <t>⑦廃石膏ボード製品として生産量</t>
    <rPh sb="1" eb="2">
      <t>ハイ</t>
    </rPh>
    <rPh sb="2" eb="4">
      <t>セッコウ</t>
    </rPh>
    <rPh sb="7" eb="9">
      <t>セイヒン</t>
    </rPh>
    <rPh sb="12" eb="14">
      <t>セイサン</t>
    </rPh>
    <rPh sb="14" eb="15">
      <t>リョウ</t>
    </rPh>
    <phoneticPr fontId="1"/>
  </si>
  <si>
    <t>⑧セメント原料として生産量</t>
    <rPh sb="5" eb="7">
      <t>ゲンリョウ</t>
    </rPh>
    <rPh sb="10" eb="12">
      <t>セイサン</t>
    </rPh>
    <rPh sb="12" eb="13">
      <t>リョウ</t>
    </rPh>
    <phoneticPr fontId="1"/>
  </si>
  <si>
    <t>⑨土壌改良材として生産量</t>
    <rPh sb="1" eb="3">
      <t>ドジョウ</t>
    </rPh>
    <rPh sb="3" eb="6">
      <t>カイリョウザイ</t>
    </rPh>
    <rPh sb="9" eb="11">
      <t>セイサン</t>
    </rPh>
    <rPh sb="11" eb="12">
      <t>リョウ</t>
    </rPh>
    <phoneticPr fontId="1"/>
  </si>
  <si>
    <t>⑩その他生産量</t>
    <rPh sb="1" eb="4">
      <t>ソノタ</t>
    </rPh>
    <rPh sb="4" eb="7">
      <t>セイサンリョウ</t>
    </rPh>
    <phoneticPr fontId="1"/>
  </si>
  <si>
    <t>⑧流動化処理土用生産量</t>
    <rPh sb="1" eb="4">
      <t>リュウドウカ</t>
    </rPh>
    <rPh sb="4" eb="6">
      <t>ショリ</t>
    </rPh>
    <rPh sb="6" eb="7">
      <t>ツチ</t>
    </rPh>
    <rPh sb="7" eb="8">
      <t>ヨウ</t>
    </rPh>
    <rPh sb="8" eb="10">
      <t>セイサン</t>
    </rPh>
    <rPh sb="10" eb="11">
      <t>リョウ</t>
    </rPh>
    <phoneticPr fontId="1"/>
  </si>
  <si>
    <t>⑨盛土用土(建設汚泥処理土)生産量</t>
    <rPh sb="1" eb="2">
      <t>モ</t>
    </rPh>
    <rPh sb="2" eb="3">
      <t>ツチ</t>
    </rPh>
    <rPh sb="3" eb="4">
      <t>ヨウ</t>
    </rPh>
    <rPh sb="4" eb="5">
      <t>ツチ</t>
    </rPh>
    <rPh sb="6" eb="8">
      <t>ケンセツ</t>
    </rPh>
    <rPh sb="8" eb="10">
      <t>オデイ</t>
    </rPh>
    <rPh sb="10" eb="12">
      <t>ショリ</t>
    </rPh>
    <rPh sb="12" eb="13">
      <t>ツチ</t>
    </rPh>
    <phoneticPr fontId="1"/>
  </si>
  <si>
    <t>⑩再生砂・砂利(焼成)生産量</t>
    <rPh sb="1" eb="3">
      <t>サイセイ</t>
    </rPh>
    <rPh sb="3" eb="4">
      <t>スナ</t>
    </rPh>
    <rPh sb="5" eb="7">
      <t>ジャリ</t>
    </rPh>
    <rPh sb="8" eb="10">
      <t>ショウセイ</t>
    </rPh>
    <phoneticPr fontId="1"/>
  </si>
  <si>
    <t>⑪再生砂・砂利(焼成以外)生産量</t>
    <rPh sb="1" eb="3">
      <t>サイセイ</t>
    </rPh>
    <rPh sb="3" eb="4">
      <t>スナ</t>
    </rPh>
    <rPh sb="5" eb="7">
      <t>ジャリ</t>
    </rPh>
    <rPh sb="8" eb="10">
      <t>ショウセイ</t>
    </rPh>
    <rPh sb="10" eb="12">
      <t>イガイ</t>
    </rPh>
    <phoneticPr fontId="1"/>
  </si>
  <si>
    <t>⑫セメント用原料生産量</t>
    <rPh sb="5" eb="6">
      <t>ヨウ</t>
    </rPh>
    <rPh sb="6" eb="8">
      <t>ゲンリョウ</t>
    </rPh>
    <phoneticPr fontId="1"/>
  </si>
  <si>
    <t>⑬その他生産量</t>
    <rPh sb="3" eb="4">
      <t>タ</t>
    </rPh>
    <phoneticPr fontId="1"/>
  </si>
  <si>
    <t xml:space="preserve"> －安定型最終処分場用－（様式リ）</t>
    <rPh sb="2" eb="5">
      <t>アンテイガタ</t>
    </rPh>
    <rPh sb="5" eb="7">
      <t>サイシュウ</t>
    </rPh>
    <rPh sb="7" eb="10">
      <t>ショブンジョウ</t>
    </rPh>
    <rPh sb="10" eb="11">
      <t>ヨウ</t>
    </rPh>
    <rPh sb="13" eb="15">
      <t>ヨウシキ</t>
    </rPh>
    <phoneticPr fontId="1"/>
  </si>
  <si>
    <t xml:space="preserve"> －管理型最終処分場用－（様式ヌ）</t>
    <rPh sb="2" eb="4">
      <t>カンリ</t>
    </rPh>
    <rPh sb="4" eb="5">
      <t>アンテイガタ</t>
    </rPh>
    <rPh sb="5" eb="7">
      <t>サイシュウ</t>
    </rPh>
    <rPh sb="7" eb="10">
      <t>ショブンジョウ</t>
    </rPh>
    <rPh sb="10" eb="11">
      <t>ヨウ</t>
    </rPh>
    <rPh sb="13" eb="15">
      <t>ヨウシキ</t>
    </rPh>
    <phoneticPr fontId="1"/>
  </si>
  <si>
    <t>８．建設汚泥処理施設（脱水・天日乾燥・乾燥施設など）</t>
    <rPh sb="2" eb="4">
      <t>ケンセツ</t>
    </rPh>
    <rPh sb="4" eb="6">
      <t>オデイ</t>
    </rPh>
    <rPh sb="6" eb="8">
      <t>ショリ</t>
    </rPh>
    <rPh sb="8" eb="10">
      <t>シセツ</t>
    </rPh>
    <rPh sb="11" eb="13">
      <t>ダッスイ</t>
    </rPh>
    <rPh sb="14" eb="16">
      <t>テンピ</t>
    </rPh>
    <rPh sb="16" eb="18">
      <t>カンソウ</t>
    </rPh>
    <rPh sb="19" eb="21">
      <t>カンソウ</t>
    </rPh>
    <rPh sb="21" eb="23">
      <t>シセツ</t>
    </rPh>
    <phoneticPr fontId="1"/>
  </si>
  <si>
    <t>９．安定型最終処分場</t>
    <rPh sb="2" eb="5">
      <t>アンテイガタ</t>
    </rPh>
    <rPh sb="5" eb="7">
      <t>サイシュウ</t>
    </rPh>
    <rPh sb="7" eb="10">
      <t>ショブンジョウ</t>
    </rPh>
    <phoneticPr fontId="1"/>
  </si>
  <si>
    <t>１０．管理型最終処分場</t>
    <rPh sb="3" eb="6">
      <t>カンリガタ</t>
    </rPh>
    <rPh sb="6" eb="8">
      <t>サイシュウ</t>
    </rPh>
    <rPh sb="8" eb="11">
      <t>ショブンジョウ</t>
    </rPh>
    <phoneticPr fontId="1"/>
  </si>
  <si>
    <t>→様式ヌ</t>
    <rPh sb="1" eb="3">
      <t>ヨウシキ</t>
    </rPh>
    <phoneticPr fontId="1"/>
  </si>
  <si>
    <t>７．廃石膏ボード処理施設</t>
    <phoneticPr fontId="1"/>
  </si>
  <si>
    <t>６．廃プラスチック類（様式ホを除く）処理施設</t>
    <phoneticPr fontId="1"/>
  </si>
  <si>
    <t>※改良を行わない</t>
    <rPh sb="1" eb="3">
      <t>カイリョウ</t>
    </rPh>
    <rPh sb="4" eb="5">
      <t>オコナ</t>
    </rPh>
    <phoneticPr fontId="1"/>
  </si>
  <si>
    <t>　場合、記入不要</t>
    <rPh sb="1" eb="3">
      <t>バアイ</t>
    </rPh>
    <rPh sb="4" eb="6">
      <t>キニュウ</t>
    </rPh>
    <rPh sb="6" eb="8">
      <t>フヨウ</t>
    </rPh>
    <phoneticPr fontId="1"/>
  </si>
  <si>
    <t>非塩素･軟質プラ</t>
    <rPh sb="0" eb="1">
      <t>ヒ</t>
    </rPh>
    <rPh sb="1" eb="3">
      <t>エンソ</t>
    </rPh>
    <rPh sb="4" eb="6">
      <t>ナンシツ</t>
    </rPh>
    <phoneticPr fontId="1"/>
  </si>
  <si>
    <t>⑦減量化量</t>
    <rPh sb="1" eb="3">
      <t>ゲンリョウ</t>
    </rPh>
    <rPh sb="3" eb="4">
      <t>カ</t>
    </rPh>
    <rPh sb="4" eb="5">
      <t>シュッカリョウ</t>
    </rPh>
    <phoneticPr fontId="1"/>
  </si>
  <si>
    <t>⑧最終処分量</t>
    <rPh sb="1" eb="3">
      <t>サイシュウ</t>
    </rPh>
    <rPh sb="3" eb="5">
      <t>ショブン</t>
    </rPh>
    <rPh sb="5" eb="6">
      <t>シュッカリョウ</t>
    </rPh>
    <phoneticPr fontId="1"/>
  </si>
  <si>
    <t>⑳その他出荷量</t>
    <rPh sb="3" eb="4">
      <t>タ</t>
    </rPh>
    <rPh sb="4" eb="7">
      <t>シュッカリョウ</t>
    </rPh>
    <phoneticPr fontId="1"/>
  </si>
  <si>
    <t>非塩素･軟質プラ以外の種類</t>
    <rPh sb="0" eb="1">
      <t>ヒ</t>
    </rPh>
    <rPh sb="1" eb="3">
      <t>エンソ</t>
    </rPh>
    <rPh sb="4" eb="6">
      <t>ナンシツ</t>
    </rPh>
    <rPh sb="8" eb="10">
      <t>イガイ</t>
    </rPh>
    <rPh sb="11" eb="13">
      <t>シュルイ</t>
    </rPh>
    <phoneticPr fontId="1"/>
  </si>
  <si>
    <t>選別・破砕等による再資源化等</t>
    <rPh sb="0" eb="2">
      <t>センベツ</t>
    </rPh>
    <rPh sb="3" eb="5">
      <t>ハサイ</t>
    </rPh>
    <rPh sb="5" eb="6">
      <t>トウ</t>
    </rPh>
    <rPh sb="9" eb="13">
      <t>サイシゲンカ</t>
    </rPh>
    <rPh sb="13" eb="14">
      <t>トウ</t>
    </rPh>
    <phoneticPr fontId="1"/>
  </si>
  <si>
    <t>⑨再生プラスチック原料 （ﾏﾃﾘｱﾙﾘｻｲｸﾙ）　生産量</t>
    <rPh sb="1" eb="3">
      <t>サイセイ</t>
    </rPh>
    <rPh sb="9" eb="11">
      <t>ゲンリョウ</t>
    </rPh>
    <rPh sb="25" eb="28">
      <t>セイサンリョウ</t>
    </rPh>
    <phoneticPr fontId="1"/>
  </si>
  <si>
    <t>⑫その他生産量</t>
    <rPh sb="3" eb="4">
      <t>タ</t>
    </rPh>
    <rPh sb="4" eb="7">
      <t>セイサンリョウ</t>
    </rPh>
    <phoneticPr fontId="1"/>
  </si>
  <si>
    <t>⑬再生プラスチック原料 （ﾏﾃﾘｱﾙﾘｻｲｸﾙ）　生産量</t>
    <rPh sb="1" eb="3">
      <t>サイセイ</t>
    </rPh>
    <rPh sb="9" eb="11">
      <t>ゲンリョウ</t>
    </rPh>
    <rPh sb="25" eb="28">
      <t>セイサンリョウ</t>
    </rPh>
    <phoneticPr fontId="1"/>
  </si>
  <si>
    <t>⑯その他生産量</t>
    <rPh sb="3" eb="4">
      <t>タ</t>
    </rPh>
    <rPh sb="4" eb="7">
      <t>セイサンリョウ</t>
    </rPh>
    <phoneticPr fontId="1"/>
  </si>
  <si>
    <t>自動計算(①+②)-(⑤～⑯合計)</t>
    <rPh sb="14" eb="16">
      <t>ゴウケイ</t>
    </rPh>
    <phoneticPr fontId="1"/>
  </si>
  <si>
    <t>⑰再生プラスチック原料　出荷量</t>
    <rPh sb="1" eb="3">
      <t>サイセイ</t>
    </rPh>
    <rPh sb="9" eb="11">
      <t>ゲンリョウ</t>
    </rPh>
    <rPh sb="12" eb="15">
      <t>シュッカリョウ</t>
    </rPh>
    <phoneticPr fontId="1"/>
  </si>
  <si>
    <t>⑱ケミカルリサイクル用原料　出荷量</t>
    <rPh sb="10" eb="11">
      <t>ヨウ</t>
    </rPh>
    <rPh sb="11" eb="13">
      <t>ゲンリョウ</t>
    </rPh>
    <rPh sb="14" eb="17">
      <t>シュッカリョウ</t>
    </rPh>
    <phoneticPr fontId="1"/>
  </si>
  <si>
    <t>⑲サーマルリカバリー用原料　出荷量</t>
    <rPh sb="10" eb="11">
      <t>ヨウ</t>
    </rPh>
    <rPh sb="11" eb="13">
      <t>ゲンリョウ</t>
    </rPh>
    <rPh sb="14" eb="17">
      <t>シュッカリョウ</t>
    </rPh>
    <phoneticPr fontId="1"/>
  </si>
  <si>
    <t>㉑再生プラスチック原料　出荷量</t>
    <rPh sb="1" eb="3">
      <t>サイセイ</t>
    </rPh>
    <rPh sb="9" eb="11">
      <t>ゲンリョウ</t>
    </rPh>
    <rPh sb="12" eb="15">
      <t>シュッカリョウ</t>
    </rPh>
    <phoneticPr fontId="1"/>
  </si>
  <si>
    <t>㉒ケミカルリサイクル用原料　出荷量</t>
    <rPh sb="10" eb="11">
      <t>ヨウ</t>
    </rPh>
    <rPh sb="11" eb="13">
      <t>ゲンリョウ</t>
    </rPh>
    <rPh sb="14" eb="17">
      <t>シュッカリョウ</t>
    </rPh>
    <phoneticPr fontId="1"/>
  </si>
  <si>
    <t>㉓サーマルリカバリー用原料　出荷量</t>
    <rPh sb="10" eb="11">
      <t>ヨウ</t>
    </rPh>
    <rPh sb="11" eb="13">
      <t>ゲンリョウ</t>
    </rPh>
    <rPh sb="14" eb="17">
      <t>シュッカリョウ</t>
    </rPh>
    <phoneticPr fontId="1"/>
  </si>
  <si>
    <t>㉔その他出荷量</t>
    <rPh sb="3" eb="4">
      <t>タ</t>
    </rPh>
    <rPh sb="4" eb="7">
      <t>シュッカリョウ</t>
    </rPh>
    <phoneticPr fontId="1"/>
  </si>
  <si>
    <t>令和</t>
    <rPh sb="0" eb="2">
      <t>レイワ</t>
    </rPh>
    <phoneticPr fontId="1"/>
  </si>
  <si>
    <r>
      <t>残余容量
(</t>
    </r>
    <r>
      <rPr>
        <sz val="9"/>
        <rFont val="ＭＳ ゴシック"/>
        <family val="3"/>
        <charset val="128"/>
      </rPr>
      <t>R7.3.31現在)</t>
    </r>
    <rPh sb="0" eb="2">
      <t>ザンヨ</t>
    </rPh>
    <rPh sb="2" eb="4">
      <t>ヨウリョウ</t>
    </rPh>
    <rPh sb="13" eb="15">
      <t>ゲンザイ</t>
    </rPh>
    <phoneticPr fontId="1"/>
  </si>
  <si>
    <r>
      <t>残余容量
(R7</t>
    </r>
    <r>
      <rPr>
        <sz val="9"/>
        <rFont val="ＭＳ ゴシック"/>
        <family val="3"/>
        <charset val="128"/>
      </rPr>
      <t>.3.31現在)</t>
    </r>
    <rPh sb="0" eb="2">
      <t>ザンヨ</t>
    </rPh>
    <rPh sb="2" eb="4">
      <t>ヨウリョウ</t>
    </rPh>
    <rPh sb="13" eb="15">
      <t>ゲンザイ</t>
    </rPh>
    <phoneticPr fontId="1"/>
  </si>
  <si>
    <r>
      <t>⑩ケミカルリサイクル</t>
    </r>
    <r>
      <rPr>
        <vertAlign val="superscript"/>
        <sz val="6"/>
        <rFont val="ＭＳ ゴシック"/>
        <family val="3"/>
        <charset val="128"/>
      </rPr>
      <t>※１</t>
    </r>
    <r>
      <rPr>
        <sz val="6"/>
        <rFont val="ＭＳ ゴシック"/>
        <family val="3"/>
        <charset val="128"/>
      </rPr>
      <t>用原料　生産量</t>
    </r>
    <rPh sb="12" eb="13">
      <t>ヨウ</t>
    </rPh>
    <rPh sb="13" eb="15">
      <t>ゲンリョウ</t>
    </rPh>
    <rPh sb="16" eb="19">
      <t>セイサンリョウ</t>
    </rPh>
    <phoneticPr fontId="1"/>
  </si>
  <si>
    <t>※１（高炉還元剤・コークス炉化学原料、ガス化・油化化学原料等）</t>
    <rPh sb="5" eb="8">
      <t>カンゲンザイ</t>
    </rPh>
    <rPh sb="14" eb="16">
      <t>カガク</t>
    </rPh>
    <rPh sb="16" eb="18">
      <t>ゲンリョウ</t>
    </rPh>
    <rPh sb="25" eb="27">
      <t>カガク</t>
    </rPh>
    <rPh sb="27" eb="29">
      <t>ゲンリョウ</t>
    </rPh>
    <rPh sb="29" eb="30">
      <t>トウ</t>
    </rPh>
    <phoneticPr fontId="1"/>
  </si>
  <si>
    <r>
      <t>⑪サーマルリカバリー</t>
    </r>
    <r>
      <rPr>
        <vertAlign val="superscript"/>
        <sz val="6"/>
        <rFont val="ＭＳ ゴシック"/>
        <family val="3"/>
        <charset val="128"/>
      </rPr>
      <t>※２</t>
    </r>
    <r>
      <rPr>
        <sz val="6"/>
        <rFont val="ＭＳ ゴシック"/>
        <family val="3"/>
        <charset val="128"/>
      </rPr>
      <t>用原料　生産量</t>
    </r>
    <rPh sb="12" eb="13">
      <t>ヨウ</t>
    </rPh>
    <rPh sb="13" eb="15">
      <t>ゲンリョウ</t>
    </rPh>
    <rPh sb="16" eb="19">
      <t>セイサンリョウ</t>
    </rPh>
    <phoneticPr fontId="1"/>
  </si>
  <si>
    <t>※２（ガス化・油化燃料、ＲＰＦ、ＲＤＦ、セメント原・燃料等）</t>
    <rPh sb="5" eb="6">
      <t>カ</t>
    </rPh>
    <rPh sb="7" eb="9">
      <t>ユカ</t>
    </rPh>
    <rPh sb="9" eb="11">
      <t>ネンリョウ</t>
    </rPh>
    <rPh sb="24" eb="25">
      <t>ゲン</t>
    </rPh>
    <rPh sb="26" eb="28">
      <t>ネンリョウ</t>
    </rPh>
    <rPh sb="28" eb="29">
      <t>トウ</t>
    </rPh>
    <phoneticPr fontId="1"/>
  </si>
  <si>
    <r>
      <t>⑮サーマルリカバリー</t>
    </r>
    <r>
      <rPr>
        <vertAlign val="superscript"/>
        <sz val="6"/>
        <rFont val="ＭＳ ゴシック"/>
        <family val="3"/>
        <charset val="128"/>
      </rPr>
      <t>※２</t>
    </r>
    <r>
      <rPr>
        <sz val="6"/>
        <rFont val="ＭＳ ゴシック"/>
        <family val="3"/>
        <charset val="128"/>
      </rPr>
      <t>用原料　生産量</t>
    </r>
    <rPh sb="12" eb="13">
      <t>ヨウ</t>
    </rPh>
    <rPh sb="13" eb="15">
      <t>ゲンリョウ</t>
    </rPh>
    <rPh sb="16" eb="19">
      <t>セイサンリョウ</t>
    </rPh>
    <phoneticPr fontId="1"/>
  </si>
  <si>
    <t>再生利用できない性状のもの、焼却灰</t>
    <rPh sb="0" eb="2">
      <t>サイセイ</t>
    </rPh>
    <rPh sb="2" eb="4">
      <t>リヨウ</t>
    </rPh>
    <rPh sb="8" eb="10">
      <t>セイジョウ</t>
    </rPh>
    <phoneticPr fontId="1"/>
  </si>
  <si>
    <t>施設
処理能力</t>
    <rPh sb="0" eb="2">
      <t>シセツ</t>
    </rPh>
    <rPh sb="3" eb="5">
      <t>ショリ</t>
    </rPh>
    <rPh sb="5" eb="7">
      <t>ノウリョク</t>
    </rPh>
    <phoneticPr fontId="1"/>
  </si>
  <si>
    <r>
      <t>⑭ケミカルリサイクル</t>
    </r>
    <r>
      <rPr>
        <vertAlign val="superscript"/>
        <sz val="6"/>
        <rFont val="ＭＳ ゴシック"/>
        <family val="3"/>
        <charset val="128"/>
      </rPr>
      <t>※１</t>
    </r>
    <r>
      <rPr>
        <sz val="6"/>
        <rFont val="ＭＳ ゴシック"/>
        <family val="3"/>
        <charset val="128"/>
      </rPr>
      <t>用原料　生産量</t>
    </r>
    <rPh sb="12" eb="13">
      <t>ヨウ</t>
    </rPh>
    <rPh sb="13" eb="15">
      <t>ゲンリョウ</t>
    </rPh>
    <rPh sb="16" eb="19">
      <t>セイサンリョウ</t>
    </rPh>
    <phoneticPr fontId="1"/>
  </si>
  <si>
    <t>様式ヌ</t>
    <rPh sb="0" eb="2">
      <t>ヨウシキ</t>
    </rPh>
    <phoneticPr fontId="1"/>
  </si>
  <si>
    <t>https://www.houjin-bangou.nta.go.jp</t>
    <phoneticPr fontId="1"/>
  </si>
  <si>
    <r>
      <t>⑥再生アスファルト用骨材</t>
    </r>
    <r>
      <rPr>
        <vertAlign val="superscript"/>
        <sz val="9"/>
        <rFont val="ＭＳ ゴシック"/>
        <family val="3"/>
        <charset val="128"/>
      </rPr>
      <t>※１</t>
    </r>
    <r>
      <rPr>
        <sz val="9"/>
        <rFont val="ＭＳ ゴシック"/>
        <family val="3"/>
        <charset val="128"/>
      </rPr>
      <t>生産量</t>
    </r>
    <rPh sb="1" eb="3">
      <t>サイセイ</t>
    </rPh>
    <rPh sb="9" eb="10">
      <t>ヨウ</t>
    </rPh>
    <rPh sb="10" eb="12">
      <t>コツザイ</t>
    </rPh>
    <rPh sb="14" eb="16">
      <t>セイサン</t>
    </rPh>
    <rPh sb="16" eb="17">
      <t>リョウ</t>
    </rPh>
    <phoneticPr fontId="1"/>
  </si>
  <si>
    <r>
      <t>⑦再生砕石</t>
    </r>
    <r>
      <rPr>
        <vertAlign val="superscript"/>
        <sz val="9"/>
        <rFont val="ＭＳ ゴシック"/>
        <family val="3"/>
        <charset val="128"/>
      </rPr>
      <t>※２</t>
    </r>
    <r>
      <rPr>
        <sz val="9"/>
        <rFont val="ＭＳ ゴシック"/>
        <family val="3"/>
        <charset val="128"/>
      </rPr>
      <t>生産量</t>
    </r>
    <rPh sb="1" eb="3">
      <t>サイセイ</t>
    </rPh>
    <rPh sb="3" eb="5">
      <t>サイセキ</t>
    </rPh>
    <rPh sb="7" eb="10">
      <t>セイサンリョウ</t>
    </rPh>
    <phoneticPr fontId="1"/>
  </si>
  <si>
    <t>２．行っていない　（⇒以降の回答は不要です。このまま提出してください。）</t>
    <rPh sb="26" eb="28">
      <t>テイシュツ</t>
    </rPh>
    <phoneticPr fontId="1"/>
  </si>
  <si>
    <t>入力メッセージ（入力のお願い文及びエラーメッセージ）</t>
    <rPh sb="0" eb="1">
      <t>ニュウリョク</t>
    </rPh>
    <rPh sb="7" eb="9">
      <t>ニュウリョク</t>
    </rPh>
    <rPh sb="11" eb="12">
      <t>ネガ</t>
    </rPh>
    <rPh sb="13" eb="14">
      <t>ブン</t>
    </rPh>
    <rPh sb="14" eb="15">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</si>
</sst>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
    <numFmt numFmtId="178" formatCode="#"/>
    <numFmt numFmtId="179" formatCode="#,##0.0;[Red]\-#,##0.0"/>
  </numFmts>
  <fonts count="30" x14ac:knownFonts="1">
    <font>
      <sz val="11"/>
      <name val="ＭＳ Ｐゴシック"/>
      <family val="3"/>
      <charset val="128"/>
    </font>
    <font>
      <sz val="6"/>
      <name val="ＭＳ Ｐゴシック"/>
      <family val="3"/>
      <charset val="128"/>
    </font>
    <font>
      <sz val="11"/>
      <name val="ＭＳ ゴシック"/>
      <family val="3"/>
      <charset val="128"/>
    </font>
    <font>
      <sz val="22"/>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vertAlign val="superscript"/>
      <sz val="8"/>
      <name val="ＭＳ ゴシック"/>
      <family val="3"/>
      <charset val="128"/>
    </font>
    <font>
      <vertAlign val="superscript"/>
      <sz val="11"/>
      <name val="ＭＳ ゴシック"/>
      <family val="3"/>
      <charset val="128"/>
    </font>
    <font>
      <sz val="6"/>
      <name val="ＭＳ ゴシック"/>
      <family val="3"/>
      <charset val="128"/>
    </font>
    <font>
      <sz val="11"/>
      <color indexed="9"/>
      <name val="ＭＳ ゴシック"/>
      <family val="3"/>
      <charset val="128"/>
    </font>
    <font>
      <sz val="10"/>
      <name val="ＭＳ ゴシック"/>
      <family val="3"/>
      <charset val="128"/>
    </font>
    <font>
      <u/>
      <sz val="11"/>
      <color indexed="12"/>
      <name val="ＭＳ Ｐゴシック"/>
      <family val="3"/>
      <charset val="128"/>
    </font>
    <font>
      <sz val="11"/>
      <color rgb="FFFF0000"/>
      <name val="ＭＳ ゴシック"/>
      <family val="3"/>
      <charset val="128"/>
    </font>
    <font>
      <sz val="11"/>
      <color rgb="FF3333FF"/>
      <name val="ＭＳ 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sz val="7"/>
      <name val="ＭＳ ゴシック"/>
      <family val="3"/>
      <charset val="128"/>
    </font>
    <font>
      <sz val="16"/>
      <name val="ＭＳ ゴシック"/>
      <family val="3"/>
      <charset val="128"/>
    </font>
    <font>
      <u/>
      <sz val="11"/>
      <name val="ＭＳ Ｐゴシック"/>
      <family val="3"/>
      <charset val="128"/>
    </font>
    <font>
      <vertAlign val="superscript"/>
      <sz val="6"/>
      <name val="ＭＳ ゴシック"/>
      <family val="3"/>
      <charset val="128"/>
    </font>
    <font>
      <vertAlign val="superscript"/>
      <sz val="9"/>
      <name val="ＭＳ ゴシック"/>
      <family val="3"/>
      <charset val="128"/>
    </font>
    <font>
      <sz val="11"/>
      <color theme="0"/>
      <name val="ＭＳ Ｐゴシック"/>
      <family val="3"/>
      <charset val="128"/>
    </font>
    <font>
      <b/>
      <sz val="12"/>
      <color theme="0"/>
      <name val="ＭＳ ゴシック"/>
      <family val="3"/>
      <charset val="128"/>
    </font>
    <font>
      <sz val="11"/>
      <color theme="0"/>
      <name val="ＭＳ ゴシック"/>
      <family val="3"/>
      <charset val="128"/>
    </font>
    <font>
      <sz val="11"/>
      <color theme="0" tint="-0.34998626667073579"/>
      <name val="ＭＳ ゴシック"/>
      <family val="3"/>
      <charset val="128"/>
    </font>
    <font>
      <sz val="10"/>
      <color rgb="FF3333FF"/>
      <name val="ＭＳ ゴシック"/>
      <family val="3"/>
      <charset val="128"/>
    </font>
    <font>
      <sz val="8"/>
      <color theme="0" tint="-0.34998626667073579"/>
      <name val="ＭＳ ゴシック"/>
      <family val="3"/>
      <charset val="128"/>
    </font>
    <font>
      <sz val="11"/>
      <color theme="0" tint="-0.34998626667073579"/>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99"/>
        <bgColor indexed="64"/>
      </patternFill>
    </fill>
    <fill>
      <patternFill patternType="solid">
        <fgColor rgb="FFBFBFBF"/>
        <bgColor indexed="64"/>
      </patternFill>
    </fill>
    <fill>
      <patternFill patternType="solid">
        <fgColor rgb="FFFF66FF"/>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6795556505021"/>
        <bgColor indexed="64"/>
      </patternFill>
    </fill>
  </fills>
  <borders count="8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double">
        <color indexed="64"/>
      </left>
      <right/>
      <top style="thin">
        <color indexed="64"/>
      </top>
      <bottom style="thin">
        <color indexed="64"/>
      </bottom>
      <diagonal/>
    </border>
    <border>
      <left/>
      <right style="medium">
        <color indexed="64"/>
      </right>
      <top style="thin">
        <color indexed="64"/>
      </top>
      <bottom/>
      <diagonal/>
    </border>
    <border>
      <left style="double">
        <color indexed="64"/>
      </left>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thin">
        <color indexed="64"/>
      </right>
      <top style="double">
        <color indexed="64"/>
      </top>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0" fontId="12" fillId="0" borderId="0" applyNumberFormat="0" applyFill="0" applyBorder="0" applyAlignment="0" applyProtection="0">
      <alignment vertical="top"/>
      <protection locked="0"/>
    </xf>
    <xf numFmtId="38" fontId="15" fillId="0" borderId="0" applyFont="0" applyFill="0" applyBorder="0" applyAlignment="0" applyProtection="0">
      <alignment vertical="center"/>
    </xf>
  </cellStyleXfs>
  <cellXfs count="89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57" fontId="5" fillId="0" borderId="0" xfId="0" applyNumberFormat="1" applyFont="1">
      <alignment vertical="center"/>
    </xf>
    <xf numFmtId="0" fontId="5" fillId="0" borderId="3" xfId="0" applyFont="1" applyBorder="1" applyAlignment="1">
      <alignment vertical="center" shrinkToFit="1"/>
    </xf>
    <xf numFmtId="0" fontId="5" fillId="0" borderId="3" xfId="0" applyFont="1" applyBorder="1" applyAlignment="1">
      <alignment horizontal="left" vertical="center" shrinkToFit="1"/>
    </xf>
    <xf numFmtId="0" fontId="0" fillId="0" borderId="13" xfId="0" applyBorder="1">
      <alignment vertical="center"/>
    </xf>
    <xf numFmtId="0" fontId="2" fillId="3" borderId="0" xfId="0" applyFont="1" applyFill="1">
      <alignment vertical="center"/>
    </xf>
    <xf numFmtId="0" fontId="2" fillId="3" borderId="16" xfId="0" applyFont="1" applyFill="1" applyBorder="1">
      <alignment vertical="center"/>
    </xf>
    <xf numFmtId="0" fontId="2" fillId="3" borderId="3" xfId="0" applyFont="1" applyFill="1" applyBorder="1">
      <alignment vertical="center"/>
    </xf>
    <xf numFmtId="0" fontId="2" fillId="3" borderId="1" xfId="0" applyFont="1" applyFill="1" applyBorder="1">
      <alignment vertical="center"/>
    </xf>
    <xf numFmtId="0" fontId="2" fillId="3" borderId="11" xfId="0" applyFont="1" applyFill="1" applyBorder="1">
      <alignment vertical="center"/>
    </xf>
    <xf numFmtId="0" fontId="2" fillId="3" borderId="0" xfId="0" applyFont="1" applyFill="1" applyAlignment="1">
      <alignment horizontal="center" vertical="center"/>
    </xf>
    <xf numFmtId="0" fontId="2" fillId="3" borderId="18" xfId="0" applyFont="1" applyFill="1" applyBorder="1">
      <alignment vertical="center"/>
    </xf>
    <xf numFmtId="0" fontId="2" fillId="3" borderId="19" xfId="0" applyFont="1" applyFill="1" applyBorder="1">
      <alignment vertical="center"/>
    </xf>
    <xf numFmtId="0" fontId="2" fillId="3" borderId="20" xfId="0" applyFont="1" applyFill="1" applyBorder="1">
      <alignment vertical="center"/>
    </xf>
    <xf numFmtId="0" fontId="2" fillId="3" borderId="7" xfId="0" applyFont="1" applyFill="1" applyBorder="1">
      <alignment vertical="center"/>
    </xf>
    <xf numFmtId="0" fontId="2" fillId="3" borderId="5" xfId="0" applyFont="1" applyFill="1" applyBorder="1">
      <alignment vertical="center"/>
    </xf>
    <xf numFmtId="0" fontId="2" fillId="3" borderId="21" xfId="0" applyFont="1" applyFill="1" applyBorder="1">
      <alignment vertical="center"/>
    </xf>
    <xf numFmtId="0" fontId="2" fillId="3" borderId="4" xfId="0" applyFont="1" applyFill="1" applyBorder="1">
      <alignment vertical="center"/>
    </xf>
    <xf numFmtId="57" fontId="5" fillId="3" borderId="0" xfId="0" applyNumberFormat="1" applyFont="1" applyFill="1">
      <alignment vertical="center"/>
    </xf>
    <xf numFmtId="0" fontId="2" fillId="3" borderId="10" xfId="0" applyFont="1" applyFill="1" applyBorder="1">
      <alignment vertical="center"/>
    </xf>
    <xf numFmtId="0" fontId="2" fillId="3" borderId="12" xfId="0" applyFont="1" applyFill="1" applyBorder="1">
      <alignment vertical="center"/>
    </xf>
    <xf numFmtId="0" fontId="2" fillId="3" borderId="24" xfId="0" applyFont="1" applyFill="1" applyBorder="1">
      <alignment vertical="center"/>
    </xf>
    <xf numFmtId="0" fontId="5" fillId="3" borderId="0" xfId="0" applyFont="1" applyFill="1">
      <alignment vertical="center"/>
    </xf>
    <xf numFmtId="0" fontId="5" fillId="3" borderId="0" xfId="0" applyFont="1" applyFill="1" applyAlignment="1">
      <alignment horizontal="center" vertical="center" textRotation="255" shrinkToFit="1"/>
    </xf>
    <xf numFmtId="0" fontId="6" fillId="3" borderId="0" xfId="0" applyFont="1" applyFill="1" applyAlignment="1">
      <alignment horizontal="center" vertical="center" shrinkToFit="1"/>
    </xf>
    <xf numFmtId="0" fontId="5" fillId="3" borderId="3" xfId="0" applyFont="1" applyFill="1" applyBorder="1" applyAlignment="1">
      <alignment horizontal="center" vertical="center" textRotation="255" shrinkToFit="1"/>
    </xf>
    <xf numFmtId="0" fontId="5" fillId="3" borderId="7" xfId="0" applyFont="1" applyFill="1" applyBorder="1" applyAlignment="1">
      <alignment vertical="center" shrinkToFit="1"/>
    </xf>
    <xf numFmtId="0" fontId="5" fillId="3" borderId="3" xfId="0" applyFont="1" applyFill="1" applyBorder="1" applyAlignment="1">
      <alignment vertical="center" shrinkToFit="1"/>
    </xf>
    <xf numFmtId="0" fontId="5" fillId="3" borderId="0" xfId="0" applyFont="1" applyFill="1" applyAlignment="1">
      <alignment horizontal="left" vertical="center" shrinkToFit="1"/>
    </xf>
    <xf numFmtId="0" fontId="5" fillId="3" borderId="23" xfId="0" applyFont="1" applyFill="1" applyBorder="1">
      <alignment vertical="center"/>
    </xf>
    <xf numFmtId="0" fontId="5" fillId="3" borderId="11" xfId="0" applyFont="1" applyFill="1" applyBorder="1">
      <alignment vertical="center"/>
    </xf>
    <xf numFmtId="0" fontId="2" fillId="3" borderId="8" xfId="0" applyFont="1" applyFill="1" applyBorder="1">
      <alignment vertical="center"/>
    </xf>
    <xf numFmtId="0" fontId="5" fillId="3" borderId="6" xfId="0" applyFont="1" applyFill="1" applyBorder="1" applyAlignment="1">
      <alignment vertical="center" shrinkToFit="1"/>
    </xf>
    <xf numFmtId="0" fontId="2" fillId="3" borderId="13" xfId="0" applyFont="1" applyFill="1" applyBorder="1">
      <alignment vertical="center"/>
    </xf>
    <xf numFmtId="0" fontId="5" fillId="3" borderId="7" xfId="0" applyFont="1" applyFill="1" applyBorder="1" applyAlignment="1">
      <alignment horizontal="left" vertical="center" shrinkToFit="1"/>
    </xf>
    <xf numFmtId="0" fontId="2" fillId="3" borderId="25" xfId="0" applyFont="1" applyFill="1" applyBorder="1">
      <alignment vertical="center"/>
    </xf>
    <xf numFmtId="0" fontId="2" fillId="3" borderId="11" xfId="0" applyFont="1" applyFill="1" applyBorder="1" applyAlignment="1">
      <alignment horizontal="right" vertical="center"/>
    </xf>
    <xf numFmtId="0" fontId="2" fillId="3" borderId="26" xfId="0" applyFont="1" applyFill="1" applyBorder="1">
      <alignment vertical="center"/>
    </xf>
    <xf numFmtId="0" fontId="6" fillId="3" borderId="0" xfId="0" applyFont="1" applyFill="1" applyAlignment="1">
      <alignment vertical="center" shrinkToFit="1"/>
    </xf>
    <xf numFmtId="0" fontId="5" fillId="3" borderId="11" xfId="0" applyFont="1" applyFill="1" applyBorder="1" applyAlignment="1">
      <alignment horizontal="left" vertical="center" shrinkToFit="1"/>
    </xf>
    <xf numFmtId="0" fontId="4" fillId="3" borderId="19" xfId="0" applyFont="1" applyFill="1" applyBorder="1" applyAlignment="1">
      <alignment horizontal="left" vertical="center"/>
    </xf>
    <xf numFmtId="0" fontId="4" fillId="3" borderId="3" xfId="0" applyFont="1" applyFill="1" applyBorder="1" applyAlignment="1">
      <alignment horizontal="left" vertical="center"/>
    </xf>
    <xf numFmtId="0" fontId="4" fillId="3" borderId="20" xfId="0" applyFont="1" applyFill="1" applyBorder="1" applyAlignment="1">
      <alignment horizontal="left" vertical="center"/>
    </xf>
    <xf numFmtId="0" fontId="4" fillId="3" borderId="5" xfId="0" applyFont="1" applyFill="1" applyBorder="1" applyAlignment="1">
      <alignment horizontal="left" vertical="center"/>
    </xf>
    <xf numFmtId="0" fontId="4" fillId="3" borderId="21" xfId="0" applyFont="1" applyFill="1" applyBorder="1" applyAlignment="1">
      <alignment horizontal="left" vertical="center"/>
    </xf>
    <xf numFmtId="0" fontId="6" fillId="3" borderId="4" xfId="0" applyFont="1" applyFill="1" applyBorder="1" applyAlignment="1">
      <alignment horizontal="right" vertical="center"/>
    </xf>
    <xf numFmtId="0" fontId="6" fillId="3" borderId="0" xfId="0" applyFont="1" applyFill="1" applyAlignment="1">
      <alignment horizontal="right" vertical="center"/>
    </xf>
    <xf numFmtId="0" fontId="6" fillId="3" borderId="12" xfId="0" applyFont="1" applyFill="1" applyBorder="1" applyAlignment="1">
      <alignment horizontal="center" vertical="center" shrinkToFit="1"/>
    </xf>
    <xf numFmtId="0" fontId="6" fillId="3" borderId="3" xfId="0" applyFont="1" applyFill="1" applyBorder="1" applyAlignment="1">
      <alignment horizontal="right" vertical="center" shrinkToFit="1"/>
    </xf>
    <xf numFmtId="0" fontId="2" fillId="3" borderId="27" xfId="0" applyFont="1" applyFill="1" applyBorder="1">
      <alignment vertical="center"/>
    </xf>
    <xf numFmtId="0" fontId="5" fillId="3" borderId="6" xfId="0" applyFont="1" applyFill="1" applyBorder="1">
      <alignment vertical="center"/>
    </xf>
    <xf numFmtId="0" fontId="5" fillId="3" borderId="13" xfId="0" applyFont="1" applyFill="1" applyBorder="1" applyAlignment="1">
      <alignment horizontal="left" vertical="center" wrapText="1"/>
    </xf>
    <xf numFmtId="0" fontId="2" fillId="3" borderId="13" xfId="0" applyFont="1" applyFill="1" applyBorder="1" applyAlignment="1">
      <alignment horizontal="center" vertical="center"/>
    </xf>
    <xf numFmtId="0" fontId="2" fillId="4" borderId="0" xfId="0" applyFont="1" applyFill="1" applyAlignment="1">
      <alignment horizontal="left" vertical="center"/>
    </xf>
    <xf numFmtId="0" fontId="2" fillId="4" borderId="5" xfId="0" applyFont="1" applyFill="1" applyBorder="1" applyAlignment="1">
      <alignment horizontal="left" vertical="center"/>
    </xf>
    <xf numFmtId="0" fontId="2" fillId="4" borderId="3" xfId="0" applyFont="1" applyFill="1" applyBorder="1" applyAlignment="1">
      <alignment horizontal="left" vertical="center"/>
    </xf>
    <xf numFmtId="0" fontId="2" fillId="4" borderId="21" xfId="0" applyFont="1" applyFill="1" applyBorder="1" applyAlignment="1">
      <alignment horizontal="left" vertical="center"/>
    </xf>
    <xf numFmtId="0" fontId="5" fillId="3" borderId="6" xfId="0" applyFont="1" applyFill="1" applyBorder="1" applyAlignment="1">
      <alignment horizontal="left" vertical="center" shrinkToFit="1"/>
    </xf>
    <xf numFmtId="0" fontId="5" fillId="3" borderId="19" xfId="0" applyFont="1" applyFill="1" applyBorder="1" applyAlignment="1">
      <alignment horizontal="left" vertical="center"/>
    </xf>
    <xf numFmtId="0" fontId="5" fillId="3" borderId="18" xfId="0" applyFont="1" applyFill="1" applyBorder="1" applyAlignment="1">
      <alignment horizontal="left"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6" fillId="3" borderId="5" xfId="0" applyFont="1" applyFill="1" applyBorder="1" applyAlignment="1">
      <alignment horizontal="left" vertical="center"/>
    </xf>
    <xf numFmtId="0" fontId="5" fillId="3" borderId="0" xfId="0" applyFont="1" applyFill="1" applyAlignment="1">
      <alignment horizontal="center" vertical="center" textRotation="255"/>
    </xf>
    <xf numFmtId="0" fontId="2" fillId="3" borderId="0" xfId="0" applyFont="1" applyFill="1" applyAlignment="1">
      <alignment vertical="center" shrinkToFit="1"/>
    </xf>
    <xf numFmtId="176" fontId="2" fillId="3" borderId="0" xfId="0" applyNumberFormat="1" applyFont="1" applyFill="1" applyAlignment="1">
      <alignment vertical="center" shrinkToFit="1"/>
    </xf>
    <xf numFmtId="0" fontId="2" fillId="3" borderId="0" xfId="0" applyFont="1" applyFill="1" applyAlignment="1">
      <alignment horizontal="center" vertical="center" shrinkToFit="1"/>
    </xf>
    <xf numFmtId="177" fontId="10" fillId="0" borderId="0" xfId="0" applyNumberFormat="1" applyFont="1">
      <alignment vertical="center"/>
    </xf>
    <xf numFmtId="177" fontId="2" fillId="0" borderId="0" xfId="0" applyNumberFormat="1" applyFont="1">
      <alignment vertical="center"/>
    </xf>
    <xf numFmtId="177" fontId="10" fillId="3" borderId="0" xfId="0" applyNumberFormat="1" applyFont="1" applyFill="1" applyAlignment="1">
      <alignment vertical="center" shrinkToFit="1"/>
    </xf>
    <xf numFmtId="177" fontId="2" fillId="3" borderId="0" xfId="0" applyNumberFormat="1" applyFont="1" applyFill="1" applyAlignment="1">
      <alignment vertical="center" shrinkToFit="1"/>
    </xf>
    <xf numFmtId="0" fontId="6" fillId="5" borderId="0" xfId="0" applyFont="1" applyFill="1">
      <alignment vertical="center"/>
    </xf>
    <xf numFmtId="0" fontId="2" fillId="5" borderId="0" xfId="0" applyFont="1" applyFill="1">
      <alignment vertical="center"/>
    </xf>
    <xf numFmtId="0" fontId="2" fillId="5" borderId="23" xfId="0" applyFont="1" applyFill="1" applyBorder="1">
      <alignment vertical="center"/>
    </xf>
    <xf numFmtId="0" fontId="2" fillId="5" borderId="1" xfId="0" applyFont="1" applyFill="1" applyBorder="1">
      <alignment vertical="center"/>
    </xf>
    <xf numFmtId="0" fontId="2" fillId="3" borderId="17" xfId="0" quotePrefix="1" applyFont="1" applyFill="1" applyBorder="1" applyAlignment="1">
      <alignment horizontal="left" vertical="center"/>
    </xf>
    <xf numFmtId="0" fontId="2" fillId="3" borderId="0" xfId="0" quotePrefix="1" applyFont="1" applyFill="1" applyAlignment="1">
      <alignment horizontal="left" vertical="center"/>
    </xf>
    <xf numFmtId="0" fontId="13" fillId="3" borderId="0" xfId="0" applyFont="1" applyFill="1">
      <alignment vertical="center"/>
    </xf>
    <xf numFmtId="0" fontId="13" fillId="0" borderId="0" xfId="0" applyFont="1">
      <alignment vertical="center"/>
    </xf>
    <xf numFmtId="0" fontId="0" fillId="5" borderId="0" xfId="0" applyFill="1">
      <alignment vertical="center"/>
    </xf>
    <xf numFmtId="57" fontId="5" fillId="5" borderId="0" xfId="0" applyNumberFormat="1" applyFont="1" applyFill="1">
      <alignment vertical="center"/>
    </xf>
    <xf numFmtId="0" fontId="5" fillId="5" borderId="0" xfId="0" applyFont="1" applyFill="1">
      <alignment vertical="center"/>
    </xf>
    <xf numFmtId="0" fontId="6" fillId="3" borderId="23" xfId="0" applyFont="1" applyFill="1" applyBorder="1" applyAlignment="1">
      <alignment horizontal="center" vertical="center" shrinkToFit="1"/>
    </xf>
    <xf numFmtId="0" fontId="5" fillId="3" borderId="23" xfId="0" applyFont="1" applyFill="1" applyBorder="1" applyAlignment="1">
      <alignment vertical="center" shrinkToFit="1"/>
    </xf>
    <xf numFmtId="0" fontId="2" fillId="3" borderId="1" xfId="0" quotePrefix="1" applyFont="1" applyFill="1" applyBorder="1" applyAlignment="1">
      <alignment horizontal="left" vertical="center"/>
    </xf>
    <xf numFmtId="0" fontId="11" fillId="3" borderId="0" xfId="0" applyFont="1" applyFill="1">
      <alignment vertical="center"/>
    </xf>
    <xf numFmtId="0" fontId="11" fillId="3" borderId="0" xfId="0" quotePrefix="1" applyFont="1" applyFill="1" applyAlignment="1">
      <alignment horizontal="left" vertical="center"/>
    </xf>
    <xf numFmtId="177" fontId="2" fillId="5" borderId="0" xfId="0" applyNumberFormat="1" applyFont="1" applyFill="1">
      <alignment vertical="center"/>
    </xf>
    <xf numFmtId="176" fontId="2" fillId="5" borderId="0" xfId="0" applyNumberFormat="1" applyFont="1" applyFill="1">
      <alignment vertical="center"/>
    </xf>
    <xf numFmtId="0" fontId="2" fillId="5" borderId="17" xfId="0" quotePrefix="1" applyFont="1" applyFill="1" applyBorder="1" applyAlignment="1">
      <alignment horizontal="left" vertical="center"/>
    </xf>
    <xf numFmtId="0" fontId="2" fillId="5" borderId="5" xfId="0" applyFont="1" applyFill="1" applyBorder="1">
      <alignment vertical="center"/>
    </xf>
    <xf numFmtId="0" fontId="5" fillId="5" borderId="0" xfId="0" quotePrefix="1" applyFont="1" applyFill="1" applyAlignment="1">
      <alignment horizontal="left" vertical="center"/>
    </xf>
    <xf numFmtId="0" fontId="0" fillId="5" borderId="0" xfId="0" quotePrefix="1" applyFill="1" applyAlignment="1">
      <alignment horizontal="left" vertical="center"/>
    </xf>
    <xf numFmtId="0" fontId="6" fillId="5" borderId="4"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23" xfId="0" applyFont="1" applyFill="1" applyBorder="1" applyAlignment="1">
      <alignment horizontal="left" vertical="center" wrapText="1"/>
    </xf>
    <xf numFmtId="177" fontId="10" fillId="5" borderId="0" xfId="0" applyNumberFormat="1" applyFont="1" applyFill="1" applyAlignment="1">
      <alignment vertical="center" shrinkToFit="1"/>
    </xf>
    <xf numFmtId="0" fontId="2" fillId="4" borderId="0" xfId="0" quotePrefix="1" applyFont="1" applyFill="1" applyAlignment="1">
      <alignment horizontal="left" vertical="center"/>
    </xf>
    <xf numFmtId="0" fontId="5" fillId="3" borderId="0" xfId="0" quotePrefix="1" applyFont="1" applyFill="1" applyAlignment="1">
      <alignment horizontal="left" vertical="center"/>
    </xf>
    <xf numFmtId="0" fontId="16" fillId="6" borderId="9" xfId="0" quotePrefix="1" applyFont="1" applyFill="1" applyBorder="1" applyAlignment="1" applyProtection="1">
      <alignment horizontal="center" vertical="center"/>
      <protection locked="0"/>
    </xf>
    <xf numFmtId="0" fontId="16" fillId="6" borderId="86" xfId="0" quotePrefix="1" applyFont="1" applyFill="1" applyBorder="1" applyAlignment="1" applyProtection="1">
      <alignment horizontal="center" vertical="center"/>
      <protection locked="0"/>
    </xf>
    <xf numFmtId="0" fontId="9" fillId="3" borderId="0" xfId="0" quotePrefix="1" applyFont="1" applyFill="1">
      <alignment vertical="center"/>
    </xf>
    <xf numFmtId="0" fontId="6" fillId="3" borderId="8" xfId="0" applyFont="1" applyFill="1" applyBorder="1" applyAlignment="1">
      <alignment vertical="center" wrapText="1"/>
    </xf>
    <xf numFmtId="0" fontId="6" fillId="3" borderId="7" xfId="0" applyFont="1" applyFill="1" applyBorder="1" applyAlignment="1">
      <alignment vertical="center" wrapText="1"/>
    </xf>
    <xf numFmtId="0" fontId="6" fillId="3" borderId="12" xfId="0" applyFont="1" applyFill="1" applyBorder="1" applyAlignment="1">
      <alignment vertical="center" wrapText="1"/>
    </xf>
    <xf numFmtId="0" fontId="6" fillId="3" borderId="24" xfId="0" applyFont="1" applyFill="1" applyBorder="1" applyAlignment="1">
      <alignment vertical="center" wrapText="1"/>
    </xf>
    <xf numFmtId="0" fontId="6" fillId="3" borderId="11" xfId="0" applyFont="1" applyFill="1" applyBorder="1" applyAlignment="1">
      <alignment vertical="center" wrapText="1"/>
    </xf>
    <xf numFmtId="0" fontId="6" fillId="3" borderId="10" xfId="0" applyFont="1" applyFill="1" applyBorder="1" applyAlignment="1">
      <alignment vertical="center" wrapText="1"/>
    </xf>
    <xf numFmtId="0" fontId="2" fillId="0" borderId="25" xfId="0" applyFont="1" applyBorder="1">
      <alignment vertical="center"/>
    </xf>
    <xf numFmtId="0" fontId="5" fillId="3" borderId="10" xfId="0" applyFont="1" applyFill="1" applyBorder="1" applyAlignment="1">
      <alignment horizontal="left" vertical="center" shrinkToFit="1"/>
    </xf>
    <xf numFmtId="0" fontId="2" fillId="0" borderId="10" xfId="0" applyFont="1" applyBorder="1">
      <alignment vertical="center"/>
    </xf>
    <xf numFmtId="0" fontId="6" fillId="3" borderId="23" xfId="0" applyFont="1" applyFill="1" applyBorder="1" applyAlignment="1">
      <alignment vertical="center" wrapText="1"/>
    </xf>
    <xf numFmtId="0" fontId="5" fillId="3" borderId="8" xfId="0" applyFont="1" applyFill="1" applyBorder="1" applyAlignment="1">
      <alignment vertical="center" shrinkToFit="1"/>
    </xf>
    <xf numFmtId="0" fontId="2" fillId="3" borderId="8" xfId="0" applyFont="1" applyFill="1" applyBorder="1" applyAlignment="1">
      <alignment horizontal="right" vertical="center"/>
    </xf>
    <xf numFmtId="0" fontId="2" fillId="3" borderId="32" xfId="0" applyFont="1" applyFill="1" applyBorder="1">
      <alignment vertical="center"/>
    </xf>
    <xf numFmtId="38" fontId="2" fillId="0" borderId="1" xfId="2" applyFont="1" applyFill="1" applyBorder="1" applyAlignment="1" applyProtection="1">
      <alignment horizontal="right" vertical="center" shrinkToFit="1"/>
      <protection locked="0"/>
    </xf>
    <xf numFmtId="0" fontId="5" fillId="0" borderId="0" xfId="0" applyFont="1" applyAlignment="1">
      <alignment horizontal="left" vertical="center" shrinkToFit="1"/>
    </xf>
    <xf numFmtId="0" fontId="6" fillId="0" borderId="1" xfId="0" applyFont="1" applyBorder="1" applyAlignment="1">
      <alignment vertical="center" shrinkToFit="1"/>
    </xf>
    <xf numFmtId="0" fontId="6" fillId="0" borderId="6" xfId="0" applyFont="1" applyBorder="1" applyAlignment="1">
      <alignment vertical="center" shrinkToFit="1"/>
    </xf>
    <xf numFmtId="38" fontId="6" fillId="0" borderId="0" xfId="2" applyFont="1" applyFill="1" applyBorder="1" applyAlignment="1" applyProtection="1">
      <alignment horizontal="right" vertical="center" shrinkToFit="1"/>
      <protection locked="0"/>
    </xf>
    <xf numFmtId="177" fontId="10" fillId="0" borderId="0" xfId="0" applyNumberFormat="1" applyFont="1" applyAlignment="1">
      <alignment vertical="center" shrinkToFit="1"/>
    </xf>
    <xf numFmtId="0" fontId="5" fillId="0" borderId="0" xfId="0" applyFont="1" applyAlignment="1">
      <alignment vertical="center" textRotation="255" shrinkToFit="1"/>
    </xf>
    <xf numFmtId="0" fontId="5" fillId="0" borderId="3" xfId="0" applyFont="1" applyBorder="1" applyAlignment="1">
      <alignment vertical="center" textRotation="255" shrinkToFit="1"/>
    </xf>
    <xf numFmtId="0" fontId="5" fillId="0" borderId="12" xfId="0" applyFont="1" applyBorder="1" applyAlignment="1">
      <alignment vertical="center" textRotation="255" shrinkToFit="1"/>
    </xf>
    <xf numFmtId="0" fontId="5" fillId="0" borderId="6" xfId="0" applyFont="1" applyBorder="1" applyAlignment="1">
      <alignment vertical="center" textRotation="255" shrinkToFit="1"/>
    </xf>
    <xf numFmtId="0" fontId="6" fillId="3" borderId="0" xfId="0" applyFont="1" applyFill="1" applyAlignment="1">
      <alignment vertical="center" wrapText="1"/>
    </xf>
    <xf numFmtId="0" fontId="6" fillId="0" borderId="0" xfId="0" applyFont="1" applyAlignment="1">
      <alignment vertical="center" wrapText="1"/>
    </xf>
    <xf numFmtId="0" fontId="6" fillId="0" borderId="3" xfId="0" applyFont="1" applyBorder="1" applyAlignment="1">
      <alignment horizontal="center" vertical="center" shrinkToFit="1"/>
    </xf>
    <xf numFmtId="0" fontId="2" fillId="0" borderId="0" xfId="0" applyFont="1" applyAlignment="1">
      <alignment vertical="center" shrinkToFit="1"/>
    </xf>
    <xf numFmtId="0" fontId="5" fillId="0" borderId="3" xfId="0" applyFont="1" applyBorder="1">
      <alignment vertical="center"/>
    </xf>
    <xf numFmtId="0" fontId="5" fillId="0" borderId="0" xfId="0" applyFont="1">
      <alignment vertical="center"/>
    </xf>
    <xf numFmtId="0" fontId="5" fillId="0" borderId="5" xfId="0" applyFont="1" applyBorder="1">
      <alignment vertical="center"/>
    </xf>
    <xf numFmtId="38" fontId="2" fillId="0" borderId="5" xfId="2" applyFont="1" applyFill="1" applyBorder="1" applyAlignment="1" applyProtection="1">
      <alignment vertical="center" shrinkToFit="1"/>
      <protection locked="0"/>
    </xf>
    <xf numFmtId="38" fontId="2" fillId="0" borderId="3" xfId="2" applyFont="1" applyFill="1" applyBorder="1" applyAlignment="1" applyProtection="1">
      <alignment horizontal="right" vertical="center" shrinkToFit="1"/>
      <protection locked="0"/>
    </xf>
    <xf numFmtId="0" fontId="6" fillId="0" borderId="12" xfId="0" applyFont="1" applyBorder="1" applyAlignment="1">
      <alignment vertical="center" shrinkToFit="1"/>
    </xf>
    <xf numFmtId="0" fontId="5" fillId="3" borderId="0" xfId="0" applyFont="1" applyFill="1" applyAlignment="1">
      <alignment vertical="center" shrinkToFit="1"/>
    </xf>
    <xf numFmtId="0" fontId="6" fillId="3" borderId="0" xfId="0" quotePrefix="1" applyFont="1" applyFill="1" applyAlignment="1"/>
    <xf numFmtId="0" fontId="5" fillId="3" borderId="5" xfId="0" applyFont="1" applyFill="1" applyBorder="1" applyAlignment="1">
      <alignment horizontal="left" vertical="center"/>
    </xf>
    <xf numFmtId="0" fontId="5" fillId="3" borderId="0" xfId="0" applyFont="1" applyFill="1" applyAlignment="1">
      <alignment horizontal="left" vertical="center"/>
    </xf>
    <xf numFmtId="0" fontId="6" fillId="3" borderId="1" xfId="0" applyFont="1" applyFill="1" applyBorder="1" applyAlignment="1">
      <alignment vertical="center" shrinkToFit="1"/>
    </xf>
    <xf numFmtId="0" fontId="5" fillId="3" borderId="13" xfId="0" applyFont="1" applyFill="1" applyBorder="1" applyAlignment="1">
      <alignment vertical="center" shrinkToFit="1"/>
    </xf>
    <xf numFmtId="0" fontId="6" fillId="3" borderId="13" xfId="0" applyFont="1" applyFill="1" applyBorder="1" applyAlignment="1">
      <alignment vertical="center" shrinkToFit="1"/>
    </xf>
    <xf numFmtId="0" fontId="5" fillId="3" borderId="11" xfId="0" applyFont="1" applyFill="1" applyBorder="1" applyAlignment="1">
      <alignment horizontal="center" vertical="center" textRotation="255" shrinkToFit="1"/>
    </xf>
    <xf numFmtId="0" fontId="6" fillId="3" borderId="0" xfId="0" applyFont="1" applyFill="1">
      <alignment vertical="center"/>
    </xf>
    <xf numFmtId="0" fontId="6" fillId="3" borderId="0" xfId="0" quotePrefix="1" applyFont="1" applyFill="1" applyAlignment="1">
      <alignment vertical="center" shrinkToFit="1"/>
    </xf>
    <xf numFmtId="0" fontId="6" fillId="3" borderId="0" xfId="0" quotePrefix="1" applyFont="1" applyFill="1">
      <alignment vertical="center"/>
    </xf>
    <xf numFmtId="0" fontId="6" fillId="0" borderId="2" xfId="0" applyFont="1" applyBorder="1" applyAlignment="1">
      <alignment vertical="center" shrinkToFit="1"/>
    </xf>
    <xf numFmtId="0" fontId="2" fillId="5" borderId="4" xfId="0" applyFont="1" applyFill="1" applyBorder="1">
      <alignment vertical="center"/>
    </xf>
    <xf numFmtId="0" fontId="5" fillId="0" borderId="11" xfId="0" applyFont="1" applyBorder="1" applyAlignment="1">
      <alignment horizontal="center" vertical="center" textRotation="255" shrinkToFit="1"/>
    </xf>
    <xf numFmtId="0" fontId="5" fillId="3" borderId="0" xfId="0" applyFont="1" applyFill="1" applyAlignment="1">
      <alignment vertical="center" wrapText="1" shrinkToFit="1"/>
    </xf>
    <xf numFmtId="0" fontId="5" fillId="0" borderId="17" xfId="0" applyFont="1" applyBorder="1">
      <alignment vertical="center"/>
    </xf>
    <xf numFmtId="0" fontId="5" fillId="0" borderId="1" xfId="0" applyFont="1" applyBorder="1">
      <alignment vertical="center"/>
    </xf>
    <xf numFmtId="0" fontId="5" fillId="0" borderId="2" xfId="0" applyFont="1" applyBorder="1">
      <alignment vertical="center"/>
    </xf>
    <xf numFmtId="0" fontId="6" fillId="0" borderId="1" xfId="0" applyFont="1" applyBorder="1">
      <alignment vertical="center"/>
    </xf>
    <xf numFmtId="0" fontId="6" fillId="0" borderId="2" xfId="0" applyFont="1" applyBorder="1">
      <alignment vertical="center"/>
    </xf>
    <xf numFmtId="0" fontId="5" fillId="3" borderId="1" xfId="0" applyFont="1" applyFill="1" applyBorder="1">
      <alignment vertical="center"/>
    </xf>
    <xf numFmtId="0" fontId="2" fillId="3" borderId="6" xfId="0" applyFont="1" applyFill="1" applyBorder="1">
      <alignment vertical="center"/>
    </xf>
    <xf numFmtId="0" fontId="5" fillId="3" borderId="17" xfId="0" applyFont="1" applyFill="1" applyBorder="1">
      <alignment vertical="center"/>
    </xf>
    <xf numFmtId="0" fontId="5" fillId="3" borderId="2" xfId="0" applyFont="1" applyFill="1" applyBorder="1">
      <alignment vertical="center"/>
    </xf>
    <xf numFmtId="0" fontId="6" fillId="3" borderId="1" xfId="0" applyFont="1" applyFill="1" applyBorder="1">
      <alignment vertical="center"/>
    </xf>
    <xf numFmtId="0" fontId="6" fillId="3" borderId="2" xfId="0" applyFont="1" applyFill="1" applyBorder="1">
      <alignment vertical="center"/>
    </xf>
    <xf numFmtId="0" fontId="5" fillId="3" borderId="3" xfId="0" applyFont="1" applyFill="1" applyBorder="1">
      <alignment vertical="center"/>
    </xf>
    <xf numFmtId="0" fontId="6" fillId="0" borderId="11" xfId="0" applyFont="1" applyBorder="1" applyAlignment="1">
      <alignment vertical="center" shrinkToFit="1"/>
    </xf>
    <xf numFmtId="0" fontId="6" fillId="5" borderId="0" xfId="0" applyFont="1" applyFill="1" applyAlignment="1">
      <alignment vertical="center" shrinkToFit="1"/>
    </xf>
    <xf numFmtId="0" fontId="6" fillId="0" borderId="0" xfId="0" applyFont="1" applyAlignment="1">
      <alignment vertical="center" shrinkToFit="1"/>
    </xf>
    <xf numFmtId="0" fontId="5" fillId="3" borderId="0" xfId="0" applyFont="1" applyFill="1" applyAlignment="1">
      <alignment horizontal="left" vertical="center" wrapTex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3" borderId="2"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11" xfId="0" applyFont="1" applyFill="1" applyBorder="1" applyAlignment="1">
      <alignment vertical="center" shrinkToFit="1"/>
    </xf>
    <xf numFmtId="0" fontId="2" fillId="3" borderId="0" xfId="0" applyFont="1" applyFill="1" applyAlignment="1">
      <alignment horizontal="left" vertical="center"/>
    </xf>
    <xf numFmtId="0" fontId="6" fillId="3" borderId="3" xfId="0" applyFont="1" applyFill="1" applyBorder="1" applyAlignment="1">
      <alignment horizontal="center" vertical="center" shrinkToFit="1"/>
    </xf>
    <xf numFmtId="0" fontId="2" fillId="3" borderId="23" xfId="0" applyFont="1" applyFill="1" applyBorder="1">
      <alignment vertical="center"/>
    </xf>
    <xf numFmtId="0" fontId="5" fillId="3" borderId="0" xfId="0" quotePrefix="1" applyFont="1" applyFill="1" applyAlignment="1">
      <alignment horizontal="left" vertical="top" wrapText="1"/>
    </xf>
    <xf numFmtId="0" fontId="6" fillId="3" borderId="0" xfId="0" applyFont="1" applyFill="1" applyAlignment="1">
      <alignment horizontal="left" vertical="center"/>
    </xf>
    <xf numFmtId="0" fontId="6" fillId="3" borderId="23" xfId="0" applyFont="1" applyFill="1" applyBorder="1" applyAlignment="1">
      <alignment horizontal="left" vertical="center"/>
    </xf>
    <xf numFmtId="0" fontId="6" fillId="0" borderId="11" xfId="0" applyFont="1" applyBorder="1" applyAlignment="1">
      <alignment horizontal="center" vertical="center" shrinkToFit="1"/>
    </xf>
    <xf numFmtId="0" fontId="2" fillId="3" borderId="12" xfId="0" applyFont="1" applyFill="1" applyBorder="1" applyAlignment="1">
      <alignment horizontal="center" vertical="center"/>
    </xf>
    <xf numFmtId="38" fontId="2" fillId="0" borderId="0" xfId="2" applyFont="1" applyFill="1" applyBorder="1" applyAlignment="1" applyProtection="1">
      <alignment vertical="center" shrinkToFit="1"/>
      <protection locked="0"/>
    </xf>
    <xf numFmtId="0" fontId="5" fillId="3" borderId="0" xfId="0" applyFont="1" applyFill="1" applyAlignment="1">
      <alignment horizontal="center" vertical="center"/>
    </xf>
    <xf numFmtId="0" fontId="6" fillId="3" borderId="0" xfId="0" applyFont="1" applyFill="1" applyAlignment="1">
      <alignment horizontal="right" vertical="center" shrinkToFit="1"/>
    </xf>
    <xf numFmtId="0" fontId="2" fillId="2" borderId="0" xfId="0" applyFont="1" applyFill="1" applyAlignment="1" applyProtection="1">
      <alignment horizontal="left" vertical="center" shrinkToFit="1"/>
      <protection locked="0"/>
    </xf>
    <xf numFmtId="0" fontId="2" fillId="0" borderId="0" xfId="0" applyFont="1" applyAlignment="1">
      <alignment horizontal="left" vertical="center"/>
    </xf>
    <xf numFmtId="0" fontId="5" fillId="3" borderId="3" xfId="0" applyFont="1" applyFill="1" applyBorder="1" applyAlignment="1">
      <alignment horizontal="left" vertical="center"/>
    </xf>
    <xf numFmtId="0" fontId="6" fillId="3" borderId="0" xfId="0" applyFont="1" applyFill="1" applyAlignment="1">
      <alignment horizontal="left" vertical="center" wrapText="1"/>
    </xf>
    <xf numFmtId="0" fontId="6" fillId="3" borderId="23" xfId="0" applyFont="1" applyFill="1" applyBorder="1" applyAlignment="1">
      <alignment horizontal="left" vertical="center" wrapText="1"/>
    </xf>
    <xf numFmtId="0" fontId="6" fillId="3" borderId="23" xfId="0" applyFont="1" applyFill="1" applyBorder="1">
      <alignment vertical="center"/>
    </xf>
    <xf numFmtId="0" fontId="2" fillId="3" borderId="0" xfId="0" applyFont="1" applyFill="1" applyAlignment="1">
      <alignment horizontal="right" vertical="center"/>
    </xf>
    <xf numFmtId="0" fontId="4" fillId="3" borderId="0" xfId="0" applyFont="1" applyFill="1" applyAlignment="1">
      <alignment horizontal="left" vertical="center"/>
    </xf>
    <xf numFmtId="0" fontId="6" fillId="0" borderId="6" xfId="0" applyFont="1" applyBorder="1" applyAlignment="1">
      <alignment vertical="center" wrapText="1"/>
    </xf>
    <xf numFmtId="0" fontId="6" fillId="0" borderId="5" xfId="0" applyFont="1" applyBorder="1" applyAlignment="1">
      <alignment vertical="center" wrapText="1"/>
    </xf>
    <xf numFmtId="0" fontId="2" fillId="3" borderId="22" xfId="0" applyFont="1" applyFill="1" applyBorder="1">
      <alignment vertical="center"/>
    </xf>
    <xf numFmtId="0" fontId="6" fillId="3" borderId="6" xfId="0" applyFont="1" applyFill="1" applyBorder="1" applyAlignment="1">
      <alignment vertical="center" wrapText="1"/>
    </xf>
    <xf numFmtId="0" fontId="6" fillId="3" borderId="5" xfId="0" applyFont="1" applyFill="1" applyBorder="1" applyAlignment="1">
      <alignment vertical="center" wrapText="1"/>
    </xf>
    <xf numFmtId="0" fontId="5" fillId="3" borderId="5" xfId="0" applyFont="1" applyFill="1" applyBorder="1" applyAlignment="1">
      <alignment horizontal="left" vertical="center" shrinkToFit="1"/>
    </xf>
    <xf numFmtId="0" fontId="6" fillId="3" borderId="11" xfId="0" applyFont="1" applyFill="1" applyBorder="1" applyAlignment="1">
      <alignment horizontal="center" vertical="center" shrinkToFit="1"/>
    </xf>
    <xf numFmtId="0" fontId="6" fillId="0" borderId="0" xfId="0" applyFont="1" applyAlignment="1">
      <alignment horizontal="center" vertical="center" shrinkToFit="1"/>
    </xf>
    <xf numFmtId="38" fontId="2" fillId="0" borderId="0" xfId="2" applyFont="1" applyFill="1" applyBorder="1" applyAlignment="1" applyProtection="1">
      <alignment horizontal="right" vertical="center" shrinkToFit="1"/>
      <protection locked="0"/>
    </xf>
    <xf numFmtId="57" fontId="5" fillId="3" borderId="0" xfId="0" applyNumberFormat="1" applyFont="1" applyFill="1" applyAlignment="1"/>
    <xf numFmtId="0" fontId="5" fillId="3" borderId="0" xfId="0" applyFont="1" applyFill="1" applyAlignment="1">
      <alignment vertical="top"/>
    </xf>
    <xf numFmtId="0" fontId="5" fillId="5" borderId="0" xfId="0" applyFont="1" applyFill="1" applyAlignment="1"/>
    <xf numFmtId="0" fontId="5" fillId="0" borderId="0" xfId="0" applyFont="1" applyAlignment="1">
      <alignment vertical="center" shrinkToFit="1"/>
    </xf>
    <xf numFmtId="0" fontId="5" fillId="0" borderId="5" xfId="0" applyFont="1" applyBorder="1" applyAlignment="1">
      <alignment vertical="center" shrinkToFit="1"/>
    </xf>
    <xf numFmtId="0" fontId="5" fillId="3" borderId="0" xfId="0" applyFont="1" applyFill="1" applyAlignment="1"/>
    <xf numFmtId="0" fontId="0" fillId="3" borderId="13" xfId="0" applyFill="1" applyBorder="1">
      <alignment vertical="center"/>
    </xf>
    <xf numFmtId="0" fontId="0" fillId="5" borderId="4" xfId="0" applyFill="1" applyBorder="1">
      <alignment vertical="center"/>
    </xf>
    <xf numFmtId="0" fontId="5" fillId="0" borderId="6" xfId="0" applyFont="1" applyBorder="1" applyAlignment="1">
      <alignment vertical="center" shrinkToFit="1"/>
    </xf>
    <xf numFmtId="57" fontId="5" fillId="3" borderId="0" xfId="0" applyNumberFormat="1" applyFont="1" applyFill="1" applyAlignment="1">
      <alignment vertical="top"/>
    </xf>
    <xf numFmtId="0" fontId="5" fillId="5" borderId="0" xfId="0" quotePrefix="1" applyFont="1" applyFill="1" applyAlignment="1">
      <alignment horizontal="left" vertical="top" wrapText="1"/>
    </xf>
    <xf numFmtId="0" fontId="5" fillId="3" borderId="11" xfId="0" applyFont="1" applyFill="1" applyBorder="1" applyAlignment="1">
      <alignment vertical="center" textRotation="255" shrinkToFit="1"/>
    </xf>
    <xf numFmtId="0" fontId="5" fillId="3" borderId="0" xfId="0" applyFont="1" applyFill="1" applyAlignment="1">
      <alignment vertical="center" textRotation="255" shrinkToFit="1"/>
    </xf>
    <xf numFmtId="0" fontId="6" fillId="0" borderId="3" xfId="0" applyFont="1" applyBorder="1" applyAlignment="1">
      <alignment horizontal="center" vertical="center" wrapText="1"/>
    </xf>
    <xf numFmtId="0" fontId="5" fillId="3" borderId="0" xfId="0" applyFont="1" applyFill="1" applyAlignment="1">
      <alignment horizontal="right" vertical="center" shrinkToFit="1"/>
    </xf>
    <xf numFmtId="57" fontId="5" fillId="5" borderId="0" xfId="0" applyNumberFormat="1" applyFont="1" applyFill="1" applyAlignment="1">
      <alignment vertical="top"/>
    </xf>
    <xf numFmtId="0" fontId="2" fillId="3" borderId="5" xfId="0" applyFont="1" applyFill="1" applyBorder="1" applyAlignment="1">
      <alignment horizontal="right" vertical="center"/>
    </xf>
    <xf numFmtId="0" fontId="5" fillId="3" borderId="5" xfId="0" applyFont="1" applyFill="1" applyBorder="1" applyAlignment="1">
      <alignment vertical="center" shrinkToFit="1"/>
    </xf>
    <xf numFmtId="0" fontId="2" fillId="0" borderId="17" xfId="0" quotePrefix="1" applyFont="1" applyBorder="1" applyAlignment="1">
      <alignment horizontal="left" vertical="center"/>
    </xf>
    <xf numFmtId="0" fontId="6" fillId="3" borderId="1" xfId="0" applyFont="1" applyFill="1" applyBorder="1" applyAlignment="1">
      <alignment horizontal="center" vertical="center" shrinkToFit="1"/>
    </xf>
    <xf numFmtId="0" fontId="6" fillId="3" borderId="7" xfId="0" applyFont="1" applyFill="1" applyBorder="1">
      <alignment vertical="center"/>
    </xf>
    <xf numFmtId="0" fontId="6" fillId="3" borderId="6" xfId="0" applyFont="1" applyFill="1" applyBorder="1">
      <alignment vertical="center"/>
    </xf>
    <xf numFmtId="0" fontId="5" fillId="0" borderId="0" xfId="0" applyFont="1" applyAlignment="1">
      <alignment horizontal="center" vertical="center" textRotation="255" shrinkToFit="1"/>
    </xf>
    <xf numFmtId="0" fontId="5" fillId="0" borderId="12" xfId="0" applyFont="1" applyBorder="1" applyAlignment="1">
      <alignment horizontal="center" vertical="center" textRotation="255" shrinkToFit="1"/>
    </xf>
    <xf numFmtId="0" fontId="5" fillId="3" borderId="0" xfId="0" applyFont="1" applyFill="1" applyAlignment="1">
      <alignment vertical="center" wrapText="1"/>
    </xf>
    <xf numFmtId="57" fontId="5" fillId="0" borderId="3" xfId="0" applyNumberFormat="1" applyFont="1" applyBorder="1">
      <alignment vertical="center"/>
    </xf>
    <xf numFmtId="57" fontId="5" fillId="5" borderId="3" xfId="0" applyNumberFormat="1" applyFont="1" applyFill="1" applyBorder="1">
      <alignment vertical="center"/>
    </xf>
    <xf numFmtId="0" fontId="2" fillId="0" borderId="3" xfId="0" applyFont="1" applyBorder="1" applyAlignment="1">
      <alignment horizontal="right" vertical="center"/>
    </xf>
    <xf numFmtId="0" fontId="14" fillId="0" borderId="0" xfId="0" applyFont="1">
      <alignment vertical="center"/>
    </xf>
    <xf numFmtId="0" fontId="14" fillId="0" borderId="4" xfId="0" applyFont="1" applyBorder="1" applyAlignment="1">
      <alignment vertical="center" wrapText="1"/>
    </xf>
    <xf numFmtId="0" fontId="6" fillId="0" borderId="0" xfId="0" applyFont="1" applyAlignment="1">
      <alignment horizontal="left" vertical="center" shrinkToFit="1"/>
    </xf>
    <xf numFmtId="0" fontId="2" fillId="0" borderId="23" xfId="0" applyFont="1" applyBorder="1">
      <alignment vertical="center"/>
    </xf>
    <xf numFmtId="0" fontId="2" fillId="0" borderId="12" xfId="0" applyFont="1" applyBorder="1">
      <alignment vertical="center"/>
    </xf>
    <xf numFmtId="0" fontId="2" fillId="0" borderId="11" xfId="0" applyFont="1" applyBorder="1">
      <alignment vertical="center"/>
    </xf>
    <xf numFmtId="0" fontId="9" fillId="3" borderId="0" xfId="0" applyFont="1" applyFill="1" applyAlignment="1">
      <alignment vertical="center" wrapText="1"/>
    </xf>
    <xf numFmtId="0" fontId="11" fillId="5" borderId="0" xfId="0" applyFont="1" applyFill="1">
      <alignment vertical="center"/>
    </xf>
    <xf numFmtId="0" fontId="11" fillId="3" borderId="0" xfId="0" applyFont="1" applyFill="1" applyAlignment="1">
      <alignment vertical="center" wrapText="1"/>
    </xf>
    <xf numFmtId="0" fontId="2" fillId="9" borderId="14" xfId="0" applyFont="1" applyFill="1" applyBorder="1">
      <alignment vertical="center"/>
    </xf>
    <xf numFmtId="0" fontId="2" fillId="9" borderId="15" xfId="0" applyFont="1" applyFill="1" applyBorder="1">
      <alignment vertical="center"/>
    </xf>
    <xf numFmtId="0" fontId="6" fillId="3" borderId="0" xfId="0" quotePrefix="1" applyFont="1" applyFill="1" applyAlignment="1">
      <alignment horizontal="center"/>
    </xf>
    <xf numFmtId="0" fontId="25" fillId="5" borderId="0" xfId="0" applyFont="1" applyFill="1">
      <alignment vertical="center"/>
    </xf>
    <xf numFmtId="0" fontId="0" fillId="8" borderId="2" xfId="0" applyFill="1" applyBorder="1" applyAlignment="1">
      <alignment horizontal="center" vertical="center"/>
    </xf>
    <xf numFmtId="177" fontId="25" fillId="0" borderId="0" xfId="0" applyNumberFormat="1" applyFont="1">
      <alignment vertical="center"/>
    </xf>
    <xf numFmtId="0" fontId="25" fillId="0" borderId="0" xfId="0" applyFont="1">
      <alignment vertical="center"/>
    </xf>
    <xf numFmtId="0" fontId="23" fillId="0" borderId="0" xfId="0" applyFont="1">
      <alignment vertical="center"/>
    </xf>
    <xf numFmtId="0" fontId="26" fillId="0" borderId="0" xfId="0" applyFont="1">
      <alignment vertical="center"/>
    </xf>
    <xf numFmtId="0" fontId="26" fillId="0" borderId="0" xfId="0" applyFont="1" applyAlignment="1">
      <alignment vertical="top" wrapText="1"/>
    </xf>
    <xf numFmtId="0" fontId="25" fillId="0" borderId="0" xfId="0" applyFont="1" applyAlignment="1">
      <alignment vertical="top" wrapText="1"/>
    </xf>
    <xf numFmtId="0" fontId="26" fillId="0" borderId="0" xfId="0" quotePrefix="1" applyFont="1" applyAlignment="1">
      <alignment horizontal="left" vertical="center"/>
    </xf>
    <xf numFmtId="0" fontId="25" fillId="0" borderId="0" xfId="0" quotePrefix="1" applyFont="1" applyAlignment="1">
      <alignment horizontal="left" vertical="top"/>
    </xf>
    <xf numFmtId="0" fontId="25" fillId="0" borderId="0" xfId="0" quotePrefix="1" applyFont="1" applyAlignment="1">
      <alignment horizontal="left" vertical="top" wrapText="1"/>
    </xf>
    <xf numFmtId="0" fontId="25" fillId="0" borderId="0" xfId="0" applyFont="1" applyAlignment="1">
      <alignment vertical="center" wrapText="1"/>
    </xf>
    <xf numFmtId="0" fontId="25" fillId="0" borderId="0" xfId="0" quotePrefix="1" applyFont="1" applyAlignment="1">
      <alignment vertical="center" wrapText="1"/>
    </xf>
    <xf numFmtId="0" fontId="23" fillId="0" borderId="0" xfId="0" applyFont="1" applyAlignment="1">
      <alignment vertical="center" wrapText="1"/>
    </xf>
    <xf numFmtId="177" fontId="26" fillId="0" borderId="0" xfId="0" applyNumberFormat="1" applyFont="1">
      <alignment vertical="center"/>
    </xf>
    <xf numFmtId="0" fontId="28" fillId="3" borderId="0" xfId="0" applyFont="1" applyFill="1" applyAlignment="1">
      <alignment vertical="center" wrapText="1"/>
    </xf>
    <xf numFmtId="0" fontId="26" fillId="3" borderId="0" xfId="0" applyFont="1" applyFill="1">
      <alignment vertical="center"/>
    </xf>
    <xf numFmtId="0" fontId="28" fillId="0" borderId="0" xfId="0" applyFont="1" applyAlignment="1">
      <alignment vertical="center" wrapText="1"/>
    </xf>
    <xf numFmtId="0" fontId="29" fillId="0" borderId="0" xfId="0" applyFont="1">
      <alignment vertical="center"/>
    </xf>
    <xf numFmtId="0" fontId="14" fillId="0" borderId="0" xfId="0" quotePrefix="1" applyFont="1" applyAlignment="1">
      <alignment vertical="top" wrapText="1"/>
    </xf>
    <xf numFmtId="0" fontId="27" fillId="0" borderId="0" xfId="0" quotePrefix="1" applyFont="1" applyAlignment="1">
      <alignment vertical="top" wrapText="1"/>
    </xf>
    <xf numFmtId="0" fontId="25" fillId="0" borderId="0" xfId="0" quotePrefix="1" applyFont="1" applyAlignment="1">
      <alignment vertical="top" wrapText="1"/>
    </xf>
    <xf numFmtId="0" fontId="27" fillId="0" borderId="0" xfId="0" quotePrefix="1" applyFont="1" applyAlignment="1">
      <alignment horizontal="left" vertical="top" wrapText="1"/>
    </xf>
    <xf numFmtId="0" fontId="25" fillId="0" borderId="0" xfId="0" quotePrefix="1" applyFont="1" applyAlignment="1">
      <alignment horizontal="left" vertical="top" wrapText="1"/>
    </xf>
    <xf numFmtId="0" fontId="14" fillId="0" borderId="0" xfId="0" quotePrefix="1" applyFont="1" applyAlignment="1">
      <alignment horizontal="left" vertical="top" wrapText="1"/>
    </xf>
    <xf numFmtId="0" fontId="14" fillId="0" borderId="0" xfId="0" quotePrefix="1" applyFont="1" applyAlignment="1">
      <alignment horizontal="center" vertical="top" wrapText="1"/>
    </xf>
    <xf numFmtId="0" fontId="25" fillId="0" borderId="0" xfId="0" applyFont="1" applyAlignment="1">
      <alignment horizontal="left" vertical="top"/>
    </xf>
    <xf numFmtId="0" fontId="25" fillId="0" borderId="0" xfId="0" applyFont="1" applyAlignment="1">
      <alignment horizontal="left" vertical="top" wrapText="1"/>
    </xf>
    <xf numFmtId="0" fontId="25" fillId="0" borderId="0" xfId="0" applyFont="1" applyAlignment="1">
      <alignment vertical="center" wrapText="1"/>
    </xf>
    <xf numFmtId="0" fontId="23" fillId="0" borderId="0" xfId="0" applyFont="1" applyAlignment="1">
      <alignment horizontal="left" vertical="top"/>
    </xf>
    <xf numFmtId="0" fontId="23" fillId="0" borderId="0" xfId="0" applyFont="1" applyAlignment="1">
      <alignment horizontal="left" vertical="top" wrapText="1"/>
    </xf>
    <xf numFmtId="0" fontId="23" fillId="0" borderId="0" xfId="0" applyFont="1">
      <alignment vertical="center"/>
    </xf>
    <xf numFmtId="0" fontId="25" fillId="0" borderId="0" xfId="0" applyFont="1" applyAlignment="1">
      <alignment horizontal="left" vertical="center"/>
    </xf>
    <xf numFmtId="0" fontId="6"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38" fontId="2" fillId="2" borderId="17" xfId="2" applyFont="1" applyFill="1" applyBorder="1" applyAlignment="1" applyProtection="1">
      <alignment horizontal="right" vertical="center" shrinkToFit="1"/>
      <protection locked="0"/>
    </xf>
    <xf numFmtId="38" fontId="2" fillId="2" borderId="1" xfId="2" applyFont="1" applyFill="1" applyBorder="1" applyAlignment="1" applyProtection="1">
      <alignment horizontal="right" vertical="center" shrinkToFit="1"/>
      <protection locked="0"/>
    </xf>
    <xf numFmtId="0" fontId="5" fillId="0" borderId="17" xfId="0" quotePrefix="1" applyFont="1" applyBorder="1" applyAlignment="1">
      <alignment horizontal="left" vertical="center"/>
    </xf>
    <xf numFmtId="0" fontId="5" fillId="0" borderId="1" xfId="0" applyFont="1" applyBorder="1">
      <alignment vertical="center"/>
    </xf>
    <xf numFmtId="0" fontId="5" fillId="0" borderId="2" xfId="0" applyFont="1" applyBorder="1">
      <alignment vertical="center"/>
    </xf>
    <xf numFmtId="179" fontId="2" fillId="2" borderId="18" xfId="2" applyNumberFormat="1" applyFont="1" applyFill="1" applyBorder="1" applyAlignment="1" applyProtection="1">
      <alignment horizontal="right" vertical="center" shrinkToFit="1"/>
      <protection locked="0"/>
    </xf>
    <xf numFmtId="179" fontId="2" fillId="2" borderId="19" xfId="2" applyNumberFormat="1" applyFont="1" applyFill="1" applyBorder="1" applyAlignment="1" applyProtection="1">
      <alignment horizontal="right" vertical="center" shrinkToFit="1"/>
      <protection locked="0"/>
    </xf>
    <xf numFmtId="179" fontId="2" fillId="2" borderId="6" xfId="2" applyNumberFormat="1" applyFont="1" applyFill="1" applyBorder="1" applyAlignment="1" applyProtection="1">
      <alignment horizontal="right" vertical="center" shrinkToFit="1"/>
      <protection locked="0"/>
    </xf>
    <xf numFmtId="179" fontId="2" fillId="2" borderId="0" xfId="2" applyNumberFormat="1" applyFont="1" applyFill="1" applyBorder="1" applyAlignment="1" applyProtection="1">
      <alignment horizontal="right" vertical="center" shrinkToFit="1"/>
      <protection locked="0"/>
    </xf>
    <xf numFmtId="179" fontId="2" fillId="2" borderId="72" xfId="2" applyNumberFormat="1" applyFont="1" applyFill="1" applyBorder="1" applyAlignment="1" applyProtection="1">
      <alignment horizontal="right" vertical="center" shrinkToFit="1"/>
      <protection locked="0"/>
    </xf>
    <xf numFmtId="179" fontId="2" fillId="2" borderId="28" xfId="2" applyNumberFormat="1" applyFont="1" applyFill="1" applyBorder="1" applyAlignment="1" applyProtection="1">
      <alignment horizontal="right" vertical="center" shrinkToFit="1"/>
      <protection locked="0"/>
    </xf>
    <xf numFmtId="0" fontId="2" fillId="3" borderId="41" xfId="0" applyFont="1" applyFill="1" applyBorder="1">
      <alignment vertical="center"/>
    </xf>
    <xf numFmtId="0" fontId="2" fillId="3" borderId="1" xfId="0" applyFont="1" applyFill="1" applyBorder="1">
      <alignment vertical="center"/>
    </xf>
    <xf numFmtId="0" fontId="2" fillId="3" borderId="22" xfId="0" applyFont="1" applyFill="1" applyBorder="1">
      <alignment vertical="center"/>
    </xf>
    <xf numFmtId="0" fontId="5" fillId="3" borderId="17" xfId="0" applyFont="1" applyFill="1" applyBorder="1" applyAlignment="1">
      <alignment vertical="center" shrinkToFit="1"/>
    </xf>
    <xf numFmtId="0" fontId="5" fillId="3" borderId="1" xfId="0" applyFont="1" applyFill="1" applyBorder="1" applyAlignment="1">
      <alignment vertical="center" shrinkToFit="1"/>
    </xf>
    <xf numFmtId="0" fontId="5" fillId="3" borderId="17" xfId="0" quotePrefix="1" applyFont="1" applyFill="1" applyBorder="1" applyAlignment="1">
      <alignment horizontal="left" vertical="center" shrinkToFit="1"/>
    </xf>
    <xf numFmtId="0" fontId="5" fillId="3" borderId="1"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2" fillId="11" borderId="17" xfId="0" applyFont="1" applyFill="1" applyBorder="1" applyAlignment="1">
      <alignment horizontal="center" vertical="center"/>
    </xf>
    <xf numFmtId="0" fontId="2" fillId="11" borderId="1"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17" xfId="0" applyFont="1" applyFill="1" applyBorder="1" applyAlignment="1">
      <alignment horizontal="center" vertical="center" wrapText="1"/>
    </xf>
    <xf numFmtId="0" fontId="2" fillId="11" borderId="1" xfId="0" applyFont="1" applyFill="1" applyBorder="1" applyAlignment="1">
      <alignment horizontal="center" vertical="center" wrapText="1"/>
    </xf>
    <xf numFmtId="38" fontId="2" fillId="8" borderId="17" xfId="2" applyFont="1" applyFill="1" applyBorder="1" applyAlignment="1" applyProtection="1">
      <alignment horizontal="right" vertical="center" shrinkToFit="1"/>
    </xf>
    <xf numFmtId="38" fontId="2" fillId="8" borderId="1" xfId="2" applyFont="1" applyFill="1" applyBorder="1" applyAlignment="1" applyProtection="1">
      <alignment horizontal="right" vertical="center" shrinkToFit="1"/>
    </xf>
    <xf numFmtId="0" fontId="2" fillId="2" borderId="1"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2" borderId="1" xfId="0" applyFont="1" applyFill="1" applyBorder="1" applyAlignment="1" applyProtection="1">
      <alignment horizontal="right" vertical="center" shrinkToFit="1"/>
      <protection locked="0"/>
    </xf>
    <xf numFmtId="0" fontId="2" fillId="2" borderId="22" xfId="0" applyFont="1" applyFill="1" applyBorder="1" applyAlignment="1" applyProtection="1">
      <alignment horizontal="right" vertical="center" shrinkToFit="1"/>
      <protection locked="0"/>
    </xf>
    <xf numFmtId="0" fontId="9" fillId="3" borderId="0" xfId="0" applyFont="1" applyFill="1" applyAlignment="1">
      <alignment vertical="top" shrinkToFit="1"/>
    </xf>
    <xf numFmtId="0" fontId="9" fillId="3" borderId="5" xfId="0" applyFont="1" applyFill="1" applyBorder="1" applyAlignment="1">
      <alignment vertical="top" shrinkToFit="1"/>
    </xf>
    <xf numFmtId="0" fontId="9" fillId="3" borderId="0" xfId="0" applyFont="1" applyFill="1" applyAlignment="1">
      <alignment horizontal="left" vertical="top" wrapText="1"/>
    </xf>
    <xf numFmtId="0" fontId="2" fillId="4" borderId="0" xfId="0" quotePrefix="1" applyFont="1" applyFill="1" applyAlignment="1">
      <alignment horizontal="left" vertical="center" shrinkToFit="1"/>
    </xf>
    <xf numFmtId="0" fontId="2" fillId="4" borderId="0" xfId="0" applyFont="1" applyFill="1" applyAlignment="1">
      <alignment horizontal="left" vertical="center" shrinkToFit="1"/>
    </xf>
    <xf numFmtId="0" fontId="9" fillId="3" borderId="17"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38" fontId="2" fillId="2" borderId="17" xfId="2" applyFont="1" applyFill="1" applyBorder="1" applyAlignment="1" applyProtection="1">
      <alignment horizontal="center" vertical="center" shrinkToFit="1"/>
      <protection locked="0"/>
    </xf>
    <xf numFmtId="38" fontId="2" fillId="2" borderId="1" xfId="2" applyFont="1" applyFill="1" applyBorder="1" applyAlignment="1" applyProtection="1">
      <alignment horizontal="center" vertical="center" shrinkToFit="1"/>
      <protection locked="0"/>
    </xf>
    <xf numFmtId="0" fontId="2" fillId="2" borderId="0" xfId="0" applyFont="1" applyFill="1" applyAlignment="1" applyProtection="1">
      <alignment horizontal="left" vertical="center" shrinkToFit="1"/>
      <protection locked="0"/>
    </xf>
    <xf numFmtId="0" fontId="5" fillId="0" borderId="8" xfId="0" applyFont="1" applyBorder="1" applyAlignment="1">
      <alignment horizontal="center" vertical="center" textRotation="255" shrinkToFit="1"/>
    </xf>
    <xf numFmtId="0" fontId="5" fillId="0" borderId="13" xfId="0" applyFont="1" applyBorder="1" applyAlignment="1">
      <alignment horizontal="center" vertical="center" textRotation="255" shrinkToFit="1"/>
    </xf>
    <xf numFmtId="0" fontId="5" fillId="0" borderId="25" xfId="0" applyFont="1" applyBorder="1" applyAlignment="1">
      <alignment horizontal="center" vertical="center" textRotation="255" shrinkToFit="1"/>
    </xf>
    <xf numFmtId="0" fontId="11" fillId="9" borderId="6" xfId="0" applyFont="1" applyFill="1" applyBorder="1" applyAlignment="1">
      <alignment horizontal="left" vertical="center" wrapText="1"/>
    </xf>
    <xf numFmtId="0" fontId="11" fillId="9" borderId="0" xfId="0" applyFont="1" applyFill="1" applyAlignment="1">
      <alignment horizontal="left" vertical="center"/>
    </xf>
    <xf numFmtId="0" fontId="11" fillId="9" borderId="23"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xf>
    <xf numFmtId="0" fontId="11" fillId="9" borderId="3" xfId="0" applyFont="1" applyFill="1" applyBorder="1" applyAlignment="1">
      <alignment horizontal="left" vertical="center"/>
    </xf>
    <xf numFmtId="0" fontId="11" fillId="9" borderId="24" xfId="0" applyFont="1" applyFill="1" applyBorder="1" applyAlignment="1">
      <alignment horizontal="left" vertical="center"/>
    </xf>
    <xf numFmtId="38" fontId="2" fillId="2" borderId="6" xfId="2" applyFont="1" applyFill="1" applyBorder="1" applyAlignment="1" applyProtection="1">
      <alignment horizontal="right" vertical="center" shrinkToFit="1"/>
      <protection locked="0"/>
    </xf>
    <xf numFmtId="38" fontId="2" fillId="2" borderId="0" xfId="2" applyFont="1" applyFill="1" applyBorder="1" applyAlignment="1" applyProtection="1">
      <alignment horizontal="right" vertical="center" shrinkToFit="1"/>
      <protection locked="0"/>
    </xf>
    <xf numFmtId="38" fontId="2" fillId="2" borderId="7" xfId="2" applyFont="1" applyFill="1" applyBorder="1" applyAlignment="1" applyProtection="1">
      <alignment horizontal="right" vertical="center" shrinkToFit="1"/>
      <protection locked="0"/>
    </xf>
    <xf numFmtId="38" fontId="2" fillId="2" borderId="3" xfId="2" applyFont="1" applyFill="1" applyBorder="1" applyAlignment="1" applyProtection="1">
      <alignment horizontal="right" vertical="center" shrinkToFit="1"/>
      <protection locked="0"/>
    </xf>
    <xf numFmtId="0" fontId="2" fillId="3" borderId="0" xfId="0" applyFont="1" applyFill="1" applyAlignment="1">
      <alignment horizontal="center" vertical="center"/>
    </xf>
    <xf numFmtId="0" fontId="2" fillId="3" borderId="2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4" xfId="0" applyFont="1" applyFill="1" applyBorder="1" applyAlignment="1">
      <alignment horizontal="center" vertical="center"/>
    </xf>
    <xf numFmtId="0" fontId="11" fillId="9" borderId="0" xfId="0" applyFont="1" applyFill="1" applyAlignment="1">
      <alignment horizontal="left" vertical="center" wrapText="1"/>
    </xf>
    <xf numFmtId="0" fontId="11" fillId="9" borderId="23" xfId="0" applyFont="1" applyFill="1" applyBorder="1" applyAlignment="1">
      <alignment horizontal="left" vertical="center" wrapText="1"/>
    </xf>
    <xf numFmtId="0" fontId="2" fillId="3" borderId="5" xfId="0" applyFont="1" applyFill="1" applyBorder="1" applyAlignment="1">
      <alignment horizontal="center" vertical="center"/>
    </xf>
    <xf numFmtId="179" fontId="2" fillId="2" borderId="70" xfId="2" applyNumberFormat="1" applyFont="1" applyFill="1" applyBorder="1" applyAlignment="1" applyProtection="1">
      <alignment horizontal="right" vertical="center" shrinkToFit="1"/>
      <protection locked="0"/>
    </xf>
    <xf numFmtId="179" fontId="2" fillId="2" borderId="30" xfId="2" applyNumberFormat="1" applyFont="1" applyFill="1" applyBorder="1" applyAlignment="1" applyProtection="1">
      <alignment horizontal="right" vertical="center" shrinkToFit="1"/>
      <protection locked="0"/>
    </xf>
    <xf numFmtId="0" fontId="2" fillId="3" borderId="30" xfId="0" applyFont="1" applyFill="1" applyBorder="1" applyAlignment="1">
      <alignment horizontal="center" vertical="center"/>
    </xf>
    <xf numFmtId="0" fontId="2" fillId="3" borderId="71" xfId="0" applyFont="1" applyFill="1" applyBorder="1" applyAlignment="1">
      <alignment horizontal="center" vertical="center"/>
    </xf>
    <xf numFmtId="0" fontId="11" fillId="9" borderId="12" xfId="0" applyFont="1" applyFill="1" applyBorder="1" applyAlignment="1">
      <alignment horizontal="left" vertical="center" wrapText="1"/>
    </xf>
    <xf numFmtId="0" fontId="11" fillId="9" borderId="11" xfId="0" applyFont="1" applyFill="1" applyBorder="1" applyAlignment="1">
      <alignment horizontal="left" vertical="center" wrapText="1"/>
    </xf>
    <xf numFmtId="0" fontId="11" fillId="9" borderId="10" xfId="0" applyFont="1" applyFill="1" applyBorder="1" applyAlignment="1">
      <alignment horizontal="left" vertical="center" wrapText="1"/>
    </xf>
    <xf numFmtId="0" fontId="11" fillId="9" borderId="7" xfId="0" applyFont="1" applyFill="1" applyBorder="1" applyAlignment="1">
      <alignment horizontal="left" vertical="center" wrapText="1"/>
    </xf>
    <xf numFmtId="0" fontId="11" fillId="9" borderId="3" xfId="0" applyFont="1" applyFill="1" applyBorder="1" applyAlignment="1">
      <alignment horizontal="left" vertical="center" wrapText="1"/>
    </xf>
    <xf numFmtId="0" fontId="11" fillId="9" borderId="24" xfId="0" applyFont="1" applyFill="1" applyBorder="1" applyAlignment="1">
      <alignment horizontal="left" vertical="center" wrapText="1"/>
    </xf>
    <xf numFmtId="179" fontId="2" fillId="2" borderId="12" xfId="2" applyNumberFormat="1" applyFont="1" applyFill="1" applyBorder="1" applyAlignment="1" applyProtection="1">
      <alignment horizontal="right" vertical="center" shrinkToFit="1"/>
      <protection locked="0"/>
    </xf>
    <xf numFmtId="179" fontId="2" fillId="2" borderId="11" xfId="2" applyNumberFormat="1" applyFont="1" applyFill="1" applyBorder="1" applyAlignment="1" applyProtection="1">
      <alignment horizontal="right" vertical="center" shrinkToFit="1"/>
      <protection locked="0"/>
    </xf>
    <xf numFmtId="0" fontId="2" fillId="3" borderId="1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21" xfId="0" applyFont="1" applyFill="1" applyBorder="1" applyAlignment="1">
      <alignment horizontal="center" vertical="center"/>
    </xf>
    <xf numFmtId="0" fontId="2" fillId="2" borderId="45" xfId="0" applyFont="1" applyFill="1" applyBorder="1" applyAlignment="1" applyProtection="1">
      <alignment horizontal="center" vertical="center" shrinkToFit="1"/>
      <protection locked="0"/>
    </xf>
    <xf numFmtId="0" fontId="2" fillId="2" borderId="43"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shrinkToFit="1"/>
      <protection locked="0"/>
    </xf>
    <xf numFmtId="0" fontId="2" fillId="2" borderId="45" xfId="0" applyFont="1" applyFill="1" applyBorder="1" applyAlignment="1" applyProtection="1">
      <alignment vertical="center" shrinkToFit="1"/>
      <protection locked="0"/>
    </xf>
    <xf numFmtId="0" fontId="2" fillId="2" borderId="43" xfId="0" applyFont="1" applyFill="1" applyBorder="1" applyAlignment="1" applyProtection="1">
      <alignment vertical="center" shrinkToFit="1"/>
      <protection locked="0"/>
    </xf>
    <xf numFmtId="0" fontId="2" fillId="2" borderId="44" xfId="0" applyFont="1" applyFill="1" applyBorder="1" applyAlignment="1" applyProtection="1">
      <alignment vertical="center" shrinkToFit="1"/>
      <protection locked="0"/>
    </xf>
    <xf numFmtId="0" fontId="2" fillId="2" borderId="66" xfId="0" applyFont="1" applyFill="1" applyBorder="1" applyAlignment="1" applyProtection="1">
      <alignment horizontal="center" vertical="center" shrinkToFit="1"/>
      <protection locked="0"/>
    </xf>
    <xf numFmtId="178" fontId="2" fillId="8" borderId="17" xfId="2" applyNumberFormat="1" applyFont="1" applyFill="1" applyBorder="1" applyAlignment="1" applyProtection="1">
      <alignment horizontal="right" vertical="center" shrinkToFit="1"/>
    </xf>
    <xf numFmtId="178" fontId="2" fillId="8" borderId="1" xfId="2" applyNumberFormat="1" applyFont="1" applyFill="1" applyBorder="1" applyAlignment="1" applyProtection="1">
      <alignment horizontal="right" vertical="center" shrinkToFit="1"/>
    </xf>
    <xf numFmtId="0" fontId="5" fillId="3" borderId="17"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22" xfId="0" applyFont="1" applyFill="1" applyBorder="1" applyAlignment="1">
      <alignment horizontal="center" vertical="center" shrinkToFit="1"/>
    </xf>
    <xf numFmtId="0" fontId="6" fillId="3" borderId="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6" borderId="17" xfId="0" applyFont="1" applyFill="1" applyBorder="1" applyAlignment="1" applyProtection="1">
      <alignment horizontal="right" vertical="center" wrapText="1"/>
      <protection locked="0"/>
    </xf>
    <xf numFmtId="0" fontId="6" fillId="6" borderId="1" xfId="0" applyFont="1" applyFill="1" applyBorder="1" applyAlignment="1" applyProtection="1">
      <alignment horizontal="right" vertical="center" wrapText="1"/>
      <protection locked="0"/>
    </xf>
    <xf numFmtId="176" fontId="2" fillId="2" borderId="45" xfId="0" applyNumberFormat="1" applyFont="1" applyFill="1" applyBorder="1" applyAlignment="1" applyProtection="1">
      <alignment horizontal="right" vertical="center" shrinkToFit="1"/>
      <protection locked="0"/>
    </xf>
    <xf numFmtId="176" fontId="2" fillId="2" borderId="43" xfId="0" applyNumberFormat="1" applyFont="1" applyFill="1" applyBorder="1" applyAlignment="1" applyProtection="1">
      <alignment horizontal="right" vertical="center" shrinkToFit="1"/>
      <protection locked="0"/>
    </xf>
    <xf numFmtId="176" fontId="2" fillId="2" borderId="44" xfId="0" applyNumberFormat="1" applyFont="1" applyFill="1" applyBorder="1" applyAlignment="1" applyProtection="1">
      <alignment horizontal="right" vertical="center" shrinkToFit="1"/>
      <protection locked="0"/>
    </xf>
    <xf numFmtId="0" fontId="5" fillId="3" borderId="0" xfId="0" applyFont="1" applyFill="1" applyAlignment="1">
      <alignment horizontal="center" vertical="center"/>
    </xf>
    <xf numFmtId="0" fontId="2" fillId="9" borderId="57" xfId="0" applyFont="1" applyFill="1" applyBorder="1" applyAlignment="1">
      <alignment horizontal="center" vertical="center" textRotation="255"/>
    </xf>
    <xf numFmtId="0" fontId="2" fillId="9" borderId="58" xfId="0" applyFont="1" applyFill="1" applyBorder="1" applyAlignment="1">
      <alignment horizontal="center" vertical="center" textRotation="255"/>
    </xf>
    <xf numFmtId="0" fontId="6" fillId="3" borderId="1" xfId="0" applyFont="1" applyFill="1" applyBorder="1" applyAlignment="1">
      <alignment horizontal="left" vertical="center" shrinkToFit="1"/>
    </xf>
    <xf numFmtId="0" fontId="6" fillId="3" borderId="2" xfId="0" applyFont="1" applyFill="1" applyBorder="1" applyAlignment="1">
      <alignment horizontal="left" vertical="center" shrinkToFit="1"/>
    </xf>
    <xf numFmtId="176" fontId="2" fillId="2" borderId="17" xfId="0" applyNumberFormat="1" applyFont="1" applyFill="1" applyBorder="1" applyAlignment="1" applyProtection="1">
      <alignment horizontal="right" vertical="center" shrinkToFit="1"/>
      <protection locked="0"/>
    </xf>
    <xf numFmtId="176" fontId="2" fillId="2" borderId="1" xfId="0" applyNumberFormat="1" applyFont="1" applyFill="1" applyBorder="1" applyAlignment="1" applyProtection="1">
      <alignment horizontal="right" vertical="center" shrinkToFit="1"/>
      <protection locked="0"/>
    </xf>
    <xf numFmtId="176" fontId="2" fillId="2" borderId="2" xfId="0" applyNumberFormat="1" applyFont="1" applyFill="1" applyBorder="1" applyAlignment="1" applyProtection="1">
      <alignment horizontal="right" vertical="center" shrinkToFit="1"/>
      <protection locked="0"/>
    </xf>
    <xf numFmtId="0" fontId="2" fillId="2" borderId="1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17" xfId="0" applyFont="1" applyFill="1" applyBorder="1" applyAlignment="1" applyProtection="1">
      <alignment vertical="center" shrinkToFit="1"/>
      <protection locked="0"/>
    </xf>
    <xf numFmtId="0" fontId="2" fillId="2" borderId="1" xfId="0"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2" fillId="2" borderId="22" xfId="0" applyFont="1" applyFill="1" applyBorder="1" applyAlignment="1" applyProtection="1">
      <alignment horizontal="center" vertical="center" shrinkToFit="1"/>
      <protection locked="0"/>
    </xf>
    <xf numFmtId="0" fontId="5" fillId="3" borderId="11" xfId="0" applyFont="1" applyFill="1" applyBorder="1" applyAlignment="1">
      <alignment vertical="center" shrinkToFit="1"/>
    </xf>
    <xf numFmtId="0" fontId="5" fillId="3" borderId="10" xfId="0" applyFont="1" applyFill="1" applyBorder="1" applyAlignment="1">
      <alignment vertical="center" shrinkToFit="1"/>
    </xf>
    <xf numFmtId="38" fontId="2" fillId="0" borderId="11" xfId="2" applyFont="1" applyFill="1" applyBorder="1" applyAlignment="1" applyProtection="1">
      <alignment horizontal="right" vertical="center" shrinkToFit="1"/>
      <protection locked="0"/>
    </xf>
    <xf numFmtId="0" fontId="6" fillId="0" borderId="11" xfId="0" applyFont="1" applyBorder="1" applyAlignment="1">
      <alignment horizontal="center" vertical="center" shrinkToFit="1"/>
    </xf>
    <xf numFmtId="0" fontId="5" fillId="3" borderId="17" xfId="0" applyFont="1" applyFill="1" applyBorder="1" applyAlignment="1">
      <alignment horizontal="left" vertical="center" shrinkToFit="1"/>
    </xf>
    <xf numFmtId="0" fontId="5" fillId="3" borderId="22" xfId="0" applyFont="1" applyFill="1" applyBorder="1" applyAlignment="1">
      <alignment horizontal="left" vertical="center" shrinkToFit="1"/>
    </xf>
    <xf numFmtId="0" fontId="5" fillId="3" borderId="2" xfId="0" applyFont="1" applyFill="1" applyBorder="1" applyAlignment="1">
      <alignment vertical="center" shrinkToFit="1"/>
    </xf>
    <xf numFmtId="0" fontId="2" fillId="9" borderId="69" xfId="0" applyFont="1" applyFill="1" applyBorder="1" applyAlignment="1">
      <alignment horizontal="center" vertical="center" textRotation="255"/>
    </xf>
    <xf numFmtId="0" fontId="2" fillId="4" borderId="0" xfId="0" quotePrefix="1" applyFont="1" applyFill="1" applyAlignment="1">
      <alignment horizontal="left" vertical="center" wrapText="1"/>
    </xf>
    <xf numFmtId="0" fontId="2" fillId="4" borderId="0" xfId="0" applyFont="1" applyFill="1" applyAlignment="1">
      <alignment horizontal="left" vertical="center" wrapText="1"/>
    </xf>
    <xf numFmtId="0" fontId="2" fillId="4" borderId="5" xfId="0" applyFont="1" applyFill="1" applyBorder="1" applyAlignment="1">
      <alignment horizontal="left" vertical="center" wrapText="1"/>
    </xf>
    <xf numFmtId="0" fontId="19" fillId="3" borderId="0" xfId="0" quotePrefix="1" applyFont="1" applyFill="1" applyAlignment="1">
      <alignment horizontal="center" vertical="center" wrapText="1"/>
    </xf>
    <xf numFmtId="0" fontId="19" fillId="3" borderId="52" xfId="0" quotePrefix="1" applyFont="1" applyFill="1" applyBorder="1" applyAlignment="1">
      <alignment horizontal="center" vertical="center" wrapText="1"/>
    </xf>
    <xf numFmtId="0" fontId="4" fillId="12" borderId="34" xfId="0" applyFont="1" applyFill="1" applyBorder="1" applyAlignment="1">
      <alignment horizontal="left" vertical="center"/>
    </xf>
    <xf numFmtId="0" fontId="4" fillId="12" borderId="35" xfId="0" applyFont="1" applyFill="1" applyBorder="1" applyAlignment="1">
      <alignment horizontal="left" vertical="center"/>
    </xf>
    <xf numFmtId="0" fontId="4" fillId="12" borderId="36" xfId="0" applyFont="1" applyFill="1" applyBorder="1" applyAlignment="1">
      <alignment horizontal="left" vertical="center"/>
    </xf>
    <xf numFmtId="0" fontId="11" fillId="9" borderId="57" xfId="0" applyFont="1" applyFill="1" applyBorder="1" applyAlignment="1">
      <alignment horizontal="center" vertical="center" textRotation="255"/>
    </xf>
    <xf numFmtId="0" fontId="11" fillId="9" borderId="58" xfId="0" applyFont="1" applyFill="1" applyBorder="1" applyAlignment="1">
      <alignment horizontal="center" vertical="center" textRotation="255"/>
    </xf>
    <xf numFmtId="0" fontId="5" fillId="3" borderId="1" xfId="0" quotePrefix="1" applyFont="1" applyFill="1" applyBorder="1" applyAlignment="1">
      <alignment horizontal="left" vertical="center" shrinkToFit="1"/>
    </xf>
    <xf numFmtId="0" fontId="5" fillId="3" borderId="2" xfId="0" quotePrefix="1" applyFont="1" applyFill="1" applyBorder="1" applyAlignment="1">
      <alignment horizontal="left" vertical="center" shrinkToFit="1"/>
    </xf>
    <xf numFmtId="0" fontId="5" fillId="3" borderId="8" xfId="0" applyFont="1" applyFill="1" applyBorder="1" applyAlignment="1">
      <alignment horizontal="center" vertical="center" textRotation="255" shrinkToFit="1"/>
    </xf>
    <xf numFmtId="0" fontId="5" fillId="3" borderId="13" xfId="0" applyFont="1" applyFill="1" applyBorder="1" applyAlignment="1">
      <alignment horizontal="center" vertical="center" textRotation="255" shrinkToFit="1"/>
    </xf>
    <xf numFmtId="0" fontId="5" fillId="3" borderId="25" xfId="0" applyFont="1" applyFill="1" applyBorder="1" applyAlignment="1">
      <alignment horizontal="center" vertical="center" textRotation="255" shrinkToFit="1"/>
    </xf>
    <xf numFmtId="0" fontId="5" fillId="3" borderId="0" xfId="0" applyFont="1" applyFill="1" applyAlignment="1">
      <alignment vertical="center" shrinkToFit="1"/>
    </xf>
    <xf numFmtId="38" fontId="2" fillId="2" borderId="17" xfId="2" applyFont="1" applyFill="1" applyBorder="1" applyAlignment="1" applyProtection="1">
      <alignment horizontal="right" vertical="center"/>
      <protection locked="0"/>
    </xf>
    <xf numFmtId="38" fontId="2" fillId="2" borderId="1" xfId="2" applyFont="1" applyFill="1" applyBorder="1" applyAlignment="1" applyProtection="1">
      <alignment horizontal="right" vertical="center"/>
      <protection locked="0"/>
    </xf>
    <xf numFmtId="38" fontId="2" fillId="2" borderId="30" xfId="2" applyFont="1" applyFill="1" applyBorder="1" applyAlignment="1" applyProtection="1">
      <alignment horizontal="right" vertical="center" shrinkToFit="1"/>
      <protection locked="0"/>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3" borderId="0" xfId="0" applyFont="1" applyFill="1" applyAlignment="1">
      <alignment horizontal="left" vertical="center"/>
    </xf>
    <xf numFmtId="0" fontId="5" fillId="3" borderId="17" xfId="0" applyFont="1" applyFill="1" applyBorder="1" applyAlignment="1">
      <alignment vertical="center" wrapText="1" shrinkToFit="1"/>
    </xf>
    <xf numFmtId="0" fontId="5" fillId="3" borderId="1" xfId="0" applyFont="1" applyFill="1" applyBorder="1" applyAlignment="1">
      <alignment vertical="center" wrapText="1" shrinkToFit="1"/>
    </xf>
    <xf numFmtId="0" fontId="5" fillId="3" borderId="22" xfId="0" applyFont="1" applyFill="1" applyBorder="1" applyAlignment="1">
      <alignment vertical="center" wrapText="1" shrinkToFit="1"/>
    </xf>
    <xf numFmtId="0" fontId="5" fillId="10" borderId="8" xfId="0" applyFont="1" applyFill="1" applyBorder="1" applyAlignment="1">
      <alignment horizontal="center" vertical="center" textRotation="255" shrinkToFit="1"/>
    </xf>
    <xf numFmtId="0" fontId="5" fillId="10" borderId="13" xfId="0" applyFont="1" applyFill="1" applyBorder="1" applyAlignment="1">
      <alignment horizontal="center" vertical="center" textRotation="255" shrinkToFit="1"/>
    </xf>
    <xf numFmtId="0" fontId="5" fillId="10" borderId="65" xfId="0" applyFont="1" applyFill="1" applyBorder="1" applyAlignment="1">
      <alignment horizontal="center" vertical="center" textRotation="255" shrinkToFit="1"/>
    </xf>
    <xf numFmtId="0" fontId="11" fillId="10" borderId="17"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2" fillId="10" borderId="17"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17" xfId="0" applyFont="1" applyFill="1" applyBorder="1" applyAlignment="1">
      <alignment horizontal="center" vertical="center" shrinkToFit="1"/>
    </xf>
    <xf numFmtId="0" fontId="2" fillId="10" borderId="1" xfId="0" applyFont="1" applyFill="1" applyBorder="1" applyAlignment="1">
      <alignment horizontal="center" vertical="center" shrinkToFit="1"/>
    </xf>
    <xf numFmtId="0" fontId="2" fillId="10" borderId="22" xfId="0" applyFont="1" applyFill="1" applyBorder="1" applyAlignment="1">
      <alignment horizontal="center" vertical="center" shrinkToFit="1"/>
    </xf>
    <xf numFmtId="0" fontId="9" fillId="3" borderId="17" xfId="0" applyFont="1" applyFill="1" applyBorder="1" applyAlignment="1">
      <alignment horizontal="center" vertical="center"/>
    </xf>
    <xf numFmtId="0" fontId="9" fillId="3" borderId="1" xfId="0" applyFont="1" applyFill="1" applyBorder="1" applyAlignment="1">
      <alignment horizontal="center" vertical="center"/>
    </xf>
    <xf numFmtId="0" fontId="5" fillId="11" borderId="56" xfId="0" applyFont="1" applyFill="1" applyBorder="1" applyAlignment="1">
      <alignment horizontal="center" vertical="center" textRotation="255"/>
    </xf>
    <xf numFmtId="0" fontId="5" fillId="11" borderId="57" xfId="0" applyFont="1" applyFill="1" applyBorder="1" applyAlignment="1">
      <alignment horizontal="center" vertical="center" textRotation="255"/>
    </xf>
    <xf numFmtId="0" fontId="5" fillId="11" borderId="64" xfId="0" applyFont="1" applyFill="1" applyBorder="1" applyAlignment="1">
      <alignment horizontal="center" vertical="center" textRotation="255"/>
    </xf>
    <xf numFmtId="0" fontId="5" fillId="3" borderId="0" xfId="0" applyFont="1" applyFill="1" applyAlignment="1">
      <alignment horizontal="right" vertical="center" shrinkToFit="1"/>
    </xf>
    <xf numFmtId="38" fontId="2" fillId="0" borderId="0" xfId="2" applyFont="1" applyFill="1" applyBorder="1" applyAlignment="1" applyProtection="1">
      <alignment horizontal="right" vertical="center" shrinkToFit="1"/>
      <protection locked="0"/>
    </xf>
    <xf numFmtId="0" fontId="2" fillId="11" borderId="17" xfId="0" applyFont="1" applyFill="1" applyBorder="1" applyAlignment="1">
      <alignment horizontal="center" vertical="center" shrinkToFit="1"/>
    </xf>
    <xf numFmtId="0" fontId="2" fillId="11" borderId="1" xfId="0" applyFont="1" applyFill="1" applyBorder="1" applyAlignment="1">
      <alignment horizontal="center" vertical="center" shrinkToFit="1"/>
    </xf>
    <xf numFmtId="0" fontId="2" fillId="11" borderId="2"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17" xfId="0" applyFont="1" applyFill="1" applyBorder="1" applyAlignment="1">
      <alignment horizontal="left" vertical="center" shrinkToFit="1"/>
    </xf>
    <xf numFmtId="0" fontId="6" fillId="3" borderId="22" xfId="0" applyFont="1" applyFill="1" applyBorder="1" applyAlignment="1">
      <alignment horizontal="left" vertical="center" shrinkToFit="1"/>
    </xf>
    <xf numFmtId="0" fontId="3" fillId="3" borderId="0" xfId="0" quotePrefix="1" applyFont="1" applyFill="1" applyAlignment="1">
      <alignment horizontal="center" vertical="center"/>
    </xf>
    <xf numFmtId="0" fontId="3" fillId="3" borderId="0" xfId="0" applyFont="1" applyFill="1" applyAlignment="1">
      <alignment horizontal="center" vertical="center"/>
    </xf>
    <xf numFmtId="0" fontId="5" fillId="3" borderId="22" xfId="0" applyFont="1" applyFill="1" applyBorder="1" applyAlignment="1">
      <alignment vertical="center" shrinkToFit="1"/>
    </xf>
    <xf numFmtId="0" fontId="5" fillId="10" borderId="8" xfId="0" applyFont="1" applyFill="1" applyBorder="1" applyAlignment="1">
      <alignment horizontal="center" vertical="center" textRotation="255"/>
    </xf>
    <xf numFmtId="0" fontId="5" fillId="10" borderId="13" xfId="0" applyFont="1" applyFill="1" applyBorder="1" applyAlignment="1">
      <alignment horizontal="center" vertical="center" textRotation="255"/>
    </xf>
    <xf numFmtId="0" fontId="5" fillId="10" borderId="65" xfId="0" applyFont="1" applyFill="1" applyBorder="1" applyAlignment="1">
      <alignment horizontal="center" vertical="center" textRotation="255"/>
    </xf>
    <xf numFmtId="0" fontId="25" fillId="0" borderId="0" xfId="0" applyFont="1">
      <alignment vertical="center"/>
    </xf>
    <xf numFmtId="0" fontId="23" fillId="0" borderId="0" xfId="0" applyFont="1" applyAlignment="1">
      <alignment horizontal="left" vertical="center" wrapText="1"/>
    </xf>
    <xf numFmtId="0" fontId="25" fillId="0" borderId="0" xfId="0" quotePrefix="1" applyFont="1" applyAlignment="1">
      <alignment vertical="center" wrapText="1"/>
    </xf>
    <xf numFmtId="0" fontId="25" fillId="0" borderId="0" xfId="0" applyFont="1" applyAlignment="1">
      <alignment horizontal="left" vertical="center" wrapText="1"/>
    </xf>
    <xf numFmtId="0" fontId="23" fillId="0" borderId="0" xfId="0" applyFont="1" applyAlignment="1">
      <alignment vertical="top"/>
    </xf>
    <xf numFmtId="0" fontId="2" fillId="3" borderId="1" xfId="0" applyFont="1" applyFill="1" applyBorder="1" applyAlignment="1">
      <alignment horizontal="center" vertical="center"/>
    </xf>
    <xf numFmtId="0" fontId="2" fillId="3" borderId="22" xfId="0" applyFont="1" applyFill="1" applyBorder="1" applyAlignment="1">
      <alignment horizontal="center" vertical="center"/>
    </xf>
    <xf numFmtId="0" fontId="5" fillId="2" borderId="17"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2" fillId="3" borderId="74" xfId="0" applyFont="1" applyFill="1" applyBorder="1" applyAlignment="1">
      <alignment horizontal="center" vertical="center"/>
    </xf>
    <xf numFmtId="0" fontId="9" fillId="3" borderId="17" xfId="0" applyFont="1" applyFill="1" applyBorder="1">
      <alignment vertical="center"/>
    </xf>
    <xf numFmtId="0" fontId="9" fillId="3" borderId="1" xfId="0" applyFont="1" applyFill="1" applyBorder="1">
      <alignment vertical="center"/>
    </xf>
    <xf numFmtId="179" fontId="2" fillId="2" borderId="7" xfId="2" applyNumberFormat="1" applyFont="1" applyFill="1" applyBorder="1" applyAlignment="1" applyProtection="1">
      <alignment horizontal="right" vertical="center" shrinkToFit="1"/>
      <protection locked="0"/>
    </xf>
    <xf numFmtId="179" fontId="2" fillId="2" borderId="3" xfId="2" applyNumberFormat="1" applyFont="1" applyFill="1" applyBorder="1" applyAlignment="1" applyProtection="1">
      <alignment horizontal="right" vertical="center" shrinkToFit="1"/>
      <protection locked="0"/>
    </xf>
    <xf numFmtId="0" fontId="5" fillId="3" borderId="12" xfId="0" applyFont="1" applyFill="1" applyBorder="1" applyAlignment="1">
      <alignment vertical="center" shrinkToFit="1"/>
    </xf>
    <xf numFmtId="0" fontId="5" fillId="3" borderId="0" xfId="0" applyFont="1" applyFill="1" applyAlignment="1">
      <alignment horizontal="center" vertical="center" shrinkToFit="1"/>
    </xf>
    <xf numFmtId="0" fontId="6" fillId="3" borderId="0" xfId="0" quotePrefix="1" applyFont="1" applyFill="1" applyAlignment="1">
      <alignment horizontal="left" vertical="center" shrinkToFit="1"/>
    </xf>
    <xf numFmtId="0" fontId="6" fillId="3" borderId="0" xfId="0" applyFont="1" applyFill="1" applyAlignment="1">
      <alignment horizontal="left" vertical="center" shrinkToFit="1"/>
    </xf>
    <xf numFmtId="0" fontId="6" fillId="3" borderId="23" xfId="0" applyFont="1" applyFill="1" applyBorder="1" applyAlignment="1">
      <alignment horizontal="left" vertical="center" shrinkToFit="1"/>
    </xf>
    <xf numFmtId="0" fontId="5" fillId="0" borderId="17" xfId="0" applyFont="1" applyBorder="1" applyAlignment="1">
      <alignment horizontal="left" vertical="center" shrinkToFit="1"/>
    </xf>
    <xf numFmtId="0" fontId="5" fillId="0" borderId="1" xfId="0" applyFont="1" applyBorder="1" applyAlignment="1">
      <alignment horizontal="left" vertical="center" shrinkToFit="1"/>
    </xf>
    <xf numFmtId="38" fontId="6" fillId="2" borderId="1" xfId="2" applyFont="1" applyFill="1" applyBorder="1" applyAlignment="1" applyProtection="1">
      <alignment horizontal="right" vertical="center" shrinkToFit="1"/>
      <protection locked="0"/>
    </xf>
    <xf numFmtId="0" fontId="6" fillId="2" borderId="0" xfId="0" applyFont="1" applyFill="1" applyAlignment="1" applyProtection="1">
      <alignment horizontal="left" vertical="center" wrapText="1"/>
      <protection locked="0"/>
    </xf>
    <xf numFmtId="0" fontId="6" fillId="6" borderId="17"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9" borderId="26" xfId="0" applyFont="1" applyFill="1" applyBorder="1" applyAlignment="1">
      <alignment horizontal="left" vertical="center" wrapText="1"/>
    </xf>
    <xf numFmtId="0" fontId="6" fillId="9" borderId="11" xfId="0" applyFont="1" applyFill="1" applyBorder="1" applyAlignment="1">
      <alignment horizontal="left" vertical="center" wrapText="1"/>
    </xf>
    <xf numFmtId="0" fontId="6" fillId="9" borderId="10" xfId="0" applyFont="1" applyFill="1" applyBorder="1" applyAlignment="1">
      <alignment horizontal="left" vertical="center" wrapText="1"/>
    </xf>
    <xf numFmtId="0" fontId="6" fillId="9" borderId="4" xfId="0" applyFont="1" applyFill="1" applyBorder="1" applyAlignment="1">
      <alignment horizontal="left" vertical="center" wrapText="1"/>
    </xf>
    <xf numFmtId="0" fontId="6" fillId="9" borderId="0" xfId="0" applyFont="1" applyFill="1" applyAlignment="1">
      <alignment horizontal="left" vertical="center" wrapText="1"/>
    </xf>
    <xf numFmtId="0" fontId="6" fillId="9" borderId="23" xfId="0" applyFont="1" applyFill="1" applyBorder="1" applyAlignment="1">
      <alignment horizontal="left" vertical="center" wrapText="1"/>
    </xf>
    <xf numFmtId="0" fontId="6" fillId="9" borderId="27" xfId="0" applyFont="1" applyFill="1" applyBorder="1" applyAlignment="1">
      <alignment horizontal="left" vertical="center" wrapText="1"/>
    </xf>
    <xf numFmtId="0" fontId="6" fillId="9" borderId="3" xfId="0" applyFont="1" applyFill="1" applyBorder="1" applyAlignment="1">
      <alignment horizontal="left" vertical="center" wrapText="1"/>
    </xf>
    <xf numFmtId="0" fontId="6" fillId="9" borderId="24" xfId="0" applyFont="1" applyFill="1" applyBorder="1" applyAlignment="1">
      <alignment horizontal="left" vertical="center" wrapText="1"/>
    </xf>
    <xf numFmtId="0" fontId="2" fillId="9" borderId="6" xfId="0" applyFont="1" applyFill="1" applyBorder="1" applyAlignment="1">
      <alignment horizontal="left" vertical="center" wrapText="1"/>
    </xf>
    <xf numFmtId="0" fontId="2" fillId="9" borderId="0" xfId="0" applyFont="1" applyFill="1" applyAlignment="1">
      <alignment horizontal="left" vertical="center" wrapText="1"/>
    </xf>
    <xf numFmtId="0" fontId="2" fillId="9" borderId="23" xfId="0" applyFont="1" applyFill="1" applyBorder="1" applyAlignment="1">
      <alignment horizontal="left" vertical="center" wrapText="1"/>
    </xf>
    <xf numFmtId="0" fontId="2" fillId="9" borderId="7" xfId="0" applyFont="1" applyFill="1" applyBorder="1" applyAlignment="1">
      <alignment horizontal="left" vertical="center" wrapText="1"/>
    </xf>
    <xf numFmtId="0" fontId="2" fillId="9" borderId="3" xfId="0" applyFont="1" applyFill="1" applyBorder="1" applyAlignment="1">
      <alignment horizontal="left" vertical="center" wrapText="1"/>
    </xf>
    <xf numFmtId="0" fontId="2" fillId="9" borderId="24" xfId="0" applyFont="1" applyFill="1" applyBorder="1" applyAlignment="1">
      <alignment horizontal="left" vertical="center" wrapText="1"/>
    </xf>
    <xf numFmtId="0" fontId="2" fillId="11" borderId="81" xfId="0" applyFont="1" applyFill="1" applyBorder="1" applyAlignment="1">
      <alignment horizontal="center" vertical="center" wrapText="1"/>
    </xf>
    <xf numFmtId="0" fontId="2" fillId="11" borderId="82" xfId="0" applyFont="1" applyFill="1" applyBorder="1" applyAlignment="1">
      <alignment horizontal="center" vertical="center" wrapText="1"/>
    </xf>
    <xf numFmtId="0" fontId="2" fillId="11" borderId="78" xfId="0" applyFont="1" applyFill="1" applyBorder="1" applyAlignment="1">
      <alignment horizontal="center" vertical="center" shrinkToFit="1"/>
    </xf>
    <xf numFmtId="0" fontId="2" fillId="11" borderId="79" xfId="0" applyFont="1" applyFill="1" applyBorder="1" applyAlignment="1">
      <alignment horizontal="center" vertical="center" shrinkToFit="1"/>
    </xf>
    <xf numFmtId="38" fontId="2" fillId="2" borderId="2" xfId="2" applyFont="1" applyFill="1" applyBorder="1" applyAlignment="1" applyProtection="1">
      <alignment horizontal="right" vertical="center" shrinkToFit="1"/>
      <protection locked="0"/>
    </xf>
    <xf numFmtId="0" fontId="5" fillId="3" borderId="0" xfId="0" applyFont="1" applyFill="1" applyAlignment="1">
      <alignment horizontal="left" vertical="center"/>
    </xf>
    <xf numFmtId="0" fontId="2" fillId="11" borderId="31"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12" fillId="3" borderId="0" xfId="1" quotePrefix="1" applyFill="1" applyAlignment="1" applyProtection="1">
      <alignment horizontal="right" vertical="center"/>
    </xf>
    <xf numFmtId="0" fontId="2" fillId="11" borderId="22" xfId="0" applyFont="1" applyFill="1" applyBorder="1" applyAlignment="1">
      <alignment horizontal="center" vertical="center" shrinkToFit="1"/>
    </xf>
    <xf numFmtId="0" fontId="5" fillId="3" borderId="11" xfId="0" quotePrefix="1" applyFont="1" applyFill="1" applyBorder="1" applyAlignment="1">
      <alignment horizontal="left" vertical="top" wrapText="1"/>
    </xf>
    <xf numFmtId="0" fontId="5" fillId="3" borderId="0" xfId="0" quotePrefix="1" applyFont="1" applyFill="1" applyAlignment="1">
      <alignment horizontal="left" vertical="top" wrapText="1"/>
    </xf>
    <xf numFmtId="0" fontId="2" fillId="2" borderId="79" xfId="0" applyFont="1" applyFill="1" applyBorder="1" applyAlignment="1" applyProtection="1">
      <alignment vertical="center" shrinkToFit="1"/>
      <protection locked="0"/>
    </xf>
    <xf numFmtId="0" fontId="2" fillId="2" borderId="80" xfId="0" applyFont="1" applyFill="1" applyBorder="1" applyAlignment="1" applyProtection="1">
      <alignment vertical="center" shrinkToFit="1"/>
      <protection locked="0"/>
    </xf>
    <xf numFmtId="0" fontId="6" fillId="3" borderId="0" xfId="0" applyFont="1" applyFill="1" applyAlignment="1">
      <alignment horizontal="left" vertical="top"/>
    </xf>
    <xf numFmtId="0" fontId="5" fillId="3" borderId="0" xfId="0" applyFont="1" applyFill="1" applyAlignment="1">
      <alignment horizontal="left" shrinkToFit="1"/>
    </xf>
    <xf numFmtId="0" fontId="5" fillId="3" borderId="23" xfId="0" applyFont="1" applyFill="1" applyBorder="1" applyAlignment="1">
      <alignment horizontal="left" shrinkToFit="1"/>
    </xf>
    <xf numFmtId="0" fontId="5" fillId="0" borderId="2" xfId="0" applyFont="1" applyBorder="1" applyAlignment="1">
      <alignment horizontal="left" vertical="center" shrinkToFit="1"/>
    </xf>
    <xf numFmtId="179" fontId="2" fillId="2" borderId="84" xfId="2" applyNumberFormat="1" applyFont="1" applyFill="1" applyBorder="1" applyAlignment="1" applyProtection="1">
      <alignment horizontal="right" vertical="center" shrinkToFit="1"/>
      <protection locked="0"/>
    </xf>
    <xf numFmtId="179" fontId="2" fillId="2" borderId="13" xfId="2" applyNumberFormat="1" applyFont="1" applyFill="1" applyBorder="1" applyAlignment="1" applyProtection="1">
      <alignment horizontal="right" vertical="center" shrinkToFit="1"/>
      <protection locked="0"/>
    </xf>
    <xf numFmtId="179" fontId="2" fillId="2" borderId="25" xfId="2" applyNumberFormat="1" applyFont="1" applyFill="1" applyBorder="1" applyAlignment="1" applyProtection="1">
      <alignment horizontal="right" vertical="center" shrinkToFit="1"/>
      <protection locked="0"/>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1" xfId="0" quotePrefix="1" applyFont="1" applyFill="1" applyBorder="1" applyAlignment="1">
      <alignment horizontal="center" vertical="center"/>
    </xf>
    <xf numFmtId="0" fontId="2" fillId="9" borderId="18" xfId="0" applyFont="1" applyFill="1" applyBorder="1" applyAlignment="1">
      <alignment horizontal="left" vertical="center" wrapText="1"/>
    </xf>
    <xf numFmtId="0" fontId="2" fillId="9" borderId="19" xfId="0" applyFont="1" applyFill="1" applyBorder="1" applyAlignment="1">
      <alignment horizontal="left" vertical="center" wrapText="1"/>
    </xf>
    <xf numFmtId="0" fontId="2" fillId="9" borderId="55" xfId="0" applyFont="1" applyFill="1" applyBorder="1" applyAlignment="1">
      <alignment horizontal="left" vertical="center" wrapText="1"/>
    </xf>
    <xf numFmtId="0" fontId="6" fillId="3" borderId="11" xfId="0" quotePrefix="1" applyFont="1" applyFill="1" applyBorder="1" applyAlignment="1">
      <alignment horizontal="left" vertical="center" shrinkToFit="1"/>
    </xf>
    <xf numFmtId="0" fontId="6" fillId="3" borderId="11" xfId="0" applyFont="1" applyFill="1" applyBorder="1" applyAlignment="1">
      <alignment horizontal="left" vertical="center" shrinkToFit="1"/>
    </xf>
    <xf numFmtId="0" fontId="2" fillId="2" borderId="78" xfId="0" quotePrefix="1" applyFont="1" applyFill="1" applyBorder="1" applyAlignment="1" applyProtection="1">
      <alignment horizontal="center" vertical="center" shrinkToFit="1"/>
      <protection locked="0"/>
    </xf>
    <xf numFmtId="0" fontId="2" fillId="2" borderId="79" xfId="0" applyFont="1" applyFill="1" applyBorder="1" applyAlignment="1" applyProtection="1">
      <alignment horizontal="center" vertical="center" shrinkToFit="1"/>
      <protection locked="0"/>
    </xf>
    <xf numFmtId="0" fontId="2" fillId="2" borderId="17" xfId="0" quotePrefix="1" applyFont="1" applyFill="1" applyBorder="1" applyAlignment="1" applyProtection="1">
      <alignment horizontal="center" vertical="center" shrinkToFit="1"/>
      <protection locked="0"/>
    </xf>
    <xf numFmtId="0" fontId="2" fillId="2" borderId="78" xfId="0" applyFont="1" applyFill="1" applyBorder="1" applyAlignment="1" applyProtection="1">
      <alignment horizontal="center" vertical="center" shrinkToFit="1"/>
      <protection locked="0"/>
    </xf>
    <xf numFmtId="0" fontId="6" fillId="3" borderId="23" xfId="0" applyFont="1" applyFill="1" applyBorder="1" applyAlignment="1">
      <alignment horizontal="left" vertical="center"/>
    </xf>
    <xf numFmtId="0" fontId="6" fillId="3" borderId="0" xfId="0" quotePrefix="1" applyFont="1" applyFill="1" applyAlignment="1">
      <alignment horizontal="left" vertical="center"/>
    </xf>
    <xf numFmtId="0" fontId="6" fillId="3" borderId="23" xfId="0" quotePrefix="1" applyFont="1" applyFill="1" applyBorder="1" applyAlignment="1">
      <alignment horizontal="left" vertical="center"/>
    </xf>
    <xf numFmtId="0" fontId="6" fillId="3" borderId="0" xfId="0" applyFont="1" applyFill="1" applyAlignment="1">
      <alignment horizontal="left" vertical="center" wrapText="1"/>
    </xf>
    <xf numFmtId="0" fontId="6" fillId="3" borderId="23" xfId="0" applyFont="1" applyFill="1" applyBorder="1" applyAlignment="1">
      <alignment horizontal="left" vertical="center" wrapText="1"/>
    </xf>
    <xf numFmtId="0" fontId="2" fillId="2" borderId="75" xfId="0" applyFont="1" applyFill="1" applyBorder="1" applyAlignment="1" applyProtection="1">
      <alignment horizontal="center" vertical="center" shrinkToFit="1"/>
      <protection locked="0"/>
    </xf>
    <xf numFmtId="0" fontId="2" fillId="2" borderId="76" xfId="0" applyFont="1" applyFill="1" applyBorder="1" applyAlignment="1" applyProtection="1">
      <alignment horizontal="center" vertical="center" shrinkToFit="1"/>
      <protection locked="0"/>
    </xf>
    <xf numFmtId="0" fontId="2" fillId="2" borderId="76" xfId="0" applyFont="1" applyFill="1" applyBorder="1" applyAlignment="1" applyProtection="1">
      <alignment vertical="center" shrinkToFit="1"/>
      <protection locked="0"/>
    </xf>
    <xf numFmtId="0" fontId="2" fillId="2" borderId="77" xfId="0" applyFont="1" applyFill="1" applyBorder="1" applyAlignment="1" applyProtection="1">
      <alignment vertical="center" shrinkToFit="1"/>
      <protection locked="0"/>
    </xf>
    <xf numFmtId="0" fontId="5" fillId="3" borderId="17" xfId="0" quotePrefix="1" applyFont="1" applyFill="1" applyBorder="1" applyAlignment="1">
      <alignment horizontal="left" vertical="center"/>
    </xf>
    <xf numFmtId="0" fontId="5" fillId="3" borderId="1" xfId="0" applyFont="1" applyFill="1" applyBorder="1">
      <alignment vertical="center"/>
    </xf>
    <xf numFmtId="0" fontId="5" fillId="3" borderId="2" xfId="0" applyFont="1" applyFill="1" applyBorder="1">
      <alignment vertical="center"/>
    </xf>
    <xf numFmtId="0" fontId="6" fillId="3" borderId="6" xfId="0" quotePrefix="1" applyFont="1" applyFill="1" applyBorder="1" applyAlignment="1">
      <alignment horizontal="left" vertical="center" shrinkToFit="1"/>
    </xf>
    <xf numFmtId="0" fontId="6" fillId="3" borderId="6" xfId="0" applyFont="1" applyFill="1" applyBorder="1" applyAlignment="1">
      <alignment horizontal="left" vertical="center" shrinkToFit="1"/>
    </xf>
    <xf numFmtId="0" fontId="5" fillId="0" borderId="17" xfId="0" applyFont="1" applyBorder="1" applyAlignment="1">
      <alignment vertical="center" wrapText="1" shrinkToFit="1"/>
    </xf>
    <xf numFmtId="0" fontId="5" fillId="0" borderId="1" xfId="0" applyFont="1" applyBorder="1" applyAlignment="1">
      <alignment vertical="center" wrapText="1" shrinkToFit="1"/>
    </xf>
    <xf numFmtId="0" fontId="4" fillId="12" borderId="48" xfId="0" quotePrefix="1" applyFont="1" applyFill="1" applyBorder="1" applyAlignment="1">
      <alignment horizontal="left" vertical="center"/>
    </xf>
    <xf numFmtId="0" fontId="4" fillId="12" borderId="49" xfId="0" applyFont="1" applyFill="1" applyBorder="1" applyAlignment="1">
      <alignment horizontal="left" vertical="center"/>
    </xf>
    <xf numFmtId="0" fontId="5" fillId="2" borderId="3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2" fillId="3" borderId="48" xfId="0" quotePrefix="1" applyFont="1" applyFill="1" applyBorder="1" applyAlignment="1">
      <alignment horizontal="center" vertical="center"/>
    </xf>
    <xf numFmtId="0" fontId="2" fillId="3" borderId="49"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2" fillId="2" borderId="74" xfId="0" applyFont="1" applyFill="1" applyBorder="1" applyAlignment="1" applyProtection="1">
      <alignment horizontal="center" vertical="center" shrinkToFit="1"/>
      <protection locked="0"/>
    </xf>
    <xf numFmtId="0" fontId="2" fillId="3" borderId="41" xfId="0" applyFont="1" applyFill="1" applyBorder="1" applyAlignment="1">
      <alignment horizontal="left" vertical="center" shrinkToFit="1"/>
    </xf>
    <xf numFmtId="0" fontId="2" fillId="3" borderId="1" xfId="0" applyFont="1" applyFill="1" applyBorder="1" applyAlignment="1">
      <alignment horizontal="left" vertical="center" shrinkToFit="1"/>
    </xf>
    <xf numFmtId="0" fontId="2" fillId="10" borderId="56" xfId="0" applyFont="1" applyFill="1" applyBorder="1" applyAlignment="1">
      <alignment horizontal="center" vertical="center" textRotation="255"/>
    </xf>
    <xf numFmtId="0" fontId="2" fillId="10" borderId="57" xfId="0" applyFont="1" applyFill="1" applyBorder="1" applyAlignment="1">
      <alignment horizontal="center" vertical="center" textRotation="255"/>
    </xf>
    <xf numFmtId="0" fontId="2" fillId="10" borderId="64" xfId="0" applyFont="1" applyFill="1" applyBorder="1" applyAlignment="1">
      <alignment horizontal="center" vertical="center" textRotation="255"/>
    </xf>
    <xf numFmtId="0" fontId="5" fillId="2" borderId="45" xfId="0" applyFont="1" applyFill="1" applyBorder="1" applyAlignment="1" applyProtection="1">
      <alignment horizontal="left" vertical="center" shrinkToFit="1"/>
      <protection locked="0"/>
    </xf>
    <xf numFmtId="0" fontId="5" fillId="2" borderId="43" xfId="0" applyFont="1" applyFill="1" applyBorder="1" applyAlignment="1" applyProtection="1">
      <alignment horizontal="left" vertical="center" shrinkToFit="1"/>
      <protection locked="0"/>
    </xf>
    <xf numFmtId="0" fontId="5" fillId="2" borderId="44" xfId="0" applyFont="1" applyFill="1" applyBorder="1" applyAlignment="1" applyProtection="1">
      <alignment horizontal="left" vertical="center" shrinkToFit="1"/>
      <protection locked="0"/>
    </xf>
    <xf numFmtId="38" fontId="2" fillId="2" borderId="45" xfId="2" applyFont="1" applyFill="1" applyBorder="1" applyAlignment="1" applyProtection="1">
      <alignment horizontal="right" vertical="center" shrinkToFit="1"/>
      <protection locked="0"/>
    </xf>
    <xf numFmtId="38" fontId="2" fillId="2" borderId="43" xfId="2" applyFont="1" applyFill="1" applyBorder="1" applyAlignment="1" applyProtection="1">
      <alignment horizontal="right" vertical="center" shrinkToFit="1"/>
      <protection locked="0"/>
    </xf>
    <xf numFmtId="0" fontId="2" fillId="3" borderId="43" xfId="0" applyFont="1" applyFill="1" applyBorder="1" applyAlignment="1">
      <alignment horizontal="center" vertical="center"/>
    </xf>
    <xf numFmtId="0" fontId="2" fillId="3" borderId="67" xfId="0" applyFont="1" applyFill="1" applyBorder="1" applyAlignment="1">
      <alignment horizontal="center" vertical="center"/>
    </xf>
    <xf numFmtId="0" fontId="5" fillId="2" borderId="0" xfId="0" applyFont="1" applyFill="1" applyAlignment="1" applyProtection="1">
      <alignment horizontal="left" vertical="center" shrinkToFit="1"/>
      <protection locked="0"/>
    </xf>
    <xf numFmtId="0" fontId="2" fillId="10" borderId="17" xfId="0" applyFont="1" applyFill="1" applyBorder="1" applyAlignment="1">
      <alignment horizontal="center" vertical="center"/>
    </xf>
    <xf numFmtId="0" fontId="2" fillId="10" borderId="1" xfId="0" applyFont="1" applyFill="1" applyBorder="1" applyAlignment="1">
      <alignment horizontal="center" vertical="center"/>
    </xf>
    <xf numFmtId="0" fontId="2" fillId="10" borderId="2" xfId="0" applyFont="1" applyFill="1" applyBorder="1" applyAlignment="1">
      <alignment horizontal="center" vertical="center"/>
    </xf>
    <xf numFmtId="0" fontId="2" fillId="3" borderId="66" xfId="0" applyFont="1" applyFill="1" applyBorder="1" applyAlignment="1">
      <alignment horizontal="center" vertical="center"/>
    </xf>
    <xf numFmtId="0" fontId="2" fillId="10" borderId="74" xfId="0" applyFont="1" applyFill="1" applyBorder="1" applyAlignment="1">
      <alignment horizontal="center" vertical="center" shrinkToFit="1"/>
    </xf>
    <xf numFmtId="0" fontId="2" fillId="9" borderId="26" xfId="0" applyFont="1" applyFill="1" applyBorder="1" applyAlignment="1">
      <alignment horizontal="left" vertical="center" wrapText="1"/>
    </xf>
    <xf numFmtId="0" fontId="2" fillId="9" borderId="10" xfId="0" applyFont="1" applyFill="1" applyBorder="1" applyAlignment="1">
      <alignment horizontal="left" vertical="center"/>
    </xf>
    <xf numFmtId="0" fontId="2" fillId="9" borderId="4" xfId="0" applyFont="1" applyFill="1" applyBorder="1" applyAlignment="1">
      <alignment horizontal="left" vertical="center"/>
    </xf>
    <xf numFmtId="0" fontId="2" fillId="9" borderId="23" xfId="0" applyFont="1" applyFill="1" applyBorder="1" applyAlignment="1">
      <alignment horizontal="left" vertical="center"/>
    </xf>
    <xf numFmtId="0" fontId="2" fillId="9" borderId="27" xfId="0" applyFont="1" applyFill="1" applyBorder="1" applyAlignment="1">
      <alignment horizontal="left" vertical="center"/>
    </xf>
    <xf numFmtId="0" fontId="2" fillId="9" borderId="24" xfId="0" applyFont="1" applyFill="1" applyBorder="1" applyAlignment="1">
      <alignment horizontal="left" vertical="center"/>
    </xf>
    <xf numFmtId="0" fontId="2" fillId="9" borderId="12" xfId="0" applyFont="1" applyFill="1" applyBorder="1" applyAlignment="1">
      <alignment horizontal="left" vertical="center"/>
    </xf>
    <xf numFmtId="0" fontId="2" fillId="9" borderId="11" xfId="0" applyFont="1" applyFill="1" applyBorder="1" applyAlignment="1">
      <alignment horizontal="left" vertical="center"/>
    </xf>
    <xf numFmtId="0" fontId="2" fillId="9" borderId="6" xfId="0" applyFont="1" applyFill="1" applyBorder="1" applyAlignment="1">
      <alignment horizontal="left" vertical="center"/>
    </xf>
    <xf numFmtId="0" fontId="2" fillId="9" borderId="0" xfId="0" applyFont="1" applyFill="1" applyAlignment="1">
      <alignment horizontal="left" vertical="center"/>
    </xf>
    <xf numFmtId="0" fontId="2" fillId="9" borderId="7" xfId="0" applyFont="1" applyFill="1" applyBorder="1" applyAlignment="1">
      <alignment horizontal="left" vertical="center"/>
    </xf>
    <xf numFmtId="0" fontId="2" fillId="9" borderId="3" xfId="0" applyFont="1" applyFill="1" applyBorder="1" applyAlignment="1">
      <alignment horizontal="left" vertical="center"/>
    </xf>
    <xf numFmtId="38" fontId="2" fillId="2" borderId="12" xfId="2" applyFont="1" applyFill="1" applyBorder="1" applyAlignment="1" applyProtection="1">
      <alignment horizontal="right" vertical="center" shrinkToFit="1"/>
      <protection locked="0"/>
    </xf>
    <xf numFmtId="38" fontId="2" fillId="2" borderId="11" xfId="2" applyFont="1" applyFill="1" applyBorder="1" applyAlignment="1" applyProtection="1">
      <alignment horizontal="right" vertical="center" shrinkToFit="1"/>
      <protection locked="0"/>
    </xf>
    <xf numFmtId="0" fontId="2" fillId="9" borderId="12" xfId="0" applyFont="1" applyFill="1" applyBorder="1" applyAlignment="1">
      <alignment horizontal="left" vertical="center" wrapText="1"/>
    </xf>
    <xf numFmtId="0" fontId="2" fillId="9" borderId="54" xfId="0" applyFont="1" applyFill="1" applyBorder="1" applyAlignment="1">
      <alignment horizontal="left" vertical="center" wrapText="1"/>
    </xf>
    <xf numFmtId="0" fontId="2" fillId="9" borderId="4" xfId="0" applyFont="1" applyFill="1" applyBorder="1" applyAlignment="1">
      <alignment horizontal="left" vertical="center" wrapText="1"/>
    </xf>
    <xf numFmtId="0" fontId="2" fillId="9" borderId="27" xfId="0" applyFont="1" applyFill="1" applyBorder="1" applyAlignment="1">
      <alignment horizontal="left" vertical="center" wrapText="1"/>
    </xf>
    <xf numFmtId="0" fontId="6" fillId="0" borderId="0" xfId="0" applyFont="1" applyAlignment="1">
      <alignment horizontal="left" vertical="center" shrinkToFit="1"/>
    </xf>
    <xf numFmtId="0" fontId="5" fillId="2" borderId="28" xfId="0" applyFont="1" applyFill="1" applyBorder="1" applyAlignment="1" applyProtection="1">
      <alignment horizontal="right" vertical="center" shrinkToFit="1"/>
      <protection locked="0"/>
    </xf>
    <xf numFmtId="0" fontId="6" fillId="3" borderId="0" xfId="0" applyFont="1" applyFill="1" applyAlignment="1">
      <alignment horizontal="distributed" vertical="center" shrinkToFit="1"/>
    </xf>
    <xf numFmtId="0" fontId="5" fillId="2" borderId="30" xfId="0" applyFont="1" applyFill="1" applyBorder="1" applyAlignment="1" applyProtection="1">
      <alignment horizontal="right" vertical="center" shrinkToFit="1"/>
      <protection locked="0"/>
    </xf>
    <xf numFmtId="0" fontId="5" fillId="3" borderId="0" xfId="0" quotePrefix="1" applyFont="1" applyFill="1" applyAlignment="1">
      <alignment horizontal="left" vertical="center" shrinkToFit="1"/>
    </xf>
    <xf numFmtId="0" fontId="5" fillId="3" borderId="0" xfId="0" applyFont="1" applyFill="1" applyAlignment="1">
      <alignment horizontal="left" vertical="center" shrinkToFit="1"/>
    </xf>
    <xf numFmtId="0" fontId="4" fillId="3" borderId="0" xfId="0" applyFont="1" applyFill="1" applyAlignment="1">
      <alignment horizontal="left" vertical="center"/>
    </xf>
    <xf numFmtId="0" fontId="6" fillId="0" borderId="17" xfId="0" applyFont="1" applyBorder="1" applyAlignment="1">
      <alignment vertical="top" wrapText="1" shrinkToFit="1"/>
    </xf>
    <xf numFmtId="0" fontId="6" fillId="0" borderId="1" xfId="0" applyFont="1" applyBorder="1" applyAlignment="1">
      <alignment vertical="top" wrapText="1" shrinkToFit="1"/>
    </xf>
    <xf numFmtId="0" fontId="6" fillId="0" borderId="2" xfId="0" applyFont="1" applyBorder="1" applyAlignment="1">
      <alignment vertical="top" wrapText="1" shrinkToFit="1"/>
    </xf>
    <xf numFmtId="0" fontId="2" fillId="11" borderId="74" xfId="0" applyFont="1" applyFill="1" applyBorder="1" applyAlignment="1">
      <alignment horizontal="center" vertical="center" shrinkToFit="1"/>
    </xf>
    <xf numFmtId="38" fontId="2" fillId="2" borderId="12" xfId="2" applyFont="1" applyFill="1" applyBorder="1" applyAlignment="1" applyProtection="1">
      <alignment vertical="center" shrinkToFit="1"/>
      <protection locked="0"/>
    </xf>
    <xf numFmtId="38" fontId="2" fillId="2" borderId="11" xfId="2" applyFont="1" applyFill="1" applyBorder="1" applyAlignment="1" applyProtection="1">
      <alignment vertical="center" shrinkToFit="1"/>
      <protection locked="0"/>
    </xf>
    <xf numFmtId="38" fontId="2" fillId="2" borderId="6" xfId="2" applyFont="1" applyFill="1" applyBorder="1" applyAlignment="1" applyProtection="1">
      <alignment vertical="center" shrinkToFit="1"/>
      <protection locked="0"/>
    </xf>
    <xf numFmtId="38" fontId="2" fillId="2" borderId="0" xfId="2" applyFont="1" applyFill="1" applyBorder="1" applyAlignment="1" applyProtection="1">
      <alignment vertical="center" shrinkToFit="1"/>
      <protection locked="0"/>
    </xf>
    <xf numFmtId="38" fontId="2" fillId="2" borderId="7" xfId="2" applyFont="1" applyFill="1" applyBorder="1" applyAlignment="1" applyProtection="1">
      <alignment vertical="center" shrinkToFit="1"/>
      <protection locked="0"/>
    </xf>
    <xf numFmtId="38" fontId="2" fillId="2" borderId="3" xfId="2" applyFont="1" applyFill="1" applyBorder="1" applyAlignment="1" applyProtection="1">
      <alignment vertical="center" shrinkToFit="1"/>
      <protection locked="0"/>
    </xf>
    <xf numFmtId="0" fontId="2" fillId="3" borderId="12" xfId="0" applyFont="1" applyFill="1" applyBorder="1" applyAlignment="1">
      <alignment horizontal="left" vertical="center" wrapText="1"/>
    </xf>
    <xf numFmtId="0" fontId="2" fillId="3" borderId="11" xfId="0" applyFont="1" applyFill="1" applyBorder="1" applyAlignment="1">
      <alignment horizontal="left" vertical="center"/>
    </xf>
    <xf numFmtId="0" fontId="2" fillId="3" borderId="10" xfId="0" applyFont="1" applyFill="1" applyBorder="1" applyAlignment="1">
      <alignment horizontal="left" vertical="center"/>
    </xf>
    <xf numFmtId="0" fontId="2" fillId="3" borderId="6" xfId="0" applyFont="1" applyFill="1" applyBorder="1" applyAlignment="1">
      <alignment horizontal="left" vertical="center"/>
    </xf>
    <xf numFmtId="0" fontId="2" fillId="3" borderId="0" xfId="0" applyFont="1" applyFill="1" applyAlignment="1">
      <alignment horizontal="left" vertical="center"/>
    </xf>
    <xf numFmtId="0" fontId="2" fillId="3" borderId="23" xfId="0" applyFont="1" applyFill="1" applyBorder="1" applyAlignment="1">
      <alignment horizontal="left" vertical="center"/>
    </xf>
    <xf numFmtId="0" fontId="2" fillId="3" borderId="7" xfId="0" applyFont="1" applyFill="1" applyBorder="1" applyAlignment="1">
      <alignment horizontal="left" vertical="center"/>
    </xf>
    <xf numFmtId="0" fontId="2" fillId="3" borderId="3" xfId="0" applyFont="1" applyFill="1" applyBorder="1" applyAlignment="1">
      <alignment horizontal="left" vertical="center"/>
    </xf>
    <xf numFmtId="0" fontId="2" fillId="3" borderId="24" xfId="0" applyFont="1" applyFill="1" applyBorder="1" applyAlignment="1">
      <alignment horizontal="left" vertical="center"/>
    </xf>
    <xf numFmtId="0" fontId="6" fillId="3" borderId="12" xfId="0" quotePrefix="1" applyFont="1" applyFill="1" applyBorder="1" applyAlignment="1">
      <alignment horizontal="left" vertical="center" shrinkToFit="1"/>
    </xf>
    <xf numFmtId="0" fontId="6" fillId="3" borderId="10" xfId="0" quotePrefix="1" applyFont="1" applyFill="1" applyBorder="1" applyAlignment="1">
      <alignment horizontal="left" vertical="center" shrinkToFit="1"/>
    </xf>
    <xf numFmtId="0" fontId="5" fillId="3" borderId="3" xfId="0" applyFont="1" applyFill="1" applyBorder="1">
      <alignment vertical="center"/>
    </xf>
    <xf numFmtId="0" fontId="6" fillId="0" borderId="0" xfId="0" applyFont="1" applyAlignment="1">
      <alignment horizontal="center" vertical="center" shrinkToFit="1"/>
    </xf>
    <xf numFmtId="0" fontId="2" fillId="11" borderId="56" xfId="0" applyFont="1" applyFill="1" applyBorder="1" applyAlignment="1">
      <alignment horizontal="center" vertical="center" textRotation="255"/>
    </xf>
    <xf numFmtId="0" fontId="2" fillId="11" borderId="57" xfId="0" applyFont="1" applyFill="1" applyBorder="1" applyAlignment="1">
      <alignment horizontal="center" vertical="center" textRotation="255"/>
    </xf>
    <xf numFmtId="0" fontId="2" fillId="11" borderId="64" xfId="0" applyFont="1" applyFill="1" applyBorder="1" applyAlignment="1">
      <alignment horizontal="center" vertical="center" textRotation="255"/>
    </xf>
    <xf numFmtId="0" fontId="2" fillId="3" borderId="0" xfId="0" applyFont="1" applyFill="1" applyAlignment="1">
      <alignment horizontal="right" vertical="center"/>
    </xf>
    <xf numFmtId="176" fontId="2" fillId="2" borderId="0" xfId="0" applyNumberFormat="1" applyFont="1" applyFill="1" applyAlignment="1" applyProtection="1">
      <alignment horizontal="right" vertical="center" shrinkToFit="1"/>
      <protection locked="0"/>
    </xf>
    <xf numFmtId="0" fontId="6" fillId="3" borderId="17" xfId="0" quotePrefix="1" applyFont="1" applyFill="1" applyBorder="1" applyAlignment="1">
      <alignment horizontal="left" vertical="center" shrinkToFit="1"/>
    </xf>
    <xf numFmtId="0" fontId="6" fillId="3" borderId="1" xfId="0" quotePrefix="1" applyFont="1" applyFill="1" applyBorder="1" applyAlignment="1">
      <alignment horizontal="left" vertical="center" shrinkToFit="1"/>
    </xf>
    <xf numFmtId="0" fontId="6" fillId="3" borderId="2" xfId="0" quotePrefix="1" applyFont="1" applyFill="1" applyBorder="1" applyAlignment="1">
      <alignment horizontal="left" vertical="center" shrinkToFit="1"/>
    </xf>
    <xf numFmtId="0" fontId="5" fillId="0" borderId="12" xfId="0" applyFont="1" applyBorder="1" applyAlignment="1">
      <alignment vertical="center" shrinkToFit="1"/>
    </xf>
    <xf numFmtId="0" fontId="5" fillId="0" borderId="11" xfId="0" applyFont="1" applyBorder="1" applyAlignment="1">
      <alignment vertical="center" shrinkToFit="1"/>
    </xf>
    <xf numFmtId="0" fontId="5" fillId="0" borderId="10" xfId="0" applyFont="1" applyBorder="1" applyAlignment="1">
      <alignment vertical="center" shrinkToFit="1"/>
    </xf>
    <xf numFmtId="0" fontId="5" fillId="3" borderId="0" xfId="0" quotePrefix="1" applyFont="1" applyFill="1" applyAlignment="1">
      <alignment horizontal="right" vertical="center" shrinkToFit="1"/>
    </xf>
    <xf numFmtId="176" fontId="2" fillId="2" borderId="28" xfId="0" applyNumberFormat="1" applyFont="1" applyFill="1" applyBorder="1" applyAlignment="1" applyProtection="1">
      <alignment horizontal="right" vertical="center" shrinkToFit="1"/>
      <protection locked="0"/>
    </xf>
    <xf numFmtId="0" fontId="2" fillId="9" borderId="47" xfId="0" applyFont="1" applyFill="1" applyBorder="1" applyAlignment="1">
      <alignment horizontal="left" vertical="center" wrapText="1"/>
    </xf>
    <xf numFmtId="0" fontId="2" fillId="9" borderId="13" xfId="0" applyFont="1" applyFill="1" applyBorder="1" applyAlignment="1">
      <alignment horizontal="left" vertical="center" wrapText="1"/>
    </xf>
    <xf numFmtId="0" fontId="2" fillId="9" borderId="25" xfId="0" applyFont="1" applyFill="1" applyBorder="1" applyAlignment="1">
      <alignment horizontal="left" vertical="center" wrapText="1"/>
    </xf>
    <xf numFmtId="0" fontId="5" fillId="2" borderId="31" xfId="0" applyFont="1" applyFill="1" applyBorder="1" applyAlignment="1" applyProtection="1">
      <alignment vertical="center" shrinkToFit="1"/>
      <protection locked="0"/>
    </xf>
    <xf numFmtId="0" fontId="5" fillId="2" borderId="1" xfId="0" applyFont="1" applyFill="1" applyBorder="1" applyAlignment="1" applyProtection="1">
      <alignment vertical="center" shrinkToFit="1"/>
      <protection locked="0"/>
    </xf>
    <xf numFmtId="0" fontId="5" fillId="2" borderId="2" xfId="0" applyFont="1" applyFill="1" applyBorder="1" applyAlignment="1" applyProtection="1">
      <alignment vertical="center" shrinkToFit="1"/>
      <protection locked="0"/>
    </xf>
    <xf numFmtId="0" fontId="6" fillId="3" borderId="5" xfId="0" applyFont="1" applyFill="1" applyBorder="1" applyAlignment="1">
      <alignment horizontal="left" vertical="center" shrinkToFit="1"/>
    </xf>
    <xf numFmtId="0" fontId="5" fillId="0" borderId="17" xfId="0" applyFont="1" applyBorder="1" applyAlignment="1">
      <alignment vertical="center" shrinkToFit="1"/>
    </xf>
    <xf numFmtId="0" fontId="5" fillId="0" borderId="1" xfId="0" applyFont="1" applyBorder="1" applyAlignment="1">
      <alignment vertical="center" shrinkToFit="1"/>
    </xf>
    <xf numFmtId="0" fontId="5" fillId="0" borderId="2" xfId="0" applyFont="1" applyBorder="1" applyAlignment="1">
      <alignment vertical="center" shrinkToFit="1"/>
    </xf>
    <xf numFmtId="0" fontId="6" fillId="3" borderId="17" xfId="0" applyFont="1" applyFill="1" applyBorder="1" applyAlignment="1">
      <alignment vertical="center" wrapText="1" shrinkToFit="1"/>
    </xf>
    <xf numFmtId="0" fontId="6" fillId="3" borderId="1" xfId="0" applyFont="1" applyFill="1" applyBorder="1" applyAlignment="1">
      <alignment vertical="center" wrapText="1" shrinkToFit="1"/>
    </xf>
    <xf numFmtId="0" fontId="6" fillId="3" borderId="17" xfId="0" applyFont="1" applyFill="1" applyBorder="1" applyAlignment="1">
      <alignment vertical="center" wrapText="1"/>
    </xf>
    <xf numFmtId="0" fontId="6" fillId="3" borderId="1" xfId="0" applyFont="1" applyFill="1" applyBorder="1" applyAlignment="1">
      <alignment vertical="center" wrapText="1"/>
    </xf>
    <xf numFmtId="0" fontId="5" fillId="2" borderId="68" xfId="0" applyFont="1" applyFill="1" applyBorder="1" applyAlignment="1" applyProtection="1">
      <alignment vertical="center" shrinkToFit="1"/>
      <protection locked="0"/>
    </xf>
    <xf numFmtId="0" fontId="5" fillId="2" borderId="43" xfId="0" applyFont="1" applyFill="1" applyBorder="1" applyAlignment="1" applyProtection="1">
      <alignment vertical="center" shrinkToFit="1"/>
      <protection locked="0"/>
    </xf>
    <xf numFmtId="0" fontId="5" fillId="2" borderId="44" xfId="0" applyFont="1" applyFill="1" applyBorder="1" applyAlignment="1" applyProtection="1">
      <alignment vertical="center" shrinkToFit="1"/>
      <protection locked="0"/>
    </xf>
    <xf numFmtId="0" fontId="20" fillId="3" borderId="0" xfId="1" quotePrefix="1" applyFont="1" applyFill="1" applyAlignment="1" applyProtection="1">
      <alignment horizontal="right" vertical="center"/>
    </xf>
    <xf numFmtId="0" fontId="9" fillId="3" borderId="17" xfId="0" quotePrefix="1" applyFont="1" applyFill="1" applyBorder="1" applyAlignment="1">
      <alignment horizontal="left" vertical="center" wrapText="1"/>
    </xf>
    <xf numFmtId="0" fontId="6" fillId="3" borderId="2" xfId="0" applyFont="1" applyFill="1" applyBorder="1" applyAlignment="1">
      <alignment vertical="center" wrapText="1" shrinkToFit="1"/>
    </xf>
    <xf numFmtId="0" fontId="5" fillId="0" borderId="2" xfId="0" applyFont="1" applyBorder="1" applyAlignment="1">
      <alignment vertical="center" wrapText="1" shrinkToFit="1"/>
    </xf>
    <xf numFmtId="0" fontId="5" fillId="5" borderId="17" xfId="0" quotePrefix="1" applyFont="1" applyFill="1" applyBorder="1" applyAlignment="1">
      <alignment horizontal="left" vertical="center" shrinkToFit="1"/>
    </xf>
    <xf numFmtId="0" fontId="5" fillId="5" borderId="1" xfId="0" applyFont="1" applyFill="1" applyBorder="1" applyAlignment="1">
      <alignment vertical="center" shrinkToFit="1"/>
    </xf>
    <xf numFmtId="0" fontId="5" fillId="5" borderId="2" xfId="0" applyFont="1" applyFill="1" applyBorder="1" applyAlignment="1">
      <alignment vertical="center" shrinkToFit="1"/>
    </xf>
    <xf numFmtId="0" fontId="2" fillId="9" borderId="11" xfId="0" applyFont="1" applyFill="1" applyBorder="1" applyAlignment="1">
      <alignment horizontal="left" vertical="center" wrapText="1"/>
    </xf>
    <xf numFmtId="0" fontId="2" fillId="9" borderId="10" xfId="0" applyFont="1" applyFill="1" applyBorder="1" applyAlignment="1">
      <alignment horizontal="left" vertical="center" wrapText="1"/>
    </xf>
    <xf numFmtId="0" fontId="5" fillId="3" borderId="23" xfId="0" applyFont="1" applyFill="1" applyBorder="1" applyAlignment="1">
      <alignment horizontal="left" vertical="center" shrinkToFit="1"/>
    </xf>
    <xf numFmtId="0" fontId="6" fillId="0" borderId="10" xfId="0" quotePrefix="1" applyFont="1" applyBorder="1" applyAlignment="1">
      <alignment horizontal="left" vertical="center" shrinkToFit="1"/>
    </xf>
    <xf numFmtId="0" fontId="6" fillId="0" borderId="8"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10" xfId="0" applyFont="1" applyBorder="1" applyAlignment="1">
      <alignment horizontal="center" vertical="center" shrinkToFit="1"/>
    </xf>
    <xf numFmtId="0" fontId="6" fillId="0" borderId="24" xfId="0" applyFont="1" applyBorder="1" applyAlignment="1">
      <alignment horizontal="center" vertical="center" shrinkToFit="1"/>
    </xf>
    <xf numFmtId="0" fontId="6" fillId="3" borderId="0" xfId="0" quotePrefix="1" applyFont="1" applyFill="1" applyAlignment="1">
      <alignment horizontal="left" vertical="center" wrapText="1"/>
    </xf>
    <xf numFmtId="0" fontId="6" fillId="3" borderId="0" xfId="0" applyFont="1" applyFill="1">
      <alignment vertical="center"/>
    </xf>
    <xf numFmtId="0" fontId="6" fillId="3" borderId="23" xfId="0" applyFont="1" applyFill="1" applyBorder="1">
      <alignment vertical="center"/>
    </xf>
    <xf numFmtId="0" fontId="18" fillId="3" borderId="12"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18" fillId="3" borderId="3" xfId="0" applyFont="1" applyFill="1" applyBorder="1" applyAlignment="1">
      <alignment horizontal="left" vertical="center" wrapText="1"/>
    </xf>
    <xf numFmtId="38" fontId="6" fillId="6" borderId="11" xfId="2" applyFont="1" applyFill="1" applyBorder="1" applyAlignment="1" applyProtection="1">
      <alignment vertical="center" shrinkToFit="1"/>
      <protection locked="0"/>
    </xf>
    <xf numFmtId="38" fontId="6" fillId="6" borderId="3" xfId="2" applyFont="1" applyFill="1" applyBorder="1" applyAlignment="1" applyProtection="1">
      <alignment vertical="center" shrinkToFit="1"/>
      <protection locked="0"/>
    </xf>
    <xf numFmtId="0" fontId="6" fillId="3" borderId="0" xfId="0" quotePrefix="1" applyFont="1" applyFill="1" applyAlignment="1">
      <alignment horizontal="left" vertical="top" wrapText="1"/>
    </xf>
    <xf numFmtId="0" fontId="6" fillId="0" borderId="26" xfId="0" applyFont="1" applyBorder="1" applyAlignment="1">
      <alignment horizontal="left" vertical="center" wrapText="1"/>
    </xf>
    <xf numFmtId="0" fontId="6"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23" xfId="0" applyFont="1" applyBorder="1" applyAlignment="1">
      <alignment horizontal="lef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7" xfId="0" applyFont="1" applyBorder="1" applyAlignment="1">
      <alignment horizontal="left" vertical="center" wrapText="1"/>
    </xf>
    <xf numFmtId="0" fontId="18" fillId="0" borderId="3" xfId="0" applyFont="1" applyBorder="1" applyAlignment="1">
      <alignment horizontal="left" vertical="center" wrapText="1"/>
    </xf>
    <xf numFmtId="38" fontId="6" fillId="2" borderId="11" xfId="2" applyFont="1" applyFill="1" applyBorder="1" applyAlignment="1" applyProtection="1">
      <alignment horizontal="right" vertical="center" shrinkToFit="1"/>
      <protection locked="0"/>
    </xf>
    <xf numFmtId="38" fontId="6" fillId="2" borderId="3" xfId="2" applyFont="1" applyFill="1" applyBorder="1" applyAlignment="1" applyProtection="1">
      <alignment horizontal="right" vertical="center" shrinkToFit="1"/>
      <protection locked="0"/>
    </xf>
    <xf numFmtId="0" fontId="5" fillId="3" borderId="3" xfId="0" applyFont="1" applyFill="1" applyBorder="1" applyAlignment="1">
      <alignment horizontal="left" vertical="center"/>
    </xf>
    <xf numFmtId="0" fontId="4" fillId="12" borderId="34" xfId="0" quotePrefix="1" applyFont="1" applyFill="1" applyBorder="1" applyAlignment="1">
      <alignment horizontal="left" vertical="center"/>
    </xf>
    <xf numFmtId="0" fontId="2" fillId="9" borderId="19" xfId="0" applyFont="1" applyFill="1" applyBorder="1" applyAlignment="1">
      <alignment horizontal="left" vertical="center"/>
    </xf>
    <xf numFmtId="0" fontId="2" fillId="9" borderId="55" xfId="0" applyFont="1" applyFill="1" applyBorder="1" applyAlignment="1">
      <alignment horizontal="left" vertical="center"/>
    </xf>
    <xf numFmtId="38" fontId="2" fillId="2" borderId="18" xfId="2" applyFont="1" applyFill="1" applyBorder="1" applyAlignment="1" applyProtection="1">
      <alignment horizontal="right" vertical="center" shrinkToFit="1"/>
      <protection locked="0"/>
    </xf>
    <xf numFmtId="38" fontId="2" fillId="2" borderId="19" xfId="2" applyFont="1" applyFill="1" applyBorder="1" applyAlignment="1" applyProtection="1">
      <alignment horizontal="right" vertical="center" shrinkToFit="1"/>
      <protection locked="0"/>
    </xf>
    <xf numFmtId="0" fontId="2" fillId="3" borderId="55" xfId="0" applyFont="1" applyFill="1" applyBorder="1" applyAlignment="1">
      <alignment horizontal="center" vertical="center"/>
    </xf>
    <xf numFmtId="0" fontId="2" fillId="9" borderId="54" xfId="0" applyFont="1" applyFill="1" applyBorder="1" applyAlignment="1">
      <alignment horizontal="left" vertical="center"/>
    </xf>
    <xf numFmtId="0" fontId="2" fillId="0" borderId="0" xfId="0" quotePrefix="1" applyFont="1" applyAlignment="1">
      <alignment horizontal="left" vertical="center"/>
    </xf>
    <xf numFmtId="0" fontId="2" fillId="0" borderId="0" xfId="0" applyFont="1" applyAlignment="1">
      <alignment horizontal="left" vertical="center"/>
    </xf>
    <xf numFmtId="176" fontId="2" fillId="2" borderId="30" xfId="0" applyNumberFormat="1" applyFont="1" applyFill="1" applyBorder="1" applyAlignment="1" applyProtection="1">
      <alignment horizontal="right" vertical="center" shrinkToFit="1"/>
      <protection locked="0"/>
    </xf>
    <xf numFmtId="0" fontId="5" fillId="3" borderId="17" xfId="0" quotePrefix="1" applyFont="1" applyFill="1" applyBorder="1" applyAlignment="1">
      <alignment horizontal="left" vertical="center" wrapText="1" shrinkToFit="1"/>
    </xf>
    <xf numFmtId="0" fontId="5" fillId="3" borderId="2" xfId="0" applyFont="1" applyFill="1" applyBorder="1" applyAlignment="1">
      <alignment vertical="center" wrapText="1" shrinkToFit="1"/>
    </xf>
    <xf numFmtId="0" fontId="2" fillId="9" borderId="57" xfId="0" applyFont="1" applyFill="1" applyBorder="1" applyAlignment="1">
      <alignment horizontal="center" vertical="center" textRotation="255" shrinkToFit="1"/>
    </xf>
    <xf numFmtId="0" fontId="2" fillId="9" borderId="58" xfId="0" applyFont="1" applyFill="1" applyBorder="1" applyAlignment="1">
      <alignment horizontal="center" vertical="center" textRotation="255" shrinkToFit="1"/>
    </xf>
    <xf numFmtId="38" fontId="2" fillId="2" borderId="28" xfId="2" applyFont="1" applyFill="1" applyBorder="1" applyAlignment="1" applyProtection="1">
      <alignment horizontal="right" vertical="center" shrinkToFit="1"/>
      <protection locked="0"/>
    </xf>
    <xf numFmtId="0" fontId="6" fillId="5" borderId="1" xfId="0" applyFont="1" applyFill="1" applyBorder="1" applyAlignment="1">
      <alignment horizontal="center" vertical="center" shrinkToFit="1"/>
    </xf>
    <xf numFmtId="0" fontId="6" fillId="5" borderId="2" xfId="0" applyFont="1" applyFill="1" applyBorder="1" applyAlignment="1">
      <alignment horizontal="center" vertical="center" shrinkToFit="1"/>
    </xf>
    <xf numFmtId="0" fontId="6" fillId="3" borderId="17" xfId="0" applyFont="1" applyFill="1" applyBorder="1">
      <alignment vertical="center"/>
    </xf>
    <xf numFmtId="0" fontId="6" fillId="3" borderId="1" xfId="0" applyFont="1" applyFill="1" applyBorder="1">
      <alignment vertical="center"/>
    </xf>
    <xf numFmtId="0" fontId="6" fillId="3" borderId="2" xfId="0" applyFont="1" applyFill="1" applyBorder="1">
      <alignment vertical="center"/>
    </xf>
    <xf numFmtId="38" fontId="2" fillId="2" borderId="29" xfId="2" applyFont="1" applyFill="1" applyBorder="1" applyAlignment="1" applyProtection="1">
      <alignment horizontal="right" vertical="center" shrinkToFit="1"/>
      <protection locked="0"/>
    </xf>
    <xf numFmtId="0" fontId="6" fillId="3" borderId="4" xfId="0" applyFont="1" applyFill="1" applyBorder="1" applyAlignment="1">
      <alignment horizontal="right" vertical="center" shrinkToFit="1"/>
    </xf>
    <xf numFmtId="0" fontId="6" fillId="3" borderId="0" xfId="0" applyFont="1" applyFill="1" applyAlignment="1">
      <alignment horizontal="right" vertical="center" shrinkToFit="1"/>
    </xf>
    <xf numFmtId="0" fontId="5" fillId="3" borderId="2" xfId="0" applyFont="1" applyFill="1" applyBorder="1" applyAlignment="1">
      <alignment horizontal="center" vertical="center" shrinkToFit="1"/>
    </xf>
    <xf numFmtId="0" fontId="5" fillId="3" borderId="0" xfId="0" applyFont="1" applyFill="1" applyAlignment="1">
      <alignment horizontal="left" vertical="center" wrapText="1"/>
    </xf>
    <xf numFmtId="0" fontId="6" fillId="0" borderId="22" xfId="0" applyFont="1" applyBorder="1" applyAlignment="1">
      <alignment horizontal="center" vertical="center" shrinkToFit="1"/>
    </xf>
    <xf numFmtId="0" fontId="5" fillId="3" borderId="17" xfId="0" applyFont="1" applyFill="1" applyBorder="1" applyAlignment="1">
      <alignment vertical="center" wrapText="1"/>
    </xf>
    <xf numFmtId="0" fontId="5" fillId="3" borderId="1" xfId="0" applyFont="1" applyFill="1" applyBorder="1" applyAlignment="1">
      <alignment vertical="center" wrapText="1"/>
    </xf>
    <xf numFmtId="0" fontId="2" fillId="2" borderId="22" xfId="0" applyFont="1" applyFill="1" applyBorder="1" applyAlignment="1" applyProtection="1">
      <alignment horizontal="left" vertical="center" shrinkToFit="1"/>
      <protection locked="0"/>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10" xfId="0" applyFont="1" applyBorder="1" applyAlignment="1">
      <alignment vertical="center" wrapText="1"/>
    </xf>
    <xf numFmtId="38" fontId="2" fillId="2" borderId="17" xfId="0" applyNumberFormat="1" applyFont="1" applyFill="1" applyBorder="1" applyAlignment="1" applyProtection="1">
      <alignment horizontal="right" vertical="center" shrinkToFit="1"/>
      <protection locked="0"/>
    </xf>
    <xf numFmtId="38" fontId="2" fillId="2" borderId="1" xfId="0" applyNumberFormat="1" applyFont="1" applyFill="1" applyBorder="1" applyAlignment="1" applyProtection="1">
      <alignment horizontal="right" vertical="center" shrinkToFit="1"/>
      <protection locked="0"/>
    </xf>
    <xf numFmtId="38" fontId="2" fillId="2" borderId="45" xfId="0" applyNumberFormat="1" applyFont="1" applyFill="1" applyBorder="1" applyAlignment="1" applyProtection="1">
      <alignment horizontal="right" vertical="center" shrinkToFit="1"/>
      <protection locked="0"/>
    </xf>
    <xf numFmtId="38" fontId="2" fillId="2" borderId="43" xfId="0" applyNumberFormat="1" applyFont="1" applyFill="1" applyBorder="1" applyAlignment="1" applyProtection="1">
      <alignment horizontal="right" vertical="center" shrinkToFit="1"/>
      <protection locked="0"/>
    </xf>
    <xf numFmtId="0" fontId="6" fillId="3" borderId="43" xfId="0" applyFont="1" applyFill="1" applyBorder="1" applyAlignment="1">
      <alignment horizontal="center" vertical="center" shrinkToFit="1"/>
    </xf>
    <xf numFmtId="0" fontId="6" fillId="3" borderId="67" xfId="0" applyFont="1" applyFill="1" applyBorder="1" applyAlignment="1">
      <alignment horizontal="center" vertical="center" shrinkToFit="1"/>
    </xf>
    <xf numFmtId="0" fontId="6" fillId="3" borderId="66" xfId="0" applyFont="1" applyFill="1" applyBorder="1" applyAlignment="1">
      <alignment horizontal="center" vertical="center" shrinkToFit="1"/>
    </xf>
    <xf numFmtId="0" fontId="2" fillId="2" borderId="31" xfId="0" applyFont="1" applyFill="1" applyBorder="1" applyAlignment="1" applyProtection="1">
      <alignment vertical="center" shrinkToFit="1"/>
      <protection locked="0"/>
    </xf>
    <xf numFmtId="0" fontId="2" fillId="11" borderId="33" xfId="0" applyFont="1" applyFill="1" applyBorder="1" applyAlignment="1">
      <alignment horizontal="center" vertical="center"/>
    </xf>
    <xf numFmtId="0" fontId="2" fillId="11" borderId="11" xfId="0" applyFont="1" applyFill="1" applyBorder="1" applyAlignment="1">
      <alignment horizontal="center" vertical="center"/>
    </xf>
    <xf numFmtId="0" fontId="2" fillId="11" borderId="10" xfId="0" applyFont="1" applyFill="1" applyBorder="1" applyAlignment="1">
      <alignment horizontal="center" vertical="center"/>
    </xf>
    <xf numFmtId="0" fontId="6" fillId="3" borderId="3" xfId="0" applyFont="1" applyFill="1" applyBorder="1" applyAlignment="1">
      <alignment horizontal="center" vertical="center" shrinkToFit="1"/>
    </xf>
    <xf numFmtId="38" fontId="2" fillId="2" borderId="17" xfId="2" applyFont="1" applyFill="1" applyBorder="1" applyAlignment="1" applyProtection="1">
      <alignment vertical="center" shrinkToFit="1"/>
      <protection locked="0"/>
    </xf>
    <xf numFmtId="38" fontId="2" fillId="2" borderId="1" xfId="2" applyFont="1" applyFill="1" applyBorder="1" applyAlignment="1" applyProtection="1">
      <alignment vertical="center" shrinkToFit="1"/>
      <protection locked="0"/>
    </xf>
    <xf numFmtId="38" fontId="2" fillId="0" borderId="0" xfId="2" applyFont="1" applyFill="1" applyBorder="1" applyAlignment="1" applyProtection="1">
      <alignment vertical="center" shrinkToFit="1"/>
      <protection locked="0"/>
    </xf>
    <xf numFmtId="0" fontId="2" fillId="9" borderId="54" xfId="0" applyFont="1" applyFill="1" applyBorder="1" applyAlignment="1">
      <alignment horizontal="center" vertical="center"/>
    </xf>
    <xf numFmtId="0" fontId="2" fillId="9" borderId="19" xfId="0" applyFont="1" applyFill="1" applyBorder="1" applyAlignment="1">
      <alignment horizontal="center" vertical="center"/>
    </xf>
    <xf numFmtId="0" fontId="2" fillId="9" borderId="55" xfId="0" applyFont="1" applyFill="1" applyBorder="1" applyAlignment="1">
      <alignment horizontal="center" vertical="center"/>
    </xf>
    <xf numFmtId="0" fontId="2" fillId="9" borderId="4" xfId="0" applyFont="1" applyFill="1" applyBorder="1" applyAlignment="1">
      <alignment horizontal="center" vertical="center"/>
    </xf>
    <xf numFmtId="0" fontId="2" fillId="9" borderId="0" xfId="0" applyFont="1" applyFill="1" applyAlignment="1">
      <alignment horizontal="center" vertical="center"/>
    </xf>
    <xf numFmtId="0" fontId="2" fillId="9" borderId="23" xfId="0" applyFont="1" applyFill="1" applyBorder="1" applyAlignment="1">
      <alignment horizontal="center" vertical="center"/>
    </xf>
    <xf numFmtId="0" fontId="2" fillId="9" borderId="27" xfId="0" applyFont="1" applyFill="1" applyBorder="1" applyAlignment="1">
      <alignment horizontal="center" vertical="center"/>
    </xf>
    <xf numFmtId="0" fontId="2" fillId="9" borderId="3" xfId="0" applyFont="1" applyFill="1" applyBorder="1" applyAlignment="1">
      <alignment horizontal="center" vertical="center"/>
    </xf>
    <xf numFmtId="0" fontId="2" fillId="9" borderId="24" xfId="0" applyFont="1" applyFill="1" applyBorder="1" applyAlignment="1">
      <alignment horizontal="center" vertical="center"/>
    </xf>
    <xf numFmtId="0" fontId="2" fillId="9" borderId="18" xfId="0" applyFont="1" applyFill="1" applyBorder="1" applyAlignment="1">
      <alignment horizontal="left" vertical="center"/>
    </xf>
    <xf numFmtId="0" fontId="6" fillId="3" borderId="44" xfId="0" applyFont="1" applyFill="1" applyBorder="1" applyAlignment="1">
      <alignment horizontal="center" vertical="center" shrinkToFit="1"/>
    </xf>
    <xf numFmtId="0" fontId="6" fillId="0" borderId="17" xfId="0" applyFont="1" applyBorder="1" applyAlignment="1">
      <alignment vertical="center" wrapText="1"/>
    </xf>
    <xf numFmtId="0" fontId="6" fillId="0" borderId="1" xfId="0" applyFont="1" applyBorder="1">
      <alignment vertical="center"/>
    </xf>
    <xf numFmtId="0" fontId="6" fillId="0" borderId="2" xfId="0" applyFont="1" applyBorder="1">
      <alignment vertical="center"/>
    </xf>
    <xf numFmtId="0" fontId="6" fillId="0" borderId="17" xfId="0" applyFont="1" applyBorder="1">
      <alignment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41" fontId="2" fillId="2" borderId="1" xfId="0" applyNumberFormat="1" applyFont="1" applyFill="1" applyBorder="1" applyAlignment="1" applyProtection="1">
      <alignment vertical="center" shrinkToFit="1"/>
      <protection locked="0"/>
    </xf>
    <xf numFmtId="0" fontId="2" fillId="9" borderId="41" xfId="0" applyFont="1" applyFill="1" applyBorder="1" applyAlignment="1">
      <alignment horizontal="center" vertical="center" shrinkToFit="1"/>
    </xf>
    <xf numFmtId="0" fontId="2" fillId="9" borderId="1" xfId="0" applyFont="1" applyFill="1" applyBorder="1" applyAlignment="1">
      <alignment horizontal="center" vertical="center" shrinkToFit="1"/>
    </xf>
    <xf numFmtId="0" fontId="2" fillId="9" borderId="2" xfId="0" applyFont="1" applyFill="1" applyBorder="1" applyAlignment="1">
      <alignment horizontal="center" vertical="center" shrinkToFit="1"/>
    </xf>
    <xf numFmtId="0" fontId="2" fillId="9" borderId="56" xfId="0" applyFont="1" applyFill="1" applyBorder="1" applyAlignment="1">
      <alignment horizontal="center" vertical="center" textRotation="255"/>
    </xf>
    <xf numFmtId="0" fontId="2" fillId="9" borderId="17"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2" xfId="0" applyFont="1" applyFill="1" applyBorder="1" applyAlignment="1">
      <alignment horizontal="center" vertical="center"/>
    </xf>
    <xf numFmtId="0" fontId="2" fillId="9" borderId="22" xfId="0" applyFont="1" applyFill="1" applyBorder="1" applyAlignment="1">
      <alignment horizontal="center" vertical="center"/>
    </xf>
    <xf numFmtId="0" fontId="2" fillId="9" borderId="12" xfId="0" applyFont="1" applyFill="1" applyBorder="1" applyAlignment="1">
      <alignment horizontal="center" vertical="center"/>
    </xf>
    <xf numFmtId="0" fontId="2" fillId="9" borderId="11" xfId="0" applyFont="1" applyFill="1" applyBorder="1" applyAlignment="1">
      <alignment horizontal="center" vertical="center"/>
    </xf>
    <xf numFmtId="0" fontId="2" fillId="9" borderId="10" xfId="0" applyFont="1" applyFill="1" applyBorder="1" applyAlignment="1">
      <alignment horizontal="center" vertical="center"/>
    </xf>
    <xf numFmtId="0" fontId="2" fillId="9" borderId="7" xfId="0" applyFont="1" applyFill="1" applyBorder="1" applyAlignment="1">
      <alignment horizontal="center" vertical="center"/>
    </xf>
    <xf numFmtId="0" fontId="2" fillId="3" borderId="10" xfId="0" applyFont="1" applyFill="1" applyBorder="1" applyAlignment="1">
      <alignment horizontal="center" vertical="center"/>
    </xf>
    <xf numFmtId="0" fontId="12" fillId="0" borderId="17" xfId="1" quotePrefix="1" applyFill="1" applyBorder="1" applyAlignment="1" applyProtection="1">
      <alignment horizontal="center" vertical="center"/>
    </xf>
    <xf numFmtId="0" fontId="12" fillId="0" borderId="1" xfId="1" applyFill="1" applyBorder="1" applyAlignment="1" applyProtection="1">
      <alignment horizontal="center" vertical="center"/>
    </xf>
    <xf numFmtId="0" fontId="12" fillId="0" borderId="2" xfId="1" applyFill="1" applyBorder="1" applyAlignment="1" applyProtection="1">
      <alignment horizontal="center" vertical="center"/>
    </xf>
    <xf numFmtId="0" fontId="12" fillId="0" borderId="17" xfId="1" applyFill="1" applyBorder="1" applyAlignment="1" applyProtection="1">
      <alignment horizontal="center" vertical="center"/>
    </xf>
    <xf numFmtId="0" fontId="2" fillId="3" borderId="48" xfId="0" applyFont="1" applyFill="1" applyBorder="1" applyAlignment="1">
      <alignment horizontal="center" vertical="center"/>
    </xf>
    <xf numFmtId="0" fontId="4" fillId="12" borderId="34" xfId="0" applyFont="1" applyFill="1" applyBorder="1">
      <alignment vertical="center"/>
    </xf>
    <xf numFmtId="0" fontId="4" fillId="12" borderId="35" xfId="0" applyFont="1" applyFill="1" applyBorder="1">
      <alignment vertical="center"/>
    </xf>
    <xf numFmtId="0" fontId="4" fillId="12" borderId="36" xfId="0" applyFont="1" applyFill="1" applyBorder="1">
      <alignment vertical="center"/>
    </xf>
    <xf numFmtId="49" fontId="2" fillId="6" borderId="17" xfId="0" applyNumberFormat="1" applyFont="1" applyFill="1" applyBorder="1" applyAlignment="1" applyProtection="1">
      <alignment horizontal="left" vertical="center" shrinkToFit="1"/>
      <protection locked="0"/>
    </xf>
    <xf numFmtId="49" fontId="2" fillId="6" borderId="1" xfId="0" applyNumberFormat="1" applyFont="1" applyFill="1" applyBorder="1" applyAlignment="1" applyProtection="1">
      <alignment horizontal="left" vertical="center" shrinkToFit="1"/>
      <protection locked="0"/>
    </xf>
    <xf numFmtId="49" fontId="2" fillId="6" borderId="2" xfId="0" applyNumberFormat="1" applyFont="1" applyFill="1" applyBorder="1" applyAlignment="1" applyProtection="1">
      <alignment horizontal="left" vertical="center" shrinkToFit="1"/>
      <protection locked="0"/>
    </xf>
    <xf numFmtId="0" fontId="2" fillId="0" borderId="17"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49" fontId="2" fillId="2" borderId="17" xfId="0" applyNumberFormat="1"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left" vertical="center" shrinkToFit="1"/>
      <protection locked="0"/>
    </xf>
    <xf numFmtId="49" fontId="2" fillId="2" borderId="22" xfId="0" applyNumberFormat="1" applyFont="1" applyFill="1" applyBorder="1" applyAlignment="1" applyProtection="1">
      <alignment horizontal="left" vertical="center" shrinkToFit="1"/>
      <protection locked="0"/>
    </xf>
    <xf numFmtId="0" fontId="2" fillId="9" borderId="37" xfId="0" quotePrefix="1" applyFont="1" applyFill="1" applyBorder="1" applyAlignment="1">
      <alignment horizontal="center" vertical="center" shrinkToFit="1"/>
    </xf>
    <xf numFmtId="0" fontId="2" fillId="9" borderId="38" xfId="0" applyFont="1" applyFill="1" applyBorder="1" applyAlignment="1">
      <alignment horizontal="center" vertical="center" shrinkToFit="1"/>
    </xf>
    <xf numFmtId="0" fontId="2" fillId="9" borderId="39" xfId="0" applyFont="1" applyFill="1" applyBorder="1" applyAlignment="1">
      <alignment horizontal="center" vertical="center" shrinkToFit="1"/>
    </xf>
    <xf numFmtId="0" fontId="11" fillId="2" borderId="8"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24" fillId="0" borderId="0" xfId="0" quotePrefix="1" applyFont="1" applyAlignment="1">
      <alignment horizontal="center" vertical="center"/>
    </xf>
    <xf numFmtId="0" fontId="2" fillId="3" borderId="6" xfId="0" applyFont="1" applyFill="1" applyBorder="1">
      <alignment vertical="center"/>
    </xf>
    <xf numFmtId="0" fontId="2" fillId="3" borderId="0" xfId="0" applyFont="1" applyFill="1">
      <alignment vertical="center"/>
    </xf>
    <xf numFmtId="0" fontId="2" fillId="3" borderId="23" xfId="0" applyFont="1" applyFill="1" applyBorder="1">
      <alignment vertical="center"/>
    </xf>
    <xf numFmtId="0" fontId="23" fillId="0" borderId="0" xfId="0" applyFont="1" applyAlignment="1">
      <alignment vertical="top" wrapText="1"/>
    </xf>
    <xf numFmtId="0" fontId="14" fillId="0" borderId="0" xfId="0" applyFont="1" applyAlignment="1">
      <alignment vertical="center" wrapText="1"/>
    </xf>
    <xf numFmtId="49" fontId="2" fillId="2" borderId="17" xfId="0" applyNumberFormat="1" applyFont="1" applyFill="1" applyBorder="1" applyAlignment="1" applyProtection="1">
      <alignment horizontal="center" vertical="center" shrinkToFit="1"/>
      <protection locked="0"/>
    </xf>
    <xf numFmtId="49" fontId="2" fillId="2" borderId="1" xfId="0" applyNumberFormat="1" applyFont="1" applyFill="1" applyBorder="1" applyAlignment="1" applyProtection="1">
      <alignment horizontal="center" vertical="center" shrinkToFit="1"/>
      <protection locked="0"/>
    </xf>
    <xf numFmtId="49" fontId="2" fillId="2" borderId="2" xfId="0" applyNumberFormat="1" applyFont="1" applyFill="1" applyBorder="1" applyAlignment="1" applyProtection="1">
      <alignment horizontal="center" vertical="center" shrinkToFit="1"/>
      <protection locked="0"/>
    </xf>
    <xf numFmtId="0" fontId="2" fillId="9" borderId="12" xfId="0" applyFont="1" applyFill="1" applyBorder="1" applyAlignment="1">
      <alignment horizontal="center" vertical="center" shrinkToFit="1"/>
    </xf>
    <xf numFmtId="0" fontId="2" fillId="9" borderId="11" xfId="0" applyFont="1" applyFill="1" applyBorder="1" applyAlignment="1">
      <alignment horizontal="center" vertical="center" shrinkToFit="1"/>
    </xf>
    <xf numFmtId="0" fontId="2" fillId="9" borderId="10" xfId="0" applyFont="1" applyFill="1" applyBorder="1" applyAlignment="1">
      <alignment horizontal="center" vertical="center" shrinkToFit="1"/>
    </xf>
    <xf numFmtId="0" fontId="2" fillId="9" borderId="12" xfId="0" quotePrefix="1" applyFont="1" applyFill="1" applyBorder="1" applyAlignment="1">
      <alignment horizontal="left" vertical="center" wrapText="1"/>
    </xf>
    <xf numFmtId="0" fontId="2" fillId="9" borderId="12" xfId="0" quotePrefix="1" applyFont="1" applyFill="1" applyBorder="1" applyAlignment="1">
      <alignment horizontal="center" vertical="center" wrapText="1" shrinkToFit="1"/>
    </xf>
    <xf numFmtId="0" fontId="2" fillId="9" borderId="11" xfId="0" applyFont="1" applyFill="1" applyBorder="1" applyAlignment="1">
      <alignment horizontal="center" vertical="center" wrapText="1" shrinkToFit="1"/>
    </xf>
    <xf numFmtId="0" fontId="2" fillId="9" borderId="10" xfId="0" applyFont="1" applyFill="1" applyBorder="1" applyAlignment="1">
      <alignment horizontal="center" vertical="center" wrapText="1" shrinkToFit="1"/>
    </xf>
    <xf numFmtId="0" fontId="2" fillId="9" borderId="7" xfId="0" applyFont="1" applyFill="1" applyBorder="1" applyAlignment="1">
      <alignment horizontal="center" vertical="center" wrapText="1" shrinkToFit="1"/>
    </xf>
    <xf numFmtId="0" fontId="2" fillId="9" borderId="3" xfId="0" applyFont="1" applyFill="1" applyBorder="1" applyAlignment="1">
      <alignment horizontal="center" vertical="center" wrapText="1" shrinkToFit="1"/>
    </xf>
    <xf numFmtId="0" fontId="2" fillId="9" borderId="24" xfId="0" applyFont="1" applyFill="1" applyBorder="1" applyAlignment="1">
      <alignment horizontal="center" vertical="center" wrapText="1" shrinkToFit="1"/>
    </xf>
    <xf numFmtId="0" fontId="2" fillId="3" borderId="11" xfId="0" applyFont="1" applyFill="1" applyBorder="1" applyAlignment="1">
      <alignment horizontal="center" vertical="center" shrinkToFit="1"/>
    </xf>
    <xf numFmtId="0" fontId="2" fillId="3" borderId="3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49" fontId="17" fillId="6" borderId="16" xfId="0" applyNumberFormat="1" applyFont="1" applyFill="1" applyBorder="1" applyAlignment="1" applyProtection="1">
      <alignment horizontal="center" vertical="center"/>
      <protection locked="0"/>
    </xf>
    <xf numFmtId="49" fontId="17" fillId="6" borderId="38" xfId="0" applyNumberFormat="1" applyFont="1" applyFill="1" applyBorder="1" applyAlignment="1" applyProtection="1">
      <alignment horizontal="center" vertical="center"/>
      <protection locked="0"/>
    </xf>
    <xf numFmtId="49" fontId="17" fillId="6" borderId="39" xfId="0" applyNumberFormat="1" applyFont="1" applyFill="1" applyBorder="1" applyAlignment="1" applyProtection="1">
      <alignment horizontal="center" vertical="center"/>
      <protection locked="0"/>
    </xf>
    <xf numFmtId="49" fontId="12" fillId="5" borderId="38" xfId="1" applyNumberFormat="1" applyFill="1" applyBorder="1" applyAlignment="1" applyProtection="1">
      <alignment vertical="center"/>
      <protection locked="0"/>
    </xf>
    <xf numFmtId="49" fontId="12" fillId="5" borderId="40" xfId="1" applyNumberFormat="1" applyFill="1" applyBorder="1" applyAlignment="1" applyProtection="1">
      <alignment vertical="center"/>
      <protection locked="0"/>
    </xf>
    <xf numFmtId="49" fontId="16" fillId="5" borderId="16" xfId="0" quotePrefix="1" applyNumberFormat="1" applyFont="1" applyFill="1" applyBorder="1" applyAlignment="1" applyProtection="1">
      <alignment horizontal="right" vertical="center"/>
      <protection locked="0"/>
    </xf>
    <xf numFmtId="49" fontId="16" fillId="5" borderId="38" xfId="0" applyNumberFormat="1" applyFont="1" applyFill="1" applyBorder="1" applyAlignment="1" applyProtection="1">
      <alignment horizontal="right" vertical="center"/>
      <protection locked="0"/>
    </xf>
    <xf numFmtId="49" fontId="2" fillId="2" borderId="2" xfId="0" applyNumberFormat="1" applyFont="1" applyFill="1" applyBorder="1" applyAlignment="1" applyProtection="1">
      <alignment horizontal="left" vertical="center" shrinkToFit="1"/>
      <protection locked="0"/>
    </xf>
    <xf numFmtId="0" fontId="2" fillId="9" borderId="42" xfId="0" applyFont="1" applyFill="1" applyBorder="1" applyAlignment="1">
      <alignment horizontal="center" vertical="center" shrinkToFit="1"/>
    </xf>
    <xf numFmtId="0" fontId="2" fillId="9" borderId="43" xfId="0" applyFont="1" applyFill="1" applyBorder="1" applyAlignment="1">
      <alignment horizontal="center" vertical="center" shrinkToFit="1"/>
    </xf>
    <xf numFmtId="0" fontId="2" fillId="9" borderId="44" xfId="0" applyFont="1" applyFill="1" applyBorder="1" applyAlignment="1">
      <alignment horizontal="center" vertical="center" shrinkToFit="1"/>
    </xf>
    <xf numFmtId="49" fontId="2" fillId="2" borderId="45" xfId="0" applyNumberFormat="1" applyFont="1" applyFill="1" applyBorder="1" applyAlignment="1" applyProtection="1">
      <alignment horizontal="center" vertical="center" shrinkToFit="1"/>
      <protection locked="0"/>
    </xf>
    <xf numFmtId="49" fontId="2" fillId="2" borderId="43" xfId="0" applyNumberFormat="1" applyFont="1" applyFill="1" applyBorder="1" applyAlignment="1" applyProtection="1">
      <alignment horizontal="center" vertical="center" shrinkToFit="1"/>
      <protection locked="0"/>
    </xf>
    <xf numFmtId="49" fontId="2" fillId="2" borderId="44" xfId="0" applyNumberFormat="1" applyFont="1" applyFill="1" applyBorder="1" applyAlignment="1" applyProtection="1">
      <alignment horizontal="center" vertical="center" shrinkToFit="1"/>
      <protection locked="0"/>
    </xf>
    <xf numFmtId="0" fontId="2" fillId="9" borderId="45" xfId="0" applyFont="1" applyFill="1" applyBorder="1" applyAlignment="1">
      <alignment horizontal="center" vertical="center" shrinkToFit="1"/>
    </xf>
    <xf numFmtId="0" fontId="2" fillId="7" borderId="12" xfId="0" applyFont="1" applyFill="1" applyBorder="1" applyAlignment="1">
      <alignment horizontal="center" vertical="center" shrinkToFit="1"/>
    </xf>
    <xf numFmtId="0" fontId="2" fillId="7" borderId="11" xfId="0" applyFont="1" applyFill="1" applyBorder="1" applyAlignment="1">
      <alignment horizontal="center" vertical="center" shrinkToFit="1"/>
    </xf>
    <xf numFmtId="0" fontId="2" fillId="7" borderId="32" xfId="0" applyFont="1" applyFill="1" applyBorder="1" applyAlignment="1">
      <alignment horizontal="center" vertical="center" shrinkToFit="1"/>
    </xf>
    <xf numFmtId="0" fontId="2" fillId="7" borderId="6" xfId="0" applyFont="1" applyFill="1" applyBorder="1" applyAlignment="1">
      <alignment horizontal="center" vertical="center" shrinkToFit="1"/>
    </xf>
    <xf numFmtId="0" fontId="2" fillId="7" borderId="0" xfId="0" applyFont="1" applyFill="1" applyAlignment="1">
      <alignment horizontal="center" vertical="center" shrinkToFit="1"/>
    </xf>
    <xf numFmtId="0" fontId="2" fillId="7" borderId="5" xfId="0" applyFont="1" applyFill="1" applyBorder="1" applyAlignment="1">
      <alignment horizontal="center" vertical="center" shrinkToFit="1"/>
    </xf>
    <xf numFmtId="0" fontId="2" fillId="7" borderId="85" xfId="0" applyFont="1" applyFill="1" applyBorder="1" applyAlignment="1">
      <alignment horizontal="center" vertical="center" shrinkToFit="1"/>
    </xf>
    <xf numFmtId="0" fontId="2" fillId="7" borderId="52" xfId="0" applyFont="1" applyFill="1" applyBorder="1" applyAlignment="1">
      <alignment horizontal="center" vertical="center" shrinkToFit="1"/>
    </xf>
    <xf numFmtId="0" fontId="2" fillId="7" borderId="53" xfId="0" applyFont="1" applyFill="1" applyBorder="1" applyAlignment="1">
      <alignment horizontal="center" vertical="center" shrinkToFit="1"/>
    </xf>
    <xf numFmtId="0" fontId="11" fillId="2" borderId="47" xfId="0"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24" xfId="0" applyFont="1" applyBorder="1" applyAlignment="1">
      <alignment horizontal="center" vertical="center"/>
    </xf>
    <xf numFmtId="0" fontId="14" fillId="0" borderId="17"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179" fontId="2" fillId="2" borderId="59" xfId="2" applyNumberFormat="1" applyFont="1" applyFill="1" applyBorder="1" applyAlignment="1" applyProtection="1">
      <alignment horizontal="right" vertical="center" shrinkToFit="1"/>
      <protection locked="0"/>
    </xf>
    <xf numFmtId="179" fontId="2" fillId="2" borderId="60" xfId="2" applyNumberFormat="1" applyFont="1" applyFill="1" applyBorder="1" applyAlignment="1" applyProtection="1">
      <alignment horizontal="right" vertical="center" shrinkToFit="1"/>
      <protection locked="0"/>
    </xf>
    <xf numFmtId="179" fontId="2" fillId="2" borderId="61" xfId="2" applyNumberFormat="1" applyFont="1" applyFill="1" applyBorder="1" applyAlignment="1" applyProtection="1">
      <alignment horizontal="right" vertical="center" shrinkToFit="1"/>
      <protection locked="0"/>
    </xf>
    <xf numFmtId="179" fontId="2" fillId="2" borderId="62" xfId="2" applyNumberFormat="1" applyFont="1" applyFill="1" applyBorder="1" applyAlignment="1" applyProtection="1">
      <alignment horizontal="right" vertical="center" shrinkToFit="1"/>
      <protection locked="0"/>
    </xf>
    <xf numFmtId="0" fontId="2" fillId="3" borderId="62" xfId="0" applyFont="1" applyFill="1" applyBorder="1" applyAlignment="1">
      <alignment horizontal="center" vertical="center"/>
    </xf>
    <xf numFmtId="0" fontId="2" fillId="3" borderId="63" xfId="0" applyFont="1" applyFill="1" applyBorder="1" applyAlignment="1">
      <alignment horizontal="center" vertical="center"/>
    </xf>
    <xf numFmtId="0" fontId="4" fillId="9" borderId="34" xfId="0" applyFont="1" applyFill="1" applyBorder="1" applyAlignment="1">
      <alignment horizontal="left" vertical="center"/>
    </xf>
    <xf numFmtId="0" fontId="4" fillId="9" borderId="35" xfId="0" applyFont="1" applyFill="1" applyBorder="1" applyAlignment="1">
      <alignment horizontal="left" vertical="center"/>
    </xf>
    <xf numFmtId="0" fontId="4" fillId="9" borderId="36" xfId="0" applyFont="1" applyFill="1" applyBorder="1" applyAlignment="1">
      <alignment horizontal="left" vertical="center"/>
    </xf>
    <xf numFmtId="0" fontId="2" fillId="9" borderId="14" xfId="0" applyFont="1" applyFill="1" applyBorder="1" applyAlignment="1">
      <alignment horizontal="center" vertical="center"/>
    </xf>
    <xf numFmtId="0" fontId="2" fillId="9" borderId="15" xfId="0" applyFont="1" applyFill="1" applyBorder="1" applyAlignment="1">
      <alignment horizontal="center" vertical="center"/>
    </xf>
    <xf numFmtId="0" fontId="2" fillId="9" borderId="46" xfId="0" applyFont="1" applyFill="1" applyBorder="1" applyAlignment="1">
      <alignment horizontal="center" vertical="center"/>
    </xf>
    <xf numFmtId="38" fontId="2" fillId="8" borderId="17" xfId="2" applyFont="1" applyFill="1" applyBorder="1" applyAlignment="1" applyProtection="1">
      <alignment vertical="center" shrinkToFit="1"/>
    </xf>
    <xf numFmtId="38" fontId="2" fillId="8" borderId="1" xfId="2" applyFont="1" applyFill="1" applyBorder="1" applyAlignment="1" applyProtection="1">
      <alignment vertical="center" shrinkToFit="1"/>
    </xf>
    <xf numFmtId="0" fontId="5" fillId="3" borderId="17" xfId="0" applyFont="1" applyFill="1" applyBorder="1">
      <alignment vertical="center"/>
    </xf>
    <xf numFmtId="0" fontId="5" fillId="3" borderId="22" xfId="0" applyFont="1" applyFill="1" applyBorder="1">
      <alignment vertical="center"/>
    </xf>
    <xf numFmtId="0" fontId="5" fillId="0" borderId="22" xfId="0" applyFont="1" applyBorder="1" applyAlignment="1">
      <alignment vertical="center" wrapText="1" shrinkToFit="1"/>
    </xf>
    <xf numFmtId="0" fontId="6" fillId="3" borderId="6" xfId="0" quotePrefix="1" applyFont="1" applyFill="1" applyBorder="1" applyAlignment="1">
      <alignment horizontal="left" vertical="center"/>
    </xf>
    <xf numFmtId="0" fontId="9" fillId="3" borderId="11" xfId="0" quotePrefix="1" applyFont="1" applyFill="1" applyBorder="1" applyAlignment="1">
      <alignment horizontal="left" vertical="center" wrapText="1" shrinkToFit="1"/>
    </xf>
    <xf numFmtId="0" fontId="9" fillId="3" borderId="3" xfId="0" quotePrefix="1" applyFont="1" applyFill="1" applyBorder="1" applyAlignment="1">
      <alignment horizontal="left" vertical="center" wrapText="1" shrinkToFit="1"/>
    </xf>
    <xf numFmtId="0" fontId="5" fillId="3" borderId="2" xfId="0" applyFont="1" applyFill="1" applyBorder="1" applyAlignment="1">
      <alignment vertical="center" wrapText="1"/>
    </xf>
    <xf numFmtId="0" fontId="5" fillId="2" borderId="68" xfId="0" applyFont="1" applyFill="1" applyBorder="1" applyAlignment="1" applyProtection="1">
      <alignment horizontal="center" vertical="center" shrinkToFit="1"/>
      <protection locked="0"/>
    </xf>
    <xf numFmtId="0" fontId="5" fillId="2" borderId="43"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6" fillId="3" borderId="22" xfId="0" quotePrefix="1" applyFont="1" applyFill="1" applyBorder="1" applyAlignment="1">
      <alignment horizontal="left" vertical="center" shrinkToFit="1"/>
    </xf>
    <xf numFmtId="179" fontId="2" fillId="2" borderId="47" xfId="2" applyNumberFormat="1" applyFont="1" applyFill="1" applyBorder="1" applyAlignment="1" applyProtection="1">
      <alignment horizontal="right" vertical="center" shrinkToFit="1"/>
      <protection locked="0"/>
    </xf>
    <xf numFmtId="179" fontId="2" fillId="2" borderId="83" xfId="2" applyNumberFormat="1" applyFont="1" applyFill="1" applyBorder="1" applyAlignment="1" applyProtection="1">
      <alignment horizontal="right" vertical="center" shrinkToFit="1"/>
      <protection locked="0"/>
    </xf>
    <xf numFmtId="0" fontId="5" fillId="0" borderId="3" xfId="0" applyFont="1" applyBorder="1">
      <alignment vertical="center"/>
    </xf>
    <xf numFmtId="0" fontId="6" fillId="3" borderId="6" xfId="0" quotePrefix="1" applyFont="1" applyFill="1" applyBorder="1" applyAlignment="1">
      <alignment horizontal="left" vertical="center" wrapText="1"/>
    </xf>
    <xf numFmtId="0" fontId="6" fillId="3" borderId="23" xfId="0" quotePrefix="1" applyFont="1" applyFill="1" applyBorder="1" applyAlignment="1">
      <alignment horizontal="left" vertical="center" wrapText="1"/>
    </xf>
    <xf numFmtId="0" fontId="6" fillId="3" borderId="6" xfId="0" applyFont="1" applyFill="1" applyBorder="1" applyAlignment="1">
      <alignment horizontal="left" vertical="center"/>
    </xf>
    <xf numFmtId="0" fontId="25" fillId="0" borderId="0" xfId="0" quotePrefix="1" applyFont="1" applyAlignment="1">
      <alignment horizontal="left" vertical="center"/>
    </xf>
    <xf numFmtId="0" fontId="5" fillId="3" borderId="22" xfId="0" applyFont="1" applyFill="1" applyBorder="1" applyAlignment="1">
      <alignment vertical="center" wrapText="1"/>
    </xf>
    <xf numFmtId="38" fontId="2" fillId="8" borderId="17" xfId="2" applyFont="1" applyFill="1" applyBorder="1" applyAlignment="1" applyProtection="1">
      <alignment horizontal="center" vertical="center" shrinkToFit="1"/>
      <protection locked="0"/>
    </xf>
    <xf numFmtId="38" fontId="2" fillId="8" borderId="1" xfId="2" applyFont="1" applyFill="1" applyBorder="1" applyAlignment="1" applyProtection="1">
      <alignment horizontal="center" vertical="center" shrinkToFit="1"/>
      <protection locked="0"/>
    </xf>
    <xf numFmtId="0" fontId="5" fillId="0" borderId="17"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49" fontId="2" fillId="2" borderId="0" xfId="0" applyNumberFormat="1" applyFont="1" applyFill="1" applyAlignment="1" applyProtection="1">
      <alignment vertical="center" shrinkToFit="1"/>
      <protection locked="0"/>
    </xf>
    <xf numFmtId="0" fontId="26" fillId="0" borderId="0" xfId="0" applyFont="1">
      <alignment vertical="center"/>
    </xf>
  </cellXfs>
  <cellStyles count="3">
    <cellStyle name="ハイパーリンク" xfId="1" builtinId="8"/>
    <cellStyle name="桁区切り" xfId="2" builtinId="6"/>
    <cellStyle name="標準" xfId="0" builtinId="0"/>
  </cellStyles>
  <dxfs count="15">
    <dxf>
      <font>
        <color theme="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colors>
    <mruColors>
      <color rgb="FFFF66FF"/>
      <color rgb="FFFFFF99"/>
      <color rgb="FF3333FF"/>
      <color rgb="FF66FFFF"/>
      <color rgb="FFCCFFCC"/>
      <color rgb="FFFFCC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114300</xdr:colOff>
      <xdr:row>101</xdr:row>
      <xdr:rowOff>28575</xdr:rowOff>
    </xdr:from>
    <xdr:to>
      <xdr:col>11</xdr:col>
      <xdr:colOff>190500</xdr:colOff>
      <xdr:row>115</xdr:row>
      <xdr:rowOff>0</xdr:rowOff>
    </xdr:to>
    <xdr:sp macro="" textlink="">
      <xdr:nvSpPr>
        <xdr:cNvPr id="22811" name="AutoShape 7">
          <a:extLst>
            <a:ext uri="{FF2B5EF4-FFF2-40B4-BE49-F238E27FC236}">
              <a16:creationId xmlns:a16="http://schemas.microsoft.com/office/drawing/2014/main" id="{00000000-0008-0000-0000-00001B590000}"/>
            </a:ext>
          </a:extLst>
        </xdr:cNvPr>
        <xdr:cNvSpPr>
          <a:spLocks/>
        </xdr:cNvSpPr>
      </xdr:nvSpPr>
      <xdr:spPr bwMode="auto">
        <a:xfrm>
          <a:off x="2181225" y="23002875"/>
          <a:ext cx="76200" cy="3438525"/>
        </a:xfrm>
        <a:prstGeom prst="leftBracket">
          <a:avLst>
            <a:gd name="adj" fmla="val 543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152400</xdr:colOff>
      <xdr:row>356</xdr:row>
      <xdr:rowOff>57150</xdr:rowOff>
    </xdr:from>
    <xdr:to>
      <xdr:col>2</xdr:col>
      <xdr:colOff>66675</xdr:colOff>
      <xdr:row>364</xdr:row>
      <xdr:rowOff>171450</xdr:rowOff>
    </xdr:to>
    <xdr:sp macro="" textlink="">
      <xdr:nvSpPr>
        <xdr:cNvPr id="22812" name="AutoShape 18">
          <a:extLst>
            <a:ext uri="{FF2B5EF4-FFF2-40B4-BE49-F238E27FC236}">
              <a16:creationId xmlns:a16="http://schemas.microsoft.com/office/drawing/2014/main" id="{00000000-0008-0000-0000-00001C590000}"/>
            </a:ext>
          </a:extLst>
        </xdr:cNvPr>
        <xdr:cNvSpPr>
          <a:spLocks/>
        </xdr:cNvSpPr>
      </xdr:nvSpPr>
      <xdr:spPr bwMode="auto">
        <a:xfrm>
          <a:off x="219075" y="76752450"/>
          <a:ext cx="123825" cy="2133600"/>
        </a:xfrm>
        <a:prstGeom prst="leftBracket">
          <a:avLst>
            <a:gd name="adj" fmla="val 1250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95250</xdr:colOff>
      <xdr:row>188</xdr:row>
      <xdr:rowOff>47625</xdr:rowOff>
    </xdr:from>
    <xdr:to>
      <xdr:col>7</xdr:col>
      <xdr:colOff>152400</xdr:colOff>
      <xdr:row>192</xdr:row>
      <xdr:rowOff>38100</xdr:rowOff>
    </xdr:to>
    <xdr:sp macro="" textlink="">
      <xdr:nvSpPr>
        <xdr:cNvPr id="22813" name="AutoShape 38">
          <a:extLst>
            <a:ext uri="{FF2B5EF4-FFF2-40B4-BE49-F238E27FC236}">
              <a16:creationId xmlns:a16="http://schemas.microsoft.com/office/drawing/2014/main" id="{00000000-0008-0000-0000-00001D590000}"/>
            </a:ext>
          </a:extLst>
        </xdr:cNvPr>
        <xdr:cNvSpPr>
          <a:spLocks noChangeArrowheads="1"/>
        </xdr:cNvSpPr>
      </xdr:nvSpPr>
      <xdr:spPr bwMode="auto">
        <a:xfrm>
          <a:off x="161925" y="37880925"/>
          <a:ext cx="1257300" cy="381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114300</xdr:colOff>
      <xdr:row>149</xdr:row>
      <xdr:rowOff>0</xdr:rowOff>
    </xdr:from>
    <xdr:to>
      <xdr:col>25</xdr:col>
      <xdr:colOff>0</xdr:colOff>
      <xdr:row>153</xdr:row>
      <xdr:rowOff>66675</xdr:rowOff>
    </xdr:to>
    <xdr:grpSp>
      <xdr:nvGrpSpPr>
        <xdr:cNvPr id="22815" name="Group 60">
          <a:extLst>
            <a:ext uri="{FF2B5EF4-FFF2-40B4-BE49-F238E27FC236}">
              <a16:creationId xmlns:a16="http://schemas.microsoft.com/office/drawing/2014/main" id="{00000000-0008-0000-0000-00001F590000}"/>
            </a:ext>
          </a:extLst>
        </xdr:cNvPr>
        <xdr:cNvGrpSpPr>
          <a:grpSpLocks/>
        </xdr:cNvGrpSpPr>
      </xdr:nvGrpSpPr>
      <xdr:grpSpPr bwMode="auto">
        <a:xfrm>
          <a:off x="4943061" y="35176239"/>
          <a:ext cx="92765" cy="638175"/>
          <a:chOff x="496" y="8482"/>
          <a:chExt cx="9" cy="63"/>
        </a:xfrm>
      </xdr:grpSpPr>
      <xdr:sp macro="" textlink="">
        <xdr:nvSpPr>
          <xdr:cNvPr id="22959" name="Freeform 43">
            <a:extLst>
              <a:ext uri="{FF2B5EF4-FFF2-40B4-BE49-F238E27FC236}">
                <a16:creationId xmlns:a16="http://schemas.microsoft.com/office/drawing/2014/main" id="{00000000-0008-0000-0000-0000AF590000}"/>
              </a:ext>
            </a:extLst>
          </xdr:cNvPr>
          <xdr:cNvSpPr>
            <a:spLocks/>
          </xdr:cNvSpPr>
        </xdr:nvSpPr>
        <xdr:spPr bwMode="auto">
          <a:xfrm>
            <a:off x="496" y="8482"/>
            <a:ext cx="9" cy="63"/>
          </a:xfrm>
          <a:custGeom>
            <a:avLst/>
            <a:gdLst>
              <a:gd name="T0" fmla="*/ 0 w 9"/>
              <a:gd name="T1" fmla="*/ 0 h 63"/>
              <a:gd name="T2" fmla="*/ 0 w 9"/>
              <a:gd name="T3" fmla="*/ 63 h 63"/>
              <a:gd name="T4" fmla="*/ 9 w 9"/>
              <a:gd name="T5" fmla="*/ 63 h 63"/>
              <a:gd name="T6" fmla="*/ 0 60000 65536"/>
              <a:gd name="T7" fmla="*/ 0 60000 65536"/>
              <a:gd name="T8" fmla="*/ 0 60000 65536"/>
              <a:gd name="T9" fmla="*/ 0 w 9"/>
              <a:gd name="T10" fmla="*/ 0 h 63"/>
              <a:gd name="T11" fmla="*/ 9 w 9"/>
              <a:gd name="T12" fmla="*/ 63 h 63"/>
            </a:gdLst>
            <a:ahLst/>
            <a:cxnLst>
              <a:cxn ang="T6">
                <a:pos x="T0" y="T1"/>
              </a:cxn>
              <a:cxn ang="T7">
                <a:pos x="T2" y="T3"/>
              </a:cxn>
              <a:cxn ang="T8">
                <a:pos x="T4" y="T5"/>
              </a:cxn>
            </a:cxnLst>
            <a:rect l="T9" t="T10" r="T11" b="T12"/>
            <a:pathLst>
              <a:path w="9" h="63">
                <a:moveTo>
                  <a:pt x="0" y="0"/>
                </a:moveTo>
                <a:lnTo>
                  <a:pt x="0" y="63"/>
                </a:lnTo>
                <a:lnTo>
                  <a:pt x="9" y="63"/>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2960" name="Line 44">
            <a:extLst>
              <a:ext uri="{FF2B5EF4-FFF2-40B4-BE49-F238E27FC236}">
                <a16:creationId xmlns:a16="http://schemas.microsoft.com/office/drawing/2014/main" id="{00000000-0008-0000-0000-0000B0590000}"/>
              </a:ext>
            </a:extLst>
          </xdr:cNvPr>
          <xdr:cNvSpPr>
            <a:spLocks noChangeShapeType="1"/>
          </xdr:cNvSpPr>
        </xdr:nvSpPr>
        <xdr:spPr bwMode="auto">
          <a:xfrm>
            <a:off x="496" y="8514"/>
            <a:ext cx="9"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123825</xdr:colOff>
      <xdr:row>156</xdr:row>
      <xdr:rowOff>0</xdr:rowOff>
    </xdr:from>
    <xdr:to>
      <xdr:col>25</xdr:col>
      <xdr:colOff>0</xdr:colOff>
      <xdr:row>161</xdr:row>
      <xdr:rowOff>85725</xdr:rowOff>
    </xdr:to>
    <xdr:grpSp>
      <xdr:nvGrpSpPr>
        <xdr:cNvPr id="22816" name="Group 61">
          <a:extLst>
            <a:ext uri="{FF2B5EF4-FFF2-40B4-BE49-F238E27FC236}">
              <a16:creationId xmlns:a16="http://schemas.microsoft.com/office/drawing/2014/main" id="{00000000-0008-0000-0000-000020590000}"/>
            </a:ext>
          </a:extLst>
        </xdr:cNvPr>
        <xdr:cNvGrpSpPr>
          <a:grpSpLocks/>
        </xdr:cNvGrpSpPr>
      </xdr:nvGrpSpPr>
      <xdr:grpSpPr bwMode="auto">
        <a:xfrm>
          <a:off x="4952586" y="36153587"/>
          <a:ext cx="83240" cy="731768"/>
          <a:chOff x="497" y="8578"/>
          <a:chExt cx="8" cy="73"/>
        </a:xfrm>
      </xdr:grpSpPr>
      <xdr:sp macro="" textlink="">
        <xdr:nvSpPr>
          <xdr:cNvPr id="22957" name="Freeform 47">
            <a:extLst>
              <a:ext uri="{FF2B5EF4-FFF2-40B4-BE49-F238E27FC236}">
                <a16:creationId xmlns:a16="http://schemas.microsoft.com/office/drawing/2014/main" id="{00000000-0008-0000-0000-0000AD590000}"/>
              </a:ext>
            </a:extLst>
          </xdr:cNvPr>
          <xdr:cNvSpPr>
            <a:spLocks/>
          </xdr:cNvSpPr>
        </xdr:nvSpPr>
        <xdr:spPr bwMode="auto">
          <a:xfrm>
            <a:off x="497" y="8578"/>
            <a:ext cx="8" cy="73"/>
          </a:xfrm>
          <a:custGeom>
            <a:avLst/>
            <a:gdLst>
              <a:gd name="T0" fmla="*/ 0 w 9"/>
              <a:gd name="T1" fmla="*/ 0 h 74"/>
              <a:gd name="T2" fmla="*/ 0 w 9"/>
              <a:gd name="T3" fmla="*/ 45 h 74"/>
              <a:gd name="T4" fmla="*/ 4 w 9"/>
              <a:gd name="T5" fmla="*/ 45 h 74"/>
              <a:gd name="T6" fmla="*/ 0 60000 65536"/>
              <a:gd name="T7" fmla="*/ 0 60000 65536"/>
              <a:gd name="T8" fmla="*/ 0 60000 65536"/>
              <a:gd name="T9" fmla="*/ 0 w 9"/>
              <a:gd name="T10" fmla="*/ 0 h 74"/>
              <a:gd name="T11" fmla="*/ 9 w 9"/>
              <a:gd name="T12" fmla="*/ 74 h 74"/>
            </a:gdLst>
            <a:ahLst/>
            <a:cxnLst>
              <a:cxn ang="T6">
                <a:pos x="T0" y="T1"/>
              </a:cxn>
              <a:cxn ang="T7">
                <a:pos x="T2" y="T3"/>
              </a:cxn>
              <a:cxn ang="T8">
                <a:pos x="T4" y="T5"/>
              </a:cxn>
            </a:cxnLst>
            <a:rect l="T9" t="T10" r="T11" b="T12"/>
            <a:pathLst>
              <a:path w="9" h="74">
                <a:moveTo>
                  <a:pt x="0" y="0"/>
                </a:moveTo>
                <a:lnTo>
                  <a:pt x="0" y="74"/>
                </a:lnTo>
                <a:lnTo>
                  <a:pt x="9" y="74"/>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2958" name="Line 48">
            <a:extLst>
              <a:ext uri="{FF2B5EF4-FFF2-40B4-BE49-F238E27FC236}">
                <a16:creationId xmlns:a16="http://schemas.microsoft.com/office/drawing/2014/main" id="{00000000-0008-0000-0000-0000AE590000}"/>
              </a:ext>
            </a:extLst>
          </xdr:cNvPr>
          <xdr:cNvSpPr>
            <a:spLocks noChangeShapeType="1"/>
          </xdr:cNvSpPr>
        </xdr:nvSpPr>
        <xdr:spPr bwMode="auto">
          <a:xfrm>
            <a:off x="497" y="8618"/>
            <a:ext cx="8"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114300</xdr:colOff>
      <xdr:row>164</xdr:row>
      <xdr:rowOff>0</xdr:rowOff>
    </xdr:from>
    <xdr:to>
      <xdr:col>25</xdr:col>
      <xdr:colOff>0</xdr:colOff>
      <xdr:row>169</xdr:row>
      <xdr:rowOff>76200</xdr:rowOff>
    </xdr:to>
    <xdr:grpSp>
      <xdr:nvGrpSpPr>
        <xdr:cNvPr id="22817" name="Group 62">
          <a:extLst>
            <a:ext uri="{FF2B5EF4-FFF2-40B4-BE49-F238E27FC236}">
              <a16:creationId xmlns:a16="http://schemas.microsoft.com/office/drawing/2014/main" id="{00000000-0008-0000-0000-000021590000}"/>
            </a:ext>
          </a:extLst>
        </xdr:cNvPr>
        <xdr:cNvGrpSpPr>
          <a:grpSpLocks/>
        </xdr:cNvGrpSpPr>
      </xdr:nvGrpSpPr>
      <xdr:grpSpPr bwMode="auto">
        <a:xfrm>
          <a:off x="4943061" y="37205478"/>
          <a:ext cx="92765" cy="780222"/>
          <a:chOff x="496" y="8682"/>
          <a:chExt cx="9" cy="72"/>
        </a:xfrm>
      </xdr:grpSpPr>
      <xdr:sp macro="" textlink="">
        <xdr:nvSpPr>
          <xdr:cNvPr id="22955" name="Freeform 51">
            <a:extLst>
              <a:ext uri="{FF2B5EF4-FFF2-40B4-BE49-F238E27FC236}">
                <a16:creationId xmlns:a16="http://schemas.microsoft.com/office/drawing/2014/main" id="{00000000-0008-0000-0000-0000AB590000}"/>
              </a:ext>
            </a:extLst>
          </xdr:cNvPr>
          <xdr:cNvSpPr>
            <a:spLocks/>
          </xdr:cNvSpPr>
        </xdr:nvSpPr>
        <xdr:spPr bwMode="auto">
          <a:xfrm>
            <a:off x="496" y="8682"/>
            <a:ext cx="9" cy="72"/>
          </a:xfrm>
          <a:custGeom>
            <a:avLst/>
            <a:gdLst>
              <a:gd name="T0" fmla="*/ 0 w 9"/>
              <a:gd name="T1" fmla="*/ 0 h 74"/>
              <a:gd name="T2" fmla="*/ 0 w 9"/>
              <a:gd name="T3" fmla="*/ 35 h 74"/>
              <a:gd name="T4" fmla="*/ 9 w 9"/>
              <a:gd name="T5" fmla="*/ 35 h 74"/>
              <a:gd name="T6" fmla="*/ 0 60000 65536"/>
              <a:gd name="T7" fmla="*/ 0 60000 65536"/>
              <a:gd name="T8" fmla="*/ 0 60000 65536"/>
              <a:gd name="T9" fmla="*/ 0 w 9"/>
              <a:gd name="T10" fmla="*/ 0 h 74"/>
              <a:gd name="T11" fmla="*/ 9 w 9"/>
              <a:gd name="T12" fmla="*/ 74 h 74"/>
            </a:gdLst>
            <a:ahLst/>
            <a:cxnLst>
              <a:cxn ang="T6">
                <a:pos x="T0" y="T1"/>
              </a:cxn>
              <a:cxn ang="T7">
                <a:pos x="T2" y="T3"/>
              </a:cxn>
              <a:cxn ang="T8">
                <a:pos x="T4" y="T5"/>
              </a:cxn>
            </a:cxnLst>
            <a:rect l="T9" t="T10" r="T11" b="T12"/>
            <a:pathLst>
              <a:path w="9" h="74">
                <a:moveTo>
                  <a:pt x="0" y="0"/>
                </a:moveTo>
                <a:lnTo>
                  <a:pt x="0" y="74"/>
                </a:lnTo>
                <a:lnTo>
                  <a:pt x="9" y="74"/>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2956" name="Line 52">
            <a:extLst>
              <a:ext uri="{FF2B5EF4-FFF2-40B4-BE49-F238E27FC236}">
                <a16:creationId xmlns:a16="http://schemas.microsoft.com/office/drawing/2014/main" id="{00000000-0008-0000-0000-0000AC590000}"/>
              </a:ext>
            </a:extLst>
          </xdr:cNvPr>
          <xdr:cNvSpPr>
            <a:spLocks noChangeShapeType="1"/>
          </xdr:cNvSpPr>
        </xdr:nvSpPr>
        <xdr:spPr bwMode="auto">
          <a:xfrm>
            <a:off x="496" y="8722"/>
            <a:ext cx="9"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95250</xdr:colOff>
      <xdr:row>239</xdr:row>
      <xdr:rowOff>47625</xdr:rowOff>
    </xdr:from>
    <xdr:to>
      <xdr:col>7</xdr:col>
      <xdr:colOff>152400</xdr:colOff>
      <xdr:row>242</xdr:row>
      <xdr:rowOff>38100</xdr:rowOff>
    </xdr:to>
    <xdr:sp macro="" textlink="">
      <xdr:nvSpPr>
        <xdr:cNvPr id="22818" name="AutoShape 58">
          <a:extLst>
            <a:ext uri="{FF2B5EF4-FFF2-40B4-BE49-F238E27FC236}">
              <a16:creationId xmlns:a16="http://schemas.microsoft.com/office/drawing/2014/main" id="{00000000-0008-0000-0000-000022590000}"/>
            </a:ext>
          </a:extLst>
        </xdr:cNvPr>
        <xdr:cNvSpPr>
          <a:spLocks noChangeArrowheads="1"/>
        </xdr:cNvSpPr>
      </xdr:nvSpPr>
      <xdr:spPr bwMode="auto">
        <a:xfrm>
          <a:off x="161925" y="47253525"/>
          <a:ext cx="1257300"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114300</xdr:colOff>
      <xdr:row>172</xdr:row>
      <xdr:rowOff>0</xdr:rowOff>
    </xdr:from>
    <xdr:to>
      <xdr:col>25</xdr:col>
      <xdr:colOff>0</xdr:colOff>
      <xdr:row>176</xdr:row>
      <xdr:rowOff>76200</xdr:rowOff>
    </xdr:to>
    <xdr:grpSp>
      <xdr:nvGrpSpPr>
        <xdr:cNvPr id="22819" name="Group 66">
          <a:extLst>
            <a:ext uri="{FF2B5EF4-FFF2-40B4-BE49-F238E27FC236}">
              <a16:creationId xmlns:a16="http://schemas.microsoft.com/office/drawing/2014/main" id="{00000000-0008-0000-0000-000023590000}"/>
            </a:ext>
          </a:extLst>
        </xdr:cNvPr>
        <xdr:cNvGrpSpPr>
          <a:grpSpLocks/>
        </xdr:cNvGrpSpPr>
      </xdr:nvGrpSpPr>
      <xdr:grpSpPr bwMode="auto">
        <a:xfrm>
          <a:off x="4943061" y="38315348"/>
          <a:ext cx="92765" cy="556591"/>
          <a:chOff x="496" y="8786"/>
          <a:chExt cx="9" cy="56"/>
        </a:xfrm>
      </xdr:grpSpPr>
      <xdr:sp macro="" textlink="">
        <xdr:nvSpPr>
          <xdr:cNvPr id="22953" name="Freeform 64">
            <a:extLst>
              <a:ext uri="{FF2B5EF4-FFF2-40B4-BE49-F238E27FC236}">
                <a16:creationId xmlns:a16="http://schemas.microsoft.com/office/drawing/2014/main" id="{00000000-0008-0000-0000-0000A9590000}"/>
              </a:ext>
            </a:extLst>
          </xdr:cNvPr>
          <xdr:cNvSpPr>
            <a:spLocks/>
          </xdr:cNvSpPr>
        </xdr:nvSpPr>
        <xdr:spPr bwMode="auto">
          <a:xfrm>
            <a:off x="496" y="8786"/>
            <a:ext cx="9" cy="56"/>
          </a:xfrm>
          <a:custGeom>
            <a:avLst/>
            <a:gdLst>
              <a:gd name="T0" fmla="*/ 0 w 9"/>
              <a:gd name="T1" fmla="*/ 0 h 63"/>
              <a:gd name="T2" fmla="*/ 0 w 9"/>
              <a:gd name="T3" fmla="*/ 4 h 63"/>
              <a:gd name="T4" fmla="*/ 9 w 9"/>
              <a:gd name="T5" fmla="*/ 4 h 63"/>
              <a:gd name="T6" fmla="*/ 0 60000 65536"/>
              <a:gd name="T7" fmla="*/ 0 60000 65536"/>
              <a:gd name="T8" fmla="*/ 0 60000 65536"/>
              <a:gd name="T9" fmla="*/ 0 w 9"/>
              <a:gd name="T10" fmla="*/ 0 h 63"/>
              <a:gd name="T11" fmla="*/ 9 w 9"/>
              <a:gd name="T12" fmla="*/ 63 h 63"/>
            </a:gdLst>
            <a:ahLst/>
            <a:cxnLst>
              <a:cxn ang="T6">
                <a:pos x="T0" y="T1"/>
              </a:cxn>
              <a:cxn ang="T7">
                <a:pos x="T2" y="T3"/>
              </a:cxn>
              <a:cxn ang="T8">
                <a:pos x="T4" y="T5"/>
              </a:cxn>
            </a:cxnLst>
            <a:rect l="T9" t="T10" r="T11" b="T12"/>
            <a:pathLst>
              <a:path w="9" h="63">
                <a:moveTo>
                  <a:pt x="0" y="0"/>
                </a:moveTo>
                <a:lnTo>
                  <a:pt x="0" y="63"/>
                </a:lnTo>
                <a:lnTo>
                  <a:pt x="9" y="63"/>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2954" name="Line 65">
            <a:extLst>
              <a:ext uri="{FF2B5EF4-FFF2-40B4-BE49-F238E27FC236}">
                <a16:creationId xmlns:a16="http://schemas.microsoft.com/office/drawing/2014/main" id="{00000000-0008-0000-0000-0000AA590000}"/>
              </a:ext>
            </a:extLst>
          </xdr:cNvPr>
          <xdr:cNvSpPr>
            <a:spLocks noChangeShapeType="1"/>
          </xdr:cNvSpPr>
        </xdr:nvSpPr>
        <xdr:spPr bwMode="auto">
          <a:xfrm>
            <a:off x="496" y="8818"/>
            <a:ext cx="9"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114300</xdr:colOff>
      <xdr:row>179</xdr:row>
      <xdr:rowOff>0</xdr:rowOff>
    </xdr:from>
    <xdr:to>
      <xdr:col>25</xdr:col>
      <xdr:colOff>0</xdr:colOff>
      <xdr:row>183</xdr:row>
      <xdr:rowOff>76200</xdr:rowOff>
    </xdr:to>
    <xdr:grpSp>
      <xdr:nvGrpSpPr>
        <xdr:cNvPr id="22820" name="Group 67">
          <a:extLst>
            <a:ext uri="{FF2B5EF4-FFF2-40B4-BE49-F238E27FC236}">
              <a16:creationId xmlns:a16="http://schemas.microsoft.com/office/drawing/2014/main" id="{00000000-0008-0000-0000-000024590000}"/>
            </a:ext>
          </a:extLst>
        </xdr:cNvPr>
        <xdr:cNvGrpSpPr>
          <a:grpSpLocks/>
        </xdr:cNvGrpSpPr>
      </xdr:nvGrpSpPr>
      <xdr:grpSpPr bwMode="auto">
        <a:xfrm>
          <a:off x="4943061" y="39201587"/>
          <a:ext cx="92765" cy="556591"/>
          <a:chOff x="496" y="8786"/>
          <a:chExt cx="9" cy="56"/>
        </a:xfrm>
      </xdr:grpSpPr>
      <xdr:sp macro="" textlink="">
        <xdr:nvSpPr>
          <xdr:cNvPr id="22951" name="Freeform 68">
            <a:extLst>
              <a:ext uri="{FF2B5EF4-FFF2-40B4-BE49-F238E27FC236}">
                <a16:creationId xmlns:a16="http://schemas.microsoft.com/office/drawing/2014/main" id="{00000000-0008-0000-0000-0000A7590000}"/>
              </a:ext>
            </a:extLst>
          </xdr:cNvPr>
          <xdr:cNvSpPr>
            <a:spLocks/>
          </xdr:cNvSpPr>
        </xdr:nvSpPr>
        <xdr:spPr bwMode="auto">
          <a:xfrm>
            <a:off x="496" y="8786"/>
            <a:ext cx="9" cy="56"/>
          </a:xfrm>
          <a:custGeom>
            <a:avLst/>
            <a:gdLst>
              <a:gd name="T0" fmla="*/ 0 w 9"/>
              <a:gd name="T1" fmla="*/ 0 h 63"/>
              <a:gd name="T2" fmla="*/ 0 w 9"/>
              <a:gd name="T3" fmla="*/ 4 h 63"/>
              <a:gd name="T4" fmla="*/ 9 w 9"/>
              <a:gd name="T5" fmla="*/ 4 h 63"/>
              <a:gd name="T6" fmla="*/ 0 60000 65536"/>
              <a:gd name="T7" fmla="*/ 0 60000 65536"/>
              <a:gd name="T8" fmla="*/ 0 60000 65536"/>
              <a:gd name="T9" fmla="*/ 0 w 9"/>
              <a:gd name="T10" fmla="*/ 0 h 63"/>
              <a:gd name="T11" fmla="*/ 9 w 9"/>
              <a:gd name="T12" fmla="*/ 63 h 63"/>
            </a:gdLst>
            <a:ahLst/>
            <a:cxnLst>
              <a:cxn ang="T6">
                <a:pos x="T0" y="T1"/>
              </a:cxn>
              <a:cxn ang="T7">
                <a:pos x="T2" y="T3"/>
              </a:cxn>
              <a:cxn ang="T8">
                <a:pos x="T4" y="T5"/>
              </a:cxn>
            </a:cxnLst>
            <a:rect l="T9" t="T10" r="T11" b="T12"/>
            <a:pathLst>
              <a:path w="9" h="63">
                <a:moveTo>
                  <a:pt x="0" y="0"/>
                </a:moveTo>
                <a:lnTo>
                  <a:pt x="0" y="63"/>
                </a:lnTo>
                <a:lnTo>
                  <a:pt x="9" y="63"/>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2952" name="Line 69">
            <a:extLst>
              <a:ext uri="{FF2B5EF4-FFF2-40B4-BE49-F238E27FC236}">
                <a16:creationId xmlns:a16="http://schemas.microsoft.com/office/drawing/2014/main" id="{00000000-0008-0000-0000-0000A8590000}"/>
              </a:ext>
            </a:extLst>
          </xdr:cNvPr>
          <xdr:cNvSpPr>
            <a:spLocks noChangeShapeType="1"/>
          </xdr:cNvSpPr>
        </xdr:nvSpPr>
        <xdr:spPr bwMode="auto">
          <a:xfrm>
            <a:off x="496" y="8818"/>
            <a:ext cx="9"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185</xdr:row>
      <xdr:rowOff>85725</xdr:rowOff>
    </xdr:from>
    <xdr:to>
      <xdr:col>25</xdr:col>
      <xdr:colOff>0</xdr:colOff>
      <xdr:row>189</xdr:row>
      <xdr:rowOff>85725</xdr:rowOff>
    </xdr:to>
    <xdr:grpSp>
      <xdr:nvGrpSpPr>
        <xdr:cNvPr id="22821" name="Group 74">
          <a:extLst>
            <a:ext uri="{FF2B5EF4-FFF2-40B4-BE49-F238E27FC236}">
              <a16:creationId xmlns:a16="http://schemas.microsoft.com/office/drawing/2014/main" id="{00000000-0008-0000-0000-000025590000}"/>
            </a:ext>
          </a:extLst>
        </xdr:cNvPr>
        <xdr:cNvGrpSpPr>
          <a:grpSpLocks/>
        </xdr:cNvGrpSpPr>
      </xdr:nvGrpSpPr>
      <xdr:grpSpPr bwMode="auto">
        <a:xfrm>
          <a:off x="4828761" y="40007899"/>
          <a:ext cx="207065" cy="571500"/>
          <a:chOff x="484" y="8955"/>
          <a:chExt cx="21" cy="56"/>
        </a:xfrm>
      </xdr:grpSpPr>
      <xdr:grpSp>
        <xdr:nvGrpSpPr>
          <xdr:cNvPr id="22947" name="Group 70">
            <a:extLst>
              <a:ext uri="{FF2B5EF4-FFF2-40B4-BE49-F238E27FC236}">
                <a16:creationId xmlns:a16="http://schemas.microsoft.com/office/drawing/2014/main" id="{00000000-0008-0000-0000-0000A3590000}"/>
              </a:ext>
            </a:extLst>
          </xdr:cNvPr>
          <xdr:cNvGrpSpPr>
            <a:grpSpLocks/>
          </xdr:cNvGrpSpPr>
        </xdr:nvGrpSpPr>
        <xdr:grpSpPr bwMode="auto">
          <a:xfrm>
            <a:off x="496" y="8955"/>
            <a:ext cx="9" cy="56"/>
            <a:chOff x="496" y="8786"/>
            <a:chExt cx="9" cy="56"/>
          </a:xfrm>
        </xdr:grpSpPr>
        <xdr:sp macro="" textlink="">
          <xdr:nvSpPr>
            <xdr:cNvPr id="22949" name="Freeform 71">
              <a:extLst>
                <a:ext uri="{FF2B5EF4-FFF2-40B4-BE49-F238E27FC236}">
                  <a16:creationId xmlns:a16="http://schemas.microsoft.com/office/drawing/2014/main" id="{00000000-0008-0000-0000-0000A5590000}"/>
                </a:ext>
              </a:extLst>
            </xdr:cNvPr>
            <xdr:cNvSpPr>
              <a:spLocks/>
            </xdr:cNvSpPr>
          </xdr:nvSpPr>
          <xdr:spPr bwMode="auto">
            <a:xfrm>
              <a:off x="496" y="8786"/>
              <a:ext cx="9" cy="56"/>
            </a:xfrm>
            <a:custGeom>
              <a:avLst/>
              <a:gdLst>
                <a:gd name="T0" fmla="*/ 0 w 9"/>
                <a:gd name="T1" fmla="*/ 0 h 63"/>
                <a:gd name="T2" fmla="*/ 0 w 9"/>
                <a:gd name="T3" fmla="*/ 4 h 63"/>
                <a:gd name="T4" fmla="*/ 9 w 9"/>
                <a:gd name="T5" fmla="*/ 4 h 63"/>
                <a:gd name="T6" fmla="*/ 0 60000 65536"/>
                <a:gd name="T7" fmla="*/ 0 60000 65536"/>
                <a:gd name="T8" fmla="*/ 0 60000 65536"/>
                <a:gd name="T9" fmla="*/ 0 w 9"/>
                <a:gd name="T10" fmla="*/ 0 h 63"/>
                <a:gd name="T11" fmla="*/ 9 w 9"/>
                <a:gd name="T12" fmla="*/ 63 h 63"/>
              </a:gdLst>
              <a:ahLst/>
              <a:cxnLst>
                <a:cxn ang="T6">
                  <a:pos x="T0" y="T1"/>
                </a:cxn>
                <a:cxn ang="T7">
                  <a:pos x="T2" y="T3"/>
                </a:cxn>
                <a:cxn ang="T8">
                  <a:pos x="T4" y="T5"/>
                </a:cxn>
              </a:cxnLst>
              <a:rect l="T9" t="T10" r="T11" b="T12"/>
              <a:pathLst>
                <a:path w="9" h="63">
                  <a:moveTo>
                    <a:pt x="0" y="0"/>
                  </a:moveTo>
                  <a:lnTo>
                    <a:pt x="0" y="63"/>
                  </a:lnTo>
                  <a:lnTo>
                    <a:pt x="9" y="63"/>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2950" name="Line 72">
              <a:extLst>
                <a:ext uri="{FF2B5EF4-FFF2-40B4-BE49-F238E27FC236}">
                  <a16:creationId xmlns:a16="http://schemas.microsoft.com/office/drawing/2014/main" id="{00000000-0008-0000-0000-0000A6590000}"/>
                </a:ext>
              </a:extLst>
            </xdr:cNvPr>
            <xdr:cNvSpPr>
              <a:spLocks noChangeShapeType="1"/>
            </xdr:cNvSpPr>
          </xdr:nvSpPr>
          <xdr:spPr bwMode="auto">
            <a:xfrm>
              <a:off x="496" y="8818"/>
              <a:ext cx="9"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2948" name="Line 73">
            <a:extLst>
              <a:ext uri="{FF2B5EF4-FFF2-40B4-BE49-F238E27FC236}">
                <a16:creationId xmlns:a16="http://schemas.microsoft.com/office/drawing/2014/main" id="{00000000-0008-0000-0000-0000A4590000}"/>
              </a:ext>
            </a:extLst>
          </xdr:cNvPr>
          <xdr:cNvSpPr>
            <a:spLocks noChangeShapeType="1"/>
          </xdr:cNvSpPr>
        </xdr:nvSpPr>
        <xdr:spPr bwMode="auto">
          <a:xfrm>
            <a:off x="484" y="8955"/>
            <a:ext cx="21"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142875</xdr:colOff>
      <xdr:row>64</xdr:row>
      <xdr:rowOff>161925</xdr:rowOff>
    </xdr:from>
    <xdr:to>
      <xdr:col>9</xdr:col>
      <xdr:colOff>57150</xdr:colOff>
      <xdr:row>65</xdr:row>
      <xdr:rowOff>0</xdr:rowOff>
    </xdr:to>
    <xdr:sp macro="" textlink="">
      <xdr:nvSpPr>
        <xdr:cNvPr id="22822" name="Freeform 87">
          <a:extLst>
            <a:ext uri="{FF2B5EF4-FFF2-40B4-BE49-F238E27FC236}">
              <a16:creationId xmlns:a16="http://schemas.microsoft.com/office/drawing/2014/main" id="{00000000-0008-0000-0000-000026590000}"/>
            </a:ext>
          </a:extLst>
        </xdr:cNvPr>
        <xdr:cNvSpPr>
          <a:spLocks/>
        </xdr:cNvSpPr>
      </xdr:nvSpPr>
      <xdr:spPr bwMode="auto">
        <a:xfrm>
          <a:off x="1609725" y="14649450"/>
          <a:ext cx="114300" cy="857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123825</xdr:colOff>
      <xdr:row>64</xdr:row>
      <xdr:rowOff>171450</xdr:rowOff>
    </xdr:from>
    <xdr:to>
      <xdr:col>11</xdr:col>
      <xdr:colOff>200025</xdr:colOff>
      <xdr:row>65</xdr:row>
      <xdr:rowOff>57150</xdr:rowOff>
    </xdr:to>
    <xdr:sp macro="" textlink="">
      <xdr:nvSpPr>
        <xdr:cNvPr id="22824" name="Freeform 89">
          <a:extLst>
            <a:ext uri="{FF2B5EF4-FFF2-40B4-BE49-F238E27FC236}">
              <a16:creationId xmlns:a16="http://schemas.microsoft.com/office/drawing/2014/main" id="{00000000-0008-0000-0000-000028590000}"/>
            </a:ext>
          </a:extLst>
        </xdr:cNvPr>
        <xdr:cNvSpPr>
          <a:spLocks/>
        </xdr:cNvSpPr>
      </xdr:nvSpPr>
      <xdr:spPr bwMode="auto">
        <a:xfrm rot="-5400000">
          <a:off x="2257425" y="14782800"/>
          <a:ext cx="13335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133350</xdr:colOff>
      <xdr:row>61</xdr:row>
      <xdr:rowOff>171450</xdr:rowOff>
    </xdr:from>
    <xdr:to>
      <xdr:col>24</xdr:col>
      <xdr:colOff>0</xdr:colOff>
      <xdr:row>62</xdr:row>
      <xdr:rowOff>57150</xdr:rowOff>
    </xdr:to>
    <xdr:sp macro="" textlink="">
      <xdr:nvSpPr>
        <xdr:cNvPr id="22825" name="Freeform 90">
          <a:extLst>
            <a:ext uri="{FF2B5EF4-FFF2-40B4-BE49-F238E27FC236}">
              <a16:creationId xmlns:a16="http://schemas.microsoft.com/office/drawing/2014/main" id="{00000000-0008-0000-0000-000029590000}"/>
            </a:ext>
          </a:extLst>
        </xdr:cNvPr>
        <xdr:cNvSpPr>
          <a:spLocks/>
        </xdr:cNvSpPr>
      </xdr:nvSpPr>
      <xdr:spPr bwMode="auto">
        <a:xfrm rot="-5400000">
          <a:off x="4367213" y="139493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133350</xdr:colOff>
      <xdr:row>64</xdr:row>
      <xdr:rowOff>171450</xdr:rowOff>
    </xdr:from>
    <xdr:to>
      <xdr:col>24</xdr:col>
      <xdr:colOff>0</xdr:colOff>
      <xdr:row>65</xdr:row>
      <xdr:rowOff>57150</xdr:rowOff>
    </xdr:to>
    <xdr:sp macro="" textlink="">
      <xdr:nvSpPr>
        <xdr:cNvPr id="22826" name="Freeform 91">
          <a:extLst>
            <a:ext uri="{FF2B5EF4-FFF2-40B4-BE49-F238E27FC236}">
              <a16:creationId xmlns:a16="http://schemas.microsoft.com/office/drawing/2014/main" id="{00000000-0008-0000-0000-00002A590000}"/>
            </a:ext>
          </a:extLst>
        </xdr:cNvPr>
        <xdr:cNvSpPr>
          <a:spLocks/>
        </xdr:cNvSpPr>
      </xdr:nvSpPr>
      <xdr:spPr bwMode="auto">
        <a:xfrm rot="-5400000">
          <a:off x="4367213" y="1469231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133350</xdr:colOff>
      <xdr:row>67</xdr:row>
      <xdr:rowOff>171450</xdr:rowOff>
    </xdr:from>
    <xdr:to>
      <xdr:col>24</xdr:col>
      <xdr:colOff>0</xdr:colOff>
      <xdr:row>68</xdr:row>
      <xdr:rowOff>57150</xdr:rowOff>
    </xdr:to>
    <xdr:sp macro="" textlink="">
      <xdr:nvSpPr>
        <xdr:cNvPr id="22827" name="Freeform 92">
          <a:extLst>
            <a:ext uri="{FF2B5EF4-FFF2-40B4-BE49-F238E27FC236}">
              <a16:creationId xmlns:a16="http://schemas.microsoft.com/office/drawing/2014/main" id="{00000000-0008-0000-0000-00002B590000}"/>
            </a:ext>
          </a:extLst>
        </xdr:cNvPr>
        <xdr:cNvSpPr>
          <a:spLocks/>
        </xdr:cNvSpPr>
      </xdr:nvSpPr>
      <xdr:spPr bwMode="auto">
        <a:xfrm rot="-5400000">
          <a:off x="4367213" y="154352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142875</xdr:colOff>
      <xdr:row>70</xdr:row>
      <xdr:rowOff>171450</xdr:rowOff>
    </xdr:from>
    <xdr:to>
      <xdr:col>24</xdr:col>
      <xdr:colOff>9525</xdr:colOff>
      <xdr:row>71</xdr:row>
      <xdr:rowOff>57150</xdr:rowOff>
    </xdr:to>
    <xdr:sp macro="" textlink="">
      <xdr:nvSpPr>
        <xdr:cNvPr id="22828" name="Freeform 93">
          <a:extLst>
            <a:ext uri="{FF2B5EF4-FFF2-40B4-BE49-F238E27FC236}">
              <a16:creationId xmlns:a16="http://schemas.microsoft.com/office/drawing/2014/main" id="{00000000-0008-0000-0000-00002C590000}"/>
            </a:ext>
          </a:extLst>
        </xdr:cNvPr>
        <xdr:cNvSpPr>
          <a:spLocks/>
        </xdr:cNvSpPr>
      </xdr:nvSpPr>
      <xdr:spPr bwMode="auto">
        <a:xfrm rot="-5400000">
          <a:off x="4376738" y="1617821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133350</xdr:colOff>
      <xdr:row>70</xdr:row>
      <xdr:rowOff>171450</xdr:rowOff>
    </xdr:from>
    <xdr:to>
      <xdr:col>11</xdr:col>
      <xdr:colOff>0</xdr:colOff>
      <xdr:row>71</xdr:row>
      <xdr:rowOff>57150</xdr:rowOff>
    </xdr:to>
    <xdr:sp macro="" textlink="">
      <xdr:nvSpPr>
        <xdr:cNvPr id="22829" name="Freeform 94">
          <a:extLst>
            <a:ext uri="{FF2B5EF4-FFF2-40B4-BE49-F238E27FC236}">
              <a16:creationId xmlns:a16="http://schemas.microsoft.com/office/drawing/2014/main" id="{00000000-0008-0000-0000-00002D590000}"/>
            </a:ext>
          </a:extLst>
        </xdr:cNvPr>
        <xdr:cNvSpPr>
          <a:spLocks/>
        </xdr:cNvSpPr>
      </xdr:nvSpPr>
      <xdr:spPr bwMode="auto">
        <a:xfrm rot="-5400000">
          <a:off x="2366963" y="159305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133350</xdr:colOff>
      <xdr:row>265</xdr:row>
      <xdr:rowOff>171450</xdr:rowOff>
    </xdr:from>
    <xdr:to>
      <xdr:col>11</xdr:col>
      <xdr:colOff>0</xdr:colOff>
      <xdr:row>266</xdr:row>
      <xdr:rowOff>57150</xdr:rowOff>
    </xdr:to>
    <xdr:sp macro="" textlink="">
      <xdr:nvSpPr>
        <xdr:cNvPr id="22830" name="Freeform 95">
          <a:extLst>
            <a:ext uri="{FF2B5EF4-FFF2-40B4-BE49-F238E27FC236}">
              <a16:creationId xmlns:a16="http://schemas.microsoft.com/office/drawing/2014/main" id="{00000000-0008-0000-0000-00002E590000}"/>
            </a:ext>
          </a:extLst>
        </xdr:cNvPr>
        <xdr:cNvSpPr>
          <a:spLocks/>
        </xdr:cNvSpPr>
      </xdr:nvSpPr>
      <xdr:spPr bwMode="auto">
        <a:xfrm rot="-5400000">
          <a:off x="1976438" y="531447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133350</xdr:colOff>
      <xdr:row>274</xdr:row>
      <xdr:rowOff>171450</xdr:rowOff>
    </xdr:from>
    <xdr:to>
      <xdr:col>12</xdr:col>
      <xdr:colOff>0</xdr:colOff>
      <xdr:row>275</xdr:row>
      <xdr:rowOff>57150</xdr:rowOff>
    </xdr:to>
    <xdr:sp macro="" textlink="">
      <xdr:nvSpPr>
        <xdr:cNvPr id="22837" name="Freeform 102">
          <a:extLst>
            <a:ext uri="{FF2B5EF4-FFF2-40B4-BE49-F238E27FC236}">
              <a16:creationId xmlns:a16="http://schemas.microsoft.com/office/drawing/2014/main" id="{00000000-0008-0000-0000-000035590000}"/>
            </a:ext>
          </a:extLst>
        </xdr:cNvPr>
        <xdr:cNvSpPr>
          <a:spLocks/>
        </xdr:cNvSpPr>
      </xdr:nvSpPr>
      <xdr:spPr bwMode="auto">
        <a:xfrm rot="-5400000">
          <a:off x="2176463" y="552021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270</xdr:row>
      <xdr:rowOff>171450</xdr:rowOff>
    </xdr:from>
    <xdr:to>
      <xdr:col>14</xdr:col>
      <xdr:colOff>0</xdr:colOff>
      <xdr:row>271</xdr:row>
      <xdr:rowOff>57150</xdr:rowOff>
    </xdr:to>
    <xdr:sp macro="" textlink="">
      <xdr:nvSpPr>
        <xdr:cNvPr id="22838" name="Freeform 103">
          <a:extLst>
            <a:ext uri="{FF2B5EF4-FFF2-40B4-BE49-F238E27FC236}">
              <a16:creationId xmlns:a16="http://schemas.microsoft.com/office/drawing/2014/main" id="{00000000-0008-0000-0000-000036590000}"/>
            </a:ext>
          </a:extLst>
        </xdr:cNvPr>
        <xdr:cNvSpPr>
          <a:spLocks/>
        </xdr:cNvSpPr>
      </xdr:nvSpPr>
      <xdr:spPr bwMode="auto">
        <a:xfrm rot="-5400000">
          <a:off x="2576513" y="542877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265</xdr:row>
      <xdr:rowOff>161925</xdr:rowOff>
    </xdr:from>
    <xdr:to>
      <xdr:col>9</xdr:col>
      <xdr:colOff>57150</xdr:colOff>
      <xdr:row>266</xdr:row>
      <xdr:rowOff>0</xdr:rowOff>
    </xdr:to>
    <xdr:sp macro="" textlink="">
      <xdr:nvSpPr>
        <xdr:cNvPr id="22839" name="Freeform 104">
          <a:extLst>
            <a:ext uri="{FF2B5EF4-FFF2-40B4-BE49-F238E27FC236}">
              <a16:creationId xmlns:a16="http://schemas.microsoft.com/office/drawing/2014/main" id="{00000000-0008-0000-0000-000037590000}"/>
            </a:ext>
          </a:extLst>
        </xdr:cNvPr>
        <xdr:cNvSpPr>
          <a:spLocks/>
        </xdr:cNvSpPr>
      </xdr:nvSpPr>
      <xdr:spPr bwMode="auto">
        <a:xfrm>
          <a:off x="1609725" y="53111400"/>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308</xdr:row>
      <xdr:rowOff>161925</xdr:rowOff>
    </xdr:from>
    <xdr:to>
      <xdr:col>9</xdr:col>
      <xdr:colOff>57150</xdr:colOff>
      <xdr:row>309</xdr:row>
      <xdr:rowOff>0</xdr:rowOff>
    </xdr:to>
    <xdr:sp macro="" textlink="">
      <xdr:nvSpPr>
        <xdr:cNvPr id="22841" name="Freeform 106">
          <a:extLst>
            <a:ext uri="{FF2B5EF4-FFF2-40B4-BE49-F238E27FC236}">
              <a16:creationId xmlns:a16="http://schemas.microsoft.com/office/drawing/2014/main" id="{00000000-0008-0000-0000-000039590000}"/>
            </a:ext>
          </a:extLst>
        </xdr:cNvPr>
        <xdr:cNvSpPr>
          <a:spLocks/>
        </xdr:cNvSpPr>
      </xdr:nvSpPr>
      <xdr:spPr bwMode="auto">
        <a:xfrm>
          <a:off x="1609725" y="63426975"/>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353</xdr:row>
      <xdr:rowOff>161925</xdr:rowOff>
    </xdr:from>
    <xdr:to>
      <xdr:col>9</xdr:col>
      <xdr:colOff>57150</xdr:colOff>
      <xdr:row>354</xdr:row>
      <xdr:rowOff>0</xdr:rowOff>
    </xdr:to>
    <xdr:sp macro="" textlink="">
      <xdr:nvSpPr>
        <xdr:cNvPr id="22843" name="Freeform 108">
          <a:extLst>
            <a:ext uri="{FF2B5EF4-FFF2-40B4-BE49-F238E27FC236}">
              <a16:creationId xmlns:a16="http://schemas.microsoft.com/office/drawing/2014/main" id="{00000000-0008-0000-0000-00003B590000}"/>
            </a:ext>
          </a:extLst>
        </xdr:cNvPr>
        <xdr:cNvSpPr>
          <a:spLocks/>
        </xdr:cNvSpPr>
      </xdr:nvSpPr>
      <xdr:spPr bwMode="auto">
        <a:xfrm>
          <a:off x="1609725" y="73685400"/>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142875</xdr:colOff>
      <xdr:row>402</xdr:row>
      <xdr:rowOff>104775</xdr:rowOff>
    </xdr:from>
    <xdr:to>
      <xdr:col>16</xdr:col>
      <xdr:colOff>57150</xdr:colOff>
      <xdr:row>403</xdr:row>
      <xdr:rowOff>0</xdr:rowOff>
    </xdr:to>
    <xdr:sp macro="" textlink="">
      <xdr:nvSpPr>
        <xdr:cNvPr id="22845" name="Freeform 111">
          <a:extLst>
            <a:ext uri="{FF2B5EF4-FFF2-40B4-BE49-F238E27FC236}">
              <a16:creationId xmlns:a16="http://schemas.microsoft.com/office/drawing/2014/main" id="{00000000-0008-0000-0000-00003D590000}"/>
            </a:ext>
          </a:extLst>
        </xdr:cNvPr>
        <xdr:cNvSpPr>
          <a:spLocks/>
        </xdr:cNvSpPr>
      </xdr:nvSpPr>
      <xdr:spPr bwMode="auto">
        <a:xfrm>
          <a:off x="3009900" y="84534375"/>
          <a:ext cx="114300" cy="1238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142875</xdr:colOff>
      <xdr:row>151</xdr:row>
      <xdr:rowOff>85725</xdr:rowOff>
    </xdr:from>
    <xdr:to>
      <xdr:col>8</xdr:col>
      <xdr:colOff>57150</xdr:colOff>
      <xdr:row>152</xdr:row>
      <xdr:rowOff>0</xdr:rowOff>
    </xdr:to>
    <xdr:sp macro="" textlink="">
      <xdr:nvSpPr>
        <xdr:cNvPr id="22848" name="Freeform 114">
          <a:extLst>
            <a:ext uri="{FF2B5EF4-FFF2-40B4-BE49-F238E27FC236}">
              <a16:creationId xmlns:a16="http://schemas.microsoft.com/office/drawing/2014/main" id="{00000000-0008-0000-0000-000040590000}"/>
            </a:ext>
          </a:extLst>
        </xdr:cNvPr>
        <xdr:cNvSpPr>
          <a:spLocks/>
        </xdr:cNvSpPr>
      </xdr:nvSpPr>
      <xdr:spPr bwMode="auto">
        <a:xfrm>
          <a:off x="1409700" y="3304222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142875</xdr:colOff>
      <xdr:row>221</xdr:row>
      <xdr:rowOff>104775</xdr:rowOff>
    </xdr:from>
    <xdr:to>
      <xdr:col>16</xdr:col>
      <xdr:colOff>57150</xdr:colOff>
      <xdr:row>222</xdr:row>
      <xdr:rowOff>0</xdr:rowOff>
    </xdr:to>
    <xdr:sp macro="" textlink="">
      <xdr:nvSpPr>
        <xdr:cNvPr id="22850" name="Freeform 116">
          <a:extLst>
            <a:ext uri="{FF2B5EF4-FFF2-40B4-BE49-F238E27FC236}">
              <a16:creationId xmlns:a16="http://schemas.microsoft.com/office/drawing/2014/main" id="{00000000-0008-0000-0000-000042590000}"/>
            </a:ext>
          </a:extLst>
        </xdr:cNvPr>
        <xdr:cNvSpPr>
          <a:spLocks/>
        </xdr:cNvSpPr>
      </xdr:nvSpPr>
      <xdr:spPr bwMode="auto">
        <a:xfrm>
          <a:off x="3009900" y="43881675"/>
          <a:ext cx="114300" cy="857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451</xdr:row>
      <xdr:rowOff>104775</xdr:rowOff>
    </xdr:from>
    <xdr:to>
      <xdr:col>9</xdr:col>
      <xdr:colOff>57150</xdr:colOff>
      <xdr:row>452</xdr:row>
      <xdr:rowOff>0</xdr:rowOff>
    </xdr:to>
    <xdr:sp macro="" textlink="">
      <xdr:nvSpPr>
        <xdr:cNvPr id="22851" name="Freeform 117">
          <a:extLst>
            <a:ext uri="{FF2B5EF4-FFF2-40B4-BE49-F238E27FC236}">
              <a16:creationId xmlns:a16="http://schemas.microsoft.com/office/drawing/2014/main" id="{00000000-0008-0000-0000-000043590000}"/>
            </a:ext>
          </a:extLst>
        </xdr:cNvPr>
        <xdr:cNvSpPr>
          <a:spLocks/>
        </xdr:cNvSpPr>
      </xdr:nvSpPr>
      <xdr:spPr bwMode="auto">
        <a:xfrm>
          <a:off x="1609725" y="94897575"/>
          <a:ext cx="114300" cy="857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0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559</xdr:row>
      <xdr:rowOff>104775</xdr:rowOff>
    </xdr:from>
    <xdr:to>
      <xdr:col>9</xdr:col>
      <xdr:colOff>57150</xdr:colOff>
      <xdr:row>560</xdr:row>
      <xdr:rowOff>0</xdr:rowOff>
    </xdr:to>
    <xdr:sp macro="" textlink="">
      <xdr:nvSpPr>
        <xdr:cNvPr id="22853" name="Freeform 119">
          <a:extLst>
            <a:ext uri="{FF2B5EF4-FFF2-40B4-BE49-F238E27FC236}">
              <a16:creationId xmlns:a16="http://schemas.microsoft.com/office/drawing/2014/main" id="{00000000-0008-0000-0000-000045590000}"/>
            </a:ext>
          </a:extLst>
        </xdr:cNvPr>
        <xdr:cNvSpPr>
          <a:spLocks/>
        </xdr:cNvSpPr>
      </xdr:nvSpPr>
      <xdr:spPr bwMode="auto">
        <a:xfrm>
          <a:off x="1609725" y="104698800"/>
          <a:ext cx="114300" cy="857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0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133350</xdr:colOff>
      <xdr:row>308</xdr:row>
      <xdr:rowOff>171450</xdr:rowOff>
    </xdr:from>
    <xdr:to>
      <xdr:col>11</xdr:col>
      <xdr:colOff>0</xdr:colOff>
      <xdr:row>309</xdr:row>
      <xdr:rowOff>57150</xdr:rowOff>
    </xdr:to>
    <xdr:sp macro="" textlink="">
      <xdr:nvSpPr>
        <xdr:cNvPr id="22855" name="Freeform 121">
          <a:extLst>
            <a:ext uri="{FF2B5EF4-FFF2-40B4-BE49-F238E27FC236}">
              <a16:creationId xmlns:a16="http://schemas.microsoft.com/office/drawing/2014/main" id="{00000000-0008-0000-0000-000047590000}"/>
            </a:ext>
          </a:extLst>
        </xdr:cNvPr>
        <xdr:cNvSpPr>
          <a:spLocks/>
        </xdr:cNvSpPr>
      </xdr:nvSpPr>
      <xdr:spPr bwMode="auto">
        <a:xfrm rot="-5400000">
          <a:off x="1976438" y="6346031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133350</xdr:colOff>
      <xdr:row>317</xdr:row>
      <xdr:rowOff>171450</xdr:rowOff>
    </xdr:from>
    <xdr:to>
      <xdr:col>12</xdr:col>
      <xdr:colOff>0</xdr:colOff>
      <xdr:row>318</xdr:row>
      <xdr:rowOff>57150</xdr:rowOff>
    </xdr:to>
    <xdr:sp macro="" textlink="">
      <xdr:nvSpPr>
        <xdr:cNvPr id="22856" name="Freeform 122">
          <a:extLst>
            <a:ext uri="{FF2B5EF4-FFF2-40B4-BE49-F238E27FC236}">
              <a16:creationId xmlns:a16="http://schemas.microsoft.com/office/drawing/2014/main" id="{00000000-0008-0000-0000-000048590000}"/>
            </a:ext>
          </a:extLst>
        </xdr:cNvPr>
        <xdr:cNvSpPr>
          <a:spLocks/>
        </xdr:cNvSpPr>
      </xdr:nvSpPr>
      <xdr:spPr bwMode="auto">
        <a:xfrm rot="-5400000">
          <a:off x="2176463" y="6551771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142875</xdr:colOff>
      <xdr:row>308</xdr:row>
      <xdr:rowOff>161925</xdr:rowOff>
    </xdr:from>
    <xdr:to>
      <xdr:col>13</xdr:col>
      <xdr:colOff>57150</xdr:colOff>
      <xdr:row>309</xdr:row>
      <xdr:rowOff>0</xdr:rowOff>
    </xdr:to>
    <xdr:sp macro="" textlink="">
      <xdr:nvSpPr>
        <xdr:cNvPr id="22857" name="Freeform 123">
          <a:extLst>
            <a:ext uri="{FF2B5EF4-FFF2-40B4-BE49-F238E27FC236}">
              <a16:creationId xmlns:a16="http://schemas.microsoft.com/office/drawing/2014/main" id="{00000000-0008-0000-0000-000049590000}"/>
            </a:ext>
          </a:extLst>
        </xdr:cNvPr>
        <xdr:cNvSpPr>
          <a:spLocks/>
        </xdr:cNvSpPr>
      </xdr:nvSpPr>
      <xdr:spPr bwMode="auto">
        <a:xfrm>
          <a:off x="2409825" y="63426975"/>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313</xdr:row>
      <xdr:rowOff>171450</xdr:rowOff>
    </xdr:from>
    <xdr:to>
      <xdr:col>14</xdr:col>
      <xdr:colOff>0</xdr:colOff>
      <xdr:row>314</xdr:row>
      <xdr:rowOff>57150</xdr:rowOff>
    </xdr:to>
    <xdr:sp macro="" textlink="">
      <xdr:nvSpPr>
        <xdr:cNvPr id="22858" name="Freeform 124">
          <a:extLst>
            <a:ext uri="{FF2B5EF4-FFF2-40B4-BE49-F238E27FC236}">
              <a16:creationId xmlns:a16="http://schemas.microsoft.com/office/drawing/2014/main" id="{00000000-0008-0000-0000-00004A590000}"/>
            </a:ext>
          </a:extLst>
        </xdr:cNvPr>
        <xdr:cNvSpPr>
          <a:spLocks/>
        </xdr:cNvSpPr>
      </xdr:nvSpPr>
      <xdr:spPr bwMode="auto">
        <a:xfrm rot="-5400000">
          <a:off x="2576513" y="6460331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133350</xdr:colOff>
      <xdr:row>353</xdr:row>
      <xdr:rowOff>171450</xdr:rowOff>
    </xdr:from>
    <xdr:to>
      <xdr:col>11</xdr:col>
      <xdr:colOff>0</xdr:colOff>
      <xdr:row>354</xdr:row>
      <xdr:rowOff>57150</xdr:rowOff>
    </xdr:to>
    <xdr:sp macro="" textlink="">
      <xdr:nvSpPr>
        <xdr:cNvPr id="22863" name="Freeform 129">
          <a:extLst>
            <a:ext uri="{FF2B5EF4-FFF2-40B4-BE49-F238E27FC236}">
              <a16:creationId xmlns:a16="http://schemas.microsoft.com/office/drawing/2014/main" id="{00000000-0008-0000-0000-00004F590000}"/>
            </a:ext>
          </a:extLst>
        </xdr:cNvPr>
        <xdr:cNvSpPr>
          <a:spLocks/>
        </xdr:cNvSpPr>
      </xdr:nvSpPr>
      <xdr:spPr bwMode="auto">
        <a:xfrm rot="-5400000">
          <a:off x="1976438" y="737187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356</xdr:row>
      <xdr:rowOff>171450</xdr:rowOff>
    </xdr:from>
    <xdr:to>
      <xdr:col>14</xdr:col>
      <xdr:colOff>0</xdr:colOff>
      <xdr:row>357</xdr:row>
      <xdr:rowOff>57150</xdr:rowOff>
    </xdr:to>
    <xdr:sp macro="" textlink="">
      <xdr:nvSpPr>
        <xdr:cNvPr id="22865" name="Freeform 131">
          <a:extLst>
            <a:ext uri="{FF2B5EF4-FFF2-40B4-BE49-F238E27FC236}">
              <a16:creationId xmlns:a16="http://schemas.microsoft.com/office/drawing/2014/main" id="{00000000-0008-0000-0000-000051590000}"/>
            </a:ext>
          </a:extLst>
        </xdr:cNvPr>
        <xdr:cNvSpPr>
          <a:spLocks/>
        </xdr:cNvSpPr>
      </xdr:nvSpPr>
      <xdr:spPr bwMode="auto">
        <a:xfrm rot="-5400000">
          <a:off x="2576513" y="744045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362</xdr:row>
      <xdr:rowOff>171450</xdr:rowOff>
    </xdr:from>
    <xdr:to>
      <xdr:col>14</xdr:col>
      <xdr:colOff>0</xdr:colOff>
      <xdr:row>363</xdr:row>
      <xdr:rowOff>57150</xdr:rowOff>
    </xdr:to>
    <xdr:sp macro="" textlink="">
      <xdr:nvSpPr>
        <xdr:cNvPr id="22867" name="Freeform 133">
          <a:extLst>
            <a:ext uri="{FF2B5EF4-FFF2-40B4-BE49-F238E27FC236}">
              <a16:creationId xmlns:a16="http://schemas.microsoft.com/office/drawing/2014/main" id="{00000000-0008-0000-0000-000053590000}"/>
            </a:ext>
          </a:extLst>
        </xdr:cNvPr>
        <xdr:cNvSpPr>
          <a:spLocks/>
        </xdr:cNvSpPr>
      </xdr:nvSpPr>
      <xdr:spPr bwMode="auto">
        <a:xfrm rot="-5400000">
          <a:off x="2576513" y="757761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133350</xdr:colOff>
      <xdr:row>365</xdr:row>
      <xdr:rowOff>171450</xdr:rowOff>
    </xdr:from>
    <xdr:to>
      <xdr:col>12</xdr:col>
      <xdr:colOff>0</xdr:colOff>
      <xdr:row>366</xdr:row>
      <xdr:rowOff>57150</xdr:rowOff>
    </xdr:to>
    <xdr:sp macro="" textlink="">
      <xdr:nvSpPr>
        <xdr:cNvPr id="22868" name="Freeform 134">
          <a:extLst>
            <a:ext uri="{FF2B5EF4-FFF2-40B4-BE49-F238E27FC236}">
              <a16:creationId xmlns:a16="http://schemas.microsoft.com/office/drawing/2014/main" id="{00000000-0008-0000-0000-000054590000}"/>
            </a:ext>
          </a:extLst>
        </xdr:cNvPr>
        <xdr:cNvSpPr>
          <a:spLocks/>
        </xdr:cNvSpPr>
      </xdr:nvSpPr>
      <xdr:spPr bwMode="auto">
        <a:xfrm rot="-5400000">
          <a:off x="2176463" y="764619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351</xdr:row>
      <xdr:rowOff>171450</xdr:rowOff>
    </xdr:from>
    <xdr:to>
      <xdr:col>22</xdr:col>
      <xdr:colOff>0</xdr:colOff>
      <xdr:row>352</xdr:row>
      <xdr:rowOff>57150</xdr:rowOff>
    </xdr:to>
    <xdr:sp macro="" textlink="">
      <xdr:nvSpPr>
        <xdr:cNvPr id="22869" name="Freeform 135">
          <a:extLst>
            <a:ext uri="{FF2B5EF4-FFF2-40B4-BE49-F238E27FC236}">
              <a16:creationId xmlns:a16="http://schemas.microsoft.com/office/drawing/2014/main" id="{00000000-0008-0000-0000-000055590000}"/>
            </a:ext>
          </a:extLst>
        </xdr:cNvPr>
        <xdr:cNvSpPr>
          <a:spLocks/>
        </xdr:cNvSpPr>
      </xdr:nvSpPr>
      <xdr:spPr bwMode="auto">
        <a:xfrm rot="-5400000">
          <a:off x="4176713" y="732615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123825</xdr:colOff>
      <xdr:row>353</xdr:row>
      <xdr:rowOff>171450</xdr:rowOff>
    </xdr:from>
    <xdr:to>
      <xdr:col>21</xdr:col>
      <xdr:colOff>200025</xdr:colOff>
      <xdr:row>354</xdr:row>
      <xdr:rowOff>57150</xdr:rowOff>
    </xdr:to>
    <xdr:sp macro="" textlink="">
      <xdr:nvSpPr>
        <xdr:cNvPr id="22870" name="Freeform 136">
          <a:extLst>
            <a:ext uri="{FF2B5EF4-FFF2-40B4-BE49-F238E27FC236}">
              <a16:creationId xmlns:a16="http://schemas.microsoft.com/office/drawing/2014/main" id="{00000000-0008-0000-0000-000056590000}"/>
            </a:ext>
          </a:extLst>
        </xdr:cNvPr>
        <xdr:cNvSpPr>
          <a:spLocks/>
        </xdr:cNvSpPr>
      </xdr:nvSpPr>
      <xdr:spPr bwMode="auto">
        <a:xfrm rot="-5400000">
          <a:off x="4362450" y="748950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355</xdr:row>
      <xdr:rowOff>171450</xdr:rowOff>
    </xdr:from>
    <xdr:to>
      <xdr:col>22</xdr:col>
      <xdr:colOff>0</xdr:colOff>
      <xdr:row>356</xdr:row>
      <xdr:rowOff>57150</xdr:rowOff>
    </xdr:to>
    <xdr:sp macro="" textlink="">
      <xdr:nvSpPr>
        <xdr:cNvPr id="22871" name="Freeform 137">
          <a:extLst>
            <a:ext uri="{FF2B5EF4-FFF2-40B4-BE49-F238E27FC236}">
              <a16:creationId xmlns:a16="http://schemas.microsoft.com/office/drawing/2014/main" id="{00000000-0008-0000-0000-000057590000}"/>
            </a:ext>
          </a:extLst>
        </xdr:cNvPr>
        <xdr:cNvSpPr>
          <a:spLocks/>
        </xdr:cNvSpPr>
      </xdr:nvSpPr>
      <xdr:spPr bwMode="auto">
        <a:xfrm rot="-5400000">
          <a:off x="4176713" y="741759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123825</xdr:colOff>
      <xdr:row>357</xdr:row>
      <xdr:rowOff>171450</xdr:rowOff>
    </xdr:from>
    <xdr:to>
      <xdr:col>21</xdr:col>
      <xdr:colOff>200025</xdr:colOff>
      <xdr:row>358</xdr:row>
      <xdr:rowOff>57150</xdr:rowOff>
    </xdr:to>
    <xdr:sp macro="" textlink="">
      <xdr:nvSpPr>
        <xdr:cNvPr id="22872" name="Freeform 138">
          <a:extLst>
            <a:ext uri="{FF2B5EF4-FFF2-40B4-BE49-F238E27FC236}">
              <a16:creationId xmlns:a16="http://schemas.microsoft.com/office/drawing/2014/main" id="{00000000-0008-0000-0000-000058590000}"/>
            </a:ext>
          </a:extLst>
        </xdr:cNvPr>
        <xdr:cNvSpPr>
          <a:spLocks/>
        </xdr:cNvSpPr>
      </xdr:nvSpPr>
      <xdr:spPr bwMode="auto">
        <a:xfrm rot="-5400000">
          <a:off x="4362450" y="758094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359</xdr:row>
      <xdr:rowOff>171450</xdr:rowOff>
    </xdr:from>
    <xdr:to>
      <xdr:col>22</xdr:col>
      <xdr:colOff>0</xdr:colOff>
      <xdr:row>360</xdr:row>
      <xdr:rowOff>57150</xdr:rowOff>
    </xdr:to>
    <xdr:sp macro="" textlink="">
      <xdr:nvSpPr>
        <xdr:cNvPr id="22873" name="Freeform 139">
          <a:extLst>
            <a:ext uri="{FF2B5EF4-FFF2-40B4-BE49-F238E27FC236}">
              <a16:creationId xmlns:a16="http://schemas.microsoft.com/office/drawing/2014/main" id="{00000000-0008-0000-0000-000059590000}"/>
            </a:ext>
          </a:extLst>
        </xdr:cNvPr>
        <xdr:cNvSpPr>
          <a:spLocks/>
        </xdr:cNvSpPr>
      </xdr:nvSpPr>
      <xdr:spPr bwMode="auto">
        <a:xfrm rot="-5400000">
          <a:off x="4176713" y="750903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123825</xdr:colOff>
      <xdr:row>361</xdr:row>
      <xdr:rowOff>171450</xdr:rowOff>
    </xdr:from>
    <xdr:to>
      <xdr:col>21</xdr:col>
      <xdr:colOff>200025</xdr:colOff>
      <xdr:row>362</xdr:row>
      <xdr:rowOff>57150</xdr:rowOff>
    </xdr:to>
    <xdr:sp macro="" textlink="">
      <xdr:nvSpPr>
        <xdr:cNvPr id="22874" name="Freeform 140">
          <a:extLst>
            <a:ext uri="{FF2B5EF4-FFF2-40B4-BE49-F238E27FC236}">
              <a16:creationId xmlns:a16="http://schemas.microsoft.com/office/drawing/2014/main" id="{00000000-0008-0000-0000-00005A590000}"/>
            </a:ext>
          </a:extLst>
        </xdr:cNvPr>
        <xdr:cNvSpPr>
          <a:spLocks/>
        </xdr:cNvSpPr>
      </xdr:nvSpPr>
      <xdr:spPr bwMode="auto">
        <a:xfrm rot="-5400000">
          <a:off x="4362450" y="767238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363</xdr:row>
      <xdr:rowOff>171450</xdr:rowOff>
    </xdr:from>
    <xdr:to>
      <xdr:col>22</xdr:col>
      <xdr:colOff>0</xdr:colOff>
      <xdr:row>364</xdr:row>
      <xdr:rowOff>57150</xdr:rowOff>
    </xdr:to>
    <xdr:sp macro="" textlink="">
      <xdr:nvSpPr>
        <xdr:cNvPr id="22875" name="Freeform 141">
          <a:extLst>
            <a:ext uri="{FF2B5EF4-FFF2-40B4-BE49-F238E27FC236}">
              <a16:creationId xmlns:a16="http://schemas.microsoft.com/office/drawing/2014/main" id="{00000000-0008-0000-0000-00005B590000}"/>
            </a:ext>
          </a:extLst>
        </xdr:cNvPr>
        <xdr:cNvSpPr>
          <a:spLocks/>
        </xdr:cNvSpPr>
      </xdr:nvSpPr>
      <xdr:spPr bwMode="auto">
        <a:xfrm rot="-5400000">
          <a:off x="4176713" y="760047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123825</xdr:colOff>
      <xdr:row>365</xdr:row>
      <xdr:rowOff>171450</xdr:rowOff>
    </xdr:from>
    <xdr:to>
      <xdr:col>21</xdr:col>
      <xdr:colOff>200025</xdr:colOff>
      <xdr:row>366</xdr:row>
      <xdr:rowOff>57150</xdr:rowOff>
    </xdr:to>
    <xdr:sp macro="" textlink="">
      <xdr:nvSpPr>
        <xdr:cNvPr id="22876" name="Freeform 142">
          <a:extLst>
            <a:ext uri="{FF2B5EF4-FFF2-40B4-BE49-F238E27FC236}">
              <a16:creationId xmlns:a16="http://schemas.microsoft.com/office/drawing/2014/main" id="{00000000-0008-0000-0000-00005C590000}"/>
            </a:ext>
          </a:extLst>
        </xdr:cNvPr>
        <xdr:cNvSpPr>
          <a:spLocks/>
        </xdr:cNvSpPr>
      </xdr:nvSpPr>
      <xdr:spPr bwMode="auto">
        <a:xfrm rot="-5400000">
          <a:off x="4362450" y="776382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414</xdr:row>
      <xdr:rowOff>114300</xdr:rowOff>
    </xdr:from>
    <xdr:to>
      <xdr:col>19</xdr:col>
      <xdr:colOff>0</xdr:colOff>
      <xdr:row>415</xdr:row>
      <xdr:rowOff>57150</xdr:rowOff>
    </xdr:to>
    <xdr:sp macro="" textlink="">
      <xdr:nvSpPr>
        <xdr:cNvPr id="22877" name="Freeform 143">
          <a:extLst>
            <a:ext uri="{FF2B5EF4-FFF2-40B4-BE49-F238E27FC236}">
              <a16:creationId xmlns:a16="http://schemas.microsoft.com/office/drawing/2014/main" id="{00000000-0008-0000-0000-00005D590000}"/>
            </a:ext>
          </a:extLst>
        </xdr:cNvPr>
        <xdr:cNvSpPr>
          <a:spLocks/>
        </xdr:cNvSpPr>
      </xdr:nvSpPr>
      <xdr:spPr bwMode="auto">
        <a:xfrm rot="-5400000">
          <a:off x="3548063" y="87225187"/>
          <a:ext cx="1714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133350</xdr:colOff>
      <xdr:row>402</xdr:row>
      <xdr:rowOff>142875</xdr:rowOff>
    </xdr:from>
    <xdr:to>
      <xdr:col>18</xdr:col>
      <xdr:colOff>0</xdr:colOff>
      <xdr:row>403</xdr:row>
      <xdr:rowOff>85725</xdr:rowOff>
    </xdr:to>
    <xdr:sp macro="" textlink="">
      <xdr:nvSpPr>
        <xdr:cNvPr id="22878" name="Freeform 144">
          <a:extLst>
            <a:ext uri="{FF2B5EF4-FFF2-40B4-BE49-F238E27FC236}">
              <a16:creationId xmlns:a16="http://schemas.microsoft.com/office/drawing/2014/main" id="{00000000-0008-0000-0000-00005E590000}"/>
            </a:ext>
          </a:extLst>
        </xdr:cNvPr>
        <xdr:cNvSpPr>
          <a:spLocks/>
        </xdr:cNvSpPr>
      </xdr:nvSpPr>
      <xdr:spPr bwMode="auto">
        <a:xfrm rot="-5400000">
          <a:off x="3505200" y="85848825"/>
          <a:ext cx="17145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402</xdr:row>
      <xdr:rowOff>114300</xdr:rowOff>
    </xdr:from>
    <xdr:to>
      <xdr:col>21</xdr:col>
      <xdr:colOff>0</xdr:colOff>
      <xdr:row>403</xdr:row>
      <xdr:rowOff>57150</xdr:rowOff>
    </xdr:to>
    <xdr:sp macro="" textlink="">
      <xdr:nvSpPr>
        <xdr:cNvPr id="22879" name="Freeform 145">
          <a:extLst>
            <a:ext uri="{FF2B5EF4-FFF2-40B4-BE49-F238E27FC236}">
              <a16:creationId xmlns:a16="http://schemas.microsoft.com/office/drawing/2014/main" id="{00000000-0008-0000-0000-00005F590000}"/>
            </a:ext>
          </a:extLst>
        </xdr:cNvPr>
        <xdr:cNvSpPr>
          <a:spLocks/>
        </xdr:cNvSpPr>
      </xdr:nvSpPr>
      <xdr:spPr bwMode="auto">
        <a:xfrm rot="-5400000">
          <a:off x="3948113" y="84596287"/>
          <a:ext cx="1714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405</xdr:row>
      <xdr:rowOff>114300</xdr:rowOff>
    </xdr:from>
    <xdr:to>
      <xdr:col>21</xdr:col>
      <xdr:colOff>0</xdr:colOff>
      <xdr:row>406</xdr:row>
      <xdr:rowOff>57150</xdr:rowOff>
    </xdr:to>
    <xdr:sp macro="" textlink="">
      <xdr:nvSpPr>
        <xdr:cNvPr id="22880" name="Freeform 146">
          <a:extLst>
            <a:ext uri="{FF2B5EF4-FFF2-40B4-BE49-F238E27FC236}">
              <a16:creationId xmlns:a16="http://schemas.microsoft.com/office/drawing/2014/main" id="{00000000-0008-0000-0000-000060590000}"/>
            </a:ext>
          </a:extLst>
        </xdr:cNvPr>
        <xdr:cNvSpPr>
          <a:spLocks/>
        </xdr:cNvSpPr>
      </xdr:nvSpPr>
      <xdr:spPr bwMode="auto">
        <a:xfrm rot="-5400000">
          <a:off x="3948113" y="85282087"/>
          <a:ext cx="1714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615</xdr:row>
      <xdr:rowOff>114300</xdr:rowOff>
    </xdr:from>
    <xdr:to>
      <xdr:col>14</xdr:col>
      <xdr:colOff>0</xdr:colOff>
      <xdr:row>616</xdr:row>
      <xdr:rowOff>57150</xdr:rowOff>
    </xdr:to>
    <xdr:sp macro="" textlink="">
      <xdr:nvSpPr>
        <xdr:cNvPr id="22886" name="Freeform 152">
          <a:extLst>
            <a:ext uri="{FF2B5EF4-FFF2-40B4-BE49-F238E27FC236}">
              <a16:creationId xmlns:a16="http://schemas.microsoft.com/office/drawing/2014/main" id="{00000000-0008-0000-0000-000066590000}"/>
            </a:ext>
          </a:extLst>
        </xdr:cNvPr>
        <xdr:cNvSpPr>
          <a:spLocks/>
        </xdr:cNvSpPr>
      </xdr:nvSpPr>
      <xdr:spPr bwMode="auto">
        <a:xfrm rot="-5400000">
          <a:off x="2566988" y="1158192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133350</xdr:colOff>
      <xdr:row>151</xdr:row>
      <xdr:rowOff>95250</xdr:rowOff>
    </xdr:from>
    <xdr:to>
      <xdr:col>10</xdr:col>
      <xdr:colOff>0</xdr:colOff>
      <xdr:row>152</xdr:row>
      <xdr:rowOff>57150</xdr:rowOff>
    </xdr:to>
    <xdr:sp macro="" textlink="">
      <xdr:nvSpPr>
        <xdr:cNvPr id="22893" name="Freeform 159">
          <a:extLst>
            <a:ext uri="{FF2B5EF4-FFF2-40B4-BE49-F238E27FC236}">
              <a16:creationId xmlns:a16="http://schemas.microsoft.com/office/drawing/2014/main" id="{00000000-0008-0000-0000-00006D590000}"/>
            </a:ext>
          </a:extLst>
        </xdr:cNvPr>
        <xdr:cNvSpPr>
          <a:spLocks/>
        </xdr:cNvSpPr>
      </xdr:nvSpPr>
      <xdr:spPr bwMode="auto">
        <a:xfrm rot="-5400000">
          <a:off x="1771650" y="33080325"/>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133350</xdr:colOff>
      <xdr:row>166</xdr:row>
      <xdr:rowOff>85725</xdr:rowOff>
    </xdr:from>
    <xdr:to>
      <xdr:col>11</xdr:col>
      <xdr:colOff>0</xdr:colOff>
      <xdr:row>167</xdr:row>
      <xdr:rowOff>47625</xdr:rowOff>
    </xdr:to>
    <xdr:sp macro="" textlink="">
      <xdr:nvSpPr>
        <xdr:cNvPr id="22894" name="Freeform 160">
          <a:extLst>
            <a:ext uri="{FF2B5EF4-FFF2-40B4-BE49-F238E27FC236}">
              <a16:creationId xmlns:a16="http://schemas.microsoft.com/office/drawing/2014/main" id="{00000000-0008-0000-0000-00006E590000}"/>
            </a:ext>
          </a:extLst>
        </xdr:cNvPr>
        <xdr:cNvSpPr>
          <a:spLocks/>
        </xdr:cNvSpPr>
      </xdr:nvSpPr>
      <xdr:spPr bwMode="auto">
        <a:xfrm rot="-5400000">
          <a:off x="1971675" y="3507105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148</xdr:row>
      <xdr:rowOff>95250</xdr:rowOff>
    </xdr:from>
    <xdr:to>
      <xdr:col>19</xdr:col>
      <xdr:colOff>0</xdr:colOff>
      <xdr:row>149</xdr:row>
      <xdr:rowOff>57150</xdr:rowOff>
    </xdr:to>
    <xdr:sp macro="" textlink="">
      <xdr:nvSpPr>
        <xdr:cNvPr id="22896" name="Freeform 162">
          <a:extLst>
            <a:ext uri="{FF2B5EF4-FFF2-40B4-BE49-F238E27FC236}">
              <a16:creationId xmlns:a16="http://schemas.microsoft.com/office/drawing/2014/main" id="{00000000-0008-0000-0000-000070590000}"/>
            </a:ext>
          </a:extLst>
        </xdr:cNvPr>
        <xdr:cNvSpPr>
          <a:spLocks/>
        </xdr:cNvSpPr>
      </xdr:nvSpPr>
      <xdr:spPr bwMode="auto">
        <a:xfrm rot="-5400000">
          <a:off x="3571875" y="32680275"/>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155</xdr:row>
      <xdr:rowOff>95250</xdr:rowOff>
    </xdr:from>
    <xdr:to>
      <xdr:col>19</xdr:col>
      <xdr:colOff>0</xdr:colOff>
      <xdr:row>156</xdr:row>
      <xdr:rowOff>57150</xdr:rowOff>
    </xdr:to>
    <xdr:sp macro="" textlink="">
      <xdr:nvSpPr>
        <xdr:cNvPr id="22897" name="Freeform 163">
          <a:extLst>
            <a:ext uri="{FF2B5EF4-FFF2-40B4-BE49-F238E27FC236}">
              <a16:creationId xmlns:a16="http://schemas.microsoft.com/office/drawing/2014/main" id="{00000000-0008-0000-0000-000071590000}"/>
            </a:ext>
          </a:extLst>
        </xdr:cNvPr>
        <xdr:cNvSpPr>
          <a:spLocks/>
        </xdr:cNvSpPr>
      </xdr:nvSpPr>
      <xdr:spPr bwMode="auto">
        <a:xfrm rot="-5400000">
          <a:off x="3571875" y="3364230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163</xdr:row>
      <xdr:rowOff>95250</xdr:rowOff>
    </xdr:from>
    <xdr:to>
      <xdr:col>19</xdr:col>
      <xdr:colOff>0</xdr:colOff>
      <xdr:row>164</xdr:row>
      <xdr:rowOff>57150</xdr:rowOff>
    </xdr:to>
    <xdr:sp macro="" textlink="">
      <xdr:nvSpPr>
        <xdr:cNvPr id="22898" name="Freeform 164">
          <a:extLst>
            <a:ext uri="{FF2B5EF4-FFF2-40B4-BE49-F238E27FC236}">
              <a16:creationId xmlns:a16="http://schemas.microsoft.com/office/drawing/2014/main" id="{00000000-0008-0000-0000-000072590000}"/>
            </a:ext>
          </a:extLst>
        </xdr:cNvPr>
        <xdr:cNvSpPr>
          <a:spLocks/>
        </xdr:cNvSpPr>
      </xdr:nvSpPr>
      <xdr:spPr bwMode="auto">
        <a:xfrm rot="-5400000">
          <a:off x="3571875" y="34680525"/>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171</xdr:row>
      <xdr:rowOff>95250</xdr:rowOff>
    </xdr:from>
    <xdr:to>
      <xdr:col>19</xdr:col>
      <xdr:colOff>0</xdr:colOff>
      <xdr:row>172</xdr:row>
      <xdr:rowOff>57150</xdr:rowOff>
    </xdr:to>
    <xdr:sp macro="" textlink="">
      <xdr:nvSpPr>
        <xdr:cNvPr id="22899" name="Freeform 165">
          <a:extLst>
            <a:ext uri="{FF2B5EF4-FFF2-40B4-BE49-F238E27FC236}">
              <a16:creationId xmlns:a16="http://schemas.microsoft.com/office/drawing/2014/main" id="{00000000-0008-0000-0000-000073590000}"/>
            </a:ext>
          </a:extLst>
        </xdr:cNvPr>
        <xdr:cNvSpPr>
          <a:spLocks/>
        </xdr:cNvSpPr>
      </xdr:nvSpPr>
      <xdr:spPr bwMode="auto">
        <a:xfrm rot="-5400000">
          <a:off x="3571875" y="3571875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178</xdr:row>
      <xdr:rowOff>95250</xdr:rowOff>
    </xdr:from>
    <xdr:to>
      <xdr:col>19</xdr:col>
      <xdr:colOff>0</xdr:colOff>
      <xdr:row>179</xdr:row>
      <xdr:rowOff>57150</xdr:rowOff>
    </xdr:to>
    <xdr:sp macro="" textlink="">
      <xdr:nvSpPr>
        <xdr:cNvPr id="22900" name="Freeform 166">
          <a:extLst>
            <a:ext uri="{FF2B5EF4-FFF2-40B4-BE49-F238E27FC236}">
              <a16:creationId xmlns:a16="http://schemas.microsoft.com/office/drawing/2014/main" id="{00000000-0008-0000-0000-000074590000}"/>
            </a:ext>
          </a:extLst>
        </xdr:cNvPr>
        <xdr:cNvSpPr>
          <a:spLocks/>
        </xdr:cNvSpPr>
      </xdr:nvSpPr>
      <xdr:spPr bwMode="auto">
        <a:xfrm rot="-5400000">
          <a:off x="3571875" y="3659505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185</xdr:row>
      <xdr:rowOff>95250</xdr:rowOff>
    </xdr:from>
    <xdr:to>
      <xdr:col>19</xdr:col>
      <xdr:colOff>0</xdr:colOff>
      <xdr:row>186</xdr:row>
      <xdr:rowOff>57150</xdr:rowOff>
    </xdr:to>
    <xdr:sp macro="" textlink="">
      <xdr:nvSpPr>
        <xdr:cNvPr id="22901" name="Freeform 167">
          <a:extLst>
            <a:ext uri="{FF2B5EF4-FFF2-40B4-BE49-F238E27FC236}">
              <a16:creationId xmlns:a16="http://schemas.microsoft.com/office/drawing/2014/main" id="{00000000-0008-0000-0000-000075590000}"/>
            </a:ext>
          </a:extLst>
        </xdr:cNvPr>
        <xdr:cNvSpPr>
          <a:spLocks/>
        </xdr:cNvSpPr>
      </xdr:nvSpPr>
      <xdr:spPr bwMode="auto">
        <a:xfrm rot="-5400000">
          <a:off x="3571875" y="3747135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148</xdr:row>
      <xdr:rowOff>95250</xdr:rowOff>
    </xdr:from>
    <xdr:to>
      <xdr:col>25</xdr:col>
      <xdr:colOff>0</xdr:colOff>
      <xdr:row>149</xdr:row>
      <xdr:rowOff>57150</xdr:rowOff>
    </xdr:to>
    <xdr:sp macro="" textlink="">
      <xdr:nvSpPr>
        <xdr:cNvPr id="22902" name="Freeform 168">
          <a:extLst>
            <a:ext uri="{FF2B5EF4-FFF2-40B4-BE49-F238E27FC236}">
              <a16:creationId xmlns:a16="http://schemas.microsoft.com/office/drawing/2014/main" id="{00000000-0008-0000-0000-000076590000}"/>
            </a:ext>
          </a:extLst>
        </xdr:cNvPr>
        <xdr:cNvSpPr>
          <a:spLocks/>
        </xdr:cNvSpPr>
      </xdr:nvSpPr>
      <xdr:spPr bwMode="auto">
        <a:xfrm rot="-5400000">
          <a:off x="4772025" y="32680275"/>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155</xdr:row>
      <xdr:rowOff>95250</xdr:rowOff>
    </xdr:from>
    <xdr:to>
      <xdr:col>25</xdr:col>
      <xdr:colOff>0</xdr:colOff>
      <xdr:row>156</xdr:row>
      <xdr:rowOff>57150</xdr:rowOff>
    </xdr:to>
    <xdr:sp macro="" textlink="">
      <xdr:nvSpPr>
        <xdr:cNvPr id="22903" name="Freeform 169">
          <a:extLst>
            <a:ext uri="{FF2B5EF4-FFF2-40B4-BE49-F238E27FC236}">
              <a16:creationId xmlns:a16="http://schemas.microsoft.com/office/drawing/2014/main" id="{00000000-0008-0000-0000-000077590000}"/>
            </a:ext>
          </a:extLst>
        </xdr:cNvPr>
        <xdr:cNvSpPr>
          <a:spLocks/>
        </xdr:cNvSpPr>
      </xdr:nvSpPr>
      <xdr:spPr bwMode="auto">
        <a:xfrm rot="-5400000">
          <a:off x="4772025" y="3364230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163</xdr:row>
      <xdr:rowOff>95250</xdr:rowOff>
    </xdr:from>
    <xdr:to>
      <xdr:col>25</xdr:col>
      <xdr:colOff>0</xdr:colOff>
      <xdr:row>164</xdr:row>
      <xdr:rowOff>57150</xdr:rowOff>
    </xdr:to>
    <xdr:sp macro="" textlink="">
      <xdr:nvSpPr>
        <xdr:cNvPr id="22904" name="Freeform 170">
          <a:extLst>
            <a:ext uri="{FF2B5EF4-FFF2-40B4-BE49-F238E27FC236}">
              <a16:creationId xmlns:a16="http://schemas.microsoft.com/office/drawing/2014/main" id="{00000000-0008-0000-0000-000078590000}"/>
            </a:ext>
          </a:extLst>
        </xdr:cNvPr>
        <xdr:cNvSpPr>
          <a:spLocks/>
        </xdr:cNvSpPr>
      </xdr:nvSpPr>
      <xdr:spPr bwMode="auto">
        <a:xfrm rot="-5400000">
          <a:off x="4772025" y="34680525"/>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171</xdr:row>
      <xdr:rowOff>95250</xdr:rowOff>
    </xdr:from>
    <xdr:to>
      <xdr:col>25</xdr:col>
      <xdr:colOff>0</xdr:colOff>
      <xdr:row>172</xdr:row>
      <xdr:rowOff>57150</xdr:rowOff>
    </xdr:to>
    <xdr:sp macro="" textlink="">
      <xdr:nvSpPr>
        <xdr:cNvPr id="22905" name="Freeform 171">
          <a:extLst>
            <a:ext uri="{FF2B5EF4-FFF2-40B4-BE49-F238E27FC236}">
              <a16:creationId xmlns:a16="http://schemas.microsoft.com/office/drawing/2014/main" id="{00000000-0008-0000-0000-000079590000}"/>
            </a:ext>
          </a:extLst>
        </xdr:cNvPr>
        <xdr:cNvSpPr>
          <a:spLocks/>
        </xdr:cNvSpPr>
      </xdr:nvSpPr>
      <xdr:spPr bwMode="auto">
        <a:xfrm rot="-5400000">
          <a:off x="4772025" y="3571875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178</xdr:row>
      <xdr:rowOff>95250</xdr:rowOff>
    </xdr:from>
    <xdr:to>
      <xdr:col>25</xdr:col>
      <xdr:colOff>0</xdr:colOff>
      <xdr:row>179</xdr:row>
      <xdr:rowOff>57150</xdr:rowOff>
    </xdr:to>
    <xdr:sp macro="" textlink="">
      <xdr:nvSpPr>
        <xdr:cNvPr id="22906" name="Freeform 172">
          <a:extLst>
            <a:ext uri="{FF2B5EF4-FFF2-40B4-BE49-F238E27FC236}">
              <a16:creationId xmlns:a16="http://schemas.microsoft.com/office/drawing/2014/main" id="{00000000-0008-0000-0000-00007A590000}"/>
            </a:ext>
          </a:extLst>
        </xdr:cNvPr>
        <xdr:cNvSpPr>
          <a:spLocks/>
        </xdr:cNvSpPr>
      </xdr:nvSpPr>
      <xdr:spPr bwMode="auto">
        <a:xfrm rot="-5400000">
          <a:off x="4772025" y="3659505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185</xdr:row>
      <xdr:rowOff>28575</xdr:rowOff>
    </xdr:from>
    <xdr:to>
      <xdr:col>25</xdr:col>
      <xdr:colOff>0</xdr:colOff>
      <xdr:row>185</xdr:row>
      <xdr:rowOff>142875</xdr:rowOff>
    </xdr:to>
    <xdr:sp macro="" textlink="">
      <xdr:nvSpPr>
        <xdr:cNvPr id="22907" name="Freeform 173">
          <a:extLst>
            <a:ext uri="{FF2B5EF4-FFF2-40B4-BE49-F238E27FC236}">
              <a16:creationId xmlns:a16="http://schemas.microsoft.com/office/drawing/2014/main" id="{00000000-0008-0000-0000-00007B590000}"/>
            </a:ext>
          </a:extLst>
        </xdr:cNvPr>
        <xdr:cNvSpPr>
          <a:spLocks/>
        </xdr:cNvSpPr>
      </xdr:nvSpPr>
      <xdr:spPr bwMode="auto">
        <a:xfrm rot="-5400000">
          <a:off x="4776788" y="3739991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151</xdr:row>
      <xdr:rowOff>19050</xdr:rowOff>
    </xdr:from>
    <xdr:to>
      <xdr:col>25</xdr:col>
      <xdr:colOff>0</xdr:colOff>
      <xdr:row>151</xdr:row>
      <xdr:rowOff>133350</xdr:rowOff>
    </xdr:to>
    <xdr:sp macro="" textlink="">
      <xdr:nvSpPr>
        <xdr:cNvPr id="22908" name="Freeform 174">
          <a:extLst>
            <a:ext uri="{FF2B5EF4-FFF2-40B4-BE49-F238E27FC236}">
              <a16:creationId xmlns:a16="http://schemas.microsoft.com/office/drawing/2014/main" id="{00000000-0008-0000-0000-00007C590000}"/>
            </a:ext>
          </a:extLst>
        </xdr:cNvPr>
        <xdr:cNvSpPr>
          <a:spLocks/>
        </xdr:cNvSpPr>
      </xdr:nvSpPr>
      <xdr:spPr bwMode="auto">
        <a:xfrm rot="-5400000">
          <a:off x="4776788" y="3299936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153</xdr:row>
      <xdr:rowOff>9525</xdr:rowOff>
    </xdr:from>
    <xdr:to>
      <xdr:col>25</xdr:col>
      <xdr:colOff>0</xdr:colOff>
      <xdr:row>153</xdr:row>
      <xdr:rowOff>123825</xdr:rowOff>
    </xdr:to>
    <xdr:sp macro="" textlink="">
      <xdr:nvSpPr>
        <xdr:cNvPr id="22909" name="Freeform 175">
          <a:extLst>
            <a:ext uri="{FF2B5EF4-FFF2-40B4-BE49-F238E27FC236}">
              <a16:creationId xmlns:a16="http://schemas.microsoft.com/office/drawing/2014/main" id="{00000000-0008-0000-0000-00007D590000}"/>
            </a:ext>
          </a:extLst>
        </xdr:cNvPr>
        <xdr:cNvSpPr>
          <a:spLocks/>
        </xdr:cNvSpPr>
      </xdr:nvSpPr>
      <xdr:spPr bwMode="auto">
        <a:xfrm rot="-5400000">
          <a:off x="4776788" y="3331368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158</xdr:row>
      <xdr:rowOff>95250</xdr:rowOff>
    </xdr:from>
    <xdr:to>
      <xdr:col>25</xdr:col>
      <xdr:colOff>0</xdr:colOff>
      <xdr:row>159</xdr:row>
      <xdr:rowOff>57150</xdr:rowOff>
    </xdr:to>
    <xdr:sp macro="" textlink="">
      <xdr:nvSpPr>
        <xdr:cNvPr id="22910" name="Freeform 176">
          <a:extLst>
            <a:ext uri="{FF2B5EF4-FFF2-40B4-BE49-F238E27FC236}">
              <a16:creationId xmlns:a16="http://schemas.microsoft.com/office/drawing/2014/main" id="{00000000-0008-0000-0000-00007E590000}"/>
            </a:ext>
          </a:extLst>
        </xdr:cNvPr>
        <xdr:cNvSpPr>
          <a:spLocks/>
        </xdr:cNvSpPr>
      </xdr:nvSpPr>
      <xdr:spPr bwMode="auto">
        <a:xfrm rot="-5400000">
          <a:off x="4772025" y="3404235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161</xdr:row>
      <xdr:rowOff>28575</xdr:rowOff>
    </xdr:from>
    <xdr:to>
      <xdr:col>25</xdr:col>
      <xdr:colOff>0</xdr:colOff>
      <xdr:row>161</xdr:row>
      <xdr:rowOff>142875</xdr:rowOff>
    </xdr:to>
    <xdr:sp macro="" textlink="">
      <xdr:nvSpPr>
        <xdr:cNvPr id="22911" name="Freeform 177">
          <a:extLst>
            <a:ext uri="{FF2B5EF4-FFF2-40B4-BE49-F238E27FC236}">
              <a16:creationId xmlns:a16="http://schemas.microsoft.com/office/drawing/2014/main" id="{00000000-0008-0000-0000-00007F590000}"/>
            </a:ext>
          </a:extLst>
        </xdr:cNvPr>
        <xdr:cNvSpPr>
          <a:spLocks/>
        </xdr:cNvSpPr>
      </xdr:nvSpPr>
      <xdr:spPr bwMode="auto">
        <a:xfrm rot="-5400000">
          <a:off x="4776788" y="3437096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166</xdr:row>
      <xdr:rowOff>95250</xdr:rowOff>
    </xdr:from>
    <xdr:to>
      <xdr:col>25</xdr:col>
      <xdr:colOff>0</xdr:colOff>
      <xdr:row>167</xdr:row>
      <xdr:rowOff>57150</xdr:rowOff>
    </xdr:to>
    <xdr:sp macro="" textlink="">
      <xdr:nvSpPr>
        <xdr:cNvPr id="22912" name="Freeform 178">
          <a:extLst>
            <a:ext uri="{FF2B5EF4-FFF2-40B4-BE49-F238E27FC236}">
              <a16:creationId xmlns:a16="http://schemas.microsoft.com/office/drawing/2014/main" id="{00000000-0008-0000-0000-000080590000}"/>
            </a:ext>
          </a:extLst>
        </xdr:cNvPr>
        <xdr:cNvSpPr>
          <a:spLocks/>
        </xdr:cNvSpPr>
      </xdr:nvSpPr>
      <xdr:spPr bwMode="auto">
        <a:xfrm rot="-5400000">
          <a:off x="4772025" y="35080575"/>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169</xdr:row>
      <xdr:rowOff>19050</xdr:rowOff>
    </xdr:from>
    <xdr:to>
      <xdr:col>25</xdr:col>
      <xdr:colOff>0</xdr:colOff>
      <xdr:row>169</xdr:row>
      <xdr:rowOff>133350</xdr:rowOff>
    </xdr:to>
    <xdr:sp macro="" textlink="">
      <xdr:nvSpPr>
        <xdr:cNvPr id="22913" name="Freeform 179">
          <a:extLst>
            <a:ext uri="{FF2B5EF4-FFF2-40B4-BE49-F238E27FC236}">
              <a16:creationId xmlns:a16="http://schemas.microsoft.com/office/drawing/2014/main" id="{00000000-0008-0000-0000-000081590000}"/>
            </a:ext>
          </a:extLst>
        </xdr:cNvPr>
        <xdr:cNvSpPr>
          <a:spLocks/>
        </xdr:cNvSpPr>
      </xdr:nvSpPr>
      <xdr:spPr bwMode="auto">
        <a:xfrm rot="-5400000">
          <a:off x="4776788" y="3539966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174</xdr:row>
      <xdr:rowOff>19050</xdr:rowOff>
    </xdr:from>
    <xdr:to>
      <xdr:col>25</xdr:col>
      <xdr:colOff>0</xdr:colOff>
      <xdr:row>174</xdr:row>
      <xdr:rowOff>133350</xdr:rowOff>
    </xdr:to>
    <xdr:sp macro="" textlink="">
      <xdr:nvSpPr>
        <xdr:cNvPr id="22914" name="Freeform 180">
          <a:extLst>
            <a:ext uri="{FF2B5EF4-FFF2-40B4-BE49-F238E27FC236}">
              <a16:creationId xmlns:a16="http://schemas.microsoft.com/office/drawing/2014/main" id="{00000000-0008-0000-0000-000082590000}"/>
            </a:ext>
          </a:extLst>
        </xdr:cNvPr>
        <xdr:cNvSpPr>
          <a:spLocks/>
        </xdr:cNvSpPr>
      </xdr:nvSpPr>
      <xdr:spPr bwMode="auto">
        <a:xfrm rot="-5400000">
          <a:off x="4776788" y="360378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176</xdr:row>
      <xdr:rowOff>19050</xdr:rowOff>
    </xdr:from>
    <xdr:to>
      <xdr:col>25</xdr:col>
      <xdr:colOff>0</xdr:colOff>
      <xdr:row>176</xdr:row>
      <xdr:rowOff>133350</xdr:rowOff>
    </xdr:to>
    <xdr:sp macro="" textlink="">
      <xdr:nvSpPr>
        <xdr:cNvPr id="22915" name="Freeform 181">
          <a:extLst>
            <a:ext uri="{FF2B5EF4-FFF2-40B4-BE49-F238E27FC236}">
              <a16:creationId xmlns:a16="http://schemas.microsoft.com/office/drawing/2014/main" id="{00000000-0008-0000-0000-000083590000}"/>
            </a:ext>
          </a:extLst>
        </xdr:cNvPr>
        <xdr:cNvSpPr>
          <a:spLocks/>
        </xdr:cNvSpPr>
      </xdr:nvSpPr>
      <xdr:spPr bwMode="auto">
        <a:xfrm rot="-5400000">
          <a:off x="4776788" y="3627596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181</xdr:row>
      <xdr:rowOff>19050</xdr:rowOff>
    </xdr:from>
    <xdr:to>
      <xdr:col>25</xdr:col>
      <xdr:colOff>0</xdr:colOff>
      <xdr:row>181</xdr:row>
      <xdr:rowOff>133350</xdr:rowOff>
    </xdr:to>
    <xdr:sp macro="" textlink="">
      <xdr:nvSpPr>
        <xdr:cNvPr id="22916" name="Freeform 182">
          <a:extLst>
            <a:ext uri="{FF2B5EF4-FFF2-40B4-BE49-F238E27FC236}">
              <a16:creationId xmlns:a16="http://schemas.microsoft.com/office/drawing/2014/main" id="{00000000-0008-0000-0000-000084590000}"/>
            </a:ext>
          </a:extLst>
        </xdr:cNvPr>
        <xdr:cNvSpPr>
          <a:spLocks/>
        </xdr:cNvSpPr>
      </xdr:nvSpPr>
      <xdr:spPr bwMode="auto">
        <a:xfrm rot="-5400000">
          <a:off x="4776788" y="369141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183</xdr:row>
      <xdr:rowOff>19050</xdr:rowOff>
    </xdr:from>
    <xdr:to>
      <xdr:col>25</xdr:col>
      <xdr:colOff>0</xdr:colOff>
      <xdr:row>183</xdr:row>
      <xdr:rowOff>133350</xdr:rowOff>
    </xdr:to>
    <xdr:sp macro="" textlink="">
      <xdr:nvSpPr>
        <xdr:cNvPr id="22917" name="Freeform 183">
          <a:extLst>
            <a:ext uri="{FF2B5EF4-FFF2-40B4-BE49-F238E27FC236}">
              <a16:creationId xmlns:a16="http://schemas.microsoft.com/office/drawing/2014/main" id="{00000000-0008-0000-0000-000085590000}"/>
            </a:ext>
          </a:extLst>
        </xdr:cNvPr>
        <xdr:cNvSpPr>
          <a:spLocks/>
        </xdr:cNvSpPr>
      </xdr:nvSpPr>
      <xdr:spPr bwMode="auto">
        <a:xfrm rot="-5400000">
          <a:off x="4776788" y="3715226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187</xdr:row>
      <xdr:rowOff>28575</xdr:rowOff>
    </xdr:from>
    <xdr:to>
      <xdr:col>25</xdr:col>
      <xdr:colOff>0</xdr:colOff>
      <xdr:row>187</xdr:row>
      <xdr:rowOff>142875</xdr:rowOff>
    </xdr:to>
    <xdr:sp macro="" textlink="">
      <xdr:nvSpPr>
        <xdr:cNvPr id="22918" name="Freeform 184">
          <a:extLst>
            <a:ext uri="{FF2B5EF4-FFF2-40B4-BE49-F238E27FC236}">
              <a16:creationId xmlns:a16="http://schemas.microsoft.com/office/drawing/2014/main" id="{00000000-0008-0000-0000-000086590000}"/>
            </a:ext>
          </a:extLst>
        </xdr:cNvPr>
        <xdr:cNvSpPr>
          <a:spLocks/>
        </xdr:cNvSpPr>
      </xdr:nvSpPr>
      <xdr:spPr bwMode="auto">
        <a:xfrm rot="-5400000">
          <a:off x="4776788" y="3772376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189</xdr:row>
      <xdr:rowOff>28575</xdr:rowOff>
    </xdr:from>
    <xdr:to>
      <xdr:col>25</xdr:col>
      <xdr:colOff>0</xdr:colOff>
      <xdr:row>189</xdr:row>
      <xdr:rowOff>142875</xdr:rowOff>
    </xdr:to>
    <xdr:sp macro="" textlink="">
      <xdr:nvSpPr>
        <xdr:cNvPr id="22919" name="Freeform 185">
          <a:extLst>
            <a:ext uri="{FF2B5EF4-FFF2-40B4-BE49-F238E27FC236}">
              <a16:creationId xmlns:a16="http://schemas.microsoft.com/office/drawing/2014/main" id="{00000000-0008-0000-0000-000087590000}"/>
            </a:ext>
          </a:extLst>
        </xdr:cNvPr>
        <xdr:cNvSpPr>
          <a:spLocks/>
        </xdr:cNvSpPr>
      </xdr:nvSpPr>
      <xdr:spPr bwMode="auto">
        <a:xfrm rot="-5400000">
          <a:off x="4776788" y="3796188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133350</xdr:colOff>
      <xdr:row>221</xdr:row>
      <xdr:rowOff>114300</xdr:rowOff>
    </xdr:from>
    <xdr:to>
      <xdr:col>18</xdr:col>
      <xdr:colOff>0</xdr:colOff>
      <xdr:row>222</xdr:row>
      <xdr:rowOff>57150</xdr:rowOff>
    </xdr:to>
    <xdr:sp macro="" textlink="">
      <xdr:nvSpPr>
        <xdr:cNvPr id="22920" name="Freeform 186">
          <a:extLst>
            <a:ext uri="{FF2B5EF4-FFF2-40B4-BE49-F238E27FC236}">
              <a16:creationId xmlns:a16="http://schemas.microsoft.com/office/drawing/2014/main" id="{00000000-0008-0000-0000-000088590000}"/>
            </a:ext>
          </a:extLst>
        </xdr:cNvPr>
        <xdr:cNvSpPr>
          <a:spLocks/>
        </xdr:cNvSpPr>
      </xdr:nvSpPr>
      <xdr:spPr bwMode="auto">
        <a:xfrm rot="-5400000">
          <a:off x="3367088" y="439245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221</xdr:row>
      <xdr:rowOff>114300</xdr:rowOff>
    </xdr:from>
    <xdr:to>
      <xdr:col>21</xdr:col>
      <xdr:colOff>0</xdr:colOff>
      <xdr:row>222</xdr:row>
      <xdr:rowOff>57150</xdr:rowOff>
    </xdr:to>
    <xdr:sp macro="" textlink="">
      <xdr:nvSpPr>
        <xdr:cNvPr id="22921" name="Freeform 187">
          <a:extLst>
            <a:ext uri="{FF2B5EF4-FFF2-40B4-BE49-F238E27FC236}">
              <a16:creationId xmlns:a16="http://schemas.microsoft.com/office/drawing/2014/main" id="{00000000-0008-0000-0000-000089590000}"/>
            </a:ext>
          </a:extLst>
        </xdr:cNvPr>
        <xdr:cNvSpPr>
          <a:spLocks/>
        </xdr:cNvSpPr>
      </xdr:nvSpPr>
      <xdr:spPr bwMode="auto">
        <a:xfrm rot="-5400000">
          <a:off x="3967163" y="439245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226</xdr:row>
      <xdr:rowOff>114300</xdr:rowOff>
    </xdr:from>
    <xdr:to>
      <xdr:col>21</xdr:col>
      <xdr:colOff>0</xdr:colOff>
      <xdr:row>227</xdr:row>
      <xdr:rowOff>57150</xdr:rowOff>
    </xdr:to>
    <xdr:sp macro="" textlink="">
      <xdr:nvSpPr>
        <xdr:cNvPr id="22922" name="Freeform 188">
          <a:extLst>
            <a:ext uri="{FF2B5EF4-FFF2-40B4-BE49-F238E27FC236}">
              <a16:creationId xmlns:a16="http://schemas.microsoft.com/office/drawing/2014/main" id="{00000000-0008-0000-0000-00008A590000}"/>
            </a:ext>
          </a:extLst>
        </xdr:cNvPr>
        <xdr:cNvSpPr>
          <a:spLocks/>
        </xdr:cNvSpPr>
      </xdr:nvSpPr>
      <xdr:spPr bwMode="auto">
        <a:xfrm rot="-5400000">
          <a:off x="3967163" y="448770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233</xdr:row>
      <xdr:rowOff>114300</xdr:rowOff>
    </xdr:from>
    <xdr:to>
      <xdr:col>19</xdr:col>
      <xdr:colOff>0</xdr:colOff>
      <xdr:row>234</xdr:row>
      <xdr:rowOff>57150</xdr:rowOff>
    </xdr:to>
    <xdr:sp macro="" textlink="">
      <xdr:nvSpPr>
        <xdr:cNvPr id="22923" name="Freeform 189">
          <a:extLst>
            <a:ext uri="{FF2B5EF4-FFF2-40B4-BE49-F238E27FC236}">
              <a16:creationId xmlns:a16="http://schemas.microsoft.com/office/drawing/2014/main" id="{00000000-0008-0000-0000-00008B590000}"/>
            </a:ext>
          </a:extLst>
        </xdr:cNvPr>
        <xdr:cNvSpPr>
          <a:spLocks/>
        </xdr:cNvSpPr>
      </xdr:nvSpPr>
      <xdr:spPr bwMode="auto">
        <a:xfrm rot="-5400000">
          <a:off x="3567113" y="462105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133350</xdr:colOff>
      <xdr:row>451</xdr:row>
      <xdr:rowOff>114300</xdr:rowOff>
    </xdr:from>
    <xdr:to>
      <xdr:col>11</xdr:col>
      <xdr:colOff>0</xdr:colOff>
      <xdr:row>452</xdr:row>
      <xdr:rowOff>57150</xdr:rowOff>
    </xdr:to>
    <xdr:sp macro="" textlink="">
      <xdr:nvSpPr>
        <xdr:cNvPr id="22924" name="Freeform 190">
          <a:extLst>
            <a:ext uri="{FF2B5EF4-FFF2-40B4-BE49-F238E27FC236}">
              <a16:creationId xmlns:a16="http://schemas.microsoft.com/office/drawing/2014/main" id="{00000000-0008-0000-0000-00008C590000}"/>
            </a:ext>
          </a:extLst>
        </xdr:cNvPr>
        <xdr:cNvSpPr>
          <a:spLocks/>
        </xdr:cNvSpPr>
      </xdr:nvSpPr>
      <xdr:spPr bwMode="auto">
        <a:xfrm rot="-5400000">
          <a:off x="1966913" y="949404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454</xdr:row>
      <xdr:rowOff>114300</xdr:rowOff>
    </xdr:from>
    <xdr:to>
      <xdr:col>14</xdr:col>
      <xdr:colOff>0</xdr:colOff>
      <xdr:row>455</xdr:row>
      <xdr:rowOff>57150</xdr:rowOff>
    </xdr:to>
    <xdr:sp macro="" textlink="">
      <xdr:nvSpPr>
        <xdr:cNvPr id="22926" name="Freeform 192">
          <a:extLst>
            <a:ext uri="{FF2B5EF4-FFF2-40B4-BE49-F238E27FC236}">
              <a16:creationId xmlns:a16="http://schemas.microsoft.com/office/drawing/2014/main" id="{00000000-0008-0000-0000-00008E590000}"/>
            </a:ext>
          </a:extLst>
        </xdr:cNvPr>
        <xdr:cNvSpPr>
          <a:spLocks/>
        </xdr:cNvSpPr>
      </xdr:nvSpPr>
      <xdr:spPr bwMode="auto">
        <a:xfrm rot="-5400000">
          <a:off x="2566988" y="955119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457</xdr:row>
      <xdr:rowOff>114300</xdr:rowOff>
    </xdr:from>
    <xdr:to>
      <xdr:col>14</xdr:col>
      <xdr:colOff>0</xdr:colOff>
      <xdr:row>458</xdr:row>
      <xdr:rowOff>57150</xdr:rowOff>
    </xdr:to>
    <xdr:sp macro="" textlink="">
      <xdr:nvSpPr>
        <xdr:cNvPr id="22927" name="Freeform 193">
          <a:extLst>
            <a:ext uri="{FF2B5EF4-FFF2-40B4-BE49-F238E27FC236}">
              <a16:creationId xmlns:a16="http://schemas.microsoft.com/office/drawing/2014/main" id="{00000000-0008-0000-0000-00008F590000}"/>
            </a:ext>
          </a:extLst>
        </xdr:cNvPr>
        <xdr:cNvSpPr>
          <a:spLocks/>
        </xdr:cNvSpPr>
      </xdr:nvSpPr>
      <xdr:spPr bwMode="auto">
        <a:xfrm rot="-5400000">
          <a:off x="2566988" y="960834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133350</xdr:colOff>
      <xdr:row>463</xdr:row>
      <xdr:rowOff>114300</xdr:rowOff>
    </xdr:from>
    <xdr:to>
      <xdr:col>12</xdr:col>
      <xdr:colOff>0</xdr:colOff>
      <xdr:row>464</xdr:row>
      <xdr:rowOff>57150</xdr:rowOff>
    </xdr:to>
    <xdr:sp macro="" textlink="">
      <xdr:nvSpPr>
        <xdr:cNvPr id="22928" name="Freeform 194">
          <a:extLst>
            <a:ext uri="{FF2B5EF4-FFF2-40B4-BE49-F238E27FC236}">
              <a16:creationId xmlns:a16="http://schemas.microsoft.com/office/drawing/2014/main" id="{00000000-0008-0000-0000-000090590000}"/>
            </a:ext>
          </a:extLst>
        </xdr:cNvPr>
        <xdr:cNvSpPr>
          <a:spLocks/>
        </xdr:cNvSpPr>
      </xdr:nvSpPr>
      <xdr:spPr bwMode="auto">
        <a:xfrm rot="-5400000">
          <a:off x="2166938" y="972264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114300</xdr:colOff>
      <xdr:row>451</xdr:row>
      <xdr:rowOff>152400</xdr:rowOff>
    </xdr:from>
    <xdr:to>
      <xdr:col>20</xdr:col>
      <xdr:colOff>190500</xdr:colOff>
      <xdr:row>452</xdr:row>
      <xdr:rowOff>95250</xdr:rowOff>
    </xdr:to>
    <xdr:sp macro="" textlink="">
      <xdr:nvSpPr>
        <xdr:cNvPr id="22929" name="Freeform 195">
          <a:extLst>
            <a:ext uri="{FF2B5EF4-FFF2-40B4-BE49-F238E27FC236}">
              <a16:creationId xmlns:a16="http://schemas.microsoft.com/office/drawing/2014/main" id="{00000000-0008-0000-0000-000091590000}"/>
            </a:ext>
          </a:extLst>
        </xdr:cNvPr>
        <xdr:cNvSpPr>
          <a:spLocks/>
        </xdr:cNvSpPr>
      </xdr:nvSpPr>
      <xdr:spPr bwMode="auto">
        <a:xfrm rot="-5400000">
          <a:off x="4314825" y="96335850"/>
          <a:ext cx="1905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454</xdr:row>
      <xdr:rowOff>142875</xdr:rowOff>
    </xdr:from>
    <xdr:to>
      <xdr:col>21</xdr:col>
      <xdr:colOff>0</xdr:colOff>
      <xdr:row>455</xdr:row>
      <xdr:rowOff>85725</xdr:rowOff>
    </xdr:to>
    <xdr:sp macro="" textlink="">
      <xdr:nvSpPr>
        <xdr:cNvPr id="22930" name="Freeform 196">
          <a:extLst>
            <a:ext uri="{FF2B5EF4-FFF2-40B4-BE49-F238E27FC236}">
              <a16:creationId xmlns:a16="http://schemas.microsoft.com/office/drawing/2014/main" id="{00000000-0008-0000-0000-000092590000}"/>
            </a:ext>
          </a:extLst>
        </xdr:cNvPr>
        <xdr:cNvSpPr>
          <a:spLocks/>
        </xdr:cNvSpPr>
      </xdr:nvSpPr>
      <xdr:spPr bwMode="auto">
        <a:xfrm rot="-5400000">
          <a:off x="4333875" y="96954975"/>
          <a:ext cx="1905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114300</xdr:colOff>
      <xdr:row>457</xdr:row>
      <xdr:rowOff>152400</xdr:rowOff>
    </xdr:from>
    <xdr:to>
      <xdr:col>20</xdr:col>
      <xdr:colOff>190500</xdr:colOff>
      <xdr:row>458</xdr:row>
      <xdr:rowOff>95250</xdr:rowOff>
    </xdr:to>
    <xdr:sp macro="" textlink="">
      <xdr:nvSpPr>
        <xdr:cNvPr id="22931" name="Freeform 197">
          <a:extLst>
            <a:ext uri="{FF2B5EF4-FFF2-40B4-BE49-F238E27FC236}">
              <a16:creationId xmlns:a16="http://schemas.microsoft.com/office/drawing/2014/main" id="{00000000-0008-0000-0000-000093590000}"/>
            </a:ext>
          </a:extLst>
        </xdr:cNvPr>
        <xdr:cNvSpPr>
          <a:spLocks/>
        </xdr:cNvSpPr>
      </xdr:nvSpPr>
      <xdr:spPr bwMode="auto">
        <a:xfrm rot="-5400000">
          <a:off x="4314825" y="97593150"/>
          <a:ext cx="1905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133350</xdr:colOff>
      <xdr:row>559</xdr:row>
      <xdr:rowOff>114300</xdr:rowOff>
    </xdr:from>
    <xdr:to>
      <xdr:col>11</xdr:col>
      <xdr:colOff>0</xdr:colOff>
      <xdr:row>560</xdr:row>
      <xdr:rowOff>57150</xdr:rowOff>
    </xdr:to>
    <xdr:sp macro="" textlink="">
      <xdr:nvSpPr>
        <xdr:cNvPr id="22932" name="Freeform 198">
          <a:extLst>
            <a:ext uri="{FF2B5EF4-FFF2-40B4-BE49-F238E27FC236}">
              <a16:creationId xmlns:a16="http://schemas.microsoft.com/office/drawing/2014/main" id="{00000000-0008-0000-0000-000094590000}"/>
            </a:ext>
          </a:extLst>
        </xdr:cNvPr>
        <xdr:cNvSpPr>
          <a:spLocks/>
        </xdr:cNvSpPr>
      </xdr:nvSpPr>
      <xdr:spPr bwMode="auto">
        <a:xfrm rot="-5400000">
          <a:off x="1966913" y="1047416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562</xdr:row>
      <xdr:rowOff>114300</xdr:rowOff>
    </xdr:from>
    <xdr:to>
      <xdr:col>14</xdr:col>
      <xdr:colOff>0</xdr:colOff>
      <xdr:row>563</xdr:row>
      <xdr:rowOff>57150</xdr:rowOff>
    </xdr:to>
    <xdr:sp macro="" textlink="">
      <xdr:nvSpPr>
        <xdr:cNvPr id="22934" name="Freeform 200">
          <a:extLst>
            <a:ext uri="{FF2B5EF4-FFF2-40B4-BE49-F238E27FC236}">
              <a16:creationId xmlns:a16="http://schemas.microsoft.com/office/drawing/2014/main" id="{00000000-0008-0000-0000-000096590000}"/>
            </a:ext>
          </a:extLst>
        </xdr:cNvPr>
        <xdr:cNvSpPr>
          <a:spLocks/>
        </xdr:cNvSpPr>
      </xdr:nvSpPr>
      <xdr:spPr bwMode="auto">
        <a:xfrm rot="-5400000">
          <a:off x="2566988" y="1053131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565</xdr:row>
      <xdr:rowOff>114300</xdr:rowOff>
    </xdr:from>
    <xdr:to>
      <xdr:col>14</xdr:col>
      <xdr:colOff>0</xdr:colOff>
      <xdr:row>566</xdr:row>
      <xdr:rowOff>57150</xdr:rowOff>
    </xdr:to>
    <xdr:sp macro="" textlink="">
      <xdr:nvSpPr>
        <xdr:cNvPr id="22935" name="Freeform 201">
          <a:extLst>
            <a:ext uri="{FF2B5EF4-FFF2-40B4-BE49-F238E27FC236}">
              <a16:creationId xmlns:a16="http://schemas.microsoft.com/office/drawing/2014/main" id="{00000000-0008-0000-0000-000097590000}"/>
            </a:ext>
          </a:extLst>
        </xdr:cNvPr>
        <xdr:cNvSpPr>
          <a:spLocks/>
        </xdr:cNvSpPr>
      </xdr:nvSpPr>
      <xdr:spPr bwMode="auto">
        <a:xfrm rot="-5400000">
          <a:off x="2566988" y="1058846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133350</xdr:colOff>
      <xdr:row>571</xdr:row>
      <xdr:rowOff>114300</xdr:rowOff>
    </xdr:from>
    <xdr:to>
      <xdr:col>12</xdr:col>
      <xdr:colOff>0</xdr:colOff>
      <xdr:row>572</xdr:row>
      <xdr:rowOff>57150</xdr:rowOff>
    </xdr:to>
    <xdr:sp macro="" textlink="">
      <xdr:nvSpPr>
        <xdr:cNvPr id="22936" name="Freeform 202">
          <a:extLst>
            <a:ext uri="{FF2B5EF4-FFF2-40B4-BE49-F238E27FC236}">
              <a16:creationId xmlns:a16="http://schemas.microsoft.com/office/drawing/2014/main" id="{00000000-0008-0000-0000-000098590000}"/>
            </a:ext>
          </a:extLst>
        </xdr:cNvPr>
        <xdr:cNvSpPr>
          <a:spLocks/>
        </xdr:cNvSpPr>
      </xdr:nvSpPr>
      <xdr:spPr bwMode="auto">
        <a:xfrm rot="-5400000">
          <a:off x="2166938" y="1070276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559</xdr:row>
      <xdr:rowOff>114300</xdr:rowOff>
    </xdr:from>
    <xdr:to>
      <xdr:col>21</xdr:col>
      <xdr:colOff>0</xdr:colOff>
      <xdr:row>560</xdr:row>
      <xdr:rowOff>57150</xdr:rowOff>
    </xdr:to>
    <xdr:sp macro="" textlink="">
      <xdr:nvSpPr>
        <xdr:cNvPr id="22937" name="Freeform 203">
          <a:extLst>
            <a:ext uri="{FF2B5EF4-FFF2-40B4-BE49-F238E27FC236}">
              <a16:creationId xmlns:a16="http://schemas.microsoft.com/office/drawing/2014/main" id="{00000000-0008-0000-0000-000099590000}"/>
            </a:ext>
          </a:extLst>
        </xdr:cNvPr>
        <xdr:cNvSpPr>
          <a:spLocks/>
        </xdr:cNvSpPr>
      </xdr:nvSpPr>
      <xdr:spPr bwMode="auto">
        <a:xfrm rot="-5400000">
          <a:off x="4167188" y="1047416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562</xdr:row>
      <xdr:rowOff>114300</xdr:rowOff>
    </xdr:from>
    <xdr:to>
      <xdr:col>21</xdr:col>
      <xdr:colOff>0</xdr:colOff>
      <xdr:row>563</xdr:row>
      <xdr:rowOff>57150</xdr:rowOff>
    </xdr:to>
    <xdr:sp macro="" textlink="">
      <xdr:nvSpPr>
        <xdr:cNvPr id="22938" name="Freeform 204">
          <a:extLst>
            <a:ext uri="{FF2B5EF4-FFF2-40B4-BE49-F238E27FC236}">
              <a16:creationId xmlns:a16="http://schemas.microsoft.com/office/drawing/2014/main" id="{00000000-0008-0000-0000-00009A590000}"/>
            </a:ext>
          </a:extLst>
        </xdr:cNvPr>
        <xdr:cNvSpPr>
          <a:spLocks/>
        </xdr:cNvSpPr>
      </xdr:nvSpPr>
      <xdr:spPr bwMode="auto">
        <a:xfrm rot="-5400000">
          <a:off x="4167188" y="1053131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565</xdr:row>
      <xdr:rowOff>114300</xdr:rowOff>
    </xdr:from>
    <xdr:to>
      <xdr:col>21</xdr:col>
      <xdr:colOff>0</xdr:colOff>
      <xdr:row>566</xdr:row>
      <xdr:rowOff>57150</xdr:rowOff>
    </xdr:to>
    <xdr:sp macro="" textlink="">
      <xdr:nvSpPr>
        <xdr:cNvPr id="22939" name="Freeform 205">
          <a:extLst>
            <a:ext uri="{FF2B5EF4-FFF2-40B4-BE49-F238E27FC236}">
              <a16:creationId xmlns:a16="http://schemas.microsoft.com/office/drawing/2014/main" id="{00000000-0008-0000-0000-00009B590000}"/>
            </a:ext>
          </a:extLst>
        </xdr:cNvPr>
        <xdr:cNvSpPr>
          <a:spLocks/>
        </xdr:cNvSpPr>
      </xdr:nvSpPr>
      <xdr:spPr bwMode="auto">
        <a:xfrm rot="-5400000">
          <a:off x="4167188" y="1058846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568</xdr:row>
      <xdr:rowOff>114300</xdr:rowOff>
    </xdr:from>
    <xdr:to>
      <xdr:col>21</xdr:col>
      <xdr:colOff>0</xdr:colOff>
      <xdr:row>569</xdr:row>
      <xdr:rowOff>57150</xdr:rowOff>
    </xdr:to>
    <xdr:sp macro="" textlink="">
      <xdr:nvSpPr>
        <xdr:cNvPr id="22940" name="Freeform 206">
          <a:extLst>
            <a:ext uri="{FF2B5EF4-FFF2-40B4-BE49-F238E27FC236}">
              <a16:creationId xmlns:a16="http://schemas.microsoft.com/office/drawing/2014/main" id="{00000000-0008-0000-0000-00009C590000}"/>
            </a:ext>
          </a:extLst>
        </xdr:cNvPr>
        <xdr:cNvSpPr>
          <a:spLocks/>
        </xdr:cNvSpPr>
      </xdr:nvSpPr>
      <xdr:spPr bwMode="auto">
        <a:xfrm rot="-5400000">
          <a:off x="4167188" y="1064561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571</xdr:row>
      <xdr:rowOff>114300</xdr:rowOff>
    </xdr:from>
    <xdr:to>
      <xdr:col>21</xdr:col>
      <xdr:colOff>0</xdr:colOff>
      <xdr:row>572</xdr:row>
      <xdr:rowOff>57150</xdr:rowOff>
    </xdr:to>
    <xdr:sp macro="" textlink="">
      <xdr:nvSpPr>
        <xdr:cNvPr id="22941" name="Freeform 207">
          <a:extLst>
            <a:ext uri="{FF2B5EF4-FFF2-40B4-BE49-F238E27FC236}">
              <a16:creationId xmlns:a16="http://schemas.microsoft.com/office/drawing/2014/main" id="{00000000-0008-0000-0000-00009D590000}"/>
            </a:ext>
          </a:extLst>
        </xdr:cNvPr>
        <xdr:cNvSpPr>
          <a:spLocks/>
        </xdr:cNvSpPr>
      </xdr:nvSpPr>
      <xdr:spPr bwMode="auto">
        <a:xfrm rot="-5400000">
          <a:off x="4167188" y="1070276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142875</xdr:colOff>
      <xdr:row>265</xdr:row>
      <xdr:rowOff>161925</xdr:rowOff>
    </xdr:from>
    <xdr:to>
      <xdr:col>13</xdr:col>
      <xdr:colOff>57150</xdr:colOff>
      <xdr:row>266</xdr:row>
      <xdr:rowOff>0</xdr:rowOff>
    </xdr:to>
    <xdr:sp macro="" textlink="">
      <xdr:nvSpPr>
        <xdr:cNvPr id="22942" name="Freeform 220">
          <a:extLst>
            <a:ext uri="{FF2B5EF4-FFF2-40B4-BE49-F238E27FC236}">
              <a16:creationId xmlns:a16="http://schemas.microsoft.com/office/drawing/2014/main" id="{00000000-0008-0000-0000-00009E590000}"/>
            </a:ext>
          </a:extLst>
        </xdr:cNvPr>
        <xdr:cNvSpPr>
          <a:spLocks/>
        </xdr:cNvSpPr>
      </xdr:nvSpPr>
      <xdr:spPr bwMode="auto">
        <a:xfrm>
          <a:off x="2409825" y="53111400"/>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133350</xdr:colOff>
      <xdr:row>155</xdr:row>
      <xdr:rowOff>114300</xdr:rowOff>
    </xdr:from>
    <xdr:to>
      <xdr:col>12</xdr:col>
      <xdr:colOff>0</xdr:colOff>
      <xdr:row>156</xdr:row>
      <xdr:rowOff>57150</xdr:rowOff>
    </xdr:to>
    <xdr:sp macro="" textlink="">
      <xdr:nvSpPr>
        <xdr:cNvPr id="22943" name="Freeform 187">
          <a:extLst>
            <a:ext uri="{FF2B5EF4-FFF2-40B4-BE49-F238E27FC236}">
              <a16:creationId xmlns:a16="http://schemas.microsoft.com/office/drawing/2014/main" id="{00000000-0008-0000-0000-00009F590000}"/>
            </a:ext>
          </a:extLst>
        </xdr:cNvPr>
        <xdr:cNvSpPr>
          <a:spLocks/>
        </xdr:cNvSpPr>
      </xdr:nvSpPr>
      <xdr:spPr bwMode="auto">
        <a:xfrm rot="-5400000">
          <a:off x="2181225" y="33651825"/>
          <a:ext cx="10477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142875</xdr:colOff>
      <xdr:row>222</xdr:row>
      <xdr:rowOff>9525</xdr:rowOff>
    </xdr:from>
    <xdr:to>
      <xdr:col>16</xdr:col>
      <xdr:colOff>57150</xdr:colOff>
      <xdr:row>222</xdr:row>
      <xdr:rowOff>95250</xdr:rowOff>
    </xdr:to>
    <xdr:sp macro="" textlink="">
      <xdr:nvSpPr>
        <xdr:cNvPr id="22944" name="Freeform 116">
          <a:extLst>
            <a:ext uri="{FF2B5EF4-FFF2-40B4-BE49-F238E27FC236}">
              <a16:creationId xmlns:a16="http://schemas.microsoft.com/office/drawing/2014/main" id="{00000000-0008-0000-0000-0000A0590000}"/>
            </a:ext>
          </a:extLst>
        </xdr:cNvPr>
        <xdr:cNvSpPr>
          <a:spLocks/>
        </xdr:cNvSpPr>
      </xdr:nvSpPr>
      <xdr:spPr bwMode="auto">
        <a:xfrm flipV="1">
          <a:off x="3009900" y="43976925"/>
          <a:ext cx="114300" cy="857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139700</xdr:colOff>
      <xdr:row>403</xdr:row>
      <xdr:rowOff>0</xdr:rowOff>
    </xdr:from>
    <xdr:to>
      <xdr:col>16</xdr:col>
      <xdr:colOff>57150</xdr:colOff>
      <xdr:row>403</xdr:row>
      <xdr:rowOff>120650</xdr:rowOff>
    </xdr:to>
    <xdr:sp macro="" textlink="">
      <xdr:nvSpPr>
        <xdr:cNvPr id="22946" name="Freeform 111">
          <a:extLst>
            <a:ext uri="{FF2B5EF4-FFF2-40B4-BE49-F238E27FC236}">
              <a16:creationId xmlns:a16="http://schemas.microsoft.com/office/drawing/2014/main" id="{00000000-0008-0000-0000-0000A2590000}"/>
            </a:ext>
          </a:extLst>
        </xdr:cNvPr>
        <xdr:cNvSpPr>
          <a:spLocks/>
        </xdr:cNvSpPr>
      </xdr:nvSpPr>
      <xdr:spPr bwMode="auto">
        <a:xfrm flipV="1">
          <a:off x="2872184" y="86510813"/>
          <a:ext cx="107950" cy="1206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362</xdr:row>
      <xdr:rowOff>171450</xdr:rowOff>
    </xdr:from>
    <xdr:to>
      <xdr:col>14</xdr:col>
      <xdr:colOff>0</xdr:colOff>
      <xdr:row>363</xdr:row>
      <xdr:rowOff>57150</xdr:rowOff>
    </xdr:to>
    <xdr:sp macro="" textlink="">
      <xdr:nvSpPr>
        <xdr:cNvPr id="152" name="Freeform 131">
          <a:extLst>
            <a:ext uri="{FF2B5EF4-FFF2-40B4-BE49-F238E27FC236}">
              <a16:creationId xmlns:a16="http://schemas.microsoft.com/office/drawing/2014/main" id="{00000000-0008-0000-0000-000098000000}"/>
            </a:ext>
          </a:extLst>
        </xdr:cNvPr>
        <xdr:cNvSpPr>
          <a:spLocks/>
        </xdr:cNvSpPr>
      </xdr:nvSpPr>
      <xdr:spPr bwMode="auto">
        <a:xfrm rot="-5400000">
          <a:off x="2576513" y="7439501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133350</xdr:colOff>
      <xdr:row>61</xdr:row>
      <xdr:rowOff>171450</xdr:rowOff>
    </xdr:from>
    <xdr:to>
      <xdr:col>24</xdr:col>
      <xdr:colOff>0</xdr:colOff>
      <xdr:row>62</xdr:row>
      <xdr:rowOff>57150</xdr:rowOff>
    </xdr:to>
    <xdr:sp macro="" textlink="">
      <xdr:nvSpPr>
        <xdr:cNvPr id="151" name="Freeform 88">
          <a:extLst>
            <a:ext uri="{FF2B5EF4-FFF2-40B4-BE49-F238E27FC236}">
              <a16:creationId xmlns:a16="http://schemas.microsoft.com/office/drawing/2014/main" id="{00000000-0008-0000-0000-000097000000}"/>
            </a:ext>
          </a:extLst>
        </xdr:cNvPr>
        <xdr:cNvSpPr>
          <a:spLocks/>
        </xdr:cNvSpPr>
      </xdr:nvSpPr>
      <xdr:spPr bwMode="auto">
        <a:xfrm rot="-5400000">
          <a:off x="2366963" y="1469231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133350</xdr:colOff>
      <xdr:row>64</xdr:row>
      <xdr:rowOff>171450</xdr:rowOff>
    </xdr:from>
    <xdr:to>
      <xdr:col>24</xdr:col>
      <xdr:colOff>0</xdr:colOff>
      <xdr:row>65</xdr:row>
      <xdr:rowOff>57150</xdr:rowOff>
    </xdr:to>
    <xdr:sp macro="" textlink="">
      <xdr:nvSpPr>
        <xdr:cNvPr id="153" name="Freeform 88">
          <a:extLst>
            <a:ext uri="{FF2B5EF4-FFF2-40B4-BE49-F238E27FC236}">
              <a16:creationId xmlns:a16="http://schemas.microsoft.com/office/drawing/2014/main" id="{00000000-0008-0000-0000-000099000000}"/>
            </a:ext>
          </a:extLst>
        </xdr:cNvPr>
        <xdr:cNvSpPr>
          <a:spLocks/>
        </xdr:cNvSpPr>
      </xdr:nvSpPr>
      <xdr:spPr bwMode="auto">
        <a:xfrm rot="-5400000">
          <a:off x="2366963" y="1469231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133350</xdr:colOff>
      <xdr:row>67</xdr:row>
      <xdr:rowOff>171450</xdr:rowOff>
    </xdr:from>
    <xdr:to>
      <xdr:col>24</xdr:col>
      <xdr:colOff>0</xdr:colOff>
      <xdr:row>68</xdr:row>
      <xdr:rowOff>57150</xdr:rowOff>
    </xdr:to>
    <xdr:sp macro="" textlink="">
      <xdr:nvSpPr>
        <xdr:cNvPr id="154" name="Freeform 88">
          <a:extLst>
            <a:ext uri="{FF2B5EF4-FFF2-40B4-BE49-F238E27FC236}">
              <a16:creationId xmlns:a16="http://schemas.microsoft.com/office/drawing/2014/main" id="{00000000-0008-0000-0000-00009A000000}"/>
            </a:ext>
          </a:extLst>
        </xdr:cNvPr>
        <xdr:cNvSpPr>
          <a:spLocks/>
        </xdr:cNvSpPr>
      </xdr:nvSpPr>
      <xdr:spPr bwMode="auto">
        <a:xfrm rot="-5400000">
          <a:off x="2366963" y="1469231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142875</xdr:colOff>
      <xdr:row>73</xdr:row>
      <xdr:rowOff>85725</xdr:rowOff>
    </xdr:from>
    <xdr:to>
      <xdr:col>18</xdr:col>
      <xdr:colOff>57150</xdr:colOff>
      <xdr:row>74</xdr:row>
      <xdr:rowOff>0</xdr:rowOff>
    </xdr:to>
    <xdr:sp macro="" textlink="">
      <xdr:nvSpPr>
        <xdr:cNvPr id="4" name="Freeform 87">
          <a:extLst>
            <a:ext uri="{FF2B5EF4-FFF2-40B4-BE49-F238E27FC236}">
              <a16:creationId xmlns:a16="http://schemas.microsoft.com/office/drawing/2014/main" id="{99EBC282-10AE-4BA0-B962-B3CFB52D4E73}"/>
            </a:ext>
          </a:extLst>
        </xdr:cNvPr>
        <xdr:cNvSpPr>
          <a:spLocks/>
        </xdr:cNvSpPr>
      </xdr:nvSpPr>
      <xdr:spPr bwMode="auto">
        <a:xfrm>
          <a:off x="3562350" y="16821150"/>
          <a:ext cx="123825" cy="857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133350</xdr:colOff>
      <xdr:row>351</xdr:row>
      <xdr:rowOff>171450</xdr:rowOff>
    </xdr:from>
    <xdr:to>
      <xdr:col>28</xdr:col>
      <xdr:colOff>0</xdr:colOff>
      <xdr:row>352</xdr:row>
      <xdr:rowOff>57150</xdr:rowOff>
    </xdr:to>
    <xdr:sp macro="" textlink="">
      <xdr:nvSpPr>
        <xdr:cNvPr id="5" name="Freeform 135">
          <a:extLst>
            <a:ext uri="{FF2B5EF4-FFF2-40B4-BE49-F238E27FC236}">
              <a16:creationId xmlns:a16="http://schemas.microsoft.com/office/drawing/2014/main" id="{CB6D4D76-6780-4E42-8BBC-A6738F0297BC}"/>
            </a:ext>
          </a:extLst>
        </xdr:cNvPr>
        <xdr:cNvSpPr>
          <a:spLocks/>
        </xdr:cNvSpPr>
      </xdr:nvSpPr>
      <xdr:spPr bwMode="auto">
        <a:xfrm rot="-5400000">
          <a:off x="4371975" y="744378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123825</xdr:colOff>
      <xdr:row>353</xdr:row>
      <xdr:rowOff>171450</xdr:rowOff>
    </xdr:from>
    <xdr:to>
      <xdr:col>27</xdr:col>
      <xdr:colOff>200025</xdr:colOff>
      <xdr:row>354</xdr:row>
      <xdr:rowOff>57150</xdr:rowOff>
    </xdr:to>
    <xdr:sp macro="" textlink="">
      <xdr:nvSpPr>
        <xdr:cNvPr id="6" name="Freeform 136">
          <a:extLst>
            <a:ext uri="{FF2B5EF4-FFF2-40B4-BE49-F238E27FC236}">
              <a16:creationId xmlns:a16="http://schemas.microsoft.com/office/drawing/2014/main" id="{7EA47119-3015-410F-8EDC-D6DBE1ED1666}"/>
            </a:ext>
          </a:extLst>
        </xdr:cNvPr>
        <xdr:cNvSpPr>
          <a:spLocks/>
        </xdr:cNvSpPr>
      </xdr:nvSpPr>
      <xdr:spPr bwMode="auto">
        <a:xfrm rot="-5400000">
          <a:off x="4362450" y="748950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133350</xdr:colOff>
      <xdr:row>355</xdr:row>
      <xdr:rowOff>171450</xdr:rowOff>
    </xdr:from>
    <xdr:to>
      <xdr:col>28</xdr:col>
      <xdr:colOff>0</xdr:colOff>
      <xdr:row>356</xdr:row>
      <xdr:rowOff>57150</xdr:rowOff>
    </xdr:to>
    <xdr:sp macro="" textlink="">
      <xdr:nvSpPr>
        <xdr:cNvPr id="7" name="Freeform 137">
          <a:extLst>
            <a:ext uri="{FF2B5EF4-FFF2-40B4-BE49-F238E27FC236}">
              <a16:creationId xmlns:a16="http://schemas.microsoft.com/office/drawing/2014/main" id="{A75A3878-6274-4FAA-A2AC-5159ABBD97FB}"/>
            </a:ext>
          </a:extLst>
        </xdr:cNvPr>
        <xdr:cNvSpPr>
          <a:spLocks/>
        </xdr:cNvSpPr>
      </xdr:nvSpPr>
      <xdr:spPr bwMode="auto">
        <a:xfrm rot="-5400000">
          <a:off x="4371975" y="753522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123825</xdr:colOff>
      <xdr:row>357</xdr:row>
      <xdr:rowOff>171450</xdr:rowOff>
    </xdr:from>
    <xdr:to>
      <xdr:col>27</xdr:col>
      <xdr:colOff>200025</xdr:colOff>
      <xdr:row>358</xdr:row>
      <xdr:rowOff>57150</xdr:rowOff>
    </xdr:to>
    <xdr:sp macro="" textlink="">
      <xdr:nvSpPr>
        <xdr:cNvPr id="8" name="Freeform 138">
          <a:extLst>
            <a:ext uri="{FF2B5EF4-FFF2-40B4-BE49-F238E27FC236}">
              <a16:creationId xmlns:a16="http://schemas.microsoft.com/office/drawing/2014/main" id="{4DAB6090-9904-49D7-9C07-32D8DAFF521C}"/>
            </a:ext>
          </a:extLst>
        </xdr:cNvPr>
        <xdr:cNvSpPr>
          <a:spLocks/>
        </xdr:cNvSpPr>
      </xdr:nvSpPr>
      <xdr:spPr bwMode="auto">
        <a:xfrm rot="-5400000">
          <a:off x="4362450" y="758094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133350</xdr:colOff>
      <xdr:row>359</xdr:row>
      <xdr:rowOff>171450</xdr:rowOff>
    </xdr:from>
    <xdr:to>
      <xdr:col>28</xdr:col>
      <xdr:colOff>0</xdr:colOff>
      <xdr:row>360</xdr:row>
      <xdr:rowOff>57150</xdr:rowOff>
    </xdr:to>
    <xdr:sp macro="" textlink="">
      <xdr:nvSpPr>
        <xdr:cNvPr id="9" name="Freeform 139">
          <a:extLst>
            <a:ext uri="{FF2B5EF4-FFF2-40B4-BE49-F238E27FC236}">
              <a16:creationId xmlns:a16="http://schemas.microsoft.com/office/drawing/2014/main" id="{D7D4428A-9A6D-475A-B4F2-1B48BF57D455}"/>
            </a:ext>
          </a:extLst>
        </xdr:cNvPr>
        <xdr:cNvSpPr>
          <a:spLocks/>
        </xdr:cNvSpPr>
      </xdr:nvSpPr>
      <xdr:spPr bwMode="auto">
        <a:xfrm rot="-5400000">
          <a:off x="4371975" y="762666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123825</xdr:colOff>
      <xdr:row>361</xdr:row>
      <xdr:rowOff>171450</xdr:rowOff>
    </xdr:from>
    <xdr:to>
      <xdr:col>27</xdr:col>
      <xdr:colOff>200025</xdr:colOff>
      <xdr:row>362</xdr:row>
      <xdr:rowOff>57150</xdr:rowOff>
    </xdr:to>
    <xdr:sp macro="" textlink="">
      <xdr:nvSpPr>
        <xdr:cNvPr id="10" name="Freeform 140">
          <a:extLst>
            <a:ext uri="{FF2B5EF4-FFF2-40B4-BE49-F238E27FC236}">
              <a16:creationId xmlns:a16="http://schemas.microsoft.com/office/drawing/2014/main" id="{DC5313FA-91C0-4B9A-9882-981EE20DB3F1}"/>
            </a:ext>
          </a:extLst>
        </xdr:cNvPr>
        <xdr:cNvSpPr>
          <a:spLocks/>
        </xdr:cNvSpPr>
      </xdr:nvSpPr>
      <xdr:spPr bwMode="auto">
        <a:xfrm rot="-5400000">
          <a:off x="4362450" y="767238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133350</xdr:colOff>
      <xdr:row>363</xdr:row>
      <xdr:rowOff>171450</xdr:rowOff>
    </xdr:from>
    <xdr:to>
      <xdr:col>28</xdr:col>
      <xdr:colOff>0</xdr:colOff>
      <xdr:row>364</xdr:row>
      <xdr:rowOff>57150</xdr:rowOff>
    </xdr:to>
    <xdr:sp macro="" textlink="">
      <xdr:nvSpPr>
        <xdr:cNvPr id="11" name="Freeform 141">
          <a:extLst>
            <a:ext uri="{FF2B5EF4-FFF2-40B4-BE49-F238E27FC236}">
              <a16:creationId xmlns:a16="http://schemas.microsoft.com/office/drawing/2014/main" id="{9836055D-85D5-47CE-A423-5E7658D07E41}"/>
            </a:ext>
          </a:extLst>
        </xdr:cNvPr>
        <xdr:cNvSpPr>
          <a:spLocks/>
        </xdr:cNvSpPr>
      </xdr:nvSpPr>
      <xdr:spPr bwMode="auto">
        <a:xfrm rot="-5400000">
          <a:off x="4371975" y="771810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123825</xdr:colOff>
      <xdr:row>365</xdr:row>
      <xdr:rowOff>171450</xdr:rowOff>
    </xdr:from>
    <xdr:to>
      <xdr:col>27</xdr:col>
      <xdr:colOff>200025</xdr:colOff>
      <xdr:row>366</xdr:row>
      <xdr:rowOff>57150</xdr:rowOff>
    </xdr:to>
    <xdr:sp macro="" textlink="">
      <xdr:nvSpPr>
        <xdr:cNvPr id="12" name="Freeform 142">
          <a:extLst>
            <a:ext uri="{FF2B5EF4-FFF2-40B4-BE49-F238E27FC236}">
              <a16:creationId xmlns:a16="http://schemas.microsoft.com/office/drawing/2014/main" id="{6F12E7B5-E92F-4B33-970B-6FA8CD3CD5C7}"/>
            </a:ext>
          </a:extLst>
        </xdr:cNvPr>
        <xdr:cNvSpPr>
          <a:spLocks/>
        </xdr:cNvSpPr>
      </xdr:nvSpPr>
      <xdr:spPr bwMode="auto">
        <a:xfrm rot="-5400000">
          <a:off x="4362450" y="776382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609</xdr:row>
      <xdr:rowOff>104775</xdr:rowOff>
    </xdr:from>
    <xdr:to>
      <xdr:col>9</xdr:col>
      <xdr:colOff>57150</xdr:colOff>
      <xdr:row>610</xdr:row>
      <xdr:rowOff>0</xdr:rowOff>
    </xdr:to>
    <xdr:sp macro="" textlink="">
      <xdr:nvSpPr>
        <xdr:cNvPr id="3" name="Freeform 112">
          <a:extLst>
            <a:ext uri="{FF2B5EF4-FFF2-40B4-BE49-F238E27FC236}">
              <a16:creationId xmlns:a16="http://schemas.microsoft.com/office/drawing/2014/main" id="{B2604145-8F6A-4E68-8C98-A9111681CD4C}"/>
            </a:ext>
          </a:extLst>
        </xdr:cNvPr>
        <xdr:cNvSpPr>
          <a:spLocks/>
        </xdr:cNvSpPr>
      </xdr:nvSpPr>
      <xdr:spPr bwMode="auto">
        <a:xfrm>
          <a:off x="1539875" y="4410075"/>
          <a:ext cx="104775" cy="857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133350</xdr:colOff>
      <xdr:row>609</xdr:row>
      <xdr:rowOff>114300</xdr:rowOff>
    </xdr:from>
    <xdr:to>
      <xdr:col>11</xdr:col>
      <xdr:colOff>0</xdr:colOff>
      <xdr:row>610</xdr:row>
      <xdr:rowOff>57150</xdr:rowOff>
    </xdr:to>
    <xdr:sp macro="" textlink="">
      <xdr:nvSpPr>
        <xdr:cNvPr id="13" name="Freeform 147">
          <a:extLst>
            <a:ext uri="{FF2B5EF4-FFF2-40B4-BE49-F238E27FC236}">
              <a16:creationId xmlns:a16="http://schemas.microsoft.com/office/drawing/2014/main" id="{300B5FCE-D76D-450B-95F8-C19874E9412B}"/>
            </a:ext>
          </a:extLst>
        </xdr:cNvPr>
        <xdr:cNvSpPr>
          <a:spLocks/>
        </xdr:cNvSpPr>
      </xdr:nvSpPr>
      <xdr:spPr bwMode="auto">
        <a:xfrm rot="-5400000">
          <a:off x="1873250" y="44577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133350</xdr:colOff>
      <xdr:row>623</xdr:row>
      <xdr:rowOff>114300</xdr:rowOff>
    </xdr:from>
    <xdr:to>
      <xdr:col>12</xdr:col>
      <xdr:colOff>0</xdr:colOff>
      <xdr:row>624</xdr:row>
      <xdr:rowOff>57150</xdr:rowOff>
    </xdr:to>
    <xdr:sp macro="" textlink="">
      <xdr:nvSpPr>
        <xdr:cNvPr id="14" name="Freeform 148">
          <a:extLst>
            <a:ext uri="{FF2B5EF4-FFF2-40B4-BE49-F238E27FC236}">
              <a16:creationId xmlns:a16="http://schemas.microsoft.com/office/drawing/2014/main" id="{BD264014-ABCB-4C0B-8954-75D4FE6FA3EE}"/>
            </a:ext>
          </a:extLst>
        </xdr:cNvPr>
        <xdr:cNvSpPr>
          <a:spLocks/>
        </xdr:cNvSpPr>
      </xdr:nvSpPr>
      <xdr:spPr bwMode="auto">
        <a:xfrm rot="-5400000">
          <a:off x="2063750" y="71247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142875</xdr:colOff>
      <xdr:row>609</xdr:row>
      <xdr:rowOff>104775</xdr:rowOff>
    </xdr:from>
    <xdr:to>
      <xdr:col>13</xdr:col>
      <xdr:colOff>57150</xdr:colOff>
      <xdr:row>610</xdr:row>
      <xdr:rowOff>0</xdr:rowOff>
    </xdr:to>
    <xdr:sp macro="" textlink="">
      <xdr:nvSpPr>
        <xdr:cNvPr id="15" name="Freeform 149">
          <a:extLst>
            <a:ext uri="{FF2B5EF4-FFF2-40B4-BE49-F238E27FC236}">
              <a16:creationId xmlns:a16="http://schemas.microsoft.com/office/drawing/2014/main" id="{C7650BF8-45C7-422D-8E5A-5224FD213C50}"/>
            </a:ext>
          </a:extLst>
        </xdr:cNvPr>
        <xdr:cNvSpPr>
          <a:spLocks/>
        </xdr:cNvSpPr>
      </xdr:nvSpPr>
      <xdr:spPr bwMode="auto">
        <a:xfrm>
          <a:off x="2301875" y="4410075"/>
          <a:ext cx="104775" cy="857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612</xdr:row>
      <xdr:rowOff>114300</xdr:rowOff>
    </xdr:from>
    <xdr:to>
      <xdr:col>14</xdr:col>
      <xdr:colOff>0</xdr:colOff>
      <xdr:row>613</xdr:row>
      <xdr:rowOff>57150</xdr:rowOff>
    </xdr:to>
    <xdr:sp macro="" textlink="">
      <xdr:nvSpPr>
        <xdr:cNvPr id="16" name="Freeform 151">
          <a:extLst>
            <a:ext uri="{FF2B5EF4-FFF2-40B4-BE49-F238E27FC236}">
              <a16:creationId xmlns:a16="http://schemas.microsoft.com/office/drawing/2014/main" id="{11C93670-E908-426E-BD6C-054C59DC0D43}"/>
            </a:ext>
          </a:extLst>
        </xdr:cNvPr>
        <xdr:cNvSpPr>
          <a:spLocks/>
        </xdr:cNvSpPr>
      </xdr:nvSpPr>
      <xdr:spPr bwMode="auto">
        <a:xfrm rot="-5400000">
          <a:off x="2444750" y="50292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606</xdr:row>
      <xdr:rowOff>114300</xdr:rowOff>
    </xdr:from>
    <xdr:to>
      <xdr:col>22</xdr:col>
      <xdr:colOff>0</xdr:colOff>
      <xdr:row>607</xdr:row>
      <xdr:rowOff>57150</xdr:rowOff>
    </xdr:to>
    <xdr:sp macro="" textlink="">
      <xdr:nvSpPr>
        <xdr:cNvPr id="17" name="Freeform 153">
          <a:extLst>
            <a:ext uri="{FF2B5EF4-FFF2-40B4-BE49-F238E27FC236}">
              <a16:creationId xmlns:a16="http://schemas.microsoft.com/office/drawing/2014/main" id="{E14D3082-0FB7-4ECF-8D92-7D46E6CBF153}"/>
            </a:ext>
          </a:extLst>
        </xdr:cNvPr>
        <xdr:cNvSpPr>
          <a:spLocks/>
        </xdr:cNvSpPr>
      </xdr:nvSpPr>
      <xdr:spPr bwMode="auto">
        <a:xfrm rot="-5400000">
          <a:off x="3968750" y="38862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609</xdr:row>
      <xdr:rowOff>114300</xdr:rowOff>
    </xdr:from>
    <xdr:to>
      <xdr:col>22</xdr:col>
      <xdr:colOff>0</xdr:colOff>
      <xdr:row>610</xdr:row>
      <xdr:rowOff>57150</xdr:rowOff>
    </xdr:to>
    <xdr:sp macro="" textlink="">
      <xdr:nvSpPr>
        <xdr:cNvPr id="18" name="Freeform 154">
          <a:extLst>
            <a:ext uri="{FF2B5EF4-FFF2-40B4-BE49-F238E27FC236}">
              <a16:creationId xmlns:a16="http://schemas.microsoft.com/office/drawing/2014/main" id="{50D3A837-6978-477C-8C52-42ECBF4428FA}"/>
            </a:ext>
          </a:extLst>
        </xdr:cNvPr>
        <xdr:cNvSpPr>
          <a:spLocks/>
        </xdr:cNvSpPr>
      </xdr:nvSpPr>
      <xdr:spPr bwMode="auto">
        <a:xfrm rot="-5400000">
          <a:off x="3968750" y="44577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612</xdr:row>
      <xdr:rowOff>114300</xdr:rowOff>
    </xdr:from>
    <xdr:to>
      <xdr:col>22</xdr:col>
      <xdr:colOff>0</xdr:colOff>
      <xdr:row>613</xdr:row>
      <xdr:rowOff>57150</xdr:rowOff>
    </xdr:to>
    <xdr:sp macro="" textlink="">
      <xdr:nvSpPr>
        <xdr:cNvPr id="19" name="Freeform 155">
          <a:extLst>
            <a:ext uri="{FF2B5EF4-FFF2-40B4-BE49-F238E27FC236}">
              <a16:creationId xmlns:a16="http://schemas.microsoft.com/office/drawing/2014/main" id="{C506231B-8642-482A-841F-683A1B722963}"/>
            </a:ext>
          </a:extLst>
        </xdr:cNvPr>
        <xdr:cNvSpPr>
          <a:spLocks/>
        </xdr:cNvSpPr>
      </xdr:nvSpPr>
      <xdr:spPr bwMode="auto">
        <a:xfrm rot="-5400000">
          <a:off x="3968750" y="50292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615</xdr:row>
      <xdr:rowOff>114300</xdr:rowOff>
    </xdr:from>
    <xdr:to>
      <xdr:col>22</xdr:col>
      <xdr:colOff>0</xdr:colOff>
      <xdr:row>616</xdr:row>
      <xdr:rowOff>57150</xdr:rowOff>
    </xdr:to>
    <xdr:sp macro="" textlink="">
      <xdr:nvSpPr>
        <xdr:cNvPr id="20" name="Freeform 156">
          <a:extLst>
            <a:ext uri="{FF2B5EF4-FFF2-40B4-BE49-F238E27FC236}">
              <a16:creationId xmlns:a16="http://schemas.microsoft.com/office/drawing/2014/main" id="{8B376A3D-C936-40FD-AD1B-7573FC52D80E}"/>
            </a:ext>
          </a:extLst>
        </xdr:cNvPr>
        <xdr:cNvSpPr>
          <a:spLocks/>
        </xdr:cNvSpPr>
      </xdr:nvSpPr>
      <xdr:spPr bwMode="auto">
        <a:xfrm rot="-5400000">
          <a:off x="3968750" y="56007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619</xdr:row>
      <xdr:rowOff>114300</xdr:rowOff>
    </xdr:from>
    <xdr:to>
      <xdr:col>22</xdr:col>
      <xdr:colOff>0</xdr:colOff>
      <xdr:row>620</xdr:row>
      <xdr:rowOff>57150</xdr:rowOff>
    </xdr:to>
    <xdr:sp macro="" textlink="">
      <xdr:nvSpPr>
        <xdr:cNvPr id="21" name="Freeform 157">
          <a:extLst>
            <a:ext uri="{FF2B5EF4-FFF2-40B4-BE49-F238E27FC236}">
              <a16:creationId xmlns:a16="http://schemas.microsoft.com/office/drawing/2014/main" id="{D724F489-550F-4A2A-80E6-C0A7A77FAF50}"/>
            </a:ext>
          </a:extLst>
        </xdr:cNvPr>
        <xdr:cNvSpPr>
          <a:spLocks/>
        </xdr:cNvSpPr>
      </xdr:nvSpPr>
      <xdr:spPr bwMode="auto">
        <a:xfrm rot="-5400000">
          <a:off x="3968750" y="63627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622</xdr:row>
      <xdr:rowOff>114300</xdr:rowOff>
    </xdr:from>
    <xdr:to>
      <xdr:col>22</xdr:col>
      <xdr:colOff>0</xdr:colOff>
      <xdr:row>623</xdr:row>
      <xdr:rowOff>57150</xdr:rowOff>
    </xdr:to>
    <xdr:sp macro="" textlink="">
      <xdr:nvSpPr>
        <xdr:cNvPr id="22" name="Freeform 158">
          <a:extLst>
            <a:ext uri="{FF2B5EF4-FFF2-40B4-BE49-F238E27FC236}">
              <a16:creationId xmlns:a16="http://schemas.microsoft.com/office/drawing/2014/main" id="{036F4F2B-A181-4A23-8544-FC992987B9D7}"/>
            </a:ext>
          </a:extLst>
        </xdr:cNvPr>
        <xdr:cNvSpPr>
          <a:spLocks/>
        </xdr:cNvSpPr>
      </xdr:nvSpPr>
      <xdr:spPr bwMode="auto">
        <a:xfrm rot="-5400000">
          <a:off x="3968750" y="69342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615</xdr:row>
      <xdr:rowOff>114300</xdr:rowOff>
    </xdr:from>
    <xdr:to>
      <xdr:col>14</xdr:col>
      <xdr:colOff>0</xdr:colOff>
      <xdr:row>616</xdr:row>
      <xdr:rowOff>57150</xdr:rowOff>
    </xdr:to>
    <xdr:sp macro="" textlink="">
      <xdr:nvSpPr>
        <xdr:cNvPr id="23" name="Freeform 152">
          <a:extLst>
            <a:ext uri="{FF2B5EF4-FFF2-40B4-BE49-F238E27FC236}">
              <a16:creationId xmlns:a16="http://schemas.microsoft.com/office/drawing/2014/main" id="{D68D2F87-63BD-4AA2-9635-9E03EF2DA7ED}"/>
            </a:ext>
          </a:extLst>
        </xdr:cNvPr>
        <xdr:cNvSpPr>
          <a:spLocks/>
        </xdr:cNvSpPr>
      </xdr:nvSpPr>
      <xdr:spPr bwMode="auto">
        <a:xfrm rot="-5400000">
          <a:off x="2444750" y="56007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133349</xdr:colOff>
      <xdr:row>507</xdr:row>
      <xdr:rowOff>114072</xdr:rowOff>
    </xdr:from>
    <xdr:to>
      <xdr:col>11</xdr:col>
      <xdr:colOff>2721</xdr:colOff>
      <xdr:row>508</xdr:row>
      <xdr:rowOff>56922</xdr:rowOff>
    </xdr:to>
    <xdr:sp macro="" textlink="">
      <xdr:nvSpPr>
        <xdr:cNvPr id="24" name="Freeform 190">
          <a:extLst>
            <a:ext uri="{FF2B5EF4-FFF2-40B4-BE49-F238E27FC236}">
              <a16:creationId xmlns:a16="http://schemas.microsoft.com/office/drawing/2014/main" id="{953FEC0C-39C2-4597-B580-36214F7A674E}"/>
            </a:ext>
          </a:extLst>
        </xdr:cNvPr>
        <xdr:cNvSpPr>
          <a:spLocks/>
        </xdr:cNvSpPr>
      </xdr:nvSpPr>
      <xdr:spPr bwMode="auto">
        <a:xfrm rot="-5400000">
          <a:off x="1874610" y="107664249"/>
          <a:ext cx="133350" cy="59872"/>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107956</xdr:colOff>
      <xdr:row>501</xdr:row>
      <xdr:rowOff>174625</xdr:rowOff>
    </xdr:from>
    <xdr:to>
      <xdr:col>21</xdr:col>
      <xdr:colOff>177353</xdr:colOff>
      <xdr:row>502</xdr:row>
      <xdr:rowOff>61912</xdr:rowOff>
    </xdr:to>
    <xdr:sp macro="" textlink="">
      <xdr:nvSpPr>
        <xdr:cNvPr id="34" name="Freeform 190">
          <a:extLst>
            <a:ext uri="{FF2B5EF4-FFF2-40B4-BE49-F238E27FC236}">
              <a16:creationId xmlns:a16="http://schemas.microsoft.com/office/drawing/2014/main" id="{C4B6D0D6-AC87-4D89-98F1-4F11D92FB66C}"/>
            </a:ext>
          </a:extLst>
        </xdr:cNvPr>
        <xdr:cNvSpPr>
          <a:spLocks/>
        </xdr:cNvSpPr>
      </xdr:nvSpPr>
      <xdr:spPr bwMode="auto">
        <a:xfrm rot="-5400000">
          <a:off x="3957417" y="107100914"/>
          <a:ext cx="117475" cy="6939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21</xdr:col>
      <xdr:colOff>112718</xdr:colOff>
      <xdr:row>498</xdr:row>
      <xdr:rowOff>169862</xdr:rowOff>
    </xdr:from>
    <xdr:to>
      <xdr:col>21</xdr:col>
      <xdr:colOff>188465</xdr:colOff>
      <xdr:row>499</xdr:row>
      <xdr:rowOff>57150</xdr:rowOff>
    </xdr:to>
    <xdr:sp macro="" textlink="">
      <xdr:nvSpPr>
        <xdr:cNvPr id="35" name="Freeform 190">
          <a:extLst>
            <a:ext uri="{FF2B5EF4-FFF2-40B4-BE49-F238E27FC236}">
              <a16:creationId xmlns:a16="http://schemas.microsoft.com/office/drawing/2014/main" id="{789C6CCA-3F2A-4C35-8FDA-2CEEA64E6261}"/>
            </a:ext>
          </a:extLst>
        </xdr:cNvPr>
        <xdr:cNvSpPr>
          <a:spLocks/>
        </xdr:cNvSpPr>
      </xdr:nvSpPr>
      <xdr:spPr bwMode="auto">
        <a:xfrm rot="-5400000">
          <a:off x="3965354" y="106481789"/>
          <a:ext cx="117475" cy="7574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12</xdr:col>
      <xdr:colOff>93663</xdr:colOff>
      <xdr:row>514</xdr:row>
      <xdr:rowOff>163512</xdr:rowOff>
    </xdr:from>
    <xdr:to>
      <xdr:col>12</xdr:col>
      <xdr:colOff>182110</xdr:colOff>
      <xdr:row>515</xdr:row>
      <xdr:rowOff>55562</xdr:rowOff>
    </xdr:to>
    <xdr:sp macro="" textlink="">
      <xdr:nvSpPr>
        <xdr:cNvPr id="36" name="Freeform 190">
          <a:extLst>
            <a:ext uri="{FF2B5EF4-FFF2-40B4-BE49-F238E27FC236}">
              <a16:creationId xmlns:a16="http://schemas.microsoft.com/office/drawing/2014/main" id="{F3B8EAAC-622B-4BA1-9452-3A7A801E14AB}"/>
            </a:ext>
          </a:extLst>
        </xdr:cNvPr>
        <xdr:cNvSpPr>
          <a:spLocks/>
        </xdr:cNvSpPr>
      </xdr:nvSpPr>
      <xdr:spPr bwMode="auto">
        <a:xfrm rot="-5400000">
          <a:off x="2239737" y="109126563"/>
          <a:ext cx="114300" cy="8844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21</xdr:col>
      <xdr:colOff>101606</xdr:colOff>
      <xdr:row>514</xdr:row>
      <xdr:rowOff>160442</xdr:rowOff>
    </xdr:from>
    <xdr:to>
      <xdr:col>21</xdr:col>
      <xdr:colOff>183703</xdr:colOff>
      <xdr:row>515</xdr:row>
      <xdr:rowOff>55667</xdr:rowOff>
    </xdr:to>
    <xdr:sp macro="" textlink="">
      <xdr:nvSpPr>
        <xdr:cNvPr id="39" name="Freeform 190">
          <a:extLst>
            <a:ext uri="{FF2B5EF4-FFF2-40B4-BE49-F238E27FC236}">
              <a16:creationId xmlns:a16="http://schemas.microsoft.com/office/drawing/2014/main" id="{F1E6896A-1976-42F4-A3A1-8EA33E683715}"/>
            </a:ext>
          </a:extLst>
        </xdr:cNvPr>
        <xdr:cNvSpPr>
          <a:spLocks/>
        </xdr:cNvSpPr>
      </xdr:nvSpPr>
      <xdr:spPr bwMode="auto">
        <a:xfrm rot="-5400000">
          <a:off x="3957417" y="109128256"/>
          <a:ext cx="117475" cy="8209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21</xdr:col>
      <xdr:colOff>115893</xdr:colOff>
      <xdr:row>511</xdr:row>
      <xdr:rowOff>203304</xdr:rowOff>
    </xdr:from>
    <xdr:to>
      <xdr:col>22</xdr:col>
      <xdr:colOff>1140</xdr:colOff>
      <xdr:row>512</xdr:row>
      <xdr:rowOff>54079</xdr:rowOff>
    </xdr:to>
    <xdr:sp macro="" textlink="">
      <xdr:nvSpPr>
        <xdr:cNvPr id="40" name="Freeform 190">
          <a:extLst>
            <a:ext uri="{FF2B5EF4-FFF2-40B4-BE49-F238E27FC236}">
              <a16:creationId xmlns:a16="http://schemas.microsoft.com/office/drawing/2014/main" id="{9EC9CC5D-E2B1-4AB6-A0CF-C85160BE20DB}"/>
            </a:ext>
          </a:extLst>
        </xdr:cNvPr>
        <xdr:cNvSpPr>
          <a:spLocks/>
        </xdr:cNvSpPr>
      </xdr:nvSpPr>
      <xdr:spPr bwMode="auto">
        <a:xfrm rot="-5400000">
          <a:off x="3974879" y="108532943"/>
          <a:ext cx="104775" cy="7574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12</xdr:col>
      <xdr:colOff>101601</xdr:colOff>
      <xdr:row>501</xdr:row>
      <xdr:rowOff>163511</xdr:rowOff>
    </xdr:from>
    <xdr:to>
      <xdr:col>12</xdr:col>
      <xdr:colOff>190048</xdr:colOff>
      <xdr:row>502</xdr:row>
      <xdr:rowOff>60323</xdr:rowOff>
    </xdr:to>
    <xdr:sp macro="" textlink="">
      <xdr:nvSpPr>
        <xdr:cNvPr id="42" name="Freeform 190">
          <a:extLst>
            <a:ext uri="{FF2B5EF4-FFF2-40B4-BE49-F238E27FC236}">
              <a16:creationId xmlns:a16="http://schemas.microsoft.com/office/drawing/2014/main" id="{D52995E8-24C1-49C3-B34F-E1F09B027982}"/>
            </a:ext>
          </a:extLst>
        </xdr:cNvPr>
        <xdr:cNvSpPr>
          <a:spLocks/>
        </xdr:cNvSpPr>
      </xdr:nvSpPr>
      <xdr:spPr bwMode="auto">
        <a:xfrm rot="-5400000">
          <a:off x="2241325" y="107085037"/>
          <a:ext cx="127000" cy="8844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15</xdr:col>
      <xdr:colOff>103188</xdr:colOff>
      <xdr:row>508</xdr:row>
      <xdr:rowOff>160336</xdr:rowOff>
    </xdr:from>
    <xdr:to>
      <xdr:col>16</xdr:col>
      <xdr:colOff>7485</xdr:colOff>
      <xdr:row>509</xdr:row>
      <xdr:rowOff>60324</xdr:rowOff>
    </xdr:to>
    <xdr:sp macro="" textlink="">
      <xdr:nvSpPr>
        <xdr:cNvPr id="43" name="Freeform 190">
          <a:extLst>
            <a:ext uri="{FF2B5EF4-FFF2-40B4-BE49-F238E27FC236}">
              <a16:creationId xmlns:a16="http://schemas.microsoft.com/office/drawing/2014/main" id="{3ABC3D7E-3931-48C9-8237-8332AD4B699D}"/>
            </a:ext>
          </a:extLst>
        </xdr:cNvPr>
        <xdr:cNvSpPr>
          <a:spLocks/>
        </xdr:cNvSpPr>
      </xdr:nvSpPr>
      <xdr:spPr bwMode="auto">
        <a:xfrm rot="-5400000">
          <a:off x="2815999" y="107691463"/>
          <a:ext cx="130175" cy="9479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15</xdr:col>
      <xdr:colOff>95251</xdr:colOff>
      <xdr:row>521</xdr:row>
      <xdr:rowOff>130176</xdr:rowOff>
    </xdr:from>
    <xdr:to>
      <xdr:col>15</xdr:col>
      <xdr:colOff>180523</xdr:colOff>
      <xdr:row>522</xdr:row>
      <xdr:rowOff>53976</xdr:rowOff>
    </xdr:to>
    <xdr:sp macro="" textlink="">
      <xdr:nvSpPr>
        <xdr:cNvPr id="44" name="Freeform 190">
          <a:extLst>
            <a:ext uri="{FF2B5EF4-FFF2-40B4-BE49-F238E27FC236}">
              <a16:creationId xmlns:a16="http://schemas.microsoft.com/office/drawing/2014/main" id="{1DE7D33C-1F58-4218-83ED-289C18AB16E4}"/>
            </a:ext>
          </a:extLst>
        </xdr:cNvPr>
        <xdr:cNvSpPr>
          <a:spLocks/>
        </xdr:cNvSpPr>
      </xdr:nvSpPr>
      <xdr:spPr bwMode="auto">
        <a:xfrm rot="-5400000">
          <a:off x="2811237" y="109698065"/>
          <a:ext cx="114300" cy="85272"/>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21</xdr:col>
      <xdr:colOff>109538</xdr:colOff>
      <xdr:row>508</xdr:row>
      <xdr:rowOff>182562</xdr:rowOff>
    </xdr:from>
    <xdr:to>
      <xdr:col>21</xdr:col>
      <xdr:colOff>188460</xdr:colOff>
      <xdr:row>509</xdr:row>
      <xdr:rowOff>39688</xdr:rowOff>
    </xdr:to>
    <xdr:sp macro="" textlink="">
      <xdr:nvSpPr>
        <xdr:cNvPr id="45" name="Freeform 190">
          <a:extLst>
            <a:ext uri="{FF2B5EF4-FFF2-40B4-BE49-F238E27FC236}">
              <a16:creationId xmlns:a16="http://schemas.microsoft.com/office/drawing/2014/main" id="{A180594D-C37D-4E58-BF76-D1AA022AA172}"/>
            </a:ext>
          </a:extLst>
        </xdr:cNvPr>
        <xdr:cNvSpPr>
          <a:spLocks/>
        </xdr:cNvSpPr>
      </xdr:nvSpPr>
      <xdr:spPr bwMode="auto">
        <a:xfrm rot="-5400000">
          <a:off x="3978842" y="108462196"/>
          <a:ext cx="87313" cy="78922"/>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21</xdr:col>
      <xdr:colOff>95251</xdr:colOff>
      <xdr:row>521</xdr:row>
      <xdr:rowOff>127000</xdr:rowOff>
    </xdr:from>
    <xdr:to>
      <xdr:col>21</xdr:col>
      <xdr:colOff>183698</xdr:colOff>
      <xdr:row>522</xdr:row>
      <xdr:rowOff>57150</xdr:rowOff>
    </xdr:to>
    <xdr:sp macro="" textlink="">
      <xdr:nvSpPr>
        <xdr:cNvPr id="46" name="Freeform 190">
          <a:extLst>
            <a:ext uri="{FF2B5EF4-FFF2-40B4-BE49-F238E27FC236}">
              <a16:creationId xmlns:a16="http://schemas.microsoft.com/office/drawing/2014/main" id="{71F2F53D-410D-4970-8E56-5B2FE570892C}"/>
            </a:ext>
          </a:extLst>
        </xdr:cNvPr>
        <xdr:cNvSpPr>
          <a:spLocks/>
        </xdr:cNvSpPr>
      </xdr:nvSpPr>
      <xdr:spPr bwMode="auto">
        <a:xfrm rot="-5400000">
          <a:off x="3952650" y="109696476"/>
          <a:ext cx="120650" cy="8844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15</xdr:col>
      <xdr:colOff>103188</xdr:colOff>
      <xdr:row>504</xdr:row>
      <xdr:rowOff>190501</xdr:rowOff>
    </xdr:from>
    <xdr:to>
      <xdr:col>16</xdr:col>
      <xdr:colOff>7485</xdr:colOff>
      <xdr:row>505</xdr:row>
      <xdr:rowOff>76201</xdr:rowOff>
    </xdr:to>
    <xdr:sp macro="" textlink="">
      <xdr:nvSpPr>
        <xdr:cNvPr id="28" name="Freeform 190">
          <a:extLst>
            <a:ext uri="{FF2B5EF4-FFF2-40B4-BE49-F238E27FC236}">
              <a16:creationId xmlns:a16="http://schemas.microsoft.com/office/drawing/2014/main" id="{1F4FA7BB-9C1E-457D-9149-DA9D5843975B}"/>
            </a:ext>
          </a:extLst>
        </xdr:cNvPr>
        <xdr:cNvSpPr>
          <a:spLocks/>
        </xdr:cNvSpPr>
      </xdr:nvSpPr>
      <xdr:spPr bwMode="auto">
        <a:xfrm rot="-5400000">
          <a:off x="2803299" y="107734328"/>
          <a:ext cx="155575" cy="9479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21</xdr:col>
      <xdr:colOff>103188</xdr:colOff>
      <xdr:row>504</xdr:row>
      <xdr:rowOff>182563</xdr:rowOff>
    </xdr:from>
    <xdr:to>
      <xdr:col>22</xdr:col>
      <xdr:colOff>7485</xdr:colOff>
      <xdr:row>505</xdr:row>
      <xdr:rowOff>68263</xdr:rowOff>
    </xdr:to>
    <xdr:sp macro="" textlink="">
      <xdr:nvSpPr>
        <xdr:cNvPr id="30" name="Freeform 190">
          <a:extLst>
            <a:ext uri="{FF2B5EF4-FFF2-40B4-BE49-F238E27FC236}">
              <a16:creationId xmlns:a16="http://schemas.microsoft.com/office/drawing/2014/main" id="{33651964-AD28-44D4-A4A7-4AA7AF6431DF}"/>
            </a:ext>
          </a:extLst>
        </xdr:cNvPr>
        <xdr:cNvSpPr>
          <a:spLocks/>
        </xdr:cNvSpPr>
      </xdr:nvSpPr>
      <xdr:spPr bwMode="auto">
        <a:xfrm rot="-5400000">
          <a:off x="3946299" y="107726390"/>
          <a:ext cx="155575" cy="9479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15</xdr:col>
      <xdr:colOff>106363</xdr:colOff>
      <xdr:row>517</xdr:row>
      <xdr:rowOff>171450</xdr:rowOff>
    </xdr:from>
    <xdr:to>
      <xdr:col>16</xdr:col>
      <xdr:colOff>10660</xdr:colOff>
      <xdr:row>518</xdr:row>
      <xdr:rowOff>57150</xdr:rowOff>
    </xdr:to>
    <xdr:sp macro="" textlink="">
      <xdr:nvSpPr>
        <xdr:cNvPr id="38" name="Freeform 190">
          <a:extLst>
            <a:ext uri="{FF2B5EF4-FFF2-40B4-BE49-F238E27FC236}">
              <a16:creationId xmlns:a16="http://schemas.microsoft.com/office/drawing/2014/main" id="{97476102-0D4D-4272-BF12-C6C0295E4A8A}"/>
            </a:ext>
          </a:extLst>
        </xdr:cNvPr>
        <xdr:cNvSpPr>
          <a:spLocks/>
        </xdr:cNvSpPr>
      </xdr:nvSpPr>
      <xdr:spPr bwMode="auto">
        <a:xfrm rot="-5400000">
          <a:off x="2826318" y="110576745"/>
          <a:ext cx="115888" cy="9479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21</xdr:col>
      <xdr:colOff>103188</xdr:colOff>
      <xdr:row>517</xdr:row>
      <xdr:rowOff>182563</xdr:rowOff>
    </xdr:from>
    <xdr:to>
      <xdr:col>22</xdr:col>
      <xdr:colOff>7485</xdr:colOff>
      <xdr:row>518</xdr:row>
      <xdr:rowOff>68263</xdr:rowOff>
    </xdr:to>
    <xdr:sp macro="" textlink="">
      <xdr:nvSpPr>
        <xdr:cNvPr id="48" name="Freeform 190">
          <a:extLst>
            <a:ext uri="{FF2B5EF4-FFF2-40B4-BE49-F238E27FC236}">
              <a16:creationId xmlns:a16="http://schemas.microsoft.com/office/drawing/2014/main" id="{535A68B7-F9C6-4567-BE7C-610FD4107DAA}"/>
            </a:ext>
          </a:extLst>
        </xdr:cNvPr>
        <xdr:cNvSpPr>
          <a:spLocks/>
        </xdr:cNvSpPr>
      </xdr:nvSpPr>
      <xdr:spPr bwMode="auto">
        <a:xfrm rot="-5400000">
          <a:off x="3949474" y="107723215"/>
          <a:ext cx="155575" cy="9479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oneCellAnchor>
    <xdr:from>
      <xdr:col>23</xdr:col>
      <xdr:colOff>182217</xdr:colOff>
      <xdr:row>43</xdr:row>
      <xdr:rowOff>438978</xdr:rowOff>
    </xdr:from>
    <xdr:ext cx="2087217" cy="927653"/>
    <xdr:sp macro="" textlink="">
      <xdr:nvSpPr>
        <xdr:cNvPr id="25" name="テキスト ボックス 24">
          <a:extLst>
            <a:ext uri="{FF2B5EF4-FFF2-40B4-BE49-F238E27FC236}">
              <a16:creationId xmlns:a16="http://schemas.microsoft.com/office/drawing/2014/main" id="{A31F37A0-5137-41A8-8C29-FBBCC0D77EAE}"/>
            </a:ext>
          </a:extLst>
        </xdr:cNvPr>
        <xdr:cNvSpPr txBox="1"/>
      </xdr:nvSpPr>
      <xdr:spPr>
        <a:xfrm>
          <a:off x="4858992" y="9906828"/>
          <a:ext cx="2087217" cy="927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noAutofit/>
        </a:bodyPr>
        <a:lstStyle/>
        <a:p>
          <a:r>
            <a:rPr kumimoji="1" lang="ja-JP" altLang="en-US" sz="1000">
              <a:latin typeface="ＭＳ ゴシック" panose="020B0609070205080204" pitchFamily="49" charset="-128"/>
              <a:ea typeface="ＭＳ ゴシック" panose="020B0609070205080204" pitchFamily="49" charset="-128"/>
            </a:rPr>
            <a:t>このマークは、統計法に基づく国の統計調査であることを示し、提出いただいた調査票情報の秘密の保全に万全を期すことをお約束するものです。</a:t>
          </a:r>
        </a:p>
      </xdr:txBody>
    </xdr:sp>
    <xdr:clientData/>
  </xdr:oneCellAnchor>
  <xdr:twoCellAnchor editAs="oneCell">
    <xdr:from>
      <xdr:col>16</xdr:col>
      <xdr:colOff>41414</xdr:colOff>
      <xdr:row>43</xdr:row>
      <xdr:rowOff>190500</xdr:rowOff>
    </xdr:from>
    <xdr:to>
      <xdr:col>24</xdr:col>
      <xdr:colOff>38432</xdr:colOff>
      <xdr:row>43</xdr:row>
      <xdr:rowOff>1684020</xdr:rowOff>
    </xdr:to>
    <xdr:pic>
      <xdr:nvPicPr>
        <xdr:cNvPr id="26" name="図 25">
          <a:extLst>
            <a:ext uri="{FF2B5EF4-FFF2-40B4-BE49-F238E27FC236}">
              <a16:creationId xmlns:a16="http://schemas.microsoft.com/office/drawing/2014/main" id="{DAF18CC4-F629-4C6C-A167-DDA3A74A463D}"/>
            </a:ext>
          </a:extLst>
        </xdr:cNvPr>
        <xdr:cNvPicPr>
          <a:picLocks noChangeAspect="1"/>
        </xdr:cNvPicPr>
      </xdr:nvPicPr>
      <xdr:blipFill>
        <a:blip xmlns:r="http://schemas.openxmlformats.org/officeDocument/2006/relationships" r:embed="rId1"/>
        <a:stretch>
          <a:fillRect/>
        </a:stretch>
      </xdr:blipFill>
      <xdr:spPr>
        <a:xfrm>
          <a:off x="3213653" y="10626587"/>
          <a:ext cx="1653540" cy="14935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oujin-bangou.nta.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N800"/>
  <sheetViews>
    <sheetView showGridLines="0" showZeros="0" tabSelected="1" view="pageBreakPreview" zoomScale="115" zoomScaleNormal="85" zoomScaleSheetLayoutView="115" workbookViewId="0">
      <selection activeCell="F10" sqref="F10:N10"/>
    </sheetView>
  </sheetViews>
  <sheetFormatPr defaultColWidth="0" defaultRowHeight="13.5" zeroHeight="1" x14ac:dyDescent="0.15"/>
  <cols>
    <col min="1" max="1" width="0.875" style="77" customWidth="1"/>
    <col min="2" max="34" width="2.75" style="1" customWidth="1"/>
    <col min="35" max="35" width="0.875" style="80" customWidth="1"/>
    <col min="36" max="36" width="3.5" style="252" bestFit="1" customWidth="1"/>
    <col min="37" max="62" width="2.625" style="250" customWidth="1"/>
    <col min="63" max="63" width="1.625" style="250" customWidth="1"/>
    <col min="64" max="1480" width="2.625" style="1" hidden="1" customWidth="1"/>
    <col min="1481" max="16384" width="2.625" style="1" hidden="1"/>
  </cols>
  <sheetData>
    <row r="1" spans="1:222" s="76" customFormat="1" ht="7.9" customHeight="1" x14ac:dyDescent="0.15">
      <c r="A1" s="104"/>
      <c r="B1" s="95">
        <f>N7</f>
        <v>0</v>
      </c>
      <c r="C1" s="95">
        <f>Q7</f>
        <v>0</v>
      </c>
      <c r="D1" s="95">
        <f>Z7</f>
        <v>0</v>
      </c>
      <c r="E1" s="95">
        <f>F11</f>
        <v>0</v>
      </c>
      <c r="F1" s="95">
        <f>W11</f>
        <v>0</v>
      </c>
      <c r="G1" s="95">
        <f>F12</f>
        <v>0</v>
      </c>
      <c r="H1" s="95">
        <f>F13</f>
        <v>0</v>
      </c>
      <c r="I1" s="95">
        <f>S13</f>
        <v>0</v>
      </c>
      <c r="J1" s="95">
        <f>F14</f>
        <v>0</v>
      </c>
      <c r="K1" s="95">
        <f>F15</f>
        <v>0</v>
      </c>
      <c r="L1" s="95">
        <f>S15</f>
        <v>0</v>
      </c>
      <c r="M1" s="95">
        <f>B20</f>
        <v>0</v>
      </c>
      <c r="N1" s="95">
        <f>B26</f>
        <v>0</v>
      </c>
      <c r="O1" s="95">
        <f>B32</f>
        <v>0</v>
      </c>
      <c r="P1" s="95">
        <f>B35</f>
        <v>0</v>
      </c>
      <c r="Q1" s="95">
        <f>B41</f>
        <v>0</v>
      </c>
      <c r="R1" s="95">
        <f>B29</f>
        <v>0</v>
      </c>
      <c r="S1" s="95">
        <f>B38</f>
        <v>0</v>
      </c>
      <c r="T1" s="95">
        <f>B39</f>
        <v>0</v>
      </c>
      <c r="U1" s="95">
        <f>B42</f>
        <v>0</v>
      </c>
      <c r="V1" s="95">
        <f>B43</f>
        <v>0</v>
      </c>
      <c r="W1" s="95">
        <f>N52</f>
        <v>0</v>
      </c>
      <c r="X1" s="95">
        <f>W52</f>
        <v>0</v>
      </c>
      <c r="Y1" s="95">
        <f>H56</f>
        <v>0</v>
      </c>
      <c r="Z1" s="95">
        <f>H58</f>
        <v>0</v>
      </c>
      <c r="AA1" s="95">
        <f>X56</f>
        <v>0</v>
      </c>
      <c r="AB1" s="95">
        <f>X57</f>
        <v>0</v>
      </c>
      <c r="AC1" s="95">
        <f>X58</f>
        <v>0</v>
      </c>
      <c r="AD1" s="95">
        <f>C63</f>
        <v>0</v>
      </c>
      <c r="AE1" s="95">
        <f>C66</f>
        <v>0</v>
      </c>
      <c r="AF1" s="95">
        <f>N66</f>
        <v>0</v>
      </c>
      <c r="AG1" s="95">
        <f>L72</f>
        <v>0</v>
      </c>
      <c r="AH1" s="95">
        <f>Y63</f>
        <v>0</v>
      </c>
      <c r="AI1" s="95">
        <f>Y66</f>
        <v>0</v>
      </c>
      <c r="AJ1" s="261"/>
      <c r="AK1" s="249"/>
      <c r="AL1" s="249"/>
      <c r="AM1" s="249"/>
      <c r="AN1" s="249"/>
      <c r="AO1" s="249"/>
      <c r="AP1" s="249"/>
      <c r="AQ1" s="249"/>
      <c r="AR1" s="249"/>
      <c r="AS1" s="249"/>
      <c r="AT1" s="249"/>
      <c r="AU1" s="249"/>
      <c r="AV1" s="249"/>
      <c r="AW1" s="249"/>
      <c r="AX1" s="249"/>
      <c r="AY1" s="249"/>
      <c r="AZ1" s="249"/>
      <c r="BA1" s="249"/>
      <c r="BB1" s="249"/>
      <c r="BC1" s="249"/>
      <c r="BD1" s="249"/>
      <c r="BE1" s="249"/>
      <c r="BF1" s="249"/>
      <c r="BG1" s="249"/>
      <c r="BH1" s="249"/>
      <c r="BI1" s="249"/>
      <c r="BJ1" s="249"/>
      <c r="BK1" s="249"/>
      <c r="DP1" s="76">
        <f>N289</f>
        <v>0</v>
      </c>
      <c r="DQ1" s="76" t="e">
        <f>#REF!</f>
        <v>#REF!</v>
      </c>
      <c r="DR1" s="76" t="e">
        <f>#REF!</f>
        <v>#REF!</v>
      </c>
      <c r="DS1" s="76" t="e">
        <f>#REF!</f>
        <v>#REF!</v>
      </c>
      <c r="DT1" s="76" t="e">
        <f>#REF!</f>
        <v>#REF!</v>
      </c>
      <c r="DU1" s="76" t="e">
        <f>#REF!</f>
        <v>#REF!</v>
      </c>
      <c r="DV1" s="76" t="e">
        <f>#REF!</f>
        <v>#REF!</v>
      </c>
      <c r="DW1" s="76" t="e">
        <f>#REF!</f>
        <v>#REF!</v>
      </c>
      <c r="DX1" s="76" t="e">
        <f>#REF!</f>
        <v>#REF!</v>
      </c>
      <c r="DY1" s="76" t="e">
        <f>#REF!</f>
        <v>#REF!</v>
      </c>
      <c r="DZ1" s="76">
        <f>C291</f>
        <v>0</v>
      </c>
      <c r="EA1" s="76">
        <f>H291</f>
        <v>0</v>
      </c>
      <c r="EB1" s="76">
        <f>N291</f>
        <v>0</v>
      </c>
      <c r="EC1" s="76">
        <f>C292</f>
        <v>0</v>
      </c>
      <c r="ED1" s="76">
        <f>H292</f>
        <v>0</v>
      </c>
      <c r="EE1" s="76">
        <f>N292</f>
        <v>0</v>
      </c>
      <c r="EF1" s="76">
        <f>T285</f>
        <v>0</v>
      </c>
      <c r="EG1" s="76">
        <f>Y285</f>
        <v>0</v>
      </c>
      <c r="EH1" s="76">
        <f>AD285</f>
        <v>0</v>
      </c>
      <c r="EI1" s="76">
        <f>T288</f>
        <v>0</v>
      </c>
      <c r="EJ1" s="76">
        <f>Y288</f>
        <v>0</v>
      </c>
      <c r="EK1" s="76">
        <f>AD288</f>
        <v>0</v>
      </c>
      <c r="EL1" s="76">
        <f>T289</f>
        <v>0</v>
      </c>
      <c r="EM1" s="76">
        <f>Y289</f>
        <v>0</v>
      </c>
      <c r="EN1" s="76">
        <f>AD289</f>
        <v>0</v>
      </c>
      <c r="EO1" s="76" t="e">
        <f>#REF!</f>
        <v>#REF!</v>
      </c>
      <c r="EP1" s="76" t="e">
        <f>#REF!</f>
        <v>#REF!</v>
      </c>
      <c r="EQ1" s="76" t="e">
        <f>#REF!</f>
        <v>#REF!</v>
      </c>
      <c r="ER1" s="76" t="e">
        <f>#REF!</f>
        <v>#REF!</v>
      </c>
      <c r="ES1" s="76" t="e">
        <f>#REF!</f>
        <v>#REF!</v>
      </c>
      <c r="ET1" s="76" t="e">
        <f>#REF!</f>
        <v>#REF!</v>
      </c>
      <c r="EU1" s="76" t="e">
        <f>#REF!</f>
        <v>#REF!</v>
      </c>
      <c r="EV1" s="76" t="e">
        <f>#REF!</f>
        <v>#REF!</v>
      </c>
      <c r="EW1" s="76" t="e">
        <f>#REF!</f>
        <v>#REF!</v>
      </c>
      <c r="EX1" s="76">
        <f>T291</f>
        <v>0</v>
      </c>
      <c r="EY1" s="76">
        <f>Y291</f>
        <v>0</v>
      </c>
      <c r="EZ1" s="76">
        <f>AD291</f>
        <v>0</v>
      </c>
      <c r="FA1" s="76">
        <f>T292</f>
        <v>0</v>
      </c>
      <c r="FB1" s="76">
        <f>Y292</f>
        <v>0</v>
      </c>
      <c r="FC1" s="76">
        <f>AD292</f>
        <v>0</v>
      </c>
      <c r="FD1" s="76">
        <f>H300</f>
        <v>0</v>
      </c>
      <c r="FE1" s="76">
        <f>X300</f>
        <v>0</v>
      </c>
      <c r="FF1" s="76">
        <f>X302</f>
        <v>0</v>
      </c>
      <c r="FG1" s="76">
        <f>C307</f>
        <v>0</v>
      </c>
      <c r="FH1" s="76">
        <f>C310</f>
        <v>0</v>
      </c>
      <c r="FI1" s="76">
        <f>G312</f>
        <v>0</v>
      </c>
      <c r="FJ1" s="76">
        <f>G313</f>
        <v>0</v>
      </c>
      <c r="FK1" s="76">
        <f>G314</f>
        <v>0</v>
      </c>
      <c r="FL1" s="76">
        <f>G315</f>
        <v>0</v>
      </c>
      <c r="FM1" s="76">
        <f>M319</f>
        <v>0</v>
      </c>
      <c r="FN1" s="76">
        <f>N307</f>
        <v>0</v>
      </c>
      <c r="FO1" s="76">
        <f>O310</f>
        <v>0</v>
      </c>
      <c r="FP1" s="76">
        <f>O315</f>
        <v>0</v>
      </c>
      <c r="FQ1" s="76">
        <f>V307</f>
        <v>0</v>
      </c>
      <c r="FR1" s="76">
        <f>V313</f>
        <v>0</v>
      </c>
      <c r="FS1" s="76">
        <f>Y318</f>
        <v>0</v>
      </c>
      <c r="FT1" s="76">
        <f>V319</f>
        <v>0</v>
      </c>
      <c r="FU1" s="76">
        <f>C326</f>
        <v>0</v>
      </c>
      <c r="FV1" s="76">
        <f>H326</f>
        <v>0</v>
      </c>
      <c r="FW1" s="76">
        <f>N326</f>
        <v>0</v>
      </c>
      <c r="FX1" s="76">
        <f>C329</f>
        <v>0</v>
      </c>
      <c r="FY1" s="76">
        <f>H329</f>
        <v>0</v>
      </c>
      <c r="FZ1" s="76">
        <f>N329</f>
        <v>0</v>
      </c>
      <c r="GA1" s="76" t="e">
        <f>#REF!</f>
        <v>#REF!</v>
      </c>
      <c r="GB1" s="76" t="e">
        <f>#REF!</f>
        <v>#REF!</v>
      </c>
      <c r="GC1" s="76" t="e">
        <f>#REF!</f>
        <v>#REF!</v>
      </c>
      <c r="GD1" s="76" t="e">
        <f>#REF!</f>
        <v>#REF!</v>
      </c>
      <c r="GE1" s="76" t="e">
        <f>#REF!</f>
        <v>#REF!</v>
      </c>
      <c r="GF1" s="76" t="e">
        <f>#REF!</f>
        <v>#REF!</v>
      </c>
      <c r="GG1" s="76">
        <f>C330</f>
        <v>0</v>
      </c>
      <c r="GH1" s="76">
        <f>H330</f>
        <v>0</v>
      </c>
      <c r="GI1" s="76">
        <f>N330</f>
        <v>0</v>
      </c>
      <c r="GJ1" s="76">
        <f>C331</f>
        <v>0</v>
      </c>
      <c r="GK1" s="76">
        <f>H331</f>
        <v>0</v>
      </c>
      <c r="GL1" s="76">
        <f>N331</f>
        <v>0</v>
      </c>
      <c r="GM1" s="76">
        <f>C332</f>
        <v>0</v>
      </c>
      <c r="GN1" s="76">
        <f>H332</f>
        <v>0</v>
      </c>
      <c r="GO1" s="76">
        <f>N332</f>
        <v>0</v>
      </c>
      <c r="GP1" s="76">
        <f>C333</f>
        <v>0</v>
      </c>
      <c r="GQ1" s="76">
        <f>H333</f>
        <v>0</v>
      </c>
      <c r="GR1" s="76">
        <f>N333</f>
        <v>0</v>
      </c>
      <c r="GS1" s="76">
        <f>T326</f>
        <v>0</v>
      </c>
      <c r="GT1" s="76">
        <f>Y326</f>
        <v>0</v>
      </c>
      <c r="GU1" s="76">
        <f>AD326</f>
        <v>0</v>
      </c>
      <c r="GV1" s="76">
        <f>T329</f>
        <v>0</v>
      </c>
      <c r="GW1" s="76">
        <f>Y329</f>
        <v>0</v>
      </c>
      <c r="GX1" s="76">
        <f>AD329</f>
        <v>0</v>
      </c>
      <c r="GY1" s="76" t="e">
        <f>#REF!</f>
        <v>#REF!</v>
      </c>
      <c r="GZ1" s="76" t="e">
        <f>#REF!</f>
        <v>#REF!</v>
      </c>
      <c r="HA1" s="76" t="e">
        <f>#REF!</f>
        <v>#REF!</v>
      </c>
      <c r="HB1" s="76" t="e">
        <f>#REF!</f>
        <v>#REF!</v>
      </c>
      <c r="HC1" s="76" t="e">
        <f>#REF!</f>
        <v>#REF!</v>
      </c>
      <c r="HD1" s="76" t="e">
        <f>#REF!</f>
        <v>#REF!</v>
      </c>
      <c r="HE1" s="76">
        <f>T330</f>
        <v>0</v>
      </c>
      <c r="HF1" s="76">
        <f>Y330</f>
        <v>0</v>
      </c>
      <c r="HG1" s="76">
        <f>AD330</f>
        <v>0</v>
      </c>
      <c r="HH1" s="76">
        <f>T331</f>
        <v>0</v>
      </c>
      <c r="HI1" s="76">
        <f>Y331</f>
        <v>0</v>
      </c>
      <c r="HJ1" s="76">
        <f>AD331</f>
        <v>0</v>
      </c>
      <c r="HK1" s="76">
        <f>T332</f>
        <v>0</v>
      </c>
      <c r="HL1" s="76">
        <f>Y332</f>
        <v>0</v>
      </c>
      <c r="HM1" s="76">
        <f>AD332</f>
        <v>0</v>
      </c>
      <c r="HN1" s="76">
        <f>T333</f>
        <v>0</v>
      </c>
    </row>
    <row r="2" spans="1:222" s="76" customFormat="1" ht="13.5" hidden="1" customHeight="1" x14ac:dyDescent="0.15">
      <c r="A2" s="78"/>
      <c r="B2" s="75"/>
      <c r="AI2" s="95"/>
      <c r="AJ2" s="261"/>
      <c r="AK2" s="249"/>
      <c r="AL2" s="249"/>
      <c r="AM2" s="249"/>
      <c r="AN2" s="249"/>
      <c r="AO2" s="249"/>
      <c r="AP2" s="249"/>
      <c r="AQ2" s="249"/>
      <c r="AR2" s="249"/>
      <c r="AS2" s="249"/>
      <c r="AT2" s="249"/>
      <c r="AU2" s="249"/>
      <c r="AV2" s="249"/>
      <c r="AW2" s="249"/>
      <c r="AX2" s="249"/>
      <c r="AY2" s="249"/>
      <c r="AZ2" s="249"/>
      <c r="BA2" s="249"/>
      <c r="BB2" s="249"/>
      <c r="BC2" s="249"/>
      <c r="BD2" s="249"/>
      <c r="BE2" s="249"/>
      <c r="BF2" s="249"/>
      <c r="BG2" s="249"/>
      <c r="BH2" s="249"/>
      <c r="BI2" s="249"/>
      <c r="BJ2" s="249"/>
      <c r="BK2" s="249"/>
      <c r="DP2" s="76" t="str">
        <f>N607</f>
        <v>④改良剤混入量</v>
      </c>
      <c r="DQ2" s="76">
        <f>O610</f>
        <v>0</v>
      </c>
      <c r="DR2" s="76" t="str">
        <f>O613</f>
        <v>⑥減量化量(場内)</v>
      </c>
      <c r="DS2" s="76">
        <f>O617</f>
        <v>0</v>
      </c>
      <c r="DT2" s="76">
        <f>Y607</f>
        <v>0</v>
      </c>
      <c r="DU2" s="76">
        <f>Y610</f>
        <v>0</v>
      </c>
      <c r="DV2" s="76">
        <f>Y613</f>
        <v>0</v>
      </c>
      <c r="DW2" s="76">
        <f>Y616</f>
        <v>0</v>
      </c>
      <c r="DX2" s="76">
        <f>Y619</f>
        <v>0</v>
      </c>
      <c r="DY2" s="76">
        <f>AB621</f>
        <v>0</v>
      </c>
      <c r="DZ2" s="76">
        <f>Y622</f>
        <v>0</v>
      </c>
      <c r="EA2" s="76">
        <f>C629</f>
        <v>0</v>
      </c>
      <c r="EB2" s="76">
        <f>H629</f>
        <v>0</v>
      </c>
      <c r="EC2" s="76">
        <f>N629</f>
        <v>0</v>
      </c>
      <c r="ED2" s="76">
        <f>C630</f>
        <v>0</v>
      </c>
      <c r="EE2" s="76">
        <f>H630</f>
        <v>0</v>
      </c>
      <c r="EF2" s="76">
        <f>N630</f>
        <v>0</v>
      </c>
      <c r="EG2" s="76" t="e">
        <f>#REF!</f>
        <v>#REF!</v>
      </c>
      <c r="EH2" s="76" t="e">
        <f>#REF!</f>
        <v>#REF!</v>
      </c>
      <c r="EI2" s="76" t="e">
        <f>#REF!</f>
        <v>#REF!</v>
      </c>
      <c r="EJ2" s="76" t="e">
        <f>#REF!</f>
        <v>#REF!</v>
      </c>
      <c r="EK2" s="76" t="e">
        <f>#REF!</f>
        <v>#REF!</v>
      </c>
      <c r="EL2" s="76" t="e">
        <f>#REF!</f>
        <v>#REF!</v>
      </c>
      <c r="EM2" s="76" t="e">
        <f>#REF!</f>
        <v>#REF!</v>
      </c>
      <c r="EN2" s="76" t="e">
        <f>#REF!</f>
        <v>#REF!</v>
      </c>
      <c r="EO2" s="76" t="e">
        <f>#REF!</f>
        <v>#REF!</v>
      </c>
      <c r="EP2" s="76">
        <f>C632</f>
        <v>0</v>
      </c>
      <c r="EQ2" s="76">
        <f>H632</f>
        <v>0</v>
      </c>
      <c r="ER2" s="76">
        <f>N632</f>
        <v>0</v>
      </c>
      <c r="ES2" s="76" t="str">
        <f>C633</f>
        <v>規格</v>
      </c>
      <c r="ET2" s="76" t="str">
        <f>H633</f>
        <v>料　金
(運搬費を除く料金)</v>
      </c>
      <c r="EU2" s="76" t="str">
        <f>N633</f>
        <v>単位</v>
      </c>
      <c r="EV2" s="76">
        <f>T629</f>
        <v>0</v>
      </c>
      <c r="EW2" s="76">
        <f>Y629</f>
        <v>0</v>
      </c>
      <c r="EX2" s="76" t="str">
        <f>AD629</f>
        <v>自動計算</v>
      </c>
      <c r="EY2" s="76">
        <f>T630</f>
        <v>0</v>
      </c>
      <c r="EZ2" s="76">
        <f>Y630</f>
        <v>0</v>
      </c>
      <c r="FA2" s="76" t="str">
        <f>AD630</f>
        <v>ストック量（生産量合計－出荷量合計）</v>
      </c>
      <c r="FB2" s="76" t="e">
        <f>#REF!</f>
        <v>#REF!</v>
      </c>
      <c r="FC2" s="76" t="e">
        <f>#REF!</f>
        <v>#REF!</v>
      </c>
      <c r="FD2" s="76" t="e">
        <f>#REF!</f>
        <v>#REF!</v>
      </c>
      <c r="FE2" s="76" t="e">
        <f>#REF!</f>
        <v>#REF!</v>
      </c>
      <c r="FF2" s="76" t="e">
        <f>#REF!</f>
        <v>#REF!</v>
      </c>
      <c r="FG2" s="76" t="e">
        <f>#REF!</f>
        <v>#REF!</v>
      </c>
      <c r="FH2" s="76" t="e">
        <f>#REF!</f>
        <v>#REF!</v>
      </c>
      <c r="FI2" s="76" t="e">
        <f>#REF!</f>
        <v>#REF!</v>
      </c>
      <c r="FJ2" s="76" t="e">
        <f>#REF!</f>
        <v>#REF!</v>
      </c>
      <c r="FK2" s="76">
        <f>T632</f>
        <v>0</v>
      </c>
      <c r="FL2" s="76">
        <f>Y632</f>
        <v>0</v>
      </c>
      <c r="FM2" s="76">
        <f>AD632</f>
        <v>0</v>
      </c>
      <c r="FN2" s="76" t="str">
        <f>T633</f>
        <v>再生材名称
(規格)</v>
      </c>
      <c r="FO2" s="76" t="str">
        <f>Y633</f>
        <v>料　金
(運搬費を除く料金)</v>
      </c>
      <c r="FP2" s="76">
        <f>AD633</f>
        <v>0</v>
      </c>
      <c r="FQ2" s="76">
        <f>H138</f>
        <v>0</v>
      </c>
      <c r="FR2" s="76">
        <f>X138</f>
        <v>0</v>
      </c>
      <c r="FS2" s="76">
        <f>X142</f>
        <v>0</v>
      </c>
      <c r="FT2" s="76" t="e">
        <f>#REF!</f>
        <v>#REF!</v>
      </c>
      <c r="FU2" s="76">
        <f>X144</f>
        <v>0</v>
      </c>
      <c r="FV2" s="76">
        <f>C150</f>
        <v>0</v>
      </c>
      <c r="FW2" s="76">
        <f>C153</f>
        <v>0</v>
      </c>
      <c r="FX2" s="76">
        <f>B167</f>
        <v>0</v>
      </c>
      <c r="FY2" s="76">
        <f>B168</f>
        <v>0</v>
      </c>
      <c r="FZ2" s="76">
        <f>B170</f>
        <v>0</v>
      </c>
      <c r="GA2" s="76">
        <f>B172</f>
        <v>0</v>
      </c>
      <c r="GB2" s="76">
        <f>B173</f>
        <v>0</v>
      </c>
      <c r="GC2" s="76">
        <f>B174</f>
        <v>0</v>
      </c>
      <c r="GD2" s="76">
        <f>B180</f>
        <v>0</v>
      </c>
      <c r="GE2" s="76">
        <f>B182</f>
        <v>0</v>
      </c>
      <c r="GF2" s="76">
        <f>B183</f>
        <v>0</v>
      </c>
      <c r="GG2" s="76">
        <f>B185</f>
        <v>0</v>
      </c>
      <c r="GH2" s="76">
        <f>F187</f>
        <v>0</v>
      </c>
      <c r="GI2" s="76">
        <f>B177</f>
        <v>0</v>
      </c>
      <c r="GJ2" s="76">
        <f>F179</f>
        <v>0</v>
      </c>
      <c r="GK2" s="76">
        <f>B188</f>
        <v>0</v>
      </c>
      <c r="GL2" s="76">
        <f>C190</f>
        <v>0</v>
      </c>
      <c r="GM2" s="76">
        <f>L168</f>
        <v>0</v>
      </c>
      <c r="GN2" s="76">
        <f>M153</f>
        <v>0</v>
      </c>
      <c r="GO2" s="76">
        <f>T150</f>
        <v>0</v>
      </c>
      <c r="GP2" s="76">
        <f>AE149</f>
        <v>0</v>
      </c>
      <c r="GQ2" s="76">
        <f>AE152</f>
        <v>0</v>
      </c>
      <c r="GR2" s="76">
        <f>AE154</f>
        <v>0</v>
      </c>
      <c r="GS2" s="76">
        <f>T157</f>
        <v>0</v>
      </c>
      <c r="GT2" s="76">
        <f>AE156</f>
        <v>0</v>
      </c>
      <c r="GU2" s="76">
        <f>AE159</f>
        <v>0</v>
      </c>
      <c r="GV2" s="76">
        <f>AE162</f>
        <v>0</v>
      </c>
      <c r="GW2" s="76">
        <f>T165</f>
        <v>0</v>
      </c>
      <c r="GX2" s="76">
        <f>AE164</f>
        <v>0</v>
      </c>
      <c r="GY2" s="76">
        <f>AE167</f>
        <v>0</v>
      </c>
      <c r="GZ2" s="76">
        <f>AE170</f>
        <v>0</v>
      </c>
      <c r="HA2" s="76">
        <f>T173</f>
        <v>0</v>
      </c>
      <c r="HB2" s="76">
        <f>AE172</f>
        <v>0</v>
      </c>
      <c r="HC2" s="76">
        <f>AE175</f>
        <v>0</v>
      </c>
      <c r="HD2" s="76">
        <f>AE177</f>
        <v>0</v>
      </c>
      <c r="HE2" s="76">
        <f>T180</f>
        <v>0</v>
      </c>
      <c r="HF2" s="76">
        <f>AE179</f>
        <v>0</v>
      </c>
      <c r="HG2" s="76">
        <f>AE182</f>
        <v>0</v>
      </c>
      <c r="HH2" s="76">
        <f>AE184</f>
        <v>0</v>
      </c>
      <c r="HI2" s="76">
        <f>T187</f>
        <v>0</v>
      </c>
      <c r="HJ2" s="76">
        <f>AE186</f>
        <v>0</v>
      </c>
      <c r="HK2" s="76">
        <f>AE188</f>
        <v>0</v>
      </c>
      <c r="HL2" s="76">
        <f>AE190</f>
        <v>0</v>
      </c>
      <c r="HM2" s="76">
        <f>C195</f>
        <v>0</v>
      </c>
      <c r="HN2" s="76">
        <f>H195</f>
        <v>0</v>
      </c>
    </row>
    <row r="3" spans="1:222" s="76" customFormat="1" ht="13.5" hidden="1" customHeight="1" x14ac:dyDescent="0.15">
      <c r="A3" s="78"/>
      <c r="B3" s="75"/>
      <c r="AI3" s="95"/>
      <c r="AJ3" s="261"/>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DP3" s="76">
        <f>AD248</f>
        <v>0</v>
      </c>
      <c r="DQ3" s="76">
        <f>S249</f>
        <v>0</v>
      </c>
      <c r="DR3" s="76">
        <f>X249</f>
        <v>0</v>
      </c>
      <c r="DS3" s="76">
        <f>AD249</f>
        <v>0</v>
      </c>
      <c r="DT3" s="76">
        <f>D435</f>
        <v>0</v>
      </c>
      <c r="DU3" s="76">
        <f>I435</f>
        <v>0</v>
      </c>
      <c r="DV3" s="76">
        <f>N435</f>
        <v>0</v>
      </c>
      <c r="DW3" s="76">
        <f>S435</f>
        <v>0</v>
      </c>
      <c r="DX3" s="76">
        <f>D437</f>
        <v>0</v>
      </c>
      <c r="DY3" s="76">
        <f>N437</f>
        <v>0</v>
      </c>
      <c r="DZ3" s="76">
        <f>H439</f>
        <v>0</v>
      </c>
      <c r="EA3" s="76">
        <f>X439</f>
        <v>0</v>
      </c>
      <c r="EB3" s="76">
        <f>X441</f>
        <v>0</v>
      </c>
      <c r="EC3" s="76">
        <f>X443</f>
        <v>0</v>
      </c>
      <c r="ED3" s="76">
        <f>X445</f>
        <v>0</v>
      </c>
      <c r="EE3" s="76">
        <f>C450</f>
        <v>0</v>
      </c>
      <c r="EF3" s="76">
        <f>C453</f>
        <v>0</v>
      </c>
      <c r="EG3" s="76">
        <f>G456</f>
        <v>0</v>
      </c>
      <c r="EH3" s="76">
        <f>G459</f>
        <v>0</v>
      </c>
      <c r="EI3" s="76">
        <f>G462</f>
        <v>0</v>
      </c>
      <c r="EJ3" s="76">
        <f>M465</f>
        <v>0</v>
      </c>
      <c r="EK3" s="76">
        <f>O453</f>
        <v>0</v>
      </c>
      <c r="EL3" s="76">
        <f>O456</f>
        <v>0</v>
      </c>
      <c r="EM3" s="76">
        <f>O459</f>
        <v>0</v>
      </c>
      <c r="EN3" s="76">
        <f>V453</f>
        <v>0</v>
      </c>
      <c r="EO3" s="76">
        <f>V456</f>
        <v>0</v>
      </c>
      <c r="EP3" s="76">
        <f>Y458</f>
        <v>0</v>
      </c>
      <c r="EQ3" s="76">
        <f>V459</f>
        <v>0</v>
      </c>
      <c r="ER3" s="76">
        <f>C471</f>
        <v>0</v>
      </c>
      <c r="ES3" s="76">
        <f>H471</f>
        <v>0</v>
      </c>
      <c r="ET3" s="76">
        <f>N471</f>
        <v>0</v>
      </c>
      <c r="EU3" s="76">
        <f>C472</f>
        <v>0</v>
      </c>
      <c r="EV3" s="76">
        <f>H472</f>
        <v>0</v>
      </c>
      <c r="EW3" s="76">
        <f>N472</f>
        <v>0</v>
      </c>
      <c r="EX3" s="76">
        <f>C473</f>
        <v>0</v>
      </c>
      <c r="EY3" s="76">
        <f>H473</f>
        <v>0</v>
      </c>
      <c r="EZ3" s="76">
        <f>N473</f>
        <v>0</v>
      </c>
      <c r="FA3" s="76">
        <f>C474</f>
        <v>0</v>
      </c>
      <c r="FB3" s="76">
        <f>H474</f>
        <v>0</v>
      </c>
      <c r="FC3" s="76">
        <f>N474</f>
        <v>0</v>
      </c>
      <c r="FD3" s="76" t="e">
        <f>#REF!</f>
        <v>#REF!</v>
      </c>
      <c r="FE3" s="76" t="e">
        <f>#REF!</f>
        <v>#REF!</v>
      </c>
      <c r="FF3" s="76" t="e">
        <f>#REF!</f>
        <v>#REF!</v>
      </c>
      <c r="FG3" s="76" t="e">
        <f>#REF!</f>
        <v>#REF!</v>
      </c>
      <c r="FH3" s="76" t="e">
        <f>#REF!</f>
        <v>#REF!</v>
      </c>
      <c r="FI3" s="76" t="e">
        <f>#REF!</f>
        <v>#REF!</v>
      </c>
      <c r="FJ3" s="76">
        <f>C475</f>
        <v>0</v>
      </c>
      <c r="FK3" s="76">
        <f>H475</f>
        <v>0</v>
      </c>
      <c r="FL3" s="76">
        <f>N475</f>
        <v>0</v>
      </c>
      <c r="FM3" s="76">
        <f>C476</f>
        <v>0</v>
      </c>
      <c r="FN3" s="76">
        <f>H476</f>
        <v>0</v>
      </c>
      <c r="FO3" s="76">
        <f>N476</f>
        <v>0</v>
      </c>
      <c r="FP3" s="76">
        <f>T471</f>
        <v>0</v>
      </c>
      <c r="FQ3" s="76">
        <f>Y471</f>
        <v>0</v>
      </c>
      <c r="FR3" s="76">
        <f>AD471</f>
        <v>0</v>
      </c>
      <c r="FS3" s="76">
        <f>T472</f>
        <v>0</v>
      </c>
      <c r="FT3" s="76">
        <f>Y472</f>
        <v>0</v>
      </c>
      <c r="FU3" s="76">
        <f>AD472</f>
        <v>0</v>
      </c>
      <c r="FV3" s="76">
        <f>T473</f>
        <v>0</v>
      </c>
      <c r="FW3" s="76">
        <f>Y473</f>
        <v>0</v>
      </c>
      <c r="FX3" s="76">
        <f>AD473</f>
        <v>0</v>
      </c>
      <c r="FY3" s="76">
        <f>T474</f>
        <v>0</v>
      </c>
      <c r="FZ3" s="76">
        <f>Y474</f>
        <v>0</v>
      </c>
      <c r="GA3" s="76">
        <f>AD474</f>
        <v>0</v>
      </c>
      <c r="GB3" s="76" t="e">
        <f>#REF!</f>
        <v>#REF!</v>
      </c>
      <c r="GC3" s="76" t="e">
        <f>#REF!</f>
        <v>#REF!</v>
      </c>
      <c r="GD3" s="76" t="e">
        <f>#REF!</f>
        <v>#REF!</v>
      </c>
      <c r="GE3" s="76" t="e">
        <f>#REF!</f>
        <v>#REF!</v>
      </c>
      <c r="GF3" s="76" t="e">
        <f>#REF!</f>
        <v>#REF!</v>
      </c>
      <c r="GG3" s="76" t="e">
        <f>#REF!</f>
        <v>#REF!</v>
      </c>
      <c r="GH3" s="76">
        <f>T475</f>
        <v>0</v>
      </c>
      <c r="GI3" s="76">
        <f>Y475</f>
        <v>0</v>
      </c>
      <c r="GJ3" s="76">
        <f>AD475</f>
        <v>0</v>
      </c>
      <c r="GK3" s="76">
        <f>T476</f>
        <v>0</v>
      </c>
      <c r="GL3" s="76">
        <f>Y476</f>
        <v>0</v>
      </c>
      <c r="GM3" s="76">
        <f>AD476</f>
        <v>0</v>
      </c>
      <c r="GN3" s="76">
        <f>D543</f>
        <v>0</v>
      </c>
      <c r="GO3" s="76">
        <f>I543</f>
        <v>0</v>
      </c>
      <c r="GP3" s="76">
        <f>N543</f>
        <v>0</v>
      </c>
      <c r="GQ3" s="76">
        <f>S543</f>
        <v>0</v>
      </c>
      <c r="GR3" s="76">
        <f>D545</f>
        <v>0</v>
      </c>
      <c r="GS3" s="76">
        <f>N545</f>
        <v>0</v>
      </c>
      <c r="GT3" s="76">
        <f>H547</f>
        <v>0</v>
      </c>
      <c r="GU3" s="76">
        <f>X547</f>
        <v>0</v>
      </c>
      <c r="GV3" s="76">
        <f>X549</f>
        <v>0</v>
      </c>
      <c r="GW3" s="76">
        <f>X551</f>
        <v>0</v>
      </c>
      <c r="GX3" s="76">
        <f>X553</f>
        <v>0</v>
      </c>
      <c r="GY3" s="76">
        <f>C558</f>
        <v>0</v>
      </c>
      <c r="GZ3" s="76">
        <f>C561</f>
        <v>0</v>
      </c>
      <c r="HA3" s="76">
        <f>G564</f>
        <v>0</v>
      </c>
      <c r="HB3" s="76">
        <f>G568</f>
        <v>0</v>
      </c>
      <c r="HC3" s="76">
        <f>G571</f>
        <v>0</v>
      </c>
      <c r="HD3" s="76">
        <f>M573</f>
        <v>0</v>
      </c>
      <c r="HE3" s="76">
        <f>O561</f>
        <v>0</v>
      </c>
      <c r="HF3" s="76">
        <f>O564</f>
        <v>0</v>
      </c>
      <c r="HG3" s="76">
        <f>O567</f>
        <v>0</v>
      </c>
      <c r="HH3" s="76">
        <f>V561</f>
        <v>0</v>
      </c>
      <c r="HI3" s="76">
        <f>V564</f>
        <v>0</v>
      </c>
      <c r="HJ3" s="76">
        <f>V567</f>
        <v>0</v>
      </c>
      <c r="HK3" s="76">
        <f>V570</f>
        <v>0</v>
      </c>
      <c r="HL3" s="76">
        <f>Y572</f>
        <v>0</v>
      </c>
      <c r="HM3" s="76">
        <f>V573</f>
        <v>0</v>
      </c>
      <c r="HN3" s="76">
        <f>C580</f>
        <v>0</v>
      </c>
    </row>
    <row r="4" spans="1:222" s="76" customFormat="1" ht="13.5" hidden="1" customHeight="1" x14ac:dyDescent="0.15">
      <c r="A4" s="78"/>
      <c r="B4" s="75">
        <f>N580</f>
        <v>0</v>
      </c>
      <c r="C4" s="76">
        <f>C581</f>
        <v>0</v>
      </c>
      <c r="D4" s="76">
        <f>H581</f>
        <v>0</v>
      </c>
      <c r="E4" s="76">
        <f>N581</f>
        <v>0</v>
      </c>
      <c r="F4" s="76">
        <f>C582</f>
        <v>0</v>
      </c>
      <c r="G4" s="76">
        <f>H582</f>
        <v>0</v>
      </c>
      <c r="H4" s="76">
        <f>N582</f>
        <v>0</v>
      </c>
      <c r="I4" s="76">
        <f>C583</f>
        <v>0</v>
      </c>
      <c r="J4" s="76">
        <f>H583</f>
        <v>0</v>
      </c>
      <c r="K4" s="76">
        <f>N583</f>
        <v>0</v>
      </c>
      <c r="R4" s="76">
        <f>C584</f>
        <v>0</v>
      </c>
      <c r="S4" s="76">
        <f>H584</f>
        <v>0</v>
      </c>
      <c r="T4" s="76">
        <f>N584</f>
        <v>0</v>
      </c>
      <c r="U4" s="76">
        <f>C585</f>
        <v>0</v>
      </c>
      <c r="V4" s="76">
        <f>H585</f>
        <v>0</v>
      </c>
      <c r="W4" s="76">
        <f>N585</f>
        <v>0</v>
      </c>
      <c r="X4" s="76">
        <f>T580</f>
        <v>0</v>
      </c>
      <c r="Y4" s="76">
        <f>Y580</f>
        <v>0</v>
      </c>
      <c r="Z4" s="76">
        <f>AD580</f>
        <v>0</v>
      </c>
      <c r="AA4" s="76">
        <f>T581</f>
        <v>0</v>
      </c>
      <c r="AB4" s="76">
        <f>Y581</f>
        <v>0</v>
      </c>
      <c r="AC4" s="76">
        <f>AD581</f>
        <v>0</v>
      </c>
      <c r="AD4" s="76">
        <f>T582</f>
        <v>0</v>
      </c>
      <c r="AE4" s="76">
        <f>Y582</f>
        <v>0</v>
      </c>
      <c r="AF4" s="76">
        <f>AD582</f>
        <v>0</v>
      </c>
      <c r="AG4" s="76">
        <f>T583</f>
        <v>0</v>
      </c>
      <c r="AH4" s="76">
        <f>Y583</f>
        <v>0</v>
      </c>
      <c r="AI4" s="95">
        <f>AD583</f>
        <v>0</v>
      </c>
      <c r="AJ4" s="261"/>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DP4" s="76">
        <f>K693</f>
        <v>0</v>
      </c>
      <c r="DQ4" s="76">
        <f>C694</f>
        <v>0</v>
      </c>
      <c r="DR4" s="76">
        <f>K694</f>
        <v>0</v>
      </c>
      <c r="DS4" s="76">
        <f>C695</f>
        <v>0</v>
      </c>
      <c r="DT4" s="76">
        <f>K695</f>
        <v>0</v>
      </c>
      <c r="DU4" s="76">
        <f>C696</f>
        <v>0</v>
      </c>
      <c r="DV4" s="76">
        <f>K696</f>
        <v>0</v>
      </c>
      <c r="DW4" s="76">
        <f>C697</f>
        <v>0</v>
      </c>
      <c r="DX4" s="76">
        <f>K697</f>
        <v>0</v>
      </c>
      <c r="DY4" s="76">
        <f>C698</f>
        <v>0</v>
      </c>
      <c r="DZ4" s="76">
        <f>K698</f>
        <v>0</v>
      </c>
      <c r="EA4" s="76">
        <f>S689</f>
        <v>0</v>
      </c>
      <c r="EB4" s="76">
        <f>AA689</f>
        <v>0</v>
      </c>
      <c r="EC4" s="76">
        <f>S690</f>
        <v>0</v>
      </c>
      <c r="ED4" s="76">
        <f>AA690</f>
        <v>0</v>
      </c>
      <c r="EE4" s="76">
        <f>S691</f>
        <v>0</v>
      </c>
      <c r="EF4" s="76">
        <f>AA691</f>
        <v>0</v>
      </c>
      <c r="EG4" s="76">
        <f>S692</f>
        <v>0</v>
      </c>
      <c r="EH4" s="76">
        <f>AA692</f>
        <v>0</v>
      </c>
      <c r="EI4" s="76" t="e">
        <f>#REF!</f>
        <v>#REF!</v>
      </c>
      <c r="EJ4" s="76" t="e">
        <f>#REF!</f>
        <v>#REF!</v>
      </c>
      <c r="EK4" s="76" t="e">
        <f>#REF!</f>
        <v>#REF!</v>
      </c>
      <c r="EL4" s="76" t="e">
        <f>#REF!</f>
        <v>#REF!</v>
      </c>
      <c r="EM4" s="76" t="e">
        <f>#REF!</f>
        <v>#REF!</v>
      </c>
      <c r="EN4" s="76" t="e">
        <f>#REF!</f>
        <v>#REF!</v>
      </c>
      <c r="EO4" s="76" t="e">
        <f>#REF!</f>
        <v>#REF!</v>
      </c>
      <c r="EP4" s="76" t="e">
        <f>#REF!</f>
        <v>#REF!</v>
      </c>
      <c r="EQ4" s="76" t="e">
        <f>#REF!</f>
        <v>#REF!</v>
      </c>
      <c r="ER4" s="76" t="e">
        <f>#REF!</f>
        <v>#REF!</v>
      </c>
      <c r="ES4" s="76">
        <f>S693</f>
        <v>0</v>
      </c>
      <c r="ET4" s="76">
        <f>AA693</f>
        <v>0</v>
      </c>
      <c r="EU4" s="76">
        <f>S694</f>
        <v>0</v>
      </c>
      <c r="EV4" s="76">
        <f>AA694</f>
        <v>0</v>
      </c>
      <c r="EW4" s="76">
        <f>S695</f>
        <v>0</v>
      </c>
      <c r="EX4" s="76">
        <f>AA695</f>
        <v>0</v>
      </c>
      <c r="EY4" s="76">
        <f>S696</f>
        <v>0</v>
      </c>
      <c r="EZ4" s="76">
        <f>AA696</f>
        <v>0</v>
      </c>
      <c r="FA4" s="76">
        <f>S697</f>
        <v>0</v>
      </c>
      <c r="FB4" s="76">
        <f>AA697</f>
        <v>0</v>
      </c>
      <c r="FC4" s="76">
        <f>S698</f>
        <v>0</v>
      </c>
      <c r="FD4" s="76">
        <f>AA698</f>
        <v>0</v>
      </c>
    </row>
    <row r="5" spans="1:222" ht="25.5" x14ac:dyDescent="0.15">
      <c r="B5" s="454" t="s">
        <v>0</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K5" s="797" t="s">
        <v>431</v>
      </c>
      <c r="AL5" s="797"/>
      <c r="AM5" s="797"/>
      <c r="AN5" s="797"/>
      <c r="AO5" s="797"/>
      <c r="AP5" s="797"/>
      <c r="AQ5" s="797"/>
      <c r="AR5" s="797"/>
      <c r="AS5" s="797"/>
      <c r="AT5" s="797"/>
      <c r="AU5" s="797"/>
      <c r="AV5" s="797"/>
      <c r="AW5" s="797"/>
      <c r="AX5" s="797"/>
      <c r="AY5" s="797"/>
      <c r="AZ5" s="797"/>
      <c r="BA5" s="797"/>
      <c r="BB5" s="797"/>
      <c r="BC5" s="797"/>
      <c r="BD5" s="797"/>
      <c r="BE5" s="797"/>
      <c r="BF5" s="797"/>
      <c r="BG5" s="797"/>
      <c r="BH5" s="797"/>
      <c r="BI5" s="797"/>
      <c r="BJ5" s="797"/>
    </row>
    <row r="6" spans="1:222" x14ac:dyDescent="0.15">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222" ht="24" customHeight="1" x14ac:dyDescent="0.15">
      <c r="B7" s="13"/>
      <c r="C7" s="13"/>
      <c r="D7" s="13"/>
      <c r="E7" s="13"/>
      <c r="F7" s="757" t="s">
        <v>1</v>
      </c>
      <c r="G7" s="758"/>
      <c r="H7" s="759"/>
      <c r="I7" s="757" t="s">
        <v>415</v>
      </c>
      <c r="J7" s="758"/>
      <c r="K7" s="760"/>
      <c r="L7" s="760"/>
      <c r="M7" s="2" t="s">
        <v>5</v>
      </c>
      <c r="N7" s="392"/>
      <c r="O7" s="392"/>
      <c r="P7" s="2" t="s">
        <v>2</v>
      </c>
      <c r="Q7" s="392"/>
      <c r="R7" s="392"/>
      <c r="S7" s="3" t="s">
        <v>3</v>
      </c>
      <c r="T7" s="13"/>
      <c r="U7" s="13"/>
      <c r="V7" s="757" t="s">
        <v>4</v>
      </c>
      <c r="W7" s="758"/>
      <c r="X7" s="758"/>
      <c r="Y7" s="759"/>
      <c r="Z7" s="388"/>
      <c r="AA7" s="389"/>
      <c r="AB7" s="389"/>
      <c r="AC7" s="389"/>
      <c r="AD7" s="389"/>
      <c r="AE7" s="389"/>
      <c r="AF7" s="389"/>
      <c r="AG7" s="389"/>
      <c r="AH7" s="390"/>
      <c r="AK7" s="278" t="str">
        <f>IF(Z7="","記入者名を記載してください","")</f>
        <v>記入者名を記載してください</v>
      </c>
      <c r="AL7" s="278"/>
      <c r="AM7" s="278"/>
      <c r="AN7" s="278"/>
      <c r="AO7" s="278"/>
      <c r="AP7" s="278"/>
      <c r="AQ7" s="278"/>
      <c r="AR7" s="278"/>
      <c r="AS7" s="278"/>
      <c r="AT7" s="278"/>
      <c r="AU7" s="278"/>
      <c r="AV7" s="278"/>
      <c r="AW7" s="278"/>
      <c r="AX7" s="278"/>
      <c r="AY7" s="278"/>
      <c r="AZ7" s="278"/>
      <c r="BA7" s="278"/>
      <c r="BB7" s="278"/>
      <c r="BC7" s="278"/>
      <c r="BD7" s="278"/>
      <c r="BE7" s="278"/>
      <c r="BF7" s="278"/>
      <c r="BG7" s="278"/>
      <c r="BH7" s="278"/>
      <c r="BI7" s="278"/>
      <c r="BJ7" s="278"/>
    </row>
    <row r="8" spans="1:222" ht="14.25" customHeight="1" thickBot="1" x14ac:dyDescent="0.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K8" s="278"/>
      <c r="AL8" s="278"/>
      <c r="AM8" s="278"/>
      <c r="AN8" s="278"/>
      <c r="AO8" s="278"/>
      <c r="AP8" s="278"/>
      <c r="AQ8" s="278"/>
      <c r="AR8" s="278"/>
      <c r="AS8" s="278"/>
      <c r="AT8" s="278"/>
      <c r="AU8" s="278"/>
      <c r="AV8" s="278"/>
      <c r="AW8" s="278"/>
      <c r="AX8" s="278"/>
      <c r="AY8" s="278"/>
      <c r="AZ8" s="278"/>
      <c r="BA8" s="278"/>
      <c r="BB8" s="278"/>
      <c r="BC8" s="278"/>
      <c r="BD8" s="278"/>
      <c r="BE8" s="278"/>
      <c r="BF8" s="278"/>
      <c r="BG8" s="278"/>
      <c r="BH8" s="278"/>
      <c r="BI8" s="278"/>
      <c r="BJ8" s="278"/>
    </row>
    <row r="9" spans="1:222" ht="24" customHeight="1" thickBot="1" x14ac:dyDescent="0.2">
      <c r="B9" s="779" t="s">
        <v>6</v>
      </c>
      <c r="C9" s="780"/>
      <c r="D9" s="780"/>
      <c r="E9" s="780"/>
      <c r="F9" s="780"/>
      <c r="G9" s="780"/>
      <c r="H9" s="780"/>
      <c r="I9" s="780"/>
      <c r="J9" s="780"/>
      <c r="K9" s="780"/>
      <c r="L9" s="780"/>
      <c r="M9" s="780"/>
      <c r="N9" s="780"/>
      <c r="O9" s="780"/>
      <c r="P9" s="780"/>
      <c r="Q9" s="780"/>
      <c r="R9" s="780"/>
      <c r="S9" s="780"/>
      <c r="T9" s="780"/>
      <c r="U9" s="780"/>
      <c r="V9" s="780"/>
      <c r="W9" s="780"/>
      <c r="X9" s="780"/>
      <c r="Y9" s="780"/>
      <c r="Z9" s="780"/>
      <c r="AA9" s="780"/>
      <c r="AB9" s="780"/>
      <c r="AC9" s="780"/>
      <c r="AD9" s="780"/>
      <c r="AE9" s="780"/>
      <c r="AF9" s="780"/>
      <c r="AG9" s="780"/>
      <c r="AH9" s="781"/>
      <c r="AK9" s="460" t="str">
        <f>IF(F10="","法人番号を入力してください。個人事業者の場合は不要です。自社の番号を確認するには、国税庁のＨＰにアクセスし検索してください。","")</f>
        <v>法人番号を入力してください。個人事業者の場合は不要です。自社の番号を確認するには、国税庁のＨＰにアクセスし検索してください。</v>
      </c>
      <c r="AL9" s="460"/>
      <c r="AM9" s="460"/>
      <c r="AN9" s="460"/>
      <c r="AO9" s="460"/>
      <c r="AP9" s="460"/>
      <c r="AQ9" s="460"/>
      <c r="AR9" s="460"/>
      <c r="AS9" s="460"/>
      <c r="AT9" s="460"/>
      <c r="AU9" s="460"/>
      <c r="AV9" s="460"/>
      <c r="AW9" s="460"/>
      <c r="AX9" s="460"/>
      <c r="AY9" s="460"/>
      <c r="AZ9" s="460"/>
      <c r="BA9" s="460"/>
      <c r="BB9" s="460"/>
      <c r="BC9" s="460"/>
      <c r="BD9" s="460"/>
      <c r="BE9" s="460"/>
      <c r="BF9" s="460"/>
      <c r="BG9" s="460"/>
      <c r="BH9" s="460"/>
      <c r="BI9" s="460"/>
      <c r="BJ9" s="460"/>
    </row>
    <row r="10" spans="1:222" ht="20.100000000000001" customHeight="1" thickTop="1" x14ac:dyDescent="0.15">
      <c r="B10" s="791" t="s">
        <v>240</v>
      </c>
      <c r="C10" s="792"/>
      <c r="D10" s="792"/>
      <c r="E10" s="793"/>
      <c r="F10" s="820"/>
      <c r="G10" s="821"/>
      <c r="H10" s="821"/>
      <c r="I10" s="821"/>
      <c r="J10" s="821"/>
      <c r="K10" s="821"/>
      <c r="L10" s="821"/>
      <c r="M10" s="821"/>
      <c r="N10" s="822"/>
      <c r="O10" s="825" t="s">
        <v>254</v>
      </c>
      <c r="P10" s="826"/>
      <c r="Q10" s="826"/>
      <c r="R10" s="826"/>
      <c r="S10" s="826"/>
      <c r="T10" s="826"/>
      <c r="U10" s="826"/>
      <c r="V10" s="826"/>
      <c r="W10" s="823" t="s">
        <v>427</v>
      </c>
      <c r="X10" s="823"/>
      <c r="Y10" s="823"/>
      <c r="Z10" s="823"/>
      <c r="AA10" s="823"/>
      <c r="AB10" s="823"/>
      <c r="AC10" s="823"/>
      <c r="AD10" s="823"/>
      <c r="AE10" s="823"/>
      <c r="AF10" s="823"/>
      <c r="AG10" s="823"/>
      <c r="AH10" s="824"/>
      <c r="AK10" s="460"/>
      <c r="AL10" s="460"/>
      <c r="AM10" s="460"/>
      <c r="AN10" s="460"/>
      <c r="AO10" s="460"/>
      <c r="AP10" s="460"/>
      <c r="AQ10" s="460"/>
      <c r="AR10" s="460"/>
      <c r="AS10" s="460"/>
      <c r="AT10" s="460"/>
      <c r="AU10" s="460"/>
      <c r="AV10" s="460"/>
      <c r="AW10" s="460"/>
      <c r="AX10" s="460"/>
      <c r="AY10" s="460"/>
      <c r="AZ10" s="460"/>
      <c r="BA10" s="460"/>
      <c r="BB10" s="460"/>
      <c r="BC10" s="460"/>
      <c r="BD10" s="460"/>
      <c r="BE10" s="460"/>
      <c r="BF10" s="460"/>
      <c r="BG10" s="460"/>
      <c r="BH10" s="460"/>
      <c r="BI10" s="460"/>
      <c r="BJ10" s="460"/>
    </row>
    <row r="11" spans="1:222" ht="20.100000000000001" customHeight="1" x14ac:dyDescent="0.15">
      <c r="B11" s="761" t="s">
        <v>7</v>
      </c>
      <c r="C11" s="762"/>
      <c r="D11" s="762"/>
      <c r="E11" s="763"/>
      <c r="F11" s="782"/>
      <c r="G11" s="783"/>
      <c r="H11" s="783"/>
      <c r="I11" s="783"/>
      <c r="J11" s="783"/>
      <c r="K11" s="783"/>
      <c r="L11" s="783"/>
      <c r="M11" s="783"/>
      <c r="N11" s="783"/>
      <c r="O11" s="783"/>
      <c r="P11" s="783"/>
      <c r="Q11" s="783"/>
      <c r="R11" s="784"/>
      <c r="S11" s="785" t="s">
        <v>12</v>
      </c>
      <c r="T11" s="786"/>
      <c r="U11" s="786"/>
      <c r="V11" s="787"/>
      <c r="W11" s="788"/>
      <c r="X11" s="789"/>
      <c r="Y11" s="789"/>
      <c r="Z11" s="789"/>
      <c r="AA11" s="789"/>
      <c r="AB11" s="789"/>
      <c r="AC11" s="789"/>
      <c r="AD11" s="789"/>
      <c r="AE11" s="789"/>
      <c r="AF11" s="789"/>
      <c r="AG11" s="789"/>
      <c r="AH11" s="790"/>
      <c r="AK11" s="278" t="str">
        <f>IF(F11="","会社名を入力してください。","")</f>
        <v>会社名を入力してください。</v>
      </c>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c r="BJ11" s="278"/>
    </row>
    <row r="12" spans="1:222" ht="20.100000000000001" customHeight="1" x14ac:dyDescent="0.15">
      <c r="B12" s="761" t="s">
        <v>8</v>
      </c>
      <c r="C12" s="762"/>
      <c r="D12" s="762"/>
      <c r="E12" s="763"/>
      <c r="F12" s="788"/>
      <c r="G12" s="789"/>
      <c r="H12" s="789"/>
      <c r="I12" s="789"/>
      <c r="J12" s="789"/>
      <c r="K12" s="789"/>
      <c r="L12" s="789"/>
      <c r="M12" s="789"/>
      <c r="N12" s="789"/>
      <c r="O12" s="789"/>
      <c r="P12" s="789"/>
      <c r="Q12" s="789"/>
      <c r="R12" s="789"/>
      <c r="S12" s="789"/>
      <c r="T12" s="789"/>
      <c r="U12" s="789"/>
      <c r="V12" s="789"/>
      <c r="W12" s="789"/>
      <c r="X12" s="789"/>
      <c r="Y12" s="789"/>
      <c r="Z12" s="789"/>
      <c r="AA12" s="789"/>
      <c r="AB12" s="789"/>
      <c r="AC12" s="789"/>
      <c r="AD12" s="789"/>
      <c r="AE12" s="789"/>
      <c r="AF12" s="789"/>
      <c r="AG12" s="789"/>
      <c r="AH12" s="790"/>
      <c r="AK12" s="459" t="str">
        <f>IF(W11="","事業所名を入力してください。","")</f>
        <v>事業所名を入力してください。</v>
      </c>
      <c r="AL12" s="459"/>
      <c r="AM12" s="459"/>
      <c r="AN12" s="459"/>
      <c r="AO12" s="459"/>
      <c r="AP12" s="459"/>
      <c r="AQ12" s="459"/>
      <c r="AR12" s="459"/>
      <c r="AS12" s="459"/>
      <c r="AT12" s="459"/>
      <c r="AU12" s="459"/>
      <c r="AV12" s="459"/>
      <c r="AW12" s="459"/>
      <c r="AX12" s="459"/>
      <c r="AY12" s="459"/>
      <c r="AZ12" s="459"/>
      <c r="BA12" s="459"/>
      <c r="BB12" s="459"/>
      <c r="BC12" s="459"/>
      <c r="BD12" s="459"/>
      <c r="BE12" s="459"/>
      <c r="BF12" s="459"/>
      <c r="BG12" s="459"/>
      <c r="BH12" s="459"/>
      <c r="BI12" s="459"/>
      <c r="BJ12" s="459"/>
    </row>
    <row r="13" spans="1:222" ht="20.100000000000001" customHeight="1" x14ac:dyDescent="0.15">
      <c r="B13" s="761" t="s">
        <v>9</v>
      </c>
      <c r="C13" s="762"/>
      <c r="D13" s="762"/>
      <c r="E13" s="763"/>
      <c r="F13" s="803"/>
      <c r="G13" s="804"/>
      <c r="H13" s="804"/>
      <c r="I13" s="804"/>
      <c r="J13" s="804"/>
      <c r="K13" s="804"/>
      <c r="L13" s="804"/>
      <c r="M13" s="804"/>
      <c r="N13" s="805"/>
      <c r="O13" s="806" t="s">
        <v>13</v>
      </c>
      <c r="P13" s="807"/>
      <c r="Q13" s="807"/>
      <c r="R13" s="808"/>
      <c r="S13" s="803"/>
      <c r="T13" s="804"/>
      <c r="U13" s="804"/>
      <c r="V13" s="804"/>
      <c r="W13" s="804"/>
      <c r="X13" s="804"/>
      <c r="Y13" s="804"/>
      <c r="Z13" s="804"/>
      <c r="AA13" s="805"/>
      <c r="AB13" s="835"/>
      <c r="AC13" s="836"/>
      <c r="AD13" s="836"/>
      <c r="AE13" s="836"/>
      <c r="AF13" s="836"/>
      <c r="AG13" s="836"/>
      <c r="AH13" s="837"/>
      <c r="AK13" s="459" t="str">
        <f>IF(F12="","事業所の住所を入力してください。","")</f>
        <v>事業所の住所を入力してください。</v>
      </c>
      <c r="AL13" s="459"/>
      <c r="AM13" s="459"/>
      <c r="AN13" s="459"/>
      <c r="AO13" s="459"/>
      <c r="AP13" s="459"/>
      <c r="AQ13" s="459"/>
      <c r="AR13" s="459"/>
      <c r="AS13" s="459"/>
      <c r="AT13" s="459"/>
      <c r="AU13" s="459"/>
      <c r="AV13" s="459"/>
      <c r="AW13" s="459"/>
      <c r="AX13" s="459"/>
      <c r="AY13" s="459"/>
      <c r="AZ13" s="459"/>
      <c r="BA13" s="459"/>
      <c r="BB13" s="459"/>
      <c r="BC13" s="459"/>
      <c r="BD13" s="459"/>
      <c r="BE13" s="459"/>
      <c r="BF13" s="459"/>
      <c r="BG13" s="459"/>
      <c r="BH13" s="459"/>
      <c r="BI13" s="459"/>
      <c r="BJ13" s="459"/>
    </row>
    <row r="14" spans="1:222" ht="20.100000000000001" customHeight="1" x14ac:dyDescent="0.15">
      <c r="B14" s="761" t="s">
        <v>10</v>
      </c>
      <c r="C14" s="762"/>
      <c r="D14" s="762"/>
      <c r="E14" s="763"/>
      <c r="F14" s="788"/>
      <c r="G14" s="789"/>
      <c r="H14" s="789"/>
      <c r="I14" s="789"/>
      <c r="J14" s="789"/>
      <c r="K14" s="789"/>
      <c r="L14" s="789"/>
      <c r="M14" s="789"/>
      <c r="N14" s="789"/>
      <c r="O14" s="789"/>
      <c r="P14" s="789"/>
      <c r="Q14" s="789"/>
      <c r="R14" s="789"/>
      <c r="S14" s="789"/>
      <c r="T14" s="789"/>
      <c r="U14" s="789"/>
      <c r="V14" s="789"/>
      <c r="W14" s="789"/>
      <c r="X14" s="789"/>
      <c r="Y14" s="789"/>
      <c r="Z14" s="789"/>
      <c r="AA14" s="827"/>
      <c r="AB14" s="838"/>
      <c r="AC14" s="839"/>
      <c r="AD14" s="839"/>
      <c r="AE14" s="839"/>
      <c r="AF14" s="839"/>
      <c r="AG14" s="839"/>
      <c r="AH14" s="840"/>
      <c r="AK14" s="459" t="str">
        <f>IF(F13="","事業所の電話番号を半角の数字で入力してください。","")</f>
        <v>事業所の電話番号を半角の数字で入力してください。</v>
      </c>
      <c r="AL14" s="459"/>
      <c r="AM14" s="459"/>
      <c r="AN14" s="459"/>
      <c r="AO14" s="459"/>
      <c r="AP14" s="459"/>
      <c r="AQ14" s="459"/>
      <c r="AR14" s="459"/>
      <c r="AS14" s="459"/>
      <c r="AT14" s="459"/>
      <c r="AU14" s="459"/>
      <c r="AV14" s="459"/>
      <c r="AW14" s="459"/>
      <c r="AX14" s="459"/>
      <c r="AY14" s="459"/>
      <c r="AZ14" s="459"/>
      <c r="BA14" s="459"/>
      <c r="BB14" s="459"/>
      <c r="BC14" s="459"/>
      <c r="BD14" s="459"/>
      <c r="BE14" s="459"/>
      <c r="BF14" s="459"/>
      <c r="BG14" s="459"/>
      <c r="BH14" s="459"/>
      <c r="BI14" s="459"/>
      <c r="BJ14" s="459"/>
    </row>
    <row r="15" spans="1:222" ht="20.100000000000001" customHeight="1" thickBot="1" x14ac:dyDescent="0.2">
      <c r="B15" s="828" t="s">
        <v>11</v>
      </c>
      <c r="C15" s="829"/>
      <c r="D15" s="829"/>
      <c r="E15" s="830"/>
      <c r="F15" s="831"/>
      <c r="G15" s="832"/>
      <c r="H15" s="832"/>
      <c r="I15" s="832"/>
      <c r="J15" s="832"/>
      <c r="K15" s="832"/>
      <c r="L15" s="832"/>
      <c r="M15" s="832"/>
      <c r="N15" s="833"/>
      <c r="O15" s="834" t="s">
        <v>14</v>
      </c>
      <c r="P15" s="829"/>
      <c r="Q15" s="829"/>
      <c r="R15" s="830"/>
      <c r="S15" s="831"/>
      <c r="T15" s="832"/>
      <c r="U15" s="832"/>
      <c r="V15" s="832"/>
      <c r="W15" s="832"/>
      <c r="X15" s="832"/>
      <c r="Y15" s="832"/>
      <c r="Z15" s="832"/>
      <c r="AA15" s="833"/>
      <c r="AB15" s="841"/>
      <c r="AC15" s="842"/>
      <c r="AD15" s="842"/>
      <c r="AE15" s="842"/>
      <c r="AF15" s="842"/>
      <c r="AG15" s="842"/>
      <c r="AH15" s="843"/>
      <c r="AK15" s="459" t="str">
        <f>IF(S13="","事業所のＦＡＸ番号を半角の数字で入力してください。","")</f>
        <v>事業所のＦＡＸ番号を半角の数字で入力してください。</v>
      </c>
      <c r="AL15" s="459"/>
      <c r="AM15" s="459"/>
      <c r="AN15" s="459"/>
      <c r="AO15" s="459"/>
      <c r="AP15" s="459"/>
      <c r="AQ15" s="459"/>
      <c r="AR15" s="459"/>
      <c r="AS15" s="459"/>
      <c r="AT15" s="459"/>
      <c r="AU15" s="459"/>
      <c r="AV15" s="459"/>
      <c r="AW15" s="459"/>
      <c r="AX15" s="459"/>
      <c r="AY15" s="459"/>
      <c r="AZ15" s="459"/>
      <c r="BA15" s="459"/>
      <c r="BB15" s="459"/>
      <c r="BC15" s="459"/>
      <c r="BD15" s="459"/>
      <c r="BE15" s="459"/>
      <c r="BF15" s="459"/>
      <c r="BG15" s="459"/>
      <c r="BH15" s="459"/>
      <c r="BI15" s="459"/>
      <c r="BJ15" s="459"/>
    </row>
    <row r="16" spans="1:222" ht="20.100000000000001" customHeight="1" x14ac:dyDescent="0.15">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K16" s="459" t="str">
        <f>IF(F14="","本社の住所を入力してください。","")</f>
        <v>本社の住所を入力してください。</v>
      </c>
      <c r="AL16" s="459"/>
      <c r="AM16" s="459"/>
      <c r="AN16" s="459"/>
      <c r="AO16" s="459"/>
      <c r="AP16" s="459"/>
      <c r="AQ16" s="459"/>
      <c r="AR16" s="459"/>
      <c r="AS16" s="459"/>
      <c r="AT16" s="459"/>
      <c r="AU16" s="459"/>
      <c r="AV16" s="459"/>
      <c r="AW16" s="459"/>
      <c r="AX16" s="459"/>
      <c r="AY16" s="459"/>
      <c r="AZ16" s="459"/>
      <c r="BA16" s="459"/>
      <c r="BB16" s="459"/>
      <c r="BC16" s="459"/>
      <c r="BD16" s="459"/>
      <c r="BE16" s="459"/>
      <c r="BF16" s="459"/>
      <c r="BG16" s="459"/>
      <c r="BH16" s="459"/>
      <c r="BI16" s="459"/>
      <c r="BJ16" s="459"/>
    </row>
    <row r="17" spans="2:64" ht="20.100000000000001" customHeight="1" x14ac:dyDescent="0.15">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K17" s="279" t="str">
        <f>IF(F15="","本社の電話番号を半角の数字で入力してください。","")</f>
        <v>本社の電話番号を半角の数字で入力してください。</v>
      </c>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row>
    <row r="18" spans="2:64" ht="18" customHeight="1" x14ac:dyDescent="0.15">
      <c r="B18" s="84" t="s">
        <v>225</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K18" s="279" t="str">
        <f>IF(S15="","本社のＦＡＸ番号を半角の数字で入力してください。","")</f>
        <v>本社のＦＡＸ番号を半角の数字で入力してください。</v>
      </c>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row>
    <row r="19" spans="2:64" x14ac:dyDescent="0.15">
      <c r="B19" s="87"/>
      <c r="C19" s="100" t="s">
        <v>250</v>
      </c>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K19" s="279" t="str">
        <f>IF(C20="",IF(C21="","該当する選択肢に○を１つ選択してください。",""),"")</f>
        <v>該当する選択肢に○を１つ選択してください。</v>
      </c>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row>
    <row r="20" spans="2:64" ht="18" customHeight="1" x14ac:dyDescent="0.15">
      <c r="B20"/>
      <c r="C20" s="107"/>
      <c r="D20" s="13" t="s">
        <v>15</v>
      </c>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K20" s="882" t="str">
        <f>IF(C20="○",IF(AJ25&gt;0,"","下記の「施設の種類」に該当する施設全てに○をつけてください。"),"")</f>
        <v/>
      </c>
      <c r="AL20" s="882"/>
      <c r="AM20" s="882"/>
      <c r="AN20" s="882"/>
      <c r="AO20" s="882"/>
      <c r="AP20" s="882"/>
      <c r="AQ20" s="882"/>
      <c r="AR20" s="882"/>
      <c r="AS20" s="882"/>
      <c r="AT20" s="882"/>
      <c r="AU20" s="882"/>
      <c r="AV20" s="882"/>
      <c r="AW20" s="882"/>
      <c r="AX20" s="882"/>
      <c r="AY20" s="882"/>
      <c r="AZ20" s="882"/>
      <c r="BA20" s="882"/>
      <c r="BB20" s="882"/>
      <c r="BC20" s="882"/>
      <c r="BD20" s="882"/>
      <c r="BE20" s="882"/>
      <c r="BF20" s="882"/>
      <c r="BG20" s="882"/>
      <c r="BH20" s="882"/>
      <c r="BI20" s="882"/>
      <c r="BJ20" s="882"/>
      <c r="BK20" s="882"/>
    </row>
    <row r="21" spans="2:64" ht="18" customHeight="1" x14ac:dyDescent="0.15">
      <c r="B21" s="13"/>
      <c r="C21" s="107"/>
      <c r="D21" s="13" t="s">
        <v>430</v>
      </c>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K21" s="882" t="str">
        <f>IF(C21="○",IF(AK22="","このファイルを保存し、電子メールにて提出してください。",""),"")</f>
        <v/>
      </c>
      <c r="AL21" s="882"/>
      <c r="AM21" s="882"/>
      <c r="AN21" s="882"/>
      <c r="AO21" s="882"/>
      <c r="AP21" s="882"/>
      <c r="AQ21" s="882"/>
      <c r="AR21" s="882"/>
      <c r="AS21" s="882"/>
      <c r="AT21" s="882"/>
      <c r="AU21" s="882"/>
      <c r="AV21" s="882"/>
      <c r="AW21" s="882"/>
      <c r="AX21" s="882"/>
      <c r="AY21" s="882"/>
      <c r="AZ21" s="882"/>
      <c r="BA21" s="882"/>
      <c r="BB21" s="882"/>
      <c r="BC21" s="882"/>
      <c r="BD21" s="882"/>
      <c r="BE21" s="882"/>
      <c r="BF21" s="882"/>
      <c r="BG21" s="882"/>
      <c r="BH21" s="882"/>
      <c r="BI21" s="882"/>
      <c r="BJ21" s="882"/>
      <c r="BK21" s="882"/>
    </row>
    <row r="22" spans="2:64" x14ac:dyDescent="0.15">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K22" s="279" t="str">
        <f>IF(C20="○",IF(C21="○","○は１つだけ選択してください。",""),"")</f>
        <v/>
      </c>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row>
    <row r="23" spans="2:64" x14ac:dyDescent="0.15">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row>
    <row r="24" spans="2:64" x14ac:dyDescent="0.15">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BL24" s="248"/>
    </row>
    <row r="25" spans="2:64" ht="20.100000000000001" customHeight="1" thickBot="1" x14ac:dyDescent="0.2">
      <c r="B25" s="244" t="s">
        <v>17</v>
      </c>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860" t="s">
        <v>16</v>
      </c>
      <c r="AC25" s="861"/>
      <c r="AD25" s="861"/>
      <c r="AE25" s="861"/>
      <c r="AF25" s="861"/>
      <c r="AG25" s="861"/>
      <c r="AH25" s="862"/>
      <c r="AJ25" s="252">
        <f>SUM(AJ26:AJ43)</f>
        <v>0</v>
      </c>
      <c r="AK25" s="253"/>
      <c r="AL25" s="254"/>
      <c r="AM25" s="254"/>
      <c r="AN25" s="254"/>
      <c r="AO25" s="254"/>
      <c r="AP25" s="254"/>
      <c r="AQ25" s="254"/>
      <c r="AR25" s="254"/>
      <c r="AS25" s="254"/>
      <c r="AT25" s="254"/>
      <c r="AU25" s="254"/>
      <c r="AV25" s="254"/>
      <c r="AW25" s="254"/>
      <c r="AX25" s="254"/>
      <c r="AY25" s="254"/>
      <c r="AZ25" s="254"/>
      <c r="BA25" s="254"/>
      <c r="BB25" s="254"/>
      <c r="BC25" s="254"/>
      <c r="BD25" s="254"/>
      <c r="BE25" s="254"/>
      <c r="BF25" s="254"/>
      <c r="BG25" s="254"/>
      <c r="BH25" s="254"/>
      <c r="BI25" s="254"/>
      <c r="BJ25" s="254"/>
    </row>
    <row r="26" spans="2:64" ht="23.1" customHeight="1" thickTop="1" x14ac:dyDescent="0.15">
      <c r="B26" s="844"/>
      <c r="C26" s="14" t="s">
        <v>18</v>
      </c>
      <c r="D26" s="15"/>
      <c r="E26" s="15"/>
      <c r="F26" s="15"/>
      <c r="G26" s="15"/>
      <c r="H26" s="15"/>
      <c r="I26" s="15"/>
      <c r="J26" s="15"/>
      <c r="K26" s="15"/>
      <c r="L26" s="15"/>
      <c r="M26" s="15"/>
      <c r="N26" s="13"/>
      <c r="O26" s="13"/>
      <c r="P26" s="13"/>
      <c r="Q26" s="13"/>
      <c r="R26" s="13"/>
      <c r="S26" s="13"/>
      <c r="T26" s="13"/>
      <c r="U26" s="13"/>
      <c r="V26" s="13"/>
      <c r="W26" s="13"/>
      <c r="X26" s="13"/>
      <c r="Y26" s="13"/>
      <c r="Z26" s="13"/>
      <c r="AA26" s="13"/>
      <c r="AB26" s="845"/>
      <c r="AC26" s="846"/>
      <c r="AD26" s="846"/>
      <c r="AE26" s="846"/>
      <c r="AF26" s="846"/>
      <c r="AG26" s="846"/>
      <c r="AH26" s="847"/>
      <c r="AJ26" s="252" t="str">
        <f>IF(B26="○",1,"")</f>
        <v/>
      </c>
      <c r="AK26" s="253"/>
      <c r="AL26" s="254"/>
      <c r="AM26" s="254"/>
      <c r="AN26" s="254"/>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row>
    <row r="27" spans="2:64" ht="23.1" customHeight="1" x14ac:dyDescent="0.15">
      <c r="B27" s="795"/>
      <c r="C27" s="16" t="s">
        <v>21</v>
      </c>
      <c r="D27" s="16"/>
      <c r="E27" s="16"/>
      <c r="F27" s="16"/>
      <c r="G27" s="16"/>
      <c r="H27" s="16"/>
      <c r="I27" s="16"/>
      <c r="J27" s="16"/>
      <c r="K27" s="16"/>
      <c r="L27" s="16"/>
      <c r="M27" s="16"/>
      <c r="N27" s="16"/>
      <c r="O27" s="16"/>
      <c r="P27" s="16"/>
      <c r="Q27" s="16"/>
      <c r="R27" s="16"/>
      <c r="S27" s="16"/>
      <c r="T27" s="16"/>
      <c r="U27" s="16"/>
      <c r="V27" s="16"/>
      <c r="W27" s="16"/>
      <c r="X27" s="16"/>
      <c r="Y27" s="16"/>
      <c r="Z27" s="16"/>
      <c r="AA27" s="16"/>
      <c r="AB27" s="777" t="s">
        <v>19</v>
      </c>
      <c r="AC27" s="775"/>
      <c r="AD27" s="775"/>
      <c r="AE27" s="775"/>
      <c r="AF27" s="775"/>
      <c r="AG27" s="775"/>
      <c r="AH27" s="776"/>
      <c r="AK27" s="255"/>
    </row>
    <row r="28" spans="2:64" ht="23.1" customHeight="1" x14ac:dyDescent="0.15">
      <c r="B28" s="795"/>
      <c r="C28" s="17" t="s">
        <v>169</v>
      </c>
      <c r="D28" s="16"/>
      <c r="E28" s="16"/>
      <c r="F28" s="16"/>
      <c r="G28" s="16"/>
      <c r="H28" s="16"/>
      <c r="I28" s="16"/>
      <c r="J28" s="16"/>
      <c r="K28" s="16"/>
      <c r="L28" s="16"/>
      <c r="M28" s="16"/>
      <c r="N28" s="16"/>
      <c r="O28" s="16"/>
      <c r="P28" s="16"/>
      <c r="Q28" s="16"/>
      <c r="R28" s="16"/>
      <c r="S28" s="16"/>
      <c r="T28" s="16"/>
      <c r="U28" s="16"/>
      <c r="V28" s="16"/>
      <c r="W28" s="16"/>
      <c r="X28" s="16"/>
      <c r="Y28" s="16"/>
      <c r="Z28" s="16"/>
      <c r="AA28" s="16"/>
      <c r="AB28" s="777" t="s">
        <v>20</v>
      </c>
      <c r="AC28" s="775"/>
      <c r="AD28" s="775"/>
      <c r="AE28" s="775"/>
      <c r="AF28" s="775"/>
      <c r="AG28" s="775"/>
      <c r="AH28" s="776"/>
      <c r="AK28" s="255"/>
    </row>
    <row r="29" spans="2:64" ht="23.1" customHeight="1" x14ac:dyDescent="0.15">
      <c r="B29" s="794"/>
      <c r="C29" s="83" t="s">
        <v>182</v>
      </c>
      <c r="D29" s="15"/>
      <c r="E29" s="15"/>
      <c r="F29" s="15"/>
      <c r="G29" s="15"/>
      <c r="H29" s="15"/>
      <c r="I29" s="15"/>
      <c r="J29" s="15"/>
      <c r="K29" s="15"/>
      <c r="L29" s="15"/>
      <c r="M29" s="15"/>
      <c r="N29" s="15"/>
      <c r="O29" s="15"/>
      <c r="P29" s="15"/>
      <c r="Q29" s="15"/>
      <c r="R29" s="15"/>
      <c r="S29" s="15"/>
      <c r="T29" s="15"/>
      <c r="U29" s="15"/>
      <c r="V29" s="15"/>
      <c r="W29" s="15"/>
      <c r="X29" s="15"/>
      <c r="Y29" s="15"/>
      <c r="Z29" s="15"/>
      <c r="AA29" s="15"/>
      <c r="AB29" s="757"/>
      <c r="AC29" s="758"/>
      <c r="AD29" s="758"/>
      <c r="AE29" s="758"/>
      <c r="AF29" s="758"/>
      <c r="AG29" s="758"/>
      <c r="AH29" s="759"/>
      <c r="AJ29" s="252" t="str">
        <f>IF(B29="○",1,"")</f>
        <v/>
      </c>
      <c r="AK29" s="253"/>
    </row>
    <row r="30" spans="2:64" ht="23.1" customHeight="1" x14ac:dyDescent="0.15">
      <c r="B30" s="795"/>
      <c r="C30" s="92" t="s">
        <v>27</v>
      </c>
      <c r="D30" s="16"/>
      <c r="E30" s="16"/>
      <c r="F30" s="16"/>
      <c r="G30" s="16"/>
      <c r="H30" s="16"/>
      <c r="I30" s="16"/>
      <c r="J30" s="16"/>
      <c r="K30" s="16"/>
      <c r="L30" s="16"/>
      <c r="M30" s="16"/>
      <c r="N30" s="16"/>
      <c r="O30" s="16"/>
      <c r="P30" s="16"/>
      <c r="Q30" s="16"/>
      <c r="R30" s="16"/>
      <c r="S30" s="16"/>
      <c r="T30" s="16"/>
      <c r="U30" s="16"/>
      <c r="V30" s="16"/>
      <c r="W30" s="16"/>
      <c r="X30" s="16"/>
      <c r="Y30" s="16"/>
      <c r="Z30" s="16"/>
      <c r="AA30" s="16"/>
      <c r="AB30" s="774" t="s">
        <v>23</v>
      </c>
      <c r="AC30" s="775"/>
      <c r="AD30" s="775"/>
      <c r="AE30" s="775"/>
      <c r="AF30" s="775"/>
      <c r="AG30" s="775"/>
      <c r="AH30" s="776"/>
      <c r="AK30" s="252"/>
    </row>
    <row r="31" spans="2:64" ht="23.1" customHeight="1" x14ac:dyDescent="0.15">
      <c r="B31" s="796"/>
      <c r="C31" s="92" t="s">
        <v>227</v>
      </c>
      <c r="D31" s="16"/>
      <c r="E31" s="16"/>
      <c r="F31" s="16"/>
      <c r="G31" s="16"/>
      <c r="H31" s="16"/>
      <c r="I31" s="16"/>
      <c r="J31" s="16"/>
      <c r="K31" s="16"/>
      <c r="L31" s="16"/>
      <c r="M31" s="16"/>
      <c r="N31" s="16"/>
      <c r="O31" s="16"/>
      <c r="P31" s="16"/>
      <c r="Q31" s="16"/>
      <c r="R31" s="16"/>
      <c r="S31" s="16"/>
      <c r="T31" s="16"/>
      <c r="U31" s="16"/>
      <c r="V31" s="16"/>
      <c r="W31" s="16"/>
      <c r="X31" s="16"/>
      <c r="Y31" s="16"/>
      <c r="Z31" s="16"/>
      <c r="AA31" s="16"/>
      <c r="AB31" s="774" t="s">
        <v>24</v>
      </c>
      <c r="AC31" s="775"/>
      <c r="AD31" s="775"/>
      <c r="AE31" s="775"/>
      <c r="AF31" s="775"/>
      <c r="AG31" s="775"/>
      <c r="AH31" s="776"/>
      <c r="AK31" s="255"/>
    </row>
    <row r="32" spans="2:64" ht="23.1" customHeight="1" x14ac:dyDescent="0.15">
      <c r="B32" s="794"/>
      <c r="C32" s="83" t="s">
        <v>210</v>
      </c>
      <c r="D32" s="15"/>
      <c r="E32" s="15"/>
      <c r="F32" s="15"/>
      <c r="G32" s="15"/>
      <c r="H32" s="15"/>
      <c r="I32" s="15"/>
      <c r="J32" s="15"/>
      <c r="K32" s="15"/>
      <c r="L32" s="15"/>
      <c r="M32" s="15"/>
      <c r="N32" s="15"/>
      <c r="O32" s="15"/>
      <c r="P32" s="15"/>
      <c r="Q32" s="15"/>
      <c r="R32" s="15"/>
      <c r="S32" s="15"/>
      <c r="T32" s="15"/>
      <c r="U32" s="15"/>
      <c r="V32" s="15"/>
      <c r="W32" s="15"/>
      <c r="X32" s="15"/>
      <c r="Y32" s="15"/>
      <c r="Z32" s="15"/>
      <c r="AA32" s="15"/>
      <c r="AB32" s="848"/>
      <c r="AC32" s="849"/>
      <c r="AD32" s="849"/>
      <c r="AE32" s="849"/>
      <c r="AF32" s="849"/>
      <c r="AG32" s="849"/>
      <c r="AH32" s="850"/>
      <c r="AJ32" s="252" t="str">
        <f>IF(B32="○",1,"")</f>
        <v/>
      </c>
      <c r="AK32" s="253"/>
    </row>
    <row r="33" spans="2:64" ht="23.1" customHeight="1" x14ac:dyDescent="0.15">
      <c r="B33" s="795"/>
      <c r="C33" s="16" t="s">
        <v>22</v>
      </c>
      <c r="D33" s="16"/>
      <c r="E33" s="16"/>
      <c r="F33" s="16"/>
      <c r="G33" s="16"/>
      <c r="H33" s="16"/>
      <c r="I33" s="16"/>
      <c r="J33" s="16"/>
      <c r="K33" s="16"/>
      <c r="L33" s="16"/>
      <c r="M33" s="16"/>
      <c r="N33" s="16"/>
      <c r="O33" s="16"/>
      <c r="P33" s="16"/>
      <c r="Q33" s="16"/>
      <c r="R33" s="16"/>
      <c r="S33" s="16"/>
      <c r="T33" s="16"/>
      <c r="U33" s="16"/>
      <c r="V33" s="16"/>
      <c r="W33" s="16"/>
      <c r="X33" s="16"/>
      <c r="Y33" s="16"/>
      <c r="Z33" s="16"/>
      <c r="AA33" s="16"/>
      <c r="AB33" s="774" t="s">
        <v>25</v>
      </c>
      <c r="AC33" s="775"/>
      <c r="AD33" s="775"/>
      <c r="AE33" s="775"/>
      <c r="AF33" s="775"/>
      <c r="AG33" s="775"/>
      <c r="AH33" s="776"/>
      <c r="AK33" s="252"/>
    </row>
    <row r="34" spans="2:64" ht="23.1" customHeight="1" x14ac:dyDescent="0.15">
      <c r="B34" s="796"/>
      <c r="C34" s="16" t="s">
        <v>170</v>
      </c>
      <c r="D34" s="16"/>
      <c r="E34" s="16"/>
      <c r="F34" s="16"/>
      <c r="G34" s="16"/>
      <c r="H34" s="16"/>
      <c r="I34" s="16"/>
      <c r="J34" s="16"/>
      <c r="K34" s="16"/>
      <c r="L34" s="16"/>
      <c r="M34" s="16"/>
      <c r="N34" s="16"/>
      <c r="O34" s="16"/>
      <c r="P34" s="16"/>
      <c r="Q34" s="16"/>
      <c r="R34" s="16"/>
      <c r="S34" s="16"/>
      <c r="T34" s="16"/>
      <c r="U34" s="16"/>
      <c r="V34" s="16"/>
      <c r="W34" s="16"/>
      <c r="X34" s="16"/>
      <c r="Y34" s="16"/>
      <c r="Z34" s="16"/>
      <c r="AA34" s="16"/>
      <c r="AB34" s="774" t="s">
        <v>26</v>
      </c>
      <c r="AC34" s="775"/>
      <c r="AD34" s="775"/>
      <c r="AE34" s="775"/>
      <c r="AF34" s="775"/>
      <c r="AG34" s="775"/>
      <c r="AH34" s="776"/>
      <c r="AK34" s="252"/>
    </row>
    <row r="35" spans="2:64" ht="23.1" customHeight="1" x14ac:dyDescent="0.15">
      <c r="B35" s="794"/>
      <c r="C35" s="83" t="s">
        <v>209</v>
      </c>
      <c r="D35" s="15"/>
      <c r="E35" s="15"/>
      <c r="F35" s="15"/>
      <c r="G35" s="15"/>
      <c r="H35" s="15"/>
      <c r="I35" s="15"/>
      <c r="J35" s="15"/>
      <c r="K35" s="15"/>
      <c r="L35" s="15"/>
      <c r="M35" s="15"/>
      <c r="N35" s="15"/>
      <c r="O35" s="15"/>
      <c r="P35" s="15"/>
      <c r="Q35" s="15"/>
      <c r="R35" s="15"/>
      <c r="S35" s="15"/>
      <c r="T35" s="15"/>
      <c r="U35" s="15"/>
      <c r="V35" s="15"/>
      <c r="W35" s="15"/>
      <c r="X35" s="15"/>
      <c r="Y35" s="15"/>
      <c r="Z35" s="15"/>
      <c r="AA35" s="15"/>
      <c r="AB35" s="848"/>
      <c r="AC35" s="849"/>
      <c r="AD35" s="849"/>
      <c r="AE35" s="849"/>
      <c r="AF35" s="849"/>
      <c r="AG35" s="849"/>
      <c r="AH35" s="850"/>
      <c r="AJ35" s="252" t="str">
        <f>IF(B35="○",1,"")</f>
        <v/>
      </c>
      <c r="AK35" s="253"/>
    </row>
    <row r="36" spans="2:64" ht="23.1" customHeight="1" x14ac:dyDescent="0.15">
      <c r="B36" s="795"/>
      <c r="C36" s="92" t="s">
        <v>228</v>
      </c>
      <c r="D36" s="16"/>
      <c r="E36" s="16"/>
      <c r="F36" s="16"/>
      <c r="G36" s="16"/>
      <c r="H36" s="16"/>
      <c r="I36" s="16"/>
      <c r="J36" s="16"/>
      <c r="K36" s="16"/>
      <c r="L36" s="16"/>
      <c r="M36" s="16"/>
      <c r="N36" s="16"/>
      <c r="O36" s="16"/>
      <c r="P36" s="16"/>
      <c r="Q36" s="16"/>
      <c r="R36" s="16"/>
      <c r="S36" s="16"/>
      <c r="T36" s="16"/>
      <c r="U36" s="16"/>
      <c r="V36" s="16"/>
      <c r="W36" s="16"/>
      <c r="X36" s="16"/>
      <c r="Y36" s="16"/>
      <c r="Z36" s="16"/>
      <c r="AA36" s="16"/>
      <c r="AB36" s="774" t="s">
        <v>183</v>
      </c>
      <c r="AC36" s="775"/>
      <c r="AD36" s="775"/>
      <c r="AE36" s="775"/>
      <c r="AF36" s="775"/>
      <c r="AG36" s="775"/>
      <c r="AH36" s="776"/>
      <c r="AK36" s="252"/>
    </row>
    <row r="37" spans="2:64" ht="23.1" customHeight="1" x14ac:dyDescent="0.15">
      <c r="B37" s="796"/>
      <c r="C37" s="92" t="s">
        <v>229</v>
      </c>
      <c r="D37" s="16"/>
      <c r="E37" s="16"/>
      <c r="F37" s="16"/>
      <c r="G37" s="16"/>
      <c r="H37" s="16"/>
      <c r="I37" s="16"/>
      <c r="J37" s="16"/>
      <c r="K37" s="16"/>
      <c r="L37" s="16"/>
      <c r="M37" s="16"/>
      <c r="N37" s="16"/>
      <c r="O37" s="16"/>
      <c r="P37" s="16"/>
      <c r="Q37" s="16"/>
      <c r="R37" s="16"/>
      <c r="S37" s="16"/>
      <c r="T37" s="16"/>
      <c r="U37" s="16"/>
      <c r="V37" s="16"/>
      <c r="W37" s="16"/>
      <c r="X37" s="16"/>
      <c r="Y37" s="16"/>
      <c r="Z37" s="16"/>
      <c r="AA37" s="16"/>
      <c r="AB37" s="774" t="s">
        <v>184</v>
      </c>
      <c r="AC37" s="775"/>
      <c r="AD37" s="775"/>
      <c r="AE37" s="775"/>
      <c r="AF37" s="775"/>
      <c r="AG37" s="775"/>
      <c r="AH37" s="776"/>
      <c r="AK37" s="255"/>
    </row>
    <row r="38" spans="2:64" ht="23.1" customHeight="1" x14ac:dyDescent="0.15">
      <c r="B38" s="107"/>
      <c r="C38" s="97" t="s">
        <v>215</v>
      </c>
      <c r="D38" s="82"/>
      <c r="E38" s="82"/>
      <c r="F38" s="82"/>
      <c r="G38" s="82"/>
      <c r="H38" s="82"/>
      <c r="I38" s="82"/>
      <c r="J38" s="82"/>
      <c r="K38" s="82"/>
      <c r="L38" s="82"/>
      <c r="M38" s="82"/>
      <c r="N38" s="82"/>
      <c r="O38" s="82"/>
      <c r="P38" s="82"/>
      <c r="Q38" s="82"/>
      <c r="R38" s="82"/>
      <c r="S38" s="82"/>
      <c r="T38" s="82"/>
      <c r="U38" s="82"/>
      <c r="V38" s="82"/>
      <c r="W38" s="82"/>
      <c r="X38" s="82"/>
      <c r="Y38" s="82"/>
      <c r="Z38" s="82"/>
      <c r="AA38" s="82"/>
      <c r="AB38" s="774" t="s">
        <v>185</v>
      </c>
      <c r="AC38" s="775"/>
      <c r="AD38" s="775"/>
      <c r="AE38" s="775"/>
      <c r="AF38" s="775"/>
      <c r="AG38" s="775"/>
      <c r="AH38" s="776"/>
      <c r="AJ38" s="252" t="str">
        <f t="shared" ref="AJ38:AJ43" si="0">IF(B38="○",1,"")</f>
        <v/>
      </c>
      <c r="AK38" s="253"/>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row>
    <row r="39" spans="2:64" ht="23.1" customHeight="1" x14ac:dyDescent="0.15">
      <c r="B39" s="107"/>
      <c r="C39" s="97" t="s">
        <v>394</v>
      </c>
      <c r="D39" s="82"/>
      <c r="E39" s="82"/>
      <c r="F39" s="82"/>
      <c r="G39" s="82"/>
      <c r="H39" s="82"/>
      <c r="I39" s="82"/>
      <c r="J39" s="82"/>
      <c r="K39" s="82"/>
      <c r="L39" s="82"/>
      <c r="M39" s="82"/>
      <c r="N39" s="82"/>
      <c r="O39" s="82"/>
      <c r="P39" s="82"/>
      <c r="Q39" s="82"/>
      <c r="R39" s="82"/>
      <c r="S39" s="82"/>
      <c r="T39" s="82"/>
      <c r="U39" s="82"/>
      <c r="V39" s="82"/>
      <c r="W39" s="82"/>
      <c r="X39" s="82"/>
      <c r="Y39" s="82"/>
      <c r="Z39" s="82"/>
      <c r="AA39" s="82"/>
      <c r="AB39" s="777" t="s">
        <v>28</v>
      </c>
      <c r="AC39" s="775"/>
      <c r="AD39" s="775"/>
      <c r="AE39" s="775"/>
      <c r="AF39" s="775"/>
      <c r="AG39" s="775"/>
      <c r="AH39" s="776"/>
      <c r="AJ39" s="252" t="str">
        <f t="shared" si="0"/>
        <v/>
      </c>
      <c r="AK39" s="253"/>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row>
    <row r="40" spans="2:64" ht="23.1" customHeight="1" x14ac:dyDescent="0.15">
      <c r="B40" s="107"/>
      <c r="C40" s="225" t="s">
        <v>393</v>
      </c>
      <c r="D40" s="2"/>
      <c r="E40" s="2"/>
      <c r="F40" s="2"/>
      <c r="G40" s="2"/>
      <c r="H40" s="2"/>
      <c r="I40" s="2"/>
      <c r="J40" s="2"/>
      <c r="K40" s="2"/>
      <c r="L40" s="2"/>
      <c r="M40" s="2"/>
      <c r="N40" s="2"/>
      <c r="O40" s="2"/>
      <c r="P40" s="2"/>
      <c r="Q40" s="2"/>
      <c r="R40" s="2"/>
      <c r="S40" s="2"/>
      <c r="T40" s="2"/>
      <c r="U40" s="2"/>
      <c r="V40" s="2"/>
      <c r="W40" s="2"/>
      <c r="X40" s="2"/>
      <c r="Y40" s="2"/>
      <c r="Z40" s="2"/>
      <c r="AA40" s="2"/>
      <c r="AB40" s="777" t="s">
        <v>29</v>
      </c>
      <c r="AC40" s="775"/>
      <c r="AD40" s="775"/>
      <c r="AE40" s="775"/>
      <c r="AF40" s="775"/>
      <c r="AG40" s="775"/>
      <c r="AH40" s="776"/>
      <c r="AJ40" s="252" t="str">
        <f t="shared" si="0"/>
        <v/>
      </c>
      <c r="AK40" s="253"/>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row>
    <row r="41" spans="2:64" ht="23.1" customHeight="1" x14ac:dyDescent="0.15">
      <c r="B41" s="107"/>
      <c r="C41" s="83" t="s">
        <v>389</v>
      </c>
      <c r="D41" s="16"/>
      <c r="E41" s="16"/>
      <c r="F41" s="16"/>
      <c r="G41" s="16"/>
      <c r="H41" s="16"/>
      <c r="I41" s="16"/>
      <c r="J41" s="16"/>
      <c r="K41" s="16"/>
      <c r="L41" s="16"/>
      <c r="M41" s="16"/>
      <c r="N41" s="16"/>
      <c r="O41" s="16"/>
      <c r="P41" s="16"/>
      <c r="Q41" s="16"/>
      <c r="R41" s="16"/>
      <c r="S41" s="16"/>
      <c r="T41" s="16"/>
      <c r="U41" s="16"/>
      <c r="V41" s="16"/>
      <c r="W41" s="16"/>
      <c r="X41" s="16"/>
      <c r="Y41" s="16"/>
      <c r="Z41" s="16"/>
      <c r="AA41" s="16"/>
      <c r="AB41" s="777" t="s">
        <v>30</v>
      </c>
      <c r="AC41" s="775"/>
      <c r="AD41" s="775"/>
      <c r="AE41" s="775"/>
      <c r="AF41" s="775"/>
      <c r="AG41" s="775"/>
      <c r="AH41" s="776"/>
      <c r="AJ41" s="252" t="str">
        <f t="shared" si="0"/>
        <v/>
      </c>
      <c r="AK41" s="253"/>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row>
    <row r="42" spans="2:64" ht="23.1" customHeight="1" x14ac:dyDescent="0.15">
      <c r="B42" s="107"/>
      <c r="C42" s="83" t="s">
        <v>390</v>
      </c>
      <c r="D42" s="16"/>
      <c r="E42" s="16"/>
      <c r="F42" s="16"/>
      <c r="G42" s="16"/>
      <c r="H42" s="16"/>
      <c r="I42" s="16"/>
      <c r="J42" s="16"/>
      <c r="K42" s="16"/>
      <c r="L42" s="16"/>
      <c r="M42" s="16"/>
      <c r="N42" s="16"/>
      <c r="O42" s="16"/>
      <c r="P42" s="16"/>
      <c r="Q42" s="16"/>
      <c r="R42" s="16"/>
      <c r="S42" s="16"/>
      <c r="T42" s="16"/>
      <c r="U42" s="16"/>
      <c r="V42" s="16"/>
      <c r="W42" s="16"/>
      <c r="X42" s="16"/>
      <c r="Y42" s="16"/>
      <c r="Z42" s="16"/>
      <c r="AA42" s="16"/>
      <c r="AB42" s="774" t="s">
        <v>31</v>
      </c>
      <c r="AC42" s="775"/>
      <c r="AD42" s="775"/>
      <c r="AE42" s="775"/>
      <c r="AF42" s="775"/>
      <c r="AG42" s="775"/>
      <c r="AH42" s="776"/>
      <c r="AJ42" s="252" t="str">
        <f t="shared" si="0"/>
        <v/>
      </c>
      <c r="AK42" s="253"/>
    </row>
    <row r="43" spans="2:64" ht="23.1" customHeight="1" x14ac:dyDescent="0.15">
      <c r="B43" s="107"/>
      <c r="C43" s="83" t="s">
        <v>391</v>
      </c>
      <c r="D43" s="16"/>
      <c r="E43" s="16"/>
      <c r="F43" s="16"/>
      <c r="G43" s="16"/>
      <c r="H43" s="16"/>
      <c r="I43" s="16"/>
      <c r="J43" s="16"/>
      <c r="K43" s="16"/>
      <c r="L43" s="16"/>
      <c r="M43" s="16"/>
      <c r="N43" s="15"/>
      <c r="O43" s="15"/>
      <c r="P43" s="15"/>
      <c r="Q43" s="15"/>
      <c r="R43" s="15"/>
      <c r="S43" s="15"/>
      <c r="T43" s="15"/>
      <c r="U43" s="15"/>
      <c r="V43" s="15"/>
      <c r="W43" s="15"/>
      <c r="X43" s="15"/>
      <c r="Y43" s="15"/>
      <c r="Z43" s="15"/>
      <c r="AA43" s="15"/>
      <c r="AB43" s="774" t="s">
        <v>392</v>
      </c>
      <c r="AC43" s="775"/>
      <c r="AD43" s="775"/>
      <c r="AE43" s="775"/>
      <c r="AF43" s="775"/>
      <c r="AG43" s="775"/>
      <c r="AH43" s="776"/>
      <c r="AJ43" s="252" t="str">
        <f t="shared" si="0"/>
        <v/>
      </c>
      <c r="AK43" s="253"/>
    </row>
    <row r="44" spans="2:64" ht="150" customHeight="1" thickBot="1" x14ac:dyDescent="0.2">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row>
    <row r="45" spans="2:64" x14ac:dyDescent="0.15">
      <c r="B45" s="778" t="s">
        <v>58</v>
      </c>
      <c r="C45" s="555"/>
      <c r="D45" s="555"/>
      <c r="E45" s="556"/>
      <c r="F45" s="13"/>
      <c r="G45" s="13"/>
      <c r="H45" s="13"/>
      <c r="I45" s="13"/>
      <c r="J45" s="13"/>
      <c r="K45" s="13"/>
      <c r="L45" s="13"/>
      <c r="M45" s="13"/>
      <c r="N45" s="13"/>
      <c r="O45" s="13"/>
      <c r="P45" s="13"/>
      <c r="Q45" s="13"/>
      <c r="R45" s="13"/>
      <c r="S45" s="13"/>
      <c r="T45" s="13"/>
      <c r="U45" s="13"/>
      <c r="V45" s="13"/>
      <c r="W45" s="13"/>
      <c r="X45" s="13"/>
      <c r="Y45" s="13"/>
      <c r="Z45" s="13"/>
      <c r="AA45" s="13"/>
      <c r="AB45" s="508" t="s">
        <v>260</v>
      </c>
      <c r="AC45" s="508"/>
      <c r="AD45" s="508"/>
      <c r="AE45" s="508"/>
      <c r="AF45" s="508"/>
      <c r="AG45" s="508"/>
      <c r="AH45" s="508"/>
      <c r="AI45" s="96"/>
      <c r="AL45" s="251"/>
      <c r="AM45" s="251"/>
      <c r="BL45" s="248"/>
    </row>
    <row r="46" spans="2:64" ht="14.25" thickBot="1" x14ac:dyDescent="0.2">
      <c r="B46" s="557"/>
      <c r="C46" s="558"/>
      <c r="D46" s="558"/>
      <c r="E46" s="559"/>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row>
    <row r="47" spans="2:64" x14ac:dyDescent="0.15">
      <c r="B47" s="18"/>
      <c r="C47" s="18"/>
      <c r="D47" s="18"/>
      <c r="E47" s="18"/>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row>
    <row r="48" spans="2:64" ht="25.5" x14ac:dyDescent="0.15">
      <c r="B48" s="454" t="s">
        <v>32</v>
      </c>
      <c r="C48" s="454"/>
      <c r="D48" s="454"/>
      <c r="E48" s="454"/>
      <c r="F48" s="454"/>
      <c r="G48" s="454"/>
      <c r="H48" s="454"/>
      <c r="I48" s="454"/>
      <c r="J48" s="454"/>
      <c r="K48" s="454"/>
      <c r="L48" s="454"/>
      <c r="M48" s="454"/>
      <c r="N48" s="454"/>
      <c r="O48" s="454"/>
      <c r="P48" s="454"/>
      <c r="Q48" s="454"/>
      <c r="R48" s="454"/>
      <c r="S48" s="454"/>
      <c r="T48" s="454"/>
      <c r="U48" s="454"/>
      <c r="V48" s="454"/>
      <c r="W48" s="454"/>
      <c r="X48" s="454"/>
      <c r="Y48" s="454"/>
      <c r="Z48" s="454"/>
      <c r="AA48" s="454"/>
      <c r="AB48" s="454"/>
      <c r="AC48" s="454"/>
      <c r="AD48" s="454"/>
      <c r="AE48" s="454"/>
      <c r="AF48" s="454"/>
      <c r="AG48" s="454"/>
      <c r="AH48" s="454"/>
    </row>
    <row r="49" spans="2:64" ht="14.25" thickBot="1" x14ac:dyDescent="0.2">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row>
    <row r="50" spans="2:64" ht="24" customHeight="1" thickBot="1" x14ac:dyDescent="0.2">
      <c r="B50" s="857" t="s">
        <v>33</v>
      </c>
      <c r="C50" s="858"/>
      <c r="D50" s="858"/>
      <c r="E50" s="858"/>
      <c r="F50" s="858"/>
      <c r="G50" s="858"/>
      <c r="H50" s="858"/>
      <c r="I50" s="858"/>
      <c r="J50" s="858"/>
      <c r="K50" s="858"/>
      <c r="L50" s="858"/>
      <c r="M50" s="858"/>
      <c r="N50" s="858"/>
      <c r="O50" s="858"/>
      <c r="P50" s="858"/>
      <c r="Q50" s="858"/>
      <c r="R50" s="858"/>
      <c r="S50" s="858"/>
      <c r="T50" s="858"/>
      <c r="U50" s="858"/>
      <c r="V50" s="858"/>
      <c r="W50" s="858"/>
      <c r="X50" s="858"/>
      <c r="Y50" s="858"/>
      <c r="Z50" s="858"/>
      <c r="AA50" s="858"/>
      <c r="AB50" s="858"/>
      <c r="AC50" s="858"/>
      <c r="AD50" s="858"/>
      <c r="AE50" s="858"/>
      <c r="AF50" s="858"/>
      <c r="AG50" s="858"/>
      <c r="AH50" s="859"/>
      <c r="AJ50" s="252">
        <f>IF(B26="○",1,2)</f>
        <v>2</v>
      </c>
    </row>
    <row r="51" spans="2:64" ht="14.25" thickTop="1" x14ac:dyDescent="0.15">
      <c r="B51" s="701" t="s">
        <v>34</v>
      </c>
      <c r="C51" s="696"/>
      <c r="D51" s="696"/>
      <c r="E51" s="696"/>
      <c r="F51" s="697"/>
      <c r="G51" s="1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1"/>
    </row>
    <row r="52" spans="2:64" ht="13.5" customHeight="1" x14ac:dyDescent="0.15">
      <c r="B52" s="595" t="s">
        <v>35</v>
      </c>
      <c r="C52" s="495"/>
      <c r="D52" s="495"/>
      <c r="E52" s="495"/>
      <c r="F52" s="496"/>
      <c r="G52" s="164"/>
      <c r="H52" s="13"/>
      <c r="I52" s="13"/>
      <c r="J52" s="13"/>
      <c r="K52" s="13"/>
      <c r="L52" s="13"/>
      <c r="M52" s="13"/>
      <c r="N52" s="107"/>
      <c r="O52" s="798" t="s">
        <v>36</v>
      </c>
      <c r="P52" s="799"/>
      <c r="Q52" s="799"/>
      <c r="R52" s="799"/>
      <c r="S52" s="799"/>
      <c r="T52" s="799"/>
      <c r="U52" s="799"/>
      <c r="V52" s="800"/>
      <c r="W52" s="107"/>
      <c r="X52" s="798" t="s">
        <v>38</v>
      </c>
      <c r="Y52" s="799"/>
      <c r="Z52" s="799"/>
      <c r="AA52" s="799"/>
      <c r="AB52" s="799"/>
      <c r="AC52" s="799"/>
      <c r="AD52" s="799"/>
      <c r="AE52" s="799"/>
      <c r="AF52" s="13"/>
      <c r="AG52" s="13"/>
      <c r="AH52" s="23"/>
      <c r="AK52" s="459" t="str">
        <f>IF(AJ50=1,IF(N52="○","",IF(W52="○","","該当する施設の黄色の枠内に○印を入力してください。")),"")</f>
        <v/>
      </c>
      <c r="AL52" s="459"/>
      <c r="AM52" s="459"/>
      <c r="AN52" s="459"/>
      <c r="AO52" s="459"/>
      <c r="AP52" s="459"/>
      <c r="AQ52" s="459"/>
      <c r="AR52" s="459"/>
      <c r="AS52" s="459"/>
      <c r="AT52" s="459"/>
      <c r="AU52" s="459"/>
      <c r="AV52" s="459"/>
      <c r="AW52" s="459"/>
      <c r="AX52" s="459"/>
      <c r="AY52" s="459"/>
      <c r="AZ52" s="459"/>
      <c r="BA52" s="459"/>
      <c r="BB52" s="459"/>
      <c r="BC52" s="459"/>
      <c r="BD52" s="459"/>
      <c r="BE52" s="459"/>
      <c r="BF52" s="459"/>
      <c r="BG52" s="459"/>
      <c r="BH52" s="459"/>
      <c r="BI52" s="459"/>
      <c r="BJ52" s="459"/>
    </row>
    <row r="53" spans="2:64" x14ac:dyDescent="0.15">
      <c r="B53" s="595"/>
      <c r="C53" s="495"/>
      <c r="D53" s="495"/>
      <c r="E53" s="495"/>
      <c r="F53" s="496"/>
      <c r="G53" s="164"/>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23"/>
    </row>
    <row r="54" spans="2:64" x14ac:dyDescent="0.15">
      <c r="B54" s="596"/>
      <c r="C54" s="498"/>
      <c r="D54" s="498"/>
      <c r="E54" s="498"/>
      <c r="F54" s="499"/>
      <c r="G54" s="22"/>
      <c r="H54" s="15"/>
      <c r="I54" s="15"/>
      <c r="J54" s="15"/>
      <c r="K54" s="15"/>
      <c r="L54" s="15" t="s">
        <v>37</v>
      </c>
      <c r="M54" s="15"/>
      <c r="N54" s="15"/>
      <c r="O54" s="15"/>
      <c r="P54" s="15"/>
      <c r="Q54" s="15"/>
      <c r="R54" s="15"/>
      <c r="S54" s="15"/>
      <c r="T54" s="15"/>
      <c r="U54" s="15"/>
      <c r="V54" s="15"/>
      <c r="W54" s="24"/>
      <c r="X54" s="15"/>
      <c r="Y54" s="15"/>
      <c r="Z54" s="15"/>
      <c r="AA54" s="15"/>
      <c r="AB54" s="15"/>
      <c r="AC54" s="15"/>
      <c r="AD54" s="15"/>
      <c r="AE54" s="15"/>
      <c r="AF54" s="15"/>
      <c r="AG54" s="15"/>
      <c r="AH54" s="24"/>
    </row>
    <row r="55" spans="2:64" ht="24" customHeight="1" x14ac:dyDescent="0.15">
      <c r="B55" s="764" t="s">
        <v>44</v>
      </c>
      <c r="C55" s="765" t="s">
        <v>39</v>
      </c>
      <c r="D55" s="766"/>
      <c r="E55" s="766"/>
      <c r="F55" s="766"/>
      <c r="G55" s="766"/>
      <c r="H55" s="766"/>
      <c r="I55" s="766"/>
      <c r="J55" s="766"/>
      <c r="K55" s="766"/>
      <c r="L55" s="766"/>
      <c r="M55" s="766"/>
      <c r="N55" s="766"/>
      <c r="O55" s="766"/>
      <c r="P55" s="766"/>
      <c r="Q55" s="766"/>
      <c r="R55" s="767"/>
      <c r="S55" s="765" t="s">
        <v>40</v>
      </c>
      <c r="T55" s="766"/>
      <c r="U55" s="766"/>
      <c r="V55" s="766"/>
      <c r="W55" s="766"/>
      <c r="X55" s="766"/>
      <c r="Y55" s="766"/>
      <c r="Z55" s="766"/>
      <c r="AA55" s="766"/>
      <c r="AB55" s="766"/>
      <c r="AC55" s="766"/>
      <c r="AD55" s="766"/>
      <c r="AE55" s="766"/>
      <c r="AF55" s="766"/>
      <c r="AG55" s="766"/>
      <c r="AH55" s="768"/>
      <c r="AK55" s="278" t="str">
        <f>IF(N52="○",IF(AJ56=1,"","施設能力の黄色枠内に数値を入力してください。"),IF(W52="○",IF(AJ56=1,"","施設能力の黄色枠内に数値を入力してください。"),""))</f>
        <v/>
      </c>
      <c r="AL55" s="278"/>
      <c r="AM55" s="278"/>
      <c r="AN55" s="278"/>
      <c r="AO55" s="278"/>
      <c r="AP55" s="278"/>
      <c r="AQ55" s="278"/>
      <c r="AR55" s="278"/>
      <c r="AS55" s="278"/>
      <c r="AT55" s="278"/>
      <c r="AU55" s="278"/>
      <c r="AV55" s="278"/>
      <c r="AW55" s="278"/>
      <c r="AX55" s="278"/>
      <c r="AY55" s="278"/>
      <c r="AZ55" s="278"/>
      <c r="BA55" s="278"/>
      <c r="BB55" s="278"/>
      <c r="BC55" s="278"/>
      <c r="BD55" s="278"/>
      <c r="BE55" s="278"/>
      <c r="BF55" s="278"/>
      <c r="BG55" s="278"/>
      <c r="BH55" s="278"/>
      <c r="BI55" s="278"/>
      <c r="BJ55" s="278"/>
    </row>
    <row r="56" spans="2:64" ht="15.95" customHeight="1" x14ac:dyDescent="0.15">
      <c r="B56" s="381"/>
      <c r="C56" s="769" t="s">
        <v>41</v>
      </c>
      <c r="D56" s="770"/>
      <c r="E56" s="770"/>
      <c r="F56" s="770"/>
      <c r="G56" s="771"/>
      <c r="H56" s="354"/>
      <c r="I56" s="355"/>
      <c r="J56" s="355"/>
      <c r="K56" s="355"/>
      <c r="L56" s="355"/>
      <c r="M56" s="355"/>
      <c r="N56" s="355"/>
      <c r="O56" s="355"/>
      <c r="P56" s="356" t="s">
        <v>53</v>
      </c>
      <c r="Q56" s="356"/>
      <c r="R56" s="773"/>
      <c r="S56" s="769" t="s">
        <v>43</v>
      </c>
      <c r="T56" s="770"/>
      <c r="U56" s="770"/>
      <c r="V56" s="770"/>
      <c r="W56" s="770"/>
      <c r="X56" s="851"/>
      <c r="Y56" s="852"/>
      <c r="Z56" s="852"/>
      <c r="AA56" s="852"/>
      <c r="AB56" s="852"/>
      <c r="AC56" s="852"/>
      <c r="AD56" s="852"/>
      <c r="AE56" s="852"/>
      <c r="AF56" s="356" t="s">
        <v>55</v>
      </c>
      <c r="AG56" s="356"/>
      <c r="AH56" s="357"/>
      <c r="AJ56" s="252">
        <f>IF(SUM(H56:O59,X56:AE59)&gt;0,1,0)</f>
        <v>0</v>
      </c>
      <c r="AK56" s="801" t="str">
        <f>IF(N52="○",IF(AJ57=1,"","同一敷地内にストックヤードが複数ある場合は、ヤード面積と最大ストック可能量は合計値を入力してください。"),"")</f>
        <v/>
      </c>
      <c r="AL56" s="801"/>
      <c r="AM56" s="801"/>
      <c r="AN56" s="801"/>
      <c r="AO56" s="801"/>
      <c r="AP56" s="801"/>
      <c r="AQ56" s="801"/>
      <c r="AR56" s="801"/>
      <c r="AS56" s="801"/>
      <c r="AT56" s="801"/>
      <c r="AU56" s="801"/>
      <c r="AV56" s="801"/>
      <c r="AW56" s="801"/>
      <c r="AX56" s="801"/>
      <c r="AY56" s="801"/>
      <c r="AZ56" s="801"/>
      <c r="BA56" s="801"/>
      <c r="BB56" s="801"/>
      <c r="BC56" s="801"/>
      <c r="BD56" s="801"/>
      <c r="BE56" s="801"/>
      <c r="BF56" s="801"/>
      <c r="BG56" s="801"/>
      <c r="BH56" s="801"/>
      <c r="BI56" s="801"/>
      <c r="BJ56" s="801"/>
    </row>
    <row r="57" spans="2:64" ht="15.95" customHeight="1" x14ac:dyDescent="0.15">
      <c r="B57" s="381"/>
      <c r="C57" s="772"/>
      <c r="D57" s="749"/>
      <c r="E57" s="749"/>
      <c r="F57" s="749"/>
      <c r="G57" s="750"/>
      <c r="H57" s="472"/>
      <c r="I57" s="473"/>
      <c r="J57" s="473"/>
      <c r="K57" s="473"/>
      <c r="L57" s="473"/>
      <c r="M57" s="473"/>
      <c r="N57" s="473"/>
      <c r="O57" s="473"/>
      <c r="P57" s="339"/>
      <c r="Q57" s="339"/>
      <c r="R57" s="340"/>
      <c r="S57" s="772"/>
      <c r="T57" s="749"/>
      <c r="U57" s="749"/>
      <c r="V57" s="749"/>
      <c r="W57" s="749"/>
      <c r="X57" s="853"/>
      <c r="Y57" s="854"/>
      <c r="Z57" s="854"/>
      <c r="AA57" s="854"/>
      <c r="AB57" s="854"/>
      <c r="AC57" s="854"/>
      <c r="AD57" s="854"/>
      <c r="AE57" s="854"/>
      <c r="AF57" s="855" t="s">
        <v>56</v>
      </c>
      <c r="AG57" s="855"/>
      <c r="AH57" s="856"/>
      <c r="AJ57" s="252">
        <f>IF(SUM(H56:O59)&gt;0,1,0)</f>
        <v>0</v>
      </c>
      <c r="AK57" s="801"/>
      <c r="AL57" s="801"/>
      <c r="AM57" s="801"/>
      <c r="AN57" s="801"/>
      <c r="AO57" s="801"/>
      <c r="AP57" s="801"/>
      <c r="AQ57" s="801"/>
      <c r="AR57" s="801"/>
      <c r="AS57" s="801"/>
      <c r="AT57" s="801"/>
      <c r="AU57" s="801"/>
      <c r="AV57" s="801"/>
      <c r="AW57" s="801"/>
      <c r="AX57" s="801"/>
      <c r="AY57" s="801"/>
      <c r="AZ57" s="801"/>
      <c r="BA57" s="801"/>
      <c r="BB57" s="801"/>
      <c r="BC57" s="801"/>
      <c r="BD57" s="801"/>
      <c r="BE57" s="801"/>
      <c r="BF57" s="801"/>
      <c r="BG57" s="801"/>
      <c r="BH57" s="801"/>
      <c r="BI57" s="801"/>
      <c r="BJ57" s="801"/>
    </row>
    <row r="58" spans="2:64" ht="14.1" customHeight="1" x14ac:dyDescent="0.15">
      <c r="B58" s="381"/>
      <c r="C58" s="809" t="s">
        <v>42</v>
      </c>
      <c r="D58" s="664"/>
      <c r="E58" s="664"/>
      <c r="F58" s="664"/>
      <c r="G58" s="665"/>
      <c r="H58" s="354"/>
      <c r="I58" s="355"/>
      <c r="J58" s="355"/>
      <c r="K58" s="355"/>
      <c r="L58" s="355"/>
      <c r="M58" s="355"/>
      <c r="N58" s="355"/>
      <c r="O58" s="355"/>
      <c r="P58" s="356" t="s">
        <v>54</v>
      </c>
      <c r="Q58" s="356"/>
      <c r="R58" s="773"/>
      <c r="S58" s="810" t="s">
        <v>251</v>
      </c>
      <c r="T58" s="811"/>
      <c r="U58" s="811"/>
      <c r="V58" s="811"/>
      <c r="W58" s="812"/>
      <c r="X58" s="591"/>
      <c r="Y58" s="592"/>
      <c r="Z58" s="592"/>
      <c r="AA58" s="592"/>
      <c r="AB58" s="592"/>
      <c r="AC58" s="592"/>
      <c r="AD58" s="592"/>
      <c r="AE58" s="592"/>
      <c r="AF58" s="816" t="s">
        <v>57</v>
      </c>
      <c r="AG58" s="816"/>
      <c r="AH58" s="817"/>
      <c r="AJ58" s="252">
        <f>IF(SUM(X56:AE59)&gt;0,1,0)</f>
        <v>0</v>
      </c>
      <c r="AK58" s="801" t="str">
        <f>IF(W52="○",IF(AJ58&gt;0,IF(X56&lt;X57,"「時間当たり処理能力」が「日当たり処理能力」よりも大きいです。修正してください。",""),"同一敷地内に土質改良プラントが複数ある場合は、施設処理能力は合計値を入力してください。"),"")</f>
        <v/>
      </c>
      <c r="AL58" s="801"/>
      <c r="AM58" s="801"/>
      <c r="AN58" s="801"/>
      <c r="AO58" s="801"/>
      <c r="AP58" s="801"/>
      <c r="AQ58" s="801"/>
      <c r="AR58" s="801"/>
      <c r="AS58" s="801"/>
      <c r="AT58" s="801"/>
      <c r="AU58" s="801"/>
      <c r="AV58" s="801"/>
      <c r="AW58" s="801"/>
      <c r="AX58" s="801"/>
      <c r="AY58" s="801"/>
      <c r="AZ58" s="801"/>
      <c r="BA58" s="801"/>
      <c r="BB58" s="801"/>
      <c r="BC58" s="801"/>
      <c r="BD58" s="801"/>
      <c r="BE58" s="801"/>
      <c r="BF58" s="801"/>
      <c r="BG58" s="801"/>
      <c r="BH58" s="801"/>
      <c r="BI58" s="801"/>
      <c r="BJ58" s="801"/>
    </row>
    <row r="59" spans="2:64" ht="14.1" customHeight="1" x14ac:dyDescent="0.15">
      <c r="B59" s="382"/>
      <c r="C59" s="497"/>
      <c r="D59" s="498"/>
      <c r="E59" s="498"/>
      <c r="F59" s="498"/>
      <c r="G59" s="499"/>
      <c r="H59" s="472"/>
      <c r="I59" s="473"/>
      <c r="J59" s="473"/>
      <c r="K59" s="473"/>
      <c r="L59" s="473"/>
      <c r="M59" s="473"/>
      <c r="N59" s="473"/>
      <c r="O59" s="473"/>
      <c r="P59" s="339"/>
      <c r="Q59" s="339"/>
      <c r="R59" s="340"/>
      <c r="S59" s="813"/>
      <c r="T59" s="814"/>
      <c r="U59" s="814"/>
      <c r="V59" s="814"/>
      <c r="W59" s="815"/>
      <c r="X59" s="335"/>
      <c r="Y59" s="336"/>
      <c r="Z59" s="336"/>
      <c r="AA59" s="336"/>
      <c r="AB59" s="336"/>
      <c r="AC59" s="336"/>
      <c r="AD59" s="336"/>
      <c r="AE59" s="336"/>
      <c r="AF59" s="818"/>
      <c r="AG59" s="818"/>
      <c r="AH59" s="819"/>
      <c r="AK59" s="801"/>
      <c r="AL59" s="801"/>
      <c r="AM59" s="801"/>
      <c r="AN59" s="801"/>
      <c r="AO59" s="801"/>
      <c r="AP59" s="801"/>
      <c r="AQ59" s="801"/>
      <c r="AR59" s="801"/>
      <c r="AS59" s="801"/>
      <c r="AT59" s="801"/>
      <c r="AU59" s="801"/>
      <c r="AV59" s="801"/>
      <c r="AW59" s="801"/>
      <c r="AX59" s="801"/>
      <c r="AY59" s="801"/>
      <c r="AZ59" s="801"/>
      <c r="BA59" s="801"/>
      <c r="BB59" s="801"/>
      <c r="BC59" s="801"/>
      <c r="BD59" s="801"/>
      <c r="BE59" s="801"/>
      <c r="BF59" s="801"/>
      <c r="BG59" s="801"/>
      <c r="BH59" s="801"/>
      <c r="BI59" s="801"/>
      <c r="BJ59" s="801"/>
    </row>
    <row r="60" spans="2:64" ht="24" customHeight="1" x14ac:dyDescent="0.15">
      <c r="B60" s="293" t="s">
        <v>277</v>
      </c>
      <c r="C60" s="294"/>
      <c r="D60" s="294"/>
      <c r="E60" s="294"/>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5"/>
      <c r="AJ60" s="252">
        <f>IF(SUM(C63,C66)&gt;0,1,0)</f>
        <v>0</v>
      </c>
      <c r="AK60" s="801" t="str">
        <f>IF(N52="○",IF(AJ60&gt;0,"","令和６年度の実績値を黄色の枠内に入力してください。小数点以下は四捨五入し整数値を入力してください。ピンク色の枠は自動で計算されるため、入力不要です。"),IF(W52="○",IF(AJ60&gt;0,"","令和６年度の実績値を黄色の枠内に入力してください。小数点以下は四捨五入し整数値を入力してください。ピンク色の枠は自動で計算されるため、入力不要です。"),""))</f>
        <v/>
      </c>
      <c r="AL60" s="801"/>
      <c r="AM60" s="801"/>
      <c r="AN60" s="801"/>
      <c r="AO60" s="801"/>
      <c r="AP60" s="801"/>
      <c r="AQ60" s="801"/>
      <c r="AR60" s="801"/>
      <c r="AS60" s="801"/>
      <c r="AT60" s="801"/>
      <c r="AU60" s="801"/>
      <c r="AV60" s="801"/>
      <c r="AW60" s="801"/>
      <c r="AX60" s="801"/>
      <c r="AY60" s="801"/>
      <c r="AZ60" s="801"/>
      <c r="BA60" s="801"/>
      <c r="BB60" s="801"/>
      <c r="BC60" s="801"/>
      <c r="BD60" s="801"/>
      <c r="BE60" s="801"/>
      <c r="BF60" s="801"/>
      <c r="BG60" s="801"/>
      <c r="BH60" s="801"/>
      <c r="BI60" s="801"/>
      <c r="BJ60" s="801"/>
    </row>
    <row r="61" spans="2:64" ht="20.100000000000001" customHeight="1" x14ac:dyDescent="0.15">
      <c r="B61" s="25"/>
      <c r="C61" s="13"/>
      <c r="D61" s="13"/>
      <c r="E61" s="207" t="s">
        <v>280</v>
      </c>
      <c r="F61" s="26"/>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23"/>
      <c r="AK61" s="801"/>
      <c r="AL61" s="801"/>
      <c r="AM61" s="801"/>
      <c r="AN61" s="801"/>
      <c r="AO61" s="801"/>
      <c r="AP61" s="801"/>
      <c r="AQ61" s="801"/>
      <c r="AR61" s="801"/>
      <c r="AS61" s="801"/>
      <c r="AT61" s="801"/>
      <c r="AU61" s="801"/>
      <c r="AV61" s="801"/>
      <c r="AW61" s="801"/>
      <c r="AX61" s="801"/>
      <c r="AY61" s="801"/>
      <c r="AZ61" s="801"/>
      <c r="BA61" s="801"/>
      <c r="BB61" s="801"/>
      <c r="BC61" s="801"/>
      <c r="BD61" s="801"/>
      <c r="BE61" s="801"/>
      <c r="BF61" s="801"/>
      <c r="BG61" s="801"/>
      <c r="BH61" s="801"/>
      <c r="BI61" s="801"/>
      <c r="BJ61" s="801"/>
    </row>
    <row r="62" spans="2:64" ht="20.100000000000001" customHeight="1" x14ac:dyDescent="0.15">
      <c r="B62" s="25"/>
      <c r="C62" s="635" t="s">
        <v>45</v>
      </c>
      <c r="D62" s="636"/>
      <c r="E62" s="636"/>
      <c r="F62" s="636"/>
      <c r="G62" s="636"/>
      <c r="H62" s="637"/>
      <c r="I62" s="13"/>
      <c r="J62" s="13"/>
      <c r="K62" s="13"/>
      <c r="L62" s="13"/>
      <c r="M62" s="13"/>
      <c r="N62" s="13"/>
      <c r="O62" s="13"/>
      <c r="P62" s="13"/>
      <c r="Q62" s="13"/>
      <c r="R62" s="13"/>
      <c r="S62" s="13"/>
      <c r="T62" s="13"/>
      <c r="U62" s="13"/>
      <c r="V62" s="13"/>
      <c r="W62" s="13"/>
      <c r="X62" s="13"/>
      <c r="Y62" s="756" t="s">
        <v>349</v>
      </c>
      <c r="Z62" s="754"/>
      <c r="AA62" s="754"/>
      <c r="AB62" s="754"/>
      <c r="AC62" s="754"/>
      <c r="AD62" s="755"/>
      <c r="AE62" s="201"/>
      <c r="AF62" s="138"/>
      <c r="AG62" s="138"/>
      <c r="AH62" s="139"/>
      <c r="AI62" s="133"/>
      <c r="AJ62" s="262"/>
      <c r="AK62" s="278"/>
      <c r="AL62" s="278"/>
      <c r="AM62" s="278"/>
      <c r="AN62" s="278"/>
      <c r="AO62" s="278"/>
      <c r="AP62" s="278"/>
      <c r="AQ62" s="278"/>
      <c r="AR62" s="278"/>
      <c r="AS62" s="278"/>
      <c r="AT62" s="278"/>
      <c r="AU62" s="278"/>
      <c r="AV62" s="278"/>
      <c r="AW62" s="278"/>
      <c r="AX62" s="278"/>
      <c r="AY62" s="278"/>
      <c r="AZ62" s="278"/>
      <c r="BA62" s="278"/>
      <c r="BB62" s="278"/>
      <c r="BC62" s="278"/>
      <c r="BD62" s="278"/>
      <c r="BE62" s="278"/>
      <c r="BF62" s="278"/>
      <c r="BG62" s="278"/>
      <c r="BH62" s="278"/>
      <c r="BI62" s="278"/>
      <c r="BJ62" s="278"/>
      <c r="BK62" s="251"/>
      <c r="BL62"/>
    </row>
    <row r="63" spans="2:64" ht="20.100000000000001" customHeight="1" x14ac:dyDescent="0.15">
      <c r="B63" s="25"/>
      <c r="C63" s="739"/>
      <c r="D63" s="740"/>
      <c r="E63" s="740"/>
      <c r="F63" s="422" t="s">
        <v>48</v>
      </c>
      <c r="G63" s="422"/>
      <c r="H63" s="423"/>
      <c r="I63" s="27"/>
      <c r="J63" s="13"/>
      <c r="K63" s="13"/>
      <c r="L63" s="13"/>
      <c r="M63" s="13"/>
      <c r="N63" s="13"/>
      <c r="O63" s="13"/>
      <c r="P63" s="13"/>
      <c r="Q63" s="13"/>
      <c r="R63" s="13"/>
      <c r="S63" s="13"/>
      <c r="T63" s="13"/>
      <c r="U63" s="13"/>
      <c r="V63" s="13"/>
      <c r="W63" s="28"/>
      <c r="X63" s="17"/>
      <c r="Y63" s="739"/>
      <c r="Z63" s="740"/>
      <c r="AA63" s="740"/>
      <c r="AB63" s="422" t="s">
        <v>49</v>
      </c>
      <c r="AC63" s="422"/>
      <c r="AD63" s="423"/>
      <c r="AE63" s="201"/>
      <c r="AF63" s="187"/>
      <c r="AG63" s="187"/>
      <c r="AH63" s="140"/>
      <c r="AI63" s="133"/>
      <c r="AJ63" s="262"/>
      <c r="AK63" s="278" t="str">
        <f>IF(L72&lt;0,"「次年度ストック量（改良前）」がマイナスです。他の値を修正してください。","")</f>
        <v/>
      </c>
      <c r="AL63" s="278"/>
      <c r="AM63" s="278"/>
      <c r="AN63" s="278"/>
      <c r="AO63" s="278"/>
      <c r="AP63" s="278"/>
      <c r="AQ63" s="278"/>
      <c r="AR63" s="278"/>
      <c r="AS63" s="278"/>
      <c r="AT63" s="278"/>
      <c r="AU63" s="278"/>
      <c r="AV63" s="278"/>
      <c r="AW63" s="278"/>
      <c r="AX63" s="278"/>
      <c r="AY63" s="278"/>
      <c r="AZ63" s="278"/>
      <c r="BA63" s="278"/>
      <c r="BB63" s="278"/>
      <c r="BC63" s="278"/>
      <c r="BD63" s="278"/>
      <c r="BE63" s="278"/>
      <c r="BF63" s="278"/>
      <c r="BG63" s="278"/>
      <c r="BH63" s="278"/>
      <c r="BI63" s="278"/>
      <c r="BJ63" s="278"/>
      <c r="BK63" s="247"/>
      <c r="BL63" s="247"/>
    </row>
    <row r="64" spans="2:64" ht="20.100000000000001" customHeight="1" x14ac:dyDescent="0.15">
      <c r="B64" s="25"/>
      <c r="C64" s="13"/>
      <c r="D64" s="13"/>
      <c r="E64" s="13"/>
      <c r="F64" s="13"/>
      <c r="G64" s="13"/>
      <c r="H64" s="13"/>
      <c r="I64" s="181"/>
      <c r="J64" s="13"/>
      <c r="K64" s="129"/>
      <c r="L64" s="13"/>
      <c r="M64" s="323" t="s">
        <v>47</v>
      </c>
      <c r="N64" s="13"/>
      <c r="O64" s="13"/>
      <c r="P64" s="13"/>
      <c r="Q64" s="13"/>
      <c r="R64" s="13"/>
      <c r="S64" s="13"/>
      <c r="T64" s="13"/>
      <c r="U64" s="13"/>
      <c r="V64" s="13"/>
      <c r="W64" s="164"/>
      <c r="X64" s="13"/>
      <c r="Y64" s="13"/>
      <c r="Z64" s="72"/>
      <c r="AA64" s="13"/>
      <c r="AB64" s="13"/>
      <c r="AC64" s="13"/>
      <c r="AD64" s="13"/>
      <c r="AE64" s="13"/>
      <c r="AG64" s="136"/>
      <c r="AH64" s="6"/>
      <c r="AI64" s="13"/>
      <c r="AJ64" s="263"/>
      <c r="AK64" s="247"/>
      <c r="AM64" s="251"/>
      <c r="AN64" s="251"/>
      <c r="AO64" s="251"/>
      <c r="AP64" s="251"/>
      <c r="AQ64" s="251"/>
      <c r="AR64" s="251"/>
      <c r="AS64" s="251"/>
      <c r="AT64" s="251"/>
      <c r="AU64" s="251"/>
      <c r="AV64" s="251"/>
      <c r="AW64" s="251"/>
      <c r="AX64" s="251"/>
      <c r="AY64" s="251"/>
      <c r="AZ64" s="251"/>
      <c r="BA64" s="251"/>
      <c r="BB64" s="251"/>
      <c r="BC64" s="251"/>
      <c r="BD64" s="251"/>
      <c r="BE64" s="251"/>
      <c r="BF64" s="251"/>
      <c r="BG64" s="251"/>
      <c r="BH64" s="251"/>
      <c r="BI64" s="251"/>
      <c r="BJ64" s="251"/>
      <c r="BK64" s="251"/>
      <c r="BL64"/>
    </row>
    <row r="65" spans="2:64" ht="20.100000000000001" customHeight="1" x14ac:dyDescent="0.15">
      <c r="B65" s="25"/>
      <c r="C65" s="647" t="s">
        <v>46</v>
      </c>
      <c r="D65" s="648"/>
      <c r="E65" s="648"/>
      <c r="F65" s="648"/>
      <c r="G65" s="648"/>
      <c r="H65" s="649"/>
      <c r="I65" s="29"/>
      <c r="J65" s="13"/>
      <c r="K65" s="130"/>
      <c r="L65" s="13"/>
      <c r="M65" s="324"/>
      <c r="N65" s="137"/>
      <c r="O65" s="137"/>
      <c r="P65" s="137"/>
      <c r="Q65" s="137"/>
      <c r="R65" s="137"/>
      <c r="S65" s="137"/>
      <c r="T65" s="137"/>
      <c r="U65" s="137"/>
      <c r="V65" s="137"/>
      <c r="W65" s="164"/>
      <c r="X65" s="13"/>
      <c r="Y65" s="756" t="s">
        <v>350</v>
      </c>
      <c r="Z65" s="754"/>
      <c r="AA65" s="754"/>
      <c r="AB65" s="754"/>
      <c r="AC65" s="754"/>
      <c r="AD65" s="755"/>
      <c r="AE65" s="198"/>
      <c r="AF65" s="138"/>
      <c r="AG65" s="138"/>
      <c r="AH65" s="139"/>
      <c r="AI65" s="134"/>
      <c r="AJ65" s="264"/>
      <c r="AK65" s="247"/>
      <c r="AM65" s="802"/>
      <c r="AN65" s="802"/>
      <c r="AO65" s="802"/>
      <c r="AP65" s="802"/>
      <c r="AQ65" s="802"/>
      <c r="AR65" s="802"/>
      <c r="AS65" s="802"/>
      <c r="AT65" s="802"/>
      <c r="AU65" s="802"/>
      <c r="AV65" s="802"/>
      <c r="AW65" s="802"/>
      <c r="AX65" s="802"/>
      <c r="AY65" s="802"/>
      <c r="AZ65" s="802"/>
      <c r="BA65" s="802"/>
      <c r="BB65" s="802"/>
      <c r="BC65" s="802"/>
      <c r="BD65" s="802"/>
      <c r="BE65" s="802"/>
      <c r="BF65" s="802"/>
      <c r="BG65" s="802"/>
      <c r="BH65" s="802"/>
      <c r="BI65" s="802"/>
      <c r="BJ65" s="802"/>
      <c r="BK65" s="802"/>
      <c r="BL65" s="802"/>
    </row>
    <row r="66" spans="2:64" ht="20.100000000000001" customHeight="1" x14ac:dyDescent="0.15">
      <c r="B66" s="25"/>
      <c r="C66" s="739"/>
      <c r="D66" s="740"/>
      <c r="E66" s="740"/>
      <c r="F66" s="422" t="s">
        <v>49</v>
      </c>
      <c r="G66" s="422"/>
      <c r="H66" s="423"/>
      <c r="I66" s="28"/>
      <c r="J66" s="17"/>
      <c r="K66" s="131"/>
      <c r="L66" s="17"/>
      <c r="M66" s="324"/>
      <c r="N66" s="741"/>
      <c r="O66" s="741"/>
      <c r="P66" s="741"/>
      <c r="Q66" s="172"/>
      <c r="R66" s="172"/>
      <c r="S66" s="142"/>
      <c r="T66" s="172"/>
      <c r="U66" s="172"/>
      <c r="V66" s="172"/>
      <c r="W66" s="28"/>
      <c r="X66" s="17"/>
      <c r="Y66" s="739"/>
      <c r="Z66" s="740"/>
      <c r="AA66" s="740"/>
      <c r="AB66" s="422" t="s">
        <v>49</v>
      </c>
      <c r="AC66" s="422"/>
      <c r="AD66" s="423"/>
      <c r="AE66" s="198"/>
      <c r="AF66" s="187"/>
      <c r="AG66" s="187"/>
      <c r="AH66" s="140"/>
      <c r="AI66" s="134"/>
      <c r="AJ66" s="264"/>
      <c r="AK66" s="247"/>
      <c r="AM66" s="802"/>
      <c r="AN66" s="802"/>
      <c r="AO66" s="802"/>
      <c r="AP66" s="802"/>
      <c r="AQ66" s="802"/>
      <c r="AR66" s="802"/>
      <c r="AS66" s="802"/>
      <c r="AT66" s="802"/>
      <c r="AU66" s="802"/>
      <c r="AV66" s="802"/>
      <c r="AW66" s="802"/>
      <c r="AX66" s="802"/>
      <c r="AY66" s="802"/>
      <c r="AZ66" s="802"/>
      <c r="BA66" s="802"/>
      <c r="BB66" s="802"/>
      <c r="BC66" s="802"/>
      <c r="BD66" s="802"/>
      <c r="BE66" s="802"/>
      <c r="BF66" s="802"/>
      <c r="BG66" s="802"/>
      <c r="BH66" s="802"/>
      <c r="BI66" s="802"/>
      <c r="BJ66" s="802"/>
      <c r="BK66" s="802"/>
      <c r="BL66" s="802"/>
    </row>
    <row r="67" spans="2:64" ht="20.100000000000001" customHeight="1" x14ac:dyDescent="0.15">
      <c r="B67" s="25"/>
      <c r="C67" s="13"/>
      <c r="D67" s="13"/>
      <c r="E67" s="13"/>
      <c r="F67" s="13"/>
      <c r="G67" s="13"/>
      <c r="H67" s="13"/>
      <c r="I67" s="13"/>
      <c r="J67" s="13"/>
      <c r="K67" s="132"/>
      <c r="L67" s="13"/>
      <c r="M67" s="324"/>
      <c r="N67" s="13"/>
      <c r="O67" s="13"/>
      <c r="P67" s="13"/>
      <c r="Q67" s="13"/>
      <c r="R67" s="13"/>
      <c r="S67" s="164"/>
      <c r="T67" s="13"/>
      <c r="U67" s="13"/>
      <c r="V67" s="13"/>
      <c r="W67" s="164"/>
      <c r="X67" s="13"/>
      <c r="Y67" s="13"/>
      <c r="Z67" s="13"/>
      <c r="AA67" s="13"/>
      <c r="AB67" s="13"/>
      <c r="AC67" s="13"/>
      <c r="AD67" s="13"/>
      <c r="AE67" s="13"/>
      <c r="AH67" s="6"/>
      <c r="AI67" s="13"/>
      <c r="AJ67" s="263"/>
      <c r="AK67" s="247"/>
    </row>
    <row r="68" spans="2:64" ht="20.100000000000001" customHeight="1" x14ac:dyDescent="0.15">
      <c r="B68" s="25"/>
      <c r="C68" s="13"/>
      <c r="D68" s="13"/>
      <c r="E68" s="13"/>
      <c r="F68" s="13"/>
      <c r="G68" s="13"/>
      <c r="H68" s="13"/>
      <c r="I68" s="13"/>
      <c r="J68" s="13"/>
      <c r="K68" s="132"/>
      <c r="L68" s="13"/>
      <c r="M68" s="324"/>
      <c r="N68" s="13"/>
      <c r="O68" s="13"/>
      <c r="P68" s="13"/>
      <c r="Q68" s="13"/>
      <c r="R68" s="13"/>
      <c r="S68" s="164"/>
      <c r="T68" s="13"/>
      <c r="U68" s="13"/>
      <c r="V68" s="13"/>
      <c r="W68" s="164"/>
      <c r="X68" s="13"/>
      <c r="Y68" s="756" t="s">
        <v>351</v>
      </c>
      <c r="Z68" s="754"/>
      <c r="AA68" s="754"/>
      <c r="AB68" s="754"/>
      <c r="AC68" s="754"/>
      <c r="AD68" s="755"/>
      <c r="AE68" s="198"/>
      <c r="AF68" s="138"/>
      <c r="AG68" s="138"/>
      <c r="AH68" s="139"/>
      <c r="AI68" s="134"/>
      <c r="AJ68" s="264"/>
      <c r="AK68" s="247"/>
    </row>
    <row r="69" spans="2:64" ht="20.100000000000001" customHeight="1" x14ac:dyDescent="0.15">
      <c r="B69" s="25"/>
      <c r="C69" s="13"/>
      <c r="D69" s="13"/>
      <c r="E69" s="13"/>
      <c r="F69" s="13"/>
      <c r="G69" s="13"/>
      <c r="H69" s="13"/>
      <c r="I69" s="13"/>
      <c r="J69" s="13"/>
      <c r="K69" s="132"/>
      <c r="L69" s="13"/>
      <c r="M69" s="325"/>
      <c r="O69" s="13"/>
      <c r="Q69" s="13"/>
      <c r="R69" s="13"/>
      <c r="S69" s="164"/>
      <c r="T69" s="13"/>
      <c r="U69" s="13"/>
      <c r="V69" s="13"/>
      <c r="W69" s="28"/>
      <c r="X69" s="27"/>
      <c r="Y69" s="739"/>
      <c r="Z69" s="740"/>
      <c r="AA69" s="740"/>
      <c r="AB69" s="422" t="s">
        <v>49</v>
      </c>
      <c r="AC69" s="422"/>
      <c r="AD69" s="423"/>
      <c r="AE69" s="198"/>
      <c r="AF69" s="187"/>
      <c r="AG69" s="187"/>
      <c r="AH69" s="140"/>
      <c r="AI69" s="134"/>
      <c r="AJ69" s="264"/>
      <c r="AK69" s="247"/>
    </row>
    <row r="70" spans="2:64" ht="20.100000000000001" customHeight="1" x14ac:dyDescent="0.15">
      <c r="B70" s="25"/>
      <c r="C70" s="13"/>
      <c r="D70" s="13"/>
      <c r="E70" s="13"/>
      <c r="F70" s="13"/>
      <c r="G70" s="13"/>
      <c r="H70" s="13"/>
      <c r="I70" s="13"/>
      <c r="J70" s="13"/>
      <c r="K70" s="164"/>
      <c r="L70" s="209" t="s">
        <v>296</v>
      </c>
      <c r="S70" s="7"/>
      <c r="W70" s="164"/>
      <c r="X70" s="13"/>
      <c r="Y70" s="13"/>
      <c r="Z70" s="13"/>
      <c r="AA70" s="13"/>
      <c r="AB70" s="13"/>
      <c r="AC70" s="13"/>
      <c r="AD70" s="13"/>
      <c r="AE70" s="13"/>
      <c r="AH70" s="6"/>
      <c r="AI70" s="13"/>
      <c r="AJ70" s="263"/>
      <c r="AK70" s="247"/>
    </row>
    <row r="71" spans="2:64" ht="20.100000000000001" customHeight="1" x14ac:dyDescent="0.15">
      <c r="B71" s="25"/>
      <c r="C71" s="13"/>
      <c r="D71" s="13"/>
      <c r="E71" s="13"/>
      <c r="F71" s="13"/>
      <c r="G71" s="13"/>
      <c r="H71" s="13"/>
      <c r="I71" s="13"/>
      <c r="J71" s="13"/>
      <c r="K71" s="22"/>
      <c r="L71" s="753" t="s">
        <v>308</v>
      </c>
      <c r="M71" s="754"/>
      <c r="N71" s="754"/>
      <c r="O71" s="754"/>
      <c r="P71" s="754"/>
      <c r="Q71" s="755"/>
      <c r="S71" s="7"/>
      <c r="W71" s="22"/>
      <c r="X71" s="15"/>
      <c r="Y71" s="753" t="s">
        <v>352</v>
      </c>
      <c r="Z71" s="754"/>
      <c r="AA71" s="754"/>
      <c r="AB71" s="308"/>
      <c r="AC71" s="308"/>
      <c r="AD71" s="309"/>
      <c r="AE71" s="201"/>
      <c r="AF71" s="138"/>
      <c r="AG71" s="138"/>
      <c r="AH71" s="139"/>
      <c r="AI71" s="133"/>
      <c r="AJ71" s="262"/>
      <c r="AK71" s="247"/>
      <c r="AM71" s="251"/>
      <c r="AN71" s="251"/>
      <c r="AO71" s="251"/>
      <c r="AP71" s="251"/>
      <c r="AQ71" s="251"/>
      <c r="AR71" s="251"/>
      <c r="AS71" s="251"/>
      <c r="AT71" s="251"/>
      <c r="AU71" s="251"/>
      <c r="AV71" s="251"/>
      <c r="AW71" s="251"/>
      <c r="AX71" s="251"/>
      <c r="AY71" s="251"/>
      <c r="AZ71" s="251"/>
      <c r="BA71" s="251"/>
      <c r="BB71" s="251"/>
      <c r="BC71" s="251"/>
      <c r="BD71" s="251"/>
      <c r="BE71" s="251"/>
      <c r="BF71" s="251"/>
      <c r="BG71" s="251"/>
      <c r="BH71" s="251"/>
      <c r="BI71" s="251"/>
      <c r="BJ71" s="251"/>
      <c r="BK71" s="251"/>
      <c r="BL71"/>
    </row>
    <row r="72" spans="2:64" ht="20.100000000000001" customHeight="1" x14ac:dyDescent="0.15">
      <c r="B72" s="25"/>
      <c r="C72" s="13"/>
      <c r="D72" s="13"/>
      <c r="E72" s="13"/>
      <c r="F72" s="13"/>
      <c r="G72" s="13"/>
      <c r="H72" s="13"/>
      <c r="I72" s="13"/>
      <c r="J72" s="13"/>
      <c r="K72" s="13"/>
      <c r="L72" s="863">
        <f>(C63+C66)-(R76+Y76)</f>
        <v>0</v>
      </c>
      <c r="M72" s="864"/>
      <c r="N72" s="864"/>
      <c r="O72" s="422" t="s">
        <v>48</v>
      </c>
      <c r="P72" s="422"/>
      <c r="Q72" s="423"/>
      <c r="S72" s="7"/>
      <c r="W72" s="13"/>
      <c r="X72" s="13"/>
      <c r="Y72" s="739"/>
      <c r="Z72" s="740"/>
      <c r="AA72" s="740"/>
      <c r="AB72" s="422" t="s">
        <v>49</v>
      </c>
      <c r="AC72" s="422"/>
      <c r="AD72" s="423"/>
      <c r="AE72" s="13"/>
      <c r="AF72" s="187"/>
      <c r="AG72" s="187"/>
      <c r="AH72" s="140"/>
      <c r="AI72" s="13"/>
      <c r="AJ72" s="263"/>
      <c r="AK72" s="247"/>
    </row>
    <row r="73" spans="2:64" x14ac:dyDescent="0.15">
      <c r="B73" s="25"/>
      <c r="C73" s="13"/>
      <c r="D73" s="13"/>
      <c r="E73" s="13"/>
      <c r="F73" s="13"/>
      <c r="G73" s="13"/>
      <c r="H73" s="13"/>
      <c r="I73" s="13"/>
      <c r="J73" s="13"/>
      <c r="K73" s="13"/>
      <c r="L73" s="13"/>
      <c r="M73" s="13"/>
      <c r="N73" s="208" t="s">
        <v>279</v>
      </c>
      <c r="O73" s="13"/>
      <c r="P73" s="13"/>
      <c r="Q73" s="13"/>
      <c r="R73" s="13"/>
      <c r="S73" s="228" t="s">
        <v>395</v>
      </c>
      <c r="T73" s="13"/>
      <c r="U73" s="13"/>
      <c r="V73" s="13"/>
      <c r="W73" s="13"/>
      <c r="X73" s="13"/>
      <c r="Y73" s="13"/>
      <c r="Z73" s="13"/>
      <c r="AA73" s="13"/>
      <c r="AB73" s="13"/>
      <c r="AC73" s="13"/>
      <c r="AD73" s="13"/>
      <c r="AE73" s="13"/>
      <c r="AH73" s="6"/>
      <c r="AI73" s="13"/>
      <c r="AJ73" s="263"/>
      <c r="AK73" s="247"/>
    </row>
    <row r="74" spans="2:64" x14ac:dyDescent="0.15">
      <c r="B74" s="25"/>
      <c r="C74" s="13"/>
      <c r="D74" s="13"/>
      <c r="E74" s="13"/>
      <c r="F74" s="13"/>
      <c r="G74" s="13"/>
      <c r="H74" s="13"/>
      <c r="I74" s="13"/>
      <c r="J74" s="13"/>
      <c r="K74" s="13"/>
      <c r="L74" s="13"/>
      <c r="M74" s="13"/>
      <c r="N74" s="13"/>
      <c r="O74" s="13"/>
      <c r="P74" s="13"/>
      <c r="Q74" s="13"/>
      <c r="R74" s="13"/>
      <c r="S74" s="227" t="s">
        <v>396</v>
      </c>
      <c r="T74" s="151"/>
      <c r="U74" s="13"/>
      <c r="V74" s="13"/>
      <c r="W74" s="13"/>
      <c r="X74" s="13"/>
      <c r="Y74" s="209" t="s">
        <v>340</v>
      </c>
      <c r="Z74" s="80"/>
      <c r="AA74" s="80"/>
      <c r="AB74" s="80"/>
      <c r="AC74" s="80"/>
      <c r="AD74" s="80"/>
      <c r="AE74" s="13"/>
      <c r="AH74" s="6"/>
      <c r="AI74" s="13"/>
      <c r="AJ74" s="263"/>
      <c r="AK74" s="247"/>
    </row>
    <row r="75" spans="2:64" ht="20.25" customHeight="1" x14ac:dyDescent="0.15">
      <c r="B75" s="25"/>
      <c r="C75" s="13"/>
      <c r="D75" s="13"/>
      <c r="E75" s="13"/>
      <c r="F75" s="13"/>
      <c r="G75" s="13"/>
      <c r="H75" s="13"/>
      <c r="I75" s="13"/>
      <c r="J75" s="13"/>
      <c r="K75" s="13"/>
      <c r="L75" s="13"/>
      <c r="M75" s="13"/>
      <c r="N75" s="13"/>
      <c r="O75" s="13"/>
      <c r="P75" s="13"/>
      <c r="Q75" s="13"/>
      <c r="R75" s="753" t="s">
        <v>309</v>
      </c>
      <c r="S75" s="754"/>
      <c r="T75" s="754"/>
      <c r="U75" s="754"/>
      <c r="V75" s="754"/>
      <c r="W75" s="755"/>
      <c r="X75" s="13"/>
      <c r="Y75" s="647" t="s">
        <v>305</v>
      </c>
      <c r="Z75" s="648"/>
      <c r="AA75" s="648"/>
      <c r="AB75" s="648"/>
      <c r="AC75" s="648"/>
      <c r="AD75" s="649"/>
      <c r="AE75" s="13"/>
      <c r="AF75" s="210"/>
      <c r="AG75" s="210"/>
      <c r="AH75" s="211"/>
      <c r="AI75" s="13"/>
      <c r="AJ75" s="263"/>
      <c r="AK75" s="247"/>
    </row>
    <row r="76" spans="2:64" ht="20.100000000000001" customHeight="1" x14ac:dyDescent="0.15">
      <c r="B76" s="25"/>
      <c r="C76" s="13"/>
      <c r="D76" s="13"/>
      <c r="E76" s="13"/>
      <c r="F76" s="13"/>
      <c r="G76" s="13"/>
      <c r="H76" s="13"/>
      <c r="I76" s="13"/>
      <c r="J76" s="13"/>
      <c r="K76" s="13"/>
      <c r="L76" s="13"/>
      <c r="M76" s="13"/>
      <c r="N76" s="13"/>
      <c r="O76" s="13"/>
      <c r="P76" s="13"/>
      <c r="Q76" s="13"/>
      <c r="R76" s="739"/>
      <c r="S76" s="740"/>
      <c r="T76" s="740"/>
      <c r="U76" s="422" t="s">
        <v>48</v>
      </c>
      <c r="V76" s="422"/>
      <c r="W76" s="423"/>
      <c r="X76" s="181"/>
      <c r="Y76" s="368">
        <f>Y63+Y66+Y69+Y72</f>
        <v>0</v>
      </c>
      <c r="Z76" s="369"/>
      <c r="AA76" s="369"/>
      <c r="AB76" s="422" t="s">
        <v>76</v>
      </c>
      <c r="AC76" s="422"/>
      <c r="AD76" s="423"/>
      <c r="AE76" s="164"/>
      <c r="AF76" s="187"/>
      <c r="AG76" s="187"/>
      <c r="AH76" s="140"/>
      <c r="AI76" s="13"/>
      <c r="AJ76" s="263"/>
      <c r="AK76" s="247"/>
    </row>
    <row r="77" spans="2:64" x14ac:dyDescent="0.15">
      <c r="B77" s="25"/>
      <c r="C77" s="13"/>
      <c r="D77" s="13"/>
      <c r="E77" s="13"/>
      <c r="F77" s="13"/>
      <c r="G77" s="13"/>
      <c r="H77" s="13"/>
      <c r="I77" s="13"/>
      <c r="J77" s="13"/>
      <c r="K77" s="13"/>
      <c r="L77" s="13"/>
      <c r="M77" s="13"/>
      <c r="N77" s="13"/>
      <c r="O77" s="13"/>
      <c r="P77" s="13"/>
      <c r="Q77" s="13"/>
      <c r="R77" s="13"/>
      <c r="S77" s="13"/>
      <c r="T77" s="208" t="s">
        <v>279</v>
      </c>
      <c r="U77" s="13"/>
      <c r="V77" s="13"/>
      <c r="W77" s="13"/>
      <c r="X77" s="141"/>
      <c r="Y77" s="123"/>
      <c r="Z77" s="123"/>
      <c r="AA77" s="174"/>
      <c r="AB77" s="135"/>
      <c r="AC77" s="135"/>
      <c r="AD77" s="13"/>
      <c r="AE77" s="13"/>
      <c r="AF77" s="13"/>
      <c r="AG77" s="13"/>
      <c r="AH77" s="23"/>
    </row>
    <row r="78" spans="2:64" ht="18" customHeight="1" x14ac:dyDescent="0.15">
      <c r="B78" s="442" t="s">
        <v>50</v>
      </c>
      <c r="C78" s="301" t="s">
        <v>52</v>
      </c>
      <c r="D78" s="302"/>
      <c r="E78" s="302"/>
      <c r="F78" s="302"/>
      <c r="G78" s="302"/>
      <c r="H78" s="302"/>
      <c r="I78" s="302"/>
      <c r="J78" s="303"/>
      <c r="K78" s="447" t="s">
        <v>172</v>
      </c>
      <c r="L78" s="448"/>
      <c r="M78" s="448"/>
      <c r="N78" s="448"/>
      <c r="O78" s="448"/>
      <c r="P78" s="448"/>
      <c r="Q78" s="448"/>
      <c r="R78" s="449"/>
      <c r="S78" s="456" t="s">
        <v>51</v>
      </c>
      <c r="T78" s="574" t="s">
        <v>52</v>
      </c>
      <c r="U78" s="575"/>
      <c r="V78" s="575"/>
      <c r="W78" s="575"/>
      <c r="X78" s="575"/>
      <c r="Y78" s="575"/>
      <c r="Z78" s="575"/>
      <c r="AA78" s="576"/>
      <c r="AB78" s="437" t="s">
        <v>172</v>
      </c>
      <c r="AC78" s="438"/>
      <c r="AD78" s="438"/>
      <c r="AE78" s="438"/>
      <c r="AF78" s="438"/>
      <c r="AG78" s="438"/>
      <c r="AH78" s="439"/>
      <c r="AL78" s="270" t="str">
        <f>IF(AJ60&gt;0,"「土質等」欄は、貴社の価格表等で使用している分類名称を入力してください。「料金」は、整数で入力してください。「1,000～1,200」や「約500」のような入力はできません。幅がある場合は、平均値を入力してください。単位ｍ３にあわせて換算してください。","")</f>
        <v/>
      </c>
      <c r="AM78" s="270"/>
      <c r="AN78" s="270"/>
      <c r="AO78" s="270"/>
      <c r="AP78" s="270"/>
      <c r="AQ78" s="270"/>
      <c r="AR78" s="270"/>
      <c r="AS78" s="270"/>
      <c r="AT78" s="270"/>
      <c r="AU78" s="270"/>
      <c r="AV78" s="270"/>
      <c r="AW78" s="270"/>
      <c r="AX78" s="270"/>
      <c r="AY78" s="270"/>
      <c r="AZ78" s="270"/>
      <c r="BA78" s="270"/>
      <c r="BB78" s="270"/>
      <c r="BC78" s="270"/>
      <c r="BD78" s="270"/>
      <c r="BE78" s="270"/>
      <c r="BF78" s="270"/>
      <c r="BG78" s="270"/>
      <c r="BH78" s="270"/>
      <c r="BI78" s="270"/>
      <c r="BJ78" s="270"/>
    </row>
    <row r="79" spans="2:64" ht="21.95" customHeight="1" x14ac:dyDescent="0.15">
      <c r="B79" s="443"/>
      <c r="C79" s="391"/>
      <c r="D79" s="392"/>
      <c r="E79" s="392"/>
      <c r="F79" s="392"/>
      <c r="G79" s="392"/>
      <c r="H79" s="392"/>
      <c r="I79" s="392"/>
      <c r="J79" s="393"/>
      <c r="K79" s="282"/>
      <c r="L79" s="283"/>
      <c r="M79" s="283"/>
      <c r="N79" s="283"/>
      <c r="O79" s="283"/>
      <c r="P79" s="280" t="s">
        <v>171</v>
      </c>
      <c r="Q79" s="280"/>
      <c r="R79" s="281"/>
      <c r="S79" s="457"/>
      <c r="T79" s="391"/>
      <c r="U79" s="392"/>
      <c r="V79" s="392"/>
      <c r="W79" s="392"/>
      <c r="X79" s="392"/>
      <c r="Y79" s="392"/>
      <c r="Z79" s="392"/>
      <c r="AA79" s="393"/>
      <c r="AB79" s="282"/>
      <c r="AC79" s="283"/>
      <c r="AD79" s="283"/>
      <c r="AE79" s="283"/>
      <c r="AF79" s="280" t="s">
        <v>171</v>
      </c>
      <c r="AG79" s="280"/>
      <c r="AH79" s="450"/>
      <c r="AK79" s="259"/>
      <c r="AL79" s="270"/>
      <c r="AM79" s="270"/>
      <c r="AN79" s="270"/>
      <c r="AO79" s="270"/>
      <c r="AP79" s="270"/>
      <c r="AQ79" s="270"/>
      <c r="AR79" s="270"/>
      <c r="AS79" s="270"/>
      <c r="AT79" s="270"/>
      <c r="AU79" s="270"/>
      <c r="AV79" s="270"/>
      <c r="AW79" s="270"/>
      <c r="AX79" s="270"/>
      <c r="AY79" s="270"/>
      <c r="AZ79" s="270"/>
      <c r="BA79" s="270"/>
      <c r="BB79" s="270"/>
      <c r="BC79" s="270"/>
      <c r="BD79" s="270"/>
      <c r="BE79" s="270"/>
      <c r="BF79" s="270"/>
      <c r="BG79" s="270"/>
      <c r="BH79" s="270"/>
      <c r="BI79" s="270"/>
      <c r="BJ79" s="270"/>
    </row>
    <row r="80" spans="2:64" ht="21.95" customHeight="1" x14ac:dyDescent="0.15">
      <c r="B80" s="443"/>
      <c r="C80" s="391"/>
      <c r="D80" s="392"/>
      <c r="E80" s="392"/>
      <c r="F80" s="392"/>
      <c r="G80" s="392"/>
      <c r="H80" s="392"/>
      <c r="I80" s="392"/>
      <c r="J80" s="393"/>
      <c r="K80" s="282"/>
      <c r="L80" s="283"/>
      <c r="M80" s="283"/>
      <c r="N80" s="283"/>
      <c r="O80" s="283"/>
      <c r="P80" s="280" t="s">
        <v>171</v>
      </c>
      <c r="Q80" s="280"/>
      <c r="R80" s="281"/>
      <c r="S80" s="457"/>
      <c r="T80" s="391"/>
      <c r="U80" s="392"/>
      <c r="V80" s="392"/>
      <c r="W80" s="392"/>
      <c r="X80" s="392"/>
      <c r="Y80" s="392"/>
      <c r="Z80" s="392"/>
      <c r="AA80" s="393"/>
      <c r="AB80" s="282"/>
      <c r="AC80" s="283"/>
      <c r="AD80" s="283"/>
      <c r="AE80" s="283"/>
      <c r="AF80" s="280" t="s">
        <v>171</v>
      </c>
      <c r="AG80" s="280"/>
      <c r="AH80" s="450"/>
      <c r="AK80" s="259"/>
      <c r="AL80" s="270"/>
      <c r="AM80" s="270"/>
      <c r="AN80" s="270"/>
      <c r="AO80" s="270"/>
      <c r="AP80" s="270"/>
      <c r="AQ80" s="270"/>
      <c r="AR80" s="270"/>
      <c r="AS80" s="270"/>
      <c r="AT80" s="270"/>
      <c r="AU80" s="270"/>
      <c r="AV80" s="270"/>
      <c r="AW80" s="270"/>
      <c r="AX80" s="270"/>
      <c r="AY80" s="270"/>
      <c r="AZ80" s="270"/>
      <c r="BA80" s="270"/>
      <c r="BB80" s="270"/>
      <c r="BC80" s="270"/>
      <c r="BD80" s="270"/>
      <c r="BE80" s="270"/>
      <c r="BF80" s="270"/>
      <c r="BG80" s="270"/>
      <c r="BH80" s="270"/>
      <c r="BI80" s="270"/>
      <c r="BJ80" s="270"/>
    </row>
    <row r="81" spans="2:64" ht="21.95" customHeight="1" x14ac:dyDescent="0.15">
      <c r="B81" s="443"/>
      <c r="C81" s="391"/>
      <c r="D81" s="392"/>
      <c r="E81" s="392"/>
      <c r="F81" s="392"/>
      <c r="G81" s="392"/>
      <c r="H81" s="392"/>
      <c r="I81" s="392"/>
      <c r="J81" s="393"/>
      <c r="K81" s="282"/>
      <c r="L81" s="283"/>
      <c r="M81" s="283"/>
      <c r="N81" s="283"/>
      <c r="O81" s="283"/>
      <c r="P81" s="280" t="s">
        <v>171</v>
      </c>
      <c r="Q81" s="280"/>
      <c r="R81" s="281"/>
      <c r="S81" s="457"/>
      <c r="T81" s="391"/>
      <c r="U81" s="392"/>
      <c r="V81" s="392"/>
      <c r="W81" s="392"/>
      <c r="X81" s="392"/>
      <c r="Y81" s="392"/>
      <c r="Z81" s="392"/>
      <c r="AA81" s="393"/>
      <c r="AB81" s="282"/>
      <c r="AC81" s="283"/>
      <c r="AD81" s="283"/>
      <c r="AE81" s="283"/>
      <c r="AF81" s="280" t="s">
        <v>171</v>
      </c>
      <c r="AG81" s="280"/>
      <c r="AH81" s="450"/>
    </row>
    <row r="82" spans="2:64" ht="21.95" customHeight="1" x14ac:dyDescent="0.15">
      <c r="B82" s="443"/>
      <c r="C82" s="391"/>
      <c r="D82" s="392"/>
      <c r="E82" s="392"/>
      <c r="F82" s="392"/>
      <c r="G82" s="392"/>
      <c r="H82" s="392"/>
      <c r="I82" s="392"/>
      <c r="J82" s="393"/>
      <c r="K82" s="282"/>
      <c r="L82" s="283"/>
      <c r="M82" s="283"/>
      <c r="N82" s="283"/>
      <c r="O82" s="283"/>
      <c r="P82" s="280" t="s">
        <v>171</v>
      </c>
      <c r="Q82" s="280"/>
      <c r="R82" s="281"/>
      <c r="S82" s="457"/>
      <c r="T82" s="391"/>
      <c r="U82" s="392"/>
      <c r="V82" s="392"/>
      <c r="W82" s="392"/>
      <c r="X82" s="392"/>
      <c r="Y82" s="392"/>
      <c r="Z82" s="392"/>
      <c r="AA82" s="393"/>
      <c r="AB82" s="282"/>
      <c r="AC82" s="283"/>
      <c r="AD82" s="283"/>
      <c r="AE82" s="283"/>
      <c r="AF82" s="280" t="s">
        <v>171</v>
      </c>
      <c r="AG82" s="280"/>
      <c r="AH82" s="450"/>
      <c r="AK82" s="251"/>
      <c r="AL82" s="251"/>
      <c r="AM82" s="251"/>
      <c r="AN82" s="251"/>
      <c r="AO82" s="251"/>
      <c r="AP82" s="251"/>
      <c r="AQ82" s="251"/>
      <c r="AR82" s="251"/>
      <c r="AS82" s="251"/>
      <c r="AT82" s="251"/>
      <c r="AU82" s="251"/>
      <c r="AV82" s="251"/>
      <c r="AW82" s="251"/>
      <c r="AX82" s="251"/>
      <c r="AY82" s="251"/>
      <c r="AZ82" s="251"/>
      <c r="BA82" s="251"/>
      <c r="BB82" s="251"/>
      <c r="BC82" s="251"/>
      <c r="BD82" s="251"/>
      <c r="BE82" s="251"/>
      <c r="BF82" s="251"/>
      <c r="BG82" s="251"/>
      <c r="BH82" s="251"/>
      <c r="BI82" s="251"/>
      <c r="BJ82" s="251"/>
    </row>
    <row r="83" spans="2:64" ht="21.95" customHeight="1" x14ac:dyDescent="0.15">
      <c r="B83" s="443"/>
      <c r="C83" s="391"/>
      <c r="D83" s="392"/>
      <c r="E83" s="392"/>
      <c r="F83" s="392"/>
      <c r="G83" s="392"/>
      <c r="H83" s="392"/>
      <c r="I83" s="392"/>
      <c r="J83" s="393"/>
      <c r="K83" s="282"/>
      <c r="L83" s="283"/>
      <c r="M83" s="283"/>
      <c r="N83" s="283"/>
      <c r="O83" s="283"/>
      <c r="P83" s="280" t="s">
        <v>171</v>
      </c>
      <c r="Q83" s="280"/>
      <c r="R83" s="281"/>
      <c r="S83" s="457"/>
      <c r="T83" s="391"/>
      <c r="U83" s="392"/>
      <c r="V83" s="392"/>
      <c r="W83" s="392"/>
      <c r="X83" s="392"/>
      <c r="Y83" s="392"/>
      <c r="Z83" s="392"/>
      <c r="AA83" s="393"/>
      <c r="AB83" s="282"/>
      <c r="AC83" s="283"/>
      <c r="AD83" s="283"/>
      <c r="AE83" s="283"/>
      <c r="AF83" s="280" t="s">
        <v>171</v>
      </c>
      <c r="AG83" s="280"/>
      <c r="AH83" s="450"/>
      <c r="AK83" s="251"/>
      <c r="AL83" s="251"/>
      <c r="AM83" s="251"/>
      <c r="AN83" s="251"/>
      <c r="AO83" s="251"/>
      <c r="AP83" s="251"/>
      <c r="AQ83" s="251"/>
      <c r="AR83" s="251"/>
      <c r="AS83" s="251"/>
      <c r="AT83" s="251"/>
      <c r="AU83" s="251"/>
      <c r="AV83" s="251"/>
      <c r="AW83" s="251"/>
      <c r="AX83" s="251"/>
      <c r="AY83" s="251"/>
      <c r="AZ83" s="251"/>
      <c r="BA83" s="251"/>
      <c r="BB83" s="251"/>
      <c r="BC83" s="251"/>
      <c r="BD83" s="251"/>
      <c r="BE83" s="251"/>
      <c r="BF83" s="251"/>
      <c r="BG83" s="251"/>
      <c r="BH83" s="251"/>
      <c r="BI83" s="251"/>
      <c r="BJ83" s="251"/>
    </row>
    <row r="84" spans="2:64" ht="21.95" customHeight="1" x14ac:dyDescent="0.15">
      <c r="B84" s="443"/>
      <c r="C84" s="391"/>
      <c r="D84" s="392"/>
      <c r="E84" s="392"/>
      <c r="F84" s="392"/>
      <c r="G84" s="392"/>
      <c r="H84" s="392"/>
      <c r="I84" s="392"/>
      <c r="J84" s="393"/>
      <c r="K84" s="282"/>
      <c r="L84" s="283"/>
      <c r="M84" s="283"/>
      <c r="N84" s="283"/>
      <c r="O84" s="283"/>
      <c r="P84" s="280" t="s">
        <v>171</v>
      </c>
      <c r="Q84" s="280"/>
      <c r="R84" s="281"/>
      <c r="S84" s="457"/>
      <c r="T84" s="391"/>
      <c r="U84" s="392"/>
      <c r="V84" s="392"/>
      <c r="W84" s="392"/>
      <c r="X84" s="392"/>
      <c r="Y84" s="392"/>
      <c r="Z84" s="392"/>
      <c r="AA84" s="393"/>
      <c r="AB84" s="282"/>
      <c r="AC84" s="283"/>
      <c r="AD84" s="283"/>
      <c r="AE84" s="283"/>
      <c r="AF84" s="280" t="s">
        <v>171</v>
      </c>
      <c r="AG84" s="280"/>
      <c r="AH84" s="450"/>
      <c r="AK84" s="251"/>
      <c r="AL84" s="251"/>
      <c r="AM84" s="251"/>
      <c r="AN84" s="251"/>
      <c r="AO84" s="251"/>
      <c r="AP84" s="251"/>
      <c r="AQ84" s="251"/>
      <c r="AR84" s="251"/>
      <c r="AS84" s="251"/>
      <c r="AT84" s="251"/>
      <c r="AU84" s="251"/>
      <c r="AV84" s="251"/>
      <c r="AW84" s="251"/>
      <c r="AX84" s="251"/>
      <c r="AY84" s="251"/>
      <c r="AZ84" s="251"/>
      <c r="BA84" s="251"/>
      <c r="BB84" s="251"/>
      <c r="BC84" s="251"/>
      <c r="BD84" s="251"/>
      <c r="BE84" s="251"/>
      <c r="BF84" s="251"/>
      <c r="BG84" s="251"/>
      <c r="BH84" s="251"/>
      <c r="BI84" s="251"/>
      <c r="BJ84" s="251"/>
    </row>
    <row r="85" spans="2:64" ht="21.95" customHeight="1" x14ac:dyDescent="0.15">
      <c r="B85" s="443"/>
      <c r="C85" s="391"/>
      <c r="D85" s="392"/>
      <c r="E85" s="392"/>
      <c r="F85" s="392"/>
      <c r="G85" s="392"/>
      <c r="H85" s="392"/>
      <c r="I85" s="392"/>
      <c r="J85" s="393"/>
      <c r="K85" s="282"/>
      <c r="L85" s="283"/>
      <c r="M85" s="283"/>
      <c r="N85" s="283"/>
      <c r="O85" s="283"/>
      <c r="P85" s="280" t="s">
        <v>171</v>
      </c>
      <c r="Q85" s="280"/>
      <c r="R85" s="281"/>
      <c r="S85" s="457"/>
      <c r="T85" s="391"/>
      <c r="U85" s="392"/>
      <c r="V85" s="392"/>
      <c r="W85" s="392"/>
      <c r="X85" s="392"/>
      <c r="Y85" s="392"/>
      <c r="Z85" s="392"/>
      <c r="AA85" s="393"/>
      <c r="AB85" s="282"/>
      <c r="AC85" s="283"/>
      <c r="AD85" s="283"/>
      <c r="AE85" s="283"/>
      <c r="AF85" s="280" t="s">
        <v>171</v>
      </c>
      <c r="AG85" s="280"/>
      <c r="AH85" s="450"/>
      <c r="AK85" s="251"/>
      <c r="AL85" s="251"/>
      <c r="AM85" s="251"/>
      <c r="AN85" s="251"/>
      <c r="AO85" s="251"/>
      <c r="AP85" s="251"/>
      <c r="AQ85" s="251"/>
      <c r="AR85" s="251"/>
      <c r="AS85" s="251"/>
      <c r="AT85" s="251"/>
      <c r="AU85" s="251"/>
      <c r="AV85" s="251"/>
      <c r="AW85" s="251"/>
      <c r="AX85" s="251"/>
      <c r="AY85" s="251"/>
      <c r="AZ85" s="251"/>
      <c r="BA85" s="251"/>
      <c r="BB85" s="251"/>
      <c r="BC85" s="251"/>
      <c r="BD85" s="251"/>
      <c r="BE85" s="251"/>
      <c r="BF85" s="251"/>
      <c r="BG85" s="251"/>
      <c r="BH85" s="251"/>
      <c r="BI85" s="251"/>
      <c r="BJ85" s="251"/>
    </row>
    <row r="86" spans="2:64" ht="21.95" customHeight="1" x14ac:dyDescent="0.15">
      <c r="B86" s="443"/>
      <c r="C86" s="391"/>
      <c r="D86" s="392"/>
      <c r="E86" s="392"/>
      <c r="F86" s="392"/>
      <c r="G86" s="392"/>
      <c r="H86" s="392"/>
      <c r="I86" s="392"/>
      <c r="J86" s="393"/>
      <c r="K86" s="282"/>
      <c r="L86" s="283"/>
      <c r="M86" s="283"/>
      <c r="N86" s="283"/>
      <c r="O86" s="283"/>
      <c r="P86" s="280" t="s">
        <v>171</v>
      </c>
      <c r="Q86" s="280"/>
      <c r="R86" s="281"/>
      <c r="S86" s="457"/>
      <c r="T86" s="391"/>
      <c r="U86" s="392"/>
      <c r="V86" s="392"/>
      <c r="W86" s="392"/>
      <c r="X86" s="392"/>
      <c r="Y86" s="392"/>
      <c r="Z86" s="392"/>
      <c r="AA86" s="393"/>
      <c r="AB86" s="282"/>
      <c r="AC86" s="283"/>
      <c r="AD86" s="283"/>
      <c r="AE86" s="283"/>
      <c r="AF86" s="280" t="s">
        <v>171</v>
      </c>
      <c r="AG86" s="280"/>
      <c r="AH86" s="450"/>
      <c r="AK86" s="251"/>
      <c r="AL86" s="251"/>
      <c r="AM86" s="251"/>
      <c r="AN86" s="251"/>
      <c r="AO86" s="251"/>
      <c r="AP86" s="251"/>
      <c r="AQ86" s="251"/>
      <c r="AR86" s="251"/>
      <c r="AS86" s="251"/>
      <c r="AT86" s="251"/>
      <c r="AU86" s="251"/>
      <c r="AV86" s="251"/>
      <c r="AW86" s="251"/>
      <c r="AX86" s="251"/>
      <c r="AY86" s="251"/>
      <c r="AZ86" s="251"/>
      <c r="BA86" s="251"/>
      <c r="BB86" s="251"/>
      <c r="BC86" s="251"/>
      <c r="BD86" s="251"/>
      <c r="BE86" s="251"/>
      <c r="BF86" s="251"/>
      <c r="BG86" s="251"/>
      <c r="BH86" s="251"/>
      <c r="BI86" s="251"/>
      <c r="BJ86" s="251"/>
    </row>
    <row r="87" spans="2:64" ht="21.95" customHeight="1" x14ac:dyDescent="0.15">
      <c r="B87" s="443"/>
      <c r="C87" s="391"/>
      <c r="D87" s="392"/>
      <c r="E87" s="392"/>
      <c r="F87" s="392"/>
      <c r="G87" s="392"/>
      <c r="H87" s="392"/>
      <c r="I87" s="392"/>
      <c r="J87" s="393"/>
      <c r="K87" s="282"/>
      <c r="L87" s="283"/>
      <c r="M87" s="283"/>
      <c r="N87" s="283"/>
      <c r="O87" s="283"/>
      <c r="P87" s="280" t="s">
        <v>171</v>
      </c>
      <c r="Q87" s="280"/>
      <c r="R87" s="281"/>
      <c r="S87" s="457"/>
      <c r="T87" s="391"/>
      <c r="U87" s="392"/>
      <c r="V87" s="392"/>
      <c r="W87" s="392"/>
      <c r="X87" s="392"/>
      <c r="Y87" s="392"/>
      <c r="Z87" s="392"/>
      <c r="AA87" s="393"/>
      <c r="AB87" s="282"/>
      <c r="AC87" s="283"/>
      <c r="AD87" s="283"/>
      <c r="AE87" s="283"/>
      <c r="AF87" s="280" t="s">
        <v>171</v>
      </c>
      <c r="AG87" s="280"/>
      <c r="AH87" s="450"/>
      <c r="AK87" s="251"/>
      <c r="AL87" s="251"/>
      <c r="AM87" s="251"/>
      <c r="AN87" s="251"/>
      <c r="AO87" s="251"/>
      <c r="AP87" s="251"/>
      <c r="AQ87" s="251"/>
      <c r="AR87" s="251"/>
      <c r="AS87" s="251"/>
      <c r="AT87" s="251"/>
      <c r="AU87" s="251"/>
      <c r="AV87" s="251"/>
      <c r="AW87" s="251"/>
      <c r="AX87" s="251"/>
      <c r="AY87" s="251"/>
      <c r="AZ87" s="251"/>
      <c r="BA87" s="251"/>
      <c r="BB87" s="251"/>
      <c r="BC87" s="251"/>
      <c r="BD87" s="251"/>
      <c r="BE87" s="251"/>
      <c r="BF87" s="251"/>
      <c r="BG87" s="251"/>
      <c r="BH87" s="251"/>
      <c r="BI87" s="251"/>
      <c r="BJ87" s="251"/>
    </row>
    <row r="88" spans="2:64" ht="21.95" customHeight="1" thickBot="1" x14ac:dyDescent="0.2">
      <c r="B88" s="444"/>
      <c r="C88" s="364"/>
      <c r="D88" s="365"/>
      <c r="E88" s="365"/>
      <c r="F88" s="365"/>
      <c r="G88" s="365"/>
      <c r="H88" s="365"/>
      <c r="I88" s="365"/>
      <c r="J88" s="366"/>
      <c r="K88" s="569"/>
      <c r="L88" s="570"/>
      <c r="M88" s="570"/>
      <c r="N88" s="570"/>
      <c r="O88" s="570"/>
      <c r="P88" s="731" t="s">
        <v>171</v>
      </c>
      <c r="Q88" s="731"/>
      <c r="R88" s="752"/>
      <c r="S88" s="458"/>
      <c r="T88" s="364"/>
      <c r="U88" s="365"/>
      <c r="V88" s="365"/>
      <c r="W88" s="365"/>
      <c r="X88" s="365"/>
      <c r="Y88" s="365"/>
      <c r="Z88" s="365"/>
      <c r="AA88" s="366"/>
      <c r="AB88" s="569"/>
      <c r="AC88" s="570"/>
      <c r="AD88" s="570"/>
      <c r="AE88" s="570"/>
      <c r="AF88" s="731" t="s">
        <v>171</v>
      </c>
      <c r="AG88" s="731"/>
      <c r="AH88" s="733"/>
      <c r="AK88" s="251"/>
      <c r="AL88" s="251"/>
      <c r="AM88" s="251"/>
      <c r="AN88" s="251"/>
      <c r="AO88" s="251"/>
      <c r="AP88" s="251"/>
      <c r="AQ88" s="251"/>
      <c r="AR88" s="251"/>
      <c r="AS88" s="251"/>
      <c r="AT88" s="251"/>
      <c r="AU88" s="251"/>
      <c r="AV88" s="251"/>
      <c r="AW88" s="251"/>
      <c r="AX88" s="251"/>
      <c r="AY88" s="251"/>
      <c r="AZ88" s="251"/>
      <c r="BA88" s="251"/>
      <c r="BB88" s="251"/>
      <c r="BC88" s="251"/>
      <c r="BD88" s="251"/>
      <c r="BE88" s="251"/>
      <c r="BF88" s="251"/>
      <c r="BG88" s="251"/>
      <c r="BH88" s="251"/>
      <c r="BI88" s="251"/>
      <c r="BJ88" s="251"/>
    </row>
    <row r="89" spans="2:64" ht="14.25" thickBot="1" x14ac:dyDescent="0.2">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row>
    <row r="90" spans="2:64" x14ac:dyDescent="0.15">
      <c r="B90" s="778" t="s">
        <v>59</v>
      </c>
      <c r="C90" s="555"/>
      <c r="D90" s="555"/>
      <c r="E90" s="556"/>
      <c r="F90" s="13"/>
      <c r="G90" s="13"/>
      <c r="H90" s="13"/>
      <c r="I90" s="13"/>
      <c r="J90" s="13"/>
      <c r="K90" s="13"/>
      <c r="L90" s="13"/>
      <c r="M90" s="13"/>
      <c r="N90" s="13"/>
      <c r="O90" s="13"/>
      <c r="P90" s="13"/>
      <c r="Q90" s="13"/>
      <c r="R90" s="13"/>
      <c r="S90" s="13"/>
      <c r="T90" s="13"/>
      <c r="U90" s="13"/>
      <c r="V90" s="13"/>
      <c r="W90" s="13"/>
      <c r="X90" s="13"/>
      <c r="Y90" s="13"/>
      <c r="Z90" s="13"/>
      <c r="AA90" s="13"/>
      <c r="AB90" s="508" t="s">
        <v>260</v>
      </c>
      <c r="AC90" s="508"/>
      <c r="AD90" s="508"/>
      <c r="AE90" s="508"/>
      <c r="AF90" s="508"/>
      <c r="AG90" s="508"/>
      <c r="AH90" s="508"/>
      <c r="BL90" s="248"/>
    </row>
    <row r="91" spans="2:64" ht="14.25" thickBot="1" x14ac:dyDescent="0.2">
      <c r="B91" s="557"/>
      <c r="C91" s="558"/>
      <c r="D91" s="558"/>
      <c r="E91" s="559"/>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row>
    <row r="92" spans="2:64" x14ac:dyDescent="0.15">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row>
    <row r="93" spans="2:64" ht="25.5" x14ac:dyDescent="0.15">
      <c r="B93" s="454" t="s">
        <v>60</v>
      </c>
      <c r="C93" s="454"/>
      <c r="D93" s="454"/>
      <c r="E93" s="454"/>
      <c r="F93" s="454"/>
      <c r="G93" s="454"/>
      <c r="H93" s="454"/>
      <c r="I93" s="454"/>
      <c r="J93" s="454"/>
      <c r="K93" s="454"/>
      <c r="L93" s="454"/>
      <c r="M93" s="454"/>
      <c r="N93" s="454"/>
      <c r="O93" s="454"/>
      <c r="P93" s="454"/>
      <c r="Q93" s="454"/>
      <c r="R93" s="454"/>
      <c r="S93" s="454"/>
      <c r="T93" s="454"/>
      <c r="U93" s="454"/>
      <c r="V93" s="454"/>
      <c r="W93" s="454"/>
      <c r="X93" s="454"/>
      <c r="Y93" s="454"/>
      <c r="Z93" s="454"/>
      <c r="AA93" s="454"/>
      <c r="AB93" s="454"/>
      <c r="AC93" s="454"/>
      <c r="AD93" s="454"/>
      <c r="AE93" s="454"/>
      <c r="AF93" s="454"/>
      <c r="AG93" s="454"/>
      <c r="AH93" s="454"/>
    </row>
    <row r="94" spans="2:64" ht="14.25" thickBot="1" x14ac:dyDescent="0.2">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row>
    <row r="95" spans="2:64" ht="24" customHeight="1" thickBot="1" x14ac:dyDescent="0.2">
      <c r="B95" s="408" t="s">
        <v>61</v>
      </c>
      <c r="C95" s="409"/>
      <c r="D95" s="409"/>
      <c r="E95" s="409"/>
      <c r="F95" s="409"/>
      <c r="G95" s="409"/>
      <c r="H95" s="409"/>
      <c r="I95" s="409"/>
      <c r="J95" s="409"/>
      <c r="K95" s="409"/>
      <c r="L95" s="409"/>
      <c r="M95" s="409"/>
      <c r="N95" s="409"/>
      <c r="O95" s="409"/>
      <c r="P95" s="409"/>
      <c r="Q95" s="409"/>
      <c r="R95" s="409"/>
      <c r="S95" s="409"/>
      <c r="T95" s="409"/>
      <c r="U95" s="409"/>
      <c r="V95" s="409"/>
      <c r="W95" s="409"/>
      <c r="X95" s="409"/>
      <c r="Y95" s="409"/>
      <c r="Z95" s="409"/>
      <c r="AA95" s="409"/>
      <c r="AB95" s="409"/>
      <c r="AC95" s="409"/>
      <c r="AD95" s="409"/>
      <c r="AE95" s="409"/>
      <c r="AF95" s="409"/>
      <c r="AG95" s="409"/>
      <c r="AH95" s="410"/>
      <c r="AJ95" s="252">
        <f>IF(B26="○",1,2)</f>
        <v>2</v>
      </c>
      <c r="AK95" s="256"/>
    </row>
    <row r="96" spans="2:64" ht="14.25" customHeight="1" thickTop="1" x14ac:dyDescent="0.15">
      <c r="B96" s="742" t="s">
        <v>44</v>
      </c>
      <c r="C96" s="743"/>
      <c r="D96" s="743"/>
      <c r="E96" s="743"/>
      <c r="F96" s="744"/>
      <c r="G96" s="751" t="s">
        <v>62</v>
      </c>
      <c r="H96" s="696"/>
      <c r="I96" s="696"/>
      <c r="J96" s="696"/>
      <c r="K96" s="697"/>
      <c r="L96" s="698"/>
      <c r="M96" s="699"/>
      <c r="N96" s="699"/>
      <c r="O96" s="699"/>
      <c r="P96" s="699"/>
      <c r="Q96" s="699"/>
      <c r="R96" s="521" t="s">
        <v>54</v>
      </c>
      <c r="S96" s="521"/>
      <c r="T96" s="700"/>
      <c r="U96" s="524" t="s">
        <v>416</v>
      </c>
      <c r="V96" s="696"/>
      <c r="W96" s="696"/>
      <c r="X96" s="696"/>
      <c r="Y96" s="697"/>
      <c r="Z96" s="698"/>
      <c r="AA96" s="699"/>
      <c r="AB96" s="699"/>
      <c r="AC96" s="699"/>
      <c r="AD96" s="699"/>
      <c r="AE96" s="699"/>
      <c r="AF96" s="521" t="s">
        <v>54</v>
      </c>
      <c r="AG96" s="521"/>
      <c r="AH96" s="522"/>
    </row>
    <row r="97" spans="2:62" x14ac:dyDescent="0.15">
      <c r="B97" s="745"/>
      <c r="C97" s="746"/>
      <c r="D97" s="746"/>
      <c r="E97" s="746"/>
      <c r="F97" s="747"/>
      <c r="G97" s="587"/>
      <c r="H97" s="588"/>
      <c r="I97" s="588"/>
      <c r="J97" s="588"/>
      <c r="K97" s="582"/>
      <c r="L97" s="333"/>
      <c r="M97" s="334"/>
      <c r="N97" s="334"/>
      <c r="O97" s="334"/>
      <c r="P97" s="334"/>
      <c r="Q97" s="334"/>
      <c r="R97" s="337"/>
      <c r="S97" s="337"/>
      <c r="T97" s="338"/>
      <c r="U97" s="587"/>
      <c r="V97" s="588"/>
      <c r="W97" s="588"/>
      <c r="X97" s="588"/>
      <c r="Y97" s="582"/>
      <c r="Z97" s="333"/>
      <c r="AA97" s="334"/>
      <c r="AB97" s="334"/>
      <c r="AC97" s="334"/>
      <c r="AD97" s="334"/>
      <c r="AE97" s="334"/>
      <c r="AF97" s="337"/>
      <c r="AG97" s="337"/>
      <c r="AH97" s="343"/>
      <c r="AK97" s="459" t="str">
        <f>IF(AJ95=1,IF(C102&gt;0,IF(L96&lt;Z96,"「残余容量」が「全体容量より大きいです。修正してください。",""),"施設能力の黄色枠内に数値を入力してください。"),"")</f>
        <v/>
      </c>
      <c r="AL97" s="459"/>
      <c r="AM97" s="459"/>
      <c r="AN97" s="459"/>
      <c r="AO97" s="459"/>
      <c r="AP97" s="459"/>
      <c r="AQ97" s="459"/>
      <c r="AR97" s="459"/>
      <c r="AS97" s="459"/>
      <c r="AT97" s="459"/>
      <c r="AU97" s="459"/>
      <c r="AV97" s="459"/>
      <c r="AW97" s="459"/>
      <c r="AX97" s="459"/>
      <c r="AY97" s="459"/>
      <c r="AZ97" s="459"/>
      <c r="BA97" s="459"/>
      <c r="BB97" s="459"/>
      <c r="BC97" s="459"/>
      <c r="BD97" s="459"/>
      <c r="BE97" s="459"/>
      <c r="BF97" s="459"/>
      <c r="BG97" s="459"/>
      <c r="BH97" s="459"/>
      <c r="BI97" s="459"/>
      <c r="BJ97" s="459"/>
    </row>
    <row r="98" spans="2:62" x14ac:dyDescent="0.15">
      <c r="B98" s="748"/>
      <c r="C98" s="749"/>
      <c r="D98" s="749"/>
      <c r="E98" s="749"/>
      <c r="F98" s="750"/>
      <c r="G98" s="589"/>
      <c r="H98" s="590"/>
      <c r="I98" s="590"/>
      <c r="J98" s="590"/>
      <c r="K98" s="584"/>
      <c r="L98" s="335"/>
      <c r="M98" s="336"/>
      <c r="N98" s="336"/>
      <c r="O98" s="336"/>
      <c r="P98" s="336"/>
      <c r="Q98" s="336"/>
      <c r="R98" s="339"/>
      <c r="S98" s="339"/>
      <c r="T98" s="340"/>
      <c r="U98" s="589"/>
      <c r="V98" s="590"/>
      <c r="W98" s="590"/>
      <c r="X98" s="590"/>
      <c r="Y98" s="584"/>
      <c r="Z98" s="335"/>
      <c r="AA98" s="336"/>
      <c r="AB98" s="336"/>
      <c r="AC98" s="336"/>
      <c r="AD98" s="336"/>
      <c r="AE98" s="336"/>
      <c r="AF98" s="339"/>
      <c r="AG98" s="339"/>
      <c r="AH98" s="360"/>
    </row>
    <row r="99" spans="2:62" ht="24" customHeight="1" x14ac:dyDescent="0.15">
      <c r="B99" s="293" t="s">
        <v>277</v>
      </c>
      <c r="C99" s="294"/>
      <c r="D99" s="294"/>
      <c r="E99" s="294"/>
      <c r="F99" s="294"/>
      <c r="G99" s="294"/>
      <c r="H99" s="294"/>
      <c r="I99" s="294"/>
      <c r="J99" s="294"/>
      <c r="K99" s="294"/>
      <c r="L99" s="294"/>
      <c r="M99" s="294"/>
      <c r="N99" s="294"/>
      <c r="O99" s="294"/>
      <c r="P99" s="294"/>
      <c r="Q99" s="294"/>
      <c r="R99" s="294"/>
      <c r="S99" s="294"/>
      <c r="T99" s="294"/>
      <c r="U99" s="294"/>
      <c r="V99" s="294"/>
      <c r="W99" s="294"/>
      <c r="X99" s="294"/>
      <c r="Y99" s="294"/>
      <c r="Z99" s="294"/>
      <c r="AA99" s="294"/>
      <c r="AB99" s="294"/>
      <c r="AC99" s="294"/>
      <c r="AD99" s="294"/>
      <c r="AE99" s="294"/>
      <c r="AF99" s="294"/>
      <c r="AG99" s="294"/>
      <c r="AH99" s="295"/>
      <c r="AK99" s="274" t="str">
        <f>IF(AJ95=1,IF(C102&gt;0,"","令和６年度の実績値を黄色の枠内に入力してください。小数点以下は四捨五入し整数値を入力してください。ピンク色の枠は自動で計算されるため、入力不要です。"),"")</f>
        <v/>
      </c>
      <c r="AL99" s="274"/>
      <c r="AM99" s="274"/>
      <c r="AN99" s="274"/>
      <c r="AO99" s="274"/>
      <c r="AP99" s="274"/>
      <c r="AQ99" s="274"/>
      <c r="AR99" s="274"/>
      <c r="AS99" s="274"/>
      <c r="AT99" s="274"/>
      <c r="AU99" s="274"/>
      <c r="AV99" s="274"/>
      <c r="AW99" s="274"/>
      <c r="AX99" s="274"/>
      <c r="AY99" s="274"/>
      <c r="AZ99" s="274"/>
      <c r="BA99" s="274"/>
      <c r="BB99" s="274"/>
      <c r="BC99" s="274"/>
      <c r="BD99" s="274"/>
      <c r="BE99" s="274"/>
      <c r="BF99" s="274"/>
      <c r="BG99" s="274"/>
      <c r="BH99" s="274"/>
      <c r="BI99" s="274"/>
      <c r="BJ99" s="274"/>
    </row>
    <row r="100" spans="2:62" ht="18.95" customHeight="1" x14ac:dyDescent="0.15">
      <c r="B100" s="25"/>
      <c r="C100" s="212" t="s">
        <v>303</v>
      </c>
      <c r="D100" s="13"/>
      <c r="E100" s="26"/>
      <c r="F100" s="26"/>
      <c r="G100" s="13"/>
      <c r="H100" s="13"/>
      <c r="I100" s="13"/>
      <c r="J100" s="13"/>
      <c r="K100" s="13"/>
      <c r="L100" s="13"/>
      <c r="M100" s="13"/>
      <c r="N100" s="13"/>
      <c r="O100" s="13"/>
      <c r="P100" s="13"/>
      <c r="Q100" s="13"/>
      <c r="R100" s="13" t="s">
        <v>64</v>
      </c>
      <c r="S100" s="13"/>
      <c r="T100" s="13"/>
      <c r="U100" s="13"/>
      <c r="V100" s="13"/>
      <c r="W100" s="13"/>
      <c r="X100" s="13"/>
      <c r="Y100" s="13"/>
      <c r="Z100" s="13"/>
      <c r="AA100" s="13"/>
      <c r="AB100" s="13"/>
      <c r="AC100" s="13"/>
      <c r="AD100" s="13"/>
      <c r="AE100" s="13"/>
      <c r="AF100" s="13"/>
      <c r="AG100" s="13"/>
      <c r="AH100" s="23"/>
      <c r="AK100" s="274"/>
      <c r="AL100" s="274"/>
      <c r="AM100" s="274"/>
      <c r="AN100" s="274"/>
      <c r="AO100" s="274"/>
      <c r="AP100" s="274"/>
      <c r="AQ100" s="274"/>
      <c r="AR100" s="274"/>
      <c r="AS100" s="274"/>
      <c r="AT100" s="274"/>
      <c r="AU100" s="274"/>
      <c r="AV100" s="274"/>
      <c r="AW100" s="274"/>
      <c r="AX100" s="274"/>
      <c r="AY100" s="274"/>
      <c r="AZ100" s="274"/>
      <c r="BA100" s="274"/>
      <c r="BB100" s="274"/>
      <c r="BC100" s="274"/>
      <c r="BD100" s="274"/>
      <c r="BE100" s="274"/>
      <c r="BF100" s="274"/>
      <c r="BG100" s="274"/>
      <c r="BH100" s="274"/>
      <c r="BI100" s="274"/>
      <c r="BJ100" s="274"/>
    </row>
    <row r="101" spans="2:62" ht="20.100000000000001" customHeight="1" x14ac:dyDescent="0.15">
      <c r="B101" s="25"/>
      <c r="C101" s="635" t="s">
        <v>63</v>
      </c>
      <c r="D101" s="636"/>
      <c r="E101" s="636"/>
      <c r="F101" s="636"/>
      <c r="G101" s="636"/>
      <c r="H101" s="637"/>
      <c r="I101" s="13"/>
      <c r="J101" s="13"/>
      <c r="K101" s="13"/>
      <c r="L101" s="13"/>
      <c r="M101" s="13"/>
      <c r="N101" s="13"/>
      <c r="O101" s="13"/>
      <c r="P101" s="13"/>
      <c r="Q101" s="13"/>
      <c r="R101" s="13"/>
      <c r="S101" s="13"/>
      <c r="T101" s="13"/>
      <c r="U101" s="13"/>
      <c r="V101" s="13"/>
      <c r="W101" s="13"/>
      <c r="X101" s="30"/>
      <c r="Y101" s="30"/>
      <c r="Z101" s="30"/>
      <c r="AA101" s="30"/>
      <c r="AB101" s="30"/>
      <c r="AC101" s="30"/>
      <c r="AD101" s="133"/>
      <c r="AE101" s="133"/>
      <c r="AF101" s="133"/>
      <c r="AG101" s="133"/>
      <c r="AH101" s="202"/>
      <c r="AK101" s="274"/>
      <c r="AL101" s="274"/>
      <c r="AM101" s="274"/>
      <c r="AN101" s="274"/>
      <c r="AO101" s="274"/>
      <c r="AP101" s="274"/>
      <c r="AQ101" s="274"/>
      <c r="AR101" s="274"/>
      <c r="AS101" s="274"/>
      <c r="AT101" s="274"/>
      <c r="AU101" s="274"/>
      <c r="AV101" s="274"/>
      <c r="AW101" s="274"/>
      <c r="AX101" s="274"/>
      <c r="AY101" s="274"/>
      <c r="AZ101" s="274"/>
      <c r="BA101" s="274"/>
      <c r="BB101" s="274"/>
      <c r="BC101" s="274"/>
      <c r="BD101" s="274"/>
      <c r="BE101" s="274"/>
      <c r="BF101" s="274"/>
      <c r="BG101" s="274"/>
      <c r="BH101" s="274"/>
      <c r="BI101" s="274"/>
      <c r="BJ101" s="274"/>
    </row>
    <row r="102" spans="2:62" ht="20.100000000000001" customHeight="1" x14ac:dyDescent="0.15">
      <c r="B102" s="25"/>
      <c r="C102" s="368">
        <f>R103+R106+R109+R112+R115</f>
        <v>0</v>
      </c>
      <c r="D102" s="369"/>
      <c r="E102" s="369"/>
      <c r="F102" s="422" t="s">
        <v>49</v>
      </c>
      <c r="G102" s="422"/>
      <c r="H102" s="423"/>
      <c r="I102" s="13"/>
      <c r="J102" s="13"/>
      <c r="K102" s="13"/>
      <c r="L102" s="13"/>
      <c r="M102" s="93" t="s">
        <v>247</v>
      </c>
      <c r="N102" s="13"/>
      <c r="O102" s="13"/>
      <c r="P102" s="13"/>
      <c r="Q102" s="13"/>
      <c r="R102" s="13"/>
      <c r="S102" s="13"/>
      <c r="T102" s="13"/>
      <c r="U102" s="13"/>
      <c r="V102" s="13"/>
      <c r="W102" s="13"/>
      <c r="X102" s="196"/>
      <c r="Y102" s="196"/>
      <c r="Z102" s="196"/>
      <c r="AA102" s="32"/>
      <c r="AB102" s="32"/>
      <c r="AC102" s="32"/>
      <c r="AD102" s="133"/>
      <c r="AE102" s="133"/>
      <c r="AF102" s="133"/>
      <c r="AG102" s="133"/>
      <c r="AH102" s="202"/>
      <c r="AK102" s="278"/>
      <c r="AL102" s="278"/>
      <c r="AM102" s="278"/>
      <c r="AN102" s="278"/>
      <c r="AO102" s="278"/>
      <c r="AP102" s="278"/>
      <c r="AQ102" s="278"/>
      <c r="AR102" s="278"/>
      <c r="AS102" s="278"/>
      <c r="AT102" s="278"/>
      <c r="AU102" s="278"/>
      <c r="AV102" s="278"/>
      <c r="AW102" s="278"/>
      <c r="AX102" s="278"/>
      <c r="AY102" s="278"/>
      <c r="AZ102" s="278"/>
      <c r="BA102" s="278"/>
      <c r="BB102" s="278"/>
      <c r="BC102" s="278"/>
      <c r="BD102" s="278"/>
      <c r="BE102" s="278"/>
      <c r="BF102" s="278"/>
      <c r="BG102" s="278"/>
      <c r="BH102" s="278"/>
      <c r="BI102" s="278"/>
      <c r="BJ102" s="278"/>
    </row>
    <row r="103" spans="2:62" ht="20.100000000000001" customHeight="1" x14ac:dyDescent="0.15">
      <c r="B103" s="25"/>
      <c r="C103" s="13"/>
      <c r="D103" s="13"/>
      <c r="E103" s="13"/>
      <c r="F103" s="13"/>
      <c r="G103" s="13"/>
      <c r="H103" s="13"/>
      <c r="I103" s="13"/>
      <c r="J103" s="13"/>
      <c r="K103" s="31"/>
      <c r="L103" s="13"/>
      <c r="M103" s="93"/>
      <c r="N103" s="13"/>
      <c r="O103" s="13"/>
      <c r="P103" s="13"/>
      <c r="Q103" s="13"/>
      <c r="R103" s="336"/>
      <c r="S103" s="336"/>
      <c r="T103" s="336"/>
      <c r="U103" s="738" t="s">
        <v>49</v>
      </c>
      <c r="V103" s="738"/>
      <c r="W103" s="738"/>
      <c r="X103" s="13"/>
      <c r="Y103" s="13"/>
      <c r="Z103" s="13"/>
      <c r="AA103" s="13"/>
      <c r="AB103" s="13"/>
      <c r="AC103" s="13"/>
      <c r="AD103" s="13"/>
      <c r="AE103" s="13"/>
      <c r="AF103" s="13"/>
      <c r="AG103" s="13"/>
      <c r="AH103" s="23"/>
      <c r="AK103" s="251"/>
      <c r="AL103" s="251"/>
      <c r="AM103" s="251"/>
      <c r="AN103" s="251"/>
      <c r="AO103" s="251"/>
      <c r="AP103" s="251"/>
      <c r="AQ103" s="251"/>
      <c r="AR103" s="251"/>
      <c r="AS103" s="251"/>
      <c r="AT103" s="251"/>
      <c r="AU103" s="251"/>
      <c r="AV103" s="251"/>
      <c r="AW103" s="251"/>
      <c r="AX103" s="251"/>
      <c r="AY103" s="251"/>
      <c r="AZ103" s="251"/>
      <c r="BA103" s="251"/>
      <c r="BB103" s="251"/>
      <c r="BC103" s="251"/>
      <c r="BD103" s="251"/>
      <c r="BE103" s="251"/>
      <c r="BF103" s="251"/>
      <c r="BG103" s="251"/>
      <c r="BH103" s="251"/>
      <c r="BI103" s="251"/>
      <c r="BJ103" s="251"/>
    </row>
    <row r="104" spans="2:62" ht="20.100000000000001" customHeight="1" x14ac:dyDescent="0.15">
      <c r="B104" s="25"/>
      <c r="C104" s="143"/>
      <c r="D104" s="143"/>
      <c r="E104" s="143"/>
      <c r="F104" s="143"/>
      <c r="G104" s="143"/>
      <c r="H104" s="143"/>
      <c r="I104" s="13"/>
      <c r="J104" s="13"/>
      <c r="K104" s="31"/>
      <c r="L104" s="13"/>
      <c r="M104" s="93"/>
      <c r="N104" s="30"/>
      <c r="O104" s="30"/>
      <c r="P104" s="30"/>
      <c r="Q104" s="30"/>
      <c r="R104" s="30"/>
      <c r="S104" s="30"/>
      <c r="T104" s="13"/>
      <c r="U104" s="13"/>
      <c r="V104" s="13"/>
      <c r="W104" s="13"/>
      <c r="X104" s="30"/>
      <c r="Y104" s="30"/>
      <c r="Z104" s="30"/>
      <c r="AA104" s="30"/>
      <c r="AB104" s="30"/>
      <c r="AC104" s="30"/>
      <c r="AD104" s="133"/>
      <c r="AE104" s="133"/>
      <c r="AF104" s="133"/>
      <c r="AG104" s="133"/>
      <c r="AH104" s="202"/>
    </row>
    <row r="105" spans="2:62" ht="20.100000000000001" customHeight="1" x14ac:dyDescent="0.15">
      <c r="B105" s="25"/>
      <c r="C105" s="196"/>
      <c r="D105" s="196"/>
      <c r="E105" s="196"/>
      <c r="F105" s="32"/>
      <c r="G105" s="32"/>
      <c r="H105" s="32"/>
      <c r="I105" s="13"/>
      <c r="J105" s="13"/>
      <c r="K105" s="31"/>
      <c r="L105" s="13"/>
      <c r="M105" s="94" t="s">
        <v>65</v>
      </c>
      <c r="N105" s="13"/>
      <c r="O105" s="13"/>
      <c r="P105" s="13"/>
      <c r="Q105" s="13"/>
      <c r="R105" s="13"/>
      <c r="S105" s="13"/>
      <c r="T105" s="13"/>
      <c r="U105" s="13"/>
      <c r="V105" s="13"/>
      <c r="W105" s="13"/>
      <c r="X105" s="196"/>
      <c r="Y105" s="196"/>
      <c r="Z105" s="196"/>
      <c r="AA105" s="32"/>
      <c r="AB105" s="32"/>
      <c r="AC105" s="32"/>
      <c r="AD105" s="133"/>
      <c r="AE105" s="133"/>
      <c r="AF105" s="133"/>
      <c r="AG105" s="133"/>
      <c r="AH105" s="202"/>
    </row>
    <row r="106" spans="2:62" ht="20.100000000000001" customHeight="1" x14ac:dyDescent="0.15">
      <c r="B106" s="25"/>
      <c r="C106" s="13"/>
      <c r="D106" s="13"/>
      <c r="E106" s="13"/>
      <c r="F106" s="13"/>
      <c r="G106" s="13"/>
      <c r="H106" s="13"/>
      <c r="I106" s="13"/>
      <c r="J106" s="13"/>
      <c r="K106" s="31"/>
      <c r="L106" s="13"/>
      <c r="M106" s="93"/>
      <c r="N106" s="13"/>
      <c r="O106" s="13"/>
      <c r="P106" s="13"/>
      <c r="Q106" s="13"/>
      <c r="R106" s="336"/>
      <c r="S106" s="336"/>
      <c r="T106" s="336"/>
      <c r="U106" s="738" t="s">
        <v>49</v>
      </c>
      <c r="V106" s="738"/>
      <c r="W106" s="738"/>
      <c r="X106" s="13"/>
      <c r="Y106" s="13"/>
      <c r="Z106" s="13"/>
      <c r="AA106" s="13"/>
      <c r="AB106" s="13"/>
      <c r="AC106" s="13"/>
      <c r="AD106" s="13"/>
      <c r="AE106" s="13"/>
      <c r="AF106" s="13"/>
      <c r="AG106" s="13"/>
      <c r="AH106" s="23"/>
    </row>
    <row r="107" spans="2:62" ht="20.100000000000001" customHeight="1" x14ac:dyDescent="0.15">
      <c r="B107" s="25"/>
      <c r="C107" s="13"/>
      <c r="D107" s="13"/>
      <c r="E107" s="13"/>
      <c r="F107" s="13"/>
      <c r="G107" s="13"/>
      <c r="H107" s="13"/>
      <c r="I107" s="13"/>
      <c r="J107" s="13"/>
      <c r="K107" s="31"/>
      <c r="L107" s="13"/>
      <c r="M107" s="93"/>
      <c r="N107" s="13"/>
      <c r="O107" s="13"/>
      <c r="P107" s="13"/>
      <c r="Q107" s="13"/>
      <c r="R107" s="13"/>
      <c r="S107" s="13"/>
      <c r="T107" s="13"/>
      <c r="U107" s="13"/>
      <c r="V107" s="13"/>
      <c r="W107" s="13"/>
      <c r="X107" s="30"/>
      <c r="Y107" s="30"/>
      <c r="Z107" s="30"/>
      <c r="AA107" s="30"/>
      <c r="AB107" s="30"/>
      <c r="AC107" s="30"/>
      <c r="AD107" s="133"/>
      <c r="AE107" s="133"/>
      <c r="AF107" s="133"/>
      <c r="AG107" s="133"/>
      <c r="AH107" s="202"/>
    </row>
    <row r="108" spans="2:62" ht="20.100000000000001" customHeight="1" x14ac:dyDescent="0.15">
      <c r="B108" s="25"/>
      <c r="C108" s="13"/>
      <c r="D108" s="13"/>
      <c r="E108" s="13"/>
      <c r="F108" s="13"/>
      <c r="G108" s="13"/>
      <c r="H108" s="13"/>
      <c r="I108" s="13"/>
      <c r="J108" s="13"/>
      <c r="K108" s="31"/>
      <c r="L108" s="13"/>
      <c r="M108" s="94" t="s">
        <v>66</v>
      </c>
      <c r="N108" s="26"/>
      <c r="O108" s="13"/>
      <c r="P108" s="13"/>
      <c r="Q108" s="13"/>
      <c r="R108" s="13"/>
      <c r="S108" s="13"/>
      <c r="T108" s="13"/>
      <c r="U108" s="13"/>
      <c r="V108" s="13"/>
      <c r="W108" s="13"/>
      <c r="X108" s="196"/>
      <c r="Y108" s="196"/>
      <c r="Z108" s="196"/>
      <c r="AA108" s="32"/>
      <c r="AB108" s="32"/>
      <c r="AC108" s="32"/>
      <c r="AD108" s="133"/>
      <c r="AE108" s="133"/>
      <c r="AF108" s="133"/>
      <c r="AG108" s="133"/>
      <c r="AH108" s="202"/>
    </row>
    <row r="109" spans="2:62" ht="20.100000000000001" customHeight="1" x14ac:dyDescent="0.15">
      <c r="B109" s="25"/>
      <c r="C109" s="13"/>
      <c r="D109" s="13"/>
      <c r="E109" s="13"/>
      <c r="F109" s="13"/>
      <c r="G109" s="13"/>
      <c r="H109" s="13"/>
      <c r="I109" s="13"/>
      <c r="J109" s="13"/>
      <c r="K109" s="13"/>
      <c r="L109" s="13"/>
      <c r="M109" s="93"/>
      <c r="N109" s="30"/>
      <c r="O109" s="13"/>
      <c r="P109" s="13"/>
      <c r="Q109" s="13"/>
      <c r="R109" s="336"/>
      <c r="S109" s="336"/>
      <c r="T109" s="336"/>
      <c r="U109" s="738" t="s">
        <v>49</v>
      </c>
      <c r="V109" s="738"/>
      <c r="W109" s="738"/>
      <c r="X109" s="13"/>
      <c r="Y109" s="13"/>
      <c r="Z109" s="13"/>
      <c r="AA109" s="13"/>
      <c r="AB109" s="13"/>
      <c r="AC109" s="13"/>
      <c r="AD109" s="13"/>
      <c r="AE109" s="13"/>
      <c r="AF109" s="13"/>
      <c r="AG109" s="13"/>
      <c r="AH109" s="23"/>
    </row>
    <row r="110" spans="2:62" ht="20.100000000000001" customHeight="1" x14ac:dyDescent="0.15">
      <c r="B110" s="25"/>
      <c r="C110" s="13"/>
      <c r="D110" s="13"/>
      <c r="E110" s="13"/>
      <c r="F110" s="13"/>
      <c r="G110" s="13"/>
      <c r="H110" s="13"/>
      <c r="I110" s="13"/>
      <c r="J110" s="13"/>
      <c r="K110" s="13"/>
      <c r="L110" s="13"/>
      <c r="M110" s="93"/>
      <c r="N110" s="196"/>
      <c r="O110" s="196"/>
      <c r="P110" s="196"/>
      <c r="Q110" s="32"/>
      <c r="R110" s="32"/>
      <c r="S110" s="32"/>
      <c r="T110" s="13"/>
      <c r="U110" s="13"/>
      <c r="V110" s="13"/>
      <c r="W110" s="13"/>
      <c r="X110" s="30"/>
      <c r="Y110" s="30"/>
      <c r="Z110" s="30"/>
      <c r="AA110" s="179"/>
      <c r="AB110" s="179"/>
      <c r="AC110" s="179"/>
      <c r="AD110" s="13"/>
      <c r="AE110" s="13"/>
      <c r="AF110" s="13"/>
      <c r="AG110" s="13"/>
      <c r="AH110" s="23"/>
    </row>
    <row r="111" spans="2:62" ht="20.100000000000001" customHeight="1" x14ac:dyDescent="0.15">
      <c r="B111" s="25"/>
      <c r="C111" s="13"/>
      <c r="D111" s="13"/>
      <c r="E111" s="13"/>
      <c r="F111" s="13"/>
      <c r="G111" s="13"/>
      <c r="H111" s="13"/>
      <c r="I111" s="13"/>
      <c r="J111" s="13"/>
      <c r="K111" s="13"/>
      <c r="L111" s="13"/>
      <c r="M111" s="93" t="s">
        <v>248</v>
      </c>
      <c r="N111" s="196"/>
      <c r="O111" s="13"/>
      <c r="P111" s="13"/>
      <c r="Q111" s="13"/>
      <c r="R111" s="13"/>
      <c r="S111" s="13"/>
      <c r="T111" s="13"/>
      <c r="U111" s="13"/>
      <c r="V111" s="13"/>
      <c r="W111" s="13"/>
      <c r="X111" s="30"/>
      <c r="Y111" s="30"/>
      <c r="Z111" s="30"/>
      <c r="AA111" s="179"/>
      <c r="AB111" s="179"/>
      <c r="AC111" s="179"/>
      <c r="AD111" s="13"/>
      <c r="AE111" s="13"/>
      <c r="AF111" s="13"/>
      <c r="AG111" s="13"/>
      <c r="AH111" s="23"/>
    </row>
    <row r="112" spans="2:62" ht="20.100000000000001" customHeight="1" x14ac:dyDescent="0.15">
      <c r="B112" s="25"/>
      <c r="C112" s="13"/>
      <c r="D112" s="13"/>
      <c r="E112" s="13"/>
      <c r="F112" s="13"/>
      <c r="G112" s="13"/>
      <c r="H112" s="13"/>
      <c r="I112" s="13"/>
      <c r="J112" s="13"/>
      <c r="K112" s="13"/>
      <c r="L112" s="13"/>
      <c r="M112" s="93"/>
      <c r="N112" s="196"/>
      <c r="O112" s="13"/>
      <c r="P112" s="13"/>
      <c r="Q112" s="13"/>
      <c r="R112" s="336"/>
      <c r="S112" s="336"/>
      <c r="T112" s="336"/>
      <c r="U112" s="738" t="s">
        <v>49</v>
      </c>
      <c r="V112" s="738"/>
      <c r="W112" s="738"/>
      <c r="X112" s="30"/>
      <c r="Y112" s="30"/>
      <c r="Z112" s="30"/>
      <c r="AA112" s="179"/>
      <c r="AB112" s="179"/>
      <c r="AC112" s="179"/>
      <c r="AD112" s="13"/>
      <c r="AE112" s="13"/>
      <c r="AF112" s="13"/>
      <c r="AG112" s="13"/>
      <c r="AH112" s="23"/>
    </row>
    <row r="113" spans="2:62" ht="20.100000000000001" customHeight="1" x14ac:dyDescent="0.15">
      <c r="B113" s="25"/>
      <c r="C113" s="13"/>
      <c r="D113" s="13"/>
      <c r="E113" s="13"/>
      <c r="F113" s="13"/>
      <c r="G113" s="13"/>
      <c r="H113" s="13"/>
      <c r="I113" s="13"/>
      <c r="J113" s="13"/>
      <c r="K113" s="13"/>
      <c r="L113" s="13"/>
      <c r="M113" s="93"/>
      <c r="N113" s="196"/>
      <c r="O113" s="196"/>
      <c r="P113" s="196"/>
      <c r="Q113" s="32"/>
      <c r="R113" s="32"/>
      <c r="S113" s="32"/>
      <c r="T113" s="13"/>
      <c r="U113" s="13"/>
      <c r="V113" s="13"/>
      <c r="W113" s="13"/>
      <c r="X113" s="30"/>
      <c r="Y113" s="30"/>
      <c r="Z113" s="30"/>
      <c r="AA113" s="179"/>
      <c r="AB113" s="179"/>
      <c r="AC113" s="179"/>
      <c r="AD113" s="13"/>
      <c r="AE113" s="13"/>
      <c r="AF113" s="13"/>
      <c r="AG113" s="13"/>
      <c r="AH113" s="23"/>
    </row>
    <row r="114" spans="2:62" ht="20.100000000000001" customHeight="1" x14ac:dyDescent="0.15">
      <c r="B114" s="25"/>
      <c r="C114" s="13"/>
      <c r="D114" s="13"/>
      <c r="E114" s="13"/>
      <c r="F114" s="13"/>
      <c r="G114" s="13"/>
      <c r="H114" s="13"/>
      <c r="I114" s="13"/>
      <c r="J114" s="13"/>
      <c r="K114" s="13"/>
      <c r="L114" s="13"/>
      <c r="M114" s="93" t="s">
        <v>67</v>
      </c>
      <c r="N114" s="196"/>
      <c r="O114" s="13"/>
      <c r="P114" s="30" t="s">
        <v>275</v>
      </c>
      <c r="Q114" s="30"/>
      <c r="R114" s="30"/>
      <c r="S114" s="30"/>
      <c r="T114" s="889"/>
      <c r="U114" s="889"/>
      <c r="V114" s="889"/>
      <c r="W114" s="889"/>
      <c r="X114" s="889"/>
      <c r="Y114" s="889"/>
      <c r="Z114" s="889"/>
      <c r="AA114" s="889"/>
      <c r="AB114" s="889"/>
      <c r="AC114" s="179"/>
      <c r="AD114" s="30" t="s">
        <v>68</v>
      </c>
      <c r="AE114" s="13"/>
      <c r="AF114" s="13"/>
      <c r="AG114" s="13"/>
      <c r="AH114" s="23"/>
      <c r="AK114" s="251"/>
      <c r="AL114" s="251"/>
      <c r="AM114" s="251"/>
      <c r="AN114" s="251"/>
      <c r="AO114" s="251"/>
      <c r="AP114" s="251"/>
      <c r="AQ114" s="251"/>
      <c r="AR114" s="251"/>
      <c r="AS114" s="251"/>
      <c r="AT114" s="251"/>
      <c r="AU114" s="251"/>
      <c r="AV114" s="251"/>
      <c r="AW114" s="251"/>
      <c r="AX114" s="251"/>
      <c r="AY114" s="251"/>
      <c r="AZ114" s="251"/>
      <c r="BA114" s="251"/>
      <c r="BB114" s="251"/>
      <c r="BC114" s="251"/>
      <c r="BD114" s="251"/>
      <c r="BE114" s="251"/>
      <c r="BF114" s="251"/>
      <c r="BG114" s="251"/>
      <c r="BH114" s="251"/>
      <c r="BI114" s="251"/>
      <c r="BJ114" s="251"/>
    </row>
    <row r="115" spans="2:62" ht="20.100000000000001" customHeight="1" x14ac:dyDescent="0.15">
      <c r="B115" s="25"/>
      <c r="C115" s="13"/>
      <c r="D115" s="13"/>
      <c r="E115" s="13"/>
      <c r="F115" s="13"/>
      <c r="G115" s="13"/>
      <c r="H115" s="13"/>
      <c r="I115" s="13"/>
      <c r="J115" s="13"/>
      <c r="K115" s="13"/>
      <c r="L115" s="13"/>
      <c r="M115" s="13"/>
      <c r="N115" s="196"/>
      <c r="O115" s="13"/>
      <c r="P115" s="13"/>
      <c r="Q115" s="13"/>
      <c r="R115" s="336"/>
      <c r="S115" s="336"/>
      <c r="T115" s="336"/>
      <c r="U115" s="738" t="s">
        <v>49</v>
      </c>
      <c r="V115" s="738"/>
      <c r="W115" s="738"/>
      <c r="X115" s="30"/>
      <c r="Y115" s="30"/>
      <c r="Z115" s="30"/>
      <c r="AA115" s="179"/>
      <c r="AB115" s="179"/>
      <c r="AC115" s="179"/>
      <c r="AD115" s="13"/>
      <c r="AE115" s="13"/>
      <c r="AF115" s="13"/>
      <c r="AG115" s="13"/>
      <c r="AH115" s="23"/>
    </row>
    <row r="116" spans="2:62" x14ac:dyDescent="0.15">
      <c r="B116" s="25"/>
      <c r="C116" s="13"/>
      <c r="D116" s="13"/>
      <c r="E116" s="13"/>
      <c r="F116" s="13"/>
      <c r="G116" s="13"/>
      <c r="H116" s="13"/>
      <c r="I116" s="13"/>
      <c r="J116" s="13"/>
      <c r="K116" s="13"/>
      <c r="L116" s="13"/>
      <c r="M116" s="13"/>
      <c r="N116" s="196"/>
      <c r="O116" s="196"/>
      <c r="P116" s="196"/>
      <c r="Q116" s="32"/>
      <c r="R116" s="32"/>
      <c r="S116" s="32"/>
      <c r="T116" s="13"/>
      <c r="U116" s="13"/>
      <c r="V116" s="13"/>
      <c r="W116" s="13"/>
      <c r="X116" s="30"/>
      <c r="Y116" s="30"/>
      <c r="Z116" s="30"/>
      <c r="AA116" s="179"/>
      <c r="AB116" s="179"/>
      <c r="AC116" s="179"/>
      <c r="AD116" s="13"/>
      <c r="AE116" s="13"/>
      <c r="AF116" s="13"/>
      <c r="AG116" s="13"/>
      <c r="AH116" s="23"/>
    </row>
    <row r="117" spans="2:62" x14ac:dyDescent="0.15">
      <c r="B117" s="25"/>
      <c r="C117" s="13"/>
      <c r="D117" s="13"/>
      <c r="E117" s="13"/>
      <c r="F117" s="13"/>
      <c r="G117" s="13"/>
      <c r="H117" s="13"/>
      <c r="I117" s="13"/>
      <c r="J117" s="13"/>
      <c r="K117" s="13"/>
      <c r="L117" s="13"/>
      <c r="M117" s="13"/>
      <c r="N117" s="196"/>
      <c r="O117" s="196"/>
      <c r="P117" s="196"/>
      <c r="Q117" s="32"/>
      <c r="R117" s="32"/>
      <c r="S117" s="32"/>
      <c r="T117" s="13"/>
      <c r="U117" s="13"/>
      <c r="V117" s="13"/>
      <c r="W117" s="13"/>
      <c r="X117" s="30"/>
      <c r="Y117" s="30"/>
      <c r="Z117" s="30"/>
      <c r="AA117" s="179"/>
      <c r="AB117" s="179"/>
      <c r="AC117" s="179"/>
      <c r="AD117" s="13"/>
      <c r="AE117" s="13"/>
      <c r="AF117" s="13"/>
      <c r="AG117" s="13"/>
      <c r="AH117" s="23"/>
    </row>
    <row r="118" spans="2:62" x14ac:dyDescent="0.15">
      <c r="B118" s="25"/>
      <c r="C118" s="13"/>
      <c r="D118" s="13"/>
      <c r="E118" s="13"/>
      <c r="F118" s="13"/>
      <c r="G118" s="13"/>
      <c r="H118" s="13"/>
      <c r="I118" s="13"/>
      <c r="J118" s="13"/>
      <c r="K118" s="13"/>
      <c r="L118" s="13"/>
      <c r="M118" s="13"/>
      <c r="N118" s="196"/>
      <c r="O118" s="196"/>
      <c r="P118" s="196"/>
      <c r="Q118" s="32"/>
      <c r="R118" s="32"/>
      <c r="S118" s="32"/>
      <c r="T118" s="13"/>
      <c r="U118" s="13"/>
      <c r="V118" s="13"/>
      <c r="W118" s="13"/>
      <c r="X118" s="30"/>
      <c r="Y118" s="30"/>
      <c r="Z118" s="30"/>
      <c r="AA118" s="179"/>
      <c r="AB118" s="179"/>
      <c r="AC118" s="179"/>
      <c r="AD118" s="13"/>
      <c r="AE118" s="13"/>
      <c r="AF118" s="13"/>
      <c r="AG118" s="13"/>
      <c r="AH118" s="23"/>
    </row>
    <row r="119" spans="2:62" x14ac:dyDescent="0.15">
      <c r="B119" s="25"/>
      <c r="C119" s="13"/>
      <c r="D119" s="13"/>
      <c r="E119" s="13"/>
      <c r="F119" s="13"/>
      <c r="G119" s="13"/>
      <c r="H119" s="13"/>
      <c r="I119" s="13"/>
      <c r="J119" s="13"/>
      <c r="K119" s="13"/>
      <c r="L119" s="13"/>
      <c r="M119" s="13"/>
      <c r="N119" s="196"/>
      <c r="O119" s="196"/>
      <c r="P119" s="196"/>
      <c r="Q119" s="32"/>
      <c r="R119" s="32"/>
      <c r="S119" s="32"/>
      <c r="T119" s="13"/>
      <c r="U119" s="13"/>
      <c r="V119" s="13"/>
      <c r="W119" s="13"/>
      <c r="X119" s="30"/>
      <c r="Y119" s="30"/>
      <c r="Z119" s="30"/>
      <c r="AA119" s="179"/>
      <c r="AB119" s="179"/>
      <c r="AC119" s="179"/>
      <c r="AD119" s="13"/>
      <c r="AE119" s="13"/>
      <c r="AF119" s="13"/>
      <c r="AG119" s="13"/>
      <c r="AH119" s="23"/>
    </row>
    <row r="120" spans="2:62" x14ac:dyDescent="0.15">
      <c r="B120" s="25"/>
      <c r="C120" s="13"/>
      <c r="D120" s="13"/>
      <c r="E120" s="13"/>
      <c r="F120" s="13"/>
      <c r="G120" s="13"/>
      <c r="H120" s="13"/>
      <c r="I120" s="13"/>
      <c r="J120" s="13"/>
      <c r="K120" s="13"/>
      <c r="L120" s="13"/>
      <c r="M120" s="13"/>
      <c r="N120" s="196"/>
      <c r="O120" s="196"/>
      <c r="P120" s="196"/>
      <c r="Q120" s="32"/>
      <c r="R120" s="32"/>
      <c r="S120" s="32"/>
      <c r="T120" s="13"/>
      <c r="U120" s="13"/>
      <c r="V120" s="13"/>
      <c r="W120" s="13"/>
      <c r="X120" s="30"/>
      <c r="Y120" s="30"/>
      <c r="Z120" s="30"/>
      <c r="AA120" s="179"/>
      <c r="AB120" s="179"/>
      <c r="AC120" s="179"/>
      <c r="AD120" s="13"/>
      <c r="AE120" s="13"/>
      <c r="AF120" s="13"/>
      <c r="AG120" s="13"/>
      <c r="AH120" s="23"/>
    </row>
    <row r="121" spans="2:62" ht="13.15" customHeight="1" x14ac:dyDescent="0.15">
      <c r="B121" s="25"/>
      <c r="C121" s="13"/>
      <c r="D121" s="13"/>
      <c r="E121" s="13"/>
      <c r="F121" s="13"/>
      <c r="G121" s="13"/>
      <c r="H121" s="13"/>
      <c r="I121" s="13"/>
      <c r="J121" s="13"/>
      <c r="K121" s="13"/>
      <c r="L121" s="13"/>
      <c r="M121" s="13"/>
      <c r="N121" s="196"/>
      <c r="O121" s="196"/>
      <c r="P121" s="196"/>
      <c r="Q121" s="32"/>
      <c r="R121" s="32"/>
      <c r="S121" s="32"/>
      <c r="T121" s="13"/>
      <c r="U121" s="13"/>
      <c r="V121" s="13"/>
      <c r="W121" s="13"/>
      <c r="X121" s="30"/>
      <c r="Y121" s="30"/>
      <c r="Z121" s="30"/>
      <c r="AA121" s="179"/>
      <c r="AB121" s="179"/>
      <c r="AC121" s="179"/>
      <c r="AD121" s="13"/>
      <c r="AE121" s="13"/>
      <c r="AF121" s="13"/>
      <c r="AG121" s="13"/>
      <c r="AH121" s="23"/>
      <c r="AL121" s="257"/>
      <c r="AM121" s="257"/>
      <c r="AN121" s="257"/>
      <c r="AO121" s="257"/>
      <c r="AP121" s="257"/>
      <c r="AQ121" s="257"/>
      <c r="AR121" s="257"/>
      <c r="AS121" s="257"/>
      <c r="AT121" s="257"/>
      <c r="AU121" s="257"/>
      <c r="AV121" s="257"/>
      <c r="AW121" s="257"/>
      <c r="AX121" s="257"/>
      <c r="AY121" s="257"/>
      <c r="AZ121" s="257"/>
      <c r="BA121" s="257"/>
      <c r="BB121" s="257"/>
      <c r="BC121" s="257"/>
      <c r="BD121" s="257"/>
      <c r="BE121" s="257"/>
      <c r="BF121" s="257"/>
      <c r="BG121" s="257"/>
      <c r="BH121" s="257"/>
      <c r="BI121" s="257"/>
      <c r="BJ121" s="257"/>
    </row>
    <row r="122" spans="2:62" ht="13.15" customHeight="1" x14ac:dyDescent="0.15">
      <c r="B122" s="25"/>
      <c r="C122" s="13"/>
      <c r="D122" s="13"/>
      <c r="E122" s="13"/>
      <c r="F122" s="13"/>
      <c r="G122" s="13"/>
      <c r="H122" s="13"/>
      <c r="I122" s="13"/>
      <c r="J122" s="13"/>
      <c r="K122" s="13"/>
      <c r="L122" s="13"/>
      <c r="M122" s="13"/>
      <c r="N122" s="13"/>
      <c r="O122" s="13"/>
      <c r="P122" s="13"/>
      <c r="Q122" s="13"/>
      <c r="S122" s="13"/>
      <c r="U122" s="13"/>
      <c r="V122" s="13"/>
      <c r="W122" s="13"/>
      <c r="X122" s="13"/>
      <c r="Y122" s="13"/>
      <c r="Z122" s="13"/>
      <c r="AA122" s="13"/>
      <c r="AB122" s="13"/>
      <c r="AC122" s="13"/>
      <c r="AD122" s="13"/>
      <c r="AE122" s="13"/>
      <c r="AF122" s="13"/>
      <c r="AG122" s="13"/>
      <c r="AH122" s="23"/>
      <c r="AK122" s="251"/>
      <c r="AL122" s="251"/>
      <c r="AM122" s="251"/>
      <c r="AN122" s="251"/>
      <c r="AO122" s="251"/>
      <c r="AP122" s="251"/>
      <c r="AQ122" s="251"/>
      <c r="AR122" s="251"/>
      <c r="AS122" s="251"/>
      <c r="AT122" s="251"/>
      <c r="AU122" s="251"/>
      <c r="AV122" s="251"/>
      <c r="AW122" s="251"/>
      <c r="AX122" s="251"/>
      <c r="AY122" s="251"/>
      <c r="AZ122" s="251"/>
      <c r="BA122" s="251"/>
      <c r="BB122" s="251"/>
      <c r="BC122" s="251"/>
      <c r="BD122" s="251"/>
      <c r="BE122" s="251"/>
      <c r="BF122" s="251"/>
      <c r="BG122" s="251"/>
      <c r="BH122" s="251"/>
      <c r="BI122" s="251"/>
      <c r="BJ122" s="251"/>
    </row>
    <row r="123" spans="2:62" ht="18" customHeight="1" x14ac:dyDescent="0.15">
      <c r="B123" s="442" t="s">
        <v>87</v>
      </c>
      <c r="C123" s="301" t="s">
        <v>52</v>
      </c>
      <c r="D123" s="302"/>
      <c r="E123" s="302"/>
      <c r="F123" s="302"/>
      <c r="G123" s="302"/>
      <c r="H123" s="302"/>
      <c r="I123" s="302"/>
      <c r="J123" s="303"/>
      <c r="K123" s="447" t="s">
        <v>172</v>
      </c>
      <c r="L123" s="448"/>
      <c r="M123" s="448"/>
      <c r="N123" s="448"/>
      <c r="O123" s="448"/>
      <c r="P123" s="448"/>
      <c r="Q123" s="448"/>
      <c r="R123" s="448"/>
      <c r="S123" s="735" t="s">
        <v>52</v>
      </c>
      <c r="T123" s="736"/>
      <c r="U123" s="736"/>
      <c r="V123" s="736"/>
      <c r="W123" s="736"/>
      <c r="X123" s="736"/>
      <c r="Y123" s="736"/>
      <c r="Z123" s="737"/>
      <c r="AA123" s="447" t="s">
        <v>172</v>
      </c>
      <c r="AB123" s="448"/>
      <c r="AC123" s="448"/>
      <c r="AD123" s="448"/>
      <c r="AE123" s="448"/>
      <c r="AF123" s="448"/>
      <c r="AG123" s="448"/>
      <c r="AH123" s="509"/>
      <c r="AL123" s="270" t="str">
        <f>IF(C102&gt;0,"「土質等」欄は、貴社の価格表等で使用している分類名称を入力してください。「料金」は、整数で入力してください。「1,000～1,200」や「約500」のような入力はできません。幅がある場合は、平均値を入力してください。単位ｍ３にあわせて換算してください。","")</f>
        <v/>
      </c>
      <c r="AM123" s="270"/>
      <c r="AN123" s="270"/>
      <c r="AO123" s="270"/>
      <c r="AP123" s="270"/>
      <c r="AQ123" s="270"/>
      <c r="AR123" s="270"/>
      <c r="AS123" s="270"/>
      <c r="AT123" s="270"/>
      <c r="AU123" s="270"/>
      <c r="AV123" s="270"/>
      <c r="AW123" s="270"/>
      <c r="AX123" s="270"/>
      <c r="AY123" s="270"/>
      <c r="AZ123" s="270"/>
      <c r="BA123" s="270"/>
      <c r="BB123" s="270"/>
      <c r="BC123" s="270"/>
      <c r="BD123" s="270"/>
      <c r="BE123" s="270"/>
      <c r="BF123" s="270"/>
      <c r="BG123" s="270"/>
      <c r="BH123" s="270"/>
      <c r="BI123" s="270"/>
      <c r="BJ123" s="270"/>
    </row>
    <row r="124" spans="2:62" ht="21.95" customHeight="1" x14ac:dyDescent="0.15">
      <c r="B124" s="443"/>
      <c r="C124" s="391"/>
      <c r="D124" s="392"/>
      <c r="E124" s="392"/>
      <c r="F124" s="392"/>
      <c r="G124" s="392"/>
      <c r="H124" s="392"/>
      <c r="I124" s="392"/>
      <c r="J124" s="393"/>
      <c r="K124" s="727"/>
      <c r="L124" s="728"/>
      <c r="M124" s="728"/>
      <c r="N124" s="728"/>
      <c r="O124" s="728"/>
      <c r="P124" s="280" t="s">
        <v>171</v>
      </c>
      <c r="Q124" s="280"/>
      <c r="R124" s="280"/>
      <c r="S124" s="734"/>
      <c r="T124" s="392"/>
      <c r="U124" s="392"/>
      <c r="V124" s="392"/>
      <c r="W124" s="392"/>
      <c r="X124" s="392"/>
      <c r="Y124" s="392"/>
      <c r="Z124" s="393"/>
      <c r="AA124" s="727"/>
      <c r="AB124" s="728"/>
      <c r="AC124" s="728"/>
      <c r="AD124" s="728"/>
      <c r="AE124" s="728"/>
      <c r="AF124" s="280" t="s">
        <v>171</v>
      </c>
      <c r="AG124" s="280"/>
      <c r="AH124" s="450"/>
      <c r="AK124" s="259"/>
      <c r="AL124" s="270"/>
      <c r="AM124" s="270"/>
      <c r="AN124" s="270"/>
      <c r="AO124" s="270"/>
      <c r="AP124" s="270"/>
      <c r="AQ124" s="270"/>
      <c r="AR124" s="270"/>
      <c r="AS124" s="270"/>
      <c r="AT124" s="270"/>
      <c r="AU124" s="270"/>
      <c r="AV124" s="270"/>
      <c r="AW124" s="270"/>
      <c r="AX124" s="270"/>
      <c r="AY124" s="270"/>
      <c r="AZ124" s="270"/>
      <c r="BA124" s="270"/>
      <c r="BB124" s="270"/>
      <c r="BC124" s="270"/>
      <c r="BD124" s="270"/>
      <c r="BE124" s="270"/>
      <c r="BF124" s="270"/>
      <c r="BG124" s="270"/>
      <c r="BH124" s="270"/>
      <c r="BI124" s="270"/>
      <c r="BJ124" s="270"/>
    </row>
    <row r="125" spans="2:62" ht="21.95" customHeight="1" x14ac:dyDescent="0.15">
      <c r="B125" s="443"/>
      <c r="C125" s="391"/>
      <c r="D125" s="392"/>
      <c r="E125" s="392"/>
      <c r="F125" s="392"/>
      <c r="G125" s="392"/>
      <c r="H125" s="392"/>
      <c r="I125" s="392"/>
      <c r="J125" s="393"/>
      <c r="K125" s="727"/>
      <c r="L125" s="728"/>
      <c r="M125" s="728"/>
      <c r="N125" s="728"/>
      <c r="O125" s="728"/>
      <c r="P125" s="280" t="s">
        <v>171</v>
      </c>
      <c r="Q125" s="280"/>
      <c r="R125" s="280"/>
      <c r="S125" s="734"/>
      <c r="T125" s="392"/>
      <c r="U125" s="392"/>
      <c r="V125" s="392"/>
      <c r="W125" s="392"/>
      <c r="X125" s="392"/>
      <c r="Y125" s="392"/>
      <c r="Z125" s="393"/>
      <c r="AA125" s="727"/>
      <c r="AB125" s="728"/>
      <c r="AC125" s="728"/>
      <c r="AD125" s="728"/>
      <c r="AE125" s="728"/>
      <c r="AF125" s="280" t="s">
        <v>171</v>
      </c>
      <c r="AG125" s="280"/>
      <c r="AH125" s="450"/>
      <c r="AK125" s="259"/>
      <c r="AL125" s="270"/>
      <c r="AM125" s="270"/>
      <c r="AN125" s="270"/>
      <c r="AO125" s="270"/>
      <c r="AP125" s="270"/>
      <c r="AQ125" s="270"/>
      <c r="AR125" s="270"/>
      <c r="AS125" s="270"/>
      <c r="AT125" s="270"/>
      <c r="AU125" s="270"/>
      <c r="AV125" s="270"/>
      <c r="AW125" s="270"/>
      <c r="AX125" s="270"/>
      <c r="AY125" s="270"/>
      <c r="AZ125" s="270"/>
      <c r="BA125" s="270"/>
      <c r="BB125" s="270"/>
      <c r="BC125" s="270"/>
      <c r="BD125" s="270"/>
      <c r="BE125" s="270"/>
      <c r="BF125" s="270"/>
      <c r="BG125" s="270"/>
      <c r="BH125" s="270"/>
      <c r="BI125" s="270"/>
      <c r="BJ125" s="270"/>
    </row>
    <row r="126" spans="2:62" ht="21.95" customHeight="1" x14ac:dyDescent="0.15">
      <c r="B126" s="443"/>
      <c r="C126" s="391"/>
      <c r="D126" s="392"/>
      <c r="E126" s="392"/>
      <c r="F126" s="392"/>
      <c r="G126" s="392"/>
      <c r="H126" s="392"/>
      <c r="I126" s="392"/>
      <c r="J126" s="393"/>
      <c r="K126" s="727"/>
      <c r="L126" s="728"/>
      <c r="M126" s="728"/>
      <c r="N126" s="728"/>
      <c r="O126" s="728"/>
      <c r="P126" s="280" t="s">
        <v>171</v>
      </c>
      <c r="Q126" s="280"/>
      <c r="R126" s="280"/>
      <c r="S126" s="734"/>
      <c r="T126" s="392"/>
      <c r="U126" s="392"/>
      <c r="V126" s="392"/>
      <c r="W126" s="392"/>
      <c r="X126" s="392"/>
      <c r="Y126" s="392"/>
      <c r="Z126" s="393"/>
      <c r="AA126" s="727"/>
      <c r="AB126" s="728"/>
      <c r="AC126" s="728"/>
      <c r="AD126" s="728"/>
      <c r="AE126" s="728"/>
      <c r="AF126" s="280" t="s">
        <v>171</v>
      </c>
      <c r="AG126" s="280"/>
      <c r="AH126" s="450"/>
      <c r="AK126" s="251"/>
      <c r="AL126" s="251"/>
      <c r="AM126" s="251"/>
      <c r="AN126" s="251"/>
      <c r="AO126" s="251"/>
      <c r="AP126" s="251"/>
      <c r="AQ126" s="251"/>
      <c r="AR126" s="251"/>
      <c r="AS126" s="251"/>
      <c r="AT126" s="251"/>
      <c r="AU126" s="251"/>
      <c r="AV126" s="251"/>
      <c r="AW126" s="251"/>
      <c r="AX126" s="251"/>
      <c r="AY126" s="251"/>
      <c r="AZ126" s="251"/>
      <c r="BA126" s="251"/>
      <c r="BB126" s="251"/>
      <c r="BC126" s="251"/>
      <c r="BD126" s="251"/>
      <c r="BE126" s="251"/>
      <c r="BF126" s="251"/>
      <c r="BG126" s="251"/>
      <c r="BH126" s="251"/>
      <c r="BI126" s="251"/>
      <c r="BJ126" s="251"/>
    </row>
    <row r="127" spans="2:62" ht="21.95" customHeight="1" x14ac:dyDescent="0.15">
      <c r="B127" s="443"/>
      <c r="C127" s="391"/>
      <c r="D127" s="392"/>
      <c r="E127" s="392"/>
      <c r="F127" s="392"/>
      <c r="G127" s="392"/>
      <c r="H127" s="392"/>
      <c r="I127" s="392"/>
      <c r="J127" s="393"/>
      <c r="K127" s="727"/>
      <c r="L127" s="728"/>
      <c r="M127" s="728"/>
      <c r="N127" s="728"/>
      <c r="O127" s="728"/>
      <c r="P127" s="280" t="s">
        <v>171</v>
      </c>
      <c r="Q127" s="280"/>
      <c r="R127" s="280"/>
      <c r="S127" s="734"/>
      <c r="T127" s="392"/>
      <c r="U127" s="392"/>
      <c r="V127" s="392"/>
      <c r="W127" s="392"/>
      <c r="X127" s="392"/>
      <c r="Y127" s="392"/>
      <c r="Z127" s="393"/>
      <c r="AA127" s="727"/>
      <c r="AB127" s="728"/>
      <c r="AC127" s="728"/>
      <c r="AD127" s="728"/>
      <c r="AE127" s="728"/>
      <c r="AF127" s="280" t="s">
        <v>171</v>
      </c>
      <c r="AG127" s="280"/>
      <c r="AH127" s="450"/>
      <c r="AK127" s="251"/>
      <c r="AL127" s="251"/>
      <c r="AM127" s="251"/>
      <c r="AN127" s="251"/>
      <c r="AO127" s="251"/>
      <c r="AP127" s="251"/>
      <c r="AQ127" s="251"/>
      <c r="AR127" s="251"/>
      <c r="AS127" s="251"/>
      <c r="AT127" s="251"/>
      <c r="AU127" s="251"/>
      <c r="AV127" s="251"/>
      <c r="AW127" s="251"/>
      <c r="AX127" s="251"/>
      <c r="AY127" s="251"/>
      <c r="AZ127" s="251"/>
      <c r="BA127" s="251"/>
      <c r="BB127" s="251"/>
      <c r="BC127" s="251"/>
      <c r="BD127" s="251"/>
      <c r="BE127" s="251"/>
      <c r="BF127" s="251"/>
      <c r="BG127" s="251"/>
      <c r="BH127" s="251"/>
      <c r="BI127" s="251"/>
      <c r="BJ127" s="251"/>
    </row>
    <row r="128" spans="2:62" ht="21.95" customHeight="1" x14ac:dyDescent="0.15">
      <c r="B128" s="443"/>
      <c r="C128" s="391"/>
      <c r="D128" s="392"/>
      <c r="E128" s="392"/>
      <c r="F128" s="392"/>
      <c r="G128" s="392"/>
      <c r="H128" s="392"/>
      <c r="I128" s="392"/>
      <c r="J128" s="393"/>
      <c r="K128" s="727"/>
      <c r="L128" s="728"/>
      <c r="M128" s="728"/>
      <c r="N128" s="728"/>
      <c r="O128" s="728"/>
      <c r="P128" s="280" t="s">
        <v>171</v>
      </c>
      <c r="Q128" s="280"/>
      <c r="R128" s="280"/>
      <c r="S128" s="734"/>
      <c r="T128" s="392"/>
      <c r="U128" s="392"/>
      <c r="V128" s="392"/>
      <c r="W128" s="392"/>
      <c r="X128" s="392"/>
      <c r="Y128" s="392"/>
      <c r="Z128" s="393"/>
      <c r="AA128" s="727"/>
      <c r="AB128" s="728"/>
      <c r="AC128" s="728"/>
      <c r="AD128" s="728"/>
      <c r="AE128" s="728"/>
      <c r="AF128" s="280" t="s">
        <v>171</v>
      </c>
      <c r="AG128" s="280"/>
      <c r="AH128" s="450"/>
      <c r="AK128" s="251"/>
      <c r="AL128" s="251"/>
      <c r="AM128" s="251"/>
      <c r="AN128" s="251"/>
      <c r="AO128" s="251"/>
      <c r="AP128" s="251"/>
      <c r="AQ128" s="251"/>
      <c r="AR128" s="251"/>
      <c r="AS128" s="251"/>
      <c r="AT128" s="251"/>
      <c r="AU128" s="251"/>
      <c r="AV128" s="251"/>
      <c r="AW128" s="251"/>
      <c r="AX128" s="251"/>
      <c r="AY128" s="251"/>
      <c r="AZ128" s="251"/>
      <c r="BA128" s="251"/>
      <c r="BB128" s="251"/>
      <c r="BC128" s="251"/>
      <c r="BD128" s="251"/>
      <c r="BE128" s="251"/>
      <c r="BF128" s="251"/>
      <c r="BG128" s="251"/>
      <c r="BH128" s="251"/>
      <c r="BI128" s="251"/>
      <c r="BJ128" s="251"/>
    </row>
    <row r="129" spans="1:64" ht="21.95" customHeight="1" x14ac:dyDescent="0.15">
      <c r="B129" s="443"/>
      <c r="C129" s="391"/>
      <c r="D129" s="392"/>
      <c r="E129" s="392"/>
      <c r="F129" s="392"/>
      <c r="G129" s="392"/>
      <c r="H129" s="392"/>
      <c r="I129" s="392"/>
      <c r="J129" s="393"/>
      <c r="K129" s="727"/>
      <c r="L129" s="728"/>
      <c r="M129" s="728"/>
      <c r="N129" s="728"/>
      <c r="O129" s="728"/>
      <c r="P129" s="280" t="s">
        <v>171</v>
      </c>
      <c r="Q129" s="280"/>
      <c r="R129" s="280"/>
      <c r="S129" s="734"/>
      <c r="T129" s="392"/>
      <c r="U129" s="392"/>
      <c r="V129" s="392"/>
      <c r="W129" s="392"/>
      <c r="X129" s="392"/>
      <c r="Y129" s="392"/>
      <c r="Z129" s="393"/>
      <c r="AA129" s="727"/>
      <c r="AB129" s="728"/>
      <c r="AC129" s="728"/>
      <c r="AD129" s="728"/>
      <c r="AE129" s="728"/>
      <c r="AF129" s="280" t="s">
        <v>171</v>
      </c>
      <c r="AG129" s="280"/>
      <c r="AH129" s="450"/>
      <c r="AK129" s="251"/>
      <c r="AL129" s="251"/>
      <c r="AM129" s="251"/>
      <c r="AN129" s="251"/>
      <c r="AO129" s="251"/>
      <c r="AP129" s="251"/>
      <c r="AQ129" s="251"/>
      <c r="AR129" s="251"/>
      <c r="AS129" s="251"/>
      <c r="AT129" s="251"/>
      <c r="AU129" s="251"/>
      <c r="AV129" s="251"/>
      <c r="AW129" s="251"/>
      <c r="AX129" s="251"/>
      <c r="AY129" s="251"/>
      <c r="AZ129" s="251"/>
      <c r="BA129" s="251"/>
      <c r="BB129" s="251"/>
      <c r="BC129" s="251"/>
      <c r="BD129" s="251"/>
      <c r="BE129" s="251"/>
      <c r="BF129" s="251"/>
      <c r="BG129" s="251"/>
      <c r="BH129" s="251"/>
      <c r="BI129" s="251"/>
      <c r="BJ129" s="251"/>
    </row>
    <row r="130" spans="1:64" ht="21.95" customHeight="1" thickBot="1" x14ac:dyDescent="0.2">
      <c r="B130" s="444"/>
      <c r="C130" s="364"/>
      <c r="D130" s="365"/>
      <c r="E130" s="365"/>
      <c r="F130" s="365"/>
      <c r="G130" s="365"/>
      <c r="H130" s="365"/>
      <c r="I130" s="365"/>
      <c r="J130" s="366"/>
      <c r="K130" s="729"/>
      <c r="L130" s="730"/>
      <c r="M130" s="730"/>
      <c r="N130" s="730"/>
      <c r="O130" s="730"/>
      <c r="P130" s="731" t="s">
        <v>171</v>
      </c>
      <c r="Q130" s="731"/>
      <c r="R130" s="732"/>
      <c r="S130" s="364"/>
      <c r="T130" s="365"/>
      <c r="U130" s="365"/>
      <c r="V130" s="365"/>
      <c r="W130" s="365"/>
      <c r="X130" s="365"/>
      <c r="Y130" s="365"/>
      <c r="Z130" s="366"/>
      <c r="AA130" s="729"/>
      <c r="AB130" s="730"/>
      <c r="AC130" s="730"/>
      <c r="AD130" s="730"/>
      <c r="AE130" s="730"/>
      <c r="AF130" s="731" t="s">
        <v>171</v>
      </c>
      <c r="AG130" s="731"/>
      <c r="AH130" s="733"/>
      <c r="AK130" s="251"/>
      <c r="AL130" s="251"/>
      <c r="AM130" s="251"/>
      <c r="AN130" s="251"/>
      <c r="AO130" s="251"/>
      <c r="AP130" s="251"/>
      <c r="AQ130" s="251"/>
      <c r="AR130" s="251"/>
      <c r="AS130" s="251"/>
      <c r="AT130" s="251"/>
      <c r="AU130" s="251"/>
      <c r="AV130" s="251"/>
      <c r="AW130" s="251"/>
      <c r="AX130" s="251"/>
      <c r="AY130" s="251"/>
      <c r="AZ130" s="251"/>
      <c r="BA130" s="251"/>
      <c r="BB130" s="251"/>
      <c r="BC130" s="251"/>
      <c r="BD130" s="251"/>
      <c r="BE130" s="251"/>
      <c r="BF130" s="251"/>
      <c r="BG130" s="251"/>
      <c r="BH130" s="251"/>
      <c r="BI130" s="251"/>
      <c r="BJ130" s="251"/>
    </row>
    <row r="131" spans="1:64" ht="14.25" thickBot="1" x14ac:dyDescent="0.2">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row>
    <row r="132" spans="1:64" x14ac:dyDescent="0.15">
      <c r="A132" s="78"/>
      <c r="B132" s="554" t="s">
        <v>69</v>
      </c>
      <c r="C132" s="555"/>
      <c r="D132" s="555"/>
      <c r="E132" s="556"/>
      <c r="F132" s="13"/>
      <c r="G132" s="13"/>
      <c r="H132" s="13"/>
      <c r="I132" s="13"/>
      <c r="J132" s="13"/>
      <c r="K132" s="13"/>
      <c r="L132" s="13"/>
      <c r="M132" s="13"/>
      <c r="N132" s="13"/>
      <c r="O132" s="13"/>
      <c r="P132" s="13"/>
      <c r="Q132" s="13"/>
      <c r="R132" s="13"/>
      <c r="S132" s="13"/>
      <c r="T132" s="13"/>
      <c r="U132" s="13"/>
      <c r="V132" s="13"/>
      <c r="W132" s="13"/>
      <c r="X132" s="13"/>
      <c r="Y132" s="13"/>
      <c r="Z132" s="13"/>
      <c r="AA132" s="13"/>
      <c r="AB132" s="508" t="s">
        <v>260</v>
      </c>
      <c r="AC132" s="508"/>
      <c r="AD132" s="508"/>
      <c r="AE132" s="508"/>
      <c r="AF132" s="508"/>
      <c r="AG132" s="508"/>
      <c r="AH132" s="508"/>
      <c r="BL132" s="248"/>
    </row>
    <row r="133" spans="1:64" ht="14.25" thickBot="1" x14ac:dyDescent="0.2">
      <c r="A133" s="78"/>
      <c r="B133" s="557"/>
      <c r="C133" s="558"/>
      <c r="D133" s="558"/>
      <c r="E133" s="559"/>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row>
    <row r="134" spans="1:64" x14ac:dyDescent="0.15">
      <c r="A134" s="78"/>
      <c r="B134" s="18"/>
      <c r="C134" s="18"/>
      <c r="D134" s="18"/>
      <c r="E134" s="18"/>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row>
    <row r="135" spans="1:64" ht="25.5" x14ac:dyDescent="0.15">
      <c r="A135" s="78"/>
      <c r="B135" s="453" t="s">
        <v>196</v>
      </c>
      <c r="C135" s="454"/>
      <c r="D135" s="454"/>
      <c r="E135" s="454"/>
      <c r="F135" s="454"/>
      <c r="G135" s="454"/>
      <c r="H135" s="454"/>
      <c r="I135" s="454"/>
      <c r="J135" s="454"/>
      <c r="K135" s="454"/>
      <c r="L135" s="454"/>
      <c r="M135" s="454"/>
      <c r="N135" s="454"/>
      <c r="O135" s="454"/>
      <c r="P135" s="454"/>
      <c r="Q135" s="454"/>
      <c r="R135" s="454"/>
      <c r="S135" s="454"/>
      <c r="T135" s="454"/>
      <c r="U135" s="454"/>
      <c r="V135" s="454"/>
      <c r="W135" s="454"/>
      <c r="X135" s="454"/>
      <c r="Y135" s="454"/>
      <c r="Z135" s="454"/>
      <c r="AA135" s="454"/>
      <c r="AB135" s="454"/>
      <c r="AC135" s="454"/>
      <c r="AD135" s="454"/>
      <c r="AE135" s="454"/>
      <c r="AF135" s="454"/>
      <c r="AG135" s="454"/>
      <c r="AH135" s="454"/>
    </row>
    <row r="136" spans="1:64" ht="14.25" thickBot="1" x14ac:dyDescent="0.2">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row>
    <row r="137" spans="1:64" ht="24" customHeight="1" thickBot="1" x14ac:dyDescent="0.2">
      <c r="B137" s="695" t="s">
        <v>190</v>
      </c>
      <c r="C137" s="409"/>
      <c r="D137" s="409"/>
      <c r="E137" s="409"/>
      <c r="F137" s="409"/>
      <c r="G137" s="409"/>
      <c r="H137" s="409"/>
      <c r="I137" s="409"/>
      <c r="J137" s="409"/>
      <c r="K137" s="409"/>
      <c r="L137" s="409"/>
      <c r="M137" s="409"/>
      <c r="N137" s="409"/>
      <c r="O137" s="409"/>
      <c r="P137" s="409"/>
      <c r="Q137" s="409"/>
      <c r="R137" s="409"/>
      <c r="S137" s="550"/>
      <c r="T137" s="550"/>
      <c r="U137" s="550"/>
      <c r="V137" s="550"/>
      <c r="W137" s="550"/>
      <c r="X137" s="409"/>
      <c r="Y137" s="409"/>
      <c r="Z137" s="409"/>
      <c r="AA137" s="409"/>
      <c r="AB137" s="409"/>
      <c r="AC137" s="409"/>
      <c r="AD137" s="409"/>
      <c r="AE137" s="409"/>
      <c r="AF137" s="409"/>
      <c r="AG137" s="409"/>
      <c r="AH137" s="410"/>
      <c r="AJ137" s="252">
        <f>IF(B29="○",1,2)</f>
        <v>2</v>
      </c>
    </row>
    <row r="138" spans="1:64" ht="8.1" customHeight="1" thickTop="1" x14ac:dyDescent="0.15">
      <c r="B138" s="402" t="s">
        <v>44</v>
      </c>
      <c r="C138" s="524" t="s">
        <v>71</v>
      </c>
      <c r="D138" s="696"/>
      <c r="E138" s="696"/>
      <c r="F138" s="696"/>
      <c r="G138" s="697"/>
      <c r="H138" s="698"/>
      <c r="I138" s="699"/>
      <c r="J138" s="699"/>
      <c r="K138" s="699"/>
      <c r="L138" s="699"/>
      <c r="M138" s="699"/>
      <c r="N138" s="699"/>
      <c r="O138" s="699"/>
      <c r="P138" s="521" t="s">
        <v>57</v>
      </c>
      <c r="Q138" s="521"/>
      <c r="R138" s="700"/>
      <c r="S138" s="524" t="s">
        <v>72</v>
      </c>
      <c r="T138" s="525"/>
      <c r="U138" s="525"/>
      <c r="V138" s="525"/>
      <c r="W138" s="526"/>
      <c r="X138" s="287"/>
      <c r="Y138" s="288"/>
      <c r="Z138" s="288"/>
      <c r="AA138" s="288"/>
      <c r="AB138" s="288"/>
      <c r="AC138" s="288"/>
      <c r="AD138" s="288"/>
      <c r="AE138" s="288"/>
      <c r="AF138" s="521" t="s">
        <v>74</v>
      </c>
      <c r="AG138" s="521"/>
      <c r="AH138" s="522"/>
      <c r="AJ138" s="890">
        <f>IF(SUM(H138,X138,X142)&gt;0,1,0)</f>
        <v>0</v>
      </c>
      <c r="AK138" s="459" t="str">
        <f>IF(AJ137=1,IF((C150+C153)&gt;0,"","施設能力の黄色枠内に数値を入力してください。"),"")</f>
        <v/>
      </c>
      <c r="AL138" s="459"/>
      <c r="AM138" s="459"/>
      <c r="AN138" s="459"/>
      <c r="AO138" s="459"/>
      <c r="AP138" s="459"/>
      <c r="AQ138" s="459"/>
      <c r="AR138" s="459"/>
      <c r="AS138" s="459"/>
      <c r="AT138" s="459"/>
      <c r="AU138" s="459"/>
      <c r="AV138" s="459"/>
      <c r="AW138" s="459"/>
      <c r="AX138" s="459"/>
      <c r="AY138" s="459"/>
      <c r="AZ138" s="459"/>
      <c r="BA138" s="459"/>
      <c r="BB138" s="459"/>
      <c r="BC138" s="459"/>
      <c r="BD138" s="459"/>
      <c r="BE138" s="459"/>
      <c r="BF138" s="459"/>
      <c r="BG138" s="459"/>
      <c r="BH138" s="459"/>
      <c r="BI138" s="459"/>
      <c r="BJ138" s="459"/>
    </row>
    <row r="139" spans="1:64" ht="8.1" customHeight="1" x14ac:dyDescent="0.15">
      <c r="B139" s="381"/>
      <c r="C139" s="587"/>
      <c r="D139" s="588"/>
      <c r="E139" s="588"/>
      <c r="F139" s="588"/>
      <c r="G139" s="582"/>
      <c r="H139" s="333"/>
      <c r="I139" s="334"/>
      <c r="J139" s="334"/>
      <c r="K139" s="334"/>
      <c r="L139" s="334"/>
      <c r="M139" s="334"/>
      <c r="N139" s="334"/>
      <c r="O139" s="334"/>
      <c r="P139" s="337"/>
      <c r="Q139" s="337"/>
      <c r="R139" s="338"/>
      <c r="S139" s="494"/>
      <c r="T139" s="495"/>
      <c r="U139" s="495"/>
      <c r="V139" s="495"/>
      <c r="W139" s="496"/>
      <c r="X139" s="289"/>
      <c r="Y139" s="290"/>
      <c r="Z139" s="290"/>
      <c r="AA139" s="290"/>
      <c r="AB139" s="290"/>
      <c r="AC139" s="290"/>
      <c r="AD139" s="290"/>
      <c r="AE139" s="290"/>
      <c r="AF139" s="337"/>
      <c r="AG139" s="337"/>
      <c r="AH139" s="343"/>
      <c r="AJ139" s="890"/>
      <c r="AK139" s="459"/>
      <c r="AL139" s="459"/>
      <c r="AM139" s="459"/>
      <c r="AN139" s="459"/>
      <c r="AO139" s="459"/>
      <c r="AP139" s="459"/>
      <c r="AQ139" s="459"/>
      <c r="AR139" s="459"/>
      <c r="AS139" s="459"/>
      <c r="AT139" s="459"/>
      <c r="AU139" s="459"/>
      <c r="AV139" s="459"/>
      <c r="AW139" s="459"/>
      <c r="AX139" s="459"/>
      <c r="AY139" s="459"/>
      <c r="AZ139" s="459"/>
      <c r="BA139" s="459"/>
      <c r="BB139" s="459"/>
      <c r="BC139" s="459"/>
      <c r="BD139" s="459"/>
      <c r="BE139" s="459"/>
      <c r="BF139" s="459"/>
      <c r="BG139" s="459"/>
      <c r="BH139" s="459"/>
      <c r="BI139" s="459"/>
      <c r="BJ139" s="459"/>
    </row>
    <row r="140" spans="1:64" ht="8.1" customHeight="1" x14ac:dyDescent="0.15">
      <c r="B140" s="381"/>
      <c r="C140" s="587"/>
      <c r="D140" s="588"/>
      <c r="E140" s="588"/>
      <c r="F140" s="588"/>
      <c r="G140" s="582"/>
      <c r="H140" s="333"/>
      <c r="I140" s="334"/>
      <c r="J140" s="334"/>
      <c r="K140" s="334"/>
      <c r="L140" s="334"/>
      <c r="M140" s="334"/>
      <c r="N140" s="334"/>
      <c r="O140" s="334"/>
      <c r="P140" s="337"/>
      <c r="Q140" s="337"/>
      <c r="R140" s="338"/>
      <c r="S140" s="494"/>
      <c r="T140" s="495"/>
      <c r="U140" s="495"/>
      <c r="V140" s="495"/>
      <c r="W140" s="496"/>
      <c r="X140" s="289"/>
      <c r="Y140" s="290"/>
      <c r="Z140" s="290"/>
      <c r="AA140" s="290"/>
      <c r="AB140" s="290"/>
      <c r="AC140" s="290"/>
      <c r="AD140" s="290"/>
      <c r="AE140" s="290"/>
      <c r="AF140" s="337"/>
      <c r="AG140" s="337"/>
      <c r="AH140" s="343"/>
      <c r="AJ140" s="890"/>
    </row>
    <row r="141" spans="1:64" ht="8.1" customHeight="1" x14ac:dyDescent="0.15">
      <c r="B141" s="381"/>
      <c r="C141" s="587"/>
      <c r="D141" s="588"/>
      <c r="E141" s="588"/>
      <c r="F141" s="588"/>
      <c r="G141" s="582"/>
      <c r="H141" s="333"/>
      <c r="I141" s="334"/>
      <c r="J141" s="334"/>
      <c r="K141" s="334"/>
      <c r="L141" s="334"/>
      <c r="M141" s="334"/>
      <c r="N141" s="334"/>
      <c r="O141" s="334"/>
      <c r="P141" s="337"/>
      <c r="Q141" s="337"/>
      <c r="R141" s="338"/>
      <c r="S141" s="494"/>
      <c r="T141" s="495"/>
      <c r="U141" s="495"/>
      <c r="V141" s="495"/>
      <c r="W141" s="496"/>
      <c r="X141" s="291"/>
      <c r="Y141" s="292"/>
      <c r="Z141" s="292"/>
      <c r="AA141" s="292"/>
      <c r="AB141" s="292"/>
      <c r="AC141" s="292"/>
      <c r="AD141" s="292"/>
      <c r="AE141" s="292"/>
      <c r="AF141" s="358"/>
      <c r="AG141" s="358"/>
      <c r="AH141" s="359"/>
      <c r="AJ141" s="890"/>
      <c r="AK141" s="275" t="str">
        <f>IF(AJ137=1,IF((X138+X142)&gt;0,IF(X138&lt;X142,"「時間当たり処理能力」が「日当たり処理能力」よりも大きいです。修正してください。",""),"同一敷地内に破砕設備が複数ある場合は、処理能力は合計値を入力してください。"),"")</f>
        <v/>
      </c>
      <c r="AL141" s="275"/>
      <c r="AM141" s="275"/>
      <c r="AN141" s="275"/>
      <c r="AO141" s="275"/>
      <c r="AP141" s="275"/>
      <c r="AQ141" s="275"/>
      <c r="AR141" s="275"/>
      <c r="AS141" s="275"/>
      <c r="AT141" s="275"/>
      <c r="AU141" s="275"/>
      <c r="AV141" s="275"/>
      <c r="AW141" s="275"/>
      <c r="AX141" s="275"/>
      <c r="AY141" s="275"/>
      <c r="AZ141" s="275"/>
      <c r="BA141" s="275"/>
      <c r="BB141" s="275"/>
      <c r="BC141" s="275"/>
      <c r="BD141" s="275"/>
      <c r="BE141" s="275"/>
      <c r="BF141" s="275"/>
      <c r="BG141" s="275"/>
      <c r="BH141" s="275"/>
      <c r="BI141" s="275"/>
      <c r="BJ141" s="275"/>
    </row>
    <row r="142" spans="1:64" ht="8.1" customHeight="1" x14ac:dyDescent="0.15">
      <c r="B142" s="381"/>
      <c r="C142" s="587"/>
      <c r="D142" s="588"/>
      <c r="E142" s="588"/>
      <c r="F142" s="588"/>
      <c r="G142" s="582"/>
      <c r="H142" s="333"/>
      <c r="I142" s="334"/>
      <c r="J142" s="334"/>
      <c r="K142" s="334"/>
      <c r="L142" s="334"/>
      <c r="M142" s="334"/>
      <c r="N142" s="334"/>
      <c r="O142" s="334"/>
      <c r="P142" s="337"/>
      <c r="Q142" s="337"/>
      <c r="R142" s="338"/>
      <c r="S142" s="494"/>
      <c r="T142" s="495"/>
      <c r="U142" s="495"/>
      <c r="V142" s="495"/>
      <c r="W142" s="496"/>
      <c r="X142" s="344"/>
      <c r="Y142" s="345"/>
      <c r="Z142" s="345"/>
      <c r="AA142" s="345"/>
      <c r="AB142" s="345"/>
      <c r="AC142" s="345"/>
      <c r="AD142" s="345"/>
      <c r="AE142" s="345"/>
      <c r="AF142" s="346" t="s">
        <v>99</v>
      </c>
      <c r="AG142" s="346"/>
      <c r="AH142" s="347"/>
      <c r="AK142" s="275"/>
      <c r="AL142" s="275"/>
      <c r="AM142" s="275"/>
      <c r="AN142" s="275"/>
      <c r="AO142" s="275"/>
      <c r="AP142" s="275"/>
      <c r="AQ142" s="275"/>
      <c r="AR142" s="275"/>
      <c r="AS142" s="275"/>
      <c r="AT142" s="275"/>
      <c r="AU142" s="275"/>
      <c r="AV142" s="275"/>
      <c r="AW142" s="275"/>
      <c r="AX142" s="275"/>
      <c r="AY142" s="275"/>
      <c r="AZ142" s="275"/>
      <c r="BA142" s="275"/>
      <c r="BB142" s="275"/>
      <c r="BC142" s="275"/>
      <c r="BD142" s="275"/>
      <c r="BE142" s="275"/>
      <c r="BF142" s="275"/>
      <c r="BG142" s="275"/>
      <c r="BH142" s="275"/>
      <c r="BI142" s="275"/>
      <c r="BJ142" s="275"/>
    </row>
    <row r="143" spans="1:64" ht="8.1" customHeight="1" x14ac:dyDescent="0.15">
      <c r="B143" s="381"/>
      <c r="C143" s="587"/>
      <c r="D143" s="588"/>
      <c r="E143" s="588"/>
      <c r="F143" s="588"/>
      <c r="G143" s="582"/>
      <c r="H143" s="333"/>
      <c r="I143" s="334"/>
      <c r="J143" s="334"/>
      <c r="K143" s="334"/>
      <c r="L143" s="334"/>
      <c r="M143" s="334"/>
      <c r="N143" s="334"/>
      <c r="O143" s="334"/>
      <c r="P143" s="337"/>
      <c r="Q143" s="337"/>
      <c r="R143" s="338"/>
      <c r="S143" s="494"/>
      <c r="T143" s="495"/>
      <c r="U143" s="495"/>
      <c r="V143" s="495"/>
      <c r="W143" s="496"/>
      <c r="X143" s="289"/>
      <c r="Y143" s="290"/>
      <c r="Z143" s="290"/>
      <c r="AA143" s="290"/>
      <c r="AB143" s="290"/>
      <c r="AC143" s="290"/>
      <c r="AD143" s="290"/>
      <c r="AE143" s="290"/>
      <c r="AF143" s="337"/>
      <c r="AG143" s="337"/>
      <c r="AH143" s="343"/>
      <c r="AK143" s="275"/>
      <c r="AL143" s="275"/>
      <c r="AM143" s="275"/>
      <c r="AN143" s="275"/>
      <c r="AO143" s="275"/>
      <c r="AP143" s="275"/>
      <c r="AQ143" s="275"/>
      <c r="AR143" s="275"/>
      <c r="AS143" s="275"/>
      <c r="AT143" s="275"/>
      <c r="AU143" s="275"/>
      <c r="AV143" s="275"/>
      <c r="AW143" s="275"/>
      <c r="AX143" s="275"/>
      <c r="AY143" s="275"/>
      <c r="AZ143" s="275"/>
      <c r="BA143" s="275"/>
      <c r="BB143" s="275"/>
      <c r="BC143" s="275"/>
      <c r="BD143" s="275"/>
      <c r="BE143" s="275"/>
      <c r="BF143" s="275"/>
      <c r="BG143" s="275"/>
      <c r="BH143" s="275"/>
      <c r="BI143" s="275"/>
      <c r="BJ143" s="275"/>
    </row>
    <row r="144" spans="1:64" ht="8.1" customHeight="1" x14ac:dyDescent="0.15">
      <c r="B144" s="381"/>
      <c r="C144" s="587"/>
      <c r="D144" s="588"/>
      <c r="E144" s="588"/>
      <c r="F144" s="588"/>
      <c r="G144" s="582"/>
      <c r="H144" s="333"/>
      <c r="I144" s="334"/>
      <c r="J144" s="334"/>
      <c r="K144" s="334"/>
      <c r="L144" s="334"/>
      <c r="M144" s="334"/>
      <c r="N144" s="334"/>
      <c r="O144" s="334"/>
      <c r="P144" s="337"/>
      <c r="Q144" s="337"/>
      <c r="R144" s="338"/>
      <c r="S144" s="494"/>
      <c r="T144" s="495"/>
      <c r="U144" s="495"/>
      <c r="V144" s="495"/>
      <c r="W144" s="496"/>
      <c r="X144" s="289"/>
      <c r="Y144" s="290"/>
      <c r="Z144" s="290"/>
      <c r="AA144" s="290"/>
      <c r="AB144" s="290"/>
      <c r="AC144" s="290"/>
      <c r="AD144" s="290"/>
      <c r="AE144" s="290"/>
      <c r="AF144" s="337"/>
      <c r="AG144" s="337"/>
      <c r="AH144" s="343"/>
      <c r="AK144" s="275"/>
      <c r="AL144" s="275"/>
      <c r="AM144" s="275"/>
      <c r="AN144" s="275"/>
      <c r="AO144" s="275"/>
      <c r="AP144" s="275"/>
      <c r="AQ144" s="275"/>
      <c r="AR144" s="275"/>
      <c r="AS144" s="275"/>
      <c r="AT144" s="275"/>
      <c r="AU144" s="275"/>
      <c r="AV144" s="275"/>
      <c r="AW144" s="275"/>
      <c r="AX144" s="275"/>
      <c r="AY144" s="275"/>
      <c r="AZ144" s="275"/>
      <c r="BA144" s="275"/>
      <c r="BB144" s="275"/>
      <c r="BC144" s="275"/>
      <c r="BD144" s="275"/>
      <c r="BE144" s="275"/>
      <c r="BF144" s="275"/>
      <c r="BG144" s="275"/>
      <c r="BH144" s="275"/>
      <c r="BI144" s="275"/>
      <c r="BJ144" s="275"/>
    </row>
    <row r="145" spans="2:62" ht="8.1" customHeight="1" x14ac:dyDescent="0.15">
      <c r="B145" s="382"/>
      <c r="C145" s="589"/>
      <c r="D145" s="590"/>
      <c r="E145" s="590"/>
      <c r="F145" s="590"/>
      <c r="G145" s="584"/>
      <c r="H145" s="335"/>
      <c r="I145" s="336"/>
      <c r="J145" s="336"/>
      <c r="K145" s="336"/>
      <c r="L145" s="336"/>
      <c r="M145" s="336"/>
      <c r="N145" s="336"/>
      <c r="O145" s="336"/>
      <c r="P145" s="339"/>
      <c r="Q145" s="339"/>
      <c r="R145" s="340"/>
      <c r="S145" s="497"/>
      <c r="T145" s="498"/>
      <c r="U145" s="498"/>
      <c r="V145" s="498"/>
      <c r="W145" s="499"/>
      <c r="X145" s="472"/>
      <c r="Y145" s="473"/>
      <c r="Z145" s="473"/>
      <c r="AA145" s="473"/>
      <c r="AB145" s="473"/>
      <c r="AC145" s="473"/>
      <c r="AD145" s="473"/>
      <c r="AE145" s="473"/>
      <c r="AF145" s="339"/>
      <c r="AG145" s="339"/>
      <c r="AH145" s="360"/>
    </row>
    <row r="146" spans="2:62" ht="19.5" customHeight="1" x14ac:dyDescent="0.15">
      <c r="B146" s="293" t="s">
        <v>277</v>
      </c>
      <c r="C146" s="294"/>
      <c r="D146" s="294"/>
      <c r="E146" s="294"/>
      <c r="F146" s="294"/>
      <c r="G146" s="294"/>
      <c r="H146" s="294"/>
      <c r="I146" s="294"/>
      <c r="J146" s="294"/>
      <c r="K146" s="294"/>
      <c r="L146" s="294"/>
      <c r="M146" s="294"/>
      <c r="N146" s="294"/>
      <c r="O146" s="294"/>
      <c r="P146" s="294"/>
      <c r="Q146" s="294"/>
      <c r="R146" s="294"/>
      <c r="S146" s="294"/>
      <c r="T146" s="294"/>
      <c r="U146" s="294"/>
      <c r="V146" s="294"/>
      <c r="W146" s="294"/>
      <c r="X146" s="294"/>
      <c r="Y146" s="294"/>
      <c r="Z146" s="294"/>
      <c r="AA146" s="294"/>
      <c r="AB146" s="294"/>
      <c r="AC146" s="294"/>
      <c r="AD146" s="294"/>
      <c r="AE146" s="294"/>
      <c r="AF146" s="294"/>
      <c r="AG146" s="294"/>
      <c r="AH146" s="295"/>
      <c r="AK146" s="462" t="str">
        <f>IF(AJ137=1,IF((C150+C153)&gt;0,"","令和６年度の実績値を黄色の枠内に入力してください。小数点以下は四捨五入し整数値を入力してください。ピンク色の枠は自動で計算されるため、入力不要です。"),"")</f>
        <v/>
      </c>
      <c r="AL146" s="462"/>
      <c r="AM146" s="462"/>
      <c r="AN146" s="462"/>
      <c r="AO146" s="462"/>
      <c r="AP146" s="462"/>
      <c r="AQ146" s="462"/>
      <c r="AR146" s="462"/>
      <c r="AS146" s="462"/>
      <c r="AT146" s="462"/>
      <c r="AU146" s="462"/>
      <c r="AV146" s="462"/>
      <c r="AW146" s="462"/>
      <c r="AX146" s="462"/>
      <c r="AY146" s="462"/>
      <c r="AZ146" s="462"/>
      <c r="BA146" s="462"/>
      <c r="BB146" s="462"/>
      <c r="BC146" s="462"/>
      <c r="BD146" s="462"/>
      <c r="BE146" s="462"/>
      <c r="BF146" s="462"/>
      <c r="BG146" s="462"/>
      <c r="BH146" s="462"/>
      <c r="BI146" s="462"/>
      <c r="BJ146" s="462"/>
    </row>
    <row r="147" spans="2:62" x14ac:dyDescent="0.15">
      <c r="B147" s="25"/>
      <c r="C147" s="13"/>
      <c r="D147" s="13"/>
      <c r="E147" s="26" t="s">
        <v>280</v>
      </c>
      <c r="F147" s="26"/>
      <c r="G147" s="13"/>
      <c r="H147" s="13"/>
      <c r="I147" s="13"/>
      <c r="J147" s="13"/>
      <c r="K147" s="13"/>
      <c r="L147" s="13"/>
      <c r="M147" s="13"/>
      <c r="N147" s="13"/>
      <c r="O147" s="30"/>
      <c r="P147" s="13"/>
      <c r="Q147" s="13"/>
      <c r="R147" s="13"/>
      <c r="S147" s="13"/>
      <c r="T147" s="212" t="s">
        <v>302</v>
      </c>
      <c r="U147" s="13"/>
      <c r="V147" s="13"/>
      <c r="W147" s="13"/>
      <c r="X147" s="13"/>
      <c r="Y147" s="13"/>
      <c r="Z147" s="13"/>
      <c r="AA147" s="13"/>
      <c r="AB147" s="13"/>
      <c r="AC147" s="13"/>
      <c r="AD147" s="13"/>
      <c r="AE147" s="13"/>
      <c r="AF147" s="13"/>
      <c r="AG147" s="13"/>
      <c r="AH147" s="23"/>
      <c r="AK147" s="462"/>
      <c r="AL147" s="462"/>
      <c r="AM147" s="462"/>
      <c r="AN147" s="462"/>
      <c r="AO147" s="462"/>
      <c r="AP147" s="462"/>
      <c r="AQ147" s="462"/>
      <c r="AR147" s="462"/>
      <c r="AS147" s="462"/>
      <c r="AT147" s="462"/>
      <c r="AU147" s="462"/>
      <c r="AV147" s="462"/>
      <c r="AW147" s="462"/>
      <c r="AX147" s="462"/>
      <c r="AY147" s="462"/>
      <c r="AZ147" s="462"/>
      <c r="BA147" s="462"/>
      <c r="BB147" s="462"/>
      <c r="BC147" s="462"/>
      <c r="BD147" s="462"/>
      <c r="BE147" s="462"/>
      <c r="BF147" s="462"/>
      <c r="BG147" s="462"/>
      <c r="BH147" s="462"/>
      <c r="BI147" s="462"/>
      <c r="BJ147" s="462"/>
    </row>
    <row r="148" spans="2:62" ht="6" customHeight="1" x14ac:dyDescent="0.15">
      <c r="B148" s="25"/>
      <c r="C148" s="13"/>
      <c r="D148" s="13"/>
      <c r="E148" s="26"/>
      <c r="F148" s="26"/>
      <c r="G148" s="13"/>
      <c r="H148" s="13"/>
      <c r="I148" s="173"/>
      <c r="J148" s="13"/>
      <c r="K148" s="13"/>
      <c r="L148" s="13"/>
      <c r="M148" s="13"/>
      <c r="N148" s="143"/>
      <c r="O148" s="143"/>
      <c r="P148" s="143"/>
      <c r="Q148" s="143"/>
      <c r="R148" s="143"/>
      <c r="S148" s="13"/>
      <c r="T148" s="143"/>
      <c r="U148" s="143"/>
      <c r="V148" s="143"/>
      <c r="W148" s="143"/>
      <c r="X148" s="143"/>
      <c r="Y148" s="13"/>
      <c r="Z148" s="13"/>
      <c r="AA148" s="13"/>
      <c r="AB148" s="13"/>
      <c r="AC148" s="13"/>
      <c r="AD148" s="13"/>
      <c r="AE148" s="13"/>
      <c r="AF148" s="13"/>
      <c r="AG148" s="13"/>
      <c r="AH148" s="23"/>
      <c r="AK148" s="462"/>
      <c r="AL148" s="462"/>
      <c r="AM148" s="462"/>
      <c r="AN148" s="462"/>
      <c r="AO148" s="462"/>
      <c r="AP148" s="462"/>
      <c r="AQ148" s="462"/>
      <c r="AR148" s="462"/>
      <c r="AS148" s="462"/>
      <c r="AT148" s="462"/>
      <c r="AU148" s="462"/>
      <c r="AV148" s="462"/>
      <c r="AW148" s="462"/>
      <c r="AX148" s="462"/>
      <c r="AY148" s="462"/>
      <c r="AZ148" s="462"/>
      <c r="BA148" s="462"/>
      <c r="BB148" s="462"/>
      <c r="BC148" s="462"/>
      <c r="BD148" s="462"/>
      <c r="BE148" s="462"/>
      <c r="BF148" s="462"/>
      <c r="BG148" s="462"/>
      <c r="BH148" s="462"/>
      <c r="BI148" s="462"/>
      <c r="BJ148" s="462"/>
    </row>
    <row r="149" spans="2:62" ht="12.95" customHeight="1" x14ac:dyDescent="0.15">
      <c r="B149" s="25"/>
      <c r="C149" s="296" t="s">
        <v>45</v>
      </c>
      <c r="D149" s="297"/>
      <c r="E149" s="297"/>
      <c r="F149" s="297"/>
      <c r="G149" s="297"/>
      <c r="H149" s="34"/>
      <c r="I149" s="13"/>
      <c r="J149" s="13"/>
      <c r="K149" s="13"/>
      <c r="L149" s="13"/>
      <c r="M149" s="143"/>
      <c r="N149" s="143"/>
      <c r="O149" s="143"/>
      <c r="P149" s="143"/>
      <c r="Q149" s="143"/>
      <c r="R149" s="143"/>
      <c r="S149" s="13"/>
      <c r="T149" s="298" t="s">
        <v>217</v>
      </c>
      <c r="U149" s="299"/>
      <c r="V149" s="299"/>
      <c r="W149" s="299"/>
      <c r="X149" s="300"/>
      <c r="Y149" s="35"/>
      <c r="Z149" s="370" t="s">
        <v>134</v>
      </c>
      <c r="AA149" s="371"/>
      <c r="AB149" s="371"/>
      <c r="AC149" s="371"/>
      <c r="AD149" s="371"/>
      <c r="AE149" s="481"/>
      <c r="AF149" s="481"/>
      <c r="AG149" s="176" t="s">
        <v>76</v>
      </c>
      <c r="AH149" s="202"/>
      <c r="AK149" s="462"/>
      <c r="AL149" s="462"/>
      <c r="AM149" s="462"/>
      <c r="AN149" s="462"/>
      <c r="AO149" s="462"/>
      <c r="AP149" s="462"/>
      <c r="AQ149" s="462"/>
      <c r="AR149" s="462"/>
      <c r="AS149" s="462"/>
      <c r="AT149" s="462"/>
      <c r="AU149" s="462"/>
      <c r="AV149" s="462"/>
      <c r="AW149" s="462"/>
      <c r="AX149" s="462"/>
      <c r="AY149" s="462"/>
      <c r="AZ149" s="462"/>
      <c r="BA149" s="462"/>
      <c r="BB149" s="462"/>
      <c r="BC149" s="462"/>
      <c r="BD149" s="462"/>
      <c r="BE149" s="462"/>
      <c r="BF149" s="462"/>
      <c r="BG149" s="462"/>
      <c r="BH149" s="462"/>
      <c r="BI149" s="462"/>
      <c r="BJ149" s="462"/>
    </row>
    <row r="150" spans="2:62" ht="12.95" customHeight="1" x14ac:dyDescent="0.15">
      <c r="B150" s="25"/>
      <c r="C150" s="282"/>
      <c r="D150" s="283"/>
      <c r="E150" s="283"/>
      <c r="F150" s="280" t="s">
        <v>73</v>
      </c>
      <c r="G150" s="280"/>
      <c r="H150" s="55"/>
      <c r="I150" s="164"/>
      <c r="J150" s="13"/>
      <c r="K150" s="13"/>
      <c r="L150" s="13"/>
      <c r="M150" s="196"/>
      <c r="N150" s="196"/>
      <c r="O150" s="196"/>
      <c r="P150" s="32"/>
      <c r="Q150" s="32"/>
      <c r="R150" s="32"/>
      <c r="S150" s="39"/>
      <c r="T150" s="306">
        <f>AE149+AE151+AE154</f>
        <v>0</v>
      </c>
      <c r="U150" s="307"/>
      <c r="V150" s="307"/>
      <c r="W150" s="280" t="s">
        <v>76</v>
      </c>
      <c r="X150" s="281"/>
      <c r="Y150" s="28"/>
      <c r="Z150" s="527" t="s">
        <v>226</v>
      </c>
      <c r="AA150" s="528"/>
      <c r="AB150" s="528"/>
      <c r="AC150" s="528"/>
      <c r="AD150" s="528"/>
      <c r="AE150" s="528"/>
      <c r="AF150" s="528"/>
      <c r="AG150" s="528"/>
      <c r="AH150" s="202"/>
      <c r="AK150" s="279"/>
      <c r="AL150" s="279"/>
      <c r="AM150" s="279"/>
      <c r="AN150" s="279"/>
      <c r="AO150" s="279"/>
      <c r="AP150" s="279"/>
      <c r="AQ150" s="279"/>
      <c r="AR150" s="279"/>
      <c r="AS150" s="279"/>
      <c r="AT150" s="279"/>
      <c r="AU150" s="279"/>
      <c r="AV150" s="279"/>
      <c r="AW150" s="279"/>
      <c r="AX150" s="279"/>
      <c r="AY150" s="279"/>
      <c r="AZ150" s="279"/>
      <c r="BA150" s="279"/>
      <c r="BB150" s="279"/>
      <c r="BC150" s="279"/>
      <c r="BD150" s="279"/>
      <c r="BE150" s="279"/>
      <c r="BF150" s="279"/>
      <c r="BG150" s="279"/>
      <c r="BH150" s="279"/>
      <c r="BI150" s="279"/>
      <c r="BJ150" s="279"/>
    </row>
    <row r="151" spans="2:62" ht="6" customHeight="1" x14ac:dyDescent="0.15">
      <c r="B151" s="25"/>
      <c r="C151" s="13"/>
      <c r="D151" s="13"/>
      <c r="E151" s="13"/>
      <c r="F151" s="13"/>
      <c r="G151" s="13"/>
      <c r="H151" s="13"/>
      <c r="I151" s="164"/>
      <c r="J151" s="13"/>
      <c r="K151" s="33"/>
      <c r="L151" s="13"/>
      <c r="M151" s="13"/>
      <c r="N151" s="13"/>
      <c r="O151" s="13"/>
      <c r="P151" s="13"/>
      <c r="Q151" s="13"/>
      <c r="R151" s="13"/>
      <c r="S151" s="164"/>
      <c r="T151" s="44"/>
      <c r="U151" s="44"/>
      <c r="V151" s="44"/>
      <c r="W151" s="204"/>
      <c r="X151" s="204"/>
      <c r="Y151" s="32"/>
      <c r="Z151" s="675" t="s">
        <v>135</v>
      </c>
      <c r="AA151" s="676"/>
      <c r="AB151" s="676"/>
      <c r="AC151" s="676"/>
      <c r="AD151" s="676"/>
      <c r="AE151" s="679"/>
      <c r="AF151" s="679"/>
      <c r="AG151" s="670" t="s">
        <v>76</v>
      </c>
      <c r="AH151" s="23"/>
      <c r="AK151" s="279"/>
      <c r="AL151" s="279"/>
      <c r="AM151" s="279"/>
      <c r="AN151" s="279"/>
      <c r="AO151" s="279"/>
      <c r="AP151" s="279"/>
      <c r="AQ151" s="279"/>
      <c r="AR151" s="279"/>
      <c r="AS151" s="279"/>
      <c r="AT151" s="279"/>
      <c r="AU151" s="279"/>
      <c r="AV151" s="279"/>
      <c r="AW151" s="279"/>
      <c r="AX151" s="279"/>
      <c r="AY151" s="279"/>
      <c r="AZ151" s="279"/>
      <c r="BA151" s="279"/>
      <c r="BB151" s="279"/>
      <c r="BC151" s="279"/>
      <c r="BD151" s="279"/>
      <c r="BE151" s="279"/>
      <c r="BF151" s="279"/>
      <c r="BG151" s="279"/>
      <c r="BH151" s="279"/>
      <c r="BI151" s="279"/>
      <c r="BJ151" s="279"/>
    </row>
    <row r="152" spans="2:62" ht="12.95" customHeight="1" x14ac:dyDescent="0.15">
      <c r="B152" s="25"/>
      <c r="C152" s="296" t="s">
        <v>75</v>
      </c>
      <c r="D152" s="297"/>
      <c r="E152" s="297"/>
      <c r="F152" s="297"/>
      <c r="G152" s="297"/>
      <c r="H152" s="34"/>
      <c r="I152" s="164"/>
      <c r="J152" s="13"/>
      <c r="K152" s="415" t="s">
        <v>133</v>
      </c>
      <c r="L152" s="13"/>
      <c r="M152" s="694"/>
      <c r="N152" s="694"/>
      <c r="O152" s="694"/>
      <c r="P152" s="694"/>
      <c r="Q152" s="694"/>
      <c r="R152" s="169"/>
      <c r="S152" s="164"/>
      <c r="T152" s="13"/>
      <c r="U152" s="13"/>
      <c r="V152" s="13"/>
      <c r="W152" s="13"/>
      <c r="X152" s="13"/>
      <c r="Y152" s="13"/>
      <c r="Z152" s="677"/>
      <c r="AA152" s="678"/>
      <c r="AB152" s="678"/>
      <c r="AC152" s="678"/>
      <c r="AD152" s="678"/>
      <c r="AE152" s="680"/>
      <c r="AF152" s="680"/>
      <c r="AG152" s="671"/>
      <c r="AH152" s="202"/>
      <c r="AK152" s="279"/>
      <c r="AL152" s="279"/>
      <c r="AM152" s="279"/>
      <c r="AN152" s="279"/>
      <c r="AO152" s="279"/>
      <c r="AP152" s="279"/>
      <c r="AQ152" s="279"/>
      <c r="AR152" s="279"/>
      <c r="AS152" s="279"/>
      <c r="AT152" s="279"/>
      <c r="AU152" s="279"/>
      <c r="AV152" s="279"/>
      <c r="AW152" s="279"/>
      <c r="AX152" s="279"/>
      <c r="AY152" s="279"/>
      <c r="AZ152" s="279"/>
      <c r="BA152" s="279"/>
      <c r="BB152" s="279"/>
      <c r="BC152" s="279"/>
      <c r="BD152" s="279"/>
      <c r="BE152" s="279"/>
      <c r="BF152" s="279"/>
      <c r="BG152" s="279"/>
      <c r="BH152" s="279"/>
      <c r="BI152" s="279"/>
      <c r="BJ152" s="279"/>
    </row>
    <row r="153" spans="2:62" ht="12.95" customHeight="1" x14ac:dyDescent="0.15">
      <c r="B153" s="25"/>
      <c r="C153" s="282"/>
      <c r="D153" s="283"/>
      <c r="E153" s="283"/>
      <c r="F153" s="280" t="s">
        <v>76</v>
      </c>
      <c r="G153" s="280"/>
      <c r="H153" s="55"/>
      <c r="I153" s="17"/>
      <c r="J153" s="28"/>
      <c r="K153" s="416"/>
      <c r="L153" s="17"/>
      <c r="M153" s="397"/>
      <c r="N153" s="397"/>
      <c r="O153" s="397"/>
      <c r="P153" s="398"/>
      <c r="Q153" s="398"/>
      <c r="R153" s="185"/>
      <c r="S153" s="164"/>
      <c r="T153" s="30"/>
      <c r="U153" s="30"/>
      <c r="V153" s="30"/>
      <c r="W153" s="30"/>
      <c r="X153" s="30"/>
      <c r="Y153" s="30"/>
      <c r="Z153" s="196"/>
      <c r="AA153" s="196"/>
      <c r="AB153" s="196"/>
      <c r="AC153" s="32"/>
      <c r="AD153" s="32"/>
      <c r="AE153" s="32"/>
      <c r="AF153" s="32"/>
      <c r="AG153" s="32"/>
      <c r="AH153" s="202"/>
      <c r="AK153" s="461" t="str">
        <f>IF(AJ137=1,IF(L168&lt;0,"「③次年度ｽﾄｯｸ量（処理前）」がマイナスです。他の値を修正してください。",""),"")</f>
        <v/>
      </c>
      <c r="AL153" s="275"/>
      <c r="AM153" s="275"/>
      <c r="AN153" s="275"/>
      <c r="AO153" s="275"/>
      <c r="AP153" s="275"/>
      <c r="AQ153" s="275"/>
      <c r="AR153" s="275"/>
      <c r="AS153" s="275"/>
      <c r="AT153" s="275"/>
      <c r="AU153" s="275"/>
      <c r="AV153" s="275"/>
      <c r="AW153" s="275"/>
      <c r="AX153" s="275"/>
      <c r="AY153" s="275"/>
      <c r="AZ153" s="275"/>
      <c r="BA153" s="275"/>
      <c r="BB153" s="275"/>
      <c r="BC153" s="275"/>
      <c r="BD153" s="275"/>
      <c r="BE153" s="275"/>
      <c r="BF153" s="275"/>
      <c r="BG153" s="275"/>
      <c r="BH153" s="275"/>
      <c r="BI153" s="275"/>
      <c r="BJ153" s="275"/>
    </row>
    <row r="154" spans="2:62" ht="12.95" customHeight="1" x14ac:dyDescent="0.15">
      <c r="B154" s="25"/>
      <c r="C154" s="30"/>
      <c r="D154" s="30"/>
      <c r="E154" s="30"/>
      <c r="F154" s="13"/>
      <c r="G154" s="13"/>
      <c r="H154" s="13"/>
      <c r="I154" s="13"/>
      <c r="J154" s="164"/>
      <c r="K154" s="416"/>
      <c r="L154" s="13"/>
      <c r="M154" s="13"/>
      <c r="N154" s="13"/>
      <c r="O154" s="13"/>
      <c r="P154" s="13"/>
      <c r="Q154" s="13"/>
      <c r="R154" s="181"/>
      <c r="S154" s="164"/>
      <c r="T154" s="212" t="s">
        <v>302</v>
      </c>
      <c r="U154" s="143"/>
      <c r="V154" s="143"/>
      <c r="W154" s="143"/>
      <c r="X154" s="143"/>
      <c r="Y154" s="32"/>
      <c r="Z154" s="399" t="s">
        <v>136</v>
      </c>
      <c r="AA154" s="299"/>
      <c r="AB154" s="299"/>
      <c r="AC154" s="299"/>
      <c r="AD154" s="299"/>
      <c r="AE154" s="481"/>
      <c r="AF154" s="481"/>
      <c r="AG154" s="176" t="s">
        <v>76</v>
      </c>
      <c r="AH154" s="23"/>
      <c r="AK154" s="275"/>
      <c r="AL154" s="275"/>
      <c r="AM154" s="275"/>
      <c r="AN154" s="275"/>
      <c r="AO154" s="275"/>
      <c r="AP154" s="275"/>
      <c r="AQ154" s="275"/>
      <c r="AR154" s="275"/>
      <c r="AS154" s="275"/>
      <c r="AT154" s="275"/>
      <c r="AU154" s="275"/>
      <c r="AV154" s="275"/>
      <c r="AW154" s="275"/>
      <c r="AX154" s="275"/>
      <c r="AY154" s="275"/>
      <c r="AZ154" s="275"/>
      <c r="BA154" s="275"/>
      <c r="BB154" s="275"/>
      <c r="BC154" s="275"/>
      <c r="BD154" s="275"/>
      <c r="BE154" s="275"/>
      <c r="BF154" s="275"/>
      <c r="BG154" s="275"/>
      <c r="BH154" s="275"/>
      <c r="BI154" s="275"/>
      <c r="BJ154" s="275"/>
    </row>
    <row r="155" spans="2:62" ht="6" customHeight="1" x14ac:dyDescent="0.15">
      <c r="B155" s="485" t="s">
        <v>177</v>
      </c>
      <c r="C155" s="486"/>
      <c r="D155" s="486"/>
      <c r="E155" s="486"/>
      <c r="F155" s="486"/>
      <c r="G155" s="486"/>
      <c r="H155" s="487"/>
      <c r="I155" s="12"/>
      <c r="J155" s="7"/>
      <c r="K155" s="416"/>
      <c r="L155" s="13"/>
      <c r="M155" s="13"/>
      <c r="N155" s="30"/>
      <c r="O155" s="30"/>
      <c r="P155" s="30"/>
      <c r="Q155" s="30"/>
      <c r="R155" s="37"/>
      <c r="S155" s="164"/>
      <c r="T155" s="196"/>
      <c r="U155" s="196"/>
      <c r="V155" s="196"/>
      <c r="W155" s="32"/>
      <c r="X155" s="32"/>
      <c r="Y155" s="13"/>
      <c r="Z155" s="133"/>
      <c r="AA155" s="133"/>
      <c r="AB155" s="133"/>
      <c r="AC155" s="133"/>
      <c r="AD155" s="133"/>
      <c r="AE155" s="133"/>
      <c r="AF155" s="133"/>
      <c r="AG155" s="133"/>
      <c r="AH155" s="202"/>
    </row>
    <row r="156" spans="2:62" ht="12.95" customHeight="1" x14ac:dyDescent="0.15">
      <c r="B156" s="488"/>
      <c r="C156" s="489"/>
      <c r="D156" s="489"/>
      <c r="E156" s="489"/>
      <c r="F156" s="489"/>
      <c r="G156" s="489"/>
      <c r="H156" s="490"/>
      <c r="I156" s="213"/>
      <c r="J156" s="58"/>
      <c r="K156" s="416"/>
      <c r="L156" s="29"/>
      <c r="M156" s="542" t="s">
        <v>241</v>
      </c>
      <c r="N156" s="543"/>
      <c r="O156" s="543"/>
      <c r="P156" s="543"/>
      <c r="Q156" s="544"/>
      <c r="R156" s="37"/>
      <c r="S156" s="164"/>
      <c r="T156" s="298" t="s">
        <v>197</v>
      </c>
      <c r="U156" s="299"/>
      <c r="V156" s="299"/>
      <c r="W156" s="299"/>
      <c r="X156" s="300"/>
      <c r="Y156" s="30"/>
      <c r="Z156" s="399" t="s">
        <v>134</v>
      </c>
      <c r="AA156" s="299"/>
      <c r="AB156" s="299"/>
      <c r="AC156" s="299"/>
      <c r="AD156" s="299"/>
      <c r="AE156" s="481"/>
      <c r="AF156" s="481"/>
      <c r="AG156" s="175" t="s">
        <v>76</v>
      </c>
      <c r="AH156" s="202"/>
      <c r="AK156" s="459"/>
      <c r="AL156" s="459"/>
      <c r="AM156" s="459"/>
      <c r="AN156" s="459"/>
      <c r="AO156" s="459"/>
      <c r="AP156" s="459"/>
      <c r="AQ156" s="459"/>
      <c r="AR156" s="459"/>
      <c r="AS156" s="459"/>
      <c r="AT156" s="459"/>
      <c r="AU156" s="459"/>
      <c r="AV156" s="459"/>
      <c r="AW156" s="459"/>
      <c r="AX156" s="459"/>
      <c r="AY156" s="459"/>
      <c r="AZ156" s="459"/>
      <c r="BA156" s="459"/>
      <c r="BB156" s="459"/>
      <c r="BC156" s="459"/>
      <c r="BD156" s="459"/>
      <c r="BE156" s="459"/>
      <c r="BF156" s="459"/>
      <c r="BG156" s="459"/>
      <c r="BH156" s="459"/>
      <c r="BI156" s="459"/>
      <c r="BJ156" s="459"/>
    </row>
    <row r="157" spans="2:62" ht="12.95" customHeight="1" x14ac:dyDescent="0.15">
      <c r="B157" s="488"/>
      <c r="C157" s="489"/>
      <c r="D157" s="489"/>
      <c r="E157" s="489"/>
      <c r="F157" s="489"/>
      <c r="G157" s="489"/>
      <c r="H157" s="490"/>
      <c r="I157" s="213"/>
      <c r="J157" s="58"/>
      <c r="K157" s="417"/>
      <c r="L157" s="27"/>
      <c r="M157" s="282"/>
      <c r="N157" s="283"/>
      <c r="O157" s="283"/>
      <c r="P157" s="280" t="s">
        <v>76</v>
      </c>
      <c r="Q157" s="281"/>
      <c r="R157" s="90"/>
      <c r="S157" s="28"/>
      <c r="T157" s="306">
        <f>AE156+AE159+AE162</f>
        <v>0</v>
      </c>
      <c r="U157" s="307"/>
      <c r="V157" s="307"/>
      <c r="W157" s="422" t="s">
        <v>76</v>
      </c>
      <c r="X157" s="423"/>
      <c r="Y157" s="185"/>
      <c r="Z157" s="869" t="s">
        <v>218</v>
      </c>
      <c r="AA157" s="869"/>
      <c r="AB157" s="869"/>
      <c r="AC157" s="869"/>
      <c r="AD157" s="869"/>
      <c r="AE157" s="869"/>
      <c r="AF157" s="869"/>
      <c r="AG157" s="869"/>
      <c r="AH157" s="23"/>
    </row>
    <row r="158" spans="2:62" ht="6" customHeight="1" x14ac:dyDescent="0.15">
      <c r="B158" s="488"/>
      <c r="C158" s="489"/>
      <c r="D158" s="489"/>
      <c r="E158" s="489"/>
      <c r="F158" s="489"/>
      <c r="G158" s="489"/>
      <c r="H158" s="490"/>
      <c r="I158" s="59"/>
      <c r="J158" s="164"/>
      <c r="K158" s="13"/>
      <c r="L158" s="13"/>
      <c r="M158" s="13"/>
      <c r="N158" s="143"/>
      <c r="O158" s="143"/>
      <c r="P158" s="143"/>
      <c r="Q158" s="143"/>
      <c r="R158" s="91"/>
      <c r="S158" s="164"/>
      <c r="T158" s="178"/>
      <c r="U158" s="178"/>
      <c r="V158" s="178"/>
      <c r="W158" s="178"/>
      <c r="X158" s="178"/>
      <c r="Y158" s="13"/>
      <c r="Z158" s="870"/>
      <c r="AA158" s="870"/>
      <c r="AB158" s="870"/>
      <c r="AC158" s="870"/>
      <c r="AD158" s="870"/>
      <c r="AE158" s="870"/>
      <c r="AF158" s="870"/>
      <c r="AG158" s="870"/>
      <c r="AH158" s="23"/>
    </row>
    <row r="159" spans="2:62" ht="12.95" customHeight="1" x14ac:dyDescent="0.15">
      <c r="B159" s="491"/>
      <c r="C159" s="492"/>
      <c r="D159" s="492"/>
      <c r="E159" s="492"/>
      <c r="F159" s="492"/>
      <c r="G159" s="492"/>
      <c r="H159" s="493"/>
      <c r="I159" s="59"/>
      <c r="J159" s="58"/>
      <c r="K159" s="13"/>
      <c r="L159" s="13"/>
      <c r="M159" s="681" t="s">
        <v>237</v>
      </c>
      <c r="N159" s="681"/>
      <c r="O159" s="681"/>
      <c r="P159" s="681"/>
      <c r="Q159" s="681"/>
      <c r="R159" s="91"/>
      <c r="S159" s="164"/>
      <c r="T159" s="196"/>
      <c r="U159" s="196"/>
      <c r="V159" s="196"/>
      <c r="W159" s="32"/>
      <c r="X159" s="32"/>
      <c r="Y159" s="143"/>
      <c r="Z159" s="688" t="s">
        <v>137</v>
      </c>
      <c r="AA159" s="689"/>
      <c r="AB159" s="689"/>
      <c r="AC159" s="689"/>
      <c r="AD159" s="689"/>
      <c r="AE159" s="692"/>
      <c r="AF159" s="692"/>
      <c r="AG159" s="670" t="s">
        <v>76</v>
      </c>
      <c r="AH159" s="23"/>
      <c r="AK159" s="459"/>
      <c r="AL159" s="459"/>
      <c r="AM159" s="459"/>
      <c r="AN159" s="459"/>
      <c r="AO159" s="459"/>
      <c r="AP159" s="459"/>
      <c r="AQ159" s="459"/>
      <c r="AR159" s="459"/>
      <c r="AS159" s="459"/>
      <c r="AT159" s="459"/>
      <c r="AU159" s="459"/>
      <c r="AV159" s="459"/>
      <c r="AW159" s="459"/>
      <c r="AX159" s="459"/>
      <c r="AY159" s="459"/>
      <c r="AZ159" s="459"/>
      <c r="BA159" s="459"/>
      <c r="BB159" s="459"/>
      <c r="BC159" s="459"/>
      <c r="BD159" s="459"/>
      <c r="BE159" s="459"/>
      <c r="BF159" s="459"/>
      <c r="BG159" s="459"/>
      <c r="BH159" s="459"/>
      <c r="BI159" s="459"/>
      <c r="BJ159" s="459"/>
    </row>
    <row r="160" spans="2:62" ht="12.95" customHeight="1" x14ac:dyDescent="0.15">
      <c r="B160" s="682" t="s">
        <v>178</v>
      </c>
      <c r="C160" s="683"/>
      <c r="D160" s="683"/>
      <c r="E160" s="683"/>
      <c r="F160" s="683"/>
      <c r="G160" s="683"/>
      <c r="H160" s="684"/>
      <c r="I160" s="59"/>
      <c r="J160" s="58"/>
      <c r="K160" s="13"/>
      <c r="L160" s="143"/>
      <c r="M160" s="681"/>
      <c r="N160" s="681"/>
      <c r="O160" s="681"/>
      <c r="P160" s="681"/>
      <c r="Q160" s="681"/>
      <c r="R160" s="90"/>
      <c r="S160" s="164"/>
      <c r="T160" s="196"/>
      <c r="U160" s="196"/>
      <c r="V160" s="196"/>
      <c r="W160" s="32"/>
      <c r="X160" s="32"/>
      <c r="Y160" s="32"/>
      <c r="Z160" s="690"/>
      <c r="AA160" s="691"/>
      <c r="AB160" s="691"/>
      <c r="AC160" s="691"/>
      <c r="AD160" s="691"/>
      <c r="AE160" s="693"/>
      <c r="AF160" s="693"/>
      <c r="AG160" s="671"/>
      <c r="AH160" s="23"/>
    </row>
    <row r="161" spans="2:62" ht="6" customHeight="1" x14ac:dyDescent="0.15">
      <c r="B161" s="685"/>
      <c r="C161" s="686"/>
      <c r="D161" s="686"/>
      <c r="E161" s="686"/>
      <c r="F161" s="686"/>
      <c r="G161" s="686"/>
      <c r="H161" s="687"/>
      <c r="I161" s="59"/>
      <c r="J161" s="164"/>
      <c r="K161" s="13"/>
      <c r="L161" s="13"/>
      <c r="M161" s="681"/>
      <c r="N161" s="681"/>
      <c r="O161" s="681"/>
      <c r="P161" s="681"/>
      <c r="Q161" s="681"/>
      <c r="R161" s="91"/>
      <c r="S161" s="164"/>
      <c r="T161" s="13"/>
      <c r="U161" s="13"/>
      <c r="V161" s="13"/>
      <c r="W161" s="13"/>
      <c r="X161" s="13"/>
      <c r="Y161" s="13"/>
      <c r="Z161" s="35"/>
      <c r="AA161" s="35"/>
      <c r="AB161" s="35"/>
      <c r="AC161" s="35"/>
      <c r="AD161" s="56"/>
      <c r="AE161" s="56"/>
      <c r="AF161" s="180"/>
      <c r="AG161" s="180"/>
      <c r="AH161" s="23"/>
    </row>
    <row r="162" spans="2:62" ht="12.95" customHeight="1" x14ac:dyDescent="0.15">
      <c r="B162" s="685"/>
      <c r="C162" s="686"/>
      <c r="D162" s="686"/>
      <c r="E162" s="686"/>
      <c r="F162" s="686"/>
      <c r="G162" s="686"/>
      <c r="H162" s="687"/>
      <c r="I162" s="59"/>
      <c r="J162" s="58"/>
      <c r="K162" s="13"/>
      <c r="L162" s="13"/>
      <c r="M162" s="681"/>
      <c r="N162" s="681"/>
      <c r="O162" s="681"/>
      <c r="P162" s="681"/>
      <c r="Q162" s="681"/>
      <c r="R162" s="32"/>
      <c r="S162" s="164"/>
      <c r="T162" s="212" t="s">
        <v>302</v>
      </c>
      <c r="U162" s="143"/>
      <c r="V162" s="143"/>
      <c r="W162" s="143"/>
      <c r="X162" s="143"/>
      <c r="Y162" s="179"/>
      <c r="Z162" s="479" t="s">
        <v>136</v>
      </c>
      <c r="AA162" s="480"/>
      <c r="AB162" s="480"/>
      <c r="AC162" s="480"/>
      <c r="AD162" s="480"/>
      <c r="AE162" s="481"/>
      <c r="AF162" s="481"/>
      <c r="AG162" s="175" t="s">
        <v>76</v>
      </c>
      <c r="AH162" s="23"/>
      <c r="AJ162" s="252">
        <f>COUNTIF(B167:B188,"○")</f>
        <v>0</v>
      </c>
      <c r="AK162" s="274" t="str">
        <f>IF(AJ137=1,IF(AJ162=0,"「建設混合廃棄物に含まれる受入可能な品目と組成」については、受入可能な品目の黄色の枠内に○印を入力してください。",""),"")</f>
        <v/>
      </c>
      <c r="AL162" s="274"/>
      <c r="AM162" s="274"/>
      <c r="AN162" s="274"/>
      <c r="AO162" s="274"/>
      <c r="AP162" s="274"/>
      <c r="AQ162" s="274"/>
      <c r="AR162" s="274"/>
      <c r="AS162" s="274"/>
      <c r="AT162" s="274"/>
      <c r="AU162" s="274"/>
      <c r="AV162" s="274"/>
      <c r="AW162" s="274"/>
      <c r="AX162" s="274"/>
      <c r="AY162" s="274"/>
      <c r="AZ162" s="274"/>
      <c r="BA162" s="274"/>
      <c r="BB162" s="274"/>
      <c r="BC162" s="274"/>
      <c r="BD162" s="274"/>
      <c r="BE162" s="274"/>
      <c r="BF162" s="274"/>
      <c r="BG162" s="274"/>
      <c r="BH162" s="274"/>
      <c r="BI162" s="274"/>
      <c r="BJ162" s="274"/>
    </row>
    <row r="163" spans="2:62" ht="6" customHeight="1" x14ac:dyDescent="0.15">
      <c r="B163" s="685"/>
      <c r="C163" s="686"/>
      <c r="D163" s="686"/>
      <c r="E163" s="686"/>
      <c r="F163" s="686"/>
      <c r="G163" s="686"/>
      <c r="H163" s="687"/>
      <c r="I163" s="60"/>
      <c r="J163" s="58"/>
      <c r="K163" s="13"/>
      <c r="L163" s="143"/>
      <c r="M163" s="681"/>
      <c r="N163" s="681"/>
      <c r="O163" s="681"/>
      <c r="P163" s="681"/>
      <c r="Q163" s="681"/>
      <c r="R163" s="13"/>
      <c r="S163" s="164"/>
      <c r="T163" s="196"/>
      <c r="U163" s="196"/>
      <c r="V163" s="196"/>
      <c r="W163" s="32"/>
      <c r="X163" s="32"/>
      <c r="Y163" s="32"/>
      <c r="Z163" s="13"/>
      <c r="AA163" s="13"/>
      <c r="AB163" s="13"/>
      <c r="AC163" s="13"/>
      <c r="AD163" s="13"/>
      <c r="AE163" s="13"/>
      <c r="AF163" s="13"/>
      <c r="AG163" s="13"/>
      <c r="AH163" s="23"/>
      <c r="AK163" s="274"/>
      <c r="AL163" s="274"/>
      <c r="AM163" s="274"/>
      <c r="AN163" s="274"/>
      <c r="AO163" s="274"/>
      <c r="AP163" s="274"/>
      <c r="AQ163" s="274"/>
      <c r="AR163" s="274"/>
      <c r="AS163" s="274"/>
      <c r="AT163" s="274"/>
      <c r="AU163" s="274"/>
      <c r="AV163" s="274"/>
      <c r="AW163" s="274"/>
      <c r="AX163" s="274"/>
      <c r="AY163" s="274"/>
      <c r="AZ163" s="274"/>
      <c r="BA163" s="274"/>
      <c r="BB163" s="274"/>
      <c r="BC163" s="274"/>
      <c r="BD163" s="274"/>
      <c r="BE163" s="274"/>
      <c r="BF163" s="274"/>
      <c r="BG163" s="274"/>
      <c r="BH163" s="274"/>
      <c r="BI163" s="274"/>
      <c r="BJ163" s="274"/>
    </row>
    <row r="164" spans="2:62" ht="12.95" customHeight="1" x14ac:dyDescent="0.15">
      <c r="B164" s="685"/>
      <c r="C164" s="686"/>
      <c r="D164" s="686"/>
      <c r="E164" s="686"/>
      <c r="F164" s="686"/>
      <c r="G164" s="686"/>
      <c r="H164" s="687"/>
      <c r="I164" s="41"/>
      <c r="J164" s="164"/>
      <c r="K164" s="80"/>
      <c r="L164" s="80"/>
      <c r="M164" s="182"/>
      <c r="N164" s="182"/>
      <c r="O164" s="182"/>
      <c r="P164" s="182"/>
      <c r="Q164" s="182"/>
      <c r="R164" s="80"/>
      <c r="S164" s="164"/>
      <c r="T164" s="479" t="s">
        <v>138</v>
      </c>
      <c r="U164" s="480"/>
      <c r="V164" s="480"/>
      <c r="W164" s="480"/>
      <c r="X164" s="517"/>
      <c r="Y164" s="11"/>
      <c r="Z164" s="479" t="s">
        <v>134</v>
      </c>
      <c r="AA164" s="480"/>
      <c r="AB164" s="480"/>
      <c r="AC164" s="480"/>
      <c r="AD164" s="480"/>
      <c r="AE164" s="481"/>
      <c r="AF164" s="481"/>
      <c r="AG164" s="175" t="s">
        <v>76</v>
      </c>
      <c r="AH164" s="203"/>
      <c r="AK164" s="274"/>
      <c r="AL164" s="274"/>
      <c r="AM164" s="274"/>
      <c r="AN164" s="274"/>
      <c r="AO164" s="274"/>
      <c r="AP164" s="274"/>
      <c r="AQ164" s="274"/>
      <c r="AR164" s="274"/>
      <c r="AS164" s="274"/>
      <c r="AT164" s="274"/>
      <c r="AU164" s="274"/>
      <c r="AV164" s="274"/>
      <c r="AW164" s="274"/>
      <c r="AX164" s="274"/>
      <c r="AY164" s="274"/>
      <c r="AZ164" s="274"/>
      <c r="BA164" s="274"/>
      <c r="BB164" s="274"/>
      <c r="BC164" s="274"/>
      <c r="BD164" s="274"/>
      <c r="BE164" s="274"/>
      <c r="BF164" s="274"/>
      <c r="BG164" s="274"/>
      <c r="BH164" s="274"/>
      <c r="BI164" s="274"/>
      <c r="BJ164" s="274"/>
    </row>
    <row r="165" spans="2:62" ht="12.95" customHeight="1" x14ac:dyDescent="0.15">
      <c r="B165" s="685"/>
      <c r="C165" s="686"/>
      <c r="D165" s="686"/>
      <c r="E165" s="686"/>
      <c r="F165" s="686"/>
      <c r="G165" s="686"/>
      <c r="H165" s="687"/>
      <c r="I165" s="41"/>
      <c r="J165" s="164"/>
      <c r="K165" s="80"/>
      <c r="L165" s="212" t="s">
        <v>341</v>
      </c>
      <c r="M165" s="80"/>
      <c r="N165" s="80"/>
      <c r="O165" s="80"/>
      <c r="P165" s="80"/>
      <c r="Q165" s="80"/>
      <c r="R165" s="80"/>
      <c r="S165" s="39"/>
      <c r="T165" s="306">
        <f>AE164+AE166+AE170</f>
        <v>0</v>
      </c>
      <c r="U165" s="307"/>
      <c r="V165" s="307"/>
      <c r="W165" s="422" t="s">
        <v>76</v>
      </c>
      <c r="X165" s="423"/>
      <c r="Y165" s="13"/>
      <c r="Z165" s="667" t="s">
        <v>191</v>
      </c>
      <c r="AA165" s="668"/>
      <c r="AB165" s="668"/>
      <c r="AC165" s="668"/>
      <c r="AD165" s="668"/>
      <c r="AE165" s="668"/>
      <c r="AF165" s="668"/>
      <c r="AG165" s="669"/>
      <c r="AH165" s="23"/>
      <c r="AK165" s="459"/>
      <c r="AL165" s="459"/>
      <c r="AM165" s="459"/>
      <c r="AN165" s="459"/>
      <c r="AO165" s="459"/>
      <c r="AP165" s="459"/>
      <c r="AQ165" s="459"/>
      <c r="AR165" s="459"/>
      <c r="AS165" s="459"/>
      <c r="AT165" s="459"/>
      <c r="AU165" s="459"/>
      <c r="AV165" s="459"/>
      <c r="AW165" s="459"/>
      <c r="AX165" s="459"/>
      <c r="AY165" s="459"/>
      <c r="AZ165" s="459"/>
      <c r="BA165" s="459"/>
      <c r="BB165" s="459"/>
      <c r="BC165" s="459"/>
      <c r="BD165" s="459"/>
      <c r="BE165" s="459"/>
      <c r="BF165" s="459"/>
      <c r="BG165" s="459"/>
      <c r="BH165" s="459"/>
      <c r="BI165" s="459"/>
      <c r="BJ165" s="459"/>
    </row>
    <row r="166" spans="2:62" ht="10.5" customHeight="1" x14ac:dyDescent="0.15">
      <c r="B166" s="25"/>
      <c r="C166" s="13"/>
      <c r="D166" s="13"/>
      <c r="E166" s="13"/>
      <c r="F166" s="13"/>
      <c r="G166" s="13"/>
      <c r="H166" s="13"/>
      <c r="I166" s="41"/>
      <c r="J166" s="164"/>
      <c r="K166" s="80"/>
      <c r="L166" s="212" t="s">
        <v>342</v>
      </c>
      <c r="M166" s="80"/>
      <c r="N166" s="80"/>
      <c r="O166" s="80"/>
      <c r="P166" s="80"/>
      <c r="Q166" s="80"/>
      <c r="R166" s="80"/>
      <c r="S166" s="164"/>
      <c r="T166" s="13"/>
      <c r="U166" s="13"/>
      <c r="V166" s="13"/>
      <c r="W166" s="13"/>
      <c r="X166" s="13"/>
      <c r="Y166" s="13"/>
      <c r="Z166" s="675" t="s">
        <v>135</v>
      </c>
      <c r="AA166" s="676"/>
      <c r="AB166" s="676"/>
      <c r="AC166" s="676"/>
      <c r="AD166" s="676"/>
      <c r="AE166" s="679"/>
      <c r="AF166" s="679"/>
      <c r="AG166" s="670" t="s">
        <v>76</v>
      </c>
      <c r="AH166" s="23"/>
    </row>
    <row r="167" spans="2:62" ht="12.95" customHeight="1" x14ac:dyDescent="0.15">
      <c r="B167" s="108"/>
      <c r="C167" s="424" t="s">
        <v>127</v>
      </c>
      <c r="D167" s="424"/>
      <c r="E167" s="424"/>
      <c r="F167" s="424"/>
      <c r="G167" s="424"/>
      <c r="H167" s="533"/>
      <c r="I167" s="41"/>
      <c r="J167" s="22"/>
      <c r="K167" s="29"/>
      <c r="L167" s="399" t="s">
        <v>283</v>
      </c>
      <c r="M167" s="299"/>
      <c r="N167" s="299"/>
      <c r="O167" s="299"/>
      <c r="P167" s="300"/>
      <c r="Q167" s="40"/>
      <c r="R167" s="13"/>
      <c r="S167" s="58"/>
      <c r="T167" s="13"/>
      <c r="U167" s="13"/>
      <c r="V167" s="13"/>
      <c r="W167" s="13"/>
      <c r="X167" s="13"/>
      <c r="Y167" s="13"/>
      <c r="Z167" s="677"/>
      <c r="AA167" s="678"/>
      <c r="AB167" s="678"/>
      <c r="AC167" s="678"/>
      <c r="AD167" s="678"/>
      <c r="AE167" s="680"/>
      <c r="AF167" s="680"/>
      <c r="AG167" s="671"/>
      <c r="AH167" s="23"/>
    </row>
    <row r="168" spans="2:62" ht="12.95" customHeight="1" x14ac:dyDescent="0.15">
      <c r="B168" s="108"/>
      <c r="C168" s="536" t="s">
        <v>128</v>
      </c>
      <c r="D168" s="536"/>
      <c r="E168" s="536"/>
      <c r="F168" s="536"/>
      <c r="G168" s="536"/>
      <c r="H168" s="537"/>
      <c r="I168" s="164"/>
      <c r="J168" s="17"/>
      <c r="K168" s="27"/>
      <c r="L168" s="368">
        <f>C150+C153-T192-M157</f>
        <v>0</v>
      </c>
      <c r="M168" s="369"/>
      <c r="N168" s="369"/>
      <c r="O168" s="422" t="s">
        <v>73</v>
      </c>
      <c r="P168" s="423"/>
      <c r="Q168" s="13"/>
      <c r="R168" s="13"/>
      <c r="S168" s="164"/>
      <c r="T168" s="30"/>
      <c r="U168" s="13"/>
      <c r="V168" s="13"/>
      <c r="W168" s="13"/>
      <c r="X168" s="13"/>
      <c r="Y168" s="13"/>
      <c r="Z168" s="87"/>
      <c r="AA168" s="87"/>
      <c r="AB168" s="87"/>
      <c r="AC168" s="87"/>
      <c r="AD168" s="87"/>
      <c r="AE168" s="87"/>
      <c r="AF168" s="87"/>
      <c r="AG168" s="87"/>
      <c r="AH168" s="23"/>
      <c r="AK168" s="459"/>
      <c r="AL168" s="459"/>
      <c r="AM168" s="459"/>
      <c r="AN168" s="459"/>
      <c r="AO168" s="459"/>
      <c r="AP168" s="459"/>
      <c r="AQ168" s="459"/>
      <c r="AR168" s="459"/>
      <c r="AS168" s="459"/>
      <c r="AT168" s="459"/>
      <c r="AU168" s="459"/>
      <c r="AV168" s="459"/>
      <c r="AW168" s="459"/>
      <c r="AX168" s="459"/>
      <c r="AY168" s="459"/>
      <c r="AZ168" s="459"/>
      <c r="BA168" s="459"/>
      <c r="BB168" s="459"/>
      <c r="BC168" s="459"/>
      <c r="BD168" s="459"/>
      <c r="BE168" s="459"/>
      <c r="BF168" s="459"/>
      <c r="BG168" s="459"/>
      <c r="BH168" s="459"/>
      <c r="BI168" s="459"/>
      <c r="BJ168" s="459"/>
    </row>
    <row r="169" spans="2:62" ht="6" customHeight="1" x14ac:dyDescent="0.15">
      <c r="B169" s="214"/>
      <c r="C169" s="193"/>
      <c r="D169" s="193"/>
      <c r="E169" s="193"/>
      <c r="F169" s="193"/>
      <c r="G169" s="193"/>
      <c r="H169" s="194"/>
      <c r="I169" s="164"/>
      <c r="J169" s="13"/>
      <c r="K169" s="13"/>
      <c r="L169" s="13"/>
      <c r="M169" s="13"/>
      <c r="N169" s="505" t="s">
        <v>279</v>
      </c>
      <c r="O169" s="505"/>
      <c r="P169" s="505"/>
      <c r="Q169" s="505"/>
      <c r="R169" s="13"/>
      <c r="S169" s="164"/>
      <c r="T169" s="30"/>
      <c r="U169" s="13"/>
      <c r="V169" s="13"/>
      <c r="W169" s="13"/>
      <c r="X169" s="13"/>
      <c r="Y169" s="13"/>
      <c r="Z169" s="35"/>
      <c r="AA169" s="35"/>
      <c r="AB169" s="35"/>
      <c r="AC169" s="35"/>
      <c r="AD169" s="56"/>
      <c r="AE169" s="56"/>
      <c r="AF169" s="180"/>
      <c r="AG169" s="180"/>
      <c r="AH169" s="23"/>
    </row>
    <row r="170" spans="2:62" ht="12.95" customHeight="1" x14ac:dyDescent="0.15">
      <c r="B170" s="108"/>
      <c r="C170" s="534" t="s">
        <v>216</v>
      </c>
      <c r="D170" s="534"/>
      <c r="E170" s="534"/>
      <c r="F170" s="534"/>
      <c r="G170" s="534"/>
      <c r="H170" s="535"/>
      <c r="I170" s="164"/>
      <c r="J170" s="13"/>
      <c r="K170" s="13"/>
      <c r="L170" s="13"/>
      <c r="M170" s="13"/>
      <c r="N170" s="505"/>
      <c r="O170" s="505"/>
      <c r="P170" s="505"/>
      <c r="Q170" s="505"/>
      <c r="R170" s="13"/>
      <c r="S170" s="164"/>
      <c r="T170" s="212" t="s">
        <v>302</v>
      </c>
      <c r="U170" s="13"/>
      <c r="V170" s="13"/>
      <c r="W170" s="13"/>
      <c r="X170" s="13"/>
      <c r="Y170" s="13"/>
      <c r="Z170" s="399" t="s">
        <v>136</v>
      </c>
      <c r="AA170" s="299"/>
      <c r="AB170" s="299"/>
      <c r="AC170" s="299"/>
      <c r="AD170" s="299"/>
      <c r="AE170" s="481"/>
      <c r="AF170" s="481"/>
      <c r="AG170" s="175" t="s">
        <v>76</v>
      </c>
      <c r="AH170" s="23"/>
    </row>
    <row r="171" spans="2:62" ht="6" customHeight="1" x14ac:dyDescent="0.15">
      <c r="B171" s="214"/>
      <c r="C171" s="183"/>
      <c r="D171" s="183"/>
      <c r="E171" s="183"/>
      <c r="F171" s="183"/>
      <c r="G171" s="183"/>
      <c r="H171" s="184"/>
      <c r="I171" s="164"/>
      <c r="J171" s="13"/>
      <c r="K171" s="80"/>
      <c r="L171" s="80"/>
      <c r="M171" s="80"/>
      <c r="N171" s="80"/>
      <c r="O171" s="80"/>
      <c r="P171" s="80"/>
      <c r="Q171" s="80"/>
      <c r="R171" s="13"/>
      <c r="S171" s="164"/>
      <c r="T171" s="30"/>
      <c r="U171" s="13"/>
      <c r="V171" s="13"/>
      <c r="W171" s="13"/>
      <c r="X171" s="13"/>
      <c r="Y171" s="13"/>
      <c r="Z171" s="13"/>
      <c r="AA171" s="13"/>
      <c r="AB171" s="13"/>
      <c r="AC171" s="13"/>
      <c r="AD171" s="13"/>
      <c r="AE171" s="13"/>
      <c r="AF171" s="13"/>
      <c r="AG171" s="13"/>
      <c r="AH171" s="23"/>
    </row>
    <row r="172" spans="2:62" ht="12.95" customHeight="1" x14ac:dyDescent="0.15">
      <c r="B172" s="108"/>
      <c r="C172" s="151" t="s">
        <v>129</v>
      </c>
      <c r="D172" s="151"/>
      <c r="E172" s="13"/>
      <c r="F172" s="13"/>
      <c r="G172" s="13"/>
      <c r="H172" s="181"/>
      <c r="I172" s="164"/>
      <c r="J172" s="13"/>
      <c r="K172" s="80"/>
      <c r="L172" s="80"/>
      <c r="M172" s="80"/>
      <c r="N172" s="80"/>
      <c r="O172" s="80"/>
      <c r="P172" s="89"/>
      <c r="Q172" s="80"/>
      <c r="R172" s="13"/>
      <c r="S172" s="22"/>
      <c r="T172" s="479" t="s">
        <v>139</v>
      </c>
      <c r="U172" s="480"/>
      <c r="V172" s="480"/>
      <c r="W172" s="480"/>
      <c r="X172" s="517"/>
      <c r="Y172" s="35"/>
      <c r="Z172" s="399" t="s">
        <v>134</v>
      </c>
      <c r="AA172" s="299"/>
      <c r="AB172" s="299"/>
      <c r="AC172" s="299"/>
      <c r="AD172" s="299"/>
      <c r="AE172" s="481"/>
      <c r="AF172" s="481"/>
      <c r="AG172" s="175" t="s">
        <v>76</v>
      </c>
      <c r="AH172" s="23"/>
      <c r="AK172" s="459"/>
      <c r="AL172" s="459"/>
      <c r="AM172" s="459"/>
      <c r="AN172" s="459"/>
      <c r="AO172" s="459"/>
      <c r="AP172" s="459"/>
      <c r="AQ172" s="459"/>
      <c r="AR172" s="459"/>
      <c r="AS172" s="459"/>
      <c r="AT172" s="459"/>
      <c r="AU172" s="459"/>
      <c r="AV172" s="459"/>
      <c r="AW172" s="459"/>
      <c r="AX172" s="459"/>
      <c r="AY172" s="459"/>
      <c r="AZ172" s="459"/>
      <c r="BA172" s="459"/>
      <c r="BB172" s="459"/>
      <c r="BC172" s="459"/>
      <c r="BD172" s="459"/>
      <c r="BE172" s="459"/>
      <c r="BF172" s="459"/>
      <c r="BG172" s="459"/>
      <c r="BH172" s="459"/>
      <c r="BI172" s="459"/>
      <c r="BJ172" s="459"/>
    </row>
    <row r="173" spans="2:62" ht="12.95" customHeight="1" x14ac:dyDescent="0.15">
      <c r="B173" s="108"/>
      <c r="C173" s="151" t="s">
        <v>130</v>
      </c>
      <c r="D173" s="151"/>
      <c r="E173" s="13"/>
      <c r="F173" s="13"/>
      <c r="G173" s="13"/>
      <c r="H173" s="181"/>
      <c r="I173" s="164"/>
      <c r="J173" s="13"/>
      <c r="K173" s="80"/>
      <c r="L173" s="80"/>
      <c r="M173" s="80"/>
      <c r="N173" s="80"/>
      <c r="O173" s="80"/>
      <c r="P173" s="80"/>
      <c r="Q173" s="80"/>
      <c r="R173" s="13"/>
      <c r="S173" s="28"/>
      <c r="T173" s="306">
        <f>AE172+AE174+AE177</f>
        <v>0</v>
      </c>
      <c r="U173" s="307"/>
      <c r="V173" s="307"/>
      <c r="W173" s="422" t="s">
        <v>76</v>
      </c>
      <c r="X173" s="423"/>
      <c r="Y173" s="164"/>
      <c r="Z173" s="527" t="s">
        <v>219</v>
      </c>
      <c r="AA173" s="528"/>
      <c r="AB173" s="528"/>
      <c r="AC173" s="528"/>
      <c r="AD173" s="528"/>
      <c r="AE173" s="528"/>
      <c r="AF173" s="528"/>
      <c r="AG173" s="528"/>
      <c r="AH173" s="23"/>
    </row>
    <row r="174" spans="2:62" ht="6" customHeight="1" x14ac:dyDescent="0.15">
      <c r="B174" s="214"/>
      <c r="C174" s="672" t="s">
        <v>198</v>
      </c>
      <c r="D174" s="536"/>
      <c r="E174" s="536"/>
      <c r="F174" s="536"/>
      <c r="G174" s="536"/>
      <c r="H174" s="537"/>
      <c r="I174" s="164"/>
      <c r="J174" s="13"/>
      <c r="K174" s="80"/>
      <c r="L174" s="80"/>
      <c r="M174" s="80"/>
      <c r="N174" s="80"/>
      <c r="O174" s="80"/>
      <c r="P174" s="80"/>
      <c r="Q174" s="80"/>
      <c r="R174" s="13"/>
      <c r="S174" s="164"/>
      <c r="T174" s="44"/>
      <c r="U174" s="44"/>
      <c r="V174" s="44"/>
      <c r="W174" s="204"/>
      <c r="X174" s="204"/>
      <c r="Y174" s="32"/>
      <c r="Z174" s="675" t="s">
        <v>135</v>
      </c>
      <c r="AA174" s="676"/>
      <c r="AB174" s="676"/>
      <c r="AC174" s="676"/>
      <c r="AD174" s="676"/>
      <c r="AE174" s="679"/>
      <c r="AF174" s="679"/>
      <c r="AG174" s="670" t="s">
        <v>76</v>
      </c>
      <c r="AH174" s="23"/>
    </row>
    <row r="175" spans="2:62" ht="12.95" customHeight="1" x14ac:dyDescent="0.15">
      <c r="B175" s="108"/>
      <c r="C175" s="536"/>
      <c r="D175" s="536"/>
      <c r="E175" s="536"/>
      <c r="F175" s="536"/>
      <c r="G175" s="536"/>
      <c r="H175" s="537"/>
      <c r="I175" s="164"/>
      <c r="J175" s="13"/>
      <c r="K175" s="80"/>
      <c r="L175" s="80"/>
      <c r="M175" s="80"/>
      <c r="N175" s="80"/>
      <c r="O175" s="80"/>
      <c r="P175" s="80"/>
      <c r="Q175" s="80"/>
      <c r="R175" s="13"/>
      <c r="S175" s="164"/>
      <c r="T175" s="13"/>
      <c r="U175" s="13"/>
      <c r="V175" s="13"/>
      <c r="W175" s="13"/>
      <c r="X175" s="13"/>
      <c r="Y175" s="13"/>
      <c r="Z175" s="677"/>
      <c r="AA175" s="678"/>
      <c r="AB175" s="678"/>
      <c r="AC175" s="678"/>
      <c r="AD175" s="678"/>
      <c r="AE175" s="680"/>
      <c r="AF175" s="680"/>
      <c r="AG175" s="671"/>
      <c r="AH175" s="23"/>
      <c r="AK175" s="275"/>
      <c r="AL175" s="275"/>
      <c r="AM175" s="275"/>
      <c r="AN175" s="275"/>
      <c r="AO175" s="275"/>
      <c r="AP175" s="275"/>
      <c r="AQ175" s="275"/>
      <c r="AR175" s="275"/>
      <c r="AS175" s="275"/>
      <c r="AT175" s="275"/>
      <c r="AU175" s="275"/>
      <c r="AV175" s="275"/>
      <c r="AW175" s="275"/>
      <c r="AX175" s="275"/>
      <c r="AY175" s="275"/>
      <c r="AZ175" s="275"/>
      <c r="BA175" s="275"/>
      <c r="BB175" s="275"/>
      <c r="BC175" s="275"/>
      <c r="BD175" s="275"/>
      <c r="BE175" s="275"/>
      <c r="BF175" s="275"/>
      <c r="BG175" s="275"/>
      <c r="BH175" s="275"/>
      <c r="BI175" s="275"/>
      <c r="BJ175" s="275"/>
    </row>
    <row r="176" spans="2:62" ht="6" customHeight="1" x14ac:dyDescent="0.15">
      <c r="B176" s="214"/>
      <c r="C176" s="536"/>
      <c r="D176" s="536"/>
      <c r="E176" s="536"/>
      <c r="F176" s="536"/>
      <c r="G176" s="536"/>
      <c r="H176" s="537"/>
      <c r="I176" s="164"/>
      <c r="J176" s="13"/>
      <c r="K176" s="80"/>
      <c r="L176" s="80"/>
      <c r="M176" s="80"/>
      <c r="N176" s="80"/>
      <c r="O176" s="80"/>
      <c r="P176" s="80"/>
      <c r="Q176" s="80"/>
      <c r="R176" s="13"/>
      <c r="S176" s="164"/>
      <c r="T176" s="30"/>
      <c r="U176" s="30"/>
      <c r="V176" s="30"/>
      <c r="W176" s="30"/>
      <c r="X176" s="30"/>
      <c r="Y176" s="30"/>
      <c r="Z176" s="196"/>
      <c r="AA176" s="196"/>
      <c r="AB176" s="196"/>
      <c r="AC176" s="32"/>
      <c r="AD176" s="32"/>
      <c r="AE176" s="32"/>
      <c r="AF176" s="32"/>
      <c r="AG176" s="32"/>
      <c r="AH176" s="23"/>
      <c r="AK176" s="275"/>
      <c r="AL176" s="275"/>
      <c r="AM176" s="275"/>
      <c r="AN176" s="275"/>
      <c r="AO176" s="275"/>
      <c r="AP176" s="275"/>
      <c r="AQ176" s="275"/>
      <c r="AR176" s="275"/>
      <c r="AS176" s="275"/>
      <c r="AT176" s="275"/>
      <c r="AU176" s="275"/>
      <c r="AV176" s="275"/>
      <c r="AW176" s="275"/>
      <c r="AX176" s="275"/>
      <c r="AY176" s="275"/>
      <c r="AZ176" s="275"/>
      <c r="BA176" s="275"/>
      <c r="BB176" s="275"/>
      <c r="BC176" s="275"/>
      <c r="BD176" s="275"/>
      <c r="BE176" s="275"/>
      <c r="BF176" s="275"/>
      <c r="BG176" s="275"/>
      <c r="BH176" s="275"/>
      <c r="BI176" s="275"/>
      <c r="BJ176" s="275"/>
    </row>
    <row r="177" spans="1:62" ht="12.95" customHeight="1" x14ac:dyDescent="0.15">
      <c r="B177" s="214"/>
      <c r="C177" s="672" t="s">
        <v>199</v>
      </c>
      <c r="D177" s="536"/>
      <c r="E177" s="536"/>
      <c r="F177" s="536"/>
      <c r="G177" s="536"/>
      <c r="H177" s="537"/>
      <c r="I177" s="164"/>
      <c r="J177" s="13"/>
      <c r="K177" s="80"/>
      <c r="L177" s="80"/>
      <c r="M177" s="80"/>
      <c r="N177" s="80"/>
      <c r="O177" s="80"/>
      <c r="P177" s="89"/>
      <c r="Q177" s="80"/>
      <c r="R177" s="13"/>
      <c r="S177" s="164"/>
      <c r="T177" s="212" t="s">
        <v>302</v>
      </c>
      <c r="U177" s="143"/>
      <c r="V177" s="143"/>
      <c r="W177" s="143"/>
      <c r="X177" s="143"/>
      <c r="Y177" s="32"/>
      <c r="Z177" s="479" t="s">
        <v>136</v>
      </c>
      <c r="AA177" s="480"/>
      <c r="AB177" s="480"/>
      <c r="AC177" s="480"/>
      <c r="AD177" s="480"/>
      <c r="AE177" s="481"/>
      <c r="AF177" s="481"/>
      <c r="AG177" s="175" t="s">
        <v>76</v>
      </c>
      <c r="AH177" s="23"/>
      <c r="AK177" s="275"/>
      <c r="AL177" s="275"/>
      <c r="AM177" s="275"/>
      <c r="AN177" s="275"/>
      <c r="AO177" s="275"/>
      <c r="AP177" s="275"/>
      <c r="AQ177" s="275"/>
      <c r="AR177" s="275"/>
      <c r="AS177" s="275"/>
      <c r="AT177" s="275"/>
      <c r="AU177" s="275"/>
      <c r="AV177" s="275"/>
      <c r="AW177" s="275"/>
      <c r="AX177" s="275"/>
      <c r="AY177" s="275"/>
      <c r="AZ177" s="275"/>
      <c r="BA177" s="275"/>
      <c r="BB177" s="275"/>
      <c r="BC177" s="275"/>
      <c r="BD177" s="275"/>
      <c r="BE177" s="275"/>
      <c r="BF177" s="275"/>
      <c r="BG177" s="275"/>
      <c r="BH177" s="275"/>
      <c r="BI177" s="275"/>
      <c r="BJ177" s="275"/>
    </row>
    <row r="178" spans="1:62" ht="6" customHeight="1" x14ac:dyDescent="0.15">
      <c r="B178" s="214"/>
      <c r="C178" s="536"/>
      <c r="D178" s="536"/>
      <c r="E178" s="536"/>
      <c r="F178" s="536"/>
      <c r="G178" s="536"/>
      <c r="H178" s="537"/>
      <c r="I178" s="164"/>
      <c r="J178" s="13"/>
      <c r="K178" s="13"/>
      <c r="L178" s="13"/>
      <c r="M178" s="13"/>
      <c r="N178" s="13"/>
      <c r="O178" s="13"/>
      <c r="P178" s="30"/>
      <c r="Q178" s="13"/>
      <c r="R178" s="13"/>
      <c r="S178" s="164"/>
      <c r="T178" s="30"/>
      <c r="U178" s="13"/>
      <c r="V178" s="13"/>
      <c r="W178" s="13"/>
      <c r="X178" s="13"/>
      <c r="Y178" s="13"/>
      <c r="Z178" s="13"/>
      <c r="AA178" s="13"/>
      <c r="AB178" s="13"/>
      <c r="AC178" s="13"/>
      <c r="AD178" s="13"/>
      <c r="AE178" s="13"/>
      <c r="AF178" s="13"/>
      <c r="AG178" s="13"/>
      <c r="AH178" s="23"/>
    </row>
    <row r="179" spans="1:62" ht="12.95" customHeight="1" x14ac:dyDescent="0.15">
      <c r="A179" s="1"/>
      <c r="B179" s="214"/>
      <c r="C179" s="477" t="s">
        <v>143</v>
      </c>
      <c r="D179" s="477"/>
      <c r="E179" s="477"/>
      <c r="F179" s="282"/>
      <c r="G179" s="504"/>
      <c r="H179" s="195" t="s">
        <v>144</v>
      </c>
      <c r="I179" s="164"/>
      <c r="J179" s="13"/>
      <c r="K179" s="13"/>
      <c r="L179" s="13"/>
      <c r="M179" s="13"/>
      <c r="N179" s="13"/>
      <c r="O179" s="13"/>
      <c r="P179" s="30"/>
      <c r="Q179" s="13"/>
      <c r="R179" s="13"/>
      <c r="S179" s="22"/>
      <c r="T179" s="479" t="s">
        <v>140</v>
      </c>
      <c r="U179" s="480"/>
      <c r="V179" s="480"/>
      <c r="W179" s="480"/>
      <c r="X179" s="517"/>
      <c r="Y179" s="10"/>
      <c r="Z179" s="479" t="s">
        <v>134</v>
      </c>
      <c r="AA179" s="480"/>
      <c r="AB179" s="480"/>
      <c r="AC179" s="480"/>
      <c r="AD179" s="480"/>
      <c r="AE179" s="481"/>
      <c r="AF179" s="481"/>
      <c r="AG179" s="175" t="s">
        <v>76</v>
      </c>
      <c r="AH179" s="23"/>
    </row>
    <row r="180" spans="1:62" ht="12.95" customHeight="1" x14ac:dyDescent="0.15">
      <c r="A180" s="1"/>
      <c r="B180" s="108"/>
      <c r="C180" s="534" t="s">
        <v>192</v>
      </c>
      <c r="D180" s="673"/>
      <c r="E180" s="673"/>
      <c r="F180" s="673"/>
      <c r="G180" s="673"/>
      <c r="H180" s="674"/>
      <c r="I180" s="164"/>
      <c r="J180" s="13"/>
      <c r="K180" s="13"/>
      <c r="L180" s="13"/>
      <c r="M180" s="13"/>
      <c r="N180" s="13"/>
      <c r="O180" s="13"/>
      <c r="P180" s="30"/>
      <c r="Q180" s="13"/>
      <c r="R180" s="13"/>
      <c r="S180" s="28"/>
      <c r="T180" s="306">
        <f>AE179+AE181+AE184</f>
        <v>0</v>
      </c>
      <c r="U180" s="307"/>
      <c r="V180" s="307"/>
      <c r="W180" s="422" t="s">
        <v>76</v>
      </c>
      <c r="X180" s="423"/>
      <c r="Y180" s="7"/>
      <c r="Z180" s="527" t="s">
        <v>219</v>
      </c>
      <c r="AA180" s="528"/>
      <c r="AB180" s="528"/>
      <c r="AC180" s="528"/>
      <c r="AD180" s="528"/>
      <c r="AE180" s="528"/>
      <c r="AF180" s="528"/>
      <c r="AG180" s="528"/>
      <c r="AH180" s="23"/>
      <c r="AK180" s="251"/>
      <c r="AL180" s="251"/>
      <c r="AM180" s="251"/>
      <c r="AN180" s="251"/>
      <c r="AO180" s="251"/>
      <c r="AP180" s="251"/>
      <c r="AQ180" s="251"/>
      <c r="AR180" s="251"/>
      <c r="AS180" s="251"/>
      <c r="AT180" s="251"/>
      <c r="AU180" s="251"/>
      <c r="AV180" s="251"/>
      <c r="AW180" s="251"/>
      <c r="AX180" s="251"/>
      <c r="AY180" s="251"/>
      <c r="AZ180" s="251"/>
      <c r="BA180" s="251"/>
      <c r="BB180" s="251"/>
      <c r="BC180" s="251"/>
      <c r="BD180" s="251"/>
      <c r="BE180" s="251"/>
      <c r="BF180" s="251"/>
      <c r="BG180" s="251"/>
      <c r="BH180" s="251"/>
      <c r="BI180" s="251"/>
      <c r="BJ180" s="251"/>
    </row>
    <row r="181" spans="1:62" ht="6" customHeight="1" x14ac:dyDescent="0.15">
      <c r="A181" s="1"/>
      <c r="B181" s="214"/>
      <c r="C181" s="673"/>
      <c r="D181" s="673"/>
      <c r="E181" s="673"/>
      <c r="F181" s="673"/>
      <c r="G181" s="673"/>
      <c r="H181" s="674"/>
      <c r="I181" s="164"/>
      <c r="J181" s="13"/>
      <c r="K181" s="13"/>
      <c r="L181" s="13"/>
      <c r="M181" s="13"/>
      <c r="N181" s="13"/>
      <c r="O181" s="13"/>
      <c r="P181" s="30"/>
      <c r="Q181" s="13"/>
      <c r="R181" s="13"/>
      <c r="S181" s="164"/>
      <c r="T181" s="44"/>
      <c r="U181" s="44"/>
      <c r="V181" s="44"/>
      <c r="W181" s="204"/>
      <c r="X181" s="204"/>
      <c r="Y181" s="32"/>
      <c r="Z181" s="675" t="s">
        <v>135</v>
      </c>
      <c r="AA181" s="676"/>
      <c r="AB181" s="676"/>
      <c r="AC181" s="676"/>
      <c r="AD181" s="676"/>
      <c r="AE181" s="679"/>
      <c r="AF181" s="679"/>
      <c r="AG181" s="670" t="s">
        <v>76</v>
      </c>
      <c r="AH181" s="23"/>
      <c r="AK181" s="251"/>
      <c r="AL181" s="251"/>
      <c r="AM181" s="251"/>
      <c r="AN181" s="251"/>
      <c r="AO181" s="251"/>
      <c r="AP181" s="251"/>
      <c r="AQ181" s="251"/>
      <c r="AR181" s="251"/>
      <c r="AS181" s="251"/>
      <c r="AT181" s="251"/>
      <c r="AU181" s="251"/>
      <c r="AV181" s="251"/>
      <c r="AW181" s="251"/>
      <c r="AX181" s="251"/>
      <c r="AY181" s="251"/>
      <c r="AZ181" s="251"/>
      <c r="BA181" s="251"/>
      <c r="BB181" s="251"/>
      <c r="BC181" s="251"/>
      <c r="BD181" s="251"/>
      <c r="BE181" s="251"/>
      <c r="BF181" s="251"/>
      <c r="BG181" s="251"/>
      <c r="BH181" s="251"/>
      <c r="BI181" s="251"/>
      <c r="BJ181" s="251"/>
    </row>
    <row r="182" spans="1:62" ht="12.95" customHeight="1" x14ac:dyDescent="0.15">
      <c r="A182" s="1"/>
      <c r="B182" s="108"/>
      <c r="C182" s="424" t="s">
        <v>142</v>
      </c>
      <c r="D182" s="424"/>
      <c r="E182" s="424"/>
      <c r="F182" s="424"/>
      <c r="G182" s="424"/>
      <c r="H182" s="533"/>
      <c r="I182" s="164"/>
      <c r="J182" s="87"/>
      <c r="K182" s="87"/>
      <c r="L182" s="87"/>
      <c r="M182" s="87"/>
      <c r="N182" s="87"/>
      <c r="O182" s="87"/>
      <c r="P182" s="87"/>
      <c r="Q182" s="87"/>
      <c r="R182" s="13"/>
      <c r="S182" s="164"/>
      <c r="T182" s="13"/>
      <c r="U182" s="13"/>
      <c r="V182" s="13"/>
      <c r="W182" s="13"/>
      <c r="X182" s="13"/>
      <c r="Y182" s="13"/>
      <c r="Z182" s="677"/>
      <c r="AA182" s="678"/>
      <c r="AB182" s="678"/>
      <c r="AC182" s="678"/>
      <c r="AD182" s="678"/>
      <c r="AE182" s="680"/>
      <c r="AF182" s="680"/>
      <c r="AG182" s="671"/>
      <c r="AH182" s="23"/>
      <c r="AK182" s="251"/>
      <c r="AL182" s="251"/>
      <c r="AM182" s="251"/>
      <c r="AN182" s="251"/>
      <c r="AO182" s="251"/>
      <c r="AP182" s="251"/>
      <c r="AQ182" s="251"/>
      <c r="AR182" s="251"/>
      <c r="AS182" s="251"/>
      <c r="AT182" s="251"/>
      <c r="AU182" s="251"/>
      <c r="AV182" s="251"/>
      <c r="AW182" s="251"/>
      <c r="AX182" s="251"/>
      <c r="AY182" s="251"/>
      <c r="AZ182" s="251"/>
      <c r="BA182" s="251"/>
      <c r="BB182" s="251"/>
      <c r="BC182" s="251"/>
      <c r="BD182" s="251"/>
      <c r="BE182" s="251"/>
      <c r="BF182" s="251"/>
      <c r="BG182" s="251"/>
      <c r="BH182" s="251"/>
      <c r="BI182" s="251"/>
      <c r="BJ182" s="251"/>
    </row>
    <row r="183" spans="1:62" ht="6" customHeight="1" x14ac:dyDescent="0.15">
      <c r="A183" s="1"/>
      <c r="B183" s="214"/>
      <c r="C183" s="183"/>
      <c r="D183" s="183"/>
      <c r="E183" s="183"/>
      <c r="F183" s="183"/>
      <c r="G183" s="183"/>
      <c r="H183" s="184"/>
      <c r="I183" s="164"/>
      <c r="J183" s="87"/>
      <c r="K183" s="87"/>
      <c r="L183" s="87"/>
      <c r="M183" s="87"/>
      <c r="N183" s="87"/>
      <c r="O183" s="87"/>
      <c r="P183" s="87"/>
      <c r="Q183" s="87"/>
      <c r="R183" s="13"/>
      <c r="S183" s="164"/>
      <c r="T183" s="30"/>
      <c r="U183" s="30"/>
      <c r="V183" s="30"/>
      <c r="W183" s="30"/>
      <c r="X183" s="30"/>
      <c r="Y183" s="30"/>
      <c r="Z183" s="196"/>
      <c r="AA183" s="196"/>
      <c r="AB183" s="196"/>
      <c r="AC183" s="32"/>
      <c r="AD183" s="32"/>
      <c r="AE183" s="32"/>
      <c r="AF183" s="32"/>
      <c r="AG183" s="32"/>
      <c r="AH183" s="23"/>
      <c r="AK183" s="251"/>
      <c r="AL183" s="251"/>
      <c r="AM183" s="251"/>
      <c r="AN183" s="251"/>
      <c r="AO183" s="251"/>
      <c r="AP183" s="251"/>
      <c r="AQ183" s="251"/>
      <c r="AR183" s="251"/>
      <c r="AS183" s="251"/>
      <c r="AT183" s="251"/>
      <c r="AU183" s="251"/>
      <c r="AV183" s="251"/>
      <c r="AW183" s="251"/>
      <c r="AX183" s="251"/>
      <c r="AY183" s="251"/>
      <c r="AZ183" s="251"/>
      <c r="BA183" s="251"/>
      <c r="BB183" s="251"/>
      <c r="BC183" s="251"/>
      <c r="BD183" s="251"/>
      <c r="BE183" s="251"/>
      <c r="BF183" s="251"/>
      <c r="BG183" s="251"/>
      <c r="BH183" s="251"/>
      <c r="BI183" s="251"/>
      <c r="BJ183" s="251"/>
    </row>
    <row r="184" spans="1:62" ht="12.95" customHeight="1" x14ac:dyDescent="0.15">
      <c r="A184" s="1"/>
      <c r="B184" s="108"/>
      <c r="C184" s="424" t="s">
        <v>131</v>
      </c>
      <c r="D184" s="424"/>
      <c r="E184" s="424"/>
      <c r="F184" s="424"/>
      <c r="G184" s="424"/>
      <c r="H184" s="533"/>
      <c r="I184" s="164"/>
      <c r="J184" s="87"/>
      <c r="K184" s="87"/>
      <c r="L184" s="87"/>
      <c r="M184" s="87"/>
      <c r="N184" s="87"/>
      <c r="O184" s="87"/>
      <c r="P184" s="87"/>
      <c r="Q184" s="87"/>
      <c r="R184" s="13"/>
      <c r="S184" s="164"/>
      <c r="T184" s="212" t="s">
        <v>302</v>
      </c>
      <c r="U184" s="143"/>
      <c r="V184" s="143"/>
      <c r="W184" s="143"/>
      <c r="X184" s="143"/>
      <c r="Y184" s="32"/>
      <c r="Z184" s="479" t="s">
        <v>136</v>
      </c>
      <c r="AA184" s="480"/>
      <c r="AB184" s="480"/>
      <c r="AC184" s="480"/>
      <c r="AD184" s="480"/>
      <c r="AE184" s="481"/>
      <c r="AF184" s="481"/>
      <c r="AG184" s="175" t="s">
        <v>76</v>
      </c>
      <c r="AH184" s="23"/>
      <c r="AK184" s="251"/>
      <c r="AL184" s="251"/>
      <c r="AM184" s="251"/>
      <c r="AN184" s="251"/>
      <c r="AO184" s="251"/>
      <c r="AP184" s="251"/>
      <c r="AQ184" s="251"/>
      <c r="AR184" s="251"/>
      <c r="AS184" s="251"/>
      <c r="AT184" s="251"/>
      <c r="AU184" s="251"/>
      <c r="AV184" s="251"/>
      <c r="AW184" s="251"/>
      <c r="AX184" s="251"/>
      <c r="AY184" s="251"/>
      <c r="AZ184" s="251"/>
      <c r="BA184" s="251"/>
      <c r="BB184" s="251"/>
      <c r="BC184" s="251"/>
      <c r="BD184" s="251"/>
      <c r="BE184" s="251"/>
      <c r="BF184" s="251"/>
      <c r="BG184" s="251"/>
      <c r="BH184" s="251"/>
      <c r="BI184" s="251"/>
      <c r="BJ184" s="251"/>
    </row>
    <row r="185" spans="1:62" ht="6" customHeight="1" x14ac:dyDescent="0.15">
      <c r="A185" s="1"/>
      <c r="B185" s="214"/>
      <c r="C185" s="79"/>
      <c r="D185" s="79"/>
      <c r="E185" s="80"/>
      <c r="F185" s="80"/>
      <c r="G185" s="80"/>
      <c r="H185" s="81"/>
      <c r="I185" s="164"/>
      <c r="J185" s="87"/>
      <c r="K185" s="87"/>
      <c r="L185" s="87"/>
      <c r="M185" s="87"/>
      <c r="N185" s="87"/>
      <c r="O185" s="87"/>
      <c r="P185" s="87"/>
      <c r="Q185" s="87"/>
      <c r="R185" s="13"/>
      <c r="S185" s="164"/>
      <c r="T185" s="30"/>
      <c r="U185" s="13"/>
      <c r="V185" s="13"/>
      <c r="W185" s="13"/>
      <c r="X185" s="13"/>
      <c r="Y185" s="13"/>
      <c r="Z185" s="13"/>
      <c r="AA185" s="13"/>
      <c r="AB185" s="13"/>
      <c r="AC185" s="13"/>
      <c r="AD185" s="13"/>
      <c r="AE185" s="13"/>
      <c r="AF185" s="13"/>
      <c r="AG185" s="13"/>
      <c r="AH185" s="23"/>
      <c r="AK185" s="251"/>
      <c r="AL185" s="251"/>
      <c r="AM185" s="251"/>
      <c r="AN185" s="251"/>
      <c r="AO185" s="251"/>
      <c r="AP185" s="251"/>
      <c r="AQ185" s="251"/>
      <c r="AR185" s="251"/>
      <c r="AS185" s="251"/>
      <c r="AT185" s="251"/>
      <c r="AU185" s="251"/>
      <c r="AV185" s="251"/>
      <c r="AW185" s="251"/>
      <c r="AX185" s="251"/>
      <c r="AY185" s="251"/>
      <c r="AZ185" s="251"/>
      <c r="BA185" s="251"/>
      <c r="BB185" s="251"/>
      <c r="BC185" s="251"/>
      <c r="BD185" s="251"/>
      <c r="BE185" s="251"/>
      <c r="BF185" s="251"/>
      <c r="BG185" s="251"/>
      <c r="BH185" s="251"/>
      <c r="BI185" s="251"/>
      <c r="BJ185" s="251"/>
    </row>
    <row r="186" spans="1:62" ht="12.95" customHeight="1" x14ac:dyDescent="0.15">
      <c r="A186" s="1"/>
      <c r="B186" s="108"/>
      <c r="C186" s="151" t="s">
        <v>132</v>
      </c>
      <c r="D186" s="151"/>
      <c r="E186" s="13"/>
      <c r="F186" s="13"/>
      <c r="G186" s="13"/>
      <c r="H186" s="181"/>
      <c r="I186" s="164"/>
      <c r="J186" s="87"/>
      <c r="K186" s="87"/>
      <c r="L186" s="87"/>
      <c r="M186" s="87"/>
      <c r="N186" s="87"/>
      <c r="O186" s="87"/>
      <c r="P186" s="87"/>
      <c r="Q186" s="87"/>
      <c r="R186" s="13"/>
      <c r="S186" s="22"/>
      <c r="T186" s="399" t="s">
        <v>141</v>
      </c>
      <c r="U186" s="299"/>
      <c r="V186" s="299"/>
      <c r="W186" s="299"/>
      <c r="X186" s="300"/>
      <c r="Y186" s="13"/>
      <c r="Z186" s="479" t="s">
        <v>134</v>
      </c>
      <c r="AA186" s="480"/>
      <c r="AB186" s="480"/>
      <c r="AC186" s="480"/>
      <c r="AD186" s="480"/>
      <c r="AE186" s="481"/>
      <c r="AF186" s="481"/>
      <c r="AG186" s="175" t="s">
        <v>76</v>
      </c>
      <c r="AH186" s="23"/>
      <c r="AK186" s="251"/>
      <c r="AL186" s="251"/>
      <c r="AM186" s="251"/>
      <c r="AN186" s="251"/>
      <c r="AO186" s="251"/>
      <c r="AP186" s="251"/>
      <c r="AQ186" s="251"/>
      <c r="AR186" s="251"/>
      <c r="AS186" s="251"/>
      <c r="AT186" s="251"/>
      <c r="AU186" s="251"/>
      <c r="AV186" s="251"/>
      <c r="AW186" s="251"/>
      <c r="AX186" s="251"/>
      <c r="AY186" s="251"/>
      <c r="AZ186" s="251"/>
      <c r="BA186" s="251"/>
      <c r="BB186" s="251"/>
      <c r="BC186" s="251"/>
      <c r="BD186" s="251"/>
      <c r="BE186" s="251"/>
      <c r="BF186" s="251"/>
      <c r="BG186" s="251"/>
      <c r="BH186" s="251"/>
      <c r="BI186" s="251"/>
      <c r="BJ186" s="251"/>
    </row>
    <row r="187" spans="1:62" ht="12.95" customHeight="1" x14ac:dyDescent="0.15">
      <c r="A187" s="1"/>
      <c r="B187" s="214"/>
      <c r="C187" s="477" t="s">
        <v>143</v>
      </c>
      <c r="D187" s="477"/>
      <c r="E187" s="477"/>
      <c r="F187" s="282"/>
      <c r="G187" s="504"/>
      <c r="H187" s="195" t="s">
        <v>144</v>
      </c>
      <c r="I187" s="164"/>
      <c r="J187" s="87"/>
      <c r="K187" s="87"/>
      <c r="L187" s="87"/>
      <c r="M187" s="87"/>
      <c r="N187" s="87"/>
      <c r="O187" s="87"/>
      <c r="P187" s="87"/>
      <c r="Q187" s="87"/>
      <c r="R187" s="13"/>
      <c r="S187" s="13"/>
      <c r="T187" s="306">
        <f>AE186+AE188+AE190</f>
        <v>0</v>
      </c>
      <c r="U187" s="307"/>
      <c r="V187" s="307"/>
      <c r="W187" s="422" t="s">
        <v>76</v>
      </c>
      <c r="X187" s="423"/>
      <c r="Y187" s="13"/>
      <c r="Z187" s="13"/>
      <c r="AA187" s="13"/>
      <c r="AB187" s="13"/>
      <c r="AC187" s="13"/>
      <c r="AD187" s="13"/>
      <c r="AE187" s="13"/>
      <c r="AF187" s="13"/>
      <c r="AG187" s="13"/>
      <c r="AH187" s="23"/>
    </row>
    <row r="188" spans="1:62" ht="12.95" customHeight="1" x14ac:dyDescent="0.15">
      <c r="A188" s="1"/>
      <c r="B188" s="108"/>
      <c r="C188" s="476" t="s">
        <v>200</v>
      </c>
      <c r="D188" s="477"/>
      <c r="E188" s="477"/>
      <c r="F188" s="477"/>
      <c r="G188" s="477"/>
      <c r="H188" s="478"/>
      <c r="I188" s="164"/>
      <c r="J188" s="87"/>
      <c r="K188" s="87"/>
      <c r="L188" s="87"/>
      <c r="M188" s="87"/>
      <c r="N188" s="87"/>
      <c r="O188" s="87"/>
      <c r="P188" s="87"/>
      <c r="Q188" s="87"/>
      <c r="R188" s="13"/>
      <c r="S188" s="13"/>
      <c r="T188" s="196"/>
      <c r="U188" s="196"/>
      <c r="V188" s="196"/>
      <c r="W188" s="32"/>
      <c r="X188" s="32"/>
      <c r="Y188" s="13"/>
      <c r="Z188" s="479" t="s">
        <v>135</v>
      </c>
      <c r="AA188" s="480"/>
      <c r="AB188" s="480"/>
      <c r="AC188" s="480"/>
      <c r="AD188" s="480"/>
      <c r="AE188" s="481"/>
      <c r="AF188" s="481"/>
      <c r="AG188" s="175" t="s">
        <v>76</v>
      </c>
      <c r="AH188" s="23"/>
    </row>
    <row r="189" spans="1:62" ht="6" customHeight="1" x14ac:dyDescent="0.15">
      <c r="A189" s="1"/>
      <c r="B189" s="25"/>
      <c r="C189" s="13"/>
      <c r="D189" s="13"/>
      <c r="E189" s="13"/>
      <c r="F189" s="13"/>
      <c r="G189" s="13"/>
      <c r="H189" s="181"/>
      <c r="I189" s="164"/>
      <c r="J189" s="87"/>
      <c r="K189" s="87"/>
      <c r="L189" s="87"/>
      <c r="M189" s="87"/>
      <c r="N189" s="87"/>
      <c r="O189" s="87"/>
      <c r="P189" s="87"/>
      <c r="Q189" s="87"/>
      <c r="R189" s="13"/>
      <c r="S189" s="13"/>
      <c r="T189" s="196"/>
      <c r="U189" s="196"/>
      <c r="V189" s="196"/>
      <c r="W189" s="32"/>
      <c r="X189" s="32"/>
      <c r="Y189" s="13"/>
      <c r="Z189" s="13"/>
      <c r="AA189" s="13"/>
      <c r="AB189" s="13"/>
      <c r="AC189" s="13"/>
      <c r="AD189" s="13"/>
      <c r="AE189" s="13"/>
      <c r="AF189" s="13"/>
      <c r="AG189" s="13"/>
      <c r="AH189" s="23"/>
    </row>
    <row r="190" spans="1:62" ht="12.95" customHeight="1" x14ac:dyDescent="0.15">
      <c r="B190" s="25"/>
      <c r="C190" s="482"/>
      <c r="D190" s="482"/>
      <c r="E190" s="482"/>
      <c r="F190" s="482"/>
      <c r="G190" s="482"/>
      <c r="H190" s="181"/>
      <c r="I190" s="164"/>
      <c r="J190" s="13"/>
      <c r="K190" s="13"/>
      <c r="L190" s="13"/>
      <c r="M190" s="13"/>
      <c r="N190" s="13"/>
      <c r="O190" s="13"/>
      <c r="P190" s="30"/>
      <c r="Q190" s="13"/>
      <c r="R190" s="13"/>
      <c r="S190" s="13"/>
      <c r="T190" s="89" t="s">
        <v>296</v>
      </c>
      <c r="U190" s="80"/>
      <c r="V190" s="80"/>
      <c r="W190" s="80"/>
      <c r="X190" s="80"/>
      <c r="Y190" s="80"/>
      <c r="Z190" s="479" t="s">
        <v>136</v>
      </c>
      <c r="AA190" s="480"/>
      <c r="AB190" s="480"/>
      <c r="AC190" s="480"/>
      <c r="AD190" s="480"/>
      <c r="AE190" s="481"/>
      <c r="AF190" s="481"/>
      <c r="AG190" s="175" t="s">
        <v>76</v>
      </c>
      <c r="AH190" s="23"/>
      <c r="AK190" s="251"/>
      <c r="AL190" s="251"/>
      <c r="AM190" s="251"/>
      <c r="AN190" s="251"/>
      <c r="AO190" s="251"/>
      <c r="AP190" s="251"/>
      <c r="AQ190" s="251"/>
      <c r="AR190" s="251"/>
      <c r="AS190" s="251"/>
      <c r="AT190" s="251"/>
      <c r="AU190" s="251"/>
      <c r="AV190" s="251"/>
      <c r="AW190" s="251"/>
      <c r="AX190" s="251"/>
      <c r="AY190" s="251"/>
      <c r="AZ190" s="251"/>
      <c r="BA190" s="251"/>
      <c r="BB190" s="251"/>
      <c r="BC190" s="251"/>
      <c r="BD190" s="251"/>
      <c r="BE190" s="251"/>
      <c r="BF190" s="251"/>
      <c r="BG190" s="251"/>
      <c r="BH190" s="251"/>
      <c r="BI190" s="251"/>
      <c r="BJ190" s="251"/>
    </row>
    <row r="191" spans="1:62" ht="12.95" customHeight="1" x14ac:dyDescent="0.15">
      <c r="B191" s="25"/>
      <c r="C191" s="482"/>
      <c r="D191" s="482"/>
      <c r="E191" s="482"/>
      <c r="F191" s="482"/>
      <c r="G191" s="482"/>
      <c r="H191" s="13"/>
      <c r="I191" s="164"/>
      <c r="J191" s="13"/>
      <c r="K191" s="13"/>
      <c r="L191" s="13"/>
      <c r="M191" s="13"/>
      <c r="N191" s="13"/>
      <c r="O191" s="13"/>
      <c r="P191" s="30"/>
      <c r="Q191" s="13"/>
      <c r="R191" s="13"/>
      <c r="S191" s="13"/>
      <c r="T191" s="479" t="s">
        <v>306</v>
      </c>
      <c r="U191" s="480"/>
      <c r="V191" s="480"/>
      <c r="W191" s="480"/>
      <c r="X191" s="517"/>
      <c r="Y191" s="215"/>
      <c r="Z191" s="124"/>
      <c r="AA191" s="124"/>
      <c r="AB191" s="124"/>
      <c r="AC191" s="124"/>
      <c r="AD191" s="124"/>
      <c r="AE191" s="127"/>
      <c r="AF191" s="127"/>
      <c r="AG191" s="205"/>
      <c r="AH191" s="23"/>
      <c r="AK191" s="251"/>
      <c r="AL191" s="251"/>
      <c r="AM191" s="251"/>
      <c r="AN191" s="251"/>
      <c r="AO191" s="251"/>
      <c r="AP191" s="251"/>
      <c r="AQ191" s="251"/>
      <c r="AR191" s="251"/>
      <c r="AS191" s="251"/>
      <c r="AT191" s="251"/>
      <c r="AU191" s="251"/>
      <c r="AV191" s="251"/>
      <c r="AW191" s="251"/>
      <c r="AX191" s="251"/>
      <c r="AY191" s="251"/>
      <c r="AZ191" s="251"/>
      <c r="BA191" s="251"/>
      <c r="BB191" s="251"/>
      <c r="BC191" s="251"/>
      <c r="BD191" s="251"/>
      <c r="BE191" s="251"/>
      <c r="BF191" s="251"/>
      <c r="BG191" s="251"/>
      <c r="BH191" s="251"/>
      <c r="BI191" s="251"/>
      <c r="BJ191" s="251"/>
    </row>
    <row r="192" spans="1:62" ht="12" customHeight="1" x14ac:dyDescent="0.15">
      <c r="B192" s="25"/>
      <c r="C192" s="482"/>
      <c r="D192" s="482"/>
      <c r="E192" s="482"/>
      <c r="F192" s="482"/>
      <c r="G192" s="482"/>
      <c r="H192" s="13"/>
      <c r="I192" s="164"/>
      <c r="J192" s="13"/>
      <c r="K192" s="13"/>
      <c r="L192" s="13"/>
      <c r="M192" s="13"/>
      <c r="N192" s="13"/>
      <c r="O192" s="13"/>
      <c r="P192" s="30"/>
      <c r="Q192" s="13"/>
      <c r="R192" s="13"/>
      <c r="S192" s="13"/>
      <c r="T192" s="884">
        <f>T150+T157+T165+T173+T180+T187</f>
        <v>0</v>
      </c>
      <c r="U192" s="885"/>
      <c r="V192" s="885"/>
      <c r="W192" s="125" t="s">
        <v>76</v>
      </c>
      <c r="X192" s="125"/>
      <c r="Y192" s="126"/>
      <c r="Z192" s="143"/>
      <c r="AA192" s="143"/>
      <c r="AB192" s="143"/>
      <c r="AC192" s="143"/>
      <c r="AD192" s="189"/>
      <c r="AE192" s="189"/>
      <c r="AF192" s="32"/>
      <c r="AG192" s="32"/>
      <c r="AH192" s="23"/>
      <c r="AK192" s="251"/>
      <c r="AL192" s="251"/>
      <c r="AM192" s="251"/>
      <c r="AN192" s="251"/>
      <c r="AO192" s="251"/>
      <c r="AP192" s="251"/>
      <c r="AQ192" s="251"/>
      <c r="AR192" s="251"/>
      <c r="AS192" s="251"/>
      <c r="AT192" s="251"/>
      <c r="AU192" s="251"/>
      <c r="AV192" s="251"/>
      <c r="AW192" s="251"/>
      <c r="AX192" s="251"/>
      <c r="AY192" s="251"/>
      <c r="AZ192" s="251"/>
      <c r="BA192" s="251"/>
      <c r="BB192" s="251"/>
      <c r="BC192" s="251"/>
      <c r="BD192" s="251"/>
      <c r="BE192" s="251"/>
      <c r="BF192" s="251"/>
      <c r="BG192" s="251"/>
      <c r="BH192" s="251"/>
      <c r="BI192" s="251"/>
      <c r="BJ192" s="251"/>
    </row>
    <row r="193" spans="1:64" ht="6" customHeight="1" x14ac:dyDescent="0.15">
      <c r="B193" s="57"/>
      <c r="C193" s="15"/>
      <c r="D193" s="15"/>
      <c r="E193" s="15"/>
      <c r="F193" s="15"/>
      <c r="G193" s="15"/>
      <c r="H193" s="15"/>
      <c r="I193" s="22"/>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23"/>
      <c r="AK193" s="251"/>
      <c r="AL193" s="251"/>
      <c r="AM193" s="251"/>
      <c r="AN193" s="251"/>
      <c r="AO193" s="251"/>
      <c r="AP193" s="251"/>
      <c r="AQ193" s="251"/>
      <c r="AR193" s="251"/>
      <c r="AS193" s="251"/>
      <c r="AT193" s="251"/>
      <c r="AU193" s="251"/>
      <c r="AV193" s="251"/>
      <c r="AW193" s="251"/>
      <c r="AX193" s="251"/>
      <c r="AY193" s="251"/>
      <c r="AZ193" s="251"/>
      <c r="BA193" s="251"/>
      <c r="BB193" s="251"/>
      <c r="BC193" s="251"/>
      <c r="BD193" s="251"/>
      <c r="BE193" s="251"/>
      <c r="BF193" s="251"/>
      <c r="BG193" s="251"/>
      <c r="BH193" s="251"/>
      <c r="BI193" s="251"/>
      <c r="BJ193" s="251"/>
    </row>
    <row r="194" spans="1:64" ht="24" customHeight="1" x14ac:dyDescent="0.15">
      <c r="B194" s="442" t="s">
        <v>87</v>
      </c>
      <c r="C194" s="301" t="s">
        <v>90</v>
      </c>
      <c r="D194" s="302"/>
      <c r="E194" s="302"/>
      <c r="F194" s="302"/>
      <c r="G194" s="303"/>
      <c r="H194" s="304" t="s">
        <v>92</v>
      </c>
      <c r="I194" s="305"/>
      <c r="J194" s="305"/>
      <c r="K194" s="305"/>
      <c r="L194" s="305"/>
      <c r="M194" s="305"/>
      <c r="N194" s="502" t="s">
        <v>91</v>
      </c>
      <c r="O194" s="503"/>
      <c r="P194" s="503"/>
      <c r="Q194" s="503"/>
      <c r="R194" s="503"/>
      <c r="S194" s="500" t="s">
        <v>116</v>
      </c>
      <c r="T194" s="500"/>
      <c r="U194" s="500"/>
      <c r="V194" s="500"/>
      <c r="W194" s="501"/>
      <c r="X194" s="304" t="s">
        <v>92</v>
      </c>
      <c r="Y194" s="305"/>
      <c r="Z194" s="305"/>
      <c r="AA194" s="305"/>
      <c r="AB194" s="305"/>
      <c r="AC194" s="507"/>
      <c r="AD194" s="447" t="s">
        <v>91</v>
      </c>
      <c r="AE194" s="448"/>
      <c r="AF194" s="448"/>
      <c r="AG194" s="448"/>
      <c r="AH194" s="509"/>
      <c r="AL194" s="271" t="str">
        <f>IF((C150+C153)&gt;0,"「規格」欄は、貴社の価格表等で使用している分類名称を入力してください。「料金」は、整数で入力してください。「1,000～1,200」や「約500」のような入力はできません。幅がある場合は、平均値を入力してください。","")</f>
        <v/>
      </c>
      <c r="AM194" s="271"/>
      <c r="AN194" s="271"/>
      <c r="AO194" s="271"/>
      <c r="AP194" s="271"/>
      <c r="AQ194" s="271"/>
      <c r="AR194" s="271"/>
      <c r="AS194" s="271"/>
      <c r="AT194" s="271"/>
      <c r="AU194" s="271"/>
      <c r="AV194" s="271"/>
      <c r="AW194" s="271"/>
      <c r="AX194" s="271"/>
      <c r="AY194" s="271"/>
      <c r="AZ194" s="271"/>
      <c r="BA194" s="271"/>
      <c r="BB194" s="271"/>
      <c r="BC194" s="271"/>
      <c r="BD194" s="271"/>
      <c r="BE194" s="271"/>
      <c r="BF194" s="271"/>
      <c r="BG194" s="271"/>
      <c r="BH194" s="271"/>
      <c r="BI194" s="271"/>
      <c r="BJ194" s="271"/>
    </row>
    <row r="195" spans="1:64" ht="18" customHeight="1" x14ac:dyDescent="0.15">
      <c r="B195" s="443"/>
      <c r="C195" s="391"/>
      <c r="D195" s="392"/>
      <c r="E195" s="392"/>
      <c r="F195" s="392"/>
      <c r="G195" s="393"/>
      <c r="H195" s="385"/>
      <c r="I195" s="386"/>
      <c r="J195" s="386"/>
      <c r="K195" s="386"/>
      <c r="L195" s="386"/>
      <c r="M195" s="387"/>
      <c r="N195" s="529"/>
      <c r="O195" s="530"/>
      <c r="P195" s="530"/>
      <c r="Q195" s="530"/>
      <c r="R195" s="530"/>
      <c r="S195" s="512"/>
      <c r="T195" s="512"/>
      <c r="U195" s="512"/>
      <c r="V195" s="512"/>
      <c r="W195" s="513"/>
      <c r="X195" s="385"/>
      <c r="Y195" s="386"/>
      <c r="Z195" s="386"/>
      <c r="AA195" s="386"/>
      <c r="AB195" s="386"/>
      <c r="AC195" s="387"/>
      <c r="AD195" s="531"/>
      <c r="AE195" s="389"/>
      <c r="AF195" s="389"/>
      <c r="AG195" s="389"/>
      <c r="AH195" s="394"/>
      <c r="AK195" s="266"/>
      <c r="AL195" s="271"/>
      <c r="AM195" s="271"/>
      <c r="AN195" s="271"/>
      <c r="AO195" s="271"/>
      <c r="AP195" s="271"/>
      <c r="AQ195" s="271"/>
      <c r="AR195" s="271"/>
      <c r="AS195" s="271"/>
      <c r="AT195" s="271"/>
      <c r="AU195" s="271"/>
      <c r="AV195" s="271"/>
      <c r="AW195" s="271"/>
      <c r="AX195" s="271"/>
      <c r="AY195" s="271"/>
      <c r="AZ195" s="271"/>
      <c r="BA195" s="271"/>
      <c r="BB195" s="271"/>
      <c r="BC195" s="271"/>
      <c r="BD195" s="271"/>
      <c r="BE195" s="271"/>
      <c r="BF195" s="271"/>
      <c r="BG195" s="271"/>
      <c r="BH195" s="271"/>
      <c r="BI195" s="271"/>
      <c r="BJ195" s="271"/>
    </row>
    <row r="196" spans="1:64" ht="18" customHeight="1" x14ac:dyDescent="0.15">
      <c r="B196" s="443"/>
      <c r="C196" s="391"/>
      <c r="D196" s="392"/>
      <c r="E196" s="392"/>
      <c r="F196" s="392"/>
      <c r="G196" s="393"/>
      <c r="H196" s="385"/>
      <c r="I196" s="386"/>
      <c r="J196" s="386"/>
      <c r="K196" s="386"/>
      <c r="L196" s="386"/>
      <c r="M196" s="387"/>
      <c r="N196" s="532"/>
      <c r="O196" s="530"/>
      <c r="P196" s="530"/>
      <c r="Q196" s="530"/>
      <c r="R196" s="530"/>
      <c r="S196" s="512"/>
      <c r="T196" s="512"/>
      <c r="U196" s="512"/>
      <c r="V196" s="512"/>
      <c r="W196" s="513"/>
      <c r="X196" s="385"/>
      <c r="Y196" s="386"/>
      <c r="Z196" s="386"/>
      <c r="AA196" s="386"/>
      <c r="AB196" s="386"/>
      <c r="AC196" s="387"/>
      <c r="AD196" s="388"/>
      <c r="AE196" s="389"/>
      <c r="AF196" s="389"/>
      <c r="AG196" s="389"/>
      <c r="AH196" s="394"/>
      <c r="AK196" s="266"/>
      <c r="AL196" s="271"/>
      <c r="AM196" s="271"/>
      <c r="AN196" s="271"/>
      <c r="AO196" s="271"/>
      <c r="AP196" s="271"/>
      <c r="AQ196" s="271"/>
      <c r="AR196" s="271"/>
      <c r="AS196" s="271"/>
      <c r="AT196" s="271"/>
      <c r="AU196" s="271"/>
      <c r="AV196" s="271"/>
      <c r="AW196" s="271"/>
      <c r="AX196" s="271"/>
      <c r="AY196" s="271"/>
      <c r="AZ196" s="271"/>
      <c r="BA196" s="271"/>
      <c r="BB196" s="271"/>
      <c r="BC196" s="271"/>
      <c r="BD196" s="271"/>
      <c r="BE196" s="271"/>
      <c r="BF196" s="271"/>
      <c r="BG196" s="271"/>
      <c r="BH196" s="271"/>
      <c r="BI196" s="271"/>
      <c r="BJ196" s="271"/>
    </row>
    <row r="197" spans="1:64" ht="18" customHeight="1" x14ac:dyDescent="0.15">
      <c r="B197" s="443"/>
      <c r="C197" s="391"/>
      <c r="D197" s="392"/>
      <c r="E197" s="392"/>
      <c r="F197" s="392"/>
      <c r="G197" s="393"/>
      <c r="H197" s="385"/>
      <c r="I197" s="386"/>
      <c r="J197" s="386"/>
      <c r="K197" s="386"/>
      <c r="L197" s="386"/>
      <c r="M197" s="387"/>
      <c r="N197" s="532"/>
      <c r="O197" s="530"/>
      <c r="P197" s="530"/>
      <c r="Q197" s="530"/>
      <c r="R197" s="530"/>
      <c r="S197" s="512"/>
      <c r="T197" s="512"/>
      <c r="U197" s="512"/>
      <c r="V197" s="512"/>
      <c r="W197" s="513"/>
      <c r="X197" s="385"/>
      <c r="Y197" s="386"/>
      <c r="Z197" s="386"/>
      <c r="AA197" s="386"/>
      <c r="AB197" s="386"/>
      <c r="AC197" s="387"/>
      <c r="AD197" s="388"/>
      <c r="AE197" s="389"/>
      <c r="AF197" s="389"/>
      <c r="AG197" s="389"/>
      <c r="AH197" s="394"/>
      <c r="AL197" s="271" t="str">
        <f>IF((C150+C153)&gt;0,"「単位」欄は、枠をクリックすると▼ボタンが表示されるので、ボタンをクリックし対応する単位を選択してください。単位で「その他（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197" s="271"/>
      <c r="AN197" s="271"/>
      <c r="AO197" s="271"/>
      <c r="AP197" s="271"/>
      <c r="AQ197" s="271"/>
      <c r="AR197" s="271"/>
      <c r="AS197" s="271"/>
      <c r="AT197" s="271"/>
      <c r="AU197" s="271"/>
      <c r="AV197" s="271"/>
      <c r="AW197" s="271"/>
      <c r="AX197" s="271"/>
      <c r="AY197" s="271"/>
      <c r="AZ197" s="271"/>
      <c r="BA197" s="271"/>
      <c r="BB197" s="271"/>
      <c r="BC197" s="271"/>
      <c r="BD197" s="271"/>
      <c r="BE197" s="271"/>
      <c r="BF197" s="271"/>
      <c r="BG197" s="271"/>
      <c r="BH197" s="271"/>
      <c r="BI197" s="271"/>
      <c r="BJ197" s="271"/>
    </row>
    <row r="198" spans="1:64" ht="18" customHeight="1" x14ac:dyDescent="0.15">
      <c r="B198" s="443"/>
      <c r="C198" s="391"/>
      <c r="D198" s="392"/>
      <c r="E198" s="392"/>
      <c r="F198" s="392"/>
      <c r="G198" s="393"/>
      <c r="H198" s="385"/>
      <c r="I198" s="386"/>
      <c r="J198" s="386"/>
      <c r="K198" s="386"/>
      <c r="L198" s="386"/>
      <c r="M198" s="387"/>
      <c r="N198" s="532"/>
      <c r="O198" s="530"/>
      <c r="P198" s="530"/>
      <c r="Q198" s="530"/>
      <c r="R198" s="530"/>
      <c r="S198" s="512"/>
      <c r="T198" s="512"/>
      <c r="U198" s="512"/>
      <c r="V198" s="512"/>
      <c r="W198" s="513"/>
      <c r="X198" s="385"/>
      <c r="Y198" s="386"/>
      <c r="Z198" s="386"/>
      <c r="AA198" s="386"/>
      <c r="AB198" s="386"/>
      <c r="AC198" s="387"/>
      <c r="AD198" s="388"/>
      <c r="AE198" s="389"/>
      <c r="AF198" s="389"/>
      <c r="AG198" s="389"/>
      <c r="AH198" s="394"/>
      <c r="AK198" s="266"/>
      <c r="AL198" s="271"/>
      <c r="AM198" s="271"/>
      <c r="AN198" s="271"/>
      <c r="AO198" s="271"/>
      <c r="AP198" s="271"/>
      <c r="AQ198" s="271"/>
      <c r="AR198" s="271"/>
      <c r="AS198" s="271"/>
      <c r="AT198" s="271"/>
      <c r="AU198" s="271"/>
      <c r="AV198" s="271"/>
      <c r="AW198" s="271"/>
      <c r="AX198" s="271"/>
      <c r="AY198" s="271"/>
      <c r="AZ198" s="271"/>
      <c r="BA198" s="271"/>
      <c r="BB198" s="271"/>
      <c r="BC198" s="271"/>
      <c r="BD198" s="271"/>
      <c r="BE198" s="271"/>
      <c r="BF198" s="271"/>
      <c r="BG198" s="271"/>
      <c r="BH198" s="271"/>
      <c r="BI198" s="271"/>
      <c r="BJ198" s="271"/>
    </row>
    <row r="199" spans="1:64" ht="20.100000000000001" customHeight="1" thickBot="1" x14ac:dyDescent="0.2">
      <c r="B199" s="444"/>
      <c r="C199" s="364"/>
      <c r="D199" s="365"/>
      <c r="E199" s="365"/>
      <c r="F199" s="365"/>
      <c r="G199" s="366"/>
      <c r="H199" s="377"/>
      <c r="I199" s="378"/>
      <c r="J199" s="378"/>
      <c r="K199" s="378"/>
      <c r="L199" s="378"/>
      <c r="M199" s="379"/>
      <c r="N199" s="538"/>
      <c r="O199" s="539"/>
      <c r="P199" s="539"/>
      <c r="Q199" s="539"/>
      <c r="R199" s="539"/>
      <c r="S199" s="540"/>
      <c r="T199" s="540"/>
      <c r="U199" s="540"/>
      <c r="V199" s="540"/>
      <c r="W199" s="541"/>
      <c r="X199" s="377"/>
      <c r="Y199" s="378"/>
      <c r="Z199" s="378"/>
      <c r="AA199" s="378"/>
      <c r="AB199" s="378"/>
      <c r="AC199" s="379"/>
      <c r="AD199" s="361"/>
      <c r="AE199" s="362"/>
      <c r="AF199" s="362"/>
      <c r="AG199" s="362"/>
      <c r="AH199" s="367"/>
      <c r="AK199" s="266"/>
      <c r="AL199" s="271"/>
      <c r="AM199" s="271"/>
      <c r="AN199" s="271"/>
      <c r="AO199" s="271"/>
      <c r="AP199" s="271"/>
      <c r="AQ199" s="271"/>
      <c r="AR199" s="271"/>
      <c r="AS199" s="271"/>
      <c r="AT199" s="271"/>
      <c r="AU199" s="271"/>
      <c r="AV199" s="271"/>
      <c r="AW199" s="271"/>
      <c r="AX199" s="271"/>
      <c r="AY199" s="271"/>
      <c r="AZ199" s="271"/>
      <c r="BA199" s="271"/>
      <c r="BB199" s="271"/>
      <c r="BC199" s="271"/>
      <c r="BD199" s="271"/>
      <c r="BE199" s="271"/>
      <c r="BF199" s="271"/>
      <c r="BG199" s="271"/>
      <c r="BH199" s="271"/>
      <c r="BI199" s="271"/>
      <c r="BJ199" s="271"/>
    </row>
    <row r="200" spans="1:64" ht="14.25" thickBot="1" x14ac:dyDescent="0.2">
      <c r="B200" s="71"/>
      <c r="C200" s="72"/>
      <c r="D200" s="72"/>
      <c r="E200" s="72"/>
      <c r="F200" s="72"/>
      <c r="G200" s="72"/>
      <c r="H200" s="73"/>
      <c r="I200" s="73"/>
      <c r="J200" s="73"/>
      <c r="K200" s="73"/>
      <c r="L200" s="73"/>
      <c r="M200" s="73"/>
      <c r="N200" s="74"/>
      <c r="O200" s="74"/>
      <c r="P200" s="74"/>
      <c r="Q200" s="74"/>
      <c r="R200" s="74"/>
      <c r="S200" s="71"/>
      <c r="T200" s="72"/>
      <c r="U200" s="72"/>
      <c r="V200" s="72"/>
      <c r="W200" s="72"/>
      <c r="X200" s="72"/>
      <c r="Y200" s="73"/>
      <c r="Z200" s="73"/>
      <c r="AA200" s="73"/>
      <c r="AB200" s="73"/>
      <c r="AC200" s="73"/>
      <c r="AD200" s="74"/>
      <c r="AE200" s="74"/>
      <c r="AF200" s="74"/>
      <c r="AG200" s="74"/>
      <c r="AH200" s="74"/>
    </row>
    <row r="201" spans="1:64" x14ac:dyDescent="0.15">
      <c r="A201" s="78"/>
      <c r="B201" s="554" t="s">
        <v>186</v>
      </c>
      <c r="C201" s="555"/>
      <c r="D201" s="555"/>
      <c r="E201" s="556"/>
      <c r="F201" s="13"/>
      <c r="G201" s="13"/>
      <c r="H201" s="13"/>
      <c r="I201" s="13"/>
      <c r="J201" s="13"/>
      <c r="K201" s="13"/>
      <c r="L201" s="13"/>
      <c r="M201" s="13"/>
      <c r="N201" s="13"/>
      <c r="O201" s="13"/>
      <c r="P201" s="13"/>
      <c r="Q201" s="13"/>
      <c r="R201" s="13"/>
      <c r="S201" s="13"/>
      <c r="T201" s="13"/>
      <c r="U201" s="13"/>
      <c r="V201" s="13"/>
      <c r="W201" s="13"/>
      <c r="X201" s="13"/>
      <c r="Y201" s="13"/>
      <c r="Z201" s="13"/>
      <c r="AA201" s="13"/>
      <c r="AB201" s="508" t="s">
        <v>260</v>
      </c>
      <c r="AC201" s="508"/>
      <c r="AD201" s="508"/>
      <c r="AE201" s="508"/>
      <c r="AF201" s="508"/>
      <c r="AG201" s="508"/>
      <c r="AH201" s="508"/>
      <c r="AL201" s="251"/>
      <c r="BL201" s="248"/>
    </row>
    <row r="202" spans="1:64" ht="14.25" thickBot="1" x14ac:dyDescent="0.2">
      <c r="A202" s="78"/>
      <c r="B202" s="557"/>
      <c r="C202" s="558"/>
      <c r="D202" s="558"/>
      <c r="E202" s="559"/>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row>
    <row r="203" spans="1:64" x14ac:dyDescent="0.15">
      <c r="A203" s="78"/>
      <c r="B203" s="18"/>
      <c r="C203" s="18"/>
      <c r="D203" s="18"/>
      <c r="E203" s="18"/>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row>
    <row r="204" spans="1:64" ht="25.5" x14ac:dyDescent="0.15">
      <c r="A204" s="78"/>
      <c r="B204" s="453" t="s">
        <v>205</v>
      </c>
      <c r="C204" s="454"/>
      <c r="D204" s="454"/>
      <c r="E204" s="454"/>
      <c r="F204" s="454"/>
      <c r="G204" s="454"/>
      <c r="H204" s="454"/>
      <c r="I204" s="454"/>
      <c r="J204" s="454"/>
      <c r="K204" s="454"/>
      <c r="L204" s="454"/>
      <c r="M204" s="454"/>
      <c r="N204" s="454"/>
      <c r="O204" s="454"/>
      <c r="P204" s="454"/>
      <c r="Q204" s="454"/>
      <c r="R204" s="454"/>
      <c r="S204" s="454"/>
      <c r="T204" s="454"/>
      <c r="U204" s="454"/>
      <c r="V204" s="454"/>
      <c r="W204" s="454"/>
      <c r="X204" s="454"/>
      <c r="Y204" s="454"/>
      <c r="Z204" s="454"/>
      <c r="AA204" s="454"/>
      <c r="AB204" s="454"/>
      <c r="AC204" s="454"/>
      <c r="AD204" s="454"/>
      <c r="AE204" s="454"/>
      <c r="AF204" s="454"/>
      <c r="AG204" s="454"/>
      <c r="AH204" s="454"/>
    </row>
    <row r="205" spans="1:64" ht="14.25" thickBot="1" x14ac:dyDescent="0.2">
      <c r="A205" s="78"/>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row>
    <row r="206" spans="1:64" ht="24" customHeight="1" thickBot="1" x14ac:dyDescent="0.2">
      <c r="A206" s="78"/>
      <c r="B206" s="549" t="s">
        <v>230</v>
      </c>
      <c r="C206" s="550"/>
      <c r="D206" s="550"/>
      <c r="E206" s="550"/>
      <c r="F206" s="550"/>
      <c r="G206" s="550"/>
      <c r="H206" s="409"/>
      <c r="I206" s="409"/>
      <c r="J206" s="409"/>
      <c r="K206" s="409"/>
      <c r="L206" s="409"/>
      <c r="M206" s="409"/>
      <c r="N206" s="409"/>
      <c r="O206" s="409"/>
      <c r="P206" s="409"/>
      <c r="Q206" s="409"/>
      <c r="R206" s="409"/>
      <c r="S206" s="409"/>
      <c r="T206" s="409"/>
      <c r="U206" s="409"/>
      <c r="V206" s="409"/>
      <c r="W206" s="409"/>
      <c r="X206" s="409"/>
      <c r="Y206" s="409"/>
      <c r="Z206" s="409"/>
      <c r="AA206" s="409"/>
      <c r="AB206" s="409"/>
      <c r="AC206" s="409"/>
      <c r="AD206" s="409"/>
      <c r="AE206" s="409"/>
      <c r="AF206" s="409"/>
      <c r="AG206" s="409"/>
      <c r="AH206" s="410"/>
      <c r="AJ206" s="252">
        <f>IF(B29="○",1,2)</f>
        <v>2</v>
      </c>
    </row>
    <row r="207" spans="1:64" ht="14.25" thickTop="1" x14ac:dyDescent="0.15">
      <c r="A207" s="78"/>
      <c r="B207" s="701" t="s">
        <v>34</v>
      </c>
      <c r="C207" s="696"/>
      <c r="D207" s="696"/>
      <c r="E207" s="696"/>
      <c r="F207" s="697"/>
      <c r="G207" s="19"/>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1"/>
    </row>
    <row r="208" spans="1:64" ht="13.5" customHeight="1" x14ac:dyDescent="0.15">
      <c r="A208" s="78"/>
      <c r="B208" s="595" t="s">
        <v>35</v>
      </c>
      <c r="C208" s="495"/>
      <c r="D208" s="495"/>
      <c r="E208" s="495"/>
      <c r="F208" s="496"/>
      <c r="G208" s="164"/>
      <c r="H208" s="107"/>
      <c r="I208" s="80" t="s">
        <v>234</v>
      </c>
      <c r="J208" s="80"/>
      <c r="K208" s="80"/>
      <c r="L208" s="80"/>
      <c r="M208" s="80"/>
      <c r="N208" s="80"/>
      <c r="O208" s="80"/>
      <c r="P208" s="80"/>
      <c r="Q208" s="80"/>
      <c r="R208" s="107"/>
      <c r="S208" s="80" t="s">
        <v>235</v>
      </c>
      <c r="T208" s="80"/>
      <c r="U208" s="80"/>
      <c r="V208" s="80"/>
      <c r="W208" s="80"/>
      <c r="X208" s="80"/>
      <c r="Y208" s="80"/>
      <c r="Z208" s="107"/>
      <c r="AA208" s="80" t="s">
        <v>233</v>
      </c>
      <c r="AB208" s="80"/>
      <c r="AC208" s="80"/>
      <c r="AD208" s="98"/>
      <c r="AE208" s="80"/>
      <c r="AF208" s="80"/>
      <c r="AG208" s="13"/>
      <c r="AH208" s="23"/>
      <c r="AJ208" s="252">
        <f>COUNTIF(H208:Z208,"○")</f>
        <v>0</v>
      </c>
      <c r="AK208" s="459" t="str">
        <f>IF(AJ206=1,IF(AJ208&gt;0,"","該当する施設の黄色の枠内に○印を入力してください。"),"")</f>
        <v/>
      </c>
      <c r="AL208" s="459"/>
      <c r="AM208" s="459"/>
      <c r="AN208" s="459"/>
      <c r="AO208" s="459"/>
      <c r="AP208" s="459"/>
      <c r="AQ208" s="459"/>
      <c r="AR208" s="459"/>
      <c r="AS208" s="459"/>
      <c r="AT208" s="459"/>
      <c r="AU208" s="459"/>
      <c r="AV208" s="459"/>
      <c r="AW208" s="459"/>
      <c r="AX208" s="459"/>
      <c r="AY208" s="459"/>
      <c r="AZ208" s="459"/>
      <c r="BA208" s="459"/>
      <c r="BB208" s="459"/>
      <c r="BC208" s="459"/>
      <c r="BD208" s="459"/>
      <c r="BE208" s="459"/>
      <c r="BF208" s="459"/>
      <c r="BG208" s="459"/>
      <c r="BH208" s="459"/>
      <c r="BI208" s="459"/>
      <c r="BJ208" s="459"/>
    </row>
    <row r="209" spans="1:62" x14ac:dyDescent="0.15">
      <c r="A209" s="78"/>
      <c r="B209" s="595"/>
      <c r="C209" s="495"/>
      <c r="D209" s="495"/>
      <c r="E209" s="495"/>
      <c r="F209" s="496"/>
      <c r="G209" s="164"/>
      <c r="H209" s="13"/>
      <c r="I209" s="99" t="s">
        <v>236</v>
      </c>
      <c r="J209" s="80"/>
      <c r="K209" s="80"/>
      <c r="L209" s="80"/>
      <c r="M209" s="80"/>
      <c r="N209" s="80"/>
      <c r="O209" s="80"/>
      <c r="P209" s="80"/>
      <c r="Q209" s="80"/>
      <c r="R209" s="13"/>
      <c r="S209" s="80"/>
      <c r="T209" s="80"/>
      <c r="U209" s="80"/>
      <c r="V209" s="80"/>
      <c r="W209" s="80"/>
      <c r="X209" s="80"/>
      <c r="Y209" s="80"/>
      <c r="Z209" s="13"/>
      <c r="AA209" s="80"/>
      <c r="AB209" s="80"/>
      <c r="AC209" s="80"/>
      <c r="AD209" s="80"/>
      <c r="AE209" s="80"/>
      <c r="AF209" s="80"/>
      <c r="AG209" s="13"/>
      <c r="AH209" s="23"/>
      <c r="AK209" s="251"/>
    </row>
    <row r="210" spans="1:62" x14ac:dyDescent="0.15">
      <c r="A210" s="78"/>
      <c r="B210" s="596"/>
      <c r="C210" s="498"/>
      <c r="D210" s="498"/>
      <c r="E210" s="498"/>
      <c r="F210" s="499"/>
      <c r="G210" s="22"/>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24"/>
      <c r="AL210" s="251"/>
      <c r="AM210" s="251"/>
      <c r="AN210" s="251"/>
      <c r="AO210" s="251"/>
      <c r="AP210" s="251"/>
      <c r="AQ210" s="251"/>
      <c r="AR210" s="251"/>
      <c r="AS210" s="251"/>
      <c r="AT210" s="251"/>
      <c r="AU210" s="251"/>
      <c r="AV210" s="251"/>
      <c r="AW210" s="251"/>
      <c r="AX210" s="251"/>
      <c r="AY210" s="251"/>
      <c r="AZ210" s="251"/>
      <c r="BA210" s="251"/>
      <c r="BB210" s="251"/>
      <c r="BC210" s="251"/>
      <c r="BD210" s="251"/>
      <c r="BE210" s="251"/>
      <c r="BF210" s="251"/>
      <c r="BG210" s="251"/>
      <c r="BH210" s="251"/>
      <c r="BI210" s="251"/>
      <c r="BJ210" s="251"/>
    </row>
    <row r="211" spans="1:62" ht="9.9499999999999993" customHeight="1" x14ac:dyDescent="0.15">
      <c r="A211" s="78"/>
      <c r="B211" s="707" t="s">
        <v>44</v>
      </c>
      <c r="C211" s="494" t="s">
        <v>71</v>
      </c>
      <c r="D211" s="495"/>
      <c r="E211" s="495"/>
      <c r="F211" s="495"/>
      <c r="G211" s="496"/>
      <c r="H211" s="333"/>
      <c r="I211" s="334"/>
      <c r="J211" s="334"/>
      <c r="K211" s="334"/>
      <c r="L211" s="334"/>
      <c r="M211" s="334"/>
      <c r="N211" s="334"/>
      <c r="O211" s="334"/>
      <c r="P211" s="337" t="s">
        <v>57</v>
      </c>
      <c r="Q211" s="337"/>
      <c r="R211" s="338"/>
      <c r="S211" s="494" t="s">
        <v>111</v>
      </c>
      <c r="T211" s="495"/>
      <c r="U211" s="495"/>
      <c r="V211" s="495"/>
      <c r="W211" s="496"/>
      <c r="X211" s="289"/>
      <c r="Y211" s="290"/>
      <c r="Z211" s="290"/>
      <c r="AA211" s="290"/>
      <c r="AB211" s="290"/>
      <c r="AC211" s="290"/>
      <c r="AD211" s="290"/>
      <c r="AE211" s="290"/>
      <c r="AF211" s="337" t="s">
        <v>74</v>
      </c>
      <c r="AG211" s="337"/>
      <c r="AH211" s="343"/>
      <c r="AK211" s="460" t="str">
        <f>IF(AJ206=1,IF((X211+X213+X215)&gt;0,IF(X211&lt;X213,"「時間当たり処理能力」が「日当たり処理能力」よりも大きいです。修正してください。",""),"同一敷地内に焼却・発電設備が複数ある場合は、処理能力は合計値を入力してください。"),"")</f>
        <v/>
      </c>
      <c r="AL211" s="460"/>
      <c r="AM211" s="460"/>
      <c r="AN211" s="460"/>
      <c r="AO211" s="460"/>
      <c r="AP211" s="460"/>
      <c r="AQ211" s="460"/>
      <c r="AR211" s="460"/>
      <c r="AS211" s="460"/>
      <c r="AT211" s="460"/>
      <c r="AU211" s="460"/>
      <c r="AV211" s="460"/>
      <c r="AW211" s="460"/>
      <c r="AX211" s="460"/>
      <c r="AY211" s="460"/>
      <c r="AZ211" s="460"/>
      <c r="BA211" s="460"/>
      <c r="BB211" s="460"/>
      <c r="BC211" s="460"/>
      <c r="BD211" s="460"/>
      <c r="BE211" s="460"/>
      <c r="BF211" s="460"/>
      <c r="BG211" s="460"/>
      <c r="BH211" s="460"/>
      <c r="BI211" s="460"/>
      <c r="BJ211" s="460"/>
    </row>
    <row r="212" spans="1:62" ht="9.9499999999999993" customHeight="1" x14ac:dyDescent="0.15">
      <c r="A212" s="78"/>
      <c r="B212" s="707"/>
      <c r="C212" s="494"/>
      <c r="D212" s="495"/>
      <c r="E212" s="495"/>
      <c r="F212" s="495"/>
      <c r="G212" s="496"/>
      <c r="H212" s="333"/>
      <c r="I212" s="334"/>
      <c r="J212" s="334"/>
      <c r="K212" s="334"/>
      <c r="L212" s="334"/>
      <c r="M212" s="334"/>
      <c r="N212" s="334"/>
      <c r="O212" s="334"/>
      <c r="P212" s="337"/>
      <c r="Q212" s="337"/>
      <c r="R212" s="338"/>
      <c r="S212" s="494"/>
      <c r="T212" s="495"/>
      <c r="U212" s="495"/>
      <c r="V212" s="495"/>
      <c r="W212" s="496"/>
      <c r="X212" s="291"/>
      <c r="Y212" s="292"/>
      <c r="Z212" s="292"/>
      <c r="AA212" s="292"/>
      <c r="AB212" s="292"/>
      <c r="AC212" s="292"/>
      <c r="AD212" s="292"/>
      <c r="AE212" s="292"/>
      <c r="AF212" s="358"/>
      <c r="AG212" s="358"/>
      <c r="AH212" s="359"/>
      <c r="AK212" s="460"/>
      <c r="AL212" s="460"/>
      <c r="AM212" s="460"/>
      <c r="AN212" s="460"/>
      <c r="AO212" s="460"/>
      <c r="AP212" s="460"/>
      <c r="AQ212" s="460"/>
      <c r="AR212" s="460"/>
      <c r="AS212" s="460"/>
      <c r="AT212" s="460"/>
      <c r="AU212" s="460"/>
      <c r="AV212" s="460"/>
      <c r="AW212" s="460"/>
      <c r="AX212" s="460"/>
      <c r="AY212" s="460"/>
      <c r="AZ212" s="460"/>
      <c r="BA212" s="460"/>
      <c r="BB212" s="460"/>
      <c r="BC212" s="460"/>
      <c r="BD212" s="460"/>
      <c r="BE212" s="460"/>
      <c r="BF212" s="460"/>
      <c r="BG212" s="460"/>
      <c r="BH212" s="460"/>
      <c r="BI212" s="460"/>
      <c r="BJ212" s="460"/>
    </row>
    <row r="213" spans="1:62" ht="9.9499999999999993" customHeight="1" x14ac:dyDescent="0.15">
      <c r="A213" s="78"/>
      <c r="B213" s="707"/>
      <c r="C213" s="494"/>
      <c r="D213" s="495"/>
      <c r="E213" s="495"/>
      <c r="F213" s="495"/>
      <c r="G213" s="496"/>
      <c r="H213" s="333"/>
      <c r="I213" s="334"/>
      <c r="J213" s="334"/>
      <c r="K213" s="334"/>
      <c r="L213" s="334"/>
      <c r="M213" s="334"/>
      <c r="N213" s="334"/>
      <c r="O213" s="334"/>
      <c r="P213" s="337"/>
      <c r="Q213" s="337"/>
      <c r="R213" s="338"/>
      <c r="S213" s="494"/>
      <c r="T213" s="495"/>
      <c r="U213" s="495"/>
      <c r="V213" s="495"/>
      <c r="W213" s="496"/>
      <c r="X213" s="344"/>
      <c r="Y213" s="345"/>
      <c r="Z213" s="345"/>
      <c r="AA213" s="345"/>
      <c r="AB213" s="345"/>
      <c r="AC213" s="345"/>
      <c r="AD213" s="345"/>
      <c r="AE213" s="345"/>
      <c r="AF213" s="346" t="s">
        <v>99</v>
      </c>
      <c r="AG213" s="346"/>
      <c r="AH213" s="347"/>
      <c r="AK213" s="460"/>
      <c r="AL213" s="460"/>
      <c r="AM213" s="460"/>
      <c r="AN213" s="460"/>
      <c r="AO213" s="460"/>
      <c r="AP213" s="460"/>
      <c r="AQ213" s="460"/>
      <c r="AR213" s="460"/>
      <c r="AS213" s="460"/>
      <c r="AT213" s="460"/>
      <c r="AU213" s="460"/>
      <c r="AV213" s="460"/>
      <c r="AW213" s="460"/>
      <c r="AX213" s="460"/>
      <c r="AY213" s="460"/>
      <c r="AZ213" s="460"/>
      <c r="BA213" s="460"/>
      <c r="BB213" s="460"/>
      <c r="BC213" s="460"/>
      <c r="BD213" s="460"/>
      <c r="BE213" s="460"/>
      <c r="BF213" s="460"/>
      <c r="BG213" s="460"/>
      <c r="BH213" s="460"/>
      <c r="BI213" s="460"/>
      <c r="BJ213" s="460"/>
    </row>
    <row r="214" spans="1:62" ht="9.9499999999999993" customHeight="1" x14ac:dyDescent="0.15">
      <c r="A214" s="78"/>
      <c r="B214" s="707"/>
      <c r="C214" s="494"/>
      <c r="D214" s="495"/>
      <c r="E214" s="495"/>
      <c r="F214" s="495"/>
      <c r="G214" s="496"/>
      <c r="H214" s="333"/>
      <c r="I214" s="334"/>
      <c r="J214" s="334"/>
      <c r="K214" s="334"/>
      <c r="L214" s="334"/>
      <c r="M214" s="334"/>
      <c r="N214" s="334"/>
      <c r="O214" s="334"/>
      <c r="P214" s="337"/>
      <c r="Q214" s="337"/>
      <c r="R214" s="338"/>
      <c r="S214" s="497"/>
      <c r="T214" s="498"/>
      <c r="U214" s="498"/>
      <c r="V214" s="498"/>
      <c r="W214" s="499"/>
      <c r="X214" s="472"/>
      <c r="Y214" s="473"/>
      <c r="Z214" s="473"/>
      <c r="AA214" s="473"/>
      <c r="AB214" s="473"/>
      <c r="AC214" s="473"/>
      <c r="AD214" s="473"/>
      <c r="AE214" s="473"/>
      <c r="AF214" s="339"/>
      <c r="AG214" s="339"/>
      <c r="AH214" s="360"/>
      <c r="AK214" s="460"/>
      <c r="AL214" s="460"/>
      <c r="AM214" s="460"/>
      <c r="AN214" s="460"/>
      <c r="AO214" s="460"/>
      <c r="AP214" s="460"/>
      <c r="AQ214" s="460"/>
      <c r="AR214" s="460"/>
      <c r="AS214" s="460"/>
      <c r="AT214" s="460"/>
      <c r="AU214" s="460"/>
      <c r="AV214" s="460"/>
      <c r="AW214" s="460"/>
      <c r="AX214" s="460"/>
      <c r="AY214" s="460"/>
      <c r="AZ214" s="460"/>
      <c r="BA214" s="460"/>
      <c r="BB214" s="460"/>
      <c r="BC214" s="460"/>
      <c r="BD214" s="460"/>
      <c r="BE214" s="460"/>
      <c r="BF214" s="460"/>
      <c r="BG214" s="460"/>
      <c r="BH214" s="460"/>
      <c r="BI214" s="460"/>
      <c r="BJ214" s="460"/>
    </row>
    <row r="215" spans="1:62" ht="9.9499999999999993" customHeight="1" x14ac:dyDescent="0.15">
      <c r="A215" s="78"/>
      <c r="B215" s="707"/>
      <c r="C215" s="494"/>
      <c r="D215" s="495"/>
      <c r="E215" s="495"/>
      <c r="F215" s="495"/>
      <c r="G215" s="496"/>
      <c r="H215" s="333"/>
      <c r="I215" s="334"/>
      <c r="J215" s="334"/>
      <c r="K215" s="334"/>
      <c r="L215" s="334"/>
      <c r="M215" s="334"/>
      <c r="N215" s="334"/>
      <c r="O215" s="334"/>
      <c r="P215" s="337"/>
      <c r="Q215" s="337"/>
      <c r="R215" s="338"/>
      <c r="S215" s="593" t="s">
        <v>231</v>
      </c>
      <c r="T215" s="664"/>
      <c r="U215" s="664"/>
      <c r="V215" s="664"/>
      <c r="W215" s="665"/>
      <c r="X215" s="355"/>
      <c r="Y215" s="355"/>
      <c r="Z215" s="355"/>
      <c r="AA215" s="355"/>
      <c r="AB215" s="355"/>
      <c r="AC215" s="355"/>
      <c r="AD215" s="355"/>
      <c r="AE215" s="355"/>
      <c r="AF215" s="523" t="s">
        <v>232</v>
      </c>
      <c r="AG215" s="356"/>
      <c r="AH215" s="357"/>
      <c r="AK215" s="260"/>
      <c r="AL215" s="260"/>
      <c r="AM215" s="260"/>
      <c r="AN215" s="260"/>
      <c r="AO215" s="260"/>
      <c r="AP215" s="260"/>
      <c r="AQ215" s="260"/>
      <c r="AR215" s="260"/>
      <c r="AS215" s="260"/>
      <c r="AT215" s="260"/>
      <c r="AU215" s="260"/>
      <c r="AV215" s="260"/>
      <c r="AW215" s="260"/>
      <c r="AX215" s="260"/>
      <c r="AY215" s="260"/>
      <c r="AZ215" s="260"/>
      <c r="BA215" s="260"/>
      <c r="BB215" s="260"/>
      <c r="BC215" s="260"/>
      <c r="BD215" s="260"/>
      <c r="BE215" s="260"/>
      <c r="BF215" s="260"/>
      <c r="BG215" s="260"/>
      <c r="BH215" s="260"/>
      <c r="BI215" s="260"/>
      <c r="BJ215" s="260"/>
    </row>
    <row r="216" spans="1:62" ht="9.9499999999999993" customHeight="1" x14ac:dyDescent="0.15">
      <c r="A216" s="78"/>
      <c r="B216" s="708"/>
      <c r="C216" s="497"/>
      <c r="D216" s="498"/>
      <c r="E216" s="498"/>
      <c r="F216" s="498"/>
      <c r="G216" s="499"/>
      <c r="H216" s="335"/>
      <c r="I216" s="336"/>
      <c r="J216" s="336"/>
      <c r="K216" s="336"/>
      <c r="L216" s="336"/>
      <c r="M216" s="336"/>
      <c r="N216" s="336"/>
      <c r="O216" s="336"/>
      <c r="P216" s="339"/>
      <c r="Q216" s="339"/>
      <c r="R216" s="340"/>
      <c r="S216" s="497"/>
      <c r="T216" s="498"/>
      <c r="U216" s="498"/>
      <c r="V216" s="498"/>
      <c r="W216" s="499"/>
      <c r="X216" s="290"/>
      <c r="Y216" s="290"/>
      <c r="Z216" s="290"/>
      <c r="AA216" s="290"/>
      <c r="AB216" s="290"/>
      <c r="AC216" s="290"/>
      <c r="AD216" s="290"/>
      <c r="AE216" s="290"/>
      <c r="AF216" s="337"/>
      <c r="AG216" s="337"/>
      <c r="AH216" s="343"/>
      <c r="AK216" s="251"/>
      <c r="AL216" s="251"/>
      <c r="AM216" s="251"/>
      <c r="AN216" s="251"/>
      <c r="AO216" s="251"/>
      <c r="AP216" s="251"/>
      <c r="AQ216" s="251"/>
      <c r="AR216" s="251"/>
      <c r="AS216" s="251"/>
      <c r="AT216" s="251"/>
      <c r="AU216" s="251"/>
      <c r="AV216" s="251"/>
      <c r="AW216" s="251"/>
      <c r="AX216" s="251"/>
      <c r="AY216" s="251"/>
      <c r="AZ216" s="251"/>
      <c r="BA216" s="251"/>
      <c r="BB216" s="251"/>
      <c r="BC216" s="251"/>
      <c r="BD216" s="251"/>
      <c r="BE216" s="251"/>
      <c r="BF216" s="251"/>
      <c r="BG216" s="251"/>
      <c r="BH216" s="251"/>
      <c r="BI216" s="251"/>
      <c r="BJ216" s="251"/>
    </row>
    <row r="217" spans="1:62" ht="24" customHeight="1" x14ac:dyDescent="0.15">
      <c r="B217" s="293" t="s">
        <v>277</v>
      </c>
      <c r="C217" s="294"/>
      <c r="D217" s="294"/>
      <c r="E217" s="294"/>
      <c r="F217" s="294"/>
      <c r="G217" s="294"/>
      <c r="H217" s="294"/>
      <c r="I217" s="294"/>
      <c r="J217" s="294"/>
      <c r="K217" s="294"/>
      <c r="L217" s="294"/>
      <c r="M217" s="294"/>
      <c r="N217" s="294"/>
      <c r="O217" s="294"/>
      <c r="P217" s="294"/>
      <c r="Q217" s="294"/>
      <c r="R217" s="294"/>
      <c r="S217" s="294"/>
      <c r="T217" s="294"/>
      <c r="U217" s="294"/>
      <c r="V217" s="294"/>
      <c r="W217" s="294"/>
      <c r="X217" s="294"/>
      <c r="Y217" s="294"/>
      <c r="Z217" s="294"/>
      <c r="AA217" s="294"/>
      <c r="AB217" s="294"/>
      <c r="AC217" s="294"/>
      <c r="AD217" s="294"/>
      <c r="AE217" s="294"/>
      <c r="AF217" s="294"/>
      <c r="AG217" s="294"/>
      <c r="AH217" s="295"/>
      <c r="AK217" s="801" t="str">
        <f>IF(AJ206=1,IF((J220+J223+J226)&gt;0,"","令和６年度の実績値を黄色の枠内に入力してください。小数点以下は四捨五入し整数値を入力してください。ピンク色の枠は自動で計算されるため、入力不要です。"),"")</f>
        <v/>
      </c>
      <c r="AL217" s="801"/>
      <c r="AM217" s="801"/>
      <c r="AN217" s="801"/>
      <c r="AO217" s="801"/>
      <c r="AP217" s="801"/>
      <c r="AQ217" s="801"/>
      <c r="AR217" s="801"/>
      <c r="AS217" s="801"/>
      <c r="AT217" s="801"/>
      <c r="AU217" s="801"/>
      <c r="AV217" s="801"/>
      <c r="AW217" s="801"/>
      <c r="AX217" s="801"/>
      <c r="AY217" s="801"/>
      <c r="AZ217" s="801"/>
      <c r="BA217" s="801"/>
      <c r="BB217" s="801"/>
      <c r="BC217" s="801"/>
      <c r="BD217" s="801"/>
      <c r="BE217" s="801"/>
      <c r="BF217" s="801"/>
      <c r="BG217" s="801"/>
      <c r="BH217" s="801"/>
      <c r="BI217" s="801"/>
      <c r="BJ217" s="801"/>
    </row>
    <row r="218" spans="1:62" x14ac:dyDescent="0.15">
      <c r="B218" s="45"/>
      <c r="C218" s="17"/>
      <c r="D218" s="17"/>
      <c r="E218" s="17"/>
      <c r="F218" s="17"/>
      <c r="G218" s="17"/>
      <c r="H218" s="17"/>
      <c r="I218" s="13"/>
      <c r="J218" s="13"/>
      <c r="K218" s="13"/>
      <c r="L218" s="26"/>
      <c r="M218" s="26"/>
      <c r="N218" s="13"/>
      <c r="O218" s="13"/>
      <c r="P218" s="13"/>
      <c r="Q218" s="13"/>
      <c r="R218" s="13"/>
      <c r="S218" s="13"/>
      <c r="T218" s="13"/>
      <c r="U218" s="17"/>
      <c r="V218" s="38"/>
      <c r="W218" s="17"/>
      <c r="X218" s="17"/>
      <c r="Y218" s="17"/>
      <c r="Z218" s="17"/>
      <c r="AA218" s="17"/>
      <c r="AB218" s="13"/>
      <c r="AC218" s="13"/>
      <c r="AD218" s="13"/>
      <c r="AE218" s="13"/>
      <c r="AF218" s="13"/>
      <c r="AG218" s="13"/>
      <c r="AH218" s="23"/>
      <c r="AK218" s="801"/>
      <c r="AL218" s="801"/>
      <c r="AM218" s="801"/>
      <c r="AN218" s="801"/>
      <c r="AO218" s="801"/>
      <c r="AP218" s="801"/>
      <c r="AQ218" s="801"/>
      <c r="AR218" s="801"/>
      <c r="AS218" s="801"/>
      <c r="AT218" s="801"/>
      <c r="AU218" s="801"/>
      <c r="AV218" s="801"/>
      <c r="AW218" s="801"/>
      <c r="AX218" s="801"/>
      <c r="AY218" s="801"/>
      <c r="AZ218" s="801"/>
      <c r="BA218" s="801"/>
      <c r="BB218" s="801"/>
      <c r="BC218" s="801"/>
      <c r="BD218" s="801"/>
      <c r="BE218" s="801"/>
      <c r="BF218" s="801"/>
      <c r="BG218" s="801"/>
      <c r="BH218" s="801"/>
      <c r="BI218" s="801"/>
      <c r="BJ218" s="801"/>
    </row>
    <row r="219" spans="1:62" ht="15" customHeight="1" x14ac:dyDescent="0.15">
      <c r="B219" s="25"/>
      <c r="C219" s="13"/>
      <c r="D219" s="13"/>
      <c r="E219" s="13"/>
      <c r="F219" s="13"/>
      <c r="G219" s="13"/>
      <c r="H219" s="13"/>
      <c r="I219" s="13"/>
      <c r="J219" s="474" t="s">
        <v>45</v>
      </c>
      <c r="K219" s="395"/>
      <c r="L219" s="395"/>
      <c r="M219" s="395"/>
      <c r="N219" s="395"/>
      <c r="O219" s="396"/>
      <c r="P219" s="13"/>
      <c r="Q219" s="13"/>
      <c r="R219" s="13"/>
      <c r="S219" s="13"/>
      <c r="T219" s="13"/>
      <c r="U219" s="143"/>
      <c r="V219" s="87"/>
      <c r="W219" s="87"/>
      <c r="X219" s="87"/>
      <c r="Y219" s="87"/>
      <c r="Z219" s="87"/>
      <c r="AA219" s="87"/>
      <c r="AB219" s="87"/>
      <c r="AC219" s="87"/>
      <c r="AD219" s="87"/>
      <c r="AE219" s="87"/>
      <c r="AF219" s="87"/>
      <c r="AG219" s="133"/>
      <c r="AH219" s="202"/>
      <c r="AK219" s="251"/>
      <c r="AL219" s="251"/>
      <c r="AM219" s="251"/>
      <c r="AN219" s="251"/>
      <c r="AO219" s="251"/>
      <c r="AP219" s="251"/>
      <c r="AQ219" s="251"/>
      <c r="AR219" s="251"/>
      <c r="AS219" s="251"/>
      <c r="AT219" s="251"/>
      <c r="AU219" s="251"/>
      <c r="AV219" s="251"/>
      <c r="AW219" s="251"/>
      <c r="AX219" s="251"/>
      <c r="AY219" s="251"/>
      <c r="AZ219" s="251"/>
      <c r="BA219" s="251"/>
      <c r="BB219" s="251"/>
      <c r="BC219" s="251"/>
      <c r="BD219" s="251"/>
      <c r="BE219" s="251"/>
      <c r="BF219" s="251"/>
      <c r="BG219" s="251"/>
      <c r="BH219" s="251"/>
      <c r="BI219" s="251"/>
      <c r="BJ219" s="251"/>
    </row>
    <row r="220" spans="1:62" ht="15" customHeight="1" x14ac:dyDescent="0.15">
      <c r="B220" s="25"/>
      <c r="C220" s="13"/>
      <c r="D220" s="13"/>
      <c r="E220" s="13"/>
      <c r="F220" s="13"/>
      <c r="G220" s="13"/>
      <c r="H220" s="13"/>
      <c r="I220" s="13"/>
      <c r="J220" s="282"/>
      <c r="K220" s="283"/>
      <c r="L220" s="283"/>
      <c r="M220" s="280" t="s">
        <v>73</v>
      </c>
      <c r="N220" s="280"/>
      <c r="O220" s="281"/>
      <c r="P220" s="27"/>
      <c r="Q220" s="13"/>
      <c r="R220" s="13"/>
      <c r="S220" s="13"/>
      <c r="T220" s="13"/>
      <c r="U220" s="196"/>
      <c r="V220" s="87"/>
      <c r="W220" s="87"/>
      <c r="X220" s="87"/>
      <c r="Y220" s="87"/>
      <c r="Z220" s="87"/>
      <c r="AA220" s="87"/>
      <c r="AB220" s="87"/>
      <c r="AC220" s="87"/>
      <c r="AD220" s="87"/>
      <c r="AE220" s="87"/>
      <c r="AF220" s="87"/>
      <c r="AG220" s="133"/>
      <c r="AH220" s="202"/>
    </row>
    <row r="221" spans="1:62" ht="15" customHeight="1" x14ac:dyDescent="0.15">
      <c r="B221" s="485" t="s">
        <v>180</v>
      </c>
      <c r="C221" s="486"/>
      <c r="D221" s="486"/>
      <c r="E221" s="486"/>
      <c r="F221" s="486"/>
      <c r="G221" s="486"/>
      <c r="H221" s="487"/>
      <c r="I221" s="13"/>
      <c r="J221" s="13"/>
      <c r="K221" s="13"/>
      <c r="L221" s="216" t="s">
        <v>280</v>
      </c>
      <c r="M221" s="13"/>
      <c r="N221" s="13"/>
      <c r="O221" s="13"/>
      <c r="P221" s="181"/>
      <c r="Q221" s="13"/>
      <c r="R221" s="13"/>
      <c r="S221" s="33"/>
      <c r="T221" s="13"/>
      <c r="U221" s="13"/>
      <c r="V221" s="13"/>
      <c r="W221" s="13"/>
      <c r="X221" s="13"/>
      <c r="Y221" s="13"/>
      <c r="Z221" s="13"/>
      <c r="AA221" s="13"/>
      <c r="AB221" s="13"/>
      <c r="AC221" s="13"/>
      <c r="AD221" s="13"/>
      <c r="AE221" s="13"/>
      <c r="AF221" s="13"/>
      <c r="AG221" s="13"/>
      <c r="AH221" s="23"/>
      <c r="AK221" s="463" t="str">
        <f>IF(AJ206=1,IF(T235&lt;0,"「④次年度ｽﾄｯｸ量（処理前）」がマイナスです。他の値を修正してください。",""),"")</f>
        <v/>
      </c>
      <c r="AL221" s="463"/>
      <c r="AM221" s="463"/>
      <c r="AN221" s="463"/>
      <c r="AO221" s="463"/>
      <c r="AP221" s="463"/>
      <c r="AQ221" s="463"/>
      <c r="AR221" s="463"/>
      <c r="AS221" s="463"/>
      <c r="AT221" s="463"/>
      <c r="AU221" s="463"/>
      <c r="AV221" s="463"/>
      <c r="AW221" s="463"/>
      <c r="AX221" s="463"/>
      <c r="AY221" s="463"/>
      <c r="AZ221" s="463"/>
      <c r="BA221" s="463"/>
      <c r="BB221" s="463"/>
      <c r="BC221" s="463"/>
      <c r="BD221" s="463"/>
      <c r="BE221" s="463"/>
      <c r="BF221" s="463"/>
      <c r="BG221" s="463"/>
      <c r="BH221" s="463"/>
      <c r="BI221" s="463"/>
      <c r="BJ221" s="463"/>
    </row>
    <row r="222" spans="1:62" ht="15" customHeight="1" x14ac:dyDescent="0.15">
      <c r="B222" s="488"/>
      <c r="C222" s="489"/>
      <c r="D222" s="489"/>
      <c r="E222" s="489"/>
      <c r="F222" s="489"/>
      <c r="G222" s="489"/>
      <c r="H222" s="490"/>
      <c r="I222" s="13"/>
      <c r="J222" s="296" t="s">
        <v>75</v>
      </c>
      <c r="K222" s="297"/>
      <c r="L222" s="297"/>
      <c r="M222" s="297"/>
      <c r="N222" s="297"/>
      <c r="O222" s="401"/>
      <c r="P222" s="15"/>
      <c r="Q222" s="164"/>
      <c r="R222" s="15"/>
      <c r="S222" s="415" t="s">
        <v>115</v>
      </c>
      <c r="T222" s="13"/>
      <c r="U222" s="13"/>
      <c r="V222" s="542" t="s">
        <v>244</v>
      </c>
      <c r="W222" s="543"/>
      <c r="X222" s="543"/>
      <c r="Y222" s="543"/>
      <c r="Z222" s="543"/>
      <c r="AA222" s="544"/>
      <c r="AB222" s="545" t="s">
        <v>189</v>
      </c>
      <c r="AC222" s="477"/>
      <c r="AD222" s="477"/>
      <c r="AE222" s="477"/>
      <c r="AF222" s="477"/>
      <c r="AG222" s="143"/>
      <c r="AH222" s="202"/>
    </row>
    <row r="223" spans="1:62" ht="15" customHeight="1" x14ac:dyDescent="0.15">
      <c r="B223" s="488"/>
      <c r="C223" s="489"/>
      <c r="D223" s="489"/>
      <c r="E223" s="489"/>
      <c r="F223" s="489"/>
      <c r="G223" s="489"/>
      <c r="H223" s="490"/>
      <c r="I223" s="13"/>
      <c r="J223" s="282"/>
      <c r="K223" s="283"/>
      <c r="L223" s="283"/>
      <c r="M223" s="280" t="s">
        <v>76</v>
      </c>
      <c r="N223" s="280"/>
      <c r="O223" s="281"/>
      <c r="P223" s="39"/>
      <c r="Q223" s="39"/>
      <c r="R223" s="13"/>
      <c r="S223" s="416"/>
      <c r="T223" s="17"/>
      <c r="U223" s="28"/>
      <c r="V223" s="282"/>
      <c r="W223" s="283"/>
      <c r="X223" s="283"/>
      <c r="Y223" s="280" t="s">
        <v>76</v>
      </c>
      <c r="Z223" s="280"/>
      <c r="AA223" s="281"/>
      <c r="AB223" s="546"/>
      <c r="AC223" s="477"/>
      <c r="AD223" s="477"/>
      <c r="AE223" s="477"/>
      <c r="AF223" s="477"/>
      <c r="AG223" s="32"/>
      <c r="AH223" s="202"/>
    </row>
    <row r="224" spans="1:62" ht="15" customHeight="1" x14ac:dyDescent="0.15">
      <c r="B224" s="491"/>
      <c r="C224" s="492"/>
      <c r="D224" s="492"/>
      <c r="E224" s="492"/>
      <c r="F224" s="492"/>
      <c r="G224" s="492"/>
      <c r="H224" s="493"/>
      <c r="I224" s="13"/>
      <c r="J224" s="30"/>
      <c r="K224" s="30"/>
      <c r="L224" s="30"/>
      <c r="M224" s="13"/>
      <c r="N224" s="13"/>
      <c r="O224" s="13"/>
      <c r="P224" s="181"/>
      <c r="Q224" s="41"/>
      <c r="R224" s="13"/>
      <c r="S224" s="416"/>
      <c r="T224" s="13"/>
      <c r="U224" s="164"/>
      <c r="V224" s="296" t="s">
        <v>204</v>
      </c>
      <c r="W224" s="297"/>
      <c r="X224" s="297"/>
      <c r="Y224" s="297"/>
      <c r="Z224" s="297"/>
      <c r="AA224" s="401"/>
      <c r="AB224" s="151"/>
      <c r="AC224" s="151"/>
      <c r="AD224" s="151"/>
      <c r="AE224" s="151"/>
      <c r="AF224" s="151"/>
      <c r="AG224" s="13"/>
      <c r="AH224" s="23"/>
      <c r="AK224" s="278" t="str">
        <f>IF(AJ206=1,IF(V223&lt;V225,"「⑤減量化量」よりも「木くず減量化量」が多くなっています。修正してください。",""),"")</f>
        <v/>
      </c>
      <c r="AL224" s="278"/>
      <c r="AM224" s="278"/>
      <c r="AN224" s="278"/>
      <c r="AO224" s="278"/>
      <c r="AP224" s="278"/>
      <c r="AQ224" s="278"/>
      <c r="AR224" s="278"/>
      <c r="AS224" s="278"/>
      <c r="AT224" s="278"/>
      <c r="AU224" s="278"/>
      <c r="AV224" s="278"/>
      <c r="AW224" s="278"/>
      <c r="AX224" s="278"/>
      <c r="AY224" s="278"/>
      <c r="AZ224" s="278"/>
      <c r="BA224" s="278"/>
      <c r="BB224" s="278"/>
      <c r="BC224" s="278"/>
      <c r="BD224" s="278"/>
      <c r="BE224" s="278"/>
      <c r="BF224" s="278"/>
      <c r="BG224" s="278"/>
      <c r="BH224" s="278"/>
      <c r="BI224" s="278"/>
      <c r="BJ224" s="278"/>
    </row>
    <row r="225" spans="2:62" ht="15" customHeight="1" x14ac:dyDescent="0.15">
      <c r="B225" s="485" t="s">
        <v>178</v>
      </c>
      <c r="C225" s="486"/>
      <c r="D225" s="486"/>
      <c r="E225" s="486"/>
      <c r="F225" s="486"/>
      <c r="G225" s="486"/>
      <c r="H225" s="487"/>
      <c r="I225" s="13"/>
      <c r="J225" s="298" t="s">
        <v>242</v>
      </c>
      <c r="K225" s="297"/>
      <c r="L225" s="297"/>
      <c r="M225" s="297"/>
      <c r="N225" s="297"/>
      <c r="O225" s="401"/>
      <c r="P225" s="43"/>
      <c r="Q225" s="41"/>
      <c r="R225" s="13"/>
      <c r="S225" s="416"/>
      <c r="T225" s="13"/>
      <c r="U225" s="164"/>
      <c r="V225" s="282"/>
      <c r="W225" s="283"/>
      <c r="X225" s="283"/>
      <c r="Y225" s="280" t="s">
        <v>76</v>
      </c>
      <c r="Z225" s="280"/>
      <c r="AA225" s="281"/>
      <c r="AB225" s="13"/>
      <c r="AC225" s="143"/>
      <c r="AD225" s="143"/>
      <c r="AE225" s="143"/>
      <c r="AF225" s="143"/>
      <c r="AG225" s="143"/>
      <c r="AH225" s="23"/>
      <c r="AK225" s="251"/>
      <c r="AL225" s="251"/>
      <c r="AM225" s="251"/>
      <c r="AN225" s="251"/>
      <c r="AO225" s="251"/>
      <c r="AP225" s="251"/>
      <c r="AQ225" s="251"/>
      <c r="AR225" s="251"/>
      <c r="AS225" s="251"/>
      <c r="AT225" s="251"/>
      <c r="AU225" s="251"/>
      <c r="AV225" s="251"/>
      <c r="AW225" s="251"/>
      <c r="AX225" s="251"/>
      <c r="AY225" s="251"/>
      <c r="AZ225" s="251"/>
      <c r="BA225" s="251"/>
      <c r="BB225" s="251"/>
      <c r="BC225" s="251"/>
      <c r="BD225" s="251"/>
      <c r="BE225" s="251"/>
      <c r="BF225" s="251"/>
      <c r="BG225" s="251"/>
      <c r="BH225" s="251"/>
      <c r="BI225" s="251"/>
      <c r="BJ225" s="251"/>
    </row>
    <row r="226" spans="2:62" ht="15" customHeight="1" x14ac:dyDescent="0.15">
      <c r="B226" s="488"/>
      <c r="C226" s="489"/>
      <c r="D226" s="489"/>
      <c r="E226" s="489"/>
      <c r="F226" s="489"/>
      <c r="G226" s="489"/>
      <c r="H226" s="490"/>
      <c r="I226" s="13"/>
      <c r="J226" s="282"/>
      <c r="K226" s="283"/>
      <c r="L226" s="283"/>
      <c r="M226" s="280" t="s">
        <v>76</v>
      </c>
      <c r="N226" s="280"/>
      <c r="O226" s="281"/>
      <c r="P226" s="186"/>
      <c r="Q226" s="37"/>
      <c r="R226" s="13"/>
      <c r="S226" s="416"/>
      <c r="T226" s="41"/>
      <c r="U226" s="164"/>
      <c r="V226" s="143"/>
      <c r="W226" s="143"/>
      <c r="X226" s="143"/>
      <c r="Y226" s="143"/>
      <c r="Z226" s="143"/>
      <c r="AA226" s="143"/>
      <c r="AB226" s="13"/>
      <c r="AC226" s="196"/>
      <c r="AD226" s="196"/>
      <c r="AE226" s="196"/>
      <c r="AF226" s="32"/>
      <c r="AG226" s="32"/>
      <c r="AH226" s="23"/>
      <c r="AK226" s="251"/>
      <c r="AL226" s="251"/>
      <c r="AM226" s="251"/>
      <c r="AN226" s="251"/>
      <c r="AO226" s="251"/>
      <c r="AP226" s="251"/>
      <c r="AQ226" s="251"/>
      <c r="AR226" s="251"/>
      <c r="AS226" s="251"/>
      <c r="AT226" s="251"/>
      <c r="AU226" s="251"/>
      <c r="AV226" s="251"/>
      <c r="AW226" s="251"/>
      <c r="AX226" s="251"/>
      <c r="AY226" s="251"/>
      <c r="AZ226" s="251"/>
      <c r="BA226" s="251"/>
      <c r="BB226" s="251"/>
      <c r="BC226" s="251"/>
      <c r="BD226" s="251"/>
      <c r="BE226" s="251"/>
      <c r="BF226" s="251"/>
      <c r="BG226" s="251"/>
      <c r="BH226" s="251"/>
      <c r="BI226" s="251"/>
      <c r="BJ226" s="251"/>
    </row>
    <row r="227" spans="2:62" ht="15" customHeight="1" x14ac:dyDescent="0.15">
      <c r="B227" s="488"/>
      <c r="C227" s="489"/>
      <c r="D227" s="489"/>
      <c r="E227" s="489"/>
      <c r="F227" s="489"/>
      <c r="G227" s="489"/>
      <c r="H227" s="490"/>
      <c r="I227" s="13"/>
      <c r="J227" s="510" t="s">
        <v>243</v>
      </c>
      <c r="K227" s="510"/>
      <c r="L227" s="510"/>
      <c r="M227" s="510"/>
      <c r="N227" s="510"/>
      <c r="O227" s="510"/>
      <c r="P227" s="18"/>
      <c r="Q227" s="37"/>
      <c r="R227" s="13"/>
      <c r="S227" s="416"/>
      <c r="T227" s="41"/>
      <c r="U227" s="43"/>
      <c r="V227" s="284" t="s">
        <v>245</v>
      </c>
      <c r="W227" s="285"/>
      <c r="X227" s="285"/>
      <c r="Y227" s="285"/>
      <c r="Z227" s="285"/>
      <c r="AA227" s="286"/>
      <c r="AB227" s="546" t="s">
        <v>179</v>
      </c>
      <c r="AC227" s="477"/>
      <c r="AD227" s="477"/>
      <c r="AE227" s="477"/>
      <c r="AF227" s="477"/>
      <c r="AG227" s="477"/>
      <c r="AH227" s="646"/>
      <c r="AK227" s="251"/>
      <c r="AL227" s="251"/>
      <c r="AM227" s="251"/>
      <c r="AN227" s="251"/>
      <c r="AO227" s="251"/>
      <c r="AP227" s="251"/>
      <c r="AQ227" s="251"/>
      <c r="AR227" s="251"/>
      <c r="AS227" s="251"/>
      <c r="AT227" s="251"/>
      <c r="AU227" s="251"/>
      <c r="AV227" s="251"/>
      <c r="AW227" s="251"/>
      <c r="AX227" s="251"/>
      <c r="AY227" s="251"/>
      <c r="AZ227" s="251"/>
      <c r="BA227" s="251"/>
      <c r="BB227" s="251"/>
      <c r="BC227" s="251"/>
      <c r="BD227" s="251"/>
      <c r="BE227" s="251"/>
      <c r="BF227" s="251"/>
      <c r="BG227" s="251"/>
      <c r="BH227" s="251"/>
      <c r="BI227" s="251"/>
      <c r="BJ227" s="251"/>
    </row>
    <row r="228" spans="2:62" ht="15" customHeight="1" x14ac:dyDescent="0.15">
      <c r="B228" s="491"/>
      <c r="C228" s="492"/>
      <c r="D228" s="492"/>
      <c r="E228" s="492"/>
      <c r="F228" s="492"/>
      <c r="G228" s="492"/>
      <c r="H228" s="493"/>
      <c r="I228" s="13"/>
      <c r="J228" s="511"/>
      <c r="K228" s="511"/>
      <c r="L228" s="511"/>
      <c r="M228" s="511"/>
      <c r="N228" s="511"/>
      <c r="O228" s="511"/>
      <c r="P228" s="13"/>
      <c r="Q228" s="181"/>
      <c r="R228" s="13"/>
      <c r="S228" s="416"/>
      <c r="T228" s="13"/>
      <c r="U228" s="27"/>
      <c r="V228" s="282"/>
      <c r="W228" s="283"/>
      <c r="X228" s="283"/>
      <c r="Y228" s="422" t="s">
        <v>76</v>
      </c>
      <c r="Z228" s="422"/>
      <c r="AA228" s="423"/>
      <c r="AB228" s="151" t="s">
        <v>114</v>
      </c>
      <c r="AC228" s="46"/>
      <c r="AD228" s="46"/>
      <c r="AE228" s="46"/>
      <c r="AF228" s="46"/>
      <c r="AG228" s="143"/>
      <c r="AH228" s="202"/>
      <c r="AK228" s="251"/>
      <c r="AL228" s="251"/>
      <c r="AM228" s="251"/>
      <c r="AN228" s="251"/>
      <c r="AO228" s="251"/>
      <c r="AP228" s="251"/>
      <c r="AQ228" s="251"/>
      <c r="AR228" s="251"/>
      <c r="AS228" s="251"/>
      <c r="AT228" s="251"/>
      <c r="AU228" s="251"/>
      <c r="AV228" s="251"/>
      <c r="AW228" s="251"/>
      <c r="AX228" s="251"/>
      <c r="AY228" s="251"/>
      <c r="AZ228" s="251"/>
      <c r="BA228" s="251"/>
      <c r="BB228" s="251"/>
      <c r="BC228" s="251"/>
      <c r="BD228" s="251"/>
      <c r="BE228" s="251"/>
      <c r="BF228" s="251"/>
      <c r="BG228" s="251"/>
      <c r="BH228" s="251"/>
      <c r="BI228" s="251"/>
      <c r="BJ228" s="251"/>
    </row>
    <row r="229" spans="2:62" ht="15" customHeight="1" x14ac:dyDescent="0.15">
      <c r="B229" s="101"/>
      <c r="C229" s="102"/>
      <c r="D229" s="102"/>
      <c r="E229" s="102"/>
      <c r="F229" s="102"/>
      <c r="G229" s="102"/>
      <c r="H229" s="103"/>
      <c r="I229" s="13"/>
      <c r="J229" s="511"/>
      <c r="K229" s="511"/>
      <c r="L229" s="511"/>
      <c r="M229" s="511"/>
      <c r="N229" s="511"/>
      <c r="O229" s="511"/>
      <c r="P229" s="18"/>
      <c r="Q229" s="37"/>
      <c r="R229" s="13"/>
      <c r="S229" s="417"/>
      <c r="T229" s="13"/>
      <c r="U229" s="13"/>
      <c r="V229" s="196"/>
      <c r="W229" s="196"/>
      <c r="X229" s="196"/>
      <c r="Y229" s="32"/>
      <c r="Z229" s="32"/>
      <c r="AA229" s="32"/>
      <c r="AB229" s="143"/>
      <c r="AC229" s="13"/>
      <c r="AD229" s="13"/>
      <c r="AE229" s="13"/>
      <c r="AF229" s="13"/>
      <c r="AG229" s="13"/>
      <c r="AH229" s="23"/>
    </row>
    <row r="230" spans="2:62" ht="15" customHeight="1" x14ac:dyDescent="0.15">
      <c r="B230" s="108"/>
      <c r="C230" s="868" t="s">
        <v>220</v>
      </c>
      <c r="D230" s="534"/>
      <c r="E230" s="534"/>
      <c r="F230" s="534"/>
      <c r="G230" s="534"/>
      <c r="H230" s="535"/>
      <c r="I230" s="13"/>
      <c r="J230" s="511"/>
      <c r="K230" s="511"/>
      <c r="L230" s="511"/>
      <c r="M230" s="511"/>
      <c r="N230" s="511"/>
      <c r="O230" s="511"/>
      <c r="P230" s="18"/>
      <c r="Q230" s="37"/>
      <c r="R230" s="13"/>
      <c r="S230" s="13"/>
      <c r="T230" s="143"/>
      <c r="U230" s="143"/>
      <c r="V230" s="143"/>
      <c r="W230" s="143"/>
      <c r="X230" s="143"/>
      <c r="Y230" s="143"/>
      <c r="Z230" s="13"/>
      <c r="AA230" s="13"/>
      <c r="AB230" s="13"/>
      <c r="AC230" s="143"/>
      <c r="AD230" s="143"/>
      <c r="AE230" s="143"/>
      <c r="AF230" s="143"/>
      <c r="AG230" s="143"/>
      <c r="AH230" s="23"/>
      <c r="AJ230" s="252">
        <f>COUNTIF(B230:B239,"○")</f>
        <v>0</v>
      </c>
      <c r="AK230" s="275" t="str">
        <f>IF(AJ206=1,IF(AJ230=0,"「建設混合廃棄物に含まれる受入可能な品目と組成」については、受入可能な品目の黄色の枠内に○印を入力してください。",""),"")</f>
        <v/>
      </c>
      <c r="AL230" s="275"/>
      <c r="AM230" s="275"/>
      <c r="AN230" s="275"/>
      <c r="AO230" s="275"/>
      <c r="AP230" s="275"/>
      <c r="AQ230" s="275"/>
      <c r="AR230" s="275"/>
      <c r="AS230" s="275"/>
      <c r="AT230" s="275"/>
      <c r="AU230" s="275"/>
      <c r="AV230" s="275"/>
      <c r="AW230" s="275"/>
      <c r="AX230" s="275"/>
      <c r="AY230" s="275"/>
      <c r="AZ230" s="275"/>
      <c r="BA230" s="275"/>
      <c r="BB230" s="275"/>
      <c r="BC230" s="275"/>
      <c r="BD230" s="275"/>
      <c r="BE230" s="275"/>
      <c r="BF230" s="275"/>
      <c r="BG230" s="275"/>
      <c r="BH230" s="275"/>
      <c r="BI230" s="275"/>
      <c r="BJ230" s="275"/>
    </row>
    <row r="231" spans="2:62" ht="15" customHeight="1" x14ac:dyDescent="0.15">
      <c r="B231" s="25"/>
      <c r="C231" s="80"/>
      <c r="D231" s="193"/>
      <c r="E231" s="193"/>
      <c r="F231" s="193"/>
      <c r="G231" s="193"/>
      <c r="H231" s="194"/>
      <c r="I231" s="13"/>
      <c r="J231" s="511"/>
      <c r="K231" s="511"/>
      <c r="L231" s="511"/>
      <c r="M231" s="511"/>
      <c r="N231" s="511"/>
      <c r="O231" s="511"/>
      <c r="P231" s="13"/>
      <c r="Q231" s="181"/>
      <c r="R231" s="164"/>
      <c r="S231" s="13"/>
      <c r="T231" s="13"/>
      <c r="U231" s="13"/>
      <c r="V231" s="143"/>
      <c r="W231" s="143"/>
      <c r="X231" s="143"/>
      <c r="Y231" s="143"/>
      <c r="Z231" s="143"/>
      <c r="AA231" s="143"/>
      <c r="AB231" s="13"/>
      <c r="AC231" s="196"/>
      <c r="AD231" s="196"/>
      <c r="AE231" s="196"/>
      <c r="AF231" s="32"/>
      <c r="AG231" s="32"/>
      <c r="AH231" s="23"/>
      <c r="AK231" s="275"/>
      <c r="AL231" s="275"/>
      <c r="AM231" s="275"/>
      <c r="AN231" s="275"/>
      <c r="AO231" s="275"/>
      <c r="AP231" s="275"/>
      <c r="AQ231" s="275"/>
      <c r="AR231" s="275"/>
      <c r="AS231" s="275"/>
      <c r="AT231" s="275"/>
      <c r="AU231" s="275"/>
      <c r="AV231" s="275"/>
      <c r="AW231" s="275"/>
      <c r="AX231" s="275"/>
      <c r="AY231" s="275"/>
      <c r="AZ231" s="275"/>
      <c r="BA231" s="275"/>
      <c r="BB231" s="275"/>
      <c r="BC231" s="275"/>
      <c r="BD231" s="275"/>
      <c r="BE231" s="275"/>
      <c r="BF231" s="275"/>
      <c r="BG231" s="275"/>
      <c r="BH231" s="275"/>
      <c r="BI231" s="275"/>
      <c r="BJ231" s="275"/>
    </row>
    <row r="232" spans="2:62" ht="15" customHeight="1" x14ac:dyDescent="0.15">
      <c r="B232" s="108"/>
      <c r="C232" s="879" t="s">
        <v>201</v>
      </c>
      <c r="D232" s="672"/>
      <c r="E232" s="672"/>
      <c r="F232" s="672"/>
      <c r="G232" s="672"/>
      <c r="H232" s="880"/>
      <c r="I232" s="13"/>
      <c r="J232" s="13"/>
      <c r="K232" s="177"/>
      <c r="L232" s="177"/>
      <c r="M232" s="177"/>
      <c r="N232" s="18"/>
      <c r="O232" s="18"/>
      <c r="P232" s="18"/>
      <c r="Q232" s="37"/>
      <c r="R232" s="164"/>
      <c r="S232" s="13"/>
      <c r="T232" s="13"/>
      <c r="U232" s="13"/>
      <c r="V232" s="196"/>
      <c r="W232" s="196"/>
      <c r="X232" s="196"/>
      <c r="Y232" s="32"/>
      <c r="Z232" s="32"/>
      <c r="AA232" s="32"/>
      <c r="AB232" s="13"/>
      <c r="AC232" s="13"/>
      <c r="AD232" s="13"/>
      <c r="AE232" s="13"/>
      <c r="AF232" s="13"/>
      <c r="AG232" s="13"/>
      <c r="AH232" s="23"/>
      <c r="AK232" s="251"/>
      <c r="AL232" s="251"/>
      <c r="AM232" s="251"/>
      <c r="AN232" s="251"/>
      <c r="AO232" s="251"/>
      <c r="AP232" s="251"/>
      <c r="AQ232" s="251"/>
      <c r="AR232" s="251"/>
      <c r="AS232" s="251"/>
      <c r="AT232" s="251"/>
      <c r="AU232" s="251"/>
      <c r="AV232" s="251"/>
      <c r="AW232" s="251"/>
      <c r="AX232" s="251"/>
      <c r="AY232" s="251"/>
      <c r="AZ232" s="251"/>
      <c r="BA232" s="251"/>
      <c r="BB232" s="251"/>
      <c r="BC232" s="251"/>
      <c r="BD232" s="251"/>
      <c r="BE232" s="251"/>
      <c r="BF232" s="251"/>
      <c r="BG232" s="251"/>
      <c r="BH232" s="251"/>
      <c r="BI232" s="251"/>
      <c r="BJ232" s="251"/>
    </row>
    <row r="233" spans="2:62" ht="15" customHeight="1" x14ac:dyDescent="0.15">
      <c r="B233" s="25"/>
      <c r="C233" s="672" t="s">
        <v>199</v>
      </c>
      <c r="D233" s="536"/>
      <c r="E233" s="536"/>
      <c r="F233" s="536"/>
      <c r="G233" s="536"/>
      <c r="H233" s="537"/>
      <c r="I233" s="13"/>
      <c r="J233" s="13"/>
      <c r="K233" s="177"/>
      <c r="L233" s="177"/>
      <c r="M233" s="177"/>
      <c r="N233" s="18"/>
      <c r="O233" s="18"/>
      <c r="P233" s="18"/>
      <c r="Q233" s="37"/>
      <c r="R233" s="164"/>
      <c r="S233" s="13"/>
      <c r="T233" s="212" t="s">
        <v>343</v>
      </c>
      <c r="U233" s="143"/>
      <c r="V233" s="143"/>
      <c r="W233" s="143"/>
      <c r="X233" s="143"/>
      <c r="Y233" s="143"/>
      <c r="Z233" s="13"/>
      <c r="AA233" s="13"/>
      <c r="AB233" s="13"/>
      <c r="AC233" s="13"/>
      <c r="AD233" s="13"/>
      <c r="AE233" s="13"/>
      <c r="AF233" s="13"/>
      <c r="AG233" s="13"/>
      <c r="AH233" s="23"/>
      <c r="AK233" s="251"/>
      <c r="AL233" s="251"/>
      <c r="AM233" s="251"/>
      <c r="AN233" s="251"/>
      <c r="AO233" s="251"/>
      <c r="AP233" s="251"/>
      <c r="AQ233" s="251"/>
      <c r="AR233" s="251"/>
      <c r="AS233" s="251"/>
      <c r="AT233" s="251"/>
      <c r="AU233" s="251"/>
      <c r="AV233" s="251"/>
    </row>
    <row r="234" spans="2:62" ht="15" customHeight="1" x14ac:dyDescent="0.15">
      <c r="B234" s="25"/>
      <c r="C234" s="536"/>
      <c r="D234" s="536"/>
      <c r="E234" s="536"/>
      <c r="F234" s="536"/>
      <c r="G234" s="536"/>
      <c r="H234" s="537"/>
      <c r="I234" s="13"/>
      <c r="J234" s="13"/>
      <c r="K234" s="13"/>
      <c r="L234" s="13"/>
      <c r="M234" s="13"/>
      <c r="N234" s="13"/>
      <c r="O234" s="13"/>
      <c r="P234" s="13"/>
      <c r="Q234" s="181"/>
      <c r="R234" s="22"/>
      <c r="S234" s="29"/>
      <c r="T234" s="298" t="s">
        <v>310</v>
      </c>
      <c r="U234" s="297"/>
      <c r="V234" s="297"/>
      <c r="W234" s="297"/>
      <c r="X234" s="297"/>
      <c r="Y234" s="401"/>
      <c r="Z234" s="13"/>
      <c r="AA234" s="36"/>
      <c r="AB234" s="36"/>
      <c r="AC234" s="177"/>
      <c r="AD234" s="177"/>
      <c r="AE234" s="36"/>
      <c r="AF234" s="36"/>
      <c r="AG234" s="36"/>
      <c r="AH234" s="203"/>
      <c r="AK234" s="251"/>
      <c r="AL234" s="251"/>
      <c r="AM234" s="251"/>
      <c r="AN234" s="251"/>
      <c r="AO234" s="251"/>
      <c r="AP234" s="251"/>
      <c r="AQ234" s="251"/>
      <c r="AR234" s="251"/>
      <c r="AS234" s="251"/>
      <c r="AT234" s="251"/>
      <c r="AU234" s="251"/>
      <c r="AV234" s="251"/>
      <c r="AW234" s="251"/>
      <c r="AX234" s="251"/>
      <c r="AY234" s="251"/>
      <c r="AZ234" s="251"/>
      <c r="BA234" s="251"/>
      <c r="BB234" s="251"/>
      <c r="BC234" s="251"/>
      <c r="BD234" s="251"/>
      <c r="BE234" s="251"/>
      <c r="BF234" s="251"/>
      <c r="BG234" s="251"/>
      <c r="BH234" s="251"/>
      <c r="BI234" s="251"/>
      <c r="BJ234" s="251"/>
    </row>
    <row r="235" spans="2:62" ht="15" customHeight="1" x14ac:dyDescent="0.15">
      <c r="B235" s="25"/>
      <c r="C235" s="477" t="s">
        <v>143</v>
      </c>
      <c r="D235" s="477"/>
      <c r="E235" s="477"/>
      <c r="F235" s="391"/>
      <c r="G235" s="393"/>
      <c r="H235" s="195" t="s">
        <v>144</v>
      </c>
      <c r="I235" s="13"/>
      <c r="J235" s="13"/>
      <c r="K235" s="13"/>
      <c r="L235" s="13"/>
      <c r="M235" s="13"/>
      <c r="N235" s="13"/>
      <c r="O235" s="13"/>
      <c r="P235" s="13"/>
      <c r="Q235" s="13"/>
      <c r="R235" s="13"/>
      <c r="S235" s="13"/>
      <c r="T235" s="368">
        <f>J220+J223+J226-V223-V228</f>
        <v>0</v>
      </c>
      <c r="U235" s="369"/>
      <c r="V235" s="369"/>
      <c r="W235" s="280" t="s">
        <v>73</v>
      </c>
      <c r="X235" s="280"/>
      <c r="Y235" s="281"/>
      <c r="AA235" s="30"/>
      <c r="AB235" s="13"/>
      <c r="AC235" s="196"/>
      <c r="AD235" s="196"/>
      <c r="AE235" s="196"/>
      <c r="AF235" s="32"/>
      <c r="AG235" s="32"/>
      <c r="AH235" s="23"/>
      <c r="AK235" s="251"/>
      <c r="AL235" s="251"/>
      <c r="AM235" s="251"/>
      <c r="AN235" s="251"/>
      <c r="AO235" s="251"/>
      <c r="AP235" s="251"/>
      <c r="AQ235" s="251"/>
      <c r="AR235" s="251"/>
      <c r="AS235" s="251"/>
      <c r="AT235" s="251"/>
      <c r="AU235" s="251"/>
      <c r="AV235" s="251"/>
      <c r="AW235" s="251"/>
      <c r="AX235" s="251"/>
      <c r="AY235" s="251"/>
      <c r="AZ235" s="251"/>
      <c r="BA235" s="251"/>
      <c r="BB235" s="251"/>
      <c r="BC235" s="251"/>
      <c r="BD235" s="251"/>
      <c r="BE235" s="251"/>
      <c r="BF235" s="251"/>
      <c r="BG235" s="251"/>
      <c r="BH235" s="251"/>
      <c r="BI235" s="251"/>
      <c r="BJ235" s="251"/>
    </row>
    <row r="236" spans="2:62" ht="15" customHeight="1" x14ac:dyDescent="0.15">
      <c r="B236" s="108"/>
      <c r="C236" s="881" t="s">
        <v>145</v>
      </c>
      <c r="D236" s="424"/>
      <c r="E236" s="424"/>
      <c r="F236" s="424"/>
      <c r="G236" s="424"/>
      <c r="H236" s="533"/>
      <c r="I236" s="13"/>
      <c r="J236" s="13"/>
      <c r="K236" s="13"/>
      <c r="L236" s="13"/>
      <c r="M236" s="13"/>
      <c r="N236" s="13"/>
      <c r="O236" s="13"/>
      <c r="P236" s="13"/>
      <c r="Q236" s="13"/>
      <c r="R236" s="13"/>
      <c r="S236" s="13"/>
      <c r="U236" s="13"/>
      <c r="V236" s="208" t="s">
        <v>279</v>
      </c>
      <c r="W236" s="30"/>
      <c r="X236" s="13"/>
      <c r="Y236" s="13"/>
      <c r="Z236" s="13"/>
      <c r="AA236" s="30"/>
      <c r="AB236" s="13"/>
      <c r="AC236" s="13"/>
      <c r="AD236" s="13"/>
      <c r="AE236" s="13"/>
      <c r="AF236" s="13"/>
      <c r="AG236" s="13"/>
      <c r="AH236" s="23"/>
      <c r="AK236" s="251"/>
      <c r="AL236" s="251"/>
      <c r="AM236" s="251"/>
      <c r="AN236" s="251"/>
      <c r="AO236" s="251"/>
      <c r="AP236" s="251"/>
      <c r="AQ236" s="251"/>
      <c r="AR236" s="251"/>
      <c r="AS236" s="251"/>
      <c r="AT236" s="251"/>
      <c r="AU236" s="251"/>
      <c r="AV236" s="251"/>
      <c r="AW236" s="251"/>
      <c r="AX236" s="251"/>
      <c r="AY236" s="251"/>
      <c r="AZ236" s="251"/>
      <c r="BA236" s="251"/>
      <c r="BB236" s="251"/>
      <c r="BC236" s="251"/>
      <c r="BD236" s="251"/>
      <c r="BE236" s="251"/>
      <c r="BF236" s="251"/>
      <c r="BG236" s="251"/>
      <c r="BH236" s="251"/>
      <c r="BI236" s="251"/>
      <c r="BJ236" s="251"/>
    </row>
    <row r="237" spans="2:62" ht="15" customHeight="1" x14ac:dyDescent="0.15">
      <c r="B237" s="108"/>
      <c r="C237" s="672" t="s">
        <v>202</v>
      </c>
      <c r="D237" s="536"/>
      <c r="E237" s="536"/>
      <c r="F237" s="536"/>
      <c r="G237" s="536"/>
      <c r="H237" s="537"/>
      <c r="I237" s="13"/>
      <c r="J237" s="13"/>
      <c r="K237" s="13"/>
      <c r="L237" s="13"/>
      <c r="M237" s="13"/>
      <c r="N237" s="13"/>
      <c r="O237" s="13"/>
      <c r="P237" s="13"/>
      <c r="Q237" s="13"/>
      <c r="R237" s="13"/>
      <c r="S237" s="13"/>
      <c r="T237" s="13"/>
      <c r="U237" s="13"/>
      <c r="V237" s="13"/>
      <c r="W237" s="30"/>
      <c r="X237" s="13"/>
      <c r="Y237" s="13"/>
      <c r="Z237" s="13"/>
      <c r="AA237" s="30"/>
      <c r="AB237" s="13"/>
      <c r="AC237" s="13"/>
      <c r="AD237" s="13"/>
      <c r="AE237" s="13"/>
      <c r="AF237" s="13"/>
      <c r="AG237" s="13"/>
      <c r="AH237" s="23"/>
      <c r="AK237" s="251"/>
      <c r="AL237" s="251"/>
      <c r="AM237" s="251"/>
      <c r="AN237" s="251"/>
      <c r="AO237" s="251"/>
      <c r="AP237" s="251"/>
      <c r="AQ237" s="251"/>
      <c r="AR237" s="251"/>
      <c r="AS237" s="251"/>
      <c r="AT237" s="251"/>
      <c r="AU237" s="251"/>
      <c r="AV237" s="251"/>
      <c r="AW237" s="251"/>
      <c r="AX237" s="251"/>
      <c r="AY237" s="251"/>
      <c r="AZ237" s="251"/>
      <c r="BA237" s="251"/>
      <c r="BB237" s="251"/>
      <c r="BC237" s="251"/>
      <c r="BD237" s="251"/>
      <c r="BE237" s="251"/>
      <c r="BF237" s="251"/>
      <c r="BG237" s="251"/>
      <c r="BH237" s="251"/>
      <c r="BI237" s="251"/>
      <c r="BJ237" s="251"/>
    </row>
    <row r="238" spans="2:62" ht="15" customHeight="1" x14ac:dyDescent="0.15">
      <c r="B238" s="25"/>
      <c r="C238" s="477" t="s">
        <v>143</v>
      </c>
      <c r="D238" s="477"/>
      <c r="E238" s="477"/>
      <c r="F238" s="391"/>
      <c r="G238" s="393"/>
      <c r="H238" s="195" t="s">
        <v>144</v>
      </c>
      <c r="I238" s="13"/>
      <c r="J238" s="13"/>
      <c r="K238" s="13"/>
      <c r="L238" s="13"/>
      <c r="M238" s="13"/>
      <c r="N238" s="13"/>
      <c r="O238" s="13"/>
      <c r="P238" s="13"/>
      <c r="Q238" s="13"/>
      <c r="R238" s="13"/>
      <c r="S238" s="13"/>
      <c r="T238" s="13"/>
      <c r="U238" s="13"/>
      <c r="V238" s="13"/>
      <c r="W238" s="30"/>
      <c r="X238" s="13"/>
      <c r="Y238" s="13"/>
      <c r="Z238" s="13"/>
      <c r="AA238" s="30"/>
      <c r="AB238" s="13"/>
      <c r="AC238" s="13"/>
      <c r="AD238" s="13"/>
      <c r="AE238" s="13"/>
      <c r="AF238" s="13"/>
      <c r="AG238" s="13"/>
      <c r="AH238" s="23"/>
      <c r="AK238" s="251"/>
      <c r="AL238" s="251"/>
      <c r="AM238" s="251"/>
      <c r="AN238" s="251"/>
      <c r="AO238" s="251"/>
      <c r="AP238" s="251"/>
      <c r="AQ238" s="251"/>
      <c r="AR238" s="251"/>
      <c r="AS238" s="251"/>
      <c r="AT238" s="251"/>
      <c r="AU238" s="251"/>
      <c r="AV238" s="251"/>
      <c r="AW238" s="251"/>
      <c r="AX238" s="251"/>
      <c r="AY238" s="251"/>
      <c r="AZ238" s="251"/>
      <c r="BA238" s="251"/>
      <c r="BB238" s="251"/>
      <c r="BC238" s="251"/>
      <c r="BD238" s="251"/>
      <c r="BE238" s="251"/>
      <c r="BF238" s="251"/>
      <c r="BG238" s="251"/>
      <c r="BH238" s="251"/>
      <c r="BI238" s="251"/>
      <c r="BJ238" s="251"/>
    </row>
    <row r="239" spans="2:62" ht="15" customHeight="1" x14ac:dyDescent="0.15">
      <c r="B239" s="108"/>
      <c r="C239" s="476" t="s">
        <v>203</v>
      </c>
      <c r="D239" s="477"/>
      <c r="E239" s="477"/>
      <c r="F239" s="477"/>
      <c r="G239" s="477"/>
      <c r="H239" s="478"/>
      <c r="I239" s="13"/>
      <c r="J239" s="13"/>
      <c r="K239" s="13"/>
      <c r="L239" s="13"/>
      <c r="M239" s="13"/>
      <c r="N239" s="13"/>
      <c r="O239" s="13"/>
      <c r="P239" s="13"/>
      <c r="Q239" s="13"/>
      <c r="R239" s="13"/>
      <c r="S239" s="13"/>
      <c r="T239" s="13"/>
      <c r="U239" s="13"/>
      <c r="V239" s="13"/>
      <c r="W239" s="30"/>
      <c r="X239" s="13"/>
      <c r="Y239" s="13"/>
      <c r="Z239" s="13"/>
      <c r="AA239" s="30"/>
      <c r="AB239" s="13"/>
      <c r="AC239" s="13"/>
      <c r="AD239" s="13"/>
      <c r="AE239" s="13"/>
      <c r="AF239" s="13"/>
      <c r="AG239" s="13"/>
      <c r="AH239" s="23"/>
      <c r="AK239" s="251"/>
      <c r="AL239" s="251"/>
      <c r="AM239" s="251"/>
      <c r="AN239" s="251"/>
      <c r="AO239" s="251"/>
      <c r="AP239" s="251"/>
      <c r="AQ239" s="251"/>
      <c r="AR239" s="251"/>
      <c r="AS239" s="251"/>
      <c r="AT239" s="251"/>
      <c r="AU239" s="251"/>
      <c r="AV239" s="251"/>
      <c r="AW239" s="251"/>
      <c r="AX239" s="251"/>
      <c r="AY239" s="251"/>
      <c r="AZ239" s="251"/>
      <c r="BA239" s="251"/>
      <c r="BB239" s="251"/>
      <c r="BC239" s="251"/>
      <c r="BD239" s="251"/>
      <c r="BE239" s="251"/>
      <c r="BF239" s="251"/>
      <c r="BG239" s="251"/>
      <c r="BH239" s="251"/>
      <c r="BI239" s="251"/>
      <c r="BJ239" s="251"/>
    </row>
    <row r="240" spans="2:62" ht="6" customHeight="1" x14ac:dyDescent="0.15">
      <c r="B240" s="25"/>
      <c r="C240" s="13"/>
      <c r="D240" s="13"/>
      <c r="E240" s="13"/>
      <c r="F240" s="13"/>
      <c r="G240" s="13"/>
      <c r="H240" s="181"/>
      <c r="I240" s="13"/>
      <c r="J240" s="13"/>
      <c r="K240" s="13"/>
      <c r="L240" s="13"/>
      <c r="M240" s="13"/>
      <c r="N240" s="13"/>
      <c r="O240" s="13"/>
      <c r="P240" s="13"/>
      <c r="Q240" s="13"/>
      <c r="R240" s="13"/>
      <c r="S240" s="13"/>
      <c r="T240" s="13"/>
      <c r="U240" s="13"/>
      <c r="V240" s="13"/>
      <c r="W240" s="30"/>
      <c r="X240" s="13"/>
      <c r="Y240" s="13"/>
      <c r="Z240" s="13"/>
      <c r="AA240" s="30"/>
      <c r="AB240" s="13"/>
      <c r="AC240" s="13"/>
      <c r="AD240" s="13"/>
      <c r="AE240" s="13"/>
      <c r="AF240" s="13"/>
      <c r="AG240" s="13"/>
      <c r="AH240" s="23"/>
      <c r="AK240" s="251"/>
      <c r="AL240" s="251"/>
      <c r="AM240" s="251"/>
      <c r="AN240" s="251"/>
      <c r="AO240" s="251"/>
      <c r="AP240" s="251"/>
      <c r="AQ240" s="251"/>
      <c r="AR240" s="251"/>
      <c r="AS240" s="251"/>
      <c r="AT240" s="251"/>
      <c r="AU240" s="251"/>
      <c r="AV240" s="251"/>
      <c r="AW240" s="251"/>
      <c r="AX240" s="251"/>
      <c r="AY240" s="251"/>
      <c r="AZ240" s="251"/>
      <c r="BA240" s="251"/>
      <c r="BB240" s="251"/>
      <c r="BC240" s="251"/>
      <c r="BD240" s="251"/>
      <c r="BE240" s="251"/>
      <c r="BF240" s="251"/>
      <c r="BG240" s="251"/>
      <c r="BH240" s="251"/>
      <c r="BI240" s="251"/>
      <c r="BJ240" s="251"/>
    </row>
    <row r="241" spans="1:64" x14ac:dyDescent="0.15">
      <c r="B241" s="25"/>
      <c r="C241" s="482"/>
      <c r="D241" s="482"/>
      <c r="E241" s="482"/>
      <c r="F241" s="482"/>
      <c r="G241" s="482"/>
      <c r="H241" s="181"/>
      <c r="I241" s="13"/>
      <c r="J241" s="13"/>
      <c r="K241" s="13"/>
      <c r="L241" s="13"/>
      <c r="M241" s="13"/>
      <c r="N241" s="13"/>
      <c r="O241" s="13"/>
      <c r="P241" s="13"/>
      <c r="Q241" s="13"/>
      <c r="R241" s="13"/>
      <c r="S241" s="13"/>
      <c r="T241" s="13"/>
      <c r="U241" s="13"/>
      <c r="V241" s="13"/>
      <c r="W241" s="30"/>
      <c r="X241" s="13"/>
      <c r="Y241" s="13"/>
      <c r="Z241" s="13"/>
      <c r="AA241" s="30"/>
      <c r="AB241" s="13"/>
      <c r="AC241" s="13"/>
      <c r="AD241" s="13"/>
      <c r="AE241" s="13"/>
      <c r="AF241" s="13"/>
      <c r="AG241" s="13"/>
      <c r="AH241" s="23"/>
      <c r="AK241" s="251"/>
      <c r="AL241" s="251"/>
      <c r="AM241" s="251"/>
      <c r="AN241" s="251"/>
      <c r="AO241" s="251"/>
      <c r="AP241" s="251"/>
      <c r="AQ241" s="251"/>
      <c r="AR241" s="251"/>
      <c r="AS241" s="251"/>
      <c r="AT241" s="251"/>
      <c r="AU241" s="251"/>
      <c r="AV241" s="251"/>
      <c r="AW241" s="251"/>
      <c r="AX241" s="251"/>
      <c r="AY241" s="251"/>
      <c r="AZ241" s="251"/>
      <c r="BA241" s="251"/>
      <c r="BB241" s="251"/>
      <c r="BC241" s="251"/>
      <c r="BD241" s="251"/>
      <c r="BE241" s="251"/>
      <c r="BF241" s="251"/>
      <c r="BG241" s="251"/>
      <c r="BH241" s="251"/>
      <c r="BI241" s="251"/>
      <c r="BJ241" s="251"/>
    </row>
    <row r="242" spans="1:64" x14ac:dyDescent="0.15">
      <c r="B242" s="25"/>
      <c r="C242" s="482"/>
      <c r="D242" s="482"/>
      <c r="E242" s="482"/>
      <c r="F242" s="482"/>
      <c r="G242" s="482"/>
      <c r="H242" s="181"/>
      <c r="I242" s="13"/>
      <c r="J242" s="13"/>
      <c r="K242" s="13"/>
      <c r="L242" s="13"/>
      <c r="M242" s="13"/>
      <c r="N242" s="13"/>
      <c r="O242" s="13"/>
      <c r="P242" s="13"/>
      <c r="Q242" s="13"/>
      <c r="R242" s="13"/>
      <c r="S242" s="13"/>
      <c r="T242" s="13"/>
      <c r="U242" s="13"/>
      <c r="V242" s="13"/>
      <c r="W242" s="30"/>
      <c r="X242" s="13"/>
      <c r="Y242" s="13"/>
      <c r="Z242" s="13"/>
      <c r="AA242" s="30"/>
      <c r="AB242" s="13"/>
      <c r="AC242" s="13"/>
      <c r="AD242" s="13"/>
      <c r="AE242" s="13"/>
      <c r="AF242" s="13"/>
      <c r="AG242" s="13"/>
      <c r="AH242" s="23"/>
      <c r="AK242" s="251"/>
      <c r="AL242" s="251"/>
      <c r="AM242" s="251"/>
      <c r="AN242" s="251"/>
      <c r="AO242" s="251"/>
      <c r="AP242" s="251"/>
      <c r="AQ242" s="251"/>
      <c r="AR242" s="251"/>
      <c r="AS242" s="251"/>
      <c r="AT242" s="251"/>
      <c r="AU242" s="251"/>
      <c r="AV242" s="251"/>
      <c r="AW242" s="251"/>
      <c r="AX242" s="251"/>
      <c r="AY242" s="251"/>
      <c r="AZ242" s="251"/>
      <c r="BA242" s="251"/>
      <c r="BB242" s="251"/>
      <c r="BC242" s="251"/>
      <c r="BD242" s="251"/>
      <c r="BE242" s="251"/>
      <c r="BF242" s="251"/>
      <c r="BG242" s="251"/>
      <c r="BH242" s="251"/>
      <c r="BI242" s="251"/>
      <c r="BJ242" s="251"/>
    </row>
    <row r="243" spans="1:64" ht="6" customHeight="1" x14ac:dyDescent="0.15">
      <c r="B243" s="57"/>
      <c r="C243" s="15"/>
      <c r="D243" s="15"/>
      <c r="E243" s="15"/>
      <c r="F243" s="15"/>
      <c r="G243" s="15"/>
      <c r="H243" s="29"/>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23"/>
      <c r="AK243" s="251"/>
      <c r="AL243" s="251"/>
      <c r="AM243" s="251"/>
      <c r="AN243" s="251"/>
      <c r="AO243" s="251"/>
      <c r="AP243" s="251"/>
      <c r="AQ243" s="251"/>
      <c r="AR243" s="251"/>
      <c r="AS243" s="251"/>
      <c r="AT243" s="251"/>
      <c r="AU243" s="251"/>
      <c r="AV243" s="251"/>
      <c r="AW243" s="251"/>
      <c r="AX243" s="251"/>
      <c r="AY243" s="251"/>
      <c r="AZ243" s="251"/>
      <c r="BA243" s="251"/>
      <c r="BB243" s="251"/>
      <c r="BC243" s="251"/>
      <c r="BD243" s="251"/>
      <c r="BE243" s="251"/>
      <c r="BF243" s="251"/>
      <c r="BG243" s="251"/>
      <c r="BH243" s="251"/>
      <c r="BI243" s="251"/>
      <c r="BJ243" s="251"/>
    </row>
    <row r="244" spans="1:64" ht="24" customHeight="1" x14ac:dyDescent="0.15">
      <c r="B244" s="442" t="s">
        <v>87</v>
      </c>
      <c r="C244" s="301" t="s">
        <v>90</v>
      </c>
      <c r="D244" s="302"/>
      <c r="E244" s="302"/>
      <c r="F244" s="302"/>
      <c r="G244" s="303"/>
      <c r="H244" s="304" t="s">
        <v>92</v>
      </c>
      <c r="I244" s="305"/>
      <c r="J244" s="305"/>
      <c r="K244" s="305"/>
      <c r="L244" s="305"/>
      <c r="M244" s="305"/>
      <c r="N244" s="447" t="s">
        <v>91</v>
      </c>
      <c r="O244" s="448"/>
      <c r="P244" s="448"/>
      <c r="Q244" s="448"/>
      <c r="R244" s="448"/>
      <c r="S244" s="506" t="s">
        <v>116</v>
      </c>
      <c r="T244" s="305"/>
      <c r="U244" s="305"/>
      <c r="V244" s="305"/>
      <c r="W244" s="507"/>
      <c r="X244" s="304" t="s">
        <v>92</v>
      </c>
      <c r="Y244" s="305"/>
      <c r="Z244" s="305"/>
      <c r="AA244" s="305"/>
      <c r="AB244" s="305"/>
      <c r="AC244" s="507"/>
      <c r="AD244" s="447" t="s">
        <v>91</v>
      </c>
      <c r="AE244" s="448"/>
      <c r="AF244" s="448"/>
      <c r="AG244" s="448"/>
      <c r="AH244" s="509"/>
      <c r="AL244" s="271" t="str">
        <f>IF((J220+J223+J226)&gt;0,"「規格」欄は、貴社の価格表等で使用している分類名称を入力してください。「料金」は、整数で入力してください。「1,000～1,200」や「約500」のような入力はできません。幅がある場合は、平均値を入力してください。","")</f>
        <v/>
      </c>
      <c r="AM244" s="271"/>
      <c r="AN244" s="271"/>
      <c r="AO244" s="271"/>
      <c r="AP244" s="271"/>
      <c r="AQ244" s="271"/>
      <c r="AR244" s="271"/>
      <c r="AS244" s="271"/>
      <c r="AT244" s="271"/>
      <c r="AU244" s="271"/>
      <c r="AV244" s="271"/>
      <c r="AW244" s="271"/>
      <c r="AX244" s="271"/>
      <c r="AY244" s="271"/>
      <c r="AZ244" s="271"/>
      <c r="BA244" s="271"/>
      <c r="BB244" s="271"/>
      <c r="BC244" s="271"/>
      <c r="BD244" s="271"/>
      <c r="BE244" s="271"/>
      <c r="BF244" s="271"/>
      <c r="BG244" s="271"/>
      <c r="BH244" s="271"/>
      <c r="BI244" s="271"/>
      <c r="BJ244" s="271"/>
    </row>
    <row r="245" spans="1:64" ht="24" customHeight="1" x14ac:dyDescent="0.15">
      <c r="B245" s="443"/>
      <c r="C245" s="391"/>
      <c r="D245" s="392"/>
      <c r="E245" s="392"/>
      <c r="F245" s="392"/>
      <c r="G245" s="393"/>
      <c r="H245" s="385"/>
      <c r="I245" s="386"/>
      <c r="J245" s="386"/>
      <c r="K245" s="386"/>
      <c r="L245" s="386"/>
      <c r="M245" s="387"/>
      <c r="N245" s="388"/>
      <c r="O245" s="389"/>
      <c r="P245" s="389"/>
      <c r="Q245" s="389"/>
      <c r="R245" s="389"/>
      <c r="S245" s="551"/>
      <c r="T245" s="552"/>
      <c r="U245" s="552"/>
      <c r="V245" s="552"/>
      <c r="W245" s="553"/>
      <c r="X245" s="385"/>
      <c r="Y245" s="386"/>
      <c r="Z245" s="386"/>
      <c r="AA245" s="386"/>
      <c r="AB245" s="386"/>
      <c r="AC245" s="387"/>
      <c r="AD245" s="388"/>
      <c r="AE245" s="389"/>
      <c r="AF245" s="389"/>
      <c r="AG245" s="389"/>
      <c r="AH245" s="394"/>
      <c r="AK245" s="266"/>
      <c r="AL245" s="271"/>
      <c r="AM245" s="271"/>
      <c r="AN245" s="271"/>
      <c r="AO245" s="271"/>
      <c r="AP245" s="271"/>
      <c r="AQ245" s="271"/>
      <c r="AR245" s="271"/>
      <c r="AS245" s="271"/>
      <c r="AT245" s="271"/>
      <c r="AU245" s="271"/>
      <c r="AV245" s="271"/>
      <c r="AW245" s="271"/>
      <c r="AX245" s="271"/>
      <c r="AY245" s="271"/>
      <c r="AZ245" s="271"/>
      <c r="BA245" s="271"/>
      <c r="BB245" s="271"/>
      <c r="BC245" s="271"/>
      <c r="BD245" s="271"/>
      <c r="BE245" s="271"/>
      <c r="BF245" s="271"/>
      <c r="BG245" s="271"/>
      <c r="BH245" s="271"/>
      <c r="BI245" s="271"/>
      <c r="BJ245" s="271"/>
    </row>
    <row r="246" spans="1:64" ht="24" customHeight="1" x14ac:dyDescent="0.15">
      <c r="B246" s="443"/>
      <c r="C246" s="391"/>
      <c r="D246" s="392"/>
      <c r="E246" s="392"/>
      <c r="F246" s="392"/>
      <c r="G246" s="393"/>
      <c r="H246" s="385"/>
      <c r="I246" s="386"/>
      <c r="J246" s="386"/>
      <c r="K246" s="386"/>
      <c r="L246" s="386"/>
      <c r="M246" s="387"/>
      <c r="N246" s="388"/>
      <c r="O246" s="389"/>
      <c r="P246" s="389"/>
      <c r="Q246" s="389"/>
      <c r="R246" s="389"/>
      <c r="S246" s="551"/>
      <c r="T246" s="552"/>
      <c r="U246" s="552"/>
      <c r="V246" s="552"/>
      <c r="W246" s="553"/>
      <c r="X246" s="385"/>
      <c r="Y246" s="386"/>
      <c r="Z246" s="386"/>
      <c r="AA246" s="386"/>
      <c r="AB246" s="386"/>
      <c r="AC246" s="387"/>
      <c r="AD246" s="388"/>
      <c r="AE246" s="389"/>
      <c r="AF246" s="389"/>
      <c r="AG246" s="389"/>
      <c r="AH246" s="394"/>
      <c r="AK246" s="266"/>
      <c r="AL246" s="271"/>
      <c r="AM246" s="271"/>
      <c r="AN246" s="271"/>
      <c r="AO246" s="271"/>
      <c r="AP246" s="271"/>
      <c r="AQ246" s="271"/>
      <c r="AR246" s="271"/>
      <c r="AS246" s="271"/>
      <c r="AT246" s="271"/>
      <c r="AU246" s="271"/>
      <c r="AV246" s="271"/>
      <c r="AW246" s="271"/>
      <c r="AX246" s="271"/>
      <c r="AY246" s="271"/>
      <c r="AZ246" s="271"/>
      <c r="BA246" s="271"/>
      <c r="BB246" s="271"/>
      <c r="BC246" s="271"/>
      <c r="BD246" s="271"/>
      <c r="BE246" s="271"/>
      <c r="BF246" s="271"/>
      <c r="BG246" s="271"/>
      <c r="BH246" s="271"/>
      <c r="BI246" s="271"/>
      <c r="BJ246" s="271"/>
    </row>
    <row r="247" spans="1:64" ht="24" customHeight="1" x14ac:dyDescent="0.15">
      <c r="B247" s="443"/>
      <c r="C247" s="391"/>
      <c r="D247" s="392"/>
      <c r="E247" s="392"/>
      <c r="F247" s="392"/>
      <c r="G247" s="393"/>
      <c r="H247" s="385"/>
      <c r="I247" s="386"/>
      <c r="J247" s="386"/>
      <c r="K247" s="386"/>
      <c r="L247" s="386"/>
      <c r="M247" s="387"/>
      <c r="N247" s="388"/>
      <c r="O247" s="389"/>
      <c r="P247" s="389"/>
      <c r="Q247" s="389"/>
      <c r="R247" s="389"/>
      <c r="S247" s="551"/>
      <c r="T247" s="552"/>
      <c r="U247" s="552"/>
      <c r="V247" s="552"/>
      <c r="W247" s="553"/>
      <c r="X247" s="385"/>
      <c r="Y247" s="386"/>
      <c r="Z247" s="386"/>
      <c r="AA247" s="386"/>
      <c r="AB247" s="386"/>
      <c r="AC247" s="387"/>
      <c r="AD247" s="388"/>
      <c r="AE247" s="389"/>
      <c r="AF247" s="389"/>
      <c r="AG247" s="389"/>
      <c r="AH247" s="394"/>
      <c r="AL247" s="271" t="str">
        <f>IF((J220+J223+J226)&gt;0,"「単位」欄は、枠をクリックすると▼ボタンが表示されるので、ボタンをクリックし対応する単位を選択してください。単位で「その他（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247" s="271"/>
      <c r="AN247" s="271"/>
      <c r="AO247" s="271"/>
      <c r="AP247" s="271"/>
      <c r="AQ247" s="271"/>
      <c r="AR247" s="271"/>
      <c r="AS247" s="271"/>
      <c r="AT247" s="271"/>
      <c r="AU247" s="271"/>
      <c r="AV247" s="271"/>
      <c r="AW247" s="271"/>
      <c r="AX247" s="271"/>
      <c r="AY247" s="271"/>
      <c r="AZ247" s="271"/>
      <c r="BA247" s="271"/>
      <c r="BB247" s="271"/>
      <c r="BC247" s="271"/>
      <c r="BD247" s="271"/>
      <c r="BE247" s="271"/>
      <c r="BF247" s="271"/>
      <c r="BG247" s="271"/>
      <c r="BH247" s="271"/>
      <c r="BI247" s="271"/>
      <c r="BJ247" s="271"/>
    </row>
    <row r="248" spans="1:64" ht="24" customHeight="1" x14ac:dyDescent="0.15">
      <c r="B248" s="443"/>
      <c r="C248" s="391"/>
      <c r="D248" s="392"/>
      <c r="E248" s="392"/>
      <c r="F248" s="392"/>
      <c r="G248" s="393"/>
      <c r="H248" s="385"/>
      <c r="I248" s="386"/>
      <c r="J248" s="386"/>
      <c r="K248" s="386"/>
      <c r="L248" s="386"/>
      <c r="M248" s="387"/>
      <c r="N248" s="388"/>
      <c r="O248" s="389"/>
      <c r="P248" s="389"/>
      <c r="Q248" s="389"/>
      <c r="R248" s="389"/>
      <c r="S248" s="551"/>
      <c r="T248" s="552"/>
      <c r="U248" s="552"/>
      <c r="V248" s="552"/>
      <c r="W248" s="553"/>
      <c r="X248" s="385"/>
      <c r="Y248" s="386"/>
      <c r="Z248" s="386"/>
      <c r="AA248" s="386"/>
      <c r="AB248" s="386"/>
      <c r="AC248" s="387"/>
      <c r="AD248" s="388"/>
      <c r="AE248" s="389"/>
      <c r="AF248" s="389"/>
      <c r="AG248" s="389"/>
      <c r="AH248" s="394"/>
      <c r="AK248" s="266"/>
      <c r="AL248" s="271"/>
      <c r="AM248" s="271"/>
      <c r="AN248" s="271"/>
      <c r="AO248" s="271"/>
      <c r="AP248" s="271"/>
      <c r="AQ248" s="271"/>
      <c r="AR248" s="271"/>
      <c r="AS248" s="271"/>
      <c r="AT248" s="271"/>
      <c r="AU248" s="271"/>
      <c r="AV248" s="271"/>
      <c r="AW248" s="271"/>
      <c r="AX248" s="271"/>
      <c r="AY248" s="271"/>
      <c r="AZ248" s="271"/>
      <c r="BA248" s="271"/>
      <c r="BB248" s="271"/>
      <c r="BC248" s="271"/>
      <c r="BD248" s="271"/>
      <c r="BE248" s="271"/>
      <c r="BF248" s="271"/>
      <c r="BG248" s="271"/>
      <c r="BH248" s="271"/>
      <c r="BI248" s="271"/>
      <c r="BJ248" s="271"/>
    </row>
    <row r="249" spans="1:64" ht="24" customHeight="1" thickBot="1" x14ac:dyDescent="0.2">
      <c r="B249" s="444"/>
      <c r="C249" s="364"/>
      <c r="D249" s="365"/>
      <c r="E249" s="365"/>
      <c r="F249" s="365"/>
      <c r="G249" s="366"/>
      <c r="H249" s="377"/>
      <c r="I249" s="378"/>
      <c r="J249" s="378"/>
      <c r="K249" s="378"/>
      <c r="L249" s="378"/>
      <c r="M249" s="379"/>
      <c r="N249" s="361"/>
      <c r="O249" s="362"/>
      <c r="P249" s="362"/>
      <c r="Q249" s="362"/>
      <c r="R249" s="362"/>
      <c r="S249" s="872"/>
      <c r="T249" s="873"/>
      <c r="U249" s="873"/>
      <c r="V249" s="873"/>
      <c r="W249" s="874"/>
      <c r="X249" s="377"/>
      <c r="Y249" s="378"/>
      <c r="Z249" s="378"/>
      <c r="AA249" s="378"/>
      <c r="AB249" s="378"/>
      <c r="AC249" s="379"/>
      <c r="AD249" s="361"/>
      <c r="AE249" s="362"/>
      <c r="AF249" s="362"/>
      <c r="AG249" s="362"/>
      <c r="AH249" s="367"/>
      <c r="AK249" s="266"/>
      <c r="AL249" s="271"/>
      <c r="AM249" s="271"/>
      <c r="AN249" s="271"/>
      <c r="AO249" s="271"/>
      <c r="AP249" s="271"/>
      <c r="AQ249" s="271"/>
      <c r="AR249" s="271"/>
      <c r="AS249" s="271"/>
      <c r="AT249" s="271"/>
      <c r="AU249" s="271"/>
      <c r="AV249" s="271"/>
      <c r="AW249" s="271"/>
      <c r="AX249" s="271"/>
      <c r="AY249" s="271"/>
      <c r="AZ249" s="271"/>
      <c r="BA249" s="271"/>
      <c r="BB249" s="271"/>
      <c r="BC249" s="271"/>
      <c r="BD249" s="271"/>
      <c r="BE249" s="271"/>
      <c r="BF249" s="271"/>
      <c r="BG249" s="271"/>
      <c r="BH249" s="271"/>
      <c r="BI249" s="271"/>
      <c r="BJ249" s="271"/>
    </row>
    <row r="250" spans="1:64" ht="13.5" customHeight="1" thickBot="1" x14ac:dyDescent="0.2">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row>
    <row r="251" spans="1:64" x14ac:dyDescent="0.15">
      <c r="A251" s="78"/>
      <c r="B251" s="554" t="s">
        <v>187</v>
      </c>
      <c r="C251" s="555"/>
      <c r="D251" s="555"/>
      <c r="E251" s="556"/>
      <c r="F251" s="13"/>
      <c r="G251" s="13"/>
      <c r="H251" s="13"/>
      <c r="I251" s="13"/>
      <c r="J251" s="13"/>
      <c r="K251" s="13"/>
      <c r="L251" s="13"/>
      <c r="M251" s="13"/>
      <c r="N251" s="13"/>
      <c r="O251" s="13"/>
      <c r="P251" s="13"/>
      <c r="Q251" s="13"/>
      <c r="R251" s="13"/>
      <c r="S251" s="13"/>
      <c r="T251" s="13"/>
      <c r="U251" s="13"/>
      <c r="V251" s="13"/>
      <c r="W251" s="13"/>
      <c r="X251" s="13"/>
      <c r="Y251" s="13"/>
      <c r="Z251" s="13"/>
      <c r="AA251" s="13"/>
      <c r="AB251" s="657" t="s">
        <v>260</v>
      </c>
      <c r="AC251" s="657"/>
      <c r="AD251" s="657"/>
      <c r="AE251" s="657"/>
      <c r="AF251" s="657"/>
      <c r="AG251" s="657"/>
      <c r="AH251" s="657"/>
      <c r="BL251" s="248"/>
    </row>
    <row r="252" spans="1:64" ht="14.25" thickBot="1" x14ac:dyDescent="0.2">
      <c r="A252" s="78"/>
      <c r="B252" s="557"/>
      <c r="C252" s="558"/>
      <c r="D252" s="558"/>
      <c r="E252" s="559"/>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row>
    <row r="253" spans="1:64" x14ac:dyDescent="0.15">
      <c r="A253" s="78"/>
      <c r="B253" s="18"/>
      <c r="C253" s="18"/>
      <c r="D253" s="18"/>
      <c r="E253" s="18"/>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row>
    <row r="254" spans="1:64" ht="25.5" x14ac:dyDescent="0.15">
      <c r="A254" s="78"/>
      <c r="B254" s="453" t="s">
        <v>211</v>
      </c>
      <c r="C254" s="454"/>
      <c r="D254" s="454"/>
      <c r="E254" s="454"/>
      <c r="F254" s="454"/>
      <c r="G254" s="454"/>
      <c r="H254" s="454"/>
      <c r="I254" s="454"/>
      <c r="J254" s="454"/>
      <c r="K254" s="454"/>
      <c r="L254" s="454"/>
      <c r="M254" s="454"/>
      <c r="N254" s="454"/>
      <c r="O254" s="454"/>
      <c r="P254" s="454"/>
      <c r="Q254" s="454"/>
      <c r="R254" s="454"/>
      <c r="S254" s="454"/>
      <c r="T254" s="454"/>
      <c r="U254" s="454"/>
      <c r="V254" s="454"/>
      <c r="W254" s="454"/>
      <c r="X254" s="454"/>
      <c r="Y254" s="454"/>
      <c r="Z254" s="454"/>
      <c r="AA254" s="454"/>
      <c r="AB254" s="454"/>
      <c r="AC254" s="454"/>
      <c r="AD254" s="454"/>
      <c r="AE254" s="454"/>
      <c r="AF254" s="454"/>
      <c r="AG254" s="454"/>
      <c r="AH254" s="454"/>
    </row>
    <row r="255" spans="1:64" ht="14.25" thickBot="1" x14ac:dyDescent="0.2">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row>
    <row r="256" spans="1:64" ht="24" customHeight="1" thickBot="1" x14ac:dyDescent="0.2">
      <c r="B256" s="408" t="s">
        <v>70</v>
      </c>
      <c r="C256" s="409"/>
      <c r="D256" s="409"/>
      <c r="E256" s="409"/>
      <c r="F256" s="409"/>
      <c r="G256" s="409"/>
      <c r="H256" s="409"/>
      <c r="I256" s="409"/>
      <c r="J256" s="409"/>
      <c r="K256" s="409"/>
      <c r="L256" s="409"/>
      <c r="M256" s="409"/>
      <c r="N256" s="409"/>
      <c r="O256" s="409"/>
      <c r="P256" s="409"/>
      <c r="Q256" s="409"/>
      <c r="R256" s="409"/>
      <c r="S256" s="409"/>
      <c r="T256" s="409"/>
      <c r="U256" s="409"/>
      <c r="V256" s="409"/>
      <c r="W256" s="409"/>
      <c r="X256" s="409"/>
      <c r="Y256" s="409"/>
      <c r="Z256" s="409"/>
      <c r="AA256" s="409"/>
      <c r="AB256" s="409"/>
      <c r="AC256" s="409"/>
      <c r="AD256" s="409"/>
      <c r="AE256" s="409"/>
      <c r="AF256" s="409"/>
      <c r="AG256" s="409"/>
      <c r="AH256" s="410"/>
      <c r="AJ256" s="252">
        <f>IF(B32="○",1,2)</f>
        <v>2</v>
      </c>
      <c r="AK256" s="251"/>
      <c r="AL256" s="251"/>
      <c r="AM256" s="251"/>
      <c r="AN256" s="251"/>
      <c r="AO256" s="251"/>
      <c r="AP256" s="251"/>
      <c r="AQ256" s="251"/>
      <c r="AR256" s="251"/>
      <c r="AS256" s="251"/>
      <c r="AT256" s="251"/>
      <c r="AU256" s="251"/>
      <c r="AV256" s="251"/>
      <c r="AW256" s="251"/>
      <c r="AX256" s="251"/>
      <c r="AY256" s="251"/>
      <c r="AZ256" s="251"/>
      <c r="BA256" s="251"/>
      <c r="BB256" s="251"/>
      <c r="BC256" s="251"/>
      <c r="BD256" s="251"/>
      <c r="BE256" s="251"/>
      <c r="BF256" s="251"/>
      <c r="BG256" s="251"/>
      <c r="BH256" s="251"/>
      <c r="BI256" s="251"/>
      <c r="BJ256" s="251"/>
    </row>
    <row r="257" spans="2:62" ht="14.25" customHeight="1" thickTop="1" x14ac:dyDescent="0.15">
      <c r="B257" s="402" t="s">
        <v>44</v>
      </c>
      <c r="C257" s="524" t="s">
        <v>71</v>
      </c>
      <c r="D257" s="696"/>
      <c r="E257" s="696"/>
      <c r="F257" s="696"/>
      <c r="G257" s="697"/>
      <c r="H257" s="698"/>
      <c r="I257" s="699"/>
      <c r="J257" s="699"/>
      <c r="K257" s="699"/>
      <c r="L257" s="699"/>
      <c r="M257" s="699"/>
      <c r="N257" s="699"/>
      <c r="O257" s="699"/>
      <c r="P257" s="521" t="s">
        <v>57</v>
      </c>
      <c r="Q257" s="521"/>
      <c r="R257" s="700"/>
      <c r="S257" s="524" t="s">
        <v>72</v>
      </c>
      <c r="T257" s="696"/>
      <c r="U257" s="696"/>
      <c r="V257" s="696"/>
      <c r="W257" s="697"/>
      <c r="X257" s="287"/>
      <c r="Y257" s="288"/>
      <c r="Z257" s="288"/>
      <c r="AA257" s="288"/>
      <c r="AB257" s="288"/>
      <c r="AC257" s="288"/>
      <c r="AD257" s="288"/>
      <c r="AE257" s="288"/>
      <c r="AF257" s="521" t="s">
        <v>74</v>
      </c>
      <c r="AG257" s="521"/>
      <c r="AH257" s="522"/>
      <c r="AK257" s="278" t="str">
        <f>IF(AJ256=1,"施設能力の黄色枠内に数値を入力してください。","")</f>
        <v/>
      </c>
      <c r="AL257" s="278"/>
      <c r="AM257" s="278"/>
      <c r="AN257" s="278"/>
      <c r="AO257" s="278"/>
      <c r="AP257" s="278"/>
      <c r="AQ257" s="278"/>
      <c r="AR257" s="278"/>
      <c r="AS257" s="278"/>
      <c r="AT257" s="278"/>
      <c r="AU257" s="278"/>
      <c r="AV257" s="278"/>
      <c r="AW257" s="278"/>
      <c r="AX257" s="278"/>
      <c r="AY257" s="278"/>
      <c r="AZ257" s="278"/>
      <c r="BA257" s="278"/>
      <c r="BB257" s="278"/>
      <c r="BC257" s="278"/>
      <c r="BD257" s="278"/>
      <c r="BE257" s="278"/>
      <c r="BF257" s="278"/>
      <c r="BG257" s="278"/>
      <c r="BH257" s="278"/>
      <c r="BI257" s="278"/>
      <c r="BJ257" s="278"/>
    </row>
    <row r="258" spans="2:62" ht="13.5" customHeight="1" x14ac:dyDescent="0.15">
      <c r="B258" s="381"/>
      <c r="C258" s="587"/>
      <c r="D258" s="588"/>
      <c r="E258" s="588"/>
      <c r="F258" s="588"/>
      <c r="G258" s="582"/>
      <c r="H258" s="333"/>
      <c r="I258" s="334"/>
      <c r="J258" s="334"/>
      <c r="K258" s="334"/>
      <c r="L258" s="334"/>
      <c r="M258" s="334"/>
      <c r="N258" s="334"/>
      <c r="O258" s="334"/>
      <c r="P258" s="337"/>
      <c r="Q258" s="337"/>
      <c r="R258" s="338"/>
      <c r="S258" s="587"/>
      <c r="T258" s="588"/>
      <c r="U258" s="588"/>
      <c r="V258" s="588"/>
      <c r="W258" s="582"/>
      <c r="X258" s="289"/>
      <c r="Y258" s="290"/>
      <c r="Z258" s="290"/>
      <c r="AA258" s="290"/>
      <c r="AB258" s="290"/>
      <c r="AC258" s="290"/>
      <c r="AD258" s="290"/>
      <c r="AE258" s="290"/>
      <c r="AF258" s="337"/>
      <c r="AG258" s="337"/>
      <c r="AH258" s="343"/>
      <c r="AK258" s="277" t="str">
        <f>IF(AJ256=1,IF((X257+X259)&gt;0,IF(X257&lt;X259,"「時間当たり処理能力」が「日当たり処理能力」よりも大きいです。修正してください。",""),"同一敷地内に破砕設備が複数ある場合は、処理能力は合計値を入力してください。"),"")</f>
        <v/>
      </c>
      <c r="AL258" s="277"/>
      <c r="AM258" s="277"/>
      <c r="AN258" s="277"/>
      <c r="AO258" s="277"/>
      <c r="AP258" s="277"/>
      <c r="AQ258" s="277"/>
      <c r="AR258" s="277"/>
      <c r="AS258" s="277"/>
      <c r="AT258" s="277"/>
      <c r="AU258" s="277"/>
      <c r="AV258" s="277"/>
      <c r="AW258" s="277"/>
      <c r="AX258" s="277"/>
      <c r="AY258" s="277"/>
      <c r="AZ258" s="277"/>
      <c r="BA258" s="277"/>
      <c r="BB258" s="277"/>
      <c r="BC258" s="277"/>
      <c r="BD258" s="277"/>
      <c r="BE258" s="277"/>
      <c r="BF258" s="277"/>
      <c r="BG258" s="277"/>
      <c r="BH258" s="277"/>
      <c r="BI258" s="277"/>
      <c r="BJ258" s="277"/>
    </row>
    <row r="259" spans="2:62" x14ac:dyDescent="0.15">
      <c r="B259" s="381"/>
      <c r="C259" s="587"/>
      <c r="D259" s="588"/>
      <c r="E259" s="588"/>
      <c r="F259" s="588"/>
      <c r="G259" s="582"/>
      <c r="H259" s="333"/>
      <c r="I259" s="334"/>
      <c r="J259" s="334"/>
      <c r="K259" s="334"/>
      <c r="L259" s="334"/>
      <c r="M259" s="334"/>
      <c r="N259" s="334"/>
      <c r="O259" s="334"/>
      <c r="P259" s="337"/>
      <c r="Q259" s="337"/>
      <c r="R259" s="338"/>
      <c r="S259" s="587"/>
      <c r="T259" s="588"/>
      <c r="U259" s="588"/>
      <c r="V259" s="588"/>
      <c r="W259" s="582"/>
      <c r="X259" s="344"/>
      <c r="Y259" s="345"/>
      <c r="Z259" s="345"/>
      <c r="AA259" s="345"/>
      <c r="AB259" s="345"/>
      <c r="AC259" s="345"/>
      <c r="AD259" s="345"/>
      <c r="AE259" s="345"/>
      <c r="AF259" s="346" t="s">
        <v>99</v>
      </c>
      <c r="AG259" s="346"/>
      <c r="AH259" s="347"/>
      <c r="AK259" s="277"/>
      <c r="AL259" s="277"/>
      <c r="AM259" s="277"/>
      <c r="AN259" s="277"/>
      <c r="AO259" s="277"/>
      <c r="AP259" s="277"/>
      <c r="AQ259" s="277"/>
      <c r="AR259" s="277"/>
      <c r="AS259" s="277"/>
      <c r="AT259" s="277"/>
      <c r="AU259" s="277"/>
      <c r="AV259" s="277"/>
      <c r="AW259" s="277"/>
      <c r="AX259" s="277"/>
      <c r="AY259" s="277"/>
      <c r="AZ259" s="277"/>
      <c r="BA259" s="277"/>
      <c r="BB259" s="277"/>
      <c r="BC259" s="277"/>
      <c r="BD259" s="277"/>
      <c r="BE259" s="277"/>
      <c r="BF259" s="277"/>
      <c r="BG259" s="277"/>
      <c r="BH259" s="277"/>
      <c r="BI259" s="277"/>
      <c r="BJ259" s="277"/>
    </row>
    <row r="260" spans="2:62" ht="13.5" customHeight="1" x14ac:dyDescent="0.15">
      <c r="B260" s="382"/>
      <c r="C260" s="589"/>
      <c r="D260" s="590"/>
      <c r="E260" s="590"/>
      <c r="F260" s="590"/>
      <c r="G260" s="584"/>
      <c r="H260" s="335"/>
      <c r="I260" s="336"/>
      <c r="J260" s="336"/>
      <c r="K260" s="336"/>
      <c r="L260" s="336"/>
      <c r="M260" s="336"/>
      <c r="N260" s="336"/>
      <c r="O260" s="336"/>
      <c r="P260" s="339"/>
      <c r="Q260" s="339"/>
      <c r="R260" s="340"/>
      <c r="S260" s="589"/>
      <c r="T260" s="590"/>
      <c r="U260" s="590"/>
      <c r="V260" s="590"/>
      <c r="W260" s="584"/>
      <c r="X260" s="472"/>
      <c r="Y260" s="473"/>
      <c r="Z260" s="473"/>
      <c r="AA260" s="473"/>
      <c r="AB260" s="473"/>
      <c r="AC260" s="473"/>
      <c r="AD260" s="473"/>
      <c r="AE260" s="473"/>
      <c r="AF260" s="339"/>
      <c r="AG260" s="339"/>
      <c r="AH260" s="360"/>
      <c r="AK260" s="251"/>
      <c r="AL260" s="251"/>
      <c r="AM260" s="251"/>
      <c r="AN260" s="251"/>
      <c r="AO260" s="251"/>
      <c r="AP260" s="251"/>
      <c r="AQ260" s="251"/>
      <c r="AR260" s="251"/>
      <c r="AS260" s="251"/>
      <c r="AT260" s="251"/>
      <c r="AU260" s="251"/>
      <c r="AV260" s="251"/>
      <c r="AW260" s="251"/>
      <c r="AX260" s="251"/>
      <c r="AY260" s="251"/>
      <c r="AZ260" s="251"/>
      <c r="BA260" s="251"/>
      <c r="BB260" s="251"/>
      <c r="BC260" s="251"/>
      <c r="BD260" s="251"/>
      <c r="BE260" s="251"/>
      <c r="BF260" s="251"/>
      <c r="BG260" s="251"/>
      <c r="BH260" s="251"/>
      <c r="BI260" s="251"/>
      <c r="BJ260" s="251"/>
    </row>
    <row r="261" spans="2:62" ht="24" customHeight="1" x14ac:dyDescent="0.15">
      <c r="B261" s="293" t="s">
        <v>277</v>
      </c>
      <c r="C261" s="294"/>
      <c r="D261" s="294"/>
      <c r="E261" s="294"/>
      <c r="F261" s="294"/>
      <c r="G261" s="294"/>
      <c r="H261" s="294"/>
      <c r="I261" s="294"/>
      <c r="J261" s="294"/>
      <c r="K261" s="294"/>
      <c r="L261" s="294"/>
      <c r="M261" s="294"/>
      <c r="N261" s="294"/>
      <c r="O261" s="294"/>
      <c r="P261" s="294"/>
      <c r="Q261" s="294"/>
      <c r="R261" s="294"/>
      <c r="S261" s="294"/>
      <c r="T261" s="294"/>
      <c r="U261" s="294"/>
      <c r="V261" s="294"/>
      <c r="W261" s="294"/>
      <c r="X261" s="294"/>
      <c r="Y261" s="294"/>
      <c r="Z261" s="294"/>
      <c r="AA261" s="294"/>
      <c r="AB261" s="294"/>
      <c r="AC261" s="294"/>
      <c r="AD261" s="294"/>
      <c r="AE261" s="294"/>
      <c r="AF261" s="294"/>
      <c r="AG261" s="294"/>
      <c r="AH261" s="295"/>
      <c r="AK261" s="277" t="str">
        <f>IF(AJ256=1,IF((C264+C267)&gt;0,"","令和６年度の実績値を黄色の枠内に入力してください。小数点以下は四捨五入し整数値を入力してください。ピンク色の枠は自動で計算されるため、入力不要です。"),"")</f>
        <v/>
      </c>
      <c r="AL261" s="277"/>
      <c r="AM261" s="277"/>
      <c r="AN261" s="277"/>
      <c r="AO261" s="277"/>
      <c r="AP261" s="277"/>
      <c r="AQ261" s="277"/>
      <c r="AR261" s="277"/>
      <c r="AS261" s="277"/>
      <c r="AT261" s="277"/>
      <c r="AU261" s="277"/>
      <c r="AV261" s="277"/>
      <c r="AW261" s="277"/>
      <c r="AX261" s="277"/>
      <c r="AY261" s="277"/>
      <c r="AZ261" s="277"/>
      <c r="BA261" s="277"/>
      <c r="BB261" s="277"/>
      <c r="BC261" s="277"/>
      <c r="BD261" s="277"/>
      <c r="BE261" s="277"/>
      <c r="BF261" s="277"/>
      <c r="BG261" s="277"/>
      <c r="BH261" s="277"/>
      <c r="BI261" s="277"/>
      <c r="BJ261" s="277"/>
    </row>
    <row r="262" spans="2:62" ht="18" customHeight="1" x14ac:dyDescent="0.15">
      <c r="B262" s="25"/>
      <c r="C262" s="13"/>
      <c r="D262" s="13"/>
      <c r="E262" s="26"/>
      <c r="F262" s="26"/>
      <c r="G262" s="13"/>
      <c r="H262" s="13"/>
      <c r="I262" s="13"/>
      <c r="J262" s="13"/>
      <c r="K262" s="13"/>
      <c r="L262" s="13"/>
      <c r="M262" s="13"/>
      <c r="N262" s="13"/>
      <c r="O262" s="30" t="s">
        <v>79</v>
      </c>
      <c r="P262" s="13"/>
      <c r="Q262" s="13"/>
      <c r="R262" s="13"/>
      <c r="S262" s="13"/>
      <c r="T262" s="13"/>
      <c r="U262" s="13"/>
      <c r="V262" s="13"/>
      <c r="W262" s="13"/>
      <c r="X262" s="13"/>
      <c r="Y262" s="13"/>
      <c r="Z262" s="13"/>
      <c r="AA262" s="13"/>
      <c r="AB262" s="13"/>
      <c r="AC262" s="13"/>
      <c r="AD262" s="13"/>
      <c r="AE262" s="13"/>
      <c r="AF262" s="13"/>
      <c r="AG262" s="13"/>
      <c r="AH262" s="23"/>
      <c r="AK262" s="277"/>
      <c r="AL262" s="277"/>
      <c r="AM262" s="277"/>
      <c r="AN262" s="277"/>
      <c r="AO262" s="277"/>
      <c r="AP262" s="277"/>
      <c r="AQ262" s="277"/>
      <c r="AR262" s="277"/>
      <c r="AS262" s="277"/>
      <c r="AT262" s="277"/>
      <c r="AU262" s="277"/>
      <c r="AV262" s="277"/>
      <c r="AW262" s="277"/>
      <c r="AX262" s="277"/>
      <c r="AY262" s="277"/>
      <c r="AZ262" s="277"/>
      <c r="BA262" s="277"/>
      <c r="BB262" s="277"/>
      <c r="BC262" s="277"/>
      <c r="BD262" s="277"/>
      <c r="BE262" s="277"/>
      <c r="BF262" s="277"/>
      <c r="BG262" s="277"/>
      <c r="BH262" s="277"/>
      <c r="BI262" s="277"/>
      <c r="BJ262" s="277"/>
    </row>
    <row r="263" spans="2:62" ht="25.5" customHeight="1" x14ac:dyDescent="0.15">
      <c r="B263" s="25"/>
      <c r="C263" s="474" t="s">
        <v>45</v>
      </c>
      <c r="D263" s="395"/>
      <c r="E263" s="395"/>
      <c r="F263" s="395"/>
      <c r="G263" s="395"/>
      <c r="H263" s="396"/>
      <c r="I263" s="13"/>
      <c r="J263" s="13"/>
      <c r="K263" s="13"/>
      <c r="L263" s="13"/>
      <c r="M263" s="13"/>
      <c r="N263" s="474" t="s">
        <v>80</v>
      </c>
      <c r="O263" s="395"/>
      <c r="P263" s="395"/>
      <c r="Q263" s="395"/>
      <c r="R263" s="395"/>
      <c r="S263" s="396"/>
      <c r="T263" s="13"/>
      <c r="U263" s="13"/>
      <c r="V263" s="721" t="s">
        <v>428</v>
      </c>
      <c r="W263" s="722"/>
      <c r="X263" s="722"/>
      <c r="Y263" s="722"/>
      <c r="Z263" s="722"/>
      <c r="AA263" s="871"/>
      <c r="AB263" s="13"/>
      <c r="AC263" s="425" t="s">
        <v>312</v>
      </c>
      <c r="AD263" s="426"/>
      <c r="AE263" s="426"/>
      <c r="AF263" s="426"/>
      <c r="AG263" s="426"/>
      <c r="AH263" s="427"/>
      <c r="AK263" s="251"/>
      <c r="AL263" s="251"/>
      <c r="AM263" s="251"/>
      <c r="AN263" s="251"/>
      <c r="AO263" s="251"/>
      <c r="AP263" s="251"/>
      <c r="AQ263" s="251"/>
      <c r="AR263" s="251"/>
      <c r="AS263" s="251"/>
      <c r="AT263" s="251"/>
      <c r="AU263" s="251"/>
      <c r="AV263" s="251"/>
      <c r="AW263" s="251"/>
      <c r="AX263" s="251"/>
      <c r="AY263" s="251"/>
      <c r="AZ263" s="251"/>
      <c r="BA263" s="251"/>
      <c r="BB263" s="251"/>
      <c r="BC263" s="251"/>
      <c r="BD263" s="251"/>
      <c r="BE263" s="251"/>
      <c r="BF263" s="251"/>
      <c r="BG263" s="251"/>
      <c r="BH263" s="251"/>
      <c r="BI263" s="251"/>
      <c r="BJ263" s="251"/>
    </row>
    <row r="264" spans="2:62" ht="18" customHeight="1" x14ac:dyDescent="0.15">
      <c r="B264" s="25"/>
      <c r="C264" s="282"/>
      <c r="D264" s="283"/>
      <c r="E264" s="283"/>
      <c r="F264" s="280" t="s">
        <v>73</v>
      </c>
      <c r="G264" s="280"/>
      <c r="H264" s="281"/>
      <c r="I264" s="27"/>
      <c r="J264" s="13"/>
      <c r="K264" s="13"/>
      <c r="L264" s="13"/>
      <c r="M264" s="13"/>
      <c r="N264" s="282"/>
      <c r="O264" s="283"/>
      <c r="P264" s="283"/>
      <c r="Q264" s="280" t="s">
        <v>76</v>
      </c>
      <c r="R264" s="280"/>
      <c r="S264" s="281"/>
      <c r="T264" s="13"/>
      <c r="U264" s="28"/>
      <c r="V264" s="282"/>
      <c r="W264" s="283"/>
      <c r="X264" s="283"/>
      <c r="Y264" s="280" t="s">
        <v>76</v>
      </c>
      <c r="Z264" s="280"/>
      <c r="AA264" s="281"/>
      <c r="AB264" s="28"/>
      <c r="AC264" s="282"/>
      <c r="AD264" s="283"/>
      <c r="AE264" s="283"/>
      <c r="AF264" s="280" t="s">
        <v>76</v>
      </c>
      <c r="AG264" s="280"/>
      <c r="AH264" s="450"/>
      <c r="AK264" s="276" t="str">
        <f>IF(AJ256=1,IF(M276&lt;0,"「③次年度ｽﾄｯｸ量（処理前）」がマイナスです。他の値を修正してください。",""),"")</f>
        <v/>
      </c>
      <c r="AL264" s="276"/>
      <c r="AM264" s="276"/>
      <c r="AN264" s="276"/>
      <c r="AO264" s="276"/>
      <c r="AP264" s="276"/>
      <c r="AQ264" s="276"/>
      <c r="AR264" s="276"/>
      <c r="AS264" s="276"/>
      <c r="AT264" s="276"/>
      <c r="AU264" s="276"/>
      <c r="AV264" s="276"/>
      <c r="AW264" s="276"/>
      <c r="AX264" s="276"/>
      <c r="AY264" s="276"/>
      <c r="AZ264" s="276"/>
      <c r="BA264" s="276"/>
      <c r="BB264" s="276"/>
      <c r="BC264" s="276"/>
      <c r="BD264" s="276"/>
      <c r="BE264" s="276"/>
      <c r="BF264" s="276"/>
      <c r="BG264" s="276"/>
      <c r="BH264" s="276"/>
      <c r="BI264" s="276"/>
      <c r="BJ264" s="276"/>
    </row>
    <row r="265" spans="2:62" ht="18" customHeight="1" x14ac:dyDescent="0.15">
      <c r="B265" s="25"/>
      <c r="C265" s="13"/>
      <c r="D265" s="13"/>
      <c r="E265" s="216" t="s">
        <v>280</v>
      </c>
      <c r="F265" s="13"/>
      <c r="G265" s="13"/>
      <c r="H265" s="13"/>
      <c r="I265" s="181"/>
      <c r="J265" s="13"/>
      <c r="K265" s="13"/>
      <c r="L265" s="33"/>
      <c r="M265" s="13"/>
      <c r="N265" s="28"/>
      <c r="O265" s="13"/>
      <c r="P265" s="13"/>
      <c r="Q265" s="13"/>
      <c r="R265" s="13"/>
      <c r="S265" s="13"/>
      <c r="T265" s="13"/>
      <c r="U265" s="164"/>
      <c r="V265" s="13"/>
      <c r="W265" s="13"/>
      <c r="X265" s="13"/>
      <c r="Y265" s="13"/>
      <c r="Z265" s="13"/>
      <c r="AA265" s="13"/>
      <c r="AB265" s="164"/>
      <c r="AC265" s="13"/>
      <c r="AD265" s="13"/>
      <c r="AE265" s="13"/>
      <c r="AF265" s="13"/>
      <c r="AG265" s="13"/>
      <c r="AH265" s="23"/>
    </row>
    <row r="266" spans="2:62" ht="25.5" customHeight="1" x14ac:dyDescent="0.15">
      <c r="B266" s="25"/>
      <c r="C266" s="296" t="s">
        <v>75</v>
      </c>
      <c r="D266" s="297"/>
      <c r="E266" s="297"/>
      <c r="F266" s="297"/>
      <c r="G266" s="297"/>
      <c r="H266" s="401"/>
      <c r="I266" s="15"/>
      <c r="J266" s="164"/>
      <c r="K266" s="29"/>
      <c r="L266" s="415" t="s">
        <v>78</v>
      </c>
      <c r="M266" s="13"/>
      <c r="N266" s="22"/>
      <c r="O266" s="878"/>
      <c r="P266" s="878"/>
      <c r="Q266" s="878"/>
      <c r="R266" s="878"/>
      <c r="S266" s="878"/>
      <c r="T266" s="878"/>
      <c r="U266" s="164"/>
      <c r="V266" s="721" t="s">
        <v>429</v>
      </c>
      <c r="W266" s="722"/>
      <c r="X266" s="722"/>
      <c r="Y266" s="722"/>
      <c r="Z266" s="722"/>
      <c r="AA266" s="871"/>
      <c r="AB266" s="164"/>
      <c r="AC266" s="865" t="s">
        <v>313</v>
      </c>
      <c r="AD266" s="543"/>
      <c r="AE266" s="543"/>
      <c r="AF266" s="543"/>
      <c r="AG266" s="543"/>
      <c r="AH266" s="866"/>
      <c r="AK266" s="270" t="str">
        <f>IF(AJ256=1,IF(C267=(F269+F270+F271),"","「②受入実績」と「受入品目の内訳」の合計を一致させてください。"),"")</f>
        <v/>
      </c>
      <c r="AL266" s="274"/>
      <c r="AM266" s="274"/>
      <c r="AN266" s="274"/>
      <c r="AO266" s="274"/>
      <c r="AP266" s="274"/>
      <c r="AQ266" s="274"/>
      <c r="AR266" s="274"/>
      <c r="AS266" s="274"/>
      <c r="AT266" s="274"/>
      <c r="AU266" s="274"/>
      <c r="AV266" s="274"/>
      <c r="AW266" s="274"/>
      <c r="AX266" s="274"/>
      <c r="AY266" s="274"/>
      <c r="AZ266" s="274"/>
      <c r="BA266" s="274"/>
      <c r="BB266" s="274"/>
      <c r="BC266" s="274"/>
      <c r="BD266" s="274"/>
      <c r="BE266" s="274"/>
      <c r="BF266" s="274"/>
      <c r="BG266" s="274"/>
      <c r="BH266" s="274"/>
      <c r="BI266" s="274"/>
      <c r="BJ266" s="274"/>
    </row>
    <row r="267" spans="2:62" ht="18" customHeight="1" x14ac:dyDescent="0.15">
      <c r="B267" s="25"/>
      <c r="C267" s="282"/>
      <c r="D267" s="283"/>
      <c r="E267" s="283"/>
      <c r="F267" s="280" t="s">
        <v>76</v>
      </c>
      <c r="G267" s="280"/>
      <c r="H267" s="281"/>
      <c r="I267" s="28"/>
      <c r="J267" s="27"/>
      <c r="K267" s="13"/>
      <c r="L267" s="416"/>
      <c r="M267" s="28"/>
      <c r="N267" s="28"/>
      <c r="O267" s="397"/>
      <c r="P267" s="397"/>
      <c r="Q267" s="397"/>
      <c r="R267" s="398"/>
      <c r="S267" s="398"/>
      <c r="T267" s="398"/>
      <c r="U267" s="28"/>
      <c r="V267" s="282"/>
      <c r="W267" s="283"/>
      <c r="X267" s="283"/>
      <c r="Y267" s="280" t="s">
        <v>76</v>
      </c>
      <c r="Z267" s="280"/>
      <c r="AA267" s="281"/>
      <c r="AB267" s="28"/>
      <c r="AC267" s="282"/>
      <c r="AD267" s="283"/>
      <c r="AE267" s="283"/>
      <c r="AF267" s="280" t="s">
        <v>76</v>
      </c>
      <c r="AG267" s="280"/>
      <c r="AH267" s="450"/>
      <c r="AK267" s="274"/>
      <c r="AL267" s="274"/>
      <c r="AM267" s="274"/>
      <c r="AN267" s="274"/>
      <c r="AO267" s="274"/>
      <c r="AP267" s="274"/>
      <c r="AQ267" s="274"/>
      <c r="AR267" s="274"/>
      <c r="AS267" s="274"/>
      <c r="AT267" s="274"/>
      <c r="AU267" s="274"/>
      <c r="AV267" s="274"/>
      <c r="AW267" s="274"/>
      <c r="AX267" s="274"/>
      <c r="AY267" s="274"/>
      <c r="AZ267" s="274"/>
      <c r="BA267" s="274"/>
      <c r="BB267" s="274"/>
      <c r="BC267" s="274"/>
      <c r="BD267" s="274"/>
      <c r="BE267" s="274"/>
      <c r="BF267" s="274"/>
      <c r="BG267" s="274"/>
      <c r="BH267" s="274"/>
      <c r="BI267" s="274"/>
      <c r="BJ267" s="274"/>
    </row>
    <row r="268" spans="2:62" ht="18" customHeight="1" x14ac:dyDescent="0.15">
      <c r="B268" s="25"/>
      <c r="C268" s="30" t="s">
        <v>77</v>
      </c>
      <c r="D268" s="30"/>
      <c r="E268" s="30"/>
      <c r="F268" s="13"/>
      <c r="G268" s="13"/>
      <c r="H268" s="13"/>
      <c r="I268" s="13"/>
      <c r="J268" s="181"/>
      <c r="K268" s="13"/>
      <c r="L268" s="416"/>
      <c r="N268" s="164"/>
      <c r="O268" s="13"/>
      <c r="P268" s="13"/>
      <c r="Q268" s="13"/>
      <c r="R268" s="13"/>
      <c r="S268" s="13"/>
      <c r="T268" s="13"/>
      <c r="U268" s="164"/>
      <c r="V268" s="13"/>
      <c r="W268" s="13"/>
      <c r="X268" s="13"/>
      <c r="Y268" s="13"/>
      <c r="Z268" s="13"/>
      <c r="AA268" s="13"/>
      <c r="AB268" s="164"/>
      <c r="AC268" s="13"/>
      <c r="AD268" s="13"/>
      <c r="AE268" s="13"/>
      <c r="AF268" s="13"/>
      <c r="AG268" s="13"/>
      <c r="AH268" s="23"/>
      <c r="AK268" s="459"/>
      <c r="AL268" s="459"/>
      <c r="AM268" s="459"/>
      <c r="AN268" s="459"/>
      <c r="AO268" s="459"/>
      <c r="AP268" s="459"/>
      <c r="AQ268" s="459"/>
      <c r="AR268" s="459"/>
      <c r="AS268" s="459"/>
      <c r="AT268" s="459"/>
      <c r="AU268" s="459"/>
      <c r="AV268" s="459"/>
      <c r="AW268" s="459"/>
      <c r="AX268" s="459"/>
      <c r="AY268" s="459"/>
      <c r="AZ268" s="459"/>
      <c r="BA268" s="459"/>
      <c r="BB268" s="459"/>
      <c r="BC268" s="459"/>
      <c r="BD268" s="459"/>
      <c r="BE268" s="459"/>
      <c r="BF268" s="459"/>
      <c r="BG268" s="459"/>
      <c r="BH268" s="459"/>
      <c r="BI268" s="459"/>
      <c r="BJ268" s="459"/>
    </row>
    <row r="269" spans="2:62" ht="25.5" customHeight="1" x14ac:dyDescent="0.15">
      <c r="B269" s="25"/>
      <c r="C269" s="505" t="s">
        <v>83</v>
      </c>
      <c r="D269" s="505"/>
      <c r="E269" s="505"/>
      <c r="F269" s="334"/>
      <c r="G269" s="334"/>
      <c r="H269" s="334"/>
      <c r="I269" s="30" t="s">
        <v>85</v>
      </c>
      <c r="J269" s="181"/>
      <c r="K269" s="13"/>
      <c r="L269" s="150"/>
      <c r="M269" s="13"/>
      <c r="N269" s="164"/>
      <c r="O269" s="719" t="s">
        <v>81</v>
      </c>
      <c r="P269" s="719"/>
      <c r="Q269" s="719"/>
      <c r="R269" s="719"/>
      <c r="S269" s="719"/>
      <c r="T269" s="13"/>
      <c r="U269" s="164"/>
      <c r="V269" s="721" t="s">
        <v>353</v>
      </c>
      <c r="W269" s="722"/>
      <c r="X269" s="722"/>
      <c r="Y269" s="722"/>
      <c r="Z269" s="722"/>
      <c r="AA269" s="871"/>
      <c r="AB269" s="164"/>
      <c r="AC269" s="865" t="s">
        <v>314</v>
      </c>
      <c r="AD269" s="543"/>
      <c r="AE269" s="543"/>
      <c r="AF269" s="543"/>
      <c r="AG269" s="543"/>
      <c r="AH269" s="866"/>
    </row>
    <row r="270" spans="2:62" ht="18" customHeight="1" x14ac:dyDescent="0.15">
      <c r="B270" s="25"/>
      <c r="C270" s="505" t="s">
        <v>84</v>
      </c>
      <c r="D270" s="505"/>
      <c r="E270" s="505"/>
      <c r="F270" s="715"/>
      <c r="G270" s="715"/>
      <c r="H270" s="715"/>
      <c r="I270" s="30" t="s">
        <v>85</v>
      </c>
      <c r="J270" s="181"/>
      <c r="K270" s="13"/>
      <c r="L270" s="31"/>
      <c r="M270" s="13"/>
      <c r="N270" s="164"/>
      <c r="O270" s="719"/>
      <c r="P270" s="719"/>
      <c r="Q270" s="719"/>
      <c r="R270" s="719"/>
      <c r="S270" s="719"/>
      <c r="T270" s="13"/>
      <c r="U270" s="28"/>
      <c r="V270" s="282"/>
      <c r="W270" s="283"/>
      <c r="X270" s="283"/>
      <c r="Y270" s="422" t="s">
        <v>76</v>
      </c>
      <c r="Z270" s="422"/>
      <c r="AA270" s="423"/>
      <c r="AB270" s="28"/>
      <c r="AC270" s="282"/>
      <c r="AD270" s="283"/>
      <c r="AE270" s="283"/>
      <c r="AF270" s="422" t="s">
        <v>76</v>
      </c>
      <c r="AG270" s="422"/>
      <c r="AH270" s="720"/>
    </row>
    <row r="271" spans="2:62" ht="18" customHeight="1" x14ac:dyDescent="0.15">
      <c r="B271" s="25"/>
      <c r="C271" s="30" t="s">
        <v>86</v>
      </c>
      <c r="D271" s="13"/>
      <c r="E271" s="30"/>
      <c r="F271" s="334"/>
      <c r="G271" s="334"/>
      <c r="H271" s="334"/>
      <c r="I271" s="30" t="s">
        <v>85</v>
      </c>
      <c r="J271" s="181"/>
      <c r="K271" s="13"/>
      <c r="L271" s="13"/>
      <c r="M271" s="13"/>
      <c r="N271" s="22"/>
      <c r="O271" s="399" t="s">
        <v>354</v>
      </c>
      <c r="P271" s="299"/>
      <c r="Q271" s="299"/>
      <c r="R271" s="299"/>
      <c r="S271" s="300"/>
      <c r="T271" s="148"/>
      <c r="U271" s="13"/>
      <c r="V271" s="13"/>
      <c r="W271" s="13"/>
      <c r="X271" s="13"/>
      <c r="Y271" s="13"/>
      <c r="Z271" s="13"/>
      <c r="AA271" s="13"/>
      <c r="AB271" s="164"/>
      <c r="AC271" s="13"/>
      <c r="AD271" s="13"/>
      <c r="AE271" s="13"/>
      <c r="AF271" s="13"/>
      <c r="AG271" s="13"/>
      <c r="AH271" s="23"/>
    </row>
    <row r="272" spans="2:62" ht="25.5" customHeight="1" x14ac:dyDescent="0.15">
      <c r="B272" s="25"/>
      <c r="C272" s="13"/>
      <c r="D272" s="13"/>
      <c r="E272" s="13"/>
      <c r="F272" s="13"/>
      <c r="G272" s="13"/>
      <c r="H272" s="13"/>
      <c r="I272" s="13"/>
      <c r="J272" s="181"/>
      <c r="K272" s="13"/>
      <c r="L272" s="13"/>
      <c r="M272" s="13"/>
      <c r="N272" s="13"/>
      <c r="O272" s="320"/>
      <c r="P272" s="321"/>
      <c r="Q272" s="321"/>
      <c r="R272" s="147" t="s">
        <v>76</v>
      </c>
      <c r="S272" s="147"/>
      <c r="T272" s="149"/>
      <c r="U272" s="15"/>
      <c r="V272" s="547" t="s">
        <v>355</v>
      </c>
      <c r="W272" s="548"/>
      <c r="X272" s="548"/>
      <c r="Y272" s="548"/>
      <c r="Z272" s="548"/>
      <c r="AA272" s="660"/>
      <c r="AB272" s="22"/>
      <c r="AC272" s="547" t="s">
        <v>315</v>
      </c>
      <c r="AD272" s="548"/>
      <c r="AE272" s="548"/>
      <c r="AF272" s="548"/>
      <c r="AG272" s="548"/>
      <c r="AH272" s="867"/>
    </row>
    <row r="273" spans="2:62" ht="18" customHeight="1" x14ac:dyDescent="0.15">
      <c r="B273" s="25"/>
      <c r="C273" s="13"/>
      <c r="D273" s="13"/>
      <c r="E273" s="13"/>
      <c r="F273" s="13"/>
      <c r="G273" s="13"/>
      <c r="H273" s="13"/>
      <c r="I273" s="13"/>
      <c r="J273" s="181"/>
      <c r="K273" s="13"/>
      <c r="L273" s="13"/>
      <c r="M273" s="13"/>
      <c r="N273" s="13"/>
      <c r="T273" s="143"/>
      <c r="U273" s="28"/>
      <c r="V273" s="282"/>
      <c r="W273" s="283"/>
      <c r="X273" s="283"/>
      <c r="Y273" s="422" t="s">
        <v>76</v>
      </c>
      <c r="Z273" s="422"/>
      <c r="AA273" s="423"/>
      <c r="AB273" s="28"/>
      <c r="AC273" s="282"/>
      <c r="AD273" s="283"/>
      <c r="AE273" s="283"/>
      <c r="AF273" s="422" t="s">
        <v>76</v>
      </c>
      <c r="AG273" s="422"/>
      <c r="AH273" s="720"/>
    </row>
    <row r="274" spans="2:62" ht="18" customHeight="1" x14ac:dyDescent="0.15">
      <c r="B274" s="25"/>
      <c r="C274" s="13"/>
      <c r="D274" s="13"/>
      <c r="E274" s="13"/>
      <c r="F274" s="13"/>
      <c r="G274" s="13"/>
      <c r="H274" s="13"/>
      <c r="I274" s="13"/>
      <c r="J274" s="181"/>
      <c r="K274" s="13"/>
      <c r="L274" s="13"/>
      <c r="M274" s="212" t="s">
        <v>344</v>
      </c>
      <c r="N274" s="35"/>
      <c r="T274" s="13"/>
      <c r="U274" s="164"/>
      <c r="V274" s="13"/>
      <c r="W274" s="13"/>
      <c r="X274" s="13"/>
      <c r="Y274" s="144" t="s">
        <v>311</v>
      </c>
      <c r="Z274" s="13"/>
      <c r="AA274" s="13"/>
      <c r="AB274" s="164"/>
      <c r="AC274" s="13"/>
      <c r="AD274" s="13"/>
      <c r="AE274" s="13"/>
      <c r="AF274" s="246" t="s">
        <v>284</v>
      </c>
      <c r="AG274" s="13"/>
      <c r="AH274" s="23"/>
    </row>
    <row r="275" spans="2:62" ht="25.5" customHeight="1" x14ac:dyDescent="0.15">
      <c r="B275" s="25"/>
      <c r="C275" s="13"/>
      <c r="D275" s="13"/>
      <c r="E275" s="13"/>
      <c r="F275" s="13"/>
      <c r="G275" s="13"/>
      <c r="H275" s="13"/>
      <c r="I275" s="13"/>
      <c r="J275" s="13"/>
      <c r="K275" s="22"/>
      <c r="L275" s="29"/>
      <c r="M275" s="724" t="s">
        <v>283</v>
      </c>
      <c r="N275" s="725"/>
      <c r="O275" s="725"/>
      <c r="P275" s="725"/>
      <c r="Q275" s="725"/>
      <c r="R275" s="726"/>
      <c r="S275" s="13"/>
      <c r="T275" s="13"/>
      <c r="U275" s="22"/>
      <c r="V275" s="721" t="s">
        <v>356</v>
      </c>
      <c r="W275" s="722"/>
      <c r="X275" s="722"/>
      <c r="Y275" s="308"/>
      <c r="Z275" s="308"/>
      <c r="AA275" s="309"/>
      <c r="AB275" s="22"/>
      <c r="AC275" s="721" t="s">
        <v>316</v>
      </c>
      <c r="AD275" s="722"/>
      <c r="AE275" s="722"/>
      <c r="AF275" s="308"/>
      <c r="AG275" s="308"/>
      <c r="AH275" s="723"/>
    </row>
    <row r="276" spans="2:62" ht="18" customHeight="1" x14ac:dyDescent="0.15">
      <c r="B276" s="25"/>
      <c r="C276" s="13"/>
      <c r="D276" s="13"/>
      <c r="E276" s="13"/>
      <c r="F276" s="13"/>
      <c r="G276" s="13"/>
      <c r="H276" s="13"/>
      <c r="I276" s="13"/>
      <c r="J276" s="13"/>
      <c r="K276" s="13"/>
      <c r="L276" s="13"/>
      <c r="M276" s="368">
        <f>(C264+C267)-(V282+O272-N264)</f>
        <v>0</v>
      </c>
      <c r="N276" s="369"/>
      <c r="O276" s="369"/>
      <c r="P276" s="280" t="s">
        <v>73</v>
      </c>
      <c r="Q276" s="280"/>
      <c r="R276" s="281"/>
      <c r="S276" s="13"/>
      <c r="T276" s="13"/>
      <c r="U276" s="13"/>
      <c r="V276" s="282"/>
      <c r="W276" s="283"/>
      <c r="X276" s="283"/>
      <c r="Y276" s="422" t="s">
        <v>76</v>
      </c>
      <c r="Z276" s="422"/>
      <c r="AA276" s="423"/>
      <c r="AB276" s="13"/>
      <c r="AC276" s="282"/>
      <c r="AD276" s="283"/>
      <c r="AE276" s="283"/>
      <c r="AF276" s="422" t="s">
        <v>76</v>
      </c>
      <c r="AG276" s="422"/>
      <c r="AH276" s="720"/>
    </row>
    <row r="277" spans="2:62" x14ac:dyDescent="0.15">
      <c r="B277" s="25"/>
      <c r="C277" s="13"/>
      <c r="D277" s="13"/>
      <c r="E277" s="13"/>
      <c r="F277" s="13"/>
      <c r="G277" s="13"/>
      <c r="H277" s="13"/>
      <c r="I277" s="13"/>
      <c r="J277" s="13"/>
      <c r="K277" s="13"/>
      <c r="L277" s="13"/>
      <c r="M277" s="13"/>
      <c r="N277" s="13"/>
      <c r="O277" s="208" t="s">
        <v>279</v>
      </c>
      <c r="Q277" s="13"/>
      <c r="R277" s="13"/>
      <c r="S277" s="13"/>
      <c r="T277" s="13"/>
      <c r="U277" s="13"/>
      <c r="V277" s="13"/>
      <c r="W277" s="13"/>
      <c r="X277" s="13"/>
      <c r="Y277" s="13"/>
      <c r="Z277" s="13"/>
      <c r="AA277" s="13"/>
      <c r="AB277" s="13"/>
      <c r="AC277" s="13"/>
      <c r="AD277" s="13"/>
      <c r="AE277" s="13"/>
      <c r="AF277" s="13"/>
      <c r="AG277" s="13"/>
      <c r="AH277" s="23"/>
      <c r="AL277" s="256"/>
      <c r="AM277" s="256"/>
      <c r="AN277" s="256"/>
      <c r="AO277" s="256"/>
      <c r="AP277" s="256"/>
      <c r="AQ277" s="256"/>
      <c r="AR277" s="256"/>
      <c r="AS277" s="256"/>
      <c r="AT277" s="256"/>
      <c r="AU277" s="256"/>
      <c r="AV277" s="256"/>
      <c r="AW277" s="256"/>
      <c r="AX277" s="256"/>
      <c r="AY277" s="256"/>
      <c r="AZ277" s="256"/>
      <c r="BA277" s="256"/>
      <c r="BB277" s="256"/>
      <c r="BC277" s="256"/>
      <c r="BD277" s="256"/>
      <c r="BE277" s="256"/>
      <c r="BF277" s="256"/>
      <c r="BG277" s="256"/>
      <c r="BH277" s="256"/>
      <c r="BI277" s="256"/>
      <c r="BJ277" s="256"/>
    </row>
    <row r="278" spans="2:62" ht="13.5" customHeight="1" x14ac:dyDescent="0.15">
      <c r="B278" s="25"/>
      <c r="C278" s="13"/>
      <c r="D278" s="13"/>
      <c r="E278" s="13"/>
      <c r="F278" s="13"/>
      <c r="G278" s="13"/>
      <c r="H278" s="13"/>
      <c r="I278" s="13"/>
      <c r="J278" s="13"/>
      <c r="K278" s="13"/>
      <c r="L278" s="13"/>
      <c r="M278" s="13"/>
      <c r="N278" s="13"/>
      <c r="O278" s="13"/>
      <c r="P278" s="13"/>
      <c r="Q278" s="13"/>
      <c r="R278" s="13"/>
      <c r="S278" s="13"/>
      <c r="T278" s="146" t="s">
        <v>89</v>
      </c>
      <c r="U278" s="146"/>
      <c r="V278" s="146"/>
      <c r="W278" s="146"/>
      <c r="X278" s="146"/>
      <c r="Y278" s="146"/>
      <c r="Z278" s="146"/>
      <c r="AA278" s="146"/>
      <c r="AB278" s="146"/>
      <c r="AC278" s="146"/>
      <c r="AD278" s="146"/>
      <c r="AE278" s="146"/>
      <c r="AF278" s="146"/>
      <c r="AG278" s="146"/>
      <c r="AH278" s="145"/>
      <c r="AK278" s="256"/>
      <c r="AL278" s="256"/>
      <c r="AM278" s="256"/>
      <c r="AN278" s="256"/>
      <c r="AO278" s="256"/>
      <c r="AP278" s="256"/>
      <c r="AQ278" s="256"/>
      <c r="AR278" s="256"/>
      <c r="AS278" s="256"/>
      <c r="AT278" s="256"/>
      <c r="AU278" s="256"/>
      <c r="AV278" s="256"/>
      <c r="AW278" s="256"/>
      <c r="AX278" s="256"/>
      <c r="AY278" s="256"/>
      <c r="AZ278" s="256"/>
      <c r="BA278" s="256"/>
      <c r="BB278" s="256"/>
      <c r="BC278" s="256"/>
      <c r="BD278" s="256"/>
      <c r="BE278" s="256"/>
      <c r="BF278" s="256"/>
      <c r="BG278" s="256"/>
      <c r="BH278" s="256"/>
      <c r="BI278" s="256"/>
      <c r="BJ278" s="256"/>
    </row>
    <row r="279" spans="2:62" x14ac:dyDescent="0.15">
      <c r="B279" s="25"/>
      <c r="C279" s="13"/>
      <c r="D279" s="13"/>
      <c r="E279" s="13"/>
      <c r="F279" s="13"/>
      <c r="G279" s="13"/>
      <c r="H279" s="13"/>
      <c r="I279" s="13"/>
      <c r="J279" s="13"/>
      <c r="K279" s="13"/>
      <c r="L279" s="13"/>
      <c r="M279" s="13"/>
      <c r="N279" s="13"/>
      <c r="O279" s="13"/>
      <c r="P279" s="13"/>
      <c r="Q279" s="13"/>
      <c r="R279" s="13"/>
      <c r="S279" s="13"/>
      <c r="T279" s="30" t="s">
        <v>173</v>
      </c>
      <c r="U279" s="13"/>
      <c r="V279" s="13"/>
      <c r="W279" s="13"/>
      <c r="X279" s="13"/>
      <c r="Y279" s="13"/>
      <c r="Z279" s="13"/>
      <c r="AA279" s="13"/>
      <c r="AB279" s="13"/>
      <c r="AC279" s="13"/>
      <c r="AD279" s="13"/>
      <c r="AE279" s="13"/>
      <c r="AF279" s="13"/>
      <c r="AG279" s="13"/>
      <c r="AH279" s="23"/>
      <c r="AK279" s="256"/>
      <c r="AL279" s="256"/>
      <c r="AM279" s="256"/>
      <c r="AN279" s="256"/>
      <c r="AO279" s="256"/>
      <c r="AP279" s="256"/>
      <c r="AQ279" s="256"/>
      <c r="AR279" s="256"/>
      <c r="AS279" s="256"/>
      <c r="AT279" s="256"/>
      <c r="AU279" s="256"/>
      <c r="AV279" s="256"/>
      <c r="AW279" s="256"/>
      <c r="AX279" s="256"/>
      <c r="AY279" s="256"/>
      <c r="AZ279" s="256"/>
      <c r="BA279" s="256"/>
      <c r="BB279" s="256"/>
      <c r="BC279" s="256"/>
      <c r="BD279" s="256"/>
      <c r="BE279" s="256"/>
      <c r="BF279" s="256"/>
      <c r="BG279" s="256"/>
      <c r="BH279" s="256"/>
      <c r="BI279" s="256"/>
      <c r="BJ279" s="256"/>
    </row>
    <row r="280" spans="2:62" x14ac:dyDescent="0.15">
      <c r="B280" s="25"/>
      <c r="C280" s="13"/>
      <c r="D280" s="13"/>
      <c r="E280" s="13"/>
      <c r="F280" s="13"/>
      <c r="G280" s="13"/>
      <c r="H280" s="13"/>
      <c r="I280" s="13"/>
      <c r="J280" s="13"/>
      <c r="K280" s="13"/>
      <c r="L280" s="13"/>
      <c r="M280" s="13"/>
      <c r="N280" s="13"/>
      <c r="O280" s="13"/>
      <c r="P280" s="13"/>
      <c r="Q280" s="13"/>
      <c r="R280" s="13"/>
      <c r="S280" s="13"/>
      <c r="T280" s="30"/>
      <c r="U280" s="13"/>
      <c r="V280" s="80" t="s">
        <v>296</v>
      </c>
      <c r="W280" s="80"/>
      <c r="X280" s="80"/>
      <c r="Y280" s="80"/>
      <c r="Z280" s="80"/>
      <c r="AA280" s="80"/>
      <c r="AB280" s="13"/>
      <c r="AC280" s="80" t="s">
        <v>296</v>
      </c>
      <c r="AD280" s="80"/>
      <c r="AE280" s="80"/>
      <c r="AF280" s="80"/>
      <c r="AG280" s="80"/>
      <c r="AH280" s="98"/>
      <c r="AK280" s="256"/>
    </row>
    <row r="281" spans="2:62" ht="23.25" customHeight="1" x14ac:dyDescent="0.15">
      <c r="B281" s="25"/>
      <c r="C281" s="13"/>
      <c r="D281" s="13"/>
      <c r="E281" s="13"/>
      <c r="F281" s="13"/>
      <c r="G281" s="13"/>
      <c r="H281" s="13"/>
      <c r="I281" s="13"/>
      <c r="J281" s="13"/>
      <c r="K281" s="13"/>
      <c r="L281" s="13"/>
      <c r="M281" s="13"/>
      <c r="N281" s="13"/>
      <c r="O281" s="13"/>
      <c r="P281" s="13"/>
      <c r="Q281" s="13"/>
      <c r="R281" s="13"/>
      <c r="S281" s="13"/>
      <c r="T281" s="30"/>
      <c r="U281" s="13"/>
      <c r="V281" s="886" t="s">
        <v>304</v>
      </c>
      <c r="W281" s="887"/>
      <c r="X281" s="887"/>
      <c r="Y281" s="887"/>
      <c r="Z281" s="887"/>
      <c r="AA281" s="888"/>
      <c r="AB281" s="13"/>
      <c r="AC281" s="721" t="s">
        <v>300</v>
      </c>
      <c r="AD281" s="722"/>
      <c r="AE281" s="722"/>
      <c r="AF281" s="722"/>
      <c r="AG281" s="722"/>
      <c r="AH281" s="883"/>
      <c r="AK281" s="251"/>
      <c r="AL281" s="251"/>
      <c r="AM281" s="251"/>
      <c r="AN281" s="251"/>
      <c r="AO281" s="251"/>
      <c r="AP281" s="251"/>
      <c r="AQ281" s="251"/>
      <c r="AR281" s="251"/>
      <c r="AS281" s="251"/>
      <c r="AT281" s="251"/>
      <c r="AU281" s="251"/>
      <c r="AV281" s="251"/>
      <c r="AW281" s="251"/>
      <c r="AX281" s="251"/>
      <c r="AY281" s="251"/>
      <c r="AZ281" s="251"/>
      <c r="BA281" s="251"/>
      <c r="BB281" s="251"/>
      <c r="BC281" s="251"/>
      <c r="BD281" s="251"/>
      <c r="BE281" s="251"/>
      <c r="BF281" s="251"/>
      <c r="BG281" s="251"/>
      <c r="BH281" s="251"/>
      <c r="BI281" s="251"/>
      <c r="BJ281" s="251"/>
    </row>
    <row r="282" spans="2:62" x14ac:dyDescent="0.15">
      <c r="B282" s="25"/>
      <c r="C282" s="13"/>
      <c r="D282" s="13"/>
      <c r="E282" s="13"/>
      <c r="F282" s="13"/>
      <c r="G282" s="13"/>
      <c r="H282" s="13"/>
      <c r="I282" s="13"/>
      <c r="J282" s="13"/>
      <c r="K282" s="13"/>
      <c r="L282" s="13"/>
      <c r="M282" s="13"/>
      <c r="N282" s="13"/>
      <c r="O282" s="13"/>
      <c r="P282" s="13"/>
      <c r="Q282" s="13"/>
      <c r="R282" s="13"/>
      <c r="S282" s="13"/>
      <c r="T282" s="13"/>
      <c r="U282" s="13"/>
      <c r="V282" s="368">
        <f>V264+V267+V270+V273+V276</f>
        <v>0</v>
      </c>
      <c r="W282" s="369"/>
      <c r="X282" s="369"/>
      <c r="Y282" s="422" t="s">
        <v>76</v>
      </c>
      <c r="Z282" s="422"/>
      <c r="AA282" s="423"/>
      <c r="AB282" s="13"/>
      <c r="AC282" s="368">
        <f>V282-(AC264+AC267+AC270+AC273+AC276)</f>
        <v>0</v>
      </c>
      <c r="AD282" s="369"/>
      <c r="AE282" s="369"/>
      <c r="AF282" s="280" t="s">
        <v>76</v>
      </c>
      <c r="AG282" s="280"/>
      <c r="AH282" s="450"/>
      <c r="AK282" s="251"/>
      <c r="AL282" s="251"/>
      <c r="AM282" s="251"/>
      <c r="AN282" s="251"/>
      <c r="AO282" s="251"/>
      <c r="AP282" s="251"/>
      <c r="AQ282" s="251"/>
      <c r="AR282" s="251"/>
      <c r="AS282" s="251"/>
      <c r="AT282" s="251"/>
      <c r="AU282" s="251"/>
      <c r="AV282" s="251"/>
      <c r="AW282" s="251"/>
      <c r="AX282" s="251"/>
      <c r="AY282" s="251"/>
      <c r="AZ282" s="251"/>
      <c r="BA282" s="251"/>
      <c r="BB282" s="251"/>
      <c r="BC282" s="251"/>
      <c r="BD282" s="251"/>
      <c r="BE282" s="251"/>
      <c r="BF282" s="251"/>
      <c r="BG282" s="251"/>
      <c r="BH282" s="251"/>
      <c r="BI282" s="251"/>
      <c r="BJ282" s="251"/>
    </row>
    <row r="283" spans="2:62" x14ac:dyDescent="0.15">
      <c r="B283" s="25"/>
      <c r="C283" s="13"/>
      <c r="D283" s="13"/>
      <c r="E283" s="13"/>
      <c r="F283" s="13"/>
      <c r="G283" s="13"/>
      <c r="H283" s="13"/>
      <c r="I283" s="13"/>
      <c r="J283" s="13"/>
      <c r="K283" s="13"/>
      <c r="L283" s="13"/>
      <c r="M283" s="13"/>
      <c r="N283" s="13"/>
      <c r="O283" s="13"/>
      <c r="P283" s="13"/>
      <c r="Q283" s="13"/>
      <c r="R283" s="13"/>
      <c r="S283" s="13"/>
      <c r="T283" s="13"/>
      <c r="U283" s="13"/>
      <c r="V283" s="13"/>
      <c r="W283" s="13"/>
      <c r="X283" s="15"/>
      <c r="Y283" s="123"/>
      <c r="Z283" s="123"/>
      <c r="AA283" s="123"/>
      <c r="AB283" s="135"/>
      <c r="AC283" s="135"/>
      <c r="AD283" s="135"/>
      <c r="AE283" s="13"/>
      <c r="AF283" s="13"/>
      <c r="AG283" s="13"/>
      <c r="AH283" s="23"/>
      <c r="AK283" s="251"/>
      <c r="AL283" s="251"/>
      <c r="AM283" s="251"/>
      <c r="AN283" s="251"/>
      <c r="AO283" s="251"/>
      <c r="AP283" s="251"/>
      <c r="AQ283" s="251"/>
      <c r="AR283" s="251"/>
      <c r="AS283" s="251"/>
      <c r="AT283" s="251"/>
      <c r="AU283" s="251"/>
      <c r="AV283" s="251"/>
      <c r="AW283" s="251"/>
      <c r="AX283" s="251"/>
      <c r="AY283" s="251"/>
      <c r="AZ283" s="251"/>
      <c r="BA283" s="251"/>
      <c r="BB283" s="251"/>
      <c r="BC283" s="251"/>
      <c r="BD283" s="251"/>
      <c r="BE283" s="251"/>
      <c r="BF283" s="251"/>
      <c r="BG283" s="251"/>
      <c r="BH283" s="251"/>
      <c r="BI283" s="251"/>
      <c r="BJ283" s="251"/>
    </row>
    <row r="284" spans="2:62" ht="46.5" customHeight="1" x14ac:dyDescent="0.15">
      <c r="B284" s="442" t="s">
        <v>87</v>
      </c>
      <c r="C284" s="301" t="s">
        <v>90</v>
      </c>
      <c r="D284" s="302"/>
      <c r="E284" s="302"/>
      <c r="F284" s="302"/>
      <c r="G284" s="303"/>
      <c r="H284" s="304" t="s">
        <v>92</v>
      </c>
      <c r="I284" s="305"/>
      <c r="J284" s="305"/>
      <c r="K284" s="305"/>
      <c r="L284" s="305"/>
      <c r="M284" s="305"/>
      <c r="N284" s="447" t="s">
        <v>91</v>
      </c>
      <c r="O284" s="448"/>
      <c r="P284" s="448"/>
      <c r="Q284" s="448"/>
      <c r="R284" s="449"/>
      <c r="S284" s="456" t="s">
        <v>88</v>
      </c>
      <c r="T284" s="434" t="s">
        <v>93</v>
      </c>
      <c r="U284" s="575"/>
      <c r="V284" s="575"/>
      <c r="W284" s="575"/>
      <c r="X284" s="576"/>
      <c r="Y284" s="434" t="s">
        <v>92</v>
      </c>
      <c r="Z284" s="435"/>
      <c r="AA284" s="435"/>
      <c r="AB284" s="435"/>
      <c r="AC284" s="436"/>
      <c r="AD284" s="437" t="s">
        <v>91</v>
      </c>
      <c r="AE284" s="438"/>
      <c r="AF284" s="438"/>
      <c r="AG284" s="438"/>
      <c r="AH284" s="439"/>
      <c r="AL284" s="271" t="str">
        <f>IF((C264+C267)&gt;0,"「規格」欄、「再生材名称」欄は、貴社の価格表等で使用している分類名称を入力してください。「料金」は、整数で入力してください。「1,000～1,200」や「約500」のような入力はできません。幅がある場合は、平均値を入力してください。","")</f>
        <v/>
      </c>
      <c r="AM284" s="271"/>
      <c r="AN284" s="271"/>
      <c r="AO284" s="271"/>
      <c r="AP284" s="271"/>
      <c r="AQ284" s="271"/>
      <c r="AR284" s="271"/>
      <c r="AS284" s="271"/>
      <c r="AT284" s="271"/>
      <c r="AU284" s="271"/>
      <c r="AV284" s="271"/>
      <c r="AW284" s="271"/>
      <c r="AX284" s="271"/>
      <c r="AY284" s="271"/>
      <c r="AZ284" s="271"/>
      <c r="BA284" s="271"/>
      <c r="BB284" s="271"/>
      <c r="BC284" s="271"/>
      <c r="BD284" s="271"/>
      <c r="BE284" s="271"/>
      <c r="BF284" s="271"/>
      <c r="BG284" s="271"/>
      <c r="BH284" s="271"/>
      <c r="BI284" s="271"/>
      <c r="BJ284" s="271"/>
    </row>
    <row r="285" spans="2:62" ht="21.95" customHeight="1" x14ac:dyDescent="0.15">
      <c r="B285" s="443"/>
      <c r="C285" s="391"/>
      <c r="D285" s="392"/>
      <c r="E285" s="392"/>
      <c r="F285" s="392"/>
      <c r="G285" s="393"/>
      <c r="H285" s="385"/>
      <c r="I285" s="386"/>
      <c r="J285" s="386"/>
      <c r="K285" s="386"/>
      <c r="L285" s="386"/>
      <c r="M285" s="387"/>
      <c r="N285" s="388"/>
      <c r="O285" s="389"/>
      <c r="P285" s="389"/>
      <c r="Q285" s="389"/>
      <c r="R285" s="390"/>
      <c r="S285" s="457"/>
      <c r="T285" s="391"/>
      <c r="U285" s="392"/>
      <c r="V285" s="392"/>
      <c r="W285" s="392"/>
      <c r="X285" s="393"/>
      <c r="Y285" s="385"/>
      <c r="Z285" s="386"/>
      <c r="AA285" s="386"/>
      <c r="AB285" s="386"/>
      <c r="AC285" s="387"/>
      <c r="AD285" s="388"/>
      <c r="AE285" s="389"/>
      <c r="AF285" s="389"/>
      <c r="AG285" s="389"/>
      <c r="AH285" s="394"/>
      <c r="AK285" s="266"/>
      <c r="AL285" s="271"/>
      <c r="AM285" s="271"/>
      <c r="AN285" s="271"/>
      <c r="AO285" s="271"/>
      <c r="AP285" s="271"/>
      <c r="AQ285" s="271"/>
      <c r="AR285" s="271"/>
      <c r="AS285" s="271"/>
      <c r="AT285" s="271"/>
      <c r="AU285" s="271"/>
      <c r="AV285" s="271"/>
      <c r="AW285" s="271"/>
      <c r="AX285" s="271"/>
      <c r="AY285" s="271"/>
      <c r="AZ285" s="271"/>
      <c r="BA285" s="271"/>
      <c r="BB285" s="271"/>
      <c r="BC285" s="271"/>
      <c r="BD285" s="271"/>
      <c r="BE285" s="271"/>
      <c r="BF285" s="271"/>
      <c r="BG285" s="271"/>
      <c r="BH285" s="271"/>
      <c r="BI285" s="271"/>
      <c r="BJ285" s="271"/>
    </row>
    <row r="286" spans="2:62" ht="21.95" customHeight="1" x14ac:dyDescent="0.15">
      <c r="B286" s="443"/>
      <c r="C286" s="391"/>
      <c r="D286" s="392"/>
      <c r="E286" s="392"/>
      <c r="F286" s="392"/>
      <c r="G286" s="393"/>
      <c r="H286" s="385"/>
      <c r="I286" s="386"/>
      <c r="J286" s="386"/>
      <c r="K286" s="386"/>
      <c r="L286" s="386"/>
      <c r="M286" s="387"/>
      <c r="N286" s="388"/>
      <c r="O286" s="389"/>
      <c r="P286" s="389"/>
      <c r="Q286" s="389"/>
      <c r="R286" s="390"/>
      <c r="S286" s="457"/>
      <c r="T286" s="391"/>
      <c r="U286" s="392"/>
      <c r="V286" s="392"/>
      <c r="W286" s="392"/>
      <c r="X286" s="393"/>
      <c r="Y286" s="385"/>
      <c r="Z286" s="386"/>
      <c r="AA286" s="386"/>
      <c r="AB286" s="386"/>
      <c r="AC286" s="387"/>
      <c r="AD286" s="388"/>
      <c r="AE286" s="389"/>
      <c r="AF286" s="389"/>
      <c r="AG286" s="389"/>
      <c r="AH286" s="394"/>
      <c r="AK286" s="266"/>
      <c r="AL286" s="271"/>
      <c r="AM286" s="271"/>
      <c r="AN286" s="271"/>
      <c r="AO286" s="271"/>
      <c r="AP286" s="271"/>
      <c r="AQ286" s="271"/>
      <c r="AR286" s="271"/>
      <c r="AS286" s="271"/>
      <c r="AT286" s="271"/>
      <c r="AU286" s="271"/>
      <c r="AV286" s="271"/>
      <c r="AW286" s="271"/>
      <c r="AX286" s="271"/>
      <c r="AY286" s="271"/>
      <c r="AZ286" s="271"/>
      <c r="BA286" s="271"/>
      <c r="BB286" s="271"/>
      <c r="BC286" s="271"/>
      <c r="BD286" s="271"/>
      <c r="BE286" s="271"/>
      <c r="BF286" s="271"/>
      <c r="BG286" s="271"/>
      <c r="BH286" s="271"/>
      <c r="BI286" s="271"/>
      <c r="BJ286" s="271"/>
    </row>
    <row r="287" spans="2:62" ht="21.95" customHeight="1" x14ac:dyDescent="0.15">
      <c r="B287" s="443"/>
      <c r="C287" s="391"/>
      <c r="D287" s="392"/>
      <c r="E287" s="392"/>
      <c r="F287" s="392"/>
      <c r="G287" s="393"/>
      <c r="H287" s="385"/>
      <c r="I287" s="386"/>
      <c r="J287" s="386"/>
      <c r="K287" s="386"/>
      <c r="L287" s="386"/>
      <c r="M287" s="387"/>
      <c r="N287" s="388"/>
      <c r="O287" s="389"/>
      <c r="P287" s="389"/>
      <c r="Q287" s="389"/>
      <c r="R287" s="390"/>
      <c r="S287" s="457"/>
      <c r="T287" s="391"/>
      <c r="U287" s="392"/>
      <c r="V287" s="392"/>
      <c r="W287" s="392"/>
      <c r="X287" s="393"/>
      <c r="Y287" s="385"/>
      <c r="Z287" s="386"/>
      <c r="AA287" s="386"/>
      <c r="AB287" s="386"/>
      <c r="AC287" s="387"/>
      <c r="AD287" s="388"/>
      <c r="AE287" s="389"/>
      <c r="AF287" s="389"/>
      <c r="AG287" s="389"/>
      <c r="AH287" s="394"/>
      <c r="AL287" s="271" t="str">
        <f>IF((C264+C267)&gt;0,"「単位」欄は、枠をクリックすると▼ボタンが表示されるので、ボタンをクリックし対応する単位を選択してください。単位で「その他（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287" s="271"/>
      <c r="AN287" s="271"/>
      <c r="AO287" s="271"/>
      <c r="AP287" s="271"/>
      <c r="AQ287" s="271"/>
      <c r="AR287" s="271"/>
      <c r="AS287" s="271"/>
      <c r="AT287" s="271"/>
      <c r="AU287" s="271"/>
      <c r="AV287" s="271"/>
      <c r="AW287" s="271"/>
      <c r="AX287" s="271"/>
      <c r="AY287" s="271"/>
      <c r="AZ287" s="271"/>
      <c r="BA287" s="271"/>
      <c r="BB287" s="271"/>
      <c r="BC287" s="271"/>
      <c r="BD287" s="271"/>
      <c r="BE287" s="271"/>
      <c r="BF287" s="271"/>
      <c r="BG287" s="271"/>
      <c r="BH287" s="271"/>
      <c r="BI287" s="271"/>
      <c r="BJ287" s="271"/>
    </row>
    <row r="288" spans="2:62" ht="21.95" customHeight="1" x14ac:dyDescent="0.15">
      <c r="B288" s="443"/>
      <c r="C288" s="391"/>
      <c r="D288" s="392"/>
      <c r="E288" s="392"/>
      <c r="F288" s="392"/>
      <c r="G288" s="393"/>
      <c r="H288" s="385"/>
      <c r="I288" s="386"/>
      <c r="J288" s="386"/>
      <c r="K288" s="386"/>
      <c r="L288" s="386"/>
      <c r="M288" s="387"/>
      <c r="N288" s="388"/>
      <c r="O288" s="389"/>
      <c r="P288" s="389"/>
      <c r="Q288" s="389"/>
      <c r="R288" s="390"/>
      <c r="S288" s="457"/>
      <c r="T288" s="391"/>
      <c r="U288" s="392"/>
      <c r="V288" s="392"/>
      <c r="W288" s="392"/>
      <c r="X288" s="393"/>
      <c r="Y288" s="385"/>
      <c r="Z288" s="386"/>
      <c r="AA288" s="386"/>
      <c r="AB288" s="386"/>
      <c r="AC288" s="387"/>
      <c r="AD288" s="388"/>
      <c r="AE288" s="389"/>
      <c r="AF288" s="389"/>
      <c r="AG288" s="389"/>
      <c r="AH288" s="394"/>
      <c r="AK288" s="266"/>
      <c r="AL288" s="271"/>
      <c r="AM288" s="271"/>
      <c r="AN288" s="271"/>
      <c r="AO288" s="271"/>
      <c r="AP288" s="271"/>
      <c r="AQ288" s="271"/>
      <c r="AR288" s="271"/>
      <c r="AS288" s="271"/>
      <c r="AT288" s="271"/>
      <c r="AU288" s="271"/>
      <c r="AV288" s="271"/>
      <c r="AW288" s="271"/>
      <c r="AX288" s="271"/>
      <c r="AY288" s="271"/>
      <c r="AZ288" s="271"/>
      <c r="BA288" s="271"/>
      <c r="BB288" s="271"/>
      <c r="BC288" s="271"/>
      <c r="BD288" s="271"/>
      <c r="BE288" s="271"/>
      <c r="BF288" s="271"/>
      <c r="BG288" s="271"/>
      <c r="BH288" s="271"/>
      <c r="BI288" s="271"/>
      <c r="BJ288" s="271"/>
    </row>
    <row r="289" spans="1:64" ht="21.95" customHeight="1" x14ac:dyDescent="0.15">
      <c r="B289" s="443"/>
      <c r="C289" s="391"/>
      <c r="D289" s="392"/>
      <c r="E289" s="392"/>
      <c r="F289" s="392"/>
      <c r="G289" s="393"/>
      <c r="H289" s="385"/>
      <c r="I289" s="386"/>
      <c r="J289" s="386"/>
      <c r="K289" s="386"/>
      <c r="L289" s="386"/>
      <c r="M289" s="387"/>
      <c r="N289" s="388"/>
      <c r="O289" s="389"/>
      <c r="P289" s="389"/>
      <c r="Q289" s="389"/>
      <c r="R289" s="390"/>
      <c r="S289" s="457"/>
      <c r="T289" s="391"/>
      <c r="U289" s="392"/>
      <c r="V289" s="392"/>
      <c r="W289" s="392"/>
      <c r="X289" s="393"/>
      <c r="Y289" s="385"/>
      <c r="Z289" s="386"/>
      <c r="AA289" s="386"/>
      <c r="AB289" s="386"/>
      <c r="AC289" s="387"/>
      <c r="AD289" s="388"/>
      <c r="AE289" s="389"/>
      <c r="AF289" s="389"/>
      <c r="AG289" s="389"/>
      <c r="AH289" s="394"/>
      <c r="AK289" s="266"/>
      <c r="AL289" s="271"/>
      <c r="AM289" s="271"/>
      <c r="AN289" s="271"/>
      <c r="AO289" s="271"/>
      <c r="AP289" s="271"/>
      <c r="AQ289" s="271"/>
      <c r="AR289" s="271"/>
      <c r="AS289" s="271"/>
      <c r="AT289" s="271"/>
      <c r="AU289" s="271"/>
      <c r="AV289" s="271"/>
      <c r="AW289" s="271"/>
      <c r="AX289" s="271"/>
      <c r="AY289" s="271"/>
      <c r="AZ289" s="271"/>
      <c r="BA289" s="271"/>
      <c r="BB289" s="271"/>
      <c r="BC289" s="271"/>
      <c r="BD289" s="271"/>
      <c r="BE289" s="271"/>
      <c r="BF289" s="271"/>
      <c r="BG289" s="271"/>
      <c r="BH289" s="271"/>
      <c r="BI289" s="271"/>
      <c r="BJ289" s="271"/>
    </row>
    <row r="290" spans="1:64" ht="21.95" customHeight="1" x14ac:dyDescent="0.15">
      <c r="B290" s="443"/>
      <c r="C290" s="391"/>
      <c r="D290" s="392"/>
      <c r="E290" s="392"/>
      <c r="F290" s="392"/>
      <c r="G290" s="393"/>
      <c r="H290" s="385"/>
      <c r="I290" s="386"/>
      <c r="J290" s="386"/>
      <c r="K290" s="386"/>
      <c r="L290" s="386"/>
      <c r="M290" s="387"/>
      <c r="N290" s="388"/>
      <c r="O290" s="389"/>
      <c r="P290" s="389"/>
      <c r="Q290" s="389"/>
      <c r="R290" s="390"/>
      <c r="S290" s="457"/>
      <c r="T290" s="391"/>
      <c r="U290" s="392"/>
      <c r="V290" s="392"/>
      <c r="W290" s="392"/>
      <c r="X290" s="393"/>
      <c r="Y290" s="385"/>
      <c r="Z290" s="386"/>
      <c r="AA290" s="386"/>
      <c r="AB290" s="386"/>
      <c r="AC290" s="387"/>
      <c r="AD290" s="388"/>
      <c r="AE290" s="389"/>
      <c r="AF290" s="389"/>
      <c r="AG290" s="389"/>
      <c r="AH290" s="394"/>
    </row>
    <row r="291" spans="1:64" ht="21.95" customHeight="1" x14ac:dyDescent="0.15">
      <c r="B291" s="443"/>
      <c r="C291" s="391"/>
      <c r="D291" s="392"/>
      <c r="E291" s="392"/>
      <c r="F291" s="392"/>
      <c r="G291" s="393"/>
      <c r="H291" s="385"/>
      <c r="I291" s="386"/>
      <c r="J291" s="386"/>
      <c r="K291" s="386"/>
      <c r="L291" s="386"/>
      <c r="M291" s="387"/>
      <c r="N291" s="388"/>
      <c r="O291" s="389"/>
      <c r="P291" s="389"/>
      <c r="Q291" s="389"/>
      <c r="R291" s="390"/>
      <c r="S291" s="457"/>
      <c r="T291" s="391"/>
      <c r="U291" s="392"/>
      <c r="V291" s="392"/>
      <c r="W291" s="392"/>
      <c r="X291" s="393"/>
      <c r="Y291" s="385"/>
      <c r="Z291" s="386"/>
      <c r="AA291" s="386"/>
      <c r="AB291" s="386"/>
      <c r="AC291" s="387"/>
      <c r="AD291" s="388"/>
      <c r="AE291" s="389"/>
      <c r="AF291" s="389"/>
      <c r="AG291" s="389"/>
      <c r="AH291" s="394"/>
    </row>
    <row r="292" spans="1:64" ht="21.95" customHeight="1" thickBot="1" x14ac:dyDescent="0.2">
      <c r="B292" s="444"/>
      <c r="C292" s="364"/>
      <c r="D292" s="365"/>
      <c r="E292" s="365"/>
      <c r="F292" s="365"/>
      <c r="G292" s="366"/>
      <c r="H292" s="377"/>
      <c r="I292" s="378"/>
      <c r="J292" s="378"/>
      <c r="K292" s="378"/>
      <c r="L292" s="378"/>
      <c r="M292" s="379"/>
      <c r="N292" s="361"/>
      <c r="O292" s="362"/>
      <c r="P292" s="362"/>
      <c r="Q292" s="362"/>
      <c r="R292" s="363"/>
      <c r="S292" s="458"/>
      <c r="T292" s="364"/>
      <c r="U292" s="365"/>
      <c r="V292" s="365"/>
      <c r="W292" s="365"/>
      <c r="X292" s="366"/>
      <c r="Y292" s="377"/>
      <c r="Z292" s="378"/>
      <c r="AA292" s="378"/>
      <c r="AB292" s="378"/>
      <c r="AC292" s="379"/>
      <c r="AD292" s="361"/>
      <c r="AE292" s="362"/>
      <c r="AF292" s="362"/>
      <c r="AG292" s="362"/>
      <c r="AH292" s="367"/>
    </row>
    <row r="293" spans="1:64" ht="13.5" customHeight="1" thickBot="1" x14ac:dyDescent="0.2">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row>
    <row r="294" spans="1:64" ht="13.5" customHeight="1" x14ac:dyDescent="0.15">
      <c r="A294" s="78"/>
      <c r="B294" s="554" t="s">
        <v>188</v>
      </c>
      <c r="C294" s="555"/>
      <c r="D294" s="555"/>
      <c r="E294" s="556"/>
      <c r="F294" s="13"/>
      <c r="G294" s="13"/>
      <c r="H294" s="13"/>
      <c r="I294" s="13"/>
      <c r="J294" s="13"/>
      <c r="K294" s="13"/>
      <c r="L294" s="13"/>
      <c r="M294" s="13"/>
      <c r="N294" s="13"/>
      <c r="O294" s="13"/>
      <c r="P294" s="13"/>
      <c r="Q294" s="13"/>
      <c r="R294" s="13"/>
      <c r="S294" s="13"/>
      <c r="T294" s="13"/>
      <c r="U294" s="13"/>
      <c r="V294" s="13"/>
      <c r="W294" s="13"/>
      <c r="X294" s="13"/>
      <c r="Y294" s="13"/>
      <c r="Z294" s="13"/>
      <c r="AA294" s="13"/>
      <c r="AB294" s="508" t="s">
        <v>260</v>
      </c>
      <c r="AC294" s="508"/>
      <c r="AD294" s="508"/>
      <c r="AE294" s="508"/>
      <c r="AF294" s="508"/>
      <c r="AG294" s="508"/>
      <c r="AH294" s="508"/>
      <c r="BL294" s="248"/>
    </row>
    <row r="295" spans="1:64" ht="14.25" thickBot="1" x14ac:dyDescent="0.2">
      <c r="A295" s="78"/>
      <c r="B295" s="557"/>
      <c r="C295" s="558"/>
      <c r="D295" s="558"/>
      <c r="E295" s="559"/>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row>
    <row r="296" spans="1:64" x14ac:dyDescent="0.15">
      <c r="A296" s="78"/>
      <c r="B296" s="18"/>
      <c r="C296" s="18"/>
      <c r="D296" s="18"/>
      <c r="E296" s="18"/>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row>
    <row r="297" spans="1:64" ht="25.5" x14ac:dyDescent="0.15">
      <c r="A297" s="78"/>
      <c r="B297" s="453" t="s">
        <v>212</v>
      </c>
      <c r="C297" s="454"/>
      <c r="D297" s="454"/>
      <c r="E297" s="454"/>
      <c r="F297" s="454"/>
      <c r="G297" s="454"/>
      <c r="H297" s="454"/>
      <c r="I297" s="454"/>
      <c r="J297" s="454"/>
      <c r="K297" s="454"/>
      <c r="L297" s="454"/>
      <c r="M297" s="454"/>
      <c r="N297" s="454"/>
      <c r="O297" s="454"/>
      <c r="P297" s="454"/>
      <c r="Q297" s="454"/>
      <c r="R297" s="454"/>
      <c r="S297" s="454"/>
      <c r="T297" s="454"/>
      <c r="U297" s="454"/>
      <c r="V297" s="454"/>
      <c r="W297" s="454"/>
      <c r="X297" s="454"/>
      <c r="Y297" s="454"/>
      <c r="Z297" s="454"/>
      <c r="AA297" s="454"/>
      <c r="AB297" s="454"/>
      <c r="AC297" s="454"/>
      <c r="AD297" s="454"/>
      <c r="AE297" s="454"/>
      <c r="AF297" s="454"/>
      <c r="AG297" s="454"/>
      <c r="AH297" s="454"/>
    </row>
    <row r="298" spans="1:64" ht="14.25" thickBot="1" x14ac:dyDescent="0.2">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row>
    <row r="299" spans="1:64" ht="24" customHeight="1" thickBot="1" x14ac:dyDescent="0.2">
      <c r="B299" s="408" t="s">
        <v>94</v>
      </c>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10"/>
      <c r="AJ299" s="252">
        <f>IF(B32="○",1,2)</f>
        <v>2</v>
      </c>
      <c r="AK299" s="256"/>
    </row>
    <row r="300" spans="1:64" ht="14.25" customHeight="1" thickTop="1" x14ac:dyDescent="0.15">
      <c r="B300" s="402" t="s">
        <v>44</v>
      </c>
      <c r="C300" s="524" t="s">
        <v>71</v>
      </c>
      <c r="D300" s="696"/>
      <c r="E300" s="696"/>
      <c r="F300" s="696"/>
      <c r="G300" s="697"/>
      <c r="H300" s="698"/>
      <c r="I300" s="699"/>
      <c r="J300" s="699"/>
      <c r="K300" s="699"/>
      <c r="L300" s="699"/>
      <c r="M300" s="699"/>
      <c r="N300" s="699"/>
      <c r="O300" s="699"/>
      <c r="P300" s="521" t="s">
        <v>57</v>
      </c>
      <c r="Q300" s="521"/>
      <c r="R300" s="700"/>
      <c r="S300" s="524" t="s">
        <v>174</v>
      </c>
      <c r="T300" s="696"/>
      <c r="U300" s="696"/>
      <c r="V300" s="696"/>
      <c r="W300" s="697"/>
      <c r="X300" s="287"/>
      <c r="Y300" s="288"/>
      <c r="Z300" s="288"/>
      <c r="AA300" s="288"/>
      <c r="AB300" s="288"/>
      <c r="AC300" s="288"/>
      <c r="AD300" s="288"/>
      <c r="AE300" s="288"/>
      <c r="AF300" s="521" t="s">
        <v>74</v>
      </c>
      <c r="AG300" s="521"/>
      <c r="AH300" s="522"/>
      <c r="AK300" s="276" t="str">
        <f>IF(AJ299=1,"施設能力の黄色枠内に数値を入力してください。","")</f>
        <v/>
      </c>
      <c r="AL300" s="276"/>
      <c r="AM300" s="276"/>
      <c r="AN300" s="276"/>
      <c r="AO300" s="276"/>
      <c r="AP300" s="276"/>
      <c r="AQ300" s="276"/>
      <c r="AR300" s="276"/>
      <c r="AS300" s="276"/>
      <c r="AT300" s="276"/>
      <c r="AU300" s="276"/>
      <c r="AV300" s="276"/>
      <c r="AW300" s="276"/>
      <c r="AX300" s="276"/>
      <c r="AY300" s="276"/>
      <c r="AZ300" s="276"/>
      <c r="BA300" s="276"/>
      <c r="BB300" s="276"/>
      <c r="BC300" s="276"/>
      <c r="BD300" s="276"/>
      <c r="BE300" s="276"/>
      <c r="BF300" s="276"/>
      <c r="BG300" s="276"/>
      <c r="BH300" s="276"/>
      <c r="BI300" s="276"/>
      <c r="BJ300" s="276"/>
    </row>
    <row r="301" spans="1:64" ht="14.25" customHeight="1" x14ac:dyDescent="0.15">
      <c r="B301" s="381"/>
      <c r="C301" s="587"/>
      <c r="D301" s="588"/>
      <c r="E301" s="588"/>
      <c r="F301" s="588"/>
      <c r="G301" s="582"/>
      <c r="H301" s="333"/>
      <c r="I301" s="334"/>
      <c r="J301" s="334"/>
      <c r="K301" s="334"/>
      <c r="L301" s="334"/>
      <c r="M301" s="334"/>
      <c r="N301" s="334"/>
      <c r="O301" s="334"/>
      <c r="P301" s="337"/>
      <c r="Q301" s="337"/>
      <c r="R301" s="338"/>
      <c r="S301" s="587"/>
      <c r="T301" s="588"/>
      <c r="U301" s="588"/>
      <c r="V301" s="588"/>
      <c r="W301" s="582"/>
      <c r="X301" s="289"/>
      <c r="Y301" s="290"/>
      <c r="Z301" s="290"/>
      <c r="AA301" s="290"/>
      <c r="AB301" s="290"/>
      <c r="AC301" s="290"/>
      <c r="AD301" s="290"/>
      <c r="AE301" s="290"/>
      <c r="AF301" s="337"/>
      <c r="AG301" s="337"/>
      <c r="AH301" s="343"/>
      <c r="AK301" s="276"/>
      <c r="AL301" s="276"/>
      <c r="AM301" s="276"/>
      <c r="AN301" s="276"/>
      <c r="AO301" s="276"/>
      <c r="AP301" s="276"/>
      <c r="AQ301" s="276"/>
      <c r="AR301" s="276"/>
      <c r="AS301" s="276"/>
      <c r="AT301" s="276"/>
      <c r="AU301" s="276"/>
      <c r="AV301" s="276"/>
      <c r="AW301" s="276"/>
      <c r="AX301" s="276"/>
      <c r="AY301" s="276"/>
      <c r="AZ301" s="276"/>
      <c r="BA301" s="276"/>
      <c r="BB301" s="276"/>
      <c r="BC301" s="276"/>
      <c r="BD301" s="276"/>
      <c r="BE301" s="276"/>
      <c r="BF301" s="276"/>
      <c r="BG301" s="276"/>
      <c r="BH301" s="276"/>
      <c r="BI301" s="276"/>
      <c r="BJ301" s="276"/>
    </row>
    <row r="302" spans="1:64" ht="14.25" customHeight="1" x14ac:dyDescent="0.15">
      <c r="B302" s="381"/>
      <c r="C302" s="587"/>
      <c r="D302" s="588"/>
      <c r="E302" s="588"/>
      <c r="F302" s="588"/>
      <c r="G302" s="582"/>
      <c r="H302" s="333"/>
      <c r="I302" s="334"/>
      <c r="J302" s="334"/>
      <c r="K302" s="334"/>
      <c r="L302" s="334"/>
      <c r="M302" s="334"/>
      <c r="N302" s="334"/>
      <c r="O302" s="334"/>
      <c r="P302" s="337"/>
      <c r="Q302" s="337"/>
      <c r="R302" s="338"/>
      <c r="S302" s="587"/>
      <c r="T302" s="588"/>
      <c r="U302" s="588"/>
      <c r="V302" s="588"/>
      <c r="W302" s="582"/>
      <c r="X302" s="344"/>
      <c r="Y302" s="345"/>
      <c r="Z302" s="345"/>
      <c r="AA302" s="345"/>
      <c r="AB302" s="345"/>
      <c r="AC302" s="345"/>
      <c r="AD302" s="345"/>
      <c r="AE302" s="345"/>
      <c r="AF302" s="346" t="s">
        <v>99</v>
      </c>
      <c r="AG302" s="346"/>
      <c r="AH302" s="347"/>
      <c r="AK302" s="276" t="str">
        <f>IF(AJ299=1,IF((X300+X302)&gt;0,IF(X300&lt;X302,"「時間当たり処理能力」が「日当たり処理能力」よりも大きいです。修正してください。",""),"同一敷地内に再生設備が複数ある場合は、処理能力は合計値を入力してください。"),"")</f>
        <v/>
      </c>
      <c r="AL302" s="276"/>
      <c r="AM302" s="276"/>
      <c r="AN302" s="276"/>
      <c r="AO302" s="276"/>
      <c r="AP302" s="276"/>
      <c r="AQ302" s="276"/>
      <c r="AR302" s="276"/>
      <c r="AS302" s="276"/>
      <c r="AT302" s="276"/>
      <c r="AU302" s="276"/>
      <c r="AV302" s="276"/>
      <c r="AW302" s="276"/>
      <c r="AX302" s="276"/>
      <c r="AY302" s="276"/>
      <c r="AZ302" s="276"/>
      <c r="BA302" s="276"/>
      <c r="BB302" s="276"/>
      <c r="BC302" s="276"/>
      <c r="BD302" s="276"/>
      <c r="BE302" s="276"/>
      <c r="BF302" s="276"/>
      <c r="BG302" s="276"/>
      <c r="BH302" s="276"/>
      <c r="BI302" s="276"/>
      <c r="BJ302" s="276"/>
    </row>
    <row r="303" spans="1:64" x14ac:dyDescent="0.15">
      <c r="B303" s="382"/>
      <c r="C303" s="589"/>
      <c r="D303" s="590"/>
      <c r="E303" s="590"/>
      <c r="F303" s="590"/>
      <c r="G303" s="584"/>
      <c r="H303" s="335"/>
      <c r="I303" s="336"/>
      <c r="J303" s="336"/>
      <c r="K303" s="336"/>
      <c r="L303" s="336"/>
      <c r="M303" s="336"/>
      <c r="N303" s="336"/>
      <c r="O303" s="336"/>
      <c r="P303" s="339"/>
      <c r="Q303" s="339"/>
      <c r="R303" s="340"/>
      <c r="S303" s="589"/>
      <c r="T303" s="590"/>
      <c r="U303" s="590"/>
      <c r="V303" s="590"/>
      <c r="W303" s="584"/>
      <c r="X303" s="472"/>
      <c r="Y303" s="473"/>
      <c r="Z303" s="473"/>
      <c r="AA303" s="473"/>
      <c r="AB303" s="473"/>
      <c r="AC303" s="473"/>
      <c r="AD303" s="473"/>
      <c r="AE303" s="473"/>
      <c r="AF303" s="339"/>
      <c r="AG303" s="339"/>
      <c r="AH303" s="360"/>
      <c r="AK303" s="276"/>
      <c r="AL303" s="276"/>
      <c r="AM303" s="276"/>
      <c r="AN303" s="276"/>
      <c r="AO303" s="276"/>
      <c r="AP303" s="276"/>
      <c r="AQ303" s="276"/>
      <c r="AR303" s="276"/>
      <c r="AS303" s="276"/>
      <c r="AT303" s="276"/>
      <c r="AU303" s="276"/>
      <c r="AV303" s="276"/>
      <c r="AW303" s="276"/>
      <c r="AX303" s="276"/>
      <c r="AY303" s="276"/>
      <c r="AZ303" s="276"/>
      <c r="BA303" s="276"/>
      <c r="BB303" s="276"/>
      <c r="BC303" s="276"/>
      <c r="BD303" s="276"/>
      <c r="BE303" s="276"/>
      <c r="BF303" s="276"/>
      <c r="BG303" s="276"/>
      <c r="BH303" s="276"/>
      <c r="BI303" s="276"/>
      <c r="BJ303" s="276"/>
    </row>
    <row r="304" spans="1:64" ht="24" customHeight="1" x14ac:dyDescent="0.15">
      <c r="B304" s="293" t="s">
        <v>277</v>
      </c>
      <c r="C304" s="294"/>
      <c r="D304" s="294"/>
      <c r="E304" s="294"/>
      <c r="F304" s="294"/>
      <c r="G304" s="294"/>
      <c r="H304" s="294"/>
      <c r="I304" s="294"/>
      <c r="J304" s="294"/>
      <c r="K304" s="294"/>
      <c r="L304" s="294"/>
      <c r="M304" s="294"/>
      <c r="N304" s="294"/>
      <c r="O304" s="294"/>
      <c r="P304" s="294"/>
      <c r="Q304" s="294"/>
      <c r="R304" s="294"/>
      <c r="S304" s="294"/>
      <c r="T304" s="294"/>
      <c r="U304" s="294"/>
      <c r="V304" s="294"/>
      <c r="W304" s="294"/>
      <c r="X304" s="294"/>
      <c r="Y304" s="294"/>
      <c r="Z304" s="294"/>
      <c r="AA304" s="294"/>
      <c r="AB304" s="294"/>
      <c r="AC304" s="294"/>
      <c r="AD304" s="294"/>
      <c r="AE304" s="294"/>
      <c r="AF304" s="294"/>
      <c r="AG304" s="294"/>
      <c r="AH304" s="295"/>
      <c r="AK304" s="277" t="str">
        <f>IF(AJ299=1,IF((C307+C310)&gt;0,"","令和６年度の実績値を黄色の枠内に入力してください。小数点以下は四捨五入し整数値を入力してください。ピンク色の枠は自動で計算されるため、入力不要です。"),"")</f>
        <v/>
      </c>
      <c r="AL304" s="277"/>
      <c r="AM304" s="277"/>
      <c r="AN304" s="277"/>
      <c r="AO304" s="277"/>
      <c r="AP304" s="277"/>
      <c r="AQ304" s="277"/>
      <c r="AR304" s="277"/>
      <c r="AS304" s="277"/>
      <c r="AT304" s="277"/>
      <c r="AU304" s="277"/>
      <c r="AV304" s="277"/>
      <c r="AW304" s="277"/>
      <c r="AX304" s="277"/>
      <c r="AY304" s="277"/>
      <c r="AZ304" s="277"/>
      <c r="BA304" s="277"/>
      <c r="BB304" s="277"/>
      <c r="BC304" s="277"/>
      <c r="BD304" s="277"/>
      <c r="BE304" s="277"/>
      <c r="BF304" s="277"/>
      <c r="BG304" s="277"/>
      <c r="BH304" s="277"/>
      <c r="BI304" s="277"/>
      <c r="BJ304" s="277"/>
    </row>
    <row r="305" spans="2:62" ht="18" customHeight="1" x14ac:dyDescent="0.15">
      <c r="B305" s="25"/>
      <c r="C305" s="13"/>
      <c r="D305" s="13"/>
      <c r="E305" s="26"/>
      <c r="F305" s="26"/>
      <c r="G305" s="13"/>
      <c r="H305" s="13"/>
      <c r="I305" s="13"/>
      <c r="J305" s="13"/>
      <c r="K305" s="13"/>
      <c r="L305" s="13"/>
      <c r="M305" s="13"/>
      <c r="N305" s="13"/>
      <c r="O305" s="30" t="s">
        <v>97</v>
      </c>
      <c r="P305" s="13"/>
      <c r="Q305" s="13"/>
      <c r="R305" s="13"/>
      <c r="S305" s="13"/>
      <c r="T305" s="13"/>
      <c r="U305" s="13"/>
      <c r="V305" s="13"/>
      <c r="W305" s="13"/>
      <c r="X305" s="13"/>
      <c r="Y305" s="13"/>
      <c r="Z305" s="13"/>
      <c r="AA305" s="13"/>
      <c r="AB305" s="13"/>
      <c r="AC305" s="13"/>
      <c r="AD305" s="13"/>
      <c r="AE305" s="13"/>
      <c r="AF305" s="13"/>
      <c r="AG305" s="13"/>
      <c r="AH305" s="23"/>
      <c r="AK305" s="277"/>
      <c r="AL305" s="277"/>
      <c r="AM305" s="277"/>
      <c r="AN305" s="277"/>
      <c r="AO305" s="277"/>
      <c r="AP305" s="277"/>
      <c r="AQ305" s="277"/>
      <c r="AR305" s="277"/>
      <c r="AS305" s="277"/>
      <c r="AT305" s="277"/>
      <c r="AU305" s="277"/>
      <c r="AV305" s="277"/>
      <c r="AW305" s="277"/>
      <c r="AX305" s="277"/>
      <c r="AY305" s="277"/>
      <c r="AZ305" s="277"/>
      <c r="BA305" s="277"/>
      <c r="BB305" s="277"/>
      <c r="BC305" s="277"/>
      <c r="BD305" s="277"/>
      <c r="BE305" s="277"/>
      <c r="BF305" s="277"/>
      <c r="BG305" s="277"/>
      <c r="BH305" s="277"/>
      <c r="BI305" s="277"/>
      <c r="BJ305" s="277"/>
    </row>
    <row r="306" spans="2:62" ht="24" customHeight="1" x14ac:dyDescent="0.15">
      <c r="B306" s="25"/>
      <c r="C306" s="474" t="s">
        <v>45</v>
      </c>
      <c r="D306" s="395"/>
      <c r="E306" s="395"/>
      <c r="F306" s="395"/>
      <c r="G306" s="395"/>
      <c r="H306" s="396"/>
      <c r="I306" s="13"/>
      <c r="J306" s="13"/>
      <c r="K306" s="13"/>
      <c r="L306" s="13"/>
      <c r="M306" s="13"/>
      <c r="N306" s="474" t="s">
        <v>80</v>
      </c>
      <c r="O306" s="395"/>
      <c r="P306" s="395"/>
      <c r="Q306" s="395"/>
      <c r="R306" s="395"/>
      <c r="S306" s="396"/>
      <c r="T306" s="13"/>
      <c r="U306" s="13"/>
      <c r="V306" s="650" t="s">
        <v>357</v>
      </c>
      <c r="W306" s="651"/>
      <c r="X306" s="651"/>
      <c r="Y306" s="651"/>
      <c r="Z306" s="651"/>
      <c r="AA306" s="659"/>
      <c r="AB306" s="13"/>
      <c r="AC306" s="650" t="s">
        <v>319</v>
      </c>
      <c r="AD306" s="651"/>
      <c r="AE306" s="651"/>
      <c r="AF306" s="651"/>
      <c r="AG306" s="651"/>
      <c r="AH306" s="651"/>
      <c r="AI306" s="155"/>
      <c r="AK306" s="251"/>
      <c r="AL306" s="251"/>
      <c r="AM306" s="251"/>
      <c r="AN306" s="251"/>
      <c r="AO306" s="251"/>
      <c r="AP306" s="251"/>
      <c r="AQ306" s="251"/>
      <c r="AR306" s="251"/>
      <c r="AS306" s="251"/>
      <c r="AT306" s="251"/>
      <c r="AU306" s="251"/>
      <c r="AV306" s="251"/>
      <c r="AW306" s="251"/>
      <c r="AX306" s="251"/>
      <c r="AY306" s="251"/>
      <c r="AZ306" s="251"/>
      <c r="BA306" s="251"/>
      <c r="BB306" s="251"/>
      <c r="BC306" s="251"/>
      <c r="BD306" s="251"/>
      <c r="BE306" s="251"/>
      <c r="BF306" s="251"/>
      <c r="BG306" s="251"/>
      <c r="BH306" s="251"/>
      <c r="BI306" s="251"/>
      <c r="BJ306" s="251"/>
    </row>
    <row r="307" spans="2:62" ht="18" customHeight="1" x14ac:dyDescent="0.15">
      <c r="B307" s="25"/>
      <c r="C307" s="282"/>
      <c r="D307" s="283"/>
      <c r="E307" s="283"/>
      <c r="F307" s="280" t="s">
        <v>73</v>
      </c>
      <c r="G307" s="280"/>
      <c r="H307" s="281"/>
      <c r="I307" s="27"/>
      <c r="J307" s="13"/>
      <c r="K307" s="13"/>
      <c r="L307" s="13"/>
      <c r="M307" s="13"/>
      <c r="N307" s="282"/>
      <c r="O307" s="283"/>
      <c r="P307" s="283"/>
      <c r="Q307" s="280" t="s">
        <v>76</v>
      </c>
      <c r="R307" s="280"/>
      <c r="S307" s="281"/>
      <c r="T307" s="13"/>
      <c r="U307" s="28"/>
      <c r="V307" s="282"/>
      <c r="W307" s="283"/>
      <c r="X307" s="283"/>
      <c r="Y307" s="280" t="s">
        <v>76</v>
      </c>
      <c r="Z307" s="280"/>
      <c r="AA307" s="281"/>
      <c r="AB307" s="28"/>
      <c r="AC307" s="282"/>
      <c r="AD307" s="283"/>
      <c r="AE307" s="283"/>
      <c r="AF307" s="280" t="s">
        <v>76</v>
      </c>
      <c r="AG307" s="280"/>
      <c r="AH307" s="280"/>
      <c r="AI307" s="155"/>
      <c r="AK307" s="277" t="str">
        <f>IF(AJ299=1,IF(M319&lt;0,"「③次年度ｽﾄｯｸ量（処理前）」がマイナスです。他の値を修正してください。",""),"")</f>
        <v/>
      </c>
      <c r="AL307" s="277"/>
      <c r="AM307" s="277"/>
      <c r="AN307" s="277"/>
      <c r="AO307" s="277"/>
      <c r="AP307" s="277"/>
      <c r="AQ307" s="277"/>
      <c r="AR307" s="277"/>
      <c r="AS307" s="277"/>
      <c r="AT307" s="277"/>
      <c r="AU307" s="277"/>
      <c r="AV307" s="277"/>
      <c r="AW307" s="277"/>
      <c r="AX307" s="277"/>
      <c r="AY307" s="277"/>
      <c r="AZ307" s="277"/>
      <c r="BA307" s="277"/>
      <c r="BB307" s="277"/>
      <c r="BC307" s="277"/>
      <c r="BD307" s="277"/>
      <c r="BE307" s="277"/>
      <c r="BF307" s="277"/>
      <c r="BG307" s="277"/>
      <c r="BH307" s="277"/>
      <c r="BI307" s="277"/>
      <c r="BJ307" s="277"/>
    </row>
    <row r="308" spans="2:62" ht="18" customHeight="1" x14ac:dyDescent="0.15">
      <c r="B308" s="25"/>
      <c r="C308" s="13"/>
      <c r="D308" s="13"/>
      <c r="E308" s="216" t="s">
        <v>280</v>
      </c>
      <c r="F308" s="13"/>
      <c r="G308" s="13"/>
      <c r="H308" s="13"/>
      <c r="I308" s="181"/>
      <c r="J308" s="13"/>
      <c r="K308" s="13"/>
      <c r="L308" s="33"/>
      <c r="M308" s="13"/>
      <c r="N308" s="28"/>
      <c r="O308" s="13"/>
      <c r="P308" s="13"/>
      <c r="Q308" s="13"/>
      <c r="R308" s="13"/>
      <c r="S308" s="13"/>
      <c r="T308" s="13"/>
      <c r="U308" s="164"/>
      <c r="V308" s="13"/>
      <c r="W308" s="13"/>
      <c r="X308" s="13"/>
      <c r="Y308" s="13"/>
      <c r="Z308" s="13"/>
      <c r="AA308" s="13"/>
      <c r="AB308" s="13"/>
      <c r="AC308" s="13"/>
      <c r="AD308" s="13"/>
      <c r="AE308" s="13"/>
      <c r="AF308" s="13"/>
      <c r="AG308" s="13"/>
      <c r="AH308" s="13"/>
      <c r="AI308" s="155"/>
    </row>
    <row r="309" spans="2:62" ht="18" customHeight="1" x14ac:dyDescent="0.15">
      <c r="B309" s="5"/>
      <c r="C309" s="296" t="s">
        <v>75</v>
      </c>
      <c r="D309" s="297"/>
      <c r="E309" s="297"/>
      <c r="F309" s="297"/>
      <c r="G309" s="297"/>
      <c r="H309" s="401"/>
      <c r="I309" s="4"/>
      <c r="J309" s="7"/>
      <c r="K309" s="15"/>
      <c r="L309" s="415" t="s">
        <v>98</v>
      </c>
      <c r="M309" s="13"/>
      <c r="N309" s="22"/>
      <c r="O309" s="137"/>
      <c r="P309" s="137"/>
      <c r="Q309" s="137"/>
      <c r="R309" s="137"/>
      <c r="S309" s="137"/>
      <c r="T309" s="137"/>
      <c r="U309" s="164"/>
      <c r="V309" s="30"/>
      <c r="W309" s="30"/>
      <c r="X309" s="30"/>
      <c r="Y309" s="30"/>
      <c r="Z309" s="30"/>
      <c r="AA309" s="30"/>
      <c r="AB309" s="13"/>
      <c r="AC309" s="30"/>
      <c r="AD309" s="30"/>
      <c r="AE309" s="30"/>
      <c r="AF309" s="30"/>
      <c r="AG309" s="30"/>
      <c r="AH309" s="30"/>
      <c r="AI309" s="155"/>
      <c r="AK309" s="270" t="str">
        <f>IF(AJ299=1,IF(C310=(G312+G313+G314+G315),"","「②受入実績」と「受入品目の内訳」の合計を一致させてください。"),"")</f>
        <v/>
      </c>
      <c r="AL309" s="274"/>
      <c r="AM309" s="274"/>
      <c r="AN309" s="274"/>
      <c r="AO309" s="274"/>
      <c r="AP309" s="274"/>
      <c r="AQ309" s="274"/>
      <c r="AR309" s="274"/>
      <c r="AS309" s="274"/>
      <c r="AT309" s="274"/>
      <c r="AU309" s="274"/>
      <c r="AV309" s="274"/>
      <c r="AW309" s="274"/>
      <c r="AX309" s="274"/>
      <c r="AY309" s="274"/>
      <c r="AZ309" s="274"/>
      <c r="BA309" s="274"/>
      <c r="BB309" s="274"/>
      <c r="BC309" s="274"/>
      <c r="BD309" s="274"/>
      <c r="BE309" s="274"/>
      <c r="BF309" s="274"/>
      <c r="BG309" s="274"/>
      <c r="BH309" s="274"/>
      <c r="BI309" s="274"/>
      <c r="BJ309" s="274"/>
    </row>
    <row r="310" spans="2:62" ht="18" customHeight="1" x14ac:dyDescent="0.15">
      <c r="B310" s="25"/>
      <c r="C310" s="282"/>
      <c r="D310" s="283"/>
      <c r="E310" s="283"/>
      <c r="F310" s="280" t="s">
        <v>76</v>
      </c>
      <c r="G310" s="280"/>
      <c r="H310" s="281"/>
      <c r="I310" s="28"/>
      <c r="J310" s="27"/>
      <c r="K310" s="13"/>
      <c r="L310" s="416"/>
      <c r="M310" s="28"/>
      <c r="N310" s="28"/>
      <c r="O310" s="397"/>
      <c r="P310" s="397"/>
      <c r="Q310" s="397"/>
      <c r="R310" s="398"/>
      <c r="S310" s="398"/>
      <c r="T310" s="398"/>
      <c r="U310" s="164"/>
      <c r="V310" s="196"/>
      <c r="W310" s="196"/>
      <c r="X310" s="196"/>
      <c r="Y310" s="32"/>
      <c r="Z310" s="32"/>
      <c r="AA310" s="32"/>
      <c r="AB310" s="13"/>
      <c r="AC310" s="196"/>
      <c r="AD310" s="196"/>
      <c r="AE310" s="196"/>
      <c r="AF310" s="32"/>
      <c r="AG310" s="32"/>
      <c r="AH310" s="32"/>
      <c r="AI310" s="155"/>
      <c r="AK310" s="274"/>
      <c r="AL310" s="274"/>
      <c r="AM310" s="274"/>
      <c r="AN310" s="274"/>
      <c r="AO310" s="274"/>
      <c r="AP310" s="274"/>
      <c r="AQ310" s="274"/>
      <c r="AR310" s="274"/>
      <c r="AS310" s="274"/>
      <c r="AT310" s="274"/>
      <c r="AU310" s="274"/>
      <c r="AV310" s="274"/>
      <c r="AW310" s="274"/>
      <c r="AX310" s="274"/>
      <c r="AY310" s="274"/>
      <c r="AZ310" s="274"/>
      <c r="BA310" s="274"/>
      <c r="BB310" s="274"/>
      <c r="BC310" s="274"/>
      <c r="BD310" s="274"/>
      <c r="BE310" s="274"/>
      <c r="BF310" s="274"/>
      <c r="BG310" s="274"/>
      <c r="BH310" s="274"/>
      <c r="BI310" s="274"/>
      <c r="BJ310" s="274"/>
    </row>
    <row r="311" spans="2:62" ht="18" customHeight="1" x14ac:dyDescent="0.15">
      <c r="B311" s="25"/>
      <c r="C311" s="30" t="s">
        <v>77</v>
      </c>
      <c r="D311" s="30"/>
      <c r="E311" s="30"/>
      <c r="F311" s="13"/>
      <c r="G311" s="13"/>
      <c r="H311" s="13"/>
      <c r="I311" s="13"/>
      <c r="J311" s="181"/>
      <c r="K311" s="13"/>
      <c r="L311" s="416"/>
      <c r="M311" s="13"/>
      <c r="N311" s="164"/>
      <c r="O311" s="13"/>
      <c r="P311" s="13"/>
      <c r="Q311" s="13"/>
      <c r="R311" s="13"/>
      <c r="S311" s="13"/>
      <c r="T311" s="13"/>
      <c r="U311" s="164"/>
      <c r="V311" s="13"/>
      <c r="W311" s="13"/>
      <c r="X311" s="13"/>
      <c r="Y311" s="13"/>
      <c r="Z311" s="13"/>
      <c r="AA311" s="13"/>
      <c r="AB311" s="13"/>
      <c r="AC311" s="13"/>
      <c r="AD311" s="13"/>
      <c r="AE311" s="13"/>
      <c r="AF311" s="13"/>
      <c r="AG311" s="13"/>
      <c r="AH311" s="13"/>
      <c r="AI311" s="155"/>
      <c r="AK311" s="459"/>
      <c r="AL311" s="459"/>
      <c r="AM311" s="459"/>
      <c r="AN311" s="459"/>
      <c r="AO311" s="459"/>
      <c r="AP311" s="459"/>
      <c r="AQ311" s="459"/>
      <c r="AR311" s="459"/>
      <c r="AS311" s="459"/>
      <c r="AT311" s="459"/>
      <c r="AU311" s="459"/>
      <c r="AV311" s="459"/>
      <c r="AW311" s="459"/>
      <c r="AX311" s="459"/>
      <c r="AY311" s="459"/>
      <c r="AZ311" s="459"/>
      <c r="BA311" s="459"/>
      <c r="BB311" s="459"/>
      <c r="BC311" s="459"/>
      <c r="BD311" s="459"/>
      <c r="BE311" s="459"/>
      <c r="BF311" s="459"/>
      <c r="BG311" s="459"/>
      <c r="BH311" s="459"/>
      <c r="BI311" s="459"/>
      <c r="BJ311" s="459"/>
    </row>
    <row r="312" spans="2:62" ht="18" customHeight="1" x14ac:dyDescent="0.15">
      <c r="B312" s="25"/>
      <c r="C312" s="380" t="s">
        <v>83</v>
      </c>
      <c r="D312" s="380"/>
      <c r="E312" s="380"/>
      <c r="F312" s="380"/>
      <c r="G312" s="334"/>
      <c r="H312" s="334"/>
      <c r="I312" s="334"/>
      <c r="J312" s="37" t="s">
        <v>96</v>
      </c>
      <c r="K312" s="13"/>
      <c r="L312" s="416"/>
      <c r="M312" s="13"/>
      <c r="N312" s="164"/>
      <c r="O312" s="719" t="s">
        <v>81</v>
      </c>
      <c r="P312" s="719"/>
      <c r="Q312" s="719"/>
      <c r="R312" s="719"/>
      <c r="S312" s="719"/>
      <c r="T312" s="13"/>
      <c r="U312" s="164"/>
      <c r="V312" s="712" t="s">
        <v>358</v>
      </c>
      <c r="W312" s="713"/>
      <c r="X312" s="713"/>
      <c r="Y312" s="713"/>
      <c r="Z312" s="713"/>
      <c r="AA312" s="714"/>
      <c r="AB312" s="164"/>
      <c r="AC312" s="652" t="s">
        <v>320</v>
      </c>
      <c r="AD312" s="653"/>
      <c r="AE312" s="653"/>
      <c r="AF312" s="653"/>
      <c r="AG312" s="653"/>
      <c r="AH312" s="653"/>
      <c r="AI312" s="155"/>
      <c r="AK312" s="251"/>
      <c r="AL312" s="251"/>
      <c r="AM312" s="251"/>
      <c r="AN312" s="251"/>
      <c r="AO312" s="251"/>
      <c r="AP312" s="251"/>
      <c r="AQ312" s="251"/>
      <c r="AR312" s="251"/>
      <c r="AS312" s="251"/>
      <c r="AT312" s="251"/>
      <c r="AU312" s="251"/>
      <c r="AV312" s="251"/>
      <c r="AW312" s="251"/>
      <c r="AX312" s="251"/>
      <c r="AY312" s="251"/>
      <c r="AZ312" s="251"/>
      <c r="BA312" s="251"/>
      <c r="BB312" s="251"/>
      <c r="BC312" s="251"/>
      <c r="BD312" s="251"/>
      <c r="BE312" s="251"/>
      <c r="BF312" s="251"/>
      <c r="BG312" s="251"/>
      <c r="BH312" s="251"/>
      <c r="BI312" s="251"/>
      <c r="BJ312" s="251"/>
    </row>
    <row r="313" spans="2:62" ht="18" customHeight="1" x14ac:dyDescent="0.15">
      <c r="B313" s="25"/>
      <c r="C313" s="380" t="s">
        <v>84</v>
      </c>
      <c r="D313" s="380"/>
      <c r="E313" s="380"/>
      <c r="F313" s="380"/>
      <c r="G313" s="715"/>
      <c r="H313" s="715"/>
      <c r="I313" s="715"/>
      <c r="J313" s="37" t="s">
        <v>96</v>
      </c>
      <c r="K313" s="13"/>
      <c r="L313" s="416"/>
      <c r="M313" s="13"/>
      <c r="N313" s="164"/>
      <c r="O313" s="719"/>
      <c r="P313" s="719"/>
      <c r="Q313" s="719"/>
      <c r="R313" s="719"/>
      <c r="S313" s="719"/>
      <c r="T313" s="13"/>
      <c r="U313" s="28"/>
      <c r="V313" s="282"/>
      <c r="W313" s="283"/>
      <c r="X313" s="283"/>
      <c r="Y313" s="280" t="s">
        <v>76</v>
      </c>
      <c r="Z313" s="280"/>
      <c r="AA313" s="281"/>
      <c r="AB313" s="28"/>
      <c r="AC313" s="282"/>
      <c r="AD313" s="283"/>
      <c r="AE313" s="283"/>
      <c r="AF313" s="280" t="s">
        <v>76</v>
      </c>
      <c r="AG313" s="280"/>
      <c r="AH313" s="280"/>
      <c r="AI313" s="155"/>
      <c r="AK313" s="251"/>
      <c r="AL313" s="251"/>
      <c r="AM313" s="251"/>
      <c r="AN313" s="251"/>
      <c r="AO313" s="251"/>
      <c r="AP313" s="251"/>
      <c r="AQ313" s="251"/>
      <c r="AR313" s="251"/>
      <c r="AS313" s="251"/>
      <c r="AT313" s="251"/>
      <c r="AU313" s="251"/>
      <c r="AV313" s="251"/>
      <c r="AW313" s="251"/>
      <c r="AX313" s="251"/>
      <c r="AY313" s="251"/>
      <c r="AZ313" s="251"/>
      <c r="BA313" s="251"/>
      <c r="BB313" s="251"/>
      <c r="BC313" s="251"/>
      <c r="BD313" s="251"/>
      <c r="BE313" s="251"/>
      <c r="BF313" s="251"/>
      <c r="BG313" s="251"/>
      <c r="BH313" s="251"/>
      <c r="BI313" s="251"/>
      <c r="BJ313" s="251"/>
    </row>
    <row r="314" spans="2:62" ht="18" customHeight="1" x14ac:dyDescent="0.15">
      <c r="B314" s="716" t="s">
        <v>95</v>
      </c>
      <c r="C314" s="717"/>
      <c r="D314" s="717"/>
      <c r="E314" s="717"/>
      <c r="F314" s="717"/>
      <c r="G314" s="715"/>
      <c r="H314" s="715"/>
      <c r="I314" s="715"/>
      <c r="J314" s="37" t="s">
        <v>96</v>
      </c>
      <c r="K314" s="13"/>
      <c r="L314" s="417"/>
      <c r="M314" s="13"/>
      <c r="N314" s="22"/>
      <c r="O314" s="370" t="s">
        <v>354</v>
      </c>
      <c r="P314" s="371"/>
      <c r="Q314" s="371"/>
      <c r="R314" s="371"/>
      <c r="S314" s="718"/>
      <c r="T314" s="40"/>
      <c r="U314" s="164"/>
      <c r="V314" s="13"/>
      <c r="W314" s="13"/>
      <c r="X314" s="13"/>
      <c r="Y314" s="13"/>
      <c r="Z314" s="13"/>
      <c r="AA314" s="13"/>
      <c r="AB314" s="13"/>
      <c r="AC314" s="13"/>
      <c r="AD314" s="13"/>
      <c r="AE314" s="13"/>
      <c r="AF314" s="13"/>
      <c r="AG314" s="13"/>
      <c r="AH314" s="13"/>
      <c r="AI314" s="155"/>
      <c r="AK314" s="251"/>
      <c r="AL314" s="251"/>
      <c r="AM314" s="251"/>
      <c r="AN314" s="251"/>
      <c r="AO314" s="251"/>
      <c r="AP314" s="251"/>
      <c r="AQ314" s="251"/>
      <c r="AR314" s="251"/>
      <c r="AS314" s="251"/>
      <c r="AT314" s="251"/>
      <c r="AU314" s="251"/>
      <c r="AV314" s="251"/>
      <c r="AW314" s="251"/>
      <c r="AX314" s="251"/>
      <c r="AY314" s="251"/>
      <c r="AZ314" s="251"/>
      <c r="BA314" s="251"/>
      <c r="BB314" s="251"/>
      <c r="BC314" s="251"/>
      <c r="BD314" s="251"/>
      <c r="BE314" s="251"/>
      <c r="BF314" s="251"/>
      <c r="BG314" s="251"/>
      <c r="BH314" s="251"/>
      <c r="BI314" s="251"/>
      <c r="BJ314" s="251"/>
    </row>
    <row r="315" spans="2:62" ht="18" customHeight="1" x14ac:dyDescent="0.15">
      <c r="B315" s="25"/>
      <c r="C315" s="380" t="s">
        <v>86</v>
      </c>
      <c r="D315" s="380"/>
      <c r="E315" s="380"/>
      <c r="F315" s="380"/>
      <c r="G315" s="334"/>
      <c r="H315" s="334"/>
      <c r="I315" s="334"/>
      <c r="J315" s="37" t="s">
        <v>96</v>
      </c>
      <c r="L315" s="13"/>
      <c r="M315" s="13"/>
      <c r="N315" s="13"/>
      <c r="O315" s="282"/>
      <c r="P315" s="283"/>
      <c r="Q315" s="283"/>
      <c r="R315" s="422" t="s">
        <v>76</v>
      </c>
      <c r="S315" s="423"/>
      <c r="T315" s="126"/>
      <c r="U315" s="164"/>
      <c r="V315" s="143"/>
      <c r="W315" s="143"/>
      <c r="X315" s="143"/>
      <c r="Y315" s="143"/>
      <c r="Z315" s="143"/>
      <c r="AA315" s="143"/>
      <c r="AB315" s="13"/>
      <c r="AC315" s="143"/>
      <c r="AD315" s="143"/>
      <c r="AE315" s="143"/>
      <c r="AF315" s="143"/>
      <c r="AG315" s="143"/>
      <c r="AH315" s="143"/>
      <c r="AI315" s="155"/>
      <c r="AK315" s="251"/>
      <c r="AL315" s="251"/>
      <c r="AM315" s="251"/>
      <c r="AN315" s="251"/>
      <c r="AO315" s="251"/>
      <c r="AP315" s="251"/>
      <c r="AQ315" s="251"/>
      <c r="AR315" s="251"/>
      <c r="AS315" s="251"/>
      <c r="AT315" s="251"/>
      <c r="AU315" s="251"/>
      <c r="AV315" s="251"/>
      <c r="AW315" s="251"/>
      <c r="AX315" s="251"/>
      <c r="AY315" s="251"/>
      <c r="AZ315" s="251"/>
      <c r="BA315" s="251"/>
      <c r="BB315" s="251"/>
      <c r="BC315" s="251"/>
      <c r="BD315" s="251"/>
      <c r="BE315" s="251"/>
      <c r="BF315" s="251"/>
      <c r="BG315" s="251"/>
      <c r="BH315" s="251"/>
      <c r="BI315" s="251"/>
      <c r="BJ315" s="251"/>
    </row>
    <row r="316" spans="2:62" ht="18" customHeight="1" x14ac:dyDescent="0.15">
      <c r="B316" s="25"/>
      <c r="C316" s="13"/>
      <c r="D316" s="13"/>
      <c r="E316" s="13"/>
      <c r="F316" s="13"/>
      <c r="G316" s="13"/>
      <c r="H316" s="13"/>
      <c r="I316" s="13"/>
      <c r="J316" s="181"/>
      <c r="K316" s="13"/>
      <c r="L316" s="13"/>
      <c r="M316" s="212" t="s">
        <v>341</v>
      </c>
      <c r="N316" s="13"/>
      <c r="O316" s="151"/>
      <c r="P316" s="143"/>
      <c r="Q316" s="143"/>
      <c r="R316" s="143"/>
      <c r="S316" s="143"/>
      <c r="T316" s="143"/>
      <c r="U316" s="164"/>
      <c r="V316" s="196"/>
      <c r="W316" s="196"/>
      <c r="X316" s="196"/>
      <c r="Y316" s="32"/>
      <c r="Z316" s="32"/>
      <c r="AA316" s="32"/>
      <c r="AB316" s="13"/>
      <c r="AC316" s="196"/>
      <c r="AD316" s="196"/>
      <c r="AE316" s="196"/>
      <c r="AF316" s="32"/>
      <c r="AG316" s="32"/>
      <c r="AH316" s="32"/>
      <c r="AI316" s="155"/>
      <c r="AK316" s="251"/>
      <c r="AL316" s="251"/>
      <c r="AM316" s="251"/>
      <c r="AN316" s="251"/>
      <c r="AO316" s="251"/>
      <c r="AP316" s="251"/>
      <c r="AQ316" s="251"/>
      <c r="AR316" s="251"/>
      <c r="AS316" s="251"/>
      <c r="AT316" s="251"/>
      <c r="AU316" s="251"/>
      <c r="AV316" s="251"/>
      <c r="AW316" s="251"/>
      <c r="AX316" s="251"/>
      <c r="AY316" s="251"/>
      <c r="AZ316" s="251"/>
      <c r="BA316" s="251"/>
      <c r="BB316" s="251"/>
      <c r="BC316" s="251"/>
      <c r="BD316" s="251"/>
      <c r="BE316" s="251"/>
      <c r="BF316" s="251"/>
      <c r="BG316" s="251"/>
      <c r="BH316" s="251"/>
      <c r="BI316" s="251"/>
      <c r="BJ316" s="251"/>
    </row>
    <row r="317" spans="2:62" ht="13.5" customHeight="1" x14ac:dyDescent="0.15">
      <c r="B317" s="25"/>
      <c r="C317" s="13"/>
      <c r="D317" s="13"/>
      <c r="E317" s="13"/>
      <c r="F317" s="13"/>
      <c r="G317" s="13"/>
      <c r="H317" s="13"/>
      <c r="I317" s="13"/>
      <c r="J317" s="181"/>
      <c r="K317" s="13"/>
      <c r="L317" s="13"/>
      <c r="M317" s="212" t="s">
        <v>345</v>
      </c>
      <c r="N317" s="35"/>
      <c r="O317" s="35"/>
      <c r="P317" s="35"/>
      <c r="Q317" s="35"/>
      <c r="R317" s="35"/>
      <c r="S317" s="13"/>
      <c r="T317" s="13"/>
      <c r="U317" s="164"/>
      <c r="V317" s="13"/>
      <c r="W317" s="13"/>
      <c r="X317" s="13"/>
      <c r="Y317" s="153" t="s">
        <v>276</v>
      </c>
      <c r="Z317" s="152"/>
      <c r="AA317" s="152"/>
      <c r="AB317" s="164"/>
      <c r="AC317" s="13"/>
      <c r="AD317" s="13"/>
      <c r="AE317" s="13"/>
      <c r="AF317" s="153"/>
      <c r="AG317" s="152"/>
      <c r="AH317" s="152"/>
      <c r="AI317" s="155"/>
      <c r="AK317" s="251"/>
      <c r="AL317" s="251"/>
      <c r="AM317" s="251"/>
      <c r="AN317" s="251"/>
      <c r="AO317" s="251"/>
      <c r="AP317" s="251"/>
      <c r="AQ317" s="251"/>
      <c r="AR317" s="251"/>
      <c r="AS317" s="251"/>
      <c r="AT317" s="251"/>
      <c r="AU317" s="251"/>
      <c r="AV317" s="251"/>
      <c r="AW317" s="251"/>
      <c r="AX317" s="251"/>
      <c r="AY317" s="251"/>
      <c r="AZ317" s="251"/>
      <c r="BA317" s="251"/>
      <c r="BB317" s="251"/>
      <c r="BC317" s="251"/>
      <c r="BD317" s="251"/>
      <c r="BE317" s="251"/>
      <c r="BF317" s="251"/>
      <c r="BG317" s="251"/>
      <c r="BH317" s="251"/>
      <c r="BI317" s="251"/>
      <c r="BJ317" s="251"/>
    </row>
    <row r="318" spans="2:62" ht="18" customHeight="1" x14ac:dyDescent="0.15">
      <c r="B318" s="25"/>
      <c r="C318" s="13"/>
      <c r="D318" s="13"/>
      <c r="E318" s="13"/>
      <c r="F318" s="13"/>
      <c r="G318" s="13"/>
      <c r="H318" s="13"/>
      <c r="I318" s="13"/>
      <c r="J318" s="13"/>
      <c r="K318" s="22"/>
      <c r="L318" s="29"/>
      <c r="M318" s="474" t="s">
        <v>283</v>
      </c>
      <c r="N318" s="395"/>
      <c r="O318" s="395"/>
      <c r="P318" s="395"/>
      <c r="Q318" s="395"/>
      <c r="R318" s="396"/>
      <c r="S318" s="13"/>
      <c r="T318" s="13"/>
      <c r="U318" s="22"/>
      <c r="V318" s="652" t="s">
        <v>359</v>
      </c>
      <c r="W318" s="653"/>
      <c r="X318" s="653"/>
      <c r="Y318" s="308"/>
      <c r="Z318" s="308"/>
      <c r="AA318" s="309"/>
      <c r="AB318" s="22"/>
      <c r="AC318" s="652" t="s">
        <v>321</v>
      </c>
      <c r="AD318" s="653"/>
      <c r="AE318" s="653"/>
      <c r="AF318" s="308"/>
      <c r="AG318" s="308"/>
      <c r="AH318" s="308"/>
      <c r="AI318" s="155"/>
      <c r="AK318" s="251"/>
      <c r="AL318" s="251"/>
      <c r="AM318" s="251"/>
      <c r="AN318" s="251"/>
      <c r="AO318" s="251"/>
      <c r="AP318" s="251"/>
      <c r="AQ318" s="251"/>
      <c r="AR318" s="251"/>
      <c r="AS318" s="251"/>
      <c r="AT318" s="251"/>
      <c r="AU318" s="251"/>
      <c r="AV318" s="251"/>
      <c r="AW318" s="251"/>
      <c r="AX318" s="251"/>
      <c r="AY318" s="251"/>
      <c r="AZ318" s="251"/>
      <c r="BA318" s="251"/>
      <c r="BB318" s="251"/>
      <c r="BC318" s="251"/>
      <c r="BD318" s="251"/>
      <c r="BE318" s="251"/>
      <c r="BF318" s="251"/>
      <c r="BG318" s="251"/>
      <c r="BH318" s="251"/>
      <c r="BI318" s="251"/>
      <c r="BJ318" s="251"/>
    </row>
    <row r="319" spans="2:62" ht="18" customHeight="1" x14ac:dyDescent="0.15">
      <c r="B319" s="25"/>
      <c r="C319" s="13"/>
      <c r="D319" s="13"/>
      <c r="E319" s="13"/>
      <c r="F319" s="13"/>
      <c r="G319" s="13"/>
      <c r="H319" s="13"/>
      <c r="I319" s="13"/>
      <c r="J319" s="13"/>
      <c r="K319" s="13"/>
      <c r="L319" s="13"/>
      <c r="M319" s="368">
        <f>(C307+C310)-(V323+O315-N307)</f>
        <v>0</v>
      </c>
      <c r="N319" s="369"/>
      <c r="O319" s="369"/>
      <c r="P319" s="280" t="s">
        <v>73</v>
      </c>
      <c r="Q319" s="280"/>
      <c r="R319" s="281"/>
      <c r="S319" s="13"/>
      <c r="T319" s="13"/>
      <c r="U319" s="13"/>
      <c r="V319" s="282"/>
      <c r="W319" s="283"/>
      <c r="X319" s="283"/>
      <c r="Y319" s="280" t="s">
        <v>76</v>
      </c>
      <c r="Z319" s="280"/>
      <c r="AA319" s="281"/>
      <c r="AB319" s="13"/>
      <c r="AC319" s="282"/>
      <c r="AD319" s="283"/>
      <c r="AE319" s="283"/>
      <c r="AF319" s="280" t="s">
        <v>76</v>
      </c>
      <c r="AG319" s="280"/>
      <c r="AH319" s="280"/>
      <c r="AI319" s="155"/>
      <c r="AK319" s="251"/>
      <c r="AL319" s="251"/>
      <c r="AM319" s="251"/>
      <c r="AN319" s="251"/>
      <c r="AO319" s="251"/>
      <c r="AP319" s="251"/>
      <c r="AQ319" s="251"/>
      <c r="AR319" s="251"/>
      <c r="AS319" s="251"/>
      <c r="AT319" s="251"/>
      <c r="AU319" s="251"/>
      <c r="AV319" s="251"/>
      <c r="AW319" s="251"/>
      <c r="AX319" s="251"/>
      <c r="AY319" s="251"/>
      <c r="AZ319" s="251"/>
      <c r="BA319" s="251"/>
      <c r="BB319" s="251"/>
      <c r="BC319" s="251"/>
      <c r="BD319" s="251"/>
      <c r="BE319" s="251"/>
      <c r="BF319" s="251"/>
      <c r="BG319" s="251"/>
      <c r="BH319" s="251"/>
      <c r="BI319" s="251"/>
      <c r="BJ319" s="251"/>
    </row>
    <row r="320" spans="2:62" x14ac:dyDescent="0.15">
      <c r="B320" s="25"/>
      <c r="C320" s="13"/>
      <c r="D320" s="13"/>
      <c r="E320" s="13"/>
      <c r="F320" s="13"/>
      <c r="G320" s="13"/>
      <c r="H320" s="13"/>
      <c r="I320" s="13"/>
      <c r="J320" s="13"/>
      <c r="K320" s="13"/>
      <c r="L320" s="13"/>
      <c r="M320" s="13"/>
      <c r="N320" s="13"/>
      <c r="O320" s="208" t="s">
        <v>279</v>
      </c>
      <c r="Q320" s="13"/>
      <c r="R320" s="13"/>
      <c r="S320" s="13"/>
      <c r="T320" s="13"/>
      <c r="U320" s="13"/>
      <c r="V320" s="13"/>
      <c r="W320" s="13"/>
      <c r="X320" s="13"/>
      <c r="Y320" s="13"/>
      <c r="Z320" s="13"/>
      <c r="AA320" s="13"/>
      <c r="AB320" s="13"/>
      <c r="AC320" s="13"/>
      <c r="AD320" s="13"/>
      <c r="AE320" s="13"/>
      <c r="AF320" s="13"/>
      <c r="AG320" s="13"/>
      <c r="AH320" s="13"/>
      <c r="AI320" s="155"/>
      <c r="AK320" s="251"/>
      <c r="AL320" s="251"/>
      <c r="AM320" s="251"/>
      <c r="AN320" s="251"/>
      <c r="AO320" s="251"/>
      <c r="AP320" s="251"/>
      <c r="AQ320" s="251"/>
      <c r="AR320" s="251"/>
      <c r="AS320" s="251"/>
      <c r="AT320" s="251"/>
      <c r="AU320" s="251"/>
      <c r="AV320" s="251"/>
      <c r="AW320" s="251"/>
      <c r="AX320" s="251"/>
      <c r="AY320" s="251"/>
      <c r="AZ320" s="251"/>
      <c r="BA320" s="251"/>
      <c r="BB320" s="251"/>
      <c r="BC320" s="251"/>
      <c r="BD320" s="251"/>
      <c r="BE320" s="251"/>
      <c r="BF320" s="251"/>
      <c r="BG320" s="251"/>
      <c r="BH320" s="251"/>
      <c r="BI320" s="251"/>
      <c r="BJ320" s="251"/>
    </row>
    <row r="321" spans="1:64" x14ac:dyDescent="0.15">
      <c r="B321" s="25"/>
      <c r="C321" s="13"/>
      <c r="D321" s="13"/>
      <c r="E321" s="13"/>
      <c r="F321" s="13"/>
      <c r="G321" s="13"/>
      <c r="H321" s="13"/>
      <c r="I321" s="13"/>
      <c r="J321" s="13"/>
      <c r="K321" s="13"/>
      <c r="L321" s="13"/>
      <c r="M321" s="13"/>
      <c r="N321" s="13"/>
      <c r="O321" s="13"/>
      <c r="P321" s="30"/>
      <c r="Q321" s="13"/>
      <c r="R321" s="13"/>
      <c r="S321" s="13"/>
      <c r="T321" s="13"/>
      <c r="U321" s="13"/>
      <c r="V321" s="89" t="s">
        <v>307</v>
      </c>
      <c r="W321" s="89"/>
      <c r="X321" s="80"/>
      <c r="Y321" s="80"/>
      <c r="Z321" s="80"/>
      <c r="AA321" s="80"/>
      <c r="AB321" s="13"/>
      <c r="AC321" s="89" t="s">
        <v>317</v>
      </c>
      <c r="AD321" s="80"/>
      <c r="AE321" s="80"/>
      <c r="AF321" s="80"/>
      <c r="AG321" s="80"/>
      <c r="AH321" s="80"/>
      <c r="AI321" s="155"/>
      <c r="AK321" s="251"/>
      <c r="AL321" s="251"/>
      <c r="AM321" s="251"/>
      <c r="AN321" s="251"/>
      <c r="AO321" s="251"/>
      <c r="AP321" s="251"/>
      <c r="AQ321" s="251"/>
      <c r="AR321" s="251"/>
      <c r="AS321" s="251"/>
      <c r="AT321" s="251"/>
      <c r="AU321" s="251"/>
      <c r="AV321" s="251"/>
      <c r="AW321" s="251"/>
      <c r="AX321" s="251"/>
      <c r="AY321" s="251"/>
      <c r="AZ321" s="251"/>
      <c r="BA321" s="251"/>
      <c r="BB321" s="251"/>
      <c r="BC321" s="251"/>
      <c r="BD321" s="251"/>
      <c r="BE321" s="251"/>
      <c r="BF321" s="251"/>
      <c r="BG321" s="251"/>
      <c r="BH321" s="251"/>
      <c r="BI321" s="251"/>
      <c r="BJ321" s="251"/>
    </row>
    <row r="322" spans="1:64" ht="27.75" customHeight="1" x14ac:dyDescent="0.15">
      <c r="B322" s="25"/>
      <c r="C322" s="13"/>
      <c r="D322" s="13"/>
      <c r="E322" s="13"/>
      <c r="F322" s="13"/>
      <c r="G322" s="13"/>
      <c r="H322" s="13"/>
      <c r="I322" s="13"/>
      <c r="J322" s="13"/>
      <c r="K322" s="13"/>
      <c r="L322" s="13"/>
      <c r="M322" s="13"/>
      <c r="N322" s="13"/>
      <c r="O322" s="13"/>
      <c r="P322" s="30"/>
      <c r="Q322" s="13"/>
      <c r="R322" s="13"/>
      <c r="S322" s="13"/>
      <c r="T322" s="13"/>
      <c r="U322" s="13"/>
      <c r="V322" s="547" t="s">
        <v>304</v>
      </c>
      <c r="W322" s="548"/>
      <c r="X322" s="548"/>
      <c r="Y322" s="548"/>
      <c r="Z322" s="548"/>
      <c r="AA322" s="660"/>
      <c r="AB322" s="13"/>
      <c r="AC322" s="547" t="s">
        <v>318</v>
      </c>
      <c r="AD322" s="548"/>
      <c r="AE322" s="548"/>
      <c r="AF322" s="548"/>
      <c r="AG322" s="548"/>
      <c r="AH322" s="548"/>
      <c r="AI322" s="155"/>
      <c r="AK322" s="251"/>
      <c r="AL322" s="251"/>
      <c r="AM322" s="251"/>
      <c r="AN322" s="251"/>
      <c r="AO322" s="251"/>
      <c r="AP322" s="251"/>
      <c r="AQ322" s="251"/>
      <c r="AR322" s="251"/>
      <c r="AS322" s="251"/>
      <c r="AT322" s="251"/>
      <c r="AU322" s="251"/>
      <c r="AV322" s="251"/>
      <c r="AW322" s="251"/>
      <c r="AX322" s="251"/>
      <c r="AY322" s="251"/>
      <c r="AZ322" s="251"/>
      <c r="BA322" s="251"/>
      <c r="BB322" s="251"/>
      <c r="BC322" s="251"/>
      <c r="BD322" s="251"/>
      <c r="BE322" s="251"/>
      <c r="BF322" s="251"/>
      <c r="BG322" s="251"/>
      <c r="BH322" s="251"/>
      <c r="BI322" s="251"/>
      <c r="BJ322" s="251"/>
    </row>
    <row r="323" spans="1:64" x14ac:dyDescent="0.15">
      <c r="B323" s="25"/>
      <c r="C323" s="13"/>
      <c r="D323" s="13"/>
      <c r="E323" s="13"/>
      <c r="F323" s="13"/>
      <c r="G323" s="13"/>
      <c r="H323" s="13"/>
      <c r="I323" s="13"/>
      <c r="J323" s="13"/>
      <c r="K323" s="13"/>
      <c r="L323" s="13"/>
      <c r="M323" s="13"/>
      <c r="N323" s="13"/>
      <c r="O323" s="13"/>
      <c r="P323" s="30"/>
      <c r="Q323" s="13"/>
      <c r="R323" s="13"/>
      <c r="S323" s="13"/>
      <c r="T323" s="13"/>
      <c r="U323" s="13"/>
      <c r="V323" s="368">
        <f>V307+V313+V319</f>
        <v>0</v>
      </c>
      <c r="W323" s="369"/>
      <c r="X323" s="369"/>
      <c r="Y323" s="422" t="s">
        <v>76</v>
      </c>
      <c r="Z323" s="422"/>
      <c r="AA323" s="423"/>
      <c r="AB323" s="13"/>
      <c r="AC323" s="368">
        <f>V323-(AC307+AC313+AC319)</f>
        <v>0</v>
      </c>
      <c r="AD323" s="369"/>
      <c r="AE323" s="369"/>
      <c r="AF323" s="422" t="s">
        <v>76</v>
      </c>
      <c r="AG323" s="422"/>
      <c r="AH323" s="422"/>
      <c r="AI323" s="155"/>
      <c r="AK323" s="251"/>
      <c r="AL323" s="251"/>
      <c r="AM323" s="251"/>
      <c r="AN323" s="251"/>
      <c r="AO323" s="251"/>
      <c r="AP323" s="251"/>
      <c r="AQ323" s="251"/>
      <c r="AR323" s="251"/>
      <c r="AS323" s="251"/>
      <c r="AT323" s="251"/>
      <c r="AU323" s="251"/>
      <c r="AV323" s="251"/>
      <c r="AW323" s="251"/>
      <c r="AX323" s="251"/>
      <c r="AY323" s="251"/>
      <c r="AZ323" s="251"/>
      <c r="BA323" s="251"/>
      <c r="BB323" s="251"/>
      <c r="BC323" s="251"/>
      <c r="BD323" s="251"/>
      <c r="BE323" s="251"/>
      <c r="BF323" s="251"/>
      <c r="BG323" s="251"/>
      <c r="BH323" s="251"/>
      <c r="BI323" s="251"/>
      <c r="BJ323" s="251"/>
    </row>
    <row r="324" spans="1:64" x14ac:dyDescent="0.15">
      <c r="B324" s="25"/>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23"/>
      <c r="AK324" s="251"/>
      <c r="AL324" s="251"/>
      <c r="AM324" s="251"/>
      <c r="AN324" s="251"/>
      <c r="AO324" s="251"/>
      <c r="AP324" s="251"/>
      <c r="AQ324" s="251"/>
      <c r="AR324" s="251"/>
      <c r="AS324" s="251"/>
      <c r="AT324" s="251"/>
      <c r="AU324" s="251"/>
      <c r="AV324" s="251"/>
      <c r="AW324" s="251"/>
      <c r="AX324" s="251"/>
      <c r="AY324" s="251"/>
      <c r="AZ324" s="251"/>
      <c r="BA324" s="251"/>
      <c r="BB324" s="251"/>
      <c r="BC324" s="251"/>
      <c r="BD324" s="251"/>
      <c r="BE324" s="251"/>
      <c r="BF324" s="251"/>
      <c r="BG324" s="251"/>
      <c r="BH324" s="251"/>
      <c r="BI324" s="251"/>
      <c r="BJ324" s="251"/>
    </row>
    <row r="325" spans="1:64" ht="46.5" customHeight="1" x14ac:dyDescent="0.15">
      <c r="B325" s="442" t="s">
        <v>87</v>
      </c>
      <c r="C325" s="301" t="s">
        <v>90</v>
      </c>
      <c r="D325" s="302"/>
      <c r="E325" s="302"/>
      <c r="F325" s="302"/>
      <c r="G325" s="303"/>
      <c r="H325" s="304" t="s">
        <v>92</v>
      </c>
      <c r="I325" s="305"/>
      <c r="J325" s="305"/>
      <c r="K325" s="305"/>
      <c r="L325" s="305"/>
      <c r="M325" s="305"/>
      <c r="N325" s="447" t="s">
        <v>91</v>
      </c>
      <c r="O325" s="448"/>
      <c r="P325" s="448"/>
      <c r="Q325" s="448"/>
      <c r="R325" s="449"/>
      <c r="S325" s="456" t="s">
        <v>88</v>
      </c>
      <c r="T325" s="434" t="s">
        <v>93</v>
      </c>
      <c r="U325" s="575"/>
      <c r="V325" s="575"/>
      <c r="W325" s="575"/>
      <c r="X325" s="576"/>
      <c r="Y325" s="434" t="s">
        <v>92</v>
      </c>
      <c r="Z325" s="435"/>
      <c r="AA325" s="435"/>
      <c r="AB325" s="435"/>
      <c r="AC325" s="436"/>
      <c r="AD325" s="437" t="s">
        <v>91</v>
      </c>
      <c r="AE325" s="438"/>
      <c r="AF325" s="438"/>
      <c r="AG325" s="438"/>
      <c r="AH325" s="439"/>
      <c r="AL325" s="271" t="str">
        <f>IF((C307+C310)&gt;0,"「規格」欄、「再生材名称」欄は、貴社の価格表等で使用している分類名称を入力してください。「料金」は、整数で入力してください。「1,000～1,200」や「約500」のような入力はできません。幅がある場合は、平均値を入力してください。","")</f>
        <v/>
      </c>
      <c r="AM325" s="271"/>
      <c r="AN325" s="271"/>
      <c r="AO325" s="271"/>
      <c r="AP325" s="271"/>
      <c r="AQ325" s="271"/>
      <c r="AR325" s="271"/>
      <c r="AS325" s="271"/>
      <c r="AT325" s="271"/>
      <c r="AU325" s="271"/>
      <c r="AV325" s="271"/>
      <c r="AW325" s="271"/>
      <c r="AX325" s="271"/>
      <c r="AY325" s="271"/>
      <c r="AZ325" s="271"/>
      <c r="BA325" s="271"/>
      <c r="BB325" s="271"/>
      <c r="BC325" s="271"/>
      <c r="BD325" s="271"/>
      <c r="BE325" s="271"/>
      <c r="BF325" s="271"/>
      <c r="BG325" s="271"/>
      <c r="BH325" s="271"/>
      <c r="BI325" s="271"/>
      <c r="BJ325" s="271"/>
    </row>
    <row r="326" spans="1:64" ht="21.95" customHeight="1" x14ac:dyDescent="0.15">
      <c r="B326" s="443"/>
      <c r="C326" s="391"/>
      <c r="D326" s="392"/>
      <c r="E326" s="392"/>
      <c r="F326" s="392"/>
      <c r="G326" s="393"/>
      <c r="H326" s="385"/>
      <c r="I326" s="386"/>
      <c r="J326" s="386"/>
      <c r="K326" s="386"/>
      <c r="L326" s="386"/>
      <c r="M326" s="387"/>
      <c r="N326" s="388"/>
      <c r="O326" s="389"/>
      <c r="P326" s="389"/>
      <c r="Q326" s="389"/>
      <c r="R326" s="390"/>
      <c r="S326" s="457"/>
      <c r="T326" s="391"/>
      <c r="U326" s="392"/>
      <c r="V326" s="392"/>
      <c r="W326" s="392"/>
      <c r="X326" s="393"/>
      <c r="Y326" s="385"/>
      <c r="Z326" s="386"/>
      <c r="AA326" s="386"/>
      <c r="AB326" s="386"/>
      <c r="AC326" s="387"/>
      <c r="AD326" s="388"/>
      <c r="AE326" s="389"/>
      <c r="AF326" s="389"/>
      <c r="AG326" s="389"/>
      <c r="AH326" s="394"/>
      <c r="AK326" s="266"/>
      <c r="AL326" s="271"/>
      <c r="AM326" s="271"/>
      <c r="AN326" s="271"/>
      <c r="AO326" s="271"/>
      <c r="AP326" s="271"/>
      <c r="AQ326" s="271"/>
      <c r="AR326" s="271"/>
      <c r="AS326" s="271"/>
      <c r="AT326" s="271"/>
      <c r="AU326" s="271"/>
      <c r="AV326" s="271"/>
      <c r="AW326" s="271"/>
      <c r="AX326" s="271"/>
      <c r="AY326" s="271"/>
      <c r="AZ326" s="271"/>
      <c r="BA326" s="271"/>
      <c r="BB326" s="271"/>
      <c r="BC326" s="271"/>
      <c r="BD326" s="271"/>
      <c r="BE326" s="271"/>
      <c r="BF326" s="271"/>
      <c r="BG326" s="271"/>
      <c r="BH326" s="271"/>
      <c r="BI326" s="271"/>
      <c r="BJ326" s="271"/>
    </row>
    <row r="327" spans="1:64" ht="21.95" customHeight="1" x14ac:dyDescent="0.15">
      <c r="B327" s="443"/>
      <c r="C327" s="391"/>
      <c r="D327" s="392"/>
      <c r="E327" s="392"/>
      <c r="F327" s="392"/>
      <c r="G327" s="393"/>
      <c r="H327" s="385"/>
      <c r="I327" s="386"/>
      <c r="J327" s="386"/>
      <c r="K327" s="386"/>
      <c r="L327" s="386"/>
      <c r="M327" s="387"/>
      <c r="N327" s="388"/>
      <c r="O327" s="389"/>
      <c r="P327" s="389"/>
      <c r="Q327" s="389"/>
      <c r="R327" s="390"/>
      <c r="S327" s="457"/>
      <c r="T327" s="391"/>
      <c r="U327" s="392"/>
      <c r="V327" s="392"/>
      <c r="W327" s="392"/>
      <c r="X327" s="393"/>
      <c r="Y327" s="385"/>
      <c r="Z327" s="386"/>
      <c r="AA327" s="386"/>
      <c r="AB327" s="386"/>
      <c r="AC327" s="387"/>
      <c r="AD327" s="388"/>
      <c r="AE327" s="389"/>
      <c r="AF327" s="389"/>
      <c r="AG327" s="389"/>
      <c r="AH327" s="394"/>
      <c r="AK327" s="266"/>
      <c r="AL327" s="271"/>
      <c r="AM327" s="271"/>
      <c r="AN327" s="271"/>
      <c r="AO327" s="271"/>
      <c r="AP327" s="271"/>
      <c r="AQ327" s="271"/>
      <c r="AR327" s="271"/>
      <c r="AS327" s="271"/>
      <c r="AT327" s="271"/>
      <c r="AU327" s="271"/>
      <c r="AV327" s="271"/>
      <c r="AW327" s="271"/>
      <c r="AX327" s="271"/>
      <c r="AY327" s="271"/>
      <c r="AZ327" s="271"/>
      <c r="BA327" s="271"/>
      <c r="BB327" s="271"/>
      <c r="BC327" s="271"/>
      <c r="BD327" s="271"/>
      <c r="BE327" s="271"/>
      <c r="BF327" s="271"/>
      <c r="BG327" s="271"/>
      <c r="BH327" s="271"/>
      <c r="BI327" s="271"/>
      <c r="BJ327" s="271"/>
    </row>
    <row r="328" spans="1:64" ht="21.95" customHeight="1" x14ac:dyDescent="0.15">
      <c r="B328" s="443"/>
      <c r="C328" s="391"/>
      <c r="D328" s="392"/>
      <c r="E328" s="392"/>
      <c r="F328" s="392"/>
      <c r="G328" s="393"/>
      <c r="H328" s="385"/>
      <c r="I328" s="386"/>
      <c r="J328" s="386"/>
      <c r="K328" s="386"/>
      <c r="L328" s="386"/>
      <c r="M328" s="387"/>
      <c r="N328" s="388"/>
      <c r="O328" s="389"/>
      <c r="P328" s="389"/>
      <c r="Q328" s="389"/>
      <c r="R328" s="390"/>
      <c r="S328" s="457"/>
      <c r="T328" s="391"/>
      <c r="U328" s="392"/>
      <c r="V328" s="392"/>
      <c r="W328" s="392"/>
      <c r="X328" s="393"/>
      <c r="Y328" s="385"/>
      <c r="Z328" s="386"/>
      <c r="AA328" s="386"/>
      <c r="AB328" s="386"/>
      <c r="AC328" s="387"/>
      <c r="AD328" s="388"/>
      <c r="AE328" s="389"/>
      <c r="AF328" s="389"/>
      <c r="AG328" s="389"/>
      <c r="AH328" s="394"/>
      <c r="AL328" s="271" t="str">
        <f>IF((C307+C310)&gt;0,"「単位」欄は、枠をクリックすると▼ボタンが表示されるので、ボタンをクリックし対応する単位を選択してください。単位で「その他（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328" s="271"/>
      <c r="AN328" s="271"/>
      <c r="AO328" s="271"/>
      <c r="AP328" s="271"/>
      <c r="AQ328" s="271"/>
      <c r="AR328" s="271"/>
      <c r="AS328" s="271"/>
      <c r="AT328" s="271"/>
      <c r="AU328" s="271"/>
      <c r="AV328" s="271"/>
      <c r="AW328" s="271"/>
      <c r="AX328" s="271"/>
      <c r="AY328" s="271"/>
      <c r="AZ328" s="271"/>
      <c r="BA328" s="271"/>
      <c r="BB328" s="271"/>
      <c r="BC328" s="271"/>
      <c r="BD328" s="271"/>
      <c r="BE328" s="271"/>
      <c r="BF328" s="271"/>
      <c r="BG328" s="271"/>
      <c r="BH328" s="271"/>
      <c r="BI328" s="271"/>
      <c r="BJ328" s="271"/>
    </row>
    <row r="329" spans="1:64" ht="21.95" customHeight="1" x14ac:dyDescent="0.15">
      <c r="B329" s="443"/>
      <c r="C329" s="391"/>
      <c r="D329" s="392"/>
      <c r="E329" s="392"/>
      <c r="F329" s="392"/>
      <c r="G329" s="393"/>
      <c r="H329" s="385"/>
      <c r="I329" s="386"/>
      <c r="J329" s="386"/>
      <c r="K329" s="386"/>
      <c r="L329" s="386"/>
      <c r="M329" s="387"/>
      <c r="N329" s="388"/>
      <c r="O329" s="389"/>
      <c r="P329" s="389"/>
      <c r="Q329" s="389"/>
      <c r="R329" s="390"/>
      <c r="S329" s="457"/>
      <c r="T329" s="391"/>
      <c r="U329" s="392"/>
      <c r="V329" s="392"/>
      <c r="W329" s="392"/>
      <c r="X329" s="393"/>
      <c r="Y329" s="385"/>
      <c r="Z329" s="386"/>
      <c r="AA329" s="386"/>
      <c r="AB329" s="386"/>
      <c r="AC329" s="387"/>
      <c r="AD329" s="388"/>
      <c r="AE329" s="389"/>
      <c r="AF329" s="389"/>
      <c r="AG329" s="389"/>
      <c r="AH329" s="394"/>
      <c r="AK329" s="266"/>
      <c r="AL329" s="271"/>
      <c r="AM329" s="271"/>
      <c r="AN329" s="271"/>
      <c r="AO329" s="271"/>
      <c r="AP329" s="271"/>
      <c r="AQ329" s="271"/>
      <c r="AR329" s="271"/>
      <c r="AS329" s="271"/>
      <c r="AT329" s="271"/>
      <c r="AU329" s="271"/>
      <c r="AV329" s="271"/>
      <c r="AW329" s="271"/>
      <c r="AX329" s="271"/>
      <c r="AY329" s="271"/>
      <c r="AZ329" s="271"/>
      <c r="BA329" s="271"/>
      <c r="BB329" s="271"/>
      <c r="BC329" s="271"/>
      <c r="BD329" s="271"/>
      <c r="BE329" s="271"/>
      <c r="BF329" s="271"/>
      <c r="BG329" s="271"/>
      <c r="BH329" s="271"/>
      <c r="BI329" s="271"/>
      <c r="BJ329" s="271"/>
    </row>
    <row r="330" spans="1:64" ht="21.95" customHeight="1" x14ac:dyDescent="0.15">
      <c r="B330" s="443"/>
      <c r="C330" s="391"/>
      <c r="D330" s="392"/>
      <c r="E330" s="392"/>
      <c r="F330" s="392"/>
      <c r="G330" s="393"/>
      <c r="H330" s="385"/>
      <c r="I330" s="386"/>
      <c r="J330" s="386"/>
      <c r="K330" s="386"/>
      <c r="L330" s="386"/>
      <c r="M330" s="387"/>
      <c r="N330" s="388"/>
      <c r="O330" s="389"/>
      <c r="P330" s="389"/>
      <c r="Q330" s="389"/>
      <c r="R330" s="390"/>
      <c r="S330" s="457"/>
      <c r="T330" s="391"/>
      <c r="U330" s="392"/>
      <c r="V330" s="392"/>
      <c r="W330" s="392"/>
      <c r="X330" s="393"/>
      <c r="Y330" s="385"/>
      <c r="Z330" s="386"/>
      <c r="AA330" s="386"/>
      <c r="AB330" s="386"/>
      <c r="AC330" s="387"/>
      <c r="AD330" s="388"/>
      <c r="AE330" s="389"/>
      <c r="AF330" s="389"/>
      <c r="AG330" s="389"/>
      <c r="AH330" s="394"/>
      <c r="AK330" s="266"/>
      <c r="AL330" s="271"/>
      <c r="AM330" s="271"/>
      <c r="AN330" s="271"/>
      <c r="AO330" s="271"/>
      <c r="AP330" s="271"/>
      <c r="AQ330" s="271"/>
      <c r="AR330" s="271"/>
      <c r="AS330" s="271"/>
      <c r="AT330" s="271"/>
      <c r="AU330" s="271"/>
      <c r="AV330" s="271"/>
      <c r="AW330" s="271"/>
      <c r="AX330" s="271"/>
      <c r="AY330" s="271"/>
      <c r="AZ330" s="271"/>
      <c r="BA330" s="271"/>
      <c r="BB330" s="271"/>
      <c r="BC330" s="271"/>
      <c r="BD330" s="271"/>
      <c r="BE330" s="271"/>
      <c r="BF330" s="271"/>
      <c r="BG330" s="271"/>
      <c r="BH330" s="271"/>
      <c r="BI330" s="271"/>
      <c r="BJ330" s="271"/>
    </row>
    <row r="331" spans="1:64" ht="21.95" customHeight="1" x14ac:dyDescent="0.15">
      <c r="B331" s="443"/>
      <c r="C331" s="391"/>
      <c r="D331" s="392"/>
      <c r="E331" s="392"/>
      <c r="F331" s="392"/>
      <c r="G331" s="393"/>
      <c r="H331" s="385"/>
      <c r="I331" s="386"/>
      <c r="J331" s="386"/>
      <c r="K331" s="386"/>
      <c r="L331" s="386"/>
      <c r="M331" s="387"/>
      <c r="N331" s="388"/>
      <c r="O331" s="389"/>
      <c r="P331" s="389"/>
      <c r="Q331" s="389"/>
      <c r="R331" s="390"/>
      <c r="S331" s="457"/>
      <c r="T331" s="391"/>
      <c r="U331" s="392"/>
      <c r="V331" s="392"/>
      <c r="W331" s="392"/>
      <c r="X331" s="393"/>
      <c r="Y331" s="385"/>
      <c r="Z331" s="386"/>
      <c r="AA331" s="386"/>
      <c r="AB331" s="386"/>
      <c r="AC331" s="387"/>
      <c r="AD331" s="388"/>
      <c r="AE331" s="389"/>
      <c r="AF331" s="389"/>
      <c r="AG331" s="389"/>
      <c r="AH331" s="394"/>
      <c r="AK331" s="251"/>
      <c r="AL331" s="251"/>
      <c r="AM331" s="251"/>
      <c r="AN331" s="251"/>
      <c r="AO331" s="251"/>
      <c r="AP331" s="251"/>
      <c r="AQ331" s="251"/>
      <c r="AR331" s="251"/>
      <c r="AS331" s="251"/>
      <c r="AT331" s="251"/>
      <c r="AU331" s="251"/>
      <c r="AV331" s="251"/>
      <c r="AW331" s="251"/>
      <c r="AX331" s="251"/>
      <c r="AY331" s="251"/>
      <c r="AZ331" s="251"/>
      <c r="BA331" s="251"/>
      <c r="BB331" s="251"/>
      <c r="BC331" s="251"/>
      <c r="BD331" s="251"/>
      <c r="BE331" s="251"/>
      <c r="BF331" s="251"/>
      <c r="BG331" s="251"/>
      <c r="BH331" s="251"/>
      <c r="BI331" s="251"/>
      <c r="BJ331" s="251"/>
    </row>
    <row r="332" spans="1:64" ht="21.95" customHeight="1" x14ac:dyDescent="0.15">
      <c r="B332" s="443"/>
      <c r="C332" s="391"/>
      <c r="D332" s="392"/>
      <c r="E332" s="392"/>
      <c r="F332" s="392"/>
      <c r="G332" s="393"/>
      <c r="H332" s="385"/>
      <c r="I332" s="386"/>
      <c r="J332" s="386"/>
      <c r="K332" s="386"/>
      <c r="L332" s="386"/>
      <c r="M332" s="387"/>
      <c r="N332" s="388"/>
      <c r="O332" s="389"/>
      <c r="P332" s="389"/>
      <c r="Q332" s="389"/>
      <c r="R332" s="390"/>
      <c r="S332" s="457"/>
      <c r="T332" s="391"/>
      <c r="U332" s="392"/>
      <c r="V332" s="392"/>
      <c r="W332" s="392"/>
      <c r="X332" s="393"/>
      <c r="Y332" s="385"/>
      <c r="Z332" s="386"/>
      <c r="AA332" s="386"/>
      <c r="AB332" s="386"/>
      <c r="AC332" s="387"/>
      <c r="AD332" s="388"/>
      <c r="AE332" s="389"/>
      <c r="AF332" s="389"/>
      <c r="AG332" s="389"/>
      <c r="AH332" s="394"/>
      <c r="AK332" s="251"/>
      <c r="AL332" s="251"/>
      <c r="AM332" s="251"/>
      <c r="AN332" s="251"/>
      <c r="AO332" s="251"/>
      <c r="AP332" s="251"/>
      <c r="AQ332" s="251"/>
      <c r="AR332" s="251"/>
      <c r="AS332" s="251"/>
      <c r="AT332" s="251"/>
      <c r="AU332" s="251"/>
      <c r="AV332" s="251"/>
      <c r="AW332" s="251"/>
      <c r="AX332" s="251"/>
      <c r="AY332" s="251"/>
      <c r="AZ332" s="251"/>
      <c r="BA332" s="251"/>
      <c r="BB332" s="251"/>
      <c r="BC332" s="251"/>
      <c r="BD332" s="251"/>
      <c r="BE332" s="251"/>
      <c r="BF332" s="251"/>
      <c r="BG332" s="251"/>
      <c r="BH332" s="251"/>
      <c r="BI332" s="251"/>
      <c r="BJ332" s="251"/>
    </row>
    <row r="333" spans="1:64" ht="21.95" customHeight="1" thickBot="1" x14ac:dyDescent="0.2">
      <c r="B333" s="444"/>
      <c r="C333" s="364"/>
      <c r="D333" s="365"/>
      <c r="E333" s="365"/>
      <c r="F333" s="365"/>
      <c r="G333" s="366"/>
      <c r="H333" s="377"/>
      <c r="I333" s="378"/>
      <c r="J333" s="378"/>
      <c r="K333" s="378"/>
      <c r="L333" s="378"/>
      <c r="M333" s="379"/>
      <c r="N333" s="361"/>
      <c r="O333" s="362"/>
      <c r="P333" s="362"/>
      <c r="Q333" s="362"/>
      <c r="R333" s="363"/>
      <c r="S333" s="458"/>
      <c r="T333" s="364"/>
      <c r="U333" s="365"/>
      <c r="V333" s="365"/>
      <c r="W333" s="365"/>
      <c r="X333" s="366"/>
      <c r="Y333" s="377"/>
      <c r="Z333" s="378"/>
      <c r="AA333" s="378"/>
      <c r="AB333" s="378"/>
      <c r="AC333" s="379"/>
      <c r="AD333" s="361"/>
      <c r="AE333" s="362"/>
      <c r="AF333" s="362"/>
      <c r="AG333" s="362"/>
      <c r="AH333" s="367"/>
      <c r="AK333" s="251"/>
      <c r="AL333" s="251"/>
      <c r="AM333" s="251"/>
      <c r="AN333" s="251"/>
      <c r="AO333" s="251"/>
      <c r="AP333" s="251"/>
      <c r="AQ333" s="251"/>
      <c r="AR333" s="251"/>
      <c r="AS333" s="251"/>
      <c r="AT333" s="251"/>
      <c r="AU333" s="251"/>
      <c r="AV333" s="251"/>
      <c r="AW333" s="251"/>
      <c r="AX333" s="251"/>
      <c r="AY333" s="251"/>
      <c r="AZ333" s="251"/>
      <c r="BA333" s="251"/>
      <c r="BB333" s="251"/>
      <c r="BC333" s="251"/>
      <c r="BD333" s="251"/>
      <c r="BE333" s="251"/>
      <c r="BF333" s="251"/>
      <c r="BG333" s="251"/>
      <c r="BH333" s="251"/>
      <c r="BI333" s="251"/>
      <c r="BJ333" s="251"/>
    </row>
    <row r="334" spans="1:64" ht="13.5" customHeight="1" thickBot="1" x14ac:dyDescent="0.2">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row>
    <row r="335" spans="1:64" ht="13.5" customHeight="1" x14ac:dyDescent="0.15">
      <c r="A335" s="78"/>
      <c r="B335" s="554" t="s">
        <v>206</v>
      </c>
      <c r="C335" s="555"/>
      <c r="D335" s="555"/>
      <c r="E335" s="556"/>
      <c r="F335" s="13"/>
      <c r="G335" s="13"/>
      <c r="H335" s="13"/>
      <c r="I335" s="13"/>
      <c r="J335" s="13"/>
      <c r="K335" s="13"/>
      <c r="L335" s="13"/>
      <c r="M335" s="13"/>
      <c r="N335" s="13"/>
      <c r="O335" s="13"/>
      <c r="P335" s="13"/>
      <c r="Q335" s="13"/>
      <c r="R335" s="13"/>
      <c r="S335" s="13"/>
      <c r="T335" s="13"/>
      <c r="U335" s="13"/>
      <c r="V335" s="13"/>
      <c r="W335" s="13"/>
      <c r="X335" s="13"/>
      <c r="Y335" s="13"/>
      <c r="Z335" s="13"/>
      <c r="AA335" s="13"/>
      <c r="AB335" s="508" t="s">
        <v>260</v>
      </c>
      <c r="AC335" s="508"/>
      <c r="AD335" s="508"/>
      <c r="AE335" s="508"/>
      <c r="AF335" s="508"/>
      <c r="AG335" s="508"/>
      <c r="AH335" s="508"/>
      <c r="BL335" s="248"/>
    </row>
    <row r="336" spans="1:64" ht="14.25" thickBot="1" x14ac:dyDescent="0.2">
      <c r="A336" s="78"/>
      <c r="B336" s="557"/>
      <c r="C336" s="558"/>
      <c r="D336" s="558"/>
      <c r="E336" s="559"/>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row>
    <row r="337" spans="1:62" x14ac:dyDescent="0.15">
      <c r="A337" s="78"/>
      <c r="B337" s="18"/>
      <c r="C337" s="18"/>
      <c r="D337" s="18"/>
      <c r="E337" s="18"/>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row>
    <row r="338" spans="1:62" ht="25.5" x14ac:dyDescent="0.15">
      <c r="A338" s="78"/>
      <c r="B338" s="453" t="s">
        <v>213</v>
      </c>
      <c r="C338" s="454"/>
      <c r="D338" s="454"/>
      <c r="E338" s="454"/>
      <c r="F338" s="454"/>
      <c r="G338" s="454"/>
      <c r="H338" s="454"/>
      <c r="I338" s="454"/>
      <c r="J338" s="454"/>
      <c r="K338" s="454"/>
      <c r="L338" s="454"/>
      <c r="M338" s="454"/>
      <c r="N338" s="454"/>
      <c r="O338" s="454"/>
      <c r="P338" s="454"/>
      <c r="Q338" s="454"/>
      <c r="R338" s="454"/>
      <c r="S338" s="454"/>
      <c r="T338" s="454"/>
      <c r="U338" s="454"/>
      <c r="V338" s="454"/>
      <c r="W338" s="454"/>
      <c r="X338" s="454"/>
      <c r="Y338" s="454"/>
      <c r="Z338" s="454"/>
      <c r="AA338" s="454"/>
      <c r="AB338" s="454"/>
      <c r="AC338" s="454"/>
      <c r="AD338" s="454"/>
      <c r="AE338" s="454"/>
      <c r="AF338" s="454"/>
      <c r="AG338" s="454"/>
      <c r="AH338" s="454"/>
    </row>
    <row r="339" spans="1:62" ht="14.25" thickBot="1" x14ac:dyDescent="0.2">
      <c r="A339" s="78"/>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row>
    <row r="340" spans="1:62" ht="24" customHeight="1" thickBot="1" x14ac:dyDescent="0.2">
      <c r="A340" s="78"/>
      <c r="B340" s="695" t="s">
        <v>238</v>
      </c>
      <c r="C340" s="409"/>
      <c r="D340" s="409"/>
      <c r="E340" s="409"/>
      <c r="F340" s="409"/>
      <c r="G340" s="409"/>
      <c r="H340" s="409"/>
      <c r="I340" s="409"/>
      <c r="J340" s="409"/>
      <c r="K340" s="409"/>
      <c r="L340" s="409"/>
      <c r="M340" s="409"/>
      <c r="N340" s="409"/>
      <c r="O340" s="409"/>
      <c r="P340" s="409"/>
      <c r="Q340" s="409"/>
      <c r="R340" s="409"/>
      <c r="S340" s="409"/>
      <c r="T340" s="409"/>
      <c r="U340" s="409"/>
      <c r="V340" s="409"/>
      <c r="W340" s="409"/>
      <c r="X340" s="409"/>
      <c r="Y340" s="409"/>
      <c r="Z340" s="409"/>
      <c r="AA340" s="409"/>
      <c r="AB340" s="409"/>
      <c r="AC340" s="409"/>
      <c r="AD340" s="409"/>
      <c r="AE340" s="409"/>
      <c r="AF340" s="409"/>
      <c r="AG340" s="409"/>
      <c r="AH340" s="410"/>
      <c r="AJ340" s="252">
        <f>IF(B35="○",1,2)</f>
        <v>2</v>
      </c>
      <c r="AK340" s="251"/>
      <c r="AL340" s="251"/>
      <c r="AM340" s="251"/>
      <c r="AN340" s="251"/>
      <c r="AO340" s="251"/>
      <c r="AP340" s="251"/>
      <c r="AQ340" s="251"/>
      <c r="AR340" s="251"/>
      <c r="AS340" s="251"/>
      <c r="AT340" s="251"/>
      <c r="AU340" s="251"/>
      <c r="AV340" s="251"/>
      <c r="AW340" s="251"/>
      <c r="AX340" s="251"/>
      <c r="AY340" s="251"/>
      <c r="AZ340" s="251"/>
      <c r="BA340" s="251"/>
      <c r="BB340" s="251"/>
      <c r="BC340" s="251"/>
      <c r="BD340" s="251"/>
      <c r="BE340" s="251"/>
      <c r="BF340" s="251"/>
      <c r="BG340" s="251"/>
      <c r="BH340" s="251"/>
      <c r="BI340" s="251"/>
      <c r="BJ340" s="251"/>
    </row>
    <row r="341" spans="1:62" ht="9" customHeight="1" thickTop="1" x14ac:dyDescent="0.15">
      <c r="A341" s="78"/>
      <c r="B341" s="402" t="s">
        <v>44</v>
      </c>
      <c r="C341" s="524" t="s">
        <v>71</v>
      </c>
      <c r="D341" s="696"/>
      <c r="E341" s="696"/>
      <c r="F341" s="696"/>
      <c r="G341" s="697"/>
      <c r="H341" s="698"/>
      <c r="I341" s="699"/>
      <c r="J341" s="699"/>
      <c r="K341" s="699"/>
      <c r="L341" s="699"/>
      <c r="M341" s="699"/>
      <c r="N341" s="699"/>
      <c r="O341" s="699"/>
      <c r="P341" s="521" t="s">
        <v>57</v>
      </c>
      <c r="Q341" s="521"/>
      <c r="R341" s="700"/>
      <c r="S341" s="640" t="s">
        <v>72</v>
      </c>
      <c r="T341" s="640"/>
      <c r="U341" s="640"/>
      <c r="V341" s="640"/>
      <c r="W341" s="640"/>
      <c r="X341" s="876"/>
      <c r="Y341" s="876"/>
      <c r="Z341" s="876"/>
      <c r="AA341" s="876"/>
      <c r="AB341" s="876"/>
      <c r="AC341" s="876"/>
      <c r="AD341" s="876"/>
      <c r="AE341" s="287"/>
      <c r="AF341" s="521" t="s">
        <v>74</v>
      </c>
      <c r="AG341" s="521"/>
      <c r="AH341" s="522"/>
      <c r="AK341" s="276" t="str">
        <f>IF(AJ340=1,"施設能力の黄色枠内に数値を入力してください。","")</f>
        <v/>
      </c>
      <c r="AL341" s="276"/>
      <c r="AM341" s="276"/>
      <c r="AN341" s="276"/>
      <c r="AO341" s="276"/>
      <c r="AP341" s="276"/>
      <c r="AQ341" s="276"/>
      <c r="AR341" s="276"/>
      <c r="AS341" s="276"/>
      <c r="AT341" s="276"/>
      <c r="AU341" s="276"/>
      <c r="AV341" s="276"/>
      <c r="AW341" s="276"/>
      <c r="AX341" s="276"/>
      <c r="AY341" s="276"/>
      <c r="AZ341" s="276"/>
      <c r="BA341" s="276"/>
      <c r="BB341" s="276"/>
      <c r="BC341" s="276"/>
      <c r="BD341" s="276"/>
      <c r="BE341" s="276"/>
      <c r="BF341" s="276"/>
      <c r="BG341" s="276"/>
      <c r="BH341" s="276"/>
      <c r="BI341" s="276"/>
      <c r="BJ341" s="276"/>
    </row>
    <row r="342" spans="1:62" ht="9" customHeight="1" x14ac:dyDescent="0.15">
      <c r="A342" s="78"/>
      <c r="B342" s="381"/>
      <c r="C342" s="587"/>
      <c r="D342" s="588"/>
      <c r="E342" s="588"/>
      <c r="F342" s="588"/>
      <c r="G342" s="582"/>
      <c r="H342" s="333"/>
      <c r="I342" s="334"/>
      <c r="J342" s="334"/>
      <c r="K342" s="334"/>
      <c r="L342" s="334"/>
      <c r="M342" s="334"/>
      <c r="N342" s="334"/>
      <c r="O342" s="334"/>
      <c r="P342" s="337"/>
      <c r="Q342" s="337"/>
      <c r="R342" s="338"/>
      <c r="S342" s="641"/>
      <c r="T342" s="641"/>
      <c r="U342" s="641"/>
      <c r="V342" s="641"/>
      <c r="W342" s="641"/>
      <c r="X342" s="519"/>
      <c r="Y342" s="519"/>
      <c r="Z342" s="519"/>
      <c r="AA342" s="519"/>
      <c r="AB342" s="519"/>
      <c r="AC342" s="519"/>
      <c r="AD342" s="519"/>
      <c r="AE342" s="289"/>
      <c r="AF342" s="337"/>
      <c r="AG342" s="337"/>
      <c r="AH342" s="343"/>
      <c r="AK342" s="276"/>
      <c r="AL342" s="276"/>
      <c r="AM342" s="276"/>
      <c r="AN342" s="276"/>
      <c r="AO342" s="276"/>
      <c r="AP342" s="276"/>
      <c r="AQ342" s="276"/>
      <c r="AR342" s="276"/>
      <c r="AS342" s="276"/>
      <c r="AT342" s="276"/>
      <c r="AU342" s="276"/>
      <c r="AV342" s="276"/>
      <c r="AW342" s="276"/>
      <c r="AX342" s="276"/>
      <c r="AY342" s="276"/>
      <c r="AZ342" s="276"/>
      <c r="BA342" s="276"/>
      <c r="BB342" s="276"/>
      <c r="BC342" s="276"/>
      <c r="BD342" s="276"/>
      <c r="BE342" s="276"/>
      <c r="BF342" s="276"/>
      <c r="BG342" s="276"/>
      <c r="BH342" s="276"/>
      <c r="BI342" s="276"/>
      <c r="BJ342" s="276"/>
    </row>
    <row r="343" spans="1:62" ht="9" customHeight="1" x14ac:dyDescent="0.15">
      <c r="A343" s="78"/>
      <c r="B343" s="381"/>
      <c r="C343" s="587"/>
      <c r="D343" s="588"/>
      <c r="E343" s="588"/>
      <c r="F343" s="588"/>
      <c r="G343" s="582"/>
      <c r="H343" s="333"/>
      <c r="I343" s="334"/>
      <c r="J343" s="334"/>
      <c r="K343" s="334"/>
      <c r="L343" s="334"/>
      <c r="M343" s="334"/>
      <c r="N343" s="334"/>
      <c r="O343" s="334"/>
      <c r="P343" s="337"/>
      <c r="Q343" s="337"/>
      <c r="R343" s="338"/>
      <c r="S343" s="641"/>
      <c r="T343" s="641"/>
      <c r="U343" s="641"/>
      <c r="V343" s="641"/>
      <c r="W343" s="641"/>
      <c r="X343" s="519"/>
      <c r="Y343" s="519"/>
      <c r="Z343" s="519"/>
      <c r="AA343" s="519"/>
      <c r="AB343" s="519"/>
      <c r="AC343" s="519"/>
      <c r="AD343" s="519"/>
      <c r="AE343" s="289"/>
      <c r="AF343" s="337"/>
      <c r="AG343" s="337"/>
      <c r="AH343" s="343"/>
      <c r="AK343" s="276"/>
      <c r="AL343" s="276"/>
      <c r="AM343" s="276"/>
      <c r="AN343" s="276"/>
      <c r="AO343" s="276"/>
      <c r="AP343" s="276"/>
      <c r="AQ343" s="276"/>
      <c r="AR343" s="276"/>
      <c r="AS343" s="276"/>
      <c r="AT343" s="276"/>
      <c r="AU343" s="276"/>
      <c r="AV343" s="276"/>
      <c r="AW343" s="276"/>
      <c r="AX343" s="276"/>
      <c r="AY343" s="276"/>
      <c r="AZ343" s="276"/>
      <c r="BA343" s="276"/>
      <c r="BB343" s="276"/>
      <c r="BC343" s="276"/>
      <c r="BD343" s="276"/>
      <c r="BE343" s="276"/>
      <c r="BF343" s="276"/>
      <c r="BG343" s="276"/>
      <c r="BH343" s="276"/>
      <c r="BI343" s="276"/>
      <c r="BJ343" s="276"/>
    </row>
    <row r="344" spans="1:62" ht="9" customHeight="1" x14ac:dyDescent="0.15">
      <c r="A344" s="78"/>
      <c r="B344" s="381"/>
      <c r="C344" s="587"/>
      <c r="D344" s="588"/>
      <c r="E344" s="588"/>
      <c r="F344" s="588"/>
      <c r="G344" s="582"/>
      <c r="H344" s="333"/>
      <c r="I344" s="334"/>
      <c r="J344" s="334"/>
      <c r="K344" s="334"/>
      <c r="L344" s="334"/>
      <c r="M344" s="334"/>
      <c r="N344" s="334"/>
      <c r="O344" s="334"/>
      <c r="P344" s="337"/>
      <c r="Q344" s="337"/>
      <c r="R344" s="338"/>
      <c r="S344" s="641"/>
      <c r="T344" s="641"/>
      <c r="U344" s="641"/>
      <c r="V344" s="641"/>
      <c r="W344" s="641"/>
      <c r="X344" s="877"/>
      <c r="Y344" s="877"/>
      <c r="Z344" s="877"/>
      <c r="AA344" s="877"/>
      <c r="AB344" s="877"/>
      <c r="AC344" s="877"/>
      <c r="AD344" s="877"/>
      <c r="AE344" s="291"/>
      <c r="AF344" s="358"/>
      <c r="AG344" s="358"/>
      <c r="AH344" s="359"/>
      <c r="AK344" s="276"/>
      <c r="AL344" s="276"/>
      <c r="AM344" s="276"/>
      <c r="AN344" s="276"/>
      <c r="AO344" s="276"/>
      <c r="AP344" s="276"/>
      <c r="AQ344" s="276"/>
      <c r="AR344" s="276"/>
      <c r="AS344" s="276"/>
      <c r="AT344" s="276"/>
      <c r="AU344" s="276"/>
      <c r="AV344" s="276"/>
      <c r="AW344" s="276"/>
      <c r="AX344" s="276"/>
      <c r="AY344" s="276"/>
      <c r="AZ344" s="276"/>
      <c r="BA344" s="276"/>
      <c r="BB344" s="276"/>
      <c r="BC344" s="276"/>
      <c r="BD344" s="276"/>
      <c r="BE344" s="276"/>
      <c r="BF344" s="276"/>
      <c r="BG344" s="276"/>
      <c r="BH344" s="276"/>
      <c r="BI344" s="276"/>
      <c r="BJ344" s="276"/>
    </row>
    <row r="345" spans="1:62" ht="9" customHeight="1" x14ac:dyDescent="0.15">
      <c r="A345" s="78"/>
      <c r="B345" s="381"/>
      <c r="C345" s="587"/>
      <c r="D345" s="588"/>
      <c r="E345" s="588"/>
      <c r="F345" s="588"/>
      <c r="G345" s="582"/>
      <c r="H345" s="333"/>
      <c r="I345" s="334"/>
      <c r="J345" s="334"/>
      <c r="K345" s="334"/>
      <c r="L345" s="334"/>
      <c r="M345" s="334"/>
      <c r="N345" s="334"/>
      <c r="O345" s="334"/>
      <c r="P345" s="337"/>
      <c r="Q345" s="337"/>
      <c r="R345" s="338"/>
      <c r="S345" s="641"/>
      <c r="T345" s="641"/>
      <c r="U345" s="641"/>
      <c r="V345" s="641"/>
      <c r="W345" s="641"/>
      <c r="X345" s="518"/>
      <c r="Y345" s="518"/>
      <c r="Z345" s="518"/>
      <c r="AA345" s="518"/>
      <c r="AB345" s="518"/>
      <c r="AC345" s="518"/>
      <c r="AD345" s="518"/>
      <c r="AE345" s="344"/>
      <c r="AF345" s="346" t="s">
        <v>99</v>
      </c>
      <c r="AG345" s="346"/>
      <c r="AH345" s="347"/>
      <c r="AK345" s="277" t="str">
        <f>IF(AJ340=1,IF((X341+X345)&gt;0,IF(X341&lt;X345,"「時間当たり処理能力」が「日当たり処理能力」よりも大きいです。修正してください。",""),"同一敷地内に破砕設備が複数ある場合は、処理能力は合計値を入力してください。"),"")</f>
        <v/>
      </c>
      <c r="AL345" s="277"/>
      <c r="AM345" s="277"/>
      <c r="AN345" s="277"/>
      <c r="AO345" s="277"/>
      <c r="AP345" s="277"/>
      <c r="AQ345" s="277"/>
      <c r="AR345" s="277"/>
      <c r="AS345" s="277"/>
      <c r="AT345" s="277"/>
      <c r="AU345" s="277"/>
      <c r="AV345" s="277"/>
      <c r="AW345" s="277"/>
      <c r="AX345" s="277"/>
      <c r="AY345" s="277"/>
      <c r="AZ345" s="277"/>
      <c r="BA345" s="277"/>
      <c r="BB345" s="277"/>
      <c r="BC345" s="277"/>
      <c r="BD345" s="277"/>
      <c r="BE345" s="277"/>
      <c r="BF345" s="277"/>
      <c r="BG345" s="277"/>
      <c r="BH345" s="277"/>
      <c r="BI345" s="277"/>
      <c r="BJ345" s="277"/>
    </row>
    <row r="346" spans="1:62" ht="9" customHeight="1" x14ac:dyDescent="0.15">
      <c r="A346" s="78"/>
      <c r="B346" s="381"/>
      <c r="C346" s="587"/>
      <c r="D346" s="588"/>
      <c r="E346" s="588"/>
      <c r="F346" s="588"/>
      <c r="G346" s="582"/>
      <c r="H346" s="333"/>
      <c r="I346" s="334"/>
      <c r="J346" s="334"/>
      <c r="K346" s="334"/>
      <c r="L346" s="334"/>
      <c r="M346" s="334"/>
      <c r="N346" s="334"/>
      <c r="O346" s="334"/>
      <c r="P346" s="337"/>
      <c r="Q346" s="337"/>
      <c r="R346" s="338"/>
      <c r="S346" s="641"/>
      <c r="T346" s="641"/>
      <c r="U346" s="641"/>
      <c r="V346" s="641"/>
      <c r="W346" s="641"/>
      <c r="X346" s="519"/>
      <c r="Y346" s="519"/>
      <c r="Z346" s="519"/>
      <c r="AA346" s="519"/>
      <c r="AB346" s="519"/>
      <c r="AC346" s="519"/>
      <c r="AD346" s="519"/>
      <c r="AE346" s="289"/>
      <c r="AF346" s="337"/>
      <c r="AG346" s="337"/>
      <c r="AH346" s="343"/>
      <c r="AK346" s="277"/>
      <c r="AL346" s="277"/>
      <c r="AM346" s="277"/>
      <c r="AN346" s="277"/>
      <c r="AO346" s="277"/>
      <c r="AP346" s="277"/>
      <c r="AQ346" s="277"/>
      <c r="AR346" s="277"/>
      <c r="AS346" s="277"/>
      <c r="AT346" s="277"/>
      <c r="AU346" s="277"/>
      <c r="AV346" s="277"/>
      <c r="AW346" s="277"/>
      <c r="AX346" s="277"/>
      <c r="AY346" s="277"/>
      <c r="AZ346" s="277"/>
      <c r="BA346" s="277"/>
      <c r="BB346" s="277"/>
      <c r="BC346" s="277"/>
      <c r="BD346" s="277"/>
      <c r="BE346" s="277"/>
      <c r="BF346" s="277"/>
      <c r="BG346" s="277"/>
      <c r="BH346" s="277"/>
      <c r="BI346" s="277"/>
      <c r="BJ346" s="277"/>
    </row>
    <row r="347" spans="1:62" ht="9" customHeight="1" x14ac:dyDescent="0.15">
      <c r="A347" s="78"/>
      <c r="B347" s="381"/>
      <c r="C347" s="587"/>
      <c r="D347" s="588"/>
      <c r="E347" s="588"/>
      <c r="F347" s="588"/>
      <c r="G347" s="582"/>
      <c r="H347" s="333"/>
      <c r="I347" s="334"/>
      <c r="J347" s="334"/>
      <c r="K347" s="334"/>
      <c r="L347" s="334"/>
      <c r="M347" s="334"/>
      <c r="N347" s="334"/>
      <c r="O347" s="334"/>
      <c r="P347" s="337"/>
      <c r="Q347" s="337"/>
      <c r="R347" s="338"/>
      <c r="S347" s="641"/>
      <c r="T347" s="641"/>
      <c r="U347" s="641"/>
      <c r="V347" s="641"/>
      <c r="W347" s="641"/>
      <c r="X347" s="519"/>
      <c r="Y347" s="519"/>
      <c r="Z347" s="519"/>
      <c r="AA347" s="519"/>
      <c r="AB347" s="519"/>
      <c r="AC347" s="519"/>
      <c r="AD347" s="519"/>
      <c r="AE347" s="289"/>
      <c r="AF347" s="337"/>
      <c r="AG347" s="337"/>
      <c r="AH347" s="343"/>
      <c r="AK347" s="277"/>
      <c r="AL347" s="277"/>
      <c r="AM347" s="277"/>
      <c r="AN347" s="277"/>
      <c r="AO347" s="277"/>
      <c r="AP347" s="277"/>
      <c r="AQ347" s="277"/>
      <c r="AR347" s="277"/>
      <c r="AS347" s="277"/>
      <c r="AT347" s="277"/>
      <c r="AU347" s="277"/>
      <c r="AV347" s="277"/>
      <c r="AW347" s="277"/>
      <c r="AX347" s="277"/>
      <c r="AY347" s="277"/>
      <c r="AZ347" s="277"/>
      <c r="BA347" s="277"/>
      <c r="BB347" s="277"/>
      <c r="BC347" s="277"/>
      <c r="BD347" s="277"/>
      <c r="BE347" s="277"/>
      <c r="BF347" s="277"/>
      <c r="BG347" s="277"/>
      <c r="BH347" s="277"/>
      <c r="BI347" s="277"/>
      <c r="BJ347" s="277"/>
    </row>
    <row r="348" spans="1:62" ht="9" customHeight="1" x14ac:dyDescent="0.15">
      <c r="A348" s="78"/>
      <c r="B348" s="382"/>
      <c r="C348" s="589"/>
      <c r="D348" s="590"/>
      <c r="E348" s="590"/>
      <c r="F348" s="590"/>
      <c r="G348" s="584"/>
      <c r="H348" s="335"/>
      <c r="I348" s="336"/>
      <c r="J348" s="336"/>
      <c r="K348" s="336"/>
      <c r="L348" s="336"/>
      <c r="M348" s="336"/>
      <c r="N348" s="336"/>
      <c r="O348" s="336"/>
      <c r="P348" s="339"/>
      <c r="Q348" s="339"/>
      <c r="R348" s="340"/>
      <c r="S348" s="642"/>
      <c r="T348" s="642"/>
      <c r="U348" s="642"/>
      <c r="V348" s="642"/>
      <c r="W348" s="642"/>
      <c r="X348" s="520"/>
      <c r="Y348" s="520"/>
      <c r="Z348" s="520"/>
      <c r="AA348" s="520"/>
      <c r="AB348" s="520"/>
      <c r="AC348" s="520"/>
      <c r="AD348" s="520"/>
      <c r="AE348" s="472"/>
      <c r="AF348" s="339"/>
      <c r="AG348" s="339"/>
      <c r="AH348" s="360"/>
      <c r="AK348" s="277"/>
      <c r="AL348" s="277"/>
      <c r="AM348" s="277"/>
      <c r="AN348" s="277"/>
      <c r="AO348" s="277"/>
      <c r="AP348" s="277"/>
      <c r="AQ348" s="277"/>
      <c r="AR348" s="277"/>
      <c r="AS348" s="277"/>
      <c r="AT348" s="277"/>
      <c r="AU348" s="277"/>
      <c r="AV348" s="277"/>
      <c r="AW348" s="277"/>
      <c r="AX348" s="277"/>
      <c r="AY348" s="277"/>
      <c r="AZ348" s="277"/>
      <c r="BA348" s="277"/>
      <c r="BB348" s="277"/>
      <c r="BC348" s="277"/>
      <c r="BD348" s="277"/>
      <c r="BE348" s="277"/>
      <c r="BF348" s="277"/>
      <c r="BG348" s="277"/>
      <c r="BH348" s="277"/>
      <c r="BI348" s="277"/>
      <c r="BJ348" s="277"/>
    </row>
    <row r="349" spans="1:62" ht="24" customHeight="1" x14ac:dyDescent="0.15">
      <c r="A349" s="78"/>
      <c r="B349" s="293" t="s">
        <v>277</v>
      </c>
      <c r="C349" s="294"/>
      <c r="D349" s="294"/>
      <c r="E349" s="294"/>
      <c r="F349" s="294"/>
      <c r="G349" s="294"/>
      <c r="H349" s="294"/>
      <c r="I349" s="294"/>
      <c r="J349" s="294"/>
      <c r="K349" s="294"/>
      <c r="L349" s="294"/>
      <c r="M349" s="294"/>
      <c r="N349" s="294"/>
      <c r="O349" s="294"/>
      <c r="P349" s="294"/>
      <c r="Q349" s="294"/>
      <c r="R349" s="294"/>
      <c r="S349" s="294"/>
      <c r="T349" s="294"/>
      <c r="U349" s="294"/>
      <c r="V349" s="294"/>
      <c r="W349" s="294"/>
      <c r="X349" s="294"/>
      <c r="Y349" s="294"/>
      <c r="Z349" s="294"/>
      <c r="AA349" s="294"/>
      <c r="AB349" s="294"/>
      <c r="AC349" s="294"/>
      <c r="AD349" s="294"/>
      <c r="AE349" s="294"/>
      <c r="AF349" s="294"/>
      <c r="AG349" s="294"/>
      <c r="AH349" s="295"/>
      <c r="AK349" s="277" t="str">
        <f>IF(AJ340=1,IF((C352+C355)&gt;0,"","令和６年度の実績値を黄色の枠内に入力してください。小数点以下は四捨五入し整数値を入力してください。ピンク色の枠は自動で計算されるため、入力不要です。"),"")</f>
        <v/>
      </c>
      <c r="AL349" s="277"/>
      <c r="AM349" s="277"/>
      <c r="AN349" s="277"/>
      <c r="AO349" s="277"/>
      <c r="AP349" s="277"/>
      <c r="AQ349" s="277"/>
      <c r="AR349" s="277"/>
      <c r="AS349" s="277"/>
      <c r="AT349" s="277"/>
      <c r="AU349" s="277"/>
      <c r="AV349" s="277"/>
      <c r="AW349" s="277"/>
      <c r="AX349" s="277"/>
      <c r="AY349" s="277"/>
      <c r="AZ349" s="277"/>
      <c r="BA349" s="277"/>
      <c r="BB349" s="277"/>
      <c r="BC349" s="277"/>
      <c r="BD349" s="277"/>
      <c r="BE349" s="277"/>
      <c r="BF349" s="277"/>
      <c r="BG349" s="277"/>
      <c r="BH349" s="277"/>
      <c r="BI349" s="277"/>
      <c r="BJ349" s="277"/>
    </row>
    <row r="350" spans="1:62" ht="9.9499999999999993" customHeight="1" x14ac:dyDescent="0.15">
      <c r="A350" s="78"/>
      <c r="B350" s="25"/>
      <c r="C350" s="13"/>
      <c r="D350" s="13"/>
      <c r="E350" s="26"/>
      <c r="F350" s="26"/>
      <c r="G350" s="13"/>
      <c r="H350" s="13"/>
      <c r="I350" s="13"/>
      <c r="J350" s="13"/>
      <c r="K350" s="13"/>
      <c r="L350" s="13"/>
      <c r="M350" s="13"/>
      <c r="N350" s="17"/>
      <c r="O350" s="38"/>
      <c r="P350" s="17"/>
      <c r="Q350" s="17"/>
      <c r="R350" s="17"/>
      <c r="S350" s="17"/>
      <c r="T350" s="17"/>
      <c r="U350" s="13"/>
      <c r="V350" s="13"/>
      <c r="W350" s="13"/>
      <c r="X350" s="13"/>
      <c r="Y350" s="13"/>
      <c r="Z350" s="13"/>
      <c r="AA350" s="13"/>
      <c r="AB350" s="13"/>
      <c r="AC350" s="13"/>
      <c r="AD350" s="13"/>
      <c r="AE350" s="13"/>
      <c r="AF350" s="13"/>
      <c r="AG350" s="13"/>
      <c r="AH350" s="23"/>
      <c r="AK350" s="277"/>
      <c r="AL350" s="277"/>
      <c r="AM350" s="277"/>
      <c r="AN350" s="277"/>
      <c r="AO350" s="277"/>
      <c r="AP350" s="277"/>
      <c r="AQ350" s="277"/>
      <c r="AR350" s="277"/>
      <c r="AS350" s="277"/>
      <c r="AT350" s="277"/>
      <c r="AU350" s="277"/>
      <c r="AV350" s="277"/>
      <c r="AW350" s="277"/>
      <c r="AX350" s="277"/>
      <c r="AY350" s="277"/>
      <c r="AZ350" s="277"/>
      <c r="BA350" s="277"/>
      <c r="BB350" s="277"/>
      <c r="BC350" s="277"/>
      <c r="BD350" s="277"/>
      <c r="BE350" s="277"/>
      <c r="BF350" s="277"/>
      <c r="BG350" s="277"/>
      <c r="BH350" s="277"/>
      <c r="BI350" s="277"/>
      <c r="BJ350" s="277"/>
    </row>
    <row r="351" spans="1:62" ht="18" customHeight="1" x14ac:dyDescent="0.15">
      <c r="A351" s="78"/>
      <c r="B351" s="25"/>
      <c r="C351" s="635" t="s">
        <v>45</v>
      </c>
      <c r="D351" s="636"/>
      <c r="E351" s="636"/>
      <c r="F351" s="636"/>
      <c r="G351" s="636"/>
      <c r="H351" s="637"/>
      <c r="I351" s="13"/>
      <c r="J351" s="13"/>
      <c r="K351" s="13"/>
      <c r="L351" s="13"/>
      <c r="M351" s="13"/>
      <c r="N351" s="143"/>
      <c r="O351" s="143"/>
      <c r="P351" s="143"/>
      <c r="Q351" s="143"/>
      <c r="R351" s="143"/>
      <c r="S351" s="143"/>
      <c r="T351" s="13"/>
      <c r="U351" s="13"/>
      <c r="V351" s="13"/>
      <c r="W351" s="35"/>
      <c r="X351" s="35"/>
      <c r="Y351" s="35"/>
      <c r="Z351" s="35"/>
      <c r="AA351" s="35"/>
      <c r="AB351" s="143"/>
      <c r="AC351" s="133"/>
      <c r="AD351" s="133"/>
      <c r="AE351" s="133"/>
      <c r="AF351" s="133"/>
      <c r="AG351" s="133"/>
      <c r="AH351" s="202"/>
      <c r="AK351" s="251"/>
      <c r="AL351" s="251"/>
      <c r="AM351" s="251"/>
      <c r="AN351" s="251"/>
      <c r="AO351" s="251"/>
      <c r="AP351" s="251"/>
      <c r="AQ351" s="251"/>
      <c r="AR351" s="251"/>
      <c r="AS351" s="251"/>
      <c r="AT351" s="251"/>
      <c r="AU351" s="251"/>
      <c r="AV351" s="251"/>
      <c r="AW351" s="251"/>
      <c r="AX351" s="251"/>
      <c r="AY351" s="251"/>
      <c r="AZ351" s="251"/>
      <c r="BA351" s="251"/>
      <c r="BB351" s="251"/>
      <c r="BC351" s="251"/>
      <c r="BD351" s="251"/>
      <c r="BE351" s="251"/>
      <c r="BF351" s="251"/>
      <c r="BG351" s="251"/>
      <c r="BH351" s="251"/>
      <c r="BI351" s="251"/>
      <c r="BJ351" s="251"/>
    </row>
    <row r="352" spans="1:62" ht="21.75" customHeight="1" x14ac:dyDescent="0.15">
      <c r="A352" s="78"/>
      <c r="B352" s="25"/>
      <c r="C352" s="282"/>
      <c r="D352" s="283"/>
      <c r="E352" s="283"/>
      <c r="F352" s="422" t="s">
        <v>73</v>
      </c>
      <c r="G352" s="422"/>
      <c r="H352" s="423"/>
      <c r="I352" s="27"/>
      <c r="J352" s="13"/>
      <c r="K352" s="13"/>
      <c r="L352" s="13"/>
      <c r="M352" s="13"/>
      <c r="N352" s="196"/>
      <c r="O352" s="196"/>
      <c r="P352" s="196"/>
      <c r="Q352" s="32"/>
      <c r="R352" s="32"/>
      <c r="S352" s="32"/>
      <c r="T352" s="13"/>
      <c r="U352" s="13"/>
      <c r="V352" s="29"/>
      <c r="W352" s="658" t="s">
        <v>360</v>
      </c>
      <c r="X352" s="318"/>
      <c r="Y352" s="318"/>
      <c r="Z352" s="318"/>
      <c r="AA352" s="319"/>
      <c r="AB352" s="29"/>
      <c r="AC352" s="658" t="s">
        <v>322</v>
      </c>
      <c r="AD352" s="318"/>
      <c r="AE352" s="318"/>
      <c r="AF352" s="318"/>
      <c r="AG352" s="319"/>
      <c r="AH352" s="202"/>
      <c r="AK352" s="277"/>
      <c r="AL352" s="277"/>
      <c r="AM352" s="277"/>
      <c r="AN352" s="277"/>
      <c r="AO352" s="277"/>
      <c r="AP352" s="277"/>
      <c r="AQ352" s="277"/>
      <c r="AR352" s="277"/>
      <c r="AS352" s="277"/>
      <c r="AT352" s="277"/>
      <c r="AU352" s="277"/>
      <c r="AV352" s="277"/>
      <c r="AW352" s="277"/>
      <c r="AX352" s="277"/>
      <c r="AY352" s="277"/>
      <c r="AZ352" s="277"/>
      <c r="BA352" s="277"/>
      <c r="BB352" s="277"/>
      <c r="BC352" s="277"/>
      <c r="BD352" s="277"/>
      <c r="BE352" s="277"/>
      <c r="BF352" s="277"/>
      <c r="BG352" s="277"/>
      <c r="BH352" s="277"/>
      <c r="BI352" s="277"/>
      <c r="BJ352" s="277"/>
    </row>
    <row r="353" spans="1:62" ht="18" customHeight="1" x14ac:dyDescent="0.15">
      <c r="A353" s="78"/>
      <c r="B353" s="25"/>
      <c r="C353" s="13"/>
      <c r="D353" s="13"/>
      <c r="E353" s="208" t="s">
        <v>280</v>
      </c>
      <c r="F353" s="13"/>
      <c r="G353" s="13"/>
      <c r="H353" s="13"/>
      <c r="I353" s="181"/>
      <c r="J353" s="13"/>
      <c r="K353" s="13"/>
      <c r="L353" s="33"/>
      <c r="M353" s="13"/>
      <c r="N353" s="13"/>
      <c r="O353" s="13"/>
      <c r="P353" s="13"/>
      <c r="Q353" s="13"/>
      <c r="R353" s="13"/>
      <c r="S353" s="13"/>
      <c r="T353" s="13"/>
      <c r="U353" s="13"/>
      <c r="V353" s="164"/>
      <c r="W353" s="282"/>
      <c r="X353" s="283"/>
      <c r="Y353" s="283"/>
      <c r="Z353" s="422" t="s">
        <v>76</v>
      </c>
      <c r="AA353" s="423"/>
      <c r="AB353" s="164"/>
      <c r="AC353" s="282"/>
      <c r="AD353" s="283"/>
      <c r="AE353" s="283"/>
      <c r="AF353" s="422" t="s">
        <v>76</v>
      </c>
      <c r="AG353" s="423"/>
      <c r="AH353" s="23"/>
      <c r="AK353" s="277" t="str">
        <f>IF(AJ340=1,IF(M367&lt;0,"「③次年度ｽﾄｯｸ量（処理前）」がマイナスです。他の値を修正してください。",""),"")</f>
        <v/>
      </c>
      <c r="AL353" s="277"/>
      <c r="AM353" s="277"/>
      <c r="AN353" s="277"/>
      <c r="AO353" s="277"/>
      <c r="AP353" s="277"/>
      <c r="AQ353" s="277"/>
      <c r="AR353" s="277"/>
      <c r="AS353" s="277"/>
      <c r="AT353" s="277"/>
      <c r="AU353" s="277"/>
      <c r="AV353" s="277"/>
      <c r="AW353" s="277"/>
      <c r="AX353" s="277"/>
      <c r="AY353" s="277"/>
      <c r="AZ353" s="277"/>
      <c r="BA353" s="277"/>
      <c r="BB353" s="277"/>
      <c r="BC353" s="277"/>
      <c r="BD353" s="277"/>
      <c r="BE353" s="277"/>
      <c r="BF353" s="277"/>
      <c r="BG353" s="277"/>
      <c r="BH353" s="277"/>
      <c r="BI353" s="277"/>
      <c r="BJ353" s="277"/>
    </row>
    <row r="354" spans="1:62" ht="21.75" customHeight="1" x14ac:dyDescent="0.15">
      <c r="A354" s="78"/>
      <c r="B354" s="5"/>
      <c r="C354" s="647" t="s">
        <v>75</v>
      </c>
      <c r="D354" s="648"/>
      <c r="E354" s="648"/>
      <c r="F354" s="648"/>
      <c r="G354" s="648"/>
      <c r="H354" s="649"/>
      <c r="I354" s="15"/>
      <c r="J354" s="164"/>
      <c r="K354" s="29"/>
      <c r="L354" s="323" t="s">
        <v>78</v>
      </c>
      <c r="M354" s="13"/>
      <c r="N354" s="13"/>
      <c r="O354" s="625"/>
      <c r="P354" s="625"/>
      <c r="Q354" s="625"/>
      <c r="R354" s="625"/>
      <c r="S354" s="625"/>
      <c r="T354" s="625"/>
      <c r="U354" s="13"/>
      <c r="V354" s="164"/>
      <c r="W354" s="658" t="s">
        <v>361</v>
      </c>
      <c r="X354" s="318"/>
      <c r="Y354" s="318"/>
      <c r="Z354" s="318"/>
      <c r="AA354" s="319"/>
      <c r="AB354" s="164"/>
      <c r="AC354" s="658" t="s">
        <v>323</v>
      </c>
      <c r="AD354" s="318"/>
      <c r="AE354" s="318"/>
      <c r="AF354" s="318"/>
      <c r="AG354" s="319"/>
      <c r="AH354" s="199"/>
      <c r="AK354" s="258"/>
      <c r="AL354" s="258"/>
      <c r="AM354" s="258"/>
      <c r="AN354" s="258"/>
      <c r="AO354" s="258"/>
      <c r="AP354" s="258"/>
      <c r="AQ354" s="258"/>
      <c r="AR354" s="258"/>
      <c r="AS354" s="258"/>
      <c r="AT354" s="258"/>
      <c r="AU354" s="258"/>
      <c r="AV354" s="258"/>
      <c r="AW354" s="258"/>
      <c r="AX354" s="258"/>
      <c r="AY354" s="258"/>
      <c r="AZ354" s="258"/>
      <c r="BA354" s="258"/>
      <c r="BB354" s="258"/>
      <c r="BC354" s="258"/>
      <c r="BD354" s="258"/>
      <c r="BE354" s="258"/>
      <c r="BF354" s="258"/>
      <c r="BG354" s="258"/>
      <c r="BH354" s="258"/>
      <c r="BI354" s="258"/>
      <c r="BJ354" s="258"/>
    </row>
    <row r="355" spans="1:62" ht="18" customHeight="1" x14ac:dyDescent="0.15">
      <c r="A355" s="78"/>
      <c r="B355" s="25"/>
      <c r="C355" s="282"/>
      <c r="D355" s="283"/>
      <c r="E355" s="283"/>
      <c r="F355" s="422" t="s">
        <v>76</v>
      </c>
      <c r="G355" s="422"/>
      <c r="H355" s="423"/>
      <c r="I355" s="28"/>
      <c r="J355" s="27"/>
      <c r="K355" s="13"/>
      <c r="L355" s="324"/>
      <c r="M355" s="28"/>
      <c r="N355" s="28"/>
      <c r="O355" s="397"/>
      <c r="P355" s="397"/>
      <c r="Q355" s="397"/>
      <c r="R355" s="398"/>
      <c r="S355" s="398"/>
      <c r="T355" s="398"/>
      <c r="U355" s="17"/>
      <c r="V355" s="28"/>
      <c r="W355" s="282"/>
      <c r="X355" s="283"/>
      <c r="Y355" s="283"/>
      <c r="Z355" s="280" t="s">
        <v>76</v>
      </c>
      <c r="AA355" s="281"/>
      <c r="AB355" s="28"/>
      <c r="AC355" s="282"/>
      <c r="AD355" s="283"/>
      <c r="AE355" s="283"/>
      <c r="AF355" s="280" t="s">
        <v>76</v>
      </c>
      <c r="AG355" s="281"/>
      <c r="AH355" s="202"/>
      <c r="AK355" s="258"/>
      <c r="AL355" s="258"/>
      <c r="AM355" s="258"/>
      <c r="AN355" s="258"/>
      <c r="AO355" s="258"/>
      <c r="AP355" s="258"/>
      <c r="AQ355" s="258"/>
      <c r="AR355" s="258"/>
      <c r="AS355" s="258"/>
      <c r="AT355" s="258"/>
      <c r="AU355" s="258"/>
      <c r="AV355" s="258"/>
      <c r="AW355" s="258"/>
      <c r="AX355" s="258"/>
      <c r="AY355" s="258"/>
      <c r="AZ355" s="258"/>
      <c r="BA355" s="258"/>
      <c r="BB355" s="258"/>
      <c r="BC355" s="258"/>
      <c r="BD355" s="258"/>
      <c r="BE355" s="258"/>
      <c r="BF355" s="258"/>
      <c r="BG355" s="258"/>
      <c r="BH355" s="258"/>
      <c r="BI355" s="258"/>
      <c r="BJ355" s="258"/>
    </row>
    <row r="356" spans="1:62" ht="21.75" customHeight="1" x14ac:dyDescent="0.15">
      <c r="A356" s="78"/>
      <c r="B356" s="25"/>
      <c r="C356" s="30" t="s">
        <v>100</v>
      </c>
      <c r="D356" s="30"/>
      <c r="E356" s="30"/>
      <c r="F356" s="13"/>
      <c r="G356" s="13"/>
      <c r="H356" s="13"/>
      <c r="I356" s="13"/>
      <c r="J356" s="181"/>
      <c r="K356" s="13"/>
      <c r="L356" s="324"/>
      <c r="M356" s="13"/>
      <c r="N356" s="164"/>
      <c r="O356" s="13"/>
      <c r="P356" s="13"/>
      <c r="Q356" s="13"/>
      <c r="R356" s="13"/>
      <c r="S356" s="13"/>
      <c r="T356" s="13"/>
      <c r="U356" s="13"/>
      <c r="V356" s="164"/>
      <c r="W356" s="658" t="s">
        <v>362</v>
      </c>
      <c r="X356" s="318"/>
      <c r="Y356" s="318"/>
      <c r="Z356" s="318"/>
      <c r="AA356" s="319"/>
      <c r="AB356" s="164"/>
      <c r="AC356" s="658" t="s">
        <v>324</v>
      </c>
      <c r="AD356" s="318"/>
      <c r="AE356" s="318"/>
      <c r="AF356" s="318"/>
      <c r="AG356" s="319"/>
      <c r="AH356" s="23"/>
    </row>
    <row r="357" spans="1:62" ht="18" customHeight="1" x14ac:dyDescent="0.15">
      <c r="A357" s="78"/>
      <c r="B357" s="25"/>
      <c r="C357" s="30" t="s">
        <v>101</v>
      </c>
      <c r="D357" s="13"/>
      <c r="E357" s="13"/>
      <c r="F357" s="13"/>
      <c r="G357" s="13"/>
      <c r="H357" s="13"/>
      <c r="I357" s="13"/>
      <c r="J357" s="181"/>
      <c r="K357" s="13"/>
      <c r="L357" s="156"/>
      <c r="M357" s="13"/>
      <c r="N357" s="164"/>
      <c r="O357" s="284" t="s">
        <v>363</v>
      </c>
      <c r="P357" s="285"/>
      <c r="Q357" s="285"/>
      <c r="R357" s="285"/>
      <c r="S357" s="285"/>
      <c r="T357" s="286"/>
      <c r="U357" s="13"/>
      <c r="V357" s="39"/>
      <c r="W357" s="282"/>
      <c r="X357" s="283"/>
      <c r="Y357" s="283"/>
      <c r="Z357" s="280" t="s">
        <v>76</v>
      </c>
      <c r="AA357" s="281"/>
      <c r="AB357" s="39"/>
      <c r="AC357" s="282"/>
      <c r="AD357" s="283"/>
      <c r="AE357" s="283"/>
      <c r="AF357" s="280" t="s">
        <v>76</v>
      </c>
      <c r="AG357" s="281"/>
      <c r="AH357" s="202"/>
      <c r="AK357" s="270" t="str">
        <f>IF(AJ340=1,IF(C355=(G358+G359+G361+G362+G364+G365),"","「②受入実績」と「受入品目の内訳」の合計を一致させてください。"),"")</f>
        <v/>
      </c>
      <c r="AL357" s="274"/>
      <c r="AM357" s="274"/>
      <c r="AN357" s="274"/>
      <c r="AO357" s="274"/>
      <c r="AP357" s="274"/>
      <c r="AQ357" s="274"/>
      <c r="AR357" s="274"/>
      <c r="AS357" s="274"/>
      <c r="AT357" s="274"/>
      <c r="AU357" s="274"/>
      <c r="AV357" s="274"/>
      <c r="AW357" s="274"/>
      <c r="AX357" s="274"/>
      <c r="AY357" s="274"/>
      <c r="AZ357" s="274"/>
      <c r="BA357" s="274"/>
      <c r="BB357" s="274"/>
      <c r="BC357" s="274"/>
      <c r="BD357" s="274"/>
      <c r="BE357" s="274"/>
      <c r="BF357" s="274"/>
      <c r="BG357" s="274"/>
      <c r="BH357" s="274"/>
      <c r="BI357" s="274"/>
      <c r="BJ357" s="274"/>
    </row>
    <row r="358" spans="1:62" ht="21.75" customHeight="1" x14ac:dyDescent="0.15">
      <c r="A358" s="78"/>
      <c r="B358" s="25"/>
      <c r="C358" s="13"/>
      <c r="D358" s="475" t="s">
        <v>102</v>
      </c>
      <c r="E358" s="475"/>
      <c r="F358" s="475"/>
      <c r="G358" s="709"/>
      <c r="H358" s="709"/>
      <c r="I358" s="709"/>
      <c r="J358" s="37" t="s">
        <v>85</v>
      </c>
      <c r="K358" s="13"/>
      <c r="L358" s="31"/>
      <c r="M358" s="13"/>
      <c r="N358" s="39"/>
      <c r="O358" s="282"/>
      <c r="P358" s="283"/>
      <c r="Q358" s="283"/>
      <c r="R358" s="422" t="s">
        <v>76</v>
      </c>
      <c r="S358" s="422"/>
      <c r="T358" s="423"/>
      <c r="U358" s="13"/>
      <c r="V358" s="164"/>
      <c r="W358" s="658" t="s">
        <v>364</v>
      </c>
      <c r="X358" s="318"/>
      <c r="Y358" s="318"/>
      <c r="Z358" s="318"/>
      <c r="AA358" s="319"/>
      <c r="AB358" s="164"/>
      <c r="AC358" s="658" t="s">
        <v>325</v>
      </c>
      <c r="AD358" s="318"/>
      <c r="AE358" s="318"/>
      <c r="AF358" s="318"/>
      <c r="AG358" s="319"/>
      <c r="AH358" s="199"/>
      <c r="AK358" s="274"/>
      <c r="AL358" s="274"/>
      <c r="AM358" s="274"/>
      <c r="AN358" s="274"/>
      <c r="AO358" s="274"/>
      <c r="AP358" s="274"/>
      <c r="AQ358" s="274"/>
      <c r="AR358" s="274"/>
      <c r="AS358" s="274"/>
      <c r="AT358" s="274"/>
      <c r="AU358" s="274"/>
      <c r="AV358" s="274"/>
      <c r="AW358" s="274"/>
      <c r="AX358" s="274"/>
      <c r="AY358" s="274"/>
      <c r="AZ358" s="274"/>
      <c r="BA358" s="274"/>
      <c r="BB358" s="274"/>
      <c r="BC358" s="274"/>
      <c r="BD358" s="274"/>
      <c r="BE358" s="274"/>
      <c r="BF358" s="274"/>
      <c r="BG358" s="274"/>
      <c r="BH358" s="274"/>
      <c r="BI358" s="274"/>
      <c r="BJ358" s="274"/>
    </row>
    <row r="359" spans="1:62" ht="18" customHeight="1" x14ac:dyDescent="0.15">
      <c r="A359" s="78"/>
      <c r="B359" s="25"/>
      <c r="C359" s="13"/>
      <c r="D359" s="475" t="s">
        <v>103</v>
      </c>
      <c r="E359" s="475"/>
      <c r="F359" s="475"/>
      <c r="G359" s="421"/>
      <c r="H359" s="421"/>
      <c r="I359" s="421"/>
      <c r="J359" s="37" t="s">
        <v>85</v>
      </c>
      <c r="K359" s="13"/>
      <c r="L359" s="13"/>
      <c r="M359" s="13"/>
      <c r="N359" s="164"/>
      <c r="O359" s="510" t="s">
        <v>249</v>
      </c>
      <c r="P359" s="510"/>
      <c r="Q359" s="510"/>
      <c r="R359" s="510"/>
      <c r="S359" s="510"/>
      <c r="T359" s="510"/>
      <c r="U359" s="13"/>
      <c r="V359" s="28"/>
      <c r="W359" s="282"/>
      <c r="X359" s="283"/>
      <c r="Y359" s="283"/>
      <c r="Z359" s="280" t="s">
        <v>76</v>
      </c>
      <c r="AA359" s="281"/>
      <c r="AB359" s="28"/>
      <c r="AC359" s="282"/>
      <c r="AD359" s="283"/>
      <c r="AE359" s="283"/>
      <c r="AF359" s="280" t="s">
        <v>76</v>
      </c>
      <c r="AG359" s="281"/>
      <c r="AH359" s="6"/>
      <c r="AK359" s="251"/>
      <c r="AL359" s="251"/>
      <c r="AM359" s="251"/>
      <c r="AN359" s="251"/>
      <c r="AO359" s="251"/>
      <c r="AP359" s="251"/>
      <c r="AQ359" s="251"/>
      <c r="AR359" s="251"/>
      <c r="AS359" s="251"/>
      <c r="AT359" s="251"/>
    </row>
    <row r="360" spans="1:62" ht="21.75" customHeight="1" x14ac:dyDescent="0.15">
      <c r="A360" s="78"/>
      <c r="B360" s="25"/>
      <c r="C360" s="30" t="s">
        <v>104</v>
      </c>
      <c r="D360" s="13"/>
      <c r="E360" s="13"/>
      <c r="F360" s="13"/>
      <c r="G360" s="196"/>
      <c r="H360" s="196"/>
      <c r="I360" s="196"/>
      <c r="J360" s="181"/>
      <c r="K360" s="13"/>
      <c r="L360" s="13"/>
      <c r="M360" s="13"/>
      <c r="N360" s="164"/>
      <c r="O360" s="511"/>
      <c r="P360" s="511"/>
      <c r="Q360" s="511"/>
      <c r="R360" s="511"/>
      <c r="S360" s="511"/>
      <c r="T360" s="511"/>
      <c r="V360" s="8"/>
      <c r="W360" s="658" t="s">
        <v>365</v>
      </c>
      <c r="X360" s="318"/>
      <c r="Y360" s="318"/>
      <c r="Z360" s="318"/>
      <c r="AA360" s="319"/>
      <c r="AB360" s="8"/>
      <c r="AC360" s="658" t="s">
        <v>326</v>
      </c>
      <c r="AD360" s="318"/>
      <c r="AE360" s="318"/>
      <c r="AF360" s="318"/>
      <c r="AG360" s="319"/>
      <c r="AH360" s="23"/>
      <c r="AK360" s="251"/>
      <c r="AL360" s="251"/>
      <c r="AM360" s="251"/>
      <c r="AN360" s="251"/>
      <c r="AO360" s="251"/>
      <c r="AP360" s="251"/>
      <c r="AQ360" s="251"/>
      <c r="AR360" s="251"/>
      <c r="AS360" s="251"/>
      <c r="AT360" s="251"/>
    </row>
    <row r="361" spans="1:62" ht="18" customHeight="1" x14ac:dyDescent="0.15">
      <c r="A361" s="78"/>
      <c r="B361" s="25"/>
      <c r="C361" s="13"/>
      <c r="D361" s="475" t="s">
        <v>105</v>
      </c>
      <c r="E361" s="475"/>
      <c r="F361" s="475"/>
      <c r="G361" s="709"/>
      <c r="H361" s="709"/>
      <c r="I361" s="709"/>
      <c r="J361" s="37" t="s">
        <v>85</v>
      </c>
      <c r="K361" s="13"/>
      <c r="L361" s="13"/>
      <c r="M361" s="13"/>
      <c r="N361" s="164"/>
      <c r="O361" s="511"/>
      <c r="P361" s="511"/>
      <c r="Q361" s="511"/>
      <c r="R361" s="511"/>
      <c r="S361" s="511"/>
      <c r="T361" s="511"/>
      <c r="U361" s="143"/>
      <c r="V361" s="28"/>
      <c r="W361" s="282"/>
      <c r="X361" s="283"/>
      <c r="Y361" s="283"/>
      <c r="Z361" s="280" t="s">
        <v>76</v>
      </c>
      <c r="AA361" s="281"/>
      <c r="AB361" s="28"/>
      <c r="AC361" s="282"/>
      <c r="AD361" s="283"/>
      <c r="AE361" s="283"/>
      <c r="AF361" s="280" t="s">
        <v>76</v>
      </c>
      <c r="AG361" s="281"/>
      <c r="AH361" s="23"/>
      <c r="AL361" s="251"/>
      <c r="AM361" s="251"/>
      <c r="AN361" s="251"/>
      <c r="AO361" s="251"/>
      <c r="AP361" s="251"/>
      <c r="AQ361" s="251"/>
      <c r="AR361" s="251"/>
      <c r="AS361" s="251"/>
      <c r="AT361" s="251"/>
    </row>
    <row r="362" spans="1:62" ht="21.75" customHeight="1" x14ac:dyDescent="0.15">
      <c r="A362" s="78"/>
      <c r="B362" s="25"/>
      <c r="C362" s="13"/>
      <c r="D362" s="475" t="s">
        <v>106</v>
      </c>
      <c r="E362" s="475"/>
      <c r="F362" s="475"/>
      <c r="G362" s="421"/>
      <c r="H362" s="421"/>
      <c r="I362" s="421"/>
      <c r="J362" s="37" t="s">
        <v>85</v>
      </c>
      <c r="K362" s="13"/>
      <c r="L362" s="13"/>
      <c r="M362" s="143"/>
      <c r="N362" s="40"/>
      <c r="O362" s="143"/>
      <c r="P362" s="143"/>
      <c r="Q362" s="143"/>
      <c r="R362" s="143"/>
      <c r="S362" s="13"/>
      <c r="T362" s="13"/>
      <c r="U362" s="13"/>
      <c r="V362" s="164"/>
      <c r="W362" s="658" t="s">
        <v>366</v>
      </c>
      <c r="X362" s="318"/>
      <c r="Y362" s="318"/>
      <c r="Z362" s="318"/>
      <c r="AA362" s="319"/>
      <c r="AB362" s="164"/>
      <c r="AC362" s="658" t="s">
        <v>327</v>
      </c>
      <c r="AD362" s="318"/>
      <c r="AE362" s="318"/>
      <c r="AF362" s="318"/>
      <c r="AG362" s="319"/>
      <c r="AH362" s="23"/>
      <c r="AK362" s="251"/>
      <c r="AL362" s="251"/>
      <c r="AM362" s="251"/>
      <c r="AN362" s="251"/>
      <c r="AO362" s="251"/>
      <c r="AP362" s="251"/>
      <c r="AQ362" s="251"/>
      <c r="AR362" s="251"/>
      <c r="AS362" s="251"/>
      <c r="AT362" s="251"/>
    </row>
    <row r="363" spans="1:62" ht="18" customHeight="1" x14ac:dyDescent="0.15">
      <c r="A363" s="78"/>
      <c r="B363" s="25"/>
      <c r="C363" s="30" t="s">
        <v>107</v>
      </c>
      <c r="D363" s="13"/>
      <c r="E363" s="13"/>
      <c r="F363" s="13"/>
      <c r="G363" s="196"/>
      <c r="H363" s="196"/>
      <c r="I363" s="196"/>
      <c r="J363" s="181"/>
      <c r="K363" s="164"/>
      <c r="L363" s="13"/>
      <c r="M363" s="181"/>
      <c r="N363" s="22"/>
      <c r="O363" s="661" t="s">
        <v>367</v>
      </c>
      <c r="P363" s="662"/>
      <c r="Q363" s="662"/>
      <c r="R363" s="662"/>
      <c r="S363" s="662"/>
      <c r="T363" s="663"/>
      <c r="U363" s="13"/>
      <c r="V363" s="28"/>
      <c r="W363" s="282"/>
      <c r="X363" s="283"/>
      <c r="Y363" s="283"/>
      <c r="Z363" s="280" t="s">
        <v>76</v>
      </c>
      <c r="AA363" s="281"/>
      <c r="AB363" s="28"/>
      <c r="AC363" s="282"/>
      <c r="AD363" s="283"/>
      <c r="AE363" s="283"/>
      <c r="AF363" s="280" t="s">
        <v>76</v>
      </c>
      <c r="AG363" s="281"/>
      <c r="AH363" s="6"/>
      <c r="AK363" s="251"/>
      <c r="AL363" s="251"/>
      <c r="AM363" s="251"/>
      <c r="AN363" s="251"/>
      <c r="AO363" s="251"/>
      <c r="AP363" s="251"/>
      <c r="AQ363" s="251"/>
      <c r="AR363" s="251"/>
      <c r="AS363" s="251"/>
      <c r="AT363" s="251"/>
    </row>
    <row r="364" spans="1:62" ht="21.75" customHeight="1" x14ac:dyDescent="0.15">
      <c r="A364" s="78"/>
      <c r="B364" s="25"/>
      <c r="C364" s="13"/>
      <c r="D364" s="475" t="s">
        <v>108</v>
      </c>
      <c r="E364" s="475"/>
      <c r="F364" s="475"/>
      <c r="G364" s="709"/>
      <c r="H364" s="709"/>
      <c r="I364" s="709"/>
      <c r="J364" s="30" t="s">
        <v>85</v>
      </c>
      <c r="K364" s="164"/>
      <c r="L364" s="13"/>
      <c r="M364" s="13"/>
      <c r="N364" s="13"/>
      <c r="O364" s="282"/>
      <c r="P364" s="283"/>
      <c r="Q364" s="283"/>
      <c r="R364" s="710" t="s">
        <v>76</v>
      </c>
      <c r="S364" s="710"/>
      <c r="T364" s="711"/>
      <c r="U364" s="13"/>
      <c r="V364" s="43"/>
      <c r="W364" s="658" t="s">
        <v>368</v>
      </c>
      <c r="X364" s="318"/>
      <c r="Y364" s="318"/>
      <c r="Z364" s="318"/>
      <c r="AA364" s="319"/>
      <c r="AB364" s="43"/>
      <c r="AC364" s="658" t="s">
        <v>328</v>
      </c>
      <c r="AD364" s="318"/>
      <c r="AE364" s="318"/>
      <c r="AF364" s="318"/>
      <c r="AG364" s="319"/>
      <c r="AH364" s="23"/>
      <c r="AK364" s="251"/>
      <c r="AL364" s="251"/>
      <c r="AM364" s="251"/>
      <c r="AN364" s="251"/>
      <c r="AO364" s="251"/>
      <c r="AP364" s="251"/>
      <c r="AQ364" s="251"/>
      <c r="AR364" s="251"/>
      <c r="AS364" s="251"/>
      <c r="AT364" s="251"/>
    </row>
    <row r="365" spans="1:62" ht="18" customHeight="1" x14ac:dyDescent="0.15">
      <c r="A365" s="78"/>
      <c r="B365" s="25"/>
      <c r="C365" s="13"/>
      <c r="D365" s="475" t="s">
        <v>109</v>
      </c>
      <c r="E365" s="475"/>
      <c r="F365" s="475"/>
      <c r="G365" s="421"/>
      <c r="H365" s="421"/>
      <c r="I365" s="421"/>
      <c r="J365" s="30" t="s">
        <v>85</v>
      </c>
      <c r="K365" s="164"/>
      <c r="L365" s="13"/>
      <c r="M365" s="212" t="s">
        <v>346</v>
      </c>
      <c r="N365" s="143"/>
      <c r="O365" s="143"/>
      <c r="P365" s="143"/>
      <c r="Q365" s="143"/>
      <c r="R365" s="143"/>
      <c r="S365" s="13"/>
      <c r="T365" s="13"/>
      <c r="U365" s="13"/>
      <c r="V365" s="7"/>
      <c r="W365" s="282"/>
      <c r="X365" s="283"/>
      <c r="Y365" s="283"/>
      <c r="Z365" s="422" t="s">
        <v>76</v>
      </c>
      <c r="AA365" s="423"/>
      <c r="AB365" s="7"/>
      <c r="AC365" s="282"/>
      <c r="AD365" s="283"/>
      <c r="AE365" s="283"/>
      <c r="AF365" s="422" t="s">
        <v>76</v>
      </c>
      <c r="AG365" s="423"/>
      <c r="AH365" s="23"/>
      <c r="AK365" s="251"/>
      <c r="AL365" s="251"/>
      <c r="AM365" s="251"/>
      <c r="AN365" s="251"/>
      <c r="AO365" s="251"/>
      <c r="AP365" s="251"/>
      <c r="AQ365" s="251"/>
      <c r="AR365" s="251"/>
    </row>
    <row r="366" spans="1:62" ht="21.75" customHeight="1" x14ac:dyDescent="0.15">
      <c r="A366" s="78"/>
      <c r="B366" s="25"/>
      <c r="C366" s="13"/>
      <c r="D366" s="13"/>
      <c r="E366" s="13"/>
      <c r="F366" s="13"/>
      <c r="G366" s="13"/>
      <c r="H366" s="13"/>
      <c r="I366" s="13"/>
      <c r="J366" s="13"/>
      <c r="K366" s="22"/>
      <c r="L366" s="29"/>
      <c r="M366" s="425" t="s">
        <v>283</v>
      </c>
      <c r="N366" s="426"/>
      <c r="O366" s="426"/>
      <c r="P366" s="426"/>
      <c r="Q366" s="426"/>
      <c r="R366" s="706"/>
      <c r="S366" s="13"/>
      <c r="T366" s="36"/>
      <c r="U366" s="36"/>
      <c r="V366" s="42"/>
      <c r="W366" s="658" t="s">
        <v>369</v>
      </c>
      <c r="X366" s="318"/>
      <c r="Y366" s="467"/>
      <c r="Z366" s="467"/>
      <c r="AA366" s="468"/>
      <c r="AB366" s="42"/>
      <c r="AC366" s="658" t="s">
        <v>329</v>
      </c>
      <c r="AD366" s="318"/>
      <c r="AE366" s="467"/>
      <c r="AF366" s="467"/>
      <c r="AG366" s="468"/>
      <c r="AH366" s="203"/>
      <c r="AK366" s="251"/>
      <c r="AL366" s="251"/>
      <c r="AM366" s="251"/>
      <c r="AN366" s="251"/>
      <c r="AO366" s="251"/>
      <c r="AP366" s="251"/>
      <c r="AQ366" s="251"/>
      <c r="AR366" s="251"/>
      <c r="AS366" s="251"/>
      <c r="AT366" s="251"/>
      <c r="AU366" s="251"/>
      <c r="AV366" s="251"/>
      <c r="AW366" s="251"/>
      <c r="AX366" s="251"/>
      <c r="AY366" s="251"/>
      <c r="AZ366" s="251"/>
      <c r="BA366" s="251"/>
      <c r="BB366" s="251"/>
      <c r="BC366" s="251"/>
      <c r="BD366" s="251"/>
      <c r="BE366" s="251"/>
      <c r="BF366" s="251"/>
      <c r="BG366" s="251"/>
      <c r="BH366" s="251"/>
      <c r="BI366" s="251"/>
      <c r="BJ366" s="251"/>
    </row>
    <row r="367" spans="1:62" ht="18" customHeight="1" x14ac:dyDescent="0.15">
      <c r="A367" s="78"/>
      <c r="B367" s="25"/>
      <c r="C367" s="13"/>
      <c r="D367" s="13"/>
      <c r="E367" s="13"/>
      <c r="F367" s="13"/>
      <c r="G367" s="13"/>
      <c r="H367" s="13"/>
      <c r="I367" s="13"/>
      <c r="J367" s="13"/>
      <c r="K367" s="13"/>
      <c r="L367" s="13"/>
      <c r="M367" s="368">
        <f>(C352+C355)-(O358+O364+V370)</f>
        <v>0</v>
      </c>
      <c r="N367" s="369"/>
      <c r="O367" s="369"/>
      <c r="P367" s="280" t="s">
        <v>73</v>
      </c>
      <c r="Q367" s="280"/>
      <c r="R367" s="281"/>
      <c r="T367" s="30"/>
      <c r="U367" s="13"/>
      <c r="V367" s="13"/>
      <c r="W367" s="282"/>
      <c r="X367" s="283"/>
      <c r="Y367" s="283"/>
      <c r="Z367" s="280" t="s">
        <v>76</v>
      </c>
      <c r="AA367" s="281"/>
      <c r="AB367" s="13"/>
      <c r="AC367" s="282"/>
      <c r="AD367" s="283"/>
      <c r="AE367" s="283"/>
      <c r="AF367" s="280" t="s">
        <v>76</v>
      </c>
      <c r="AG367" s="281"/>
      <c r="AH367" s="23"/>
      <c r="AK367" s="251"/>
      <c r="AL367" s="251"/>
      <c r="AM367" s="251"/>
      <c r="AN367" s="251"/>
      <c r="AO367" s="251"/>
      <c r="AP367" s="251"/>
      <c r="AQ367" s="251"/>
      <c r="AR367" s="251"/>
      <c r="AS367" s="251"/>
      <c r="AT367" s="251"/>
      <c r="AU367" s="251"/>
      <c r="AV367" s="251"/>
      <c r="AW367" s="251"/>
      <c r="AX367" s="251"/>
      <c r="AY367" s="251"/>
      <c r="AZ367" s="251"/>
      <c r="BA367" s="251"/>
      <c r="BB367" s="251"/>
      <c r="BC367" s="251"/>
      <c r="BD367" s="251"/>
      <c r="BE367" s="251"/>
      <c r="BF367" s="251"/>
      <c r="BG367" s="251"/>
      <c r="BH367" s="251"/>
      <c r="BI367" s="251"/>
      <c r="BJ367" s="251"/>
    </row>
    <row r="368" spans="1:62" ht="9.9499999999999993" customHeight="1" x14ac:dyDescent="0.15">
      <c r="B368" s="25"/>
      <c r="C368" s="13"/>
      <c r="D368" s="13"/>
      <c r="E368" s="13"/>
      <c r="F368" s="13"/>
      <c r="G368" s="13"/>
      <c r="H368" s="13"/>
      <c r="I368" s="13"/>
      <c r="J368" s="13"/>
      <c r="K368" s="13"/>
      <c r="L368" s="13"/>
      <c r="M368" s="13"/>
      <c r="N368" s="13"/>
      <c r="O368" s="30" t="s">
        <v>279</v>
      </c>
      <c r="P368" s="32"/>
      <c r="Q368" s="32"/>
      <c r="R368" s="32"/>
      <c r="S368" s="30"/>
      <c r="T368" s="30"/>
      <c r="U368" s="13"/>
      <c r="V368" s="89" t="s">
        <v>296</v>
      </c>
      <c r="W368" s="89"/>
      <c r="X368" s="80"/>
      <c r="Y368" s="80"/>
      <c r="Z368" s="80"/>
      <c r="AA368" s="80"/>
      <c r="AB368" s="13"/>
      <c r="AC368" s="89" t="s">
        <v>296</v>
      </c>
      <c r="AD368" s="80"/>
      <c r="AE368" s="80"/>
      <c r="AF368" s="80"/>
      <c r="AG368" s="80"/>
      <c r="AH368" s="80"/>
      <c r="AI368" s="5"/>
      <c r="AJ368" s="265"/>
      <c r="AK368" s="251"/>
      <c r="AL368" s="251"/>
      <c r="AM368" s="251"/>
      <c r="AN368" s="251"/>
      <c r="AO368" s="251"/>
      <c r="AP368" s="251"/>
      <c r="AQ368" s="251"/>
      <c r="AR368" s="251"/>
      <c r="AS368" s="251"/>
      <c r="AT368" s="251"/>
      <c r="AU368" s="251"/>
      <c r="AV368" s="251"/>
      <c r="AW368" s="251"/>
      <c r="AX368" s="251"/>
      <c r="AY368" s="251"/>
      <c r="AZ368" s="251"/>
      <c r="BA368" s="251"/>
      <c r="BB368" s="251"/>
      <c r="BC368" s="251"/>
      <c r="BD368" s="251"/>
      <c r="BE368" s="251"/>
      <c r="BF368" s="251"/>
      <c r="BG368" s="251"/>
      <c r="BH368" s="251"/>
      <c r="BI368" s="251"/>
    </row>
    <row r="369" spans="1:64" ht="22.5" customHeight="1" x14ac:dyDescent="0.15">
      <c r="B369" s="25"/>
      <c r="C369" s="13"/>
      <c r="D369" s="87"/>
      <c r="E369" s="87"/>
      <c r="F369" s="87"/>
      <c r="G369" s="87"/>
      <c r="H369" s="87"/>
      <c r="I369" s="87"/>
      <c r="J369" s="87"/>
      <c r="K369" s="87"/>
      <c r="L369" s="87"/>
      <c r="M369" s="87"/>
      <c r="N369" s="87"/>
      <c r="O369" s="80"/>
      <c r="P369" s="217"/>
      <c r="Q369" s="217"/>
      <c r="R369" s="217"/>
      <c r="S369" s="217"/>
      <c r="T369" s="217"/>
      <c r="U369" s="217"/>
      <c r="V369" s="547" t="s">
        <v>304</v>
      </c>
      <c r="W369" s="548"/>
      <c r="X369" s="548"/>
      <c r="Y369" s="548"/>
      <c r="Z369" s="548"/>
      <c r="AA369" s="660"/>
      <c r="AB369" s="13"/>
      <c r="AC369" s="547" t="s">
        <v>318</v>
      </c>
      <c r="AD369" s="548"/>
      <c r="AE369" s="548"/>
      <c r="AF369" s="548"/>
      <c r="AG369" s="548"/>
      <c r="AH369" s="548"/>
      <c r="AI369" s="5"/>
      <c r="AJ369" s="265"/>
      <c r="AK369" s="251"/>
      <c r="AL369" s="251"/>
      <c r="AM369" s="251"/>
      <c r="AN369" s="251"/>
      <c r="AO369" s="251"/>
      <c r="AP369" s="251"/>
      <c r="AQ369" s="251"/>
      <c r="AR369" s="251"/>
      <c r="AS369" s="251"/>
      <c r="AT369" s="251"/>
      <c r="AU369" s="251"/>
      <c r="AV369" s="251"/>
      <c r="AW369" s="251"/>
      <c r="AX369" s="251"/>
      <c r="AY369" s="251"/>
      <c r="AZ369" s="251"/>
      <c r="BA369" s="251"/>
      <c r="BB369" s="251"/>
      <c r="BC369" s="251"/>
      <c r="BD369" s="251"/>
      <c r="BE369" s="251"/>
      <c r="BF369" s="251"/>
      <c r="BG369" s="251"/>
      <c r="BH369" s="251"/>
      <c r="BI369" s="251"/>
    </row>
    <row r="370" spans="1:64" ht="18" customHeight="1" x14ac:dyDescent="0.15">
      <c r="B370" s="25"/>
      <c r="C370" s="13"/>
      <c r="D370" s="87"/>
      <c r="E370" s="87"/>
      <c r="F370" s="87"/>
      <c r="G370" s="87"/>
      <c r="H370" s="87"/>
      <c r="I370" s="87"/>
      <c r="J370" s="87"/>
      <c r="K370" s="87"/>
      <c r="L370" s="87"/>
      <c r="M370" s="87"/>
      <c r="N370" s="87"/>
      <c r="O370" s="217"/>
      <c r="P370" s="217"/>
      <c r="Q370" s="217"/>
      <c r="R370" s="217"/>
      <c r="S370" s="217"/>
      <c r="T370" s="217"/>
      <c r="U370" s="217"/>
      <c r="V370" s="368">
        <f>W353+W355+W357+W359+W361+W363+W365+W367</f>
        <v>0</v>
      </c>
      <c r="W370" s="369"/>
      <c r="X370" s="369"/>
      <c r="Y370" s="422" t="s">
        <v>76</v>
      </c>
      <c r="Z370" s="422"/>
      <c r="AA370" s="423"/>
      <c r="AB370" s="13"/>
      <c r="AC370" s="368">
        <f>V370-(AC353+AC355+AC357+AC359+AC361+AC363+AC365+AC367)</f>
        <v>0</v>
      </c>
      <c r="AD370" s="369"/>
      <c r="AE370" s="369"/>
      <c r="AF370" s="422" t="s">
        <v>76</v>
      </c>
      <c r="AG370" s="422"/>
      <c r="AH370" s="422"/>
      <c r="AI370" s="5"/>
      <c r="AJ370" s="265"/>
      <c r="AK370" s="251"/>
      <c r="AL370" s="251"/>
      <c r="AM370" s="251"/>
      <c r="AN370" s="251"/>
      <c r="AO370" s="251"/>
      <c r="AP370" s="251"/>
      <c r="AQ370" s="251"/>
      <c r="AR370" s="251"/>
      <c r="AS370" s="251"/>
      <c r="AT370" s="251"/>
      <c r="AU370" s="251"/>
      <c r="AV370" s="251"/>
      <c r="AW370" s="251"/>
      <c r="AX370" s="251"/>
      <c r="AY370" s="251"/>
      <c r="AZ370" s="251"/>
      <c r="BA370" s="251"/>
      <c r="BB370" s="251"/>
      <c r="BC370" s="251"/>
      <c r="BD370" s="251"/>
      <c r="BE370" s="251"/>
      <c r="BF370" s="251"/>
      <c r="BG370" s="251"/>
      <c r="BH370" s="251"/>
      <c r="BI370" s="251"/>
    </row>
    <row r="371" spans="1:64" ht="9.9499999999999993" customHeight="1" x14ac:dyDescent="0.15">
      <c r="B371" s="25"/>
      <c r="C371" s="13"/>
      <c r="D371" s="13"/>
      <c r="E371" s="13"/>
      <c r="F371" s="13"/>
      <c r="G371" s="13"/>
      <c r="H371" s="13"/>
      <c r="I371" s="13"/>
      <c r="J371" s="13"/>
      <c r="K371" s="13"/>
      <c r="L371" s="13"/>
      <c r="M371" s="13"/>
      <c r="N371" s="13"/>
      <c r="O371" s="13"/>
      <c r="P371" s="30"/>
      <c r="Q371" s="13"/>
      <c r="R371" s="13"/>
      <c r="S371" s="13"/>
      <c r="T371" s="30"/>
      <c r="U371" s="13"/>
      <c r="V371" s="13"/>
      <c r="W371" s="13"/>
      <c r="X371" s="13"/>
      <c r="Y371" s="13"/>
      <c r="Z371" s="13"/>
      <c r="AA371" s="13"/>
      <c r="AB371" s="13"/>
      <c r="AC371" s="13"/>
      <c r="AD371" s="13"/>
      <c r="AE371" s="13"/>
      <c r="AF371" s="13"/>
      <c r="AG371" s="13"/>
      <c r="AH371" s="23"/>
      <c r="AK371" s="251"/>
      <c r="AL371" s="251"/>
      <c r="AM371" s="251"/>
      <c r="AN371" s="251"/>
      <c r="AO371" s="251"/>
      <c r="AP371" s="251"/>
      <c r="AQ371" s="251"/>
      <c r="AR371" s="251"/>
      <c r="AS371" s="251"/>
      <c r="AT371" s="251"/>
      <c r="AU371" s="251"/>
      <c r="AV371" s="251"/>
      <c r="AW371" s="251"/>
      <c r="AX371" s="251"/>
      <c r="AY371" s="251"/>
      <c r="AZ371" s="251"/>
      <c r="BA371" s="251"/>
      <c r="BB371" s="251"/>
      <c r="BC371" s="251"/>
      <c r="BD371" s="251"/>
      <c r="BE371" s="251"/>
      <c r="BF371" s="251"/>
      <c r="BG371" s="251"/>
      <c r="BH371" s="251"/>
      <c r="BI371" s="251"/>
      <c r="BJ371" s="251"/>
    </row>
    <row r="372" spans="1:64" ht="39.950000000000003" customHeight="1" x14ac:dyDescent="0.15">
      <c r="B372" s="442" t="s">
        <v>87</v>
      </c>
      <c r="C372" s="301" t="s">
        <v>90</v>
      </c>
      <c r="D372" s="302"/>
      <c r="E372" s="302"/>
      <c r="F372" s="302"/>
      <c r="G372" s="303"/>
      <c r="H372" s="304" t="s">
        <v>92</v>
      </c>
      <c r="I372" s="305"/>
      <c r="J372" s="305"/>
      <c r="K372" s="305"/>
      <c r="L372" s="305"/>
      <c r="M372" s="305"/>
      <c r="N372" s="447" t="s">
        <v>91</v>
      </c>
      <c r="O372" s="448"/>
      <c r="P372" s="448"/>
      <c r="Q372" s="448"/>
      <c r="R372" s="449"/>
      <c r="S372" s="456" t="s">
        <v>88</v>
      </c>
      <c r="T372" s="434" t="s">
        <v>93</v>
      </c>
      <c r="U372" s="435"/>
      <c r="V372" s="435"/>
      <c r="W372" s="435"/>
      <c r="X372" s="436"/>
      <c r="Y372" s="434" t="s">
        <v>92</v>
      </c>
      <c r="Z372" s="435"/>
      <c r="AA372" s="435"/>
      <c r="AB372" s="435"/>
      <c r="AC372" s="436"/>
      <c r="AD372" s="437" t="s">
        <v>91</v>
      </c>
      <c r="AE372" s="438"/>
      <c r="AF372" s="438"/>
      <c r="AG372" s="438"/>
      <c r="AH372" s="439"/>
      <c r="AL372" s="271" t="str">
        <f>IF((C352+C355)&gt;0,"「規格」欄、「再生材名称」欄は、貴社の価格表等で使用している分類名称を入力してください。「料金」は、整数で入力してください。「1,000～1,200」や「約500」のような入力はできません。幅がある場合は、平均値を入力してください。","")</f>
        <v/>
      </c>
      <c r="AM372" s="271"/>
      <c r="AN372" s="271"/>
      <c r="AO372" s="271"/>
      <c r="AP372" s="271"/>
      <c r="AQ372" s="271"/>
      <c r="AR372" s="271"/>
      <c r="AS372" s="271"/>
      <c r="AT372" s="271"/>
      <c r="AU372" s="271"/>
      <c r="AV372" s="271"/>
      <c r="AW372" s="271"/>
      <c r="AX372" s="271"/>
      <c r="AY372" s="271"/>
      <c r="AZ372" s="271"/>
      <c r="BA372" s="271"/>
      <c r="BB372" s="271"/>
      <c r="BC372" s="271"/>
      <c r="BD372" s="271"/>
      <c r="BE372" s="271"/>
      <c r="BF372" s="271"/>
      <c r="BG372" s="271"/>
      <c r="BH372" s="271"/>
      <c r="BI372" s="271"/>
      <c r="BJ372" s="271"/>
    </row>
    <row r="373" spans="1:64" ht="21.95" customHeight="1" x14ac:dyDescent="0.15">
      <c r="B373" s="443"/>
      <c r="C373" s="391"/>
      <c r="D373" s="392"/>
      <c r="E373" s="392"/>
      <c r="F373" s="392"/>
      <c r="G373" s="393"/>
      <c r="H373" s="385"/>
      <c r="I373" s="386"/>
      <c r="J373" s="386"/>
      <c r="K373" s="386"/>
      <c r="L373" s="386"/>
      <c r="M373" s="387"/>
      <c r="N373" s="388"/>
      <c r="O373" s="389"/>
      <c r="P373" s="389"/>
      <c r="Q373" s="389"/>
      <c r="R373" s="390"/>
      <c r="S373" s="457"/>
      <c r="T373" s="391"/>
      <c r="U373" s="392"/>
      <c r="V373" s="392"/>
      <c r="W373" s="392"/>
      <c r="X373" s="393"/>
      <c r="Y373" s="385"/>
      <c r="Z373" s="386"/>
      <c r="AA373" s="386"/>
      <c r="AB373" s="386"/>
      <c r="AC373" s="387"/>
      <c r="AD373" s="388"/>
      <c r="AE373" s="389"/>
      <c r="AF373" s="389"/>
      <c r="AG373" s="389"/>
      <c r="AH373" s="394"/>
      <c r="AK373" s="266"/>
      <c r="AL373" s="271"/>
      <c r="AM373" s="271"/>
      <c r="AN373" s="271"/>
      <c r="AO373" s="271"/>
      <c r="AP373" s="271"/>
      <c r="AQ373" s="271"/>
      <c r="AR373" s="271"/>
      <c r="AS373" s="271"/>
      <c r="AT373" s="271"/>
      <c r="AU373" s="271"/>
      <c r="AV373" s="271"/>
      <c r="AW373" s="271"/>
      <c r="AX373" s="271"/>
      <c r="AY373" s="271"/>
      <c r="AZ373" s="271"/>
      <c r="BA373" s="271"/>
      <c r="BB373" s="271"/>
      <c r="BC373" s="271"/>
      <c r="BD373" s="271"/>
      <c r="BE373" s="271"/>
      <c r="BF373" s="271"/>
      <c r="BG373" s="271"/>
      <c r="BH373" s="271"/>
      <c r="BI373" s="271"/>
      <c r="BJ373" s="271"/>
    </row>
    <row r="374" spans="1:64" ht="21.95" customHeight="1" x14ac:dyDescent="0.15">
      <c r="B374" s="443"/>
      <c r="C374" s="391"/>
      <c r="D374" s="392"/>
      <c r="E374" s="392"/>
      <c r="F374" s="392"/>
      <c r="G374" s="393"/>
      <c r="H374" s="385"/>
      <c r="I374" s="386"/>
      <c r="J374" s="386"/>
      <c r="K374" s="386"/>
      <c r="L374" s="386"/>
      <c r="M374" s="387"/>
      <c r="N374" s="388"/>
      <c r="O374" s="389"/>
      <c r="P374" s="389"/>
      <c r="Q374" s="389"/>
      <c r="R374" s="390"/>
      <c r="S374" s="457"/>
      <c r="T374" s="391"/>
      <c r="U374" s="392"/>
      <c r="V374" s="392"/>
      <c r="W374" s="392"/>
      <c r="X374" s="393"/>
      <c r="Y374" s="385"/>
      <c r="Z374" s="386"/>
      <c r="AA374" s="386"/>
      <c r="AB374" s="386"/>
      <c r="AC374" s="387"/>
      <c r="AD374" s="388"/>
      <c r="AE374" s="389"/>
      <c r="AF374" s="389"/>
      <c r="AG374" s="389"/>
      <c r="AH374" s="394"/>
      <c r="AK374" s="266"/>
      <c r="AL374" s="271"/>
      <c r="AM374" s="271"/>
      <c r="AN374" s="271"/>
      <c r="AO374" s="271"/>
      <c r="AP374" s="271"/>
      <c r="AQ374" s="271"/>
      <c r="AR374" s="271"/>
      <c r="AS374" s="271"/>
      <c r="AT374" s="271"/>
      <c r="AU374" s="271"/>
      <c r="AV374" s="271"/>
      <c r="AW374" s="271"/>
      <c r="AX374" s="271"/>
      <c r="AY374" s="271"/>
      <c r="AZ374" s="271"/>
      <c r="BA374" s="271"/>
      <c r="BB374" s="271"/>
      <c r="BC374" s="271"/>
      <c r="BD374" s="271"/>
      <c r="BE374" s="271"/>
      <c r="BF374" s="271"/>
      <c r="BG374" s="271"/>
      <c r="BH374" s="271"/>
      <c r="BI374" s="271"/>
      <c r="BJ374" s="271"/>
    </row>
    <row r="375" spans="1:64" ht="21.95" customHeight="1" x14ac:dyDescent="0.15">
      <c r="B375" s="443"/>
      <c r="C375" s="391"/>
      <c r="D375" s="392"/>
      <c r="E375" s="392"/>
      <c r="F375" s="392"/>
      <c r="G375" s="393"/>
      <c r="H375" s="385"/>
      <c r="I375" s="386"/>
      <c r="J375" s="386"/>
      <c r="K375" s="386"/>
      <c r="L375" s="386"/>
      <c r="M375" s="387"/>
      <c r="N375" s="388"/>
      <c r="O375" s="389"/>
      <c r="P375" s="389"/>
      <c r="Q375" s="389"/>
      <c r="R375" s="390"/>
      <c r="S375" s="457"/>
      <c r="T375" s="391"/>
      <c r="U375" s="392"/>
      <c r="V375" s="392"/>
      <c r="W375" s="392"/>
      <c r="X375" s="393"/>
      <c r="Y375" s="385"/>
      <c r="Z375" s="386"/>
      <c r="AA375" s="386"/>
      <c r="AB375" s="386"/>
      <c r="AC375" s="387"/>
      <c r="AD375" s="388"/>
      <c r="AE375" s="389"/>
      <c r="AF375" s="389"/>
      <c r="AG375" s="389"/>
      <c r="AH375" s="394"/>
      <c r="AL375" s="271" t="str">
        <f>IF((C352+C355)&gt;0,"「単位」欄は、枠をクリックすると▼ボタンが表示されるので、ボタンをクリックし対応する単位を選択してください。単位で「その他（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375" s="271"/>
      <c r="AN375" s="271"/>
      <c r="AO375" s="271"/>
      <c r="AP375" s="271"/>
      <c r="AQ375" s="271"/>
      <c r="AR375" s="271"/>
      <c r="AS375" s="271"/>
      <c r="AT375" s="271"/>
      <c r="AU375" s="271"/>
      <c r="AV375" s="271"/>
      <c r="AW375" s="271"/>
      <c r="AX375" s="271"/>
      <c r="AY375" s="271"/>
      <c r="AZ375" s="271"/>
      <c r="BA375" s="271"/>
      <c r="BB375" s="271"/>
      <c r="BC375" s="271"/>
      <c r="BD375" s="271"/>
      <c r="BE375" s="271"/>
      <c r="BF375" s="271"/>
      <c r="BG375" s="271"/>
      <c r="BH375" s="271"/>
      <c r="BI375" s="271"/>
      <c r="BJ375" s="271"/>
    </row>
    <row r="376" spans="1:64" ht="21.95" customHeight="1" x14ac:dyDescent="0.15">
      <c r="B376" s="443"/>
      <c r="C376" s="391"/>
      <c r="D376" s="392"/>
      <c r="E376" s="392"/>
      <c r="F376" s="392"/>
      <c r="G376" s="393"/>
      <c r="H376" s="385"/>
      <c r="I376" s="386"/>
      <c r="J376" s="386"/>
      <c r="K376" s="386"/>
      <c r="L376" s="386"/>
      <c r="M376" s="387"/>
      <c r="N376" s="388"/>
      <c r="O376" s="389"/>
      <c r="P376" s="389"/>
      <c r="Q376" s="389"/>
      <c r="R376" s="390"/>
      <c r="S376" s="457"/>
      <c r="T376" s="391"/>
      <c r="U376" s="392"/>
      <c r="V376" s="392"/>
      <c r="W376" s="392"/>
      <c r="X376" s="393"/>
      <c r="Y376" s="385"/>
      <c r="Z376" s="386"/>
      <c r="AA376" s="386"/>
      <c r="AB376" s="386"/>
      <c r="AC376" s="387"/>
      <c r="AD376" s="388"/>
      <c r="AE376" s="389"/>
      <c r="AF376" s="389"/>
      <c r="AG376" s="389"/>
      <c r="AH376" s="394"/>
      <c r="AK376" s="266"/>
      <c r="AL376" s="271"/>
      <c r="AM376" s="271"/>
      <c r="AN376" s="271"/>
      <c r="AO376" s="271"/>
      <c r="AP376" s="271"/>
      <c r="AQ376" s="271"/>
      <c r="AR376" s="271"/>
      <c r="AS376" s="271"/>
      <c r="AT376" s="271"/>
      <c r="AU376" s="271"/>
      <c r="AV376" s="271"/>
      <c r="AW376" s="271"/>
      <c r="AX376" s="271"/>
      <c r="AY376" s="271"/>
      <c r="AZ376" s="271"/>
      <c r="BA376" s="271"/>
      <c r="BB376" s="271"/>
      <c r="BC376" s="271"/>
      <c r="BD376" s="271"/>
      <c r="BE376" s="271"/>
      <c r="BF376" s="271"/>
      <c r="BG376" s="271"/>
      <c r="BH376" s="271"/>
      <c r="BI376" s="271"/>
      <c r="BJ376" s="271"/>
    </row>
    <row r="377" spans="1:64" ht="21.95" customHeight="1" x14ac:dyDescent="0.15">
      <c r="B377" s="443"/>
      <c r="C377" s="391"/>
      <c r="D377" s="392"/>
      <c r="E377" s="392"/>
      <c r="F377" s="392"/>
      <c r="G377" s="393"/>
      <c r="H377" s="385"/>
      <c r="I377" s="386"/>
      <c r="J377" s="386"/>
      <c r="K377" s="386"/>
      <c r="L377" s="386"/>
      <c r="M377" s="387"/>
      <c r="N377" s="388"/>
      <c r="O377" s="389"/>
      <c r="P377" s="389"/>
      <c r="Q377" s="389"/>
      <c r="R377" s="390"/>
      <c r="S377" s="457"/>
      <c r="T377" s="391"/>
      <c r="U377" s="392"/>
      <c r="V377" s="392"/>
      <c r="W377" s="392"/>
      <c r="X377" s="393"/>
      <c r="Y377" s="385"/>
      <c r="Z377" s="386"/>
      <c r="AA377" s="386"/>
      <c r="AB377" s="386"/>
      <c r="AC377" s="387"/>
      <c r="AD377" s="388"/>
      <c r="AE377" s="389"/>
      <c r="AF377" s="389"/>
      <c r="AG377" s="389"/>
      <c r="AH377" s="394"/>
      <c r="AK377" s="266"/>
      <c r="AL377" s="271"/>
      <c r="AM377" s="271"/>
      <c r="AN377" s="271"/>
      <c r="AO377" s="271"/>
      <c r="AP377" s="271"/>
      <c r="AQ377" s="271"/>
      <c r="AR377" s="271"/>
      <c r="AS377" s="271"/>
      <c r="AT377" s="271"/>
      <c r="AU377" s="271"/>
      <c r="AV377" s="271"/>
      <c r="AW377" s="271"/>
      <c r="AX377" s="271"/>
      <c r="AY377" s="271"/>
      <c r="AZ377" s="271"/>
      <c r="BA377" s="271"/>
      <c r="BB377" s="271"/>
      <c r="BC377" s="271"/>
      <c r="BD377" s="271"/>
      <c r="BE377" s="271"/>
      <c r="BF377" s="271"/>
      <c r="BG377" s="271"/>
      <c r="BH377" s="271"/>
      <c r="BI377" s="271"/>
      <c r="BJ377" s="271"/>
    </row>
    <row r="378" spans="1:64" ht="21.95" customHeight="1" x14ac:dyDescent="0.15">
      <c r="B378" s="443"/>
      <c r="C378" s="391"/>
      <c r="D378" s="392"/>
      <c r="E378" s="392"/>
      <c r="F378" s="392"/>
      <c r="G378" s="393"/>
      <c r="H378" s="385"/>
      <c r="I378" s="386"/>
      <c r="J378" s="386"/>
      <c r="K378" s="386"/>
      <c r="L378" s="386"/>
      <c r="M378" s="387"/>
      <c r="N378" s="388"/>
      <c r="O378" s="389"/>
      <c r="P378" s="389"/>
      <c r="Q378" s="389"/>
      <c r="R378" s="390"/>
      <c r="S378" s="457"/>
      <c r="T378" s="391"/>
      <c r="U378" s="392"/>
      <c r="V378" s="392"/>
      <c r="W378" s="392"/>
      <c r="X378" s="393"/>
      <c r="Y378" s="385"/>
      <c r="Z378" s="386"/>
      <c r="AA378" s="386"/>
      <c r="AB378" s="386"/>
      <c r="AC378" s="387"/>
      <c r="AD378" s="388"/>
      <c r="AE378" s="389"/>
      <c r="AF378" s="389"/>
      <c r="AG378" s="389"/>
      <c r="AH378" s="394"/>
      <c r="AK378" s="251"/>
      <c r="AL378" s="251"/>
      <c r="AM378" s="251"/>
      <c r="AN378" s="251"/>
      <c r="AO378" s="251"/>
      <c r="AP378" s="251"/>
      <c r="AQ378" s="251"/>
      <c r="AR378" s="251"/>
      <c r="AS378" s="251"/>
      <c r="AT378" s="251"/>
      <c r="AU378" s="251"/>
      <c r="AV378" s="251"/>
      <c r="AW378" s="251"/>
      <c r="AX378" s="251"/>
      <c r="AY378" s="251"/>
      <c r="AZ378" s="251"/>
      <c r="BA378" s="251"/>
      <c r="BB378" s="251"/>
      <c r="BC378" s="251"/>
      <c r="BD378" s="251"/>
      <c r="BE378" s="251"/>
      <c r="BF378" s="251"/>
      <c r="BG378" s="251"/>
      <c r="BH378" s="251"/>
      <c r="BI378" s="251"/>
      <c r="BJ378" s="251"/>
    </row>
    <row r="379" spans="1:64" ht="21.95" customHeight="1" x14ac:dyDescent="0.15">
      <c r="B379" s="443"/>
      <c r="C379" s="391"/>
      <c r="D379" s="392"/>
      <c r="E379" s="392"/>
      <c r="F379" s="392"/>
      <c r="G379" s="393"/>
      <c r="H379" s="385"/>
      <c r="I379" s="386"/>
      <c r="J379" s="386"/>
      <c r="K379" s="386"/>
      <c r="L379" s="386"/>
      <c r="M379" s="387"/>
      <c r="N379" s="388"/>
      <c r="O379" s="389"/>
      <c r="P379" s="389"/>
      <c r="Q379" s="389"/>
      <c r="R379" s="390"/>
      <c r="S379" s="457"/>
      <c r="T379" s="391"/>
      <c r="U379" s="392"/>
      <c r="V379" s="392"/>
      <c r="W379" s="392"/>
      <c r="X379" s="393"/>
      <c r="Y379" s="385"/>
      <c r="Z379" s="386"/>
      <c r="AA379" s="386"/>
      <c r="AB379" s="386"/>
      <c r="AC379" s="387"/>
      <c r="AD379" s="388"/>
      <c r="AE379" s="389"/>
      <c r="AF379" s="389"/>
      <c r="AG379" s="389"/>
      <c r="AH379" s="394"/>
      <c r="AK379" s="251"/>
      <c r="AL379" s="251"/>
      <c r="AM379" s="251"/>
      <c r="AN379" s="251"/>
      <c r="AO379" s="251"/>
      <c r="AP379" s="251"/>
      <c r="AQ379" s="251"/>
      <c r="AR379" s="251"/>
      <c r="AS379" s="251"/>
      <c r="AT379" s="251"/>
      <c r="AU379" s="251"/>
      <c r="AV379" s="251"/>
      <c r="AW379" s="251"/>
      <c r="AX379" s="251"/>
      <c r="AY379" s="251"/>
      <c r="AZ379" s="251"/>
      <c r="BA379" s="251"/>
      <c r="BB379" s="251"/>
      <c r="BC379" s="251"/>
      <c r="BD379" s="251"/>
      <c r="BE379" s="251"/>
      <c r="BF379" s="251"/>
      <c r="BG379" s="251"/>
      <c r="BH379" s="251"/>
      <c r="BI379" s="251"/>
      <c r="BJ379" s="251"/>
    </row>
    <row r="380" spans="1:64" ht="21.95" customHeight="1" thickBot="1" x14ac:dyDescent="0.2">
      <c r="B380" s="444"/>
      <c r="C380" s="364"/>
      <c r="D380" s="365"/>
      <c r="E380" s="365"/>
      <c r="F380" s="365"/>
      <c r="G380" s="366"/>
      <c r="H380" s="377"/>
      <c r="I380" s="378"/>
      <c r="J380" s="378"/>
      <c r="K380" s="378"/>
      <c r="L380" s="378"/>
      <c r="M380" s="379"/>
      <c r="N380" s="361"/>
      <c r="O380" s="362"/>
      <c r="P380" s="362"/>
      <c r="Q380" s="362"/>
      <c r="R380" s="363"/>
      <c r="S380" s="458"/>
      <c r="T380" s="364"/>
      <c r="U380" s="365"/>
      <c r="V380" s="365"/>
      <c r="W380" s="365"/>
      <c r="X380" s="366"/>
      <c r="Y380" s="377"/>
      <c r="Z380" s="378"/>
      <c r="AA380" s="378"/>
      <c r="AB380" s="378"/>
      <c r="AC380" s="379"/>
      <c r="AD380" s="361"/>
      <c r="AE380" s="362"/>
      <c r="AF380" s="362"/>
      <c r="AG380" s="362"/>
      <c r="AH380" s="367"/>
      <c r="AK380" s="251"/>
      <c r="AL380" s="251"/>
      <c r="AM380" s="251"/>
      <c r="AN380" s="251"/>
      <c r="AO380" s="251"/>
      <c r="AP380" s="251"/>
      <c r="AQ380" s="251"/>
      <c r="AR380" s="251"/>
      <c r="AS380" s="251"/>
      <c r="AT380" s="251"/>
      <c r="AU380" s="251"/>
      <c r="AV380" s="251"/>
      <c r="AW380" s="251"/>
      <c r="AX380" s="251"/>
      <c r="AY380" s="251"/>
      <c r="AZ380" s="251"/>
      <c r="BA380" s="251"/>
      <c r="BB380" s="251"/>
      <c r="BC380" s="251"/>
      <c r="BD380" s="251"/>
      <c r="BE380" s="251"/>
      <c r="BF380" s="251"/>
      <c r="BG380" s="251"/>
      <c r="BH380" s="251"/>
      <c r="BI380" s="251"/>
      <c r="BJ380" s="251"/>
    </row>
    <row r="381" spans="1:64" ht="13.5" customHeight="1" thickBot="1" x14ac:dyDescent="0.2">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row>
    <row r="382" spans="1:64" ht="13.5" customHeight="1" x14ac:dyDescent="0.15">
      <c r="A382" s="78"/>
      <c r="B382" s="554" t="s">
        <v>207</v>
      </c>
      <c r="C382" s="555"/>
      <c r="D382" s="555"/>
      <c r="E382" s="556"/>
      <c r="F382" s="13"/>
      <c r="G382" s="13"/>
      <c r="H382" s="13"/>
      <c r="I382" s="13"/>
      <c r="J382" s="13"/>
      <c r="K382" s="13"/>
      <c r="L382" s="13"/>
      <c r="M382" s="13"/>
      <c r="N382" s="13"/>
      <c r="O382" s="13"/>
      <c r="P382" s="13"/>
      <c r="Q382" s="13"/>
      <c r="R382" s="13"/>
      <c r="S382" s="13"/>
      <c r="T382" s="13"/>
      <c r="U382" s="13"/>
      <c r="V382" s="13"/>
      <c r="W382" s="13"/>
      <c r="X382" s="13"/>
      <c r="Y382" s="13"/>
      <c r="Z382" s="13"/>
      <c r="AA382" s="13"/>
      <c r="AB382" s="508" t="s">
        <v>260</v>
      </c>
      <c r="AC382" s="508"/>
      <c r="AD382" s="508"/>
      <c r="AE382" s="508"/>
      <c r="AF382" s="508"/>
      <c r="AG382" s="508"/>
      <c r="AH382" s="508"/>
      <c r="BL382" s="248"/>
    </row>
    <row r="383" spans="1:64" ht="14.25" thickBot="1" x14ac:dyDescent="0.2">
      <c r="A383" s="78"/>
      <c r="B383" s="557"/>
      <c r="C383" s="558"/>
      <c r="D383" s="558"/>
      <c r="E383" s="559"/>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row>
    <row r="384" spans="1:64" x14ac:dyDescent="0.15">
      <c r="A384" s="78"/>
      <c r="B384" s="18"/>
      <c r="C384" s="18"/>
      <c r="D384" s="18"/>
      <c r="E384" s="18"/>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row>
    <row r="385" spans="1:62" ht="25.5" x14ac:dyDescent="0.15">
      <c r="A385" s="78"/>
      <c r="B385" s="453" t="s">
        <v>214</v>
      </c>
      <c r="C385" s="454"/>
      <c r="D385" s="454"/>
      <c r="E385" s="454"/>
      <c r="F385" s="454"/>
      <c r="G385" s="454"/>
      <c r="H385" s="454"/>
      <c r="I385" s="454"/>
      <c r="J385" s="454"/>
      <c r="K385" s="454"/>
      <c r="L385" s="454"/>
      <c r="M385" s="454"/>
      <c r="N385" s="454"/>
      <c r="O385" s="454"/>
      <c r="P385" s="454"/>
      <c r="Q385" s="454"/>
      <c r="R385" s="454"/>
      <c r="S385" s="454"/>
      <c r="T385" s="454"/>
      <c r="U385" s="454"/>
      <c r="V385" s="454"/>
      <c r="W385" s="454"/>
      <c r="X385" s="454"/>
      <c r="Y385" s="454"/>
      <c r="Z385" s="454"/>
      <c r="AA385" s="454"/>
      <c r="AB385" s="454"/>
      <c r="AC385" s="454"/>
      <c r="AD385" s="454"/>
      <c r="AE385" s="454"/>
      <c r="AF385" s="454"/>
      <c r="AG385" s="454"/>
      <c r="AH385" s="454"/>
    </row>
    <row r="386" spans="1:62" ht="14.25" thickBot="1" x14ac:dyDescent="0.2">
      <c r="A386" s="78"/>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row>
    <row r="387" spans="1:62" ht="24" customHeight="1" thickBot="1" x14ac:dyDescent="0.2">
      <c r="A387" s="78"/>
      <c r="B387" s="695" t="s">
        <v>239</v>
      </c>
      <c r="C387" s="409"/>
      <c r="D387" s="409"/>
      <c r="E387" s="409"/>
      <c r="F387" s="409"/>
      <c r="G387" s="409"/>
      <c r="H387" s="409"/>
      <c r="I387" s="409"/>
      <c r="J387" s="409"/>
      <c r="K387" s="409"/>
      <c r="L387" s="409"/>
      <c r="M387" s="409"/>
      <c r="N387" s="409"/>
      <c r="O387" s="409"/>
      <c r="P387" s="409"/>
      <c r="Q387" s="409"/>
      <c r="R387" s="409"/>
      <c r="S387" s="409"/>
      <c r="T387" s="409"/>
      <c r="U387" s="409"/>
      <c r="V387" s="409"/>
      <c r="W387" s="409"/>
      <c r="X387" s="409"/>
      <c r="Y387" s="409"/>
      <c r="Z387" s="409"/>
      <c r="AA387" s="409"/>
      <c r="AB387" s="409"/>
      <c r="AC387" s="409"/>
      <c r="AD387" s="409"/>
      <c r="AE387" s="409"/>
      <c r="AF387" s="409"/>
      <c r="AG387" s="409"/>
      <c r="AH387" s="410"/>
      <c r="AJ387" s="252">
        <f>IF(B35="○",1,2)</f>
        <v>2</v>
      </c>
    </row>
    <row r="388" spans="1:62" ht="14.25" customHeight="1" thickTop="1" x14ac:dyDescent="0.15">
      <c r="A388" s="78"/>
      <c r="B388" s="701" t="s">
        <v>34</v>
      </c>
      <c r="C388" s="696"/>
      <c r="D388" s="696"/>
      <c r="E388" s="696"/>
      <c r="F388" s="697"/>
      <c r="G388" s="19"/>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1"/>
      <c r="AK388" s="251"/>
      <c r="AL388" s="251"/>
      <c r="AM388" s="251"/>
      <c r="AN388" s="251"/>
      <c r="AO388" s="251"/>
      <c r="AP388" s="251"/>
      <c r="AQ388" s="251"/>
      <c r="AR388" s="251"/>
      <c r="AS388" s="251"/>
      <c r="AT388" s="251"/>
      <c r="AU388" s="251"/>
      <c r="AV388" s="251"/>
      <c r="AW388" s="251"/>
      <c r="AX388" s="251"/>
      <c r="AY388" s="251"/>
      <c r="AZ388" s="251"/>
      <c r="BA388" s="251"/>
      <c r="BB388" s="251"/>
      <c r="BC388" s="251"/>
      <c r="BD388" s="251"/>
      <c r="BE388" s="251"/>
      <c r="BF388" s="251"/>
      <c r="BG388" s="251"/>
      <c r="BH388" s="251"/>
      <c r="BI388" s="251"/>
      <c r="BJ388" s="251"/>
    </row>
    <row r="389" spans="1:62" ht="13.5" customHeight="1" x14ac:dyDescent="0.15">
      <c r="A389" s="78"/>
      <c r="B389" s="595" t="s">
        <v>35</v>
      </c>
      <c r="C389" s="495"/>
      <c r="D389" s="495"/>
      <c r="E389" s="495"/>
      <c r="F389" s="496"/>
      <c r="G389" s="164"/>
      <c r="H389" s="107"/>
      <c r="I389" s="80" t="s">
        <v>234</v>
      </c>
      <c r="J389" s="80"/>
      <c r="K389" s="80"/>
      <c r="L389" s="80"/>
      <c r="M389" s="80"/>
      <c r="N389" s="80"/>
      <c r="O389" s="80"/>
      <c r="P389" s="80"/>
      <c r="Q389" s="80"/>
      <c r="R389" s="107"/>
      <c r="S389" s="80" t="s">
        <v>235</v>
      </c>
      <c r="T389" s="80"/>
      <c r="U389" s="80"/>
      <c r="V389" s="80"/>
      <c r="W389" s="80"/>
      <c r="X389" s="80"/>
      <c r="Y389" s="80"/>
      <c r="Z389" s="107"/>
      <c r="AA389" s="80" t="s">
        <v>233</v>
      </c>
      <c r="AB389" s="80"/>
      <c r="AC389" s="80"/>
      <c r="AD389" s="98"/>
      <c r="AE389" s="80"/>
      <c r="AF389" s="80"/>
      <c r="AG389" s="13"/>
      <c r="AH389" s="23"/>
      <c r="AJ389" s="252">
        <f>COUNTIF(H389:Z389,"○")</f>
        <v>0</v>
      </c>
      <c r="AK389" s="459" t="str">
        <f>IF(AJ387=1,IF(AJ389&gt;0,"","該当する施設の黄色の枠内に○印を入力してください。"),"")</f>
        <v/>
      </c>
      <c r="AL389" s="459"/>
      <c r="AM389" s="459"/>
      <c r="AN389" s="459"/>
      <c r="AO389" s="459"/>
      <c r="AP389" s="459"/>
      <c r="AQ389" s="459"/>
      <c r="AR389" s="459"/>
      <c r="AS389" s="459"/>
      <c r="AT389" s="459"/>
      <c r="AU389" s="459"/>
      <c r="AV389" s="459"/>
      <c r="AW389" s="459"/>
      <c r="AX389" s="459"/>
      <c r="AY389" s="459"/>
      <c r="AZ389" s="459"/>
      <c r="BA389" s="459"/>
      <c r="BB389" s="459"/>
      <c r="BC389" s="459"/>
      <c r="BD389" s="459"/>
      <c r="BE389" s="459"/>
      <c r="BF389" s="459"/>
      <c r="BG389" s="459"/>
      <c r="BH389" s="459"/>
      <c r="BI389" s="459"/>
      <c r="BJ389" s="459"/>
    </row>
    <row r="390" spans="1:62" x14ac:dyDescent="0.15">
      <c r="A390" s="78"/>
      <c r="B390" s="595"/>
      <c r="C390" s="495"/>
      <c r="D390" s="495"/>
      <c r="E390" s="495"/>
      <c r="F390" s="496"/>
      <c r="G390" s="164"/>
      <c r="H390" s="13"/>
      <c r="I390" s="99" t="s">
        <v>236</v>
      </c>
      <c r="J390" s="80"/>
      <c r="K390" s="80"/>
      <c r="L390" s="80"/>
      <c r="M390" s="80"/>
      <c r="N390" s="80"/>
      <c r="O390" s="80"/>
      <c r="P390" s="80"/>
      <c r="Q390" s="80"/>
      <c r="R390" s="13"/>
      <c r="S390" s="80"/>
      <c r="T390" s="80"/>
      <c r="U390" s="80"/>
      <c r="V390" s="80"/>
      <c r="W390" s="80"/>
      <c r="X390" s="80"/>
      <c r="Y390" s="80"/>
      <c r="Z390" s="13"/>
      <c r="AA390" s="80"/>
      <c r="AB390" s="80"/>
      <c r="AC390" s="80"/>
      <c r="AD390" s="80"/>
      <c r="AE390" s="80"/>
      <c r="AF390" s="80"/>
      <c r="AG390" s="13"/>
      <c r="AH390" s="23"/>
      <c r="AK390" s="251"/>
      <c r="AL390" s="251"/>
      <c r="AM390" s="251"/>
      <c r="AN390" s="251"/>
      <c r="AO390" s="251"/>
      <c r="AP390" s="251"/>
      <c r="AQ390" s="251"/>
      <c r="AR390" s="251"/>
      <c r="AS390" s="251"/>
      <c r="AT390" s="251"/>
      <c r="AU390" s="251"/>
      <c r="AV390" s="251"/>
      <c r="AW390" s="251"/>
      <c r="AX390" s="251"/>
      <c r="AY390" s="251"/>
      <c r="AZ390" s="251"/>
      <c r="BA390" s="251"/>
      <c r="BB390" s="251"/>
      <c r="BC390" s="251"/>
      <c r="BD390" s="251"/>
      <c r="BE390" s="251"/>
      <c r="BF390" s="251"/>
      <c r="BG390" s="251"/>
      <c r="BH390" s="251"/>
      <c r="BI390" s="251"/>
      <c r="BJ390" s="251"/>
    </row>
    <row r="391" spans="1:62" x14ac:dyDescent="0.15">
      <c r="A391" s="78"/>
      <c r="B391" s="596"/>
      <c r="C391" s="498"/>
      <c r="D391" s="498"/>
      <c r="E391" s="498"/>
      <c r="F391" s="499"/>
      <c r="G391" s="22"/>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24"/>
      <c r="AK391" s="251"/>
      <c r="AL391" s="251"/>
      <c r="AM391" s="251"/>
      <c r="AN391" s="251"/>
      <c r="AO391" s="251"/>
      <c r="AP391" s="251"/>
      <c r="AQ391" s="251"/>
      <c r="AR391" s="251"/>
      <c r="AS391" s="251"/>
      <c r="AT391" s="251"/>
      <c r="AU391" s="251"/>
      <c r="AV391" s="251"/>
      <c r="AW391" s="251"/>
      <c r="AX391" s="251"/>
      <c r="AY391" s="251"/>
      <c r="AZ391" s="251"/>
      <c r="BA391" s="251"/>
      <c r="BB391" s="251"/>
      <c r="BC391" s="251"/>
      <c r="BD391" s="251"/>
      <c r="BE391" s="251"/>
      <c r="BF391" s="251"/>
      <c r="BG391" s="251"/>
      <c r="BH391" s="251"/>
      <c r="BI391" s="251"/>
      <c r="BJ391" s="251"/>
    </row>
    <row r="392" spans="1:62" ht="12" customHeight="1" x14ac:dyDescent="0.15">
      <c r="A392" s="78"/>
      <c r="B392" s="707" t="s">
        <v>44</v>
      </c>
      <c r="C392" s="494" t="s">
        <v>71</v>
      </c>
      <c r="D392" s="495"/>
      <c r="E392" s="495"/>
      <c r="F392" s="495"/>
      <c r="G392" s="496"/>
      <c r="H392" s="333"/>
      <c r="I392" s="334"/>
      <c r="J392" s="334"/>
      <c r="K392" s="334"/>
      <c r="L392" s="334"/>
      <c r="M392" s="334"/>
      <c r="N392" s="334"/>
      <c r="O392" s="334"/>
      <c r="P392" s="337" t="s">
        <v>57</v>
      </c>
      <c r="Q392" s="337"/>
      <c r="R392" s="338"/>
      <c r="S392" s="494" t="s">
        <v>111</v>
      </c>
      <c r="T392" s="495"/>
      <c r="U392" s="495"/>
      <c r="V392" s="495"/>
      <c r="W392" s="496"/>
      <c r="X392" s="289"/>
      <c r="Y392" s="290"/>
      <c r="Z392" s="290"/>
      <c r="AA392" s="290"/>
      <c r="AB392" s="290"/>
      <c r="AC392" s="290"/>
      <c r="AD392" s="290"/>
      <c r="AE392" s="290"/>
      <c r="AF392" s="337" t="s">
        <v>74</v>
      </c>
      <c r="AG392" s="337"/>
      <c r="AH392" s="343"/>
      <c r="AK392" s="277" t="str">
        <f>IF(AJ387=1,"処理能力の黄色枠内に数値を入力してください。","")</f>
        <v/>
      </c>
      <c r="AL392" s="277"/>
      <c r="AM392" s="277"/>
      <c r="AN392" s="277"/>
      <c r="AO392" s="277"/>
      <c r="AP392" s="277"/>
      <c r="AQ392" s="277"/>
      <c r="AR392" s="277"/>
      <c r="AS392" s="277"/>
      <c r="AT392" s="277"/>
      <c r="AU392" s="277"/>
      <c r="AV392" s="277"/>
      <c r="AW392" s="277"/>
      <c r="AX392" s="277"/>
      <c r="AY392" s="277"/>
      <c r="AZ392" s="277"/>
      <c r="BA392" s="277"/>
      <c r="BB392" s="277"/>
      <c r="BC392" s="277"/>
      <c r="BD392" s="277"/>
      <c r="BE392" s="277"/>
      <c r="BF392" s="277"/>
      <c r="BG392" s="277"/>
      <c r="BH392" s="277"/>
      <c r="BI392" s="277"/>
      <c r="BJ392" s="277"/>
    </row>
    <row r="393" spans="1:62" ht="12" customHeight="1" x14ac:dyDescent="0.15">
      <c r="A393" s="78"/>
      <c r="B393" s="707"/>
      <c r="C393" s="494"/>
      <c r="D393" s="495"/>
      <c r="E393" s="495"/>
      <c r="F393" s="495"/>
      <c r="G393" s="496"/>
      <c r="H393" s="333"/>
      <c r="I393" s="334"/>
      <c r="J393" s="334"/>
      <c r="K393" s="334"/>
      <c r="L393" s="334"/>
      <c r="M393" s="334"/>
      <c r="N393" s="334"/>
      <c r="O393" s="334"/>
      <c r="P393" s="337"/>
      <c r="Q393" s="337"/>
      <c r="R393" s="338"/>
      <c r="S393" s="494"/>
      <c r="T393" s="495"/>
      <c r="U393" s="495"/>
      <c r="V393" s="495"/>
      <c r="W393" s="496"/>
      <c r="X393" s="291"/>
      <c r="Y393" s="292"/>
      <c r="Z393" s="292"/>
      <c r="AA393" s="292"/>
      <c r="AB393" s="292"/>
      <c r="AC393" s="292"/>
      <c r="AD393" s="292"/>
      <c r="AE393" s="292"/>
      <c r="AF393" s="358"/>
      <c r="AG393" s="358"/>
      <c r="AH393" s="359"/>
      <c r="AK393" s="277"/>
      <c r="AL393" s="277"/>
      <c r="AM393" s="277"/>
      <c r="AN393" s="277"/>
      <c r="AO393" s="277"/>
      <c r="AP393" s="277"/>
      <c r="AQ393" s="277"/>
      <c r="AR393" s="277"/>
      <c r="AS393" s="277"/>
      <c r="AT393" s="277"/>
      <c r="AU393" s="277"/>
      <c r="AV393" s="277"/>
      <c r="AW393" s="277"/>
      <c r="AX393" s="277"/>
      <c r="AY393" s="277"/>
      <c r="AZ393" s="277"/>
      <c r="BA393" s="277"/>
      <c r="BB393" s="277"/>
      <c r="BC393" s="277"/>
      <c r="BD393" s="277"/>
      <c r="BE393" s="277"/>
      <c r="BF393" s="277"/>
      <c r="BG393" s="277"/>
      <c r="BH393" s="277"/>
      <c r="BI393" s="277"/>
      <c r="BJ393" s="277"/>
    </row>
    <row r="394" spans="1:62" ht="12" customHeight="1" x14ac:dyDescent="0.15">
      <c r="A394" s="78"/>
      <c r="B394" s="707"/>
      <c r="C394" s="494"/>
      <c r="D394" s="495"/>
      <c r="E394" s="495"/>
      <c r="F394" s="495"/>
      <c r="G394" s="496"/>
      <c r="H394" s="333"/>
      <c r="I394" s="334"/>
      <c r="J394" s="334"/>
      <c r="K394" s="334"/>
      <c r="L394" s="334"/>
      <c r="M394" s="334"/>
      <c r="N394" s="334"/>
      <c r="O394" s="334"/>
      <c r="P394" s="337"/>
      <c r="Q394" s="337"/>
      <c r="R394" s="338"/>
      <c r="S394" s="494"/>
      <c r="T394" s="495"/>
      <c r="U394" s="495"/>
      <c r="V394" s="495"/>
      <c r="W394" s="496"/>
      <c r="X394" s="344"/>
      <c r="Y394" s="345"/>
      <c r="Z394" s="345"/>
      <c r="AA394" s="345"/>
      <c r="AB394" s="345"/>
      <c r="AC394" s="345"/>
      <c r="AD394" s="345"/>
      <c r="AE394" s="345"/>
      <c r="AF394" s="346" t="s">
        <v>99</v>
      </c>
      <c r="AG394" s="346"/>
      <c r="AH394" s="347"/>
      <c r="AK394" s="277" t="str">
        <f>IF(AJ387=1,IF((X392+X394+X396)&gt;0,IF(X392&lt;X394,"「時間当たり処理能力」が「日当たり処理能力」よりも大きいです。修正してください。",""),"同一敷地内に焼却・発電設備が複数ある場合は、処理能力は合計値を入力してください。"),"")</f>
        <v/>
      </c>
      <c r="AL394" s="277"/>
      <c r="AM394" s="277"/>
      <c r="AN394" s="277"/>
      <c r="AO394" s="277"/>
      <c r="AP394" s="277"/>
      <c r="AQ394" s="277"/>
      <c r="AR394" s="277"/>
      <c r="AS394" s="277"/>
      <c r="AT394" s="277"/>
      <c r="AU394" s="277"/>
      <c r="AV394" s="277"/>
      <c r="AW394" s="277"/>
      <c r="AX394" s="277"/>
      <c r="AY394" s="277"/>
      <c r="AZ394" s="277"/>
      <c r="BA394" s="277"/>
      <c r="BB394" s="277"/>
      <c r="BC394" s="277"/>
      <c r="BD394" s="277"/>
      <c r="BE394" s="277"/>
      <c r="BF394" s="277"/>
      <c r="BG394" s="277"/>
      <c r="BH394" s="277"/>
      <c r="BI394" s="277"/>
      <c r="BJ394" s="277"/>
    </row>
    <row r="395" spans="1:62" ht="12" customHeight="1" x14ac:dyDescent="0.15">
      <c r="A395" s="78"/>
      <c r="B395" s="707"/>
      <c r="C395" s="494"/>
      <c r="D395" s="495"/>
      <c r="E395" s="495"/>
      <c r="F395" s="495"/>
      <c r="G395" s="496"/>
      <c r="H395" s="333"/>
      <c r="I395" s="334"/>
      <c r="J395" s="334"/>
      <c r="K395" s="334"/>
      <c r="L395" s="334"/>
      <c r="M395" s="334"/>
      <c r="N395" s="334"/>
      <c r="O395" s="334"/>
      <c r="P395" s="337"/>
      <c r="Q395" s="337"/>
      <c r="R395" s="338"/>
      <c r="S395" s="497"/>
      <c r="T395" s="498"/>
      <c r="U395" s="498"/>
      <c r="V395" s="498"/>
      <c r="W395" s="499"/>
      <c r="X395" s="472"/>
      <c r="Y395" s="473"/>
      <c r="Z395" s="473"/>
      <c r="AA395" s="473"/>
      <c r="AB395" s="473"/>
      <c r="AC395" s="473"/>
      <c r="AD395" s="473"/>
      <c r="AE395" s="473"/>
      <c r="AF395" s="339"/>
      <c r="AG395" s="339"/>
      <c r="AH395" s="360"/>
      <c r="AK395" s="277"/>
      <c r="AL395" s="277"/>
      <c r="AM395" s="277"/>
      <c r="AN395" s="277"/>
      <c r="AO395" s="277"/>
      <c r="AP395" s="277"/>
      <c r="AQ395" s="277"/>
      <c r="AR395" s="277"/>
      <c r="AS395" s="277"/>
      <c r="AT395" s="277"/>
      <c r="AU395" s="277"/>
      <c r="AV395" s="277"/>
      <c r="AW395" s="277"/>
      <c r="AX395" s="277"/>
      <c r="AY395" s="277"/>
      <c r="AZ395" s="277"/>
      <c r="BA395" s="277"/>
      <c r="BB395" s="277"/>
      <c r="BC395" s="277"/>
      <c r="BD395" s="277"/>
      <c r="BE395" s="277"/>
      <c r="BF395" s="277"/>
      <c r="BG395" s="277"/>
      <c r="BH395" s="277"/>
      <c r="BI395" s="277"/>
      <c r="BJ395" s="277"/>
    </row>
    <row r="396" spans="1:62" ht="12" customHeight="1" x14ac:dyDescent="0.15">
      <c r="A396" s="78"/>
      <c r="B396" s="707"/>
      <c r="C396" s="494"/>
      <c r="D396" s="495"/>
      <c r="E396" s="495"/>
      <c r="F396" s="495"/>
      <c r="G396" s="496"/>
      <c r="H396" s="333"/>
      <c r="I396" s="334"/>
      <c r="J396" s="334"/>
      <c r="K396" s="334"/>
      <c r="L396" s="334"/>
      <c r="M396" s="334"/>
      <c r="N396" s="334"/>
      <c r="O396" s="334"/>
      <c r="P396" s="337"/>
      <c r="Q396" s="337"/>
      <c r="R396" s="338"/>
      <c r="S396" s="593" t="s">
        <v>231</v>
      </c>
      <c r="T396" s="664"/>
      <c r="U396" s="664"/>
      <c r="V396" s="664"/>
      <c r="W396" s="665"/>
      <c r="X396" s="355"/>
      <c r="Y396" s="355"/>
      <c r="Z396" s="355"/>
      <c r="AA396" s="355"/>
      <c r="AB396" s="355"/>
      <c r="AC396" s="355"/>
      <c r="AD396" s="355"/>
      <c r="AE396" s="355"/>
      <c r="AF396" s="523" t="s">
        <v>232</v>
      </c>
      <c r="AG396" s="356"/>
      <c r="AH396" s="357"/>
      <c r="AK396" s="278"/>
      <c r="AL396" s="278"/>
      <c r="AM396" s="278"/>
      <c r="AN396" s="278"/>
      <c r="AO396" s="278"/>
      <c r="AP396" s="278"/>
      <c r="AQ396" s="278"/>
      <c r="AR396" s="278"/>
      <c r="AS396" s="278"/>
      <c r="AT396" s="278"/>
      <c r="AU396" s="278"/>
      <c r="AV396" s="278"/>
      <c r="AW396" s="278"/>
      <c r="AX396" s="278"/>
      <c r="AY396" s="278"/>
      <c r="AZ396" s="278"/>
      <c r="BA396" s="278"/>
      <c r="BB396" s="278"/>
      <c r="BC396" s="278"/>
      <c r="BD396" s="278"/>
      <c r="BE396" s="278"/>
      <c r="BF396" s="278"/>
      <c r="BG396" s="278"/>
      <c r="BH396" s="278"/>
      <c r="BI396" s="278"/>
      <c r="BJ396" s="278"/>
    </row>
    <row r="397" spans="1:62" ht="12" customHeight="1" x14ac:dyDescent="0.15">
      <c r="A397" s="78"/>
      <c r="B397" s="708"/>
      <c r="C397" s="497"/>
      <c r="D397" s="498"/>
      <c r="E397" s="498"/>
      <c r="F397" s="498"/>
      <c r="G397" s="499"/>
      <c r="H397" s="335"/>
      <c r="I397" s="336"/>
      <c r="J397" s="336"/>
      <c r="K397" s="336"/>
      <c r="L397" s="336"/>
      <c r="M397" s="336"/>
      <c r="N397" s="336"/>
      <c r="O397" s="336"/>
      <c r="P397" s="339"/>
      <c r="Q397" s="339"/>
      <c r="R397" s="340"/>
      <c r="S397" s="497"/>
      <c r="T397" s="498"/>
      <c r="U397" s="498"/>
      <c r="V397" s="498"/>
      <c r="W397" s="499"/>
      <c r="X397" s="290"/>
      <c r="Y397" s="290"/>
      <c r="Z397" s="290"/>
      <c r="AA397" s="290"/>
      <c r="AB397" s="290"/>
      <c r="AC397" s="290"/>
      <c r="AD397" s="290"/>
      <c r="AE397" s="290"/>
      <c r="AF397" s="337"/>
      <c r="AG397" s="337"/>
      <c r="AH397" s="343"/>
      <c r="AK397" s="278"/>
      <c r="AL397" s="278"/>
      <c r="AM397" s="278"/>
      <c r="AN397" s="278"/>
      <c r="AO397" s="278"/>
      <c r="AP397" s="278"/>
      <c r="AQ397" s="278"/>
      <c r="AR397" s="278"/>
      <c r="AS397" s="278"/>
      <c r="AT397" s="278"/>
      <c r="AU397" s="278"/>
      <c r="AV397" s="278"/>
      <c r="AW397" s="278"/>
      <c r="AX397" s="278"/>
      <c r="AY397" s="278"/>
      <c r="AZ397" s="278"/>
      <c r="BA397" s="278"/>
      <c r="BB397" s="278"/>
      <c r="BC397" s="278"/>
      <c r="BD397" s="278"/>
      <c r="BE397" s="278"/>
      <c r="BF397" s="278"/>
      <c r="BG397" s="278"/>
      <c r="BH397" s="278"/>
      <c r="BI397" s="278"/>
      <c r="BJ397" s="278"/>
    </row>
    <row r="398" spans="1:62" ht="24" customHeight="1" x14ac:dyDescent="0.15">
      <c r="A398" s="78"/>
      <c r="B398" s="293" t="s">
        <v>277</v>
      </c>
      <c r="C398" s="294"/>
      <c r="D398" s="294"/>
      <c r="E398" s="294"/>
      <c r="F398" s="294"/>
      <c r="G398" s="294"/>
      <c r="H398" s="294"/>
      <c r="I398" s="294"/>
      <c r="J398" s="294"/>
      <c r="K398" s="294"/>
      <c r="L398" s="294"/>
      <c r="M398" s="294"/>
      <c r="N398" s="294"/>
      <c r="O398" s="294"/>
      <c r="P398" s="294"/>
      <c r="Q398" s="294"/>
      <c r="R398" s="294"/>
      <c r="S398" s="294"/>
      <c r="T398" s="294"/>
      <c r="U398" s="294"/>
      <c r="V398" s="294"/>
      <c r="W398" s="294"/>
      <c r="X398" s="294"/>
      <c r="Y398" s="294"/>
      <c r="Z398" s="294"/>
      <c r="AA398" s="294"/>
      <c r="AB398" s="294"/>
      <c r="AC398" s="294"/>
      <c r="AD398" s="294"/>
      <c r="AE398" s="294"/>
      <c r="AF398" s="294"/>
      <c r="AG398" s="294"/>
      <c r="AH398" s="295"/>
      <c r="AK398" s="277" t="str">
        <f>IF(AJ387=1,IF((J401+J404+J407)&gt;0,"","令和６年度の実績値を黄色の枠内に入力してください。小数点以下は四捨五入し整数値を入力してください。ピンク色の枠は自動で計算されるため、入力不要です。"),"")</f>
        <v/>
      </c>
      <c r="AL398" s="277"/>
      <c r="AM398" s="277"/>
      <c r="AN398" s="277"/>
      <c r="AO398" s="277"/>
      <c r="AP398" s="277"/>
      <c r="AQ398" s="277"/>
      <c r="AR398" s="277"/>
      <c r="AS398" s="277"/>
      <c r="AT398" s="277"/>
      <c r="AU398" s="277"/>
      <c r="AV398" s="277"/>
      <c r="AW398" s="277"/>
      <c r="AX398" s="277"/>
      <c r="AY398" s="277"/>
      <c r="AZ398" s="277"/>
      <c r="BA398" s="277"/>
      <c r="BB398" s="277"/>
      <c r="BC398" s="277"/>
      <c r="BD398" s="277"/>
      <c r="BE398" s="277"/>
      <c r="BF398" s="277"/>
      <c r="BG398" s="277"/>
      <c r="BH398" s="277"/>
      <c r="BI398" s="277"/>
      <c r="BJ398" s="277"/>
    </row>
    <row r="399" spans="1:62" x14ac:dyDescent="0.15">
      <c r="A399" s="78"/>
      <c r="B399" s="45"/>
      <c r="C399" s="17"/>
      <c r="D399" s="17"/>
      <c r="E399" s="17"/>
      <c r="F399" s="17"/>
      <c r="G399" s="17"/>
      <c r="H399" s="17"/>
      <c r="I399" s="13"/>
      <c r="J399" s="13"/>
      <c r="K399" s="13"/>
      <c r="L399" s="26"/>
      <c r="M399" s="26"/>
      <c r="N399" s="13"/>
      <c r="O399" s="13"/>
      <c r="P399" s="13"/>
      <c r="Q399" s="13"/>
      <c r="R399" s="13"/>
      <c r="S399" s="13"/>
      <c r="T399" s="13"/>
      <c r="U399" s="17"/>
      <c r="V399" s="38"/>
      <c r="W399" s="17"/>
      <c r="X399" s="17"/>
      <c r="Y399" s="17"/>
      <c r="Z399" s="17"/>
      <c r="AA399" s="17"/>
      <c r="AB399" s="13"/>
      <c r="AC399" s="13"/>
      <c r="AD399" s="13"/>
      <c r="AE399" s="13"/>
      <c r="AF399" s="13"/>
      <c r="AG399" s="13"/>
      <c r="AH399" s="23"/>
      <c r="AK399" s="277"/>
      <c r="AL399" s="277"/>
      <c r="AM399" s="277"/>
      <c r="AN399" s="277"/>
      <c r="AO399" s="277"/>
      <c r="AP399" s="277"/>
      <c r="AQ399" s="277"/>
      <c r="AR399" s="277"/>
      <c r="AS399" s="277"/>
      <c r="AT399" s="277"/>
      <c r="AU399" s="277"/>
      <c r="AV399" s="277"/>
      <c r="AW399" s="277"/>
      <c r="AX399" s="277"/>
      <c r="AY399" s="277"/>
      <c r="AZ399" s="277"/>
      <c r="BA399" s="277"/>
      <c r="BB399" s="277"/>
      <c r="BC399" s="277"/>
      <c r="BD399" s="277"/>
      <c r="BE399" s="277"/>
      <c r="BF399" s="277"/>
      <c r="BG399" s="277"/>
      <c r="BH399" s="277"/>
      <c r="BI399" s="277"/>
      <c r="BJ399" s="277"/>
    </row>
    <row r="400" spans="1:62" ht="18" customHeight="1" x14ac:dyDescent="0.15">
      <c r="A400" s="78"/>
      <c r="B400" s="25"/>
      <c r="C400" s="13"/>
      <c r="D400" s="13"/>
      <c r="E400" s="13"/>
      <c r="F400" s="13"/>
      <c r="G400" s="13"/>
      <c r="H400" s="13"/>
      <c r="I400" s="13"/>
      <c r="J400" s="474" t="s">
        <v>45</v>
      </c>
      <c r="K400" s="395"/>
      <c r="L400" s="395"/>
      <c r="M400" s="395"/>
      <c r="N400" s="395"/>
      <c r="O400" s="396"/>
      <c r="P400" s="13"/>
      <c r="Q400" s="13"/>
      <c r="R400" s="13"/>
      <c r="S400" s="13"/>
      <c r="T400" s="13"/>
      <c r="U400" s="143"/>
      <c r="V400" s="87"/>
      <c r="W400" s="87"/>
      <c r="X400" s="87"/>
      <c r="Y400" s="87"/>
      <c r="Z400" s="87"/>
      <c r="AA400" s="87"/>
      <c r="AB400" s="87"/>
      <c r="AC400" s="87"/>
      <c r="AD400" s="87"/>
      <c r="AE400" s="87"/>
      <c r="AF400" s="87"/>
      <c r="AG400" s="133"/>
      <c r="AH400" s="202"/>
      <c r="AK400" s="251"/>
      <c r="AL400" s="251"/>
      <c r="AM400" s="251"/>
      <c r="AN400" s="251"/>
      <c r="AO400" s="251"/>
      <c r="AP400" s="251"/>
      <c r="AQ400" s="251"/>
      <c r="AR400" s="251"/>
      <c r="AS400" s="251"/>
      <c r="AT400" s="251"/>
      <c r="AU400" s="251"/>
      <c r="AV400" s="251"/>
      <c r="AW400" s="251"/>
      <c r="AX400" s="251"/>
      <c r="AY400" s="251"/>
      <c r="AZ400" s="251"/>
      <c r="BA400" s="251"/>
      <c r="BB400" s="251"/>
      <c r="BC400" s="251"/>
      <c r="BD400" s="251"/>
      <c r="BE400" s="251"/>
      <c r="BF400" s="251"/>
      <c r="BG400" s="251"/>
      <c r="BH400" s="251"/>
      <c r="BI400" s="251"/>
      <c r="BJ400" s="251"/>
    </row>
    <row r="401" spans="1:62" ht="18" customHeight="1" x14ac:dyDescent="0.15">
      <c r="A401" s="78"/>
      <c r="B401" s="25"/>
      <c r="C401" s="13"/>
      <c r="D401" s="13"/>
      <c r="E401" s="13"/>
      <c r="F401" s="13"/>
      <c r="G401" s="13"/>
      <c r="H401" s="13"/>
      <c r="I401" s="13"/>
      <c r="J401" s="282"/>
      <c r="K401" s="283"/>
      <c r="L401" s="283"/>
      <c r="M401" s="280" t="s">
        <v>73</v>
      </c>
      <c r="N401" s="280"/>
      <c r="O401" s="281"/>
      <c r="P401" s="27"/>
      <c r="Q401" s="13"/>
      <c r="R401" s="13"/>
      <c r="S401" s="13"/>
      <c r="T401" s="13"/>
      <c r="U401" s="196"/>
      <c r="V401" s="87"/>
      <c r="W401" s="87"/>
      <c r="X401" s="87"/>
      <c r="Y401" s="87"/>
      <c r="Z401" s="87"/>
      <c r="AA401" s="87"/>
      <c r="AB401" s="87"/>
      <c r="AC401" s="87"/>
      <c r="AD401" s="87"/>
      <c r="AE401" s="87"/>
      <c r="AF401" s="87"/>
      <c r="AG401" s="133"/>
      <c r="AH401" s="202"/>
      <c r="AK401" s="277" t="str">
        <f>IF(AJ387=1,IF(T416&lt;0,"「④次年度ｽﾄｯｸ量（処理前）」がマイナスです。他の値を修正してください。",""),"")</f>
        <v/>
      </c>
      <c r="AL401" s="277"/>
      <c r="AM401" s="277"/>
      <c r="AN401" s="277"/>
      <c r="AO401" s="277"/>
      <c r="AP401" s="277"/>
      <c r="AQ401" s="277"/>
      <c r="AR401" s="277"/>
      <c r="AS401" s="277"/>
      <c r="AT401" s="277"/>
      <c r="AU401" s="277"/>
      <c r="AV401" s="277"/>
      <c r="AW401" s="277"/>
      <c r="AX401" s="277"/>
      <c r="AY401" s="277"/>
      <c r="AZ401" s="277"/>
      <c r="BA401" s="277"/>
      <c r="BB401" s="277"/>
      <c r="BC401" s="277"/>
      <c r="BD401" s="277"/>
      <c r="BE401" s="277"/>
      <c r="BF401" s="277"/>
      <c r="BG401" s="277"/>
      <c r="BH401" s="277"/>
      <c r="BI401" s="277"/>
      <c r="BJ401" s="277"/>
    </row>
    <row r="402" spans="1:62" ht="18" customHeight="1" x14ac:dyDescent="0.15">
      <c r="A402" s="78"/>
      <c r="B402" s="25"/>
      <c r="C402" s="13"/>
      <c r="D402" s="13"/>
      <c r="E402" s="13"/>
      <c r="F402" s="13"/>
      <c r="G402" s="13"/>
      <c r="H402" s="13"/>
      <c r="I402" s="13"/>
      <c r="J402" s="13"/>
      <c r="K402" s="13"/>
      <c r="L402" s="208" t="s">
        <v>280</v>
      </c>
      <c r="M402" s="13"/>
      <c r="N402" s="13"/>
      <c r="O402" s="13"/>
      <c r="P402" s="181"/>
      <c r="Q402" s="13"/>
      <c r="R402" s="13"/>
      <c r="S402" s="33"/>
      <c r="T402" s="13"/>
      <c r="U402" s="13"/>
      <c r="V402" s="13"/>
      <c r="W402" s="13"/>
      <c r="X402" s="13"/>
      <c r="Y402" s="13"/>
      <c r="Z402" s="13"/>
      <c r="AA402" s="13"/>
      <c r="AB402" s="13"/>
      <c r="AC402" s="13"/>
      <c r="AD402" s="13"/>
      <c r="AE402" s="13"/>
      <c r="AF402" s="13"/>
      <c r="AG402" s="13"/>
      <c r="AH402" s="23"/>
      <c r="AK402" s="251"/>
      <c r="AL402" s="251"/>
      <c r="AM402" s="251"/>
      <c r="AN402" s="251"/>
      <c r="AO402" s="251"/>
      <c r="AP402" s="251"/>
      <c r="AQ402" s="251"/>
      <c r="AR402" s="251"/>
      <c r="AS402" s="251"/>
      <c r="AT402" s="251"/>
      <c r="AU402" s="251"/>
      <c r="AV402" s="251"/>
      <c r="AW402" s="251"/>
      <c r="AX402" s="251"/>
      <c r="AY402" s="251"/>
      <c r="AZ402" s="251"/>
      <c r="BA402" s="251"/>
      <c r="BB402" s="251"/>
      <c r="BC402" s="251"/>
      <c r="BD402" s="251"/>
      <c r="BE402" s="251"/>
      <c r="BF402" s="251"/>
      <c r="BG402" s="251"/>
      <c r="BH402" s="251"/>
      <c r="BI402" s="251"/>
      <c r="BJ402" s="251"/>
    </row>
    <row r="403" spans="1:62" ht="18" customHeight="1" x14ac:dyDescent="0.15">
      <c r="A403" s="78"/>
      <c r="B403" s="25"/>
      <c r="C403" s="13"/>
      <c r="D403" s="13"/>
      <c r="E403" s="13"/>
      <c r="F403" s="13"/>
      <c r="G403" s="13"/>
      <c r="H403" s="13"/>
      <c r="I403" s="13"/>
      <c r="J403" s="296" t="s">
        <v>75</v>
      </c>
      <c r="K403" s="297"/>
      <c r="L403" s="297"/>
      <c r="M403" s="297"/>
      <c r="N403" s="297"/>
      <c r="O403" s="401"/>
      <c r="P403" s="15"/>
      <c r="Q403" s="164"/>
      <c r="R403" s="15"/>
      <c r="S403" s="415" t="s">
        <v>115</v>
      </c>
      <c r="T403" s="13"/>
      <c r="U403" s="13"/>
      <c r="V403" s="542" t="s">
        <v>244</v>
      </c>
      <c r="W403" s="543"/>
      <c r="X403" s="543"/>
      <c r="Y403" s="543"/>
      <c r="Z403" s="543"/>
      <c r="AA403" s="544"/>
      <c r="AB403" s="546" t="s">
        <v>112</v>
      </c>
      <c r="AC403" s="477"/>
      <c r="AD403" s="477"/>
      <c r="AE403" s="477"/>
      <c r="AF403" s="477"/>
      <c r="AG403" s="143"/>
      <c r="AH403" s="202"/>
    </row>
    <row r="404" spans="1:62" ht="18" customHeight="1" x14ac:dyDescent="0.15">
      <c r="A404" s="78"/>
      <c r="B404" s="25"/>
      <c r="C404" s="13"/>
      <c r="D404" s="13"/>
      <c r="E404" s="13"/>
      <c r="F404" s="13"/>
      <c r="G404" s="13"/>
      <c r="H404" s="13"/>
      <c r="I404" s="13"/>
      <c r="J404" s="282"/>
      <c r="K404" s="283"/>
      <c r="L404" s="283"/>
      <c r="M404" s="280" t="s">
        <v>76</v>
      </c>
      <c r="N404" s="280"/>
      <c r="O404" s="281"/>
      <c r="P404" s="39"/>
      <c r="Q404" s="39"/>
      <c r="R404" s="13"/>
      <c r="S404" s="416"/>
      <c r="T404" s="17"/>
      <c r="U404" s="28"/>
      <c r="V404" s="282"/>
      <c r="W404" s="283"/>
      <c r="X404" s="283"/>
      <c r="Y404" s="280" t="s">
        <v>76</v>
      </c>
      <c r="Z404" s="280"/>
      <c r="AA404" s="281"/>
      <c r="AB404" s="546"/>
      <c r="AC404" s="477"/>
      <c r="AD404" s="477"/>
      <c r="AE404" s="477"/>
      <c r="AF404" s="477"/>
      <c r="AG404" s="32"/>
      <c r="AH404" s="202"/>
    </row>
    <row r="405" spans="1:62" ht="18" customHeight="1" x14ac:dyDescent="0.15">
      <c r="A405" s="78"/>
      <c r="B405" s="25"/>
      <c r="C405" s="13"/>
      <c r="D405" s="13"/>
      <c r="E405" s="13"/>
      <c r="F405" s="13"/>
      <c r="G405" s="13"/>
      <c r="H405" s="13"/>
      <c r="I405" s="13"/>
      <c r="J405" s="30"/>
      <c r="K405" s="30"/>
      <c r="L405" s="30"/>
      <c r="M405" s="13"/>
      <c r="N405" s="13"/>
      <c r="O405" s="13"/>
      <c r="P405" s="181"/>
      <c r="Q405" s="41"/>
      <c r="R405" s="13"/>
      <c r="S405" s="416"/>
      <c r="T405" s="13"/>
      <c r="U405" s="164"/>
      <c r="V405" s="13"/>
      <c r="W405" s="13"/>
      <c r="X405" s="13"/>
      <c r="Y405" s="13"/>
      <c r="Z405" s="13"/>
      <c r="AA405" s="13"/>
      <c r="AB405" s="151"/>
      <c r="AC405" s="151"/>
      <c r="AD405" s="151"/>
      <c r="AE405" s="151"/>
      <c r="AF405" s="151"/>
      <c r="AG405" s="13"/>
      <c r="AH405" s="23"/>
    </row>
    <row r="406" spans="1:62" ht="18" customHeight="1" x14ac:dyDescent="0.15">
      <c r="A406" s="78"/>
      <c r="B406" s="25"/>
      <c r="C406" s="13"/>
      <c r="D406" s="13"/>
      <c r="E406" s="13"/>
      <c r="F406" s="13"/>
      <c r="G406" s="13"/>
      <c r="H406" s="13"/>
      <c r="I406" s="13"/>
      <c r="J406" s="298" t="s">
        <v>242</v>
      </c>
      <c r="K406" s="297"/>
      <c r="L406" s="297"/>
      <c r="M406" s="297"/>
      <c r="N406" s="297"/>
      <c r="O406" s="401"/>
      <c r="P406" s="43"/>
      <c r="Q406" s="41"/>
      <c r="R406" s="13"/>
      <c r="S406" s="416"/>
      <c r="T406" s="13"/>
      <c r="U406" s="164"/>
      <c r="V406" s="284" t="s">
        <v>245</v>
      </c>
      <c r="W406" s="285"/>
      <c r="X406" s="285"/>
      <c r="Y406" s="285"/>
      <c r="Z406" s="285"/>
      <c r="AA406" s="286"/>
      <c r="AB406" s="546" t="s">
        <v>113</v>
      </c>
      <c r="AC406" s="477"/>
      <c r="AD406" s="477"/>
      <c r="AE406" s="477"/>
      <c r="AF406" s="477"/>
      <c r="AG406" s="477"/>
      <c r="AH406" s="646"/>
    </row>
    <row r="407" spans="1:62" ht="18" customHeight="1" x14ac:dyDescent="0.15">
      <c r="A407" s="78"/>
      <c r="B407" s="25"/>
      <c r="C407" s="13"/>
      <c r="D407" s="13"/>
      <c r="E407" s="13"/>
      <c r="F407" s="13"/>
      <c r="G407" s="13"/>
      <c r="H407" s="13"/>
      <c r="I407" s="13"/>
      <c r="J407" s="282"/>
      <c r="K407" s="283"/>
      <c r="L407" s="283"/>
      <c r="M407" s="280" t="s">
        <v>76</v>
      </c>
      <c r="N407" s="280"/>
      <c r="O407" s="281"/>
      <c r="P407" s="186"/>
      <c r="Q407" s="37"/>
      <c r="R407" s="13"/>
      <c r="S407" s="416"/>
      <c r="T407" s="13"/>
      <c r="U407" s="27"/>
      <c r="V407" s="282"/>
      <c r="W407" s="283"/>
      <c r="X407" s="283"/>
      <c r="Y407" s="422" t="s">
        <v>76</v>
      </c>
      <c r="Z407" s="422"/>
      <c r="AA407" s="423"/>
      <c r="AB407" s="151" t="s">
        <v>114</v>
      </c>
      <c r="AC407" s="46"/>
      <c r="AD407" s="46"/>
      <c r="AE407" s="46"/>
      <c r="AF407" s="46"/>
      <c r="AG407" s="143"/>
      <c r="AH407" s="202"/>
    </row>
    <row r="408" spans="1:62" ht="18" customHeight="1" x14ac:dyDescent="0.15">
      <c r="A408" s="78"/>
      <c r="B408" s="25"/>
      <c r="C408" s="13"/>
      <c r="D408" s="13"/>
      <c r="E408" s="13"/>
      <c r="F408" s="13"/>
      <c r="G408" s="13"/>
      <c r="H408" s="13"/>
      <c r="I408" s="13"/>
      <c r="J408" s="510" t="s">
        <v>246</v>
      </c>
      <c r="K408" s="510"/>
      <c r="L408" s="510"/>
      <c r="M408" s="510"/>
      <c r="N408" s="510"/>
      <c r="O408" s="510"/>
      <c r="P408" s="18"/>
      <c r="Q408" s="37"/>
      <c r="R408" s="13"/>
      <c r="S408" s="416"/>
      <c r="T408" s="13"/>
      <c r="U408" s="13"/>
      <c r="V408" s="47"/>
      <c r="W408" s="47"/>
      <c r="X408" s="47"/>
      <c r="Y408" s="47"/>
      <c r="Z408" s="47"/>
      <c r="AA408" s="47"/>
      <c r="AB408" s="13"/>
      <c r="AC408" s="196"/>
      <c r="AD408" s="196"/>
      <c r="AE408" s="196"/>
      <c r="AF408" s="32"/>
      <c r="AG408" s="32"/>
      <c r="AH408" s="23"/>
    </row>
    <row r="409" spans="1:62" ht="18" customHeight="1" x14ac:dyDescent="0.15">
      <c r="A409" s="78"/>
      <c r="B409" s="25"/>
      <c r="C409" s="13"/>
      <c r="D409" s="13"/>
      <c r="E409" s="13"/>
      <c r="F409" s="13"/>
      <c r="G409" s="13"/>
      <c r="H409" s="13"/>
      <c r="I409" s="13"/>
      <c r="J409" s="511"/>
      <c r="K409" s="511"/>
      <c r="L409" s="511"/>
      <c r="M409" s="511"/>
      <c r="N409" s="511"/>
      <c r="O409" s="511"/>
      <c r="P409" s="13"/>
      <c r="Q409" s="181"/>
      <c r="R409" s="13"/>
      <c r="S409" s="416"/>
      <c r="T409" s="13"/>
      <c r="U409" s="13"/>
      <c r="V409" s="143"/>
      <c r="W409" s="143"/>
      <c r="X409" s="143"/>
      <c r="Y409" s="143"/>
      <c r="Z409" s="143"/>
      <c r="AA409" s="143"/>
      <c r="AB409" s="13"/>
      <c r="AC409" s="13"/>
      <c r="AD409" s="13"/>
      <c r="AE409" s="13"/>
      <c r="AF409" s="13"/>
      <c r="AG409" s="13"/>
      <c r="AH409" s="23"/>
    </row>
    <row r="410" spans="1:62" ht="18" customHeight="1" x14ac:dyDescent="0.15">
      <c r="A410" s="78"/>
      <c r="B410" s="25"/>
      <c r="C410" s="13"/>
      <c r="D410" s="13"/>
      <c r="E410" s="13"/>
      <c r="F410" s="13"/>
      <c r="G410" s="13"/>
      <c r="H410" s="13"/>
      <c r="I410" s="13"/>
      <c r="J410" s="182"/>
      <c r="K410" s="182"/>
      <c r="L410" s="182"/>
      <c r="M410" s="182"/>
      <c r="N410" s="182"/>
      <c r="O410" s="182"/>
      <c r="P410" s="18"/>
      <c r="Q410" s="37"/>
      <c r="R410" s="13"/>
      <c r="S410" s="417"/>
      <c r="T410" s="13"/>
      <c r="U410" s="13"/>
      <c r="V410" s="196"/>
      <c r="W410" s="196"/>
      <c r="X410" s="196"/>
      <c r="Y410" s="32"/>
      <c r="Z410" s="32"/>
      <c r="AA410" s="32"/>
      <c r="AB410" s="143"/>
      <c r="AC410" s="13"/>
      <c r="AD410" s="13"/>
      <c r="AE410" s="13"/>
      <c r="AF410" s="13"/>
      <c r="AG410" s="13"/>
      <c r="AH410" s="23"/>
    </row>
    <row r="411" spans="1:62" ht="18" customHeight="1" x14ac:dyDescent="0.15">
      <c r="B411" s="25"/>
      <c r="C411" s="13"/>
      <c r="D411" s="13"/>
      <c r="E411" s="13"/>
      <c r="F411" s="13"/>
      <c r="G411" s="13"/>
      <c r="H411" s="13"/>
      <c r="I411" s="13"/>
      <c r="J411" s="182"/>
      <c r="K411" s="182"/>
      <c r="L411" s="182"/>
      <c r="M411" s="182"/>
      <c r="N411" s="182"/>
      <c r="O411" s="182"/>
      <c r="P411" s="18"/>
      <c r="Q411" s="37"/>
      <c r="R411" s="13"/>
      <c r="S411" s="13"/>
      <c r="T411" s="143"/>
      <c r="U411" s="143"/>
      <c r="V411" s="143"/>
      <c r="W411" s="143"/>
      <c r="X411" s="143"/>
      <c r="Y411" s="143"/>
      <c r="Z411" s="13"/>
      <c r="AA411" s="13"/>
      <c r="AB411" s="13"/>
      <c r="AC411" s="143"/>
      <c r="AD411" s="143"/>
      <c r="AE411" s="143"/>
      <c r="AF411" s="143"/>
      <c r="AG411" s="143"/>
      <c r="AH411" s="23"/>
    </row>
    <row r="412" spans="1:62" ht="13.5" customHeight="1" x14ac:dyDescent="0.15">
      <c r="B412" s="25"/>
      <c r="C412" s="13"/>
      <c r="D412" s="13"/>
      <c r="E412" s="13"/>
      <c r="F412" s="13"/>
      <c r="G412" s="13"/>
      <c r="H412" s="13"/>
      <c r="I412" s="13"/>
      <c r="J412" s="182"/>
      <c r="K412" s="182"/>
      <c r="L412" s="182"/>
      <c r="M412" s="182"/>
      <c r="N412" s="182"/>
      <c r="O412" s="182"/>
      <c r="P412" s="13"/>
      <c r="Q412" s="181"/>
      <c r="R412" s="164"/>
      <c r="S412" s="13"/>
      <c r="T412" s="13"/>
      <c r="U412" s="13"/>
      <c r="V412" s="143"/>
      <c r="W412" s="143"/>
      <c r="X412" s="143"/>
      <c r="Y412" s="143"/>
      <c r="Z412" s="143"/>
      <c r="AA412" s="143"/>
      <c r="AB412" s="13"/>
      <c r="AC412" s="196"/>
      <c r="AD412" s="196"/>
      <c r="AE412" s="196"/>
      <c r="AF412" s="32"/>
      <c r="AG412" s="32"/>
      <c r="AH412" s="23"/>
    </row>
    <row r="413" spans="1:62" ht="13.5" customHeight="1" x14ac:dyDescent="0.15">
      <c r="B413" s="25"/>
      <c r="C413" s="13"/>
      <c r="D413" s="13"/>
      <c r="E413" s="13"/>
      <c r="F413" s="13"/>
      <c r="G413" s="13"/>
      <c r="H413" s="13"/>
      <c r="I413" s="13"/>
      <c r="J413" s="13"/>
      <c r="K413" s="177"/>
      <c r="L413" s="177"/>
      <c r="M413" s="177"/>
      <c r="N413" s="18"/>
      <c r="O413" s="18"/>
      <c r="P413" s="18"/>
      <c r="Q413" s="37"/>
      <c r="R413" s="164"/>
      <c r="S413" s="13"/>
      <c r="T413" s="13"/>
      <c r="U413" s="13"/>
      <c r="V413" s="196"/>
      <c r="W413" s="196"/>
      <c r="X413" s="196"/>
      <c r="Y413" s="32"/>
      <c r="Z413" s="32"/>
      <c r="AA413" s="32"/>
      <c r="AB413" s="13"/>
      <c r="AC413" s="13"/>
      <c r="AD413" s="13"/>
      <c r="AE413" s="13"/>
      <c r="AF413" s="13"/>
      <c r="AG413" s="13"/>
      <c r="AH413" s="23"/>
    </row>
    <row r="414" spans="1:62" ht="18" customHeight="1" x14ac:dyDescent="0.15">
      <c r="B414" s="25"/>
      <c r="C414" s="13"/>
      <c r="D414" s="13"/>
      <c r="E414" s="13"/>
      <c r="F414" s="13"/>
      <c r="G414" s="13"/>
      <c r="H414" s="13"/>
      <c r="I414" s="13"/>
      <c r="J414" s="13"/>
      <c r="K414" s="177"/>
      <c r="L414" s="177"/>
      <c r="M414" s="177"/>
      <c r="N414" s="18"/>
      <c r="O414" s="18"/>
      <c r="P414" s="18"/>
      <c r="Q414" s="37"/>
      <c r="R414" s="164"/>
      <c r="S414" s="13"/>
      <c r="T414" s="212" t="s">
        <v>347</v>
      </c>
      <c r="U414" s="143"/>
      <c r="V414" s="143"/>
      <c r="W414" s="143"/>
      <c r="X414" s="143"/>
      <c r="Y414" s="143"/>
      <c r="Z414" s="13"/>
      <c r="AA414" s="13"/>
      <c r="AB414" s="13"/>
      <c r="AC414" s="13"/>
      <c r="AD414" s="13"/>
      <c r="AE414" s="13"/>
      <c r="AF414" s="13"/>
      <c r="AG414" s="13"/>
      <c r="AH414" s="23"/>
      <c r="AK414" s="251"/>
      <c r="AL414" s="251"/>
      <c r="AM414" s="251"/>
      <c r="AN414" s="251"/>
      <c r="AO414" s="251"/>
      <c r="AP414" s="251"/>
      <c r="AQ414" s="251"/>
      <c r="AR414" s="251"/>
      <c r="AS414" s="251"/>
      <c r="AT414" s="251"/>
      <c r="AU414" s="251"/>
      <c r="AV414" s="251"/>
      <c r="AW414" s="251"/>
      <c r="AX414" s="251"/>
      <c r="AY414" s="251"/>
      <c r="AZ414" s="251"/>
      <c r="BA414" s="251"/>
      <c r="BB414" s="251"/>
      <c r="BC414" s="251"/>
      <c r="BD414" s="251"/>
      <c r="BE414" s="251"/>
      <c r="BF414" s="251"/>
      <c r="BG414" s="251"/>
      <c r="BH414" s="251"/>
      <c r="BI414" s="251"/>
      <c r="BJ414" s="251"/>
    </row>
    <row r="415" spans="1:62" ht="26.25" customHeight="1" x14ac:dyDescent="0.15">
      <c r="B415" s="25"/>
      <c r="C415" s="13"/>
      <c r="D415" s="13"/>
      <c r="E415" s="13"/>
      <c r="F415" s="13"/>
      <c r="G415" s="13"/>
      <c r="H415" s="13"/>
      <c r="I415" s="13"/>
      <c r="J415" s="13"/>
      <c r="K415" s="13"/>
      <c r="L415" s="13"/>
      <c r="M415" s="13"/>
      <c r="N415" s="13"/>
      <c r="O415" s="13"/>
      <c r="P415" s="13"/>
      <c r="Q415" s="181"/>
      <c r="R415" s="22"/>
      <c r="S415" s="29"/>
      <c r="T415" s="705" t="s">
        <v>310</v>
      </c>
      <c r="U415" s="426"/>
      <c r="V415" s="426"/>
      <c r="W415" s="426"/>
      <c r="X415" s="426"/>
      <c r="Y415" s="706"/>
      <c r="Z415" s="13"/>
      <c r="AA415" s="36"/>
      <c r="AB415" s="36"/>
      <c r="AC415" s="177"/>
      <c r="AD415" s="177"/>
      <c r="AE415" s="36"/>
      <c r="AF415" s="36"/>
      <c r="AG415" s="36"/>
      <c r="AH415" s="203"/>
      <c r="AK415" s="251"/>
      <c r="AL415" s="251"/>
      <c r="AM415" s="251"/>
      <c r="AN415" s="251"/>
      <c r="AO415" s="251"/>
      <c r="AP415" s="251"/>
      <c r="AQ415" s="251"/>
      <c r="AR415" s="251"/>
      <c r="AS415" s="251"/>
      <c r="AT415" s="251"/>
      <c r="AU415" s="251"/>
      <c r="AV415" s="251"/>
      <c r="AW415" s="251"/>
      <c r="AX415" s="251"/>
      <c r="AY415" s="251"/>
      <c r="AZ415" s="251"/>
      <c r="BA415" s="251"/>
      <c r="BB415" s="251"/>
      <c r="BC415" s="251"/>
      <c r="BD415" s="251"/>
      <c r="BE415" s="251"/>
      <c r="BF415" s="251"/>
      <c r="BG415" s="251"/>
      <c r="BH415" s="251"/>
      <c r="BI415" s="251"/>
      <c r="BJ415" s="251"/>
    </row>
    <row r="416" spans="1:62" ht="18" customHeight="1" x14ac:dyDescent="0.15">
      <c r="B416" s="25"/>
      <c r="C416" s="13"/>
      <c r="D416" s="13"/>
      <c r="E416" s="13"/>
      <c r="F416" s="13"/>
      <c r="G416" s="13"/>
      <c r="H416" s="13"/>
      <c r="I416" s="13"/>
      <c r="J416" s="13"/>
      <c r="K416" s="13"/>
      <c r="L416" s="13"/>
      <c r="M416" s="13"/>
      <c r="N416" s="13"/>
      <c r="O416" s="13"/>
      <c r="P416" s="13"/>
      <c r="Q416" s="13"/>
      <c r="R416" s="13"/>
      <c r="S416" s="13"/>
      <c r="T416" s="368">
        <f>J401+J404+J407-V404-V407</f>
        <v>0</v>
      </c>
      <c r="U416" s="369"/>
      <c r="V416" s="369"/>
      <c r="W416" s="280" t="s">
        <v>73</v>
      </c>
      <c r="X416" s="280"/>
      <c r="Y416" s="281"/>
      <c r="AA416" s="30"/>
      <c r="AB416" s="13"/>
      <c r="AC416" s="196"/>
      <c r="AD416" s="196"/>
      <c r="AE416" s="196"/>
      <c r="AF416" s="32"/>
      <c r="AG416" s="32"/>
      <c r="AH416" s="23"/>
      <c r="AK416" s="251"/>
      <c r="AL416" s="251"/>
      <c r="AM416" s="251"/>
      <c r="AN416" s="251"/>
      <c r="AO416" s="251"/>
      <c r="AP416" s="251"/>
      <c r="AQ416" s="251"/>
      <c r="AR416" s="251"/>
      <c r="AS416" s="251"/>
      <c r="AT416" s="251"/>
      <c r="AU416" s="251"/>
      <c r="AV416" s="251"/>
      <c r="AW416" s="251"/>
      <c r="AX416" s="251"/>
      <c r="AY416" s="251"/>
      <c r="AZ416" s="251"/>
      <c r="BA416" s="251"/>
      <c r="BB416" s="251"/>
      <c r="BC416" s="251"/>
      <c r="BD416" s="251"/>
      <c r="BE416" s="251"/>
      <c r="BF416" s="251"/>
      <c r="BG416" s="251"/>
      <c r="BH416" s="251"/>
      <c r="BI416" s="251"/>
      <c r="BJ416" s="251"/>
    </row>
    <row r="417" spans="1:64" ht="18" customHeight="1" x14ac:dyDescent="0.15">
      <c r="B417" s="25"/>
      <c r="C417" s="13"/>
      <c r="D417" s="13"/>
      <c r="E417" s="13"/>
      <c r="F417" s="13"/>
      <c r="G417" s="13"/>
      <c r="H417" s="13"/>
      <c r="I417" s="13"/>
      <c r="J417" s="13"/>
      <c r="K417" s="13"/>
      <c r="L417" s="13"/>
      <c r="M417" s="13"/>
      <c r="N417" s="13"/>
      <c r="O417" s="13"/>
      <c r="P417" s="13"/>
      <c r="Q417" s="13"/>
      <c r="R417" s="13"/>
      <c r="S417" s="87"/>
      <c r="T417" s="87"/>
      <c r="U417" s="87"/>
      <c r="V417" s="30" t="s">
        <v>279</v>
      </c>
      <c r="W417" s="87"/>
      <c r="X417" s="87"/>
      <c r="Y417" s="32"/>
      <c r="Z417" s="30"/>
      <c r="AA417" s="30"/>
      <c r="AB417" s="13"/>
      <c r="AC417" s="196"/>
      <c r="AD417" s="196"/>
      <c r="AE417" s="196"/>
      <c r="AF417" s="32"/>
      <c r="AG417" s="32"/>
      <c r="AH417" s="23"/>
      <c r="AK417" s="251"/>
      <c r="AL417" s="251"/>
      <c r="AM417" s="251"/>
      <c r="AN417" s="251"/>
      <c r="AO417" s="251"/>
      <c r="AP417" s="251"/>
      <c r="AQ417" s="251"/>
      <c r="AR417" s="251"/>
      <c r="AS417" s="251"/>
      <c r="AT417" s="251"/>
      <c r="AU417" s="251"/>
      <c r="AV417" s="251"/>
      <c r="AW417" s="251"/>
      <c r="AX417" s="251"/>
      <c r="AY417" s="251"/>
      <c r="AZ417" s="251"/>
      <c r="BA417" s="251"/>
      <c r="BB417" s="251"/>
      <c r="BC417" s="251"/>
      <c r="BD417" s="251"/>
      <c r="BE417" s="251"/>
      <c r="BF417" s="251"/>
      <c r="BG417" s="251"/>
      <c r="BH417" s="251"/>
      <c r="BI417" s="251"/>
      <c r="BJ417" s="251"/>
    </row>
    <row r="418" spans="1:64" ht="18" customHeight="1" x14ac:dyDescent="0.15">
      <c r="B418" s="25"/>
      <c r="C418" s="13"/>
      <c r="D418" s="13"/>
      <c r="E418" s="13"/>
      <c r="F418" s="13"/>
      <c r="G418" s="13"/>
      <c r="H418" s="13"/>
      <c r="I418" s="13"/>
      <c r="J418" s="13"/>
      <c r="K418" s="13"/>
      <c r="L418" s="13"/>
      <c r="M418" s="13"/>
      <c r="N418" s="13"/>
      <c r="O418" s="13"/>
      <c r="P418" s="13"/>
      <c r="Q418" s="13"/>
      <c r="R418" s="13"/>
      <c r="S418" s="87"/>
      <c r="T418" s="87"/>
      <c r="U418" s="87"/>
      <c r="V418" s="87"/>
      <c r="W418" s="87"/>
      <c r="X418" s="87"/>
      <c r="Y418" s="32"/>
      <c r="Z418" s="30"/>
      <c r="AA418" s="30"/>
      <c r="AB418" s="13"/>
      <c r="AC418" s="196"/>
      <c r="AD418" s="196"/>
      <c r="AE418" s="196"/>
      <c r="AF418" s="32"/>
      <c r="AG418" s="32"/>
      <c r="AH418" s="23"/>
      <c r="AK418" s="251"/>
      <c r="AL418" s="251"/>
      <c r="AM418" s="251"/>
      <c r="AN418" s="251"/>
      <c r="AO418" s="251"/>
      <c r="AP418" s="251"/>
      <c r="AQ418" s="251"/>
      <c r="AR418" s="251"/>
      <c r="AS418" s="251"/>
      <c r="AT418" s="251"/>
      <c r="AU418" s="251"/>
      <c r="AV418" s="251"/>
      <c r="AW418" s="251"/>
      <c r="AX418" s="251"/>
      <c r="AY418" s="251"/>
      <c r="AZ418" s="251"/>
      <c r="BA418" s="251"/>
      <c r="BB418" s="251"/>
      <c r="BC418" s="251"/>
      <c r="BD418" s="251"/>
      <c r="BE418" s="251"/>
      <c r="BF418" s="251"/>
      <c r="BG418" s="251"/>
      <c r="BH418" s="251"/>
      <c r="BI418" s="251"/>
      <c r="BJ418" s="251"/>
    </row>
    <row r="419" spans="1:64" ht="18" customHeight="1" x14ac:dyDescent="0.15">
      <c r="B419" s="25"/>
      <c r="C419" s="13"/>
      <c r="D419" s="13"/>
      <c r="E419" s="13"/>
      <c r="F419" s="13"/>
      <c r="G419" s="13"/>
      <c r="H419" s="13"/>
      <c r="I419" s="13"/>
      <c r="J419" s="13"/>
      <c r="K419" s="13"/>
      <c r="L419" s="13"/>
      <c r="M419" s="13"/>
      <c r="N419" s="13"/>
      <c r="O419" s="13"/>
      <c r="P419" s="13"/>
      <c r="Q419" s="13"/>
      <c r="R419" s="13"/>
      <c r="S419" s="87"/>
      <c r="T419" s="87"/>
      <c r="U419" s="87"/>
      <c r="V419" s="87"/>
      <c r="W419" s="87"/>
      <c r="X419" s="87"/>
      <c r="Y419" s="32"/>
      <c r="Z419" s="30"/>
      <c r="AA419" s="30"/>
      <c r="AB419" s="13"/>
      <c r="AC419" s="196"/>
      <c r="AD419" s="196"/>
      <c r="AE419" s="196"/>
      <c r="AF419" s="32"/>
      <c r="AG419" s="32"/>
      <c r="AH419" s="23"/>
      <c r="AK419" s="251"/>
      <c r="AL419" s="251"/>
      <c r="AM419" s="251"/>
      <c r="AN419" s="251"/>
      <c r="AO419" s="251"/>
      <c r="AP419" s="251"/>
      <c r="AQ419" s="251"/>
      <c r="AR419" s="251"/>
      <c r="AS419" s="251"/>
      <c r="AT419" s="251"/>
      <c r="AU419" s="251"/>
      <c r="AV419" s="251"/>
      <c r="AW419" s="251"/>
      <c r="AX419" s="251"/>
      <c r="AY419" s="251"/>
      <c r="AZ419" s="251"/>
      <c r="BA419" s="251"/>
      <c r="BB419" s="251"/>
      <c r="BC419" s="251"/>
      <c r="BD419" s="251"/>
      <c r="BE419" s="251"/>
      <c r="BF419" s="251"/>
      <c r="BG419" s="251"/>
      <c r="BH419" s="251"/>
      <c r="BI419" s="251"/>
      <c r="BJ419" s="251"/>
    </row>
    <row r="420" spans="1:64" ht="13.5" customHeight="1" x14ac:dyDescent="0.15">
      <c r="B420" s="25"/>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23"/>
      <c r="AK420" s="251"/>
      <c r="AL420" s="251"/>
      <c r="AM420" s="251"/>
      <c r="AN420" s="251"/>
      <c r="AO420" s="251"/>
      <c r="AP420" s="251"/>
      <c r="AQ420" s="251"/>
      <c r="AR420" s="251"/>
      <c r="AS420" s="251"/>
      <c r="AT420" s="251"/>
      <c r="AU420" s="251"/>
      <c r="AV420" s="251"/>
      <c r="AW420" s="251"/>
      <c r="AX420" s="251"/>
      <c r="AY420" s="251"/>
      <c r="AZ420" s="251"/>
      <c r="BA420" s="251"/>
      <c r="BB420" s="251"/>
      <c r="BC420" s="251"/>
      <c r="BD420" s="251"/>
      <c r="BE420" s="251"/>
      <c r="BF420" s="251"/>
      <c r="BG420" s="251"/>
      <c r="BH420" s="251"/>
      <c r="BI420" s="251"/>
      <c r="BJ420" s="251"/>
    </row>
    <row r="421" spans="1:64" ht="36" customHeight="1" x14ac:dyDescent="0.15">
      <c r="B421" s="442" t="s">
        <v>87</v>
      </c>
      <c r="C421" s="301" t="s">
        <v>90</v>
      </c>
      <c r="D421" s="302"/>
      <c r="E421" s="302"/>
      <c r="F421" s="302"/>
      <c r="G421" s="303"/>
      <c r="H421" s="304" t="s">
        <v>92</v>
      </c>
      <c r="I421" s="305"/>
      <c r="J421" s="305"/>
      <c r="K421" s="305"/>
      <c r="L421" s="305"/>
      <c r="M421" s="305"/>
      <c r="N421" s="447" t="s">
        <v>91</v>
      </c>
      <c r="O421" s="448"/>
      <c r="P421" s="448"/>
      <c r="Q421" s="448"/>
      <c r="R421" s="448"/>
      <c r="S421" s="506" t="s">
        <v>116</v>
      </c>
      <c r="T421" s="305"/>
      <c r="U421" s="305"/>
      <c r="V421" s="305"/>
      <c r="W421" s="507"/>
      <c r="X421" s="304" t="s">
        <v>92</v>
      </c>
      <c r="Y421" s="305"/>
      <c r="Z421" s="305"/>
      <c r="AA421" s="305"/>
      <c r="AB421" s="305"/>
      <c r="AC421" s="507"/>
      <c r="AD421" s="447" t="s">
        <v>91</v>
      </c>
      <c r="AE421" s="448"/>
      <c r="AF421" s="448"/>
      <c r="AG421" s="448"/>
      <c r="AH421" s="509"/>
      <c r="AL421" s="271" t="str">
        <f>IF((J401+J404+J407)&gt;0,"「規格」欄欄は、貴社の価格表等で使用している分類名称を入力してください。「料金」は、整数で入力してください。「1,000～1,200」や「約500」のような入力はできません。幅がある場合は、平均値を入力してください。","")</f>
        <v/>
      </c>
      <c r="AM421" s="271"/>
      <c r="AN421" s="271"/>
      <c r="AO421" s="271"/>
      <c r="AP421" s="271"/>
      <c r="AQ421" s="271"/>
      <c r="AR421" s="271"/>
      <c r="AS421" s="271"/>
      <c r="AT421" s="271"/>
      <c r="AU421" s="271"/>
      <c r="AV421" s="271"/>
      <c r="AW421" s="271"/>
      <c r="AX421" s="271"/>
      <c r="AY421" s="271"/>
      <c r="AZ421" s="271"/>
      <c r="BA421" s="271"/>
      <c r="BB421" s="271"/>
      <c r="BC421" s="271"/>
      <c r="BD421" s="271"/>
      <c r="BE421" s="271"/>
      <c r="BF421" s="271"/>
      <c r="BG421" s="271"/>
      <c r="BH421" s="271"/>
      <c r="BI421" s="271"/>
      <c r="BJ421" s="271"/>
    </row>
    <row r="422" spans="1:64" ht="24" customHeight="1" x14ac:dyDescent="0.15">
      <c r="B422" s="443"/>
      <c r="C422" s="391"/>
      <c r="D422" s="392"/>
      <c r="E422" s="392"/>
      <c r="F422" s="392"/>
      <c r="G422" s="393"/>
      <c r="H422" s="385"/>
      <c r="I422" s="386"/>
      <c r="J422" s="386"/>
      <c r="K422" s="386"/>
      <c r="L422" s="386"/>
      <c r="M422" s="387"/>
      <c r="N422" s="388"/>
      <c r="O422" s="389"/>
      <c r="P422" s="389"/>
      <c r="Q422" s="389"/>
      <c r="R422" s="389"/>
      <c r="S422" s="643"/>
      <c r="T422" s="644"/>
      <c r="U422" s="644"/>
      <c r="V422" s="644"/>
      <c r="W422" s="645"/>
      <c r="X422" s="385"/>
      <c r="Y422" s="386"/>
      <c r="Z422" s="386"/>
      <c r="AA422" s="386"/>
      <c r="AB422" s="386"/>
      <c r="AC422" s="387"/>
      <c r="AD422" s="388"/>
      <c r="AE422" s="389"/>
      <c r="AF422" s="389"/>
      <c r="AG422" s="389"/>
      <c r="AH422" s="394"/>
      <c r="AK422" s="266"/>
      <c r="AL422" s="271"/>
      <c r="AM422" s="271"/>
      <c r="AN422" s="271"/>
      <c r="AO422" s="271"/>
      <c r="AP422" s="271"/>
      <c r="AQ422" s="271"/>
      <c r="AR422" s="271"/>
      <c r="AS422" s="271"/>
      <c r="AT422" s="271"/>
      <c r="AU422" s="271"/>
      <c r="AV422" s="271"/>
      <c r="AW422" s="271"/>
      <c r="AX422" s="271"/>
      <c r="AY422" s="271"/>
      <c r="AZ422" s="271"/>
      <c r="BA422" s="271"/>
      <c r="BB422" s="271"/>
      <c r="BC422" s="271"/>
      <c r="BD422" s="271"/>
      <c r="BE422" s="271"/>
      <c r="BF422" s="271"/>
      <c r="BG422" s="271"/>
      <c r="BH422" s="271"/>
      <c r="BI422" s="271"/>
      <c r="BJ422" s="271"/>
    </row>
    <row r="423" spans="1:64" ht="24" customHeight="1" x14ac:dyDescent="0.15">
      <c r="B423" s="443"/>
      <c r="C423" s="391"/>
      <c r="D423" s="392"/>
      <c r="E423" s="392"/>
      <c r="F423" s="392"/>
      <c r="G423" s="393"/>
      <c r="H423" s="385"/>
      <c r="I423" s="386"/>
      <c r="J423" s="386"/>
      <c r="K423" s="386"/>
      <c r="L423" s="386"/>
      <c r="M423" s="387"/>
      <c r="N423" s="388"/>
      <c r="O423" s="389"/>
      <c r="P423" s="389"/>
      <c r="Q423" s="389"/>
      <c r="R423" s="389"/>
      <c r="S423" s="643"/>
      <c r="T423" s="644"/>
      <c r="U423" s="644"/>
      <c r="V423" s="644"/>
      <c r="W423" s="645"/>
      <c r="X423" s="385"/>
      <c r="Y423" s="386"/>
      <c r="Z423" s="386"/>
      <c r="AA423" s="386"/>
      <c r="AB423" s="386"/>
      <c r="AC423" s="387"/>
      <c r="AD423" s="388"/>
      <c r="AE423" s="389"/>
      <c r="AF423" s="389"/>
      <c r="AG423" s="389"/>
      <c r="AH423" s="394"/>
      <c r="AK423" s="266"/>
      <c r="AL423" s="271"/>
      <c r="AM423" s="271"/>
      <c r="AN423" s="271"/>
      <c r="AO423" s="271"/>
      <c r="AP423" s="271"/>
      <c r="AQ423" s="271"/>
      <c r="AR423" s="271"/>
      <c r="AS423" s="271"/>
      <c r="AT423" s="271"/>
      <c r="AU423" s="271"/>
      <c r="AV423" s="271"/>
      <c r="AW423" s="271"/>
      <c r="AX423" s="271"/>
      <c r="AY423" s="271"/>
      <c r="AZ423" s="271"/>
      <c r="BA423" s="271"/>
      <c r="BB423" s="271"/>
      <c r="BC423" s="271"/>
      <c r="BD423" s="271"/>
      <c r="BE423" s="271"/>
      <c r="BF423" s="271"/>
      <c r="BG423" s="271"/>
      <c r="BH423" s="271"/>
      <c r="BI423" s="271"/>
      <c r="BJ423" s="271"/>
    </row>
    <row r="424" spans="1:64" ht="24" customHeight="1" x14ac:dyDescent="0.15">
      <c r="B424" s="443"/>
      <c r="C424" s="391"/>
      <c r="D424" s="392"/>
      <c r="E424" s="392"/>
      <c r="F424" s="392"/>
      <c r="G424" s="393"/>
      <c r="H424" s="385"/>
      <c r="I424" s="386"/>
      <c r="J424" s="386"/>
      <c r="K424" s="386"/>
      <c r="L424" s="386"/>
      <c r="M424" s="387"/>
      <c r="N424" s="388"/>
      <c r="O424" s="389"/>
      <c r="P424" s="389"/>
      <c r="Q424" s="389"/>
      <c r="R424" s="389"/>
      <c r="S424" s="643"/>
      <c r="T424" s="644"/>
      <c r="U424" s="644"/>
      <c r="V424" s="644"/>
      <c r="W424" s="645"/>
      <c r="X424" s="385"/>
      <c r="Y424" s="386"/>
      <c r="Z424" s="386"/>
      <c r="AA424" s="386"/>
      <c r="AB424" s="386"/>
      <c r="AC424" s="387"/>
      <c r="AD424" s="388"/>
      <c r="AE424" s="389"/>
      <c r="AF424" s="389"/>
      <c r="AG424" s="389"/>
      <c r="AH424" s="394"/>
      <c r="AL424" s="271" t="str">
        <f>IF((J401+J404+J407)&gt;0,"「単位」欄は、枠をクリックすると▼ボタンが表示されるので、ボタンをクリックし対応する単位を選択してください。単位で「その他（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424" s="271"/>
      <c r="AN424" s="271"/>
      <c r="AO424" s="271"/>
      <c r="AP424" s="271"/>
      <c r="AQ424" s="271"/>
      <c r="AR424" s="271"/>
      <c r="AS424" s="271"/>
      <c r="AT424" s="271"/>
      <c r="AU424" s="271"/>
      <c r="AV424" s="271"/>
      <c r="AW424" s="271"/>
      <c r="AX424" s="271"/>
      <c r="AY424" s="271"/>
      <c r="AZ424" s="271"/>
      <c r="BA424" s="271"/>
      <c r="BB424" s="271"/>
      <c r="BC424" s="271"/>
      <c r="BD424" s="271"/>
      <c r="BE424" s="271"/>
      <c r="BF424" s="271"/>
      <c r="BG424" s="271"/>
      <c r="BH424" s="271"/>
      <c r="BI424" s="271"/>
      <c r="BJ424" s="271"/>
    </row>
    <row r="425" spans="1:64" ht="24" customHeight="1" x14ac:dyDescent="0.15">
      <c r="B425" s="443"/>
      <c r="C425" s="391"/>
      <c r="D425" s="392"/>
      <c r="E425" s="392"/>
      <c r="F425" s="392"/>
      <c r="G425" s="393"/>
      <c r="H425" s="385"/>
      <c r="I425" s="386"/>
      <c r="J425" s="386"/>
      <c r="K425" s="386"/>
      <c r="L425" s="386"/>
      <c r="M425" s="387"/>
      <c r="N425" s="388"/>
      <c r="O425" s="389"/>
      <c r="P425" s="389"/>
      <c r="Q425" s="389"/>
      <c r="R425" s="560"/>
      <c r="S425" s="643"/>
      <c r="T425" s="644"/>
      <c r="U425" s="644"/>
      <c r="V425" s="644"/>
      <c r="W425" s="645"/>
      <c r="X425" s="385"/>
      <c r="Y425" s="386"/>
      <c r="Z425" s="386"/>
      <c r="AA425" s="386"/>
      <c r="AB425" s="386"/>
      <c r="AC425" s="387"/>
      <c r="AD425" s="388"/>
      <c r="AE425" s="389"/>
      <c r="AF425" s="389"/>
      <c r="AG425" s="389"/>
      <c r="AH425" s="394"/>
      <c r="AK425" s="266"/>
      <c r="AL425" s="271"/>
      <c r="AM425" s="271"/>
      <c r="AN425" s="271"/>
      <c r="AO425" s="271"/>
      <c r="AP425" s="271"/>
      <c r="AQ425" s="271"/>
      <c r="AR425" s="271"/>
      <c r="AS425" s="271"/>
      <c r="AT425" s="271"/>
      <c r="AU425" s="271"/>
      <c r="AV425" s="271"/>
      <c r="AW425" s="271"/>
      <c r="AX425" s="271"/>
      <c r="AY425" s="271"/>
      <c r="AZ425" s="271"/>
      <c r="BA425" s="271"/>
      <c r="BB425" s="271"/>
      <c r="BC425" s="271"/>
      <c r="BD425" s="271"/>
      <c r="BE425" s="271"/>
      <c r="BF425" s="271"/>
      <c r="BG425" s="271"/>
      <c r="BH425" s="271"/>
      <c r="BI425" s="271"/>
      <c r="BJ425" s="271"/>
    </row>
    <row r="426" spans="1:64" ht="24" customHeight="1" thickBot="1" x14ac:dyDescent="0.2">
      <c r="B426" s="444"/>
      <c r="C426" s="364"/>
      <c r="D426" s="365"/>
      <c r="E426" s="365"/>
      <c r="F426" s="365"/>
      <c r="G426" s="366"/>
      <c r="H426" s="377"/>
      <c r="I426" s="378"/>
      <c r="J426" s="378"/>
      <c r="K426" s="378"/>
      <c r="L426" s="378"/>
      <c r="M426" s="379"/>
      <c r="N426" s="361"/>
      <c r="O426" s="362"/>
      <c r="P426" s="362"/>
      <c r="Q426" s="362"/>
      <c r="R426" s="362"/>
      <c r="S426" s="654"/>
      <c r="T426" s="655"/>
      <c r="U426" s="655"/>
      <c r="V426" s="655"/>
      <c r="W426" s="656"/>
      <c r="X426" s="377"/>
      <c r="Y426" s="378"/>
      <c r="Z426" s="378"/>
      <c r="AA426" s="378"/>
      <c r="AB426" s="378"/>
      <c r="AC426" s="379"/>
      <c r="AD426" s="361"/>
      <c r="AE426" s="362"/>
      <c r="AF426" s="362"/>
      <c r="AG426" s="362"/>
      <c r="AH426" s="367"/>
      <c r="AK426" s="266"/>
      <c r="AL426" s="271"/>
      <c r="AM426" s="271"/>
      <c r="AN426" s="271"/>
      <c r="AO426" s="271"/>
      <c r="AP426" s="271"/>
      <c r="AQ426" s="271"/>
      <c r="AR426" s="271"/>
      <c r="AS426" s="271"/>
      <c r="AT426" s="271"/>
      <c r="AU426" s="271"/>
      <c r="AV426" s="271"/>
      <c r="AW426" s="271"/>
      <c r="AX426" s="271"/>
      <c r="AY426" s="271"/>
      <c r="AZ426" s="271"/>
      <c r="BA426" s="271"/>
      <c r="BB426" s="271"/>
      <c r="BC426" s="271"/>
      <c r="BD426" s="271"/>
      <c r="BE426" s="271"/>
      <c r="BF426" s="271"/>
      <c r="BG426" s="271"/>
      <c r="BH426" s="271"/>
      <c r="BI426" s="271"/>
      <c r="BJ426" s="271"/>
    </row>
    <row r="427" spans="1:64" ht="14.25" thickBot="1" x14ac:dyDescent="0.2">
      <c r="B427" s="13"/>
      <c r="C427" s="13"/>
      <c r="D427" s="13"/>
      <c r="E427" s="13"/>
      <c r="F427" s="13"/>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c r="AH427" s="13"/>
    </row>
    <row r="428" spans="1:64" ht="13.5" customHeight="1" x14ac:dyDescent="0.15">
      <c r="A428" s="78"/>
      <c r="B428" s="554" t="s">
        <v>208</v>
      </c>
      <c r="C428" s="555"/>
      <c r="D428" s="555"/>
      <c r="E428" s="556"/>
      <c r="F428" s="13"/>
      <c r="G428" s="13"/>
      <c r="H428" s="13"/>
      <c r="I428" s="13"/>
      <c r="J428" s="13"/>
      <c r="K428" s="13"/>
      <c r="L428" s="13"/>
      <c r="M428" s="13"/>
      <c r="N428" s="13"/>
      <c r="O428" s="13"/>
      <c r="P428" s="13"/>
      <c r="Q428" s="13"/>
      <c r="R428" s="13"/>
      <c r="S428" s="13"/>
      <c r="T428" s="13"/>
      <c r="U428" s="13"/>
      <c r="V428" s="13"/>
      <c r="W428" s="13"/>
      <c r="X428" s="13"/>
      <c r="Y428" s="13"/>
      <c r="Z428" s="13"/>
      <c r="AA428" s="13"/>
      <c r="AB428" s="508" t="s">
        <v>260</v>
      </c>
      <c r="AC428" s="508"/>
      <c r="AD428" s="508"/>
      <c r="AE428" s="508"/>
      <c r="AF428" s="508"/>
      <c r="AG428" s="508"/>
      <c r="AH428" s="508"/>
      <c r="BL428" s="248"/>
    </row>
    <row r="429" spans="1:64" ht="14.25" thickBot="1" x14ac:dyDescent="0.2">
      <c r="A429" s="78"/>
      <c r="B429" s="557"/>
      <c r="C429" s="558"/>
      <c r="D429" s="558"/>
      <c r="E429" s="559"/>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row>
    <row r="430" spans="1:64" x14ac:dyDescent="0.15">
      <c r="A430" s="78"/>
      <c r="B430" s="18"/>
      <c r="C430" s="18"/>
      <c r="D430" s="18"/>
      <c r="E430" s="18"/>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row>
    <row r="431" spans="1:64" ht="25.5" x14ac:dyDescent="0.15">
      <c r="A431" s="78"/>
      <c r="B431" s="453" t="s">
        <v>221</v>
      </c>
      <c r="C431" s="454"/>
      <c r="D431" s="454"/>
      <c r="E431" s="454"/>
      <c r="F431" s="454"/>
      <c r="G431" s="454"/>
      <c r="H431" s="454"/>
      <c r="I431" s="454"/>
      <c r="J431" s="454"/>
      <c r="K431" s="454"/>
      <c r="L431" s="454"/>
      <c r="M431" s="454"/>
      <c r="N431" s="454"/>
      <c r="O431" s="454"/>
      <c r="P431" s="454"/>
      <c r="Q431" s="454"/>
      <c r="R431" s="454"/>
      <c r="S431" s="454"/>
      <c r="T431" s="454"/>
      <c r="U431" s="454"/>
      <c r="V431" s="454"/>
      <c r="W431" s="454"/>
      <c r="X431" s="454"/>
      <c r="Y431" s="454"/>
      <c r="Z431" s="454"/>
      <c r="AA431" s="454"/>
      <c r="AB431" s="454"/>
      <c r="AC431" s="454"/>
      <c r="AD431" s="454"/>
      <c r="AE431" s="454"/>
      <c r="AF431" s="454"/>
      <c r="AG431" s="454"/>
      <c r="AH431" s="454"/>
    </row>
    <row r="432" spans="1:64" ht="14.25" thickBot="1" x14ac:dyDescent="0.2">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row>
    <row r="433" spans="2:62" ht="24" customHeight="1" thickBot="1" x14ac:dyDescent="0.2">
      <c r="B433" s="408" t="s">
        <v>146</v>
      </c>
      <c r="C433" s="409"/>
      <c r="D433" s="409"/>
      <c r="E433" s="409"/>
      <c r="F433" s="409"/>
      <c r="G433" s="409"/>
      <c r="H433" s="409"/>
      <c r="I433" s="409"/>
      <c r="J433" s="409"/>
      <c r="K433" s="409"/>
      <c r="L433" s="409"/>
      <c r="M433" s="409"/>
      <c r="N433" s="409"/>
      <c r="O433" s="409"/>
      <c r="P433" s="409"/>
      <c r="Q433" s="409"/>
      <c r="R433" s="409"/>
      <c r="S433" s="409"/>
      <c r="T433" s="409"/>
      <c r="U433" s="409"/>
      <c r="V433" s="409"/>
      <c r="W433" s="409"/>
      <c r="X433" s="409"/>
      <c r="Y433" s="409"/>
      <c r="Z433" s="409"/>
      <c r="AA433" s="409"/>
      <c r="AB433" s="409"/>
      <c r="AC433" s="409"/>
      <c r="AD433" s="409"/>
      <c r="AE433" s="409"/>
      <c r="AF433" s="409"/>
      <c r="AG433" s="409"/>
      <c r="AH433" s="410"/>
      <c r="AJ433" s="252">
        <f>IF(B38="○",1,2)</f>
        <v>2</v>
      </c>
    </row>
    <row r="434" spans="2:62" ht="14.25" customHeight="1" thickTop="1" x14ac:dyDescent="0.15">
      <c r="B434" s="402" t="s">
        <v>147</v>
      </c>
      <c r="C434" s="61"/>
      <c r="D434" s="191"/>
      <c r="E434" s="61"/>
      <c r="F434" s="61"/>
      <c r="G434" s="61"/>
      <c r="H434" s="61"/>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2"/>
    </row>
    <row r="435" spans="2:62" ht="13.5" customHeight="1" x14ac:dyDescent="0.15">
      <c r="B435" s="381"/>
      <c r="C435" s="61"/>
      <c r="D435" s="107"/>
      <c r="E435" s="105" t="s">
        <v>255</v>
      </c>
      <c r="F435" s="61"/>
      <c r="G435" s="61"/>
      <c r="H435" s="61"/>
      <c r="I435" s="107"/>
      <c r="J435" s="105" t="s">
        <v>256</v>
      </c>
      <c r="K435" s="61"/>
      <c r="L435" s="61"/>
      <c r="M435" s="61"/>
      <c r="N435" s="107"/>
      <c r="O435" s="61" t="s">
        <v>257</v>
      </c>
      <c r="P435" s="61"/>
      <c r="Q435" s="61"/>
      <c r="R435" s="61"/>
      <c r="S435" s="107"/>
      <c r="T435" s="403" t="s">
        <v>258</v>
      </c>
      <c r="U435" s="404"/>
      <c r="V435" s="404"/>
      <c r="W435" s="404"/>
      <c r="X435" s="404"/>
      <c r="Y435" s="404"/>
      <c r="Z435" s="404"/>
      <c r="AA435" s="404"/>
      <c r="AB435" s="404"/>
      <c r="AC435" s="404"/>
      <c r="AD435" s="404"/>
      <c r="AE435" s="404"/>
      <c r="AF435" s="404"/>
      <c r="AG435" s="404"/>
      <c r="AH435" s="405"/>
      <c r="AJ435" s="252">
        <f>COUNTIF(D435:AH437,"○")</f>
        <v>0</v>
      </c>
      <c r="AK435" s="279" t="str">
        <f>IF(AJ433=1,IF(AJ435&gt;0,"","該当する処理方法の黄色の枠内に○印を入力してください。"),"")</f>
        <v/>
      </c>
      <c r="AL435" s="279"/>
      <c r="AM435" s="279"/>
      <c r="AN435" s="279"/>
      <c r="AO435" s="279"/>
      <c r="AP435" s="279"/>
      <c r="AQ435" s="279"/>
      <c r="AR435" s="279"/>
      <c r="AS435" s="279"/>
      <c r="AT435" s="279"/>
      <c r="AU435" s="279"/>
      <c r="AV435" s="279"/>
      <c r="AW435" s="279"/>
      <c r="AX435" s="279"/>
      <c r="AY435" s="279"/>
      <c r="AZ435" s="279"/>
      <c r="BA435" s="279"/>
      <c r="BB435" s="279"/>
      <c r="BC435" s="279"/>
      <c r="BD435" s="279"/>
      <c r="BE435" s="279"/>
      <c r="BF435" s="279"/>
      <c r="BG435" s="279"/>
      <c r="BH435" s="279"/>
      <c r="BI435" s="279"/>
      <c r="BJ435" s="279"/>
    </row>
    <row r="436" spans="2:62" x14ac:dyDescent="0.15">
      <c r="B436" s="381"/>
      <c r="C436" s="61"/>
      <c r="D436" s="61"/>
      <c r="E436" s="61"/>
      <c r="F436" s="61"/>
      <c r="G436" s="61"/>
      <c r="H436" s="61"/>
      <c r="I436" s="61"/>
      <c r="J436" s="61"/>
      <c r="K436" s="61"/>
      <c r="L436" s="61"/>
      <c r="M436" s="61"/>
      <c r="N436" s="61"/>
      <c r="O436" s="61"/>
      <c r="P436" s="61"/>
      <c r="Q436" s="61"/>
      <c r="R436" s="61"/>
      <c r="S436" s="61"/>
      <c r="T436" s="404"/>
      <c r="U436" s="404"/>
      <c r="V436" s="404"/>
      <c r="W436" s="404"/>
      <c r="X436" s="404"/>
      <c r="Y436" s="404"/>
      <c r="Z436" s="404"/>
      <c r="AA436" s="404"/>
      <c r="AB436" s="404"/>
      <c r="AC436" s="404"/>
      <c r="AD436" s="404"/>
      <c r="AE436" s="404"/>
      <c r="AF436" s="404"/>
      <c r="AG436" s="404"/>
      <c r="AH436" s="405"/>
    </row>
    <row r="437" spans="2:62" x14ac:dyDescent="0.15">
      <c r="B437" s="381"/>
      <c r="C437" s="61"/>
      <c r="D437" s="107"/>
      <c r="E437" s="315" t="s">
        <v>259</v>
      </c>
      <c r="F437" s="316"/>
      <c r="G437" s="316"/>
      <c r="H437" s="316"/>
      <c r="I437" s="316"/>
      <c r="J437" s="316"/>
      <c r="K437" s="316"/>
      <c r="L437" s="316"/>
      <c r="M437" s="316"/>
      <c r="N437" s="322"/>
      <c r="O437" s="322"/>
      <c r="P437" s="322"/>
      <c r="Q437" s="322"/>
      <c r="R437" s="322"/>
      <c r="S437" s="322"/>
      <c r="T437" s="322"/>
      <c r="U437" s="322"/>
      <c r="V437" s="322"/>
      <c r="W437" s="322"/>
      <c r="X437" s="322"/>
      <c r="Y437" s="322"/>
      <c r="Z437" s="322"/>
      <c r="AA437" s="322"/>
      <c r="AB437" s="322"/>
      <c r="AC437" s="322"/>
      <c r="AD437" s="322"/>
      <c r="AE437" s="322"/>
      <c r="AF437" s="61" t="s">
        <v>118</v>
      </c>
      <c r="AG437" s="61"/>
      <c r="AH437" s="62"/>
    </row>
    <row r="438" spans="2:62" x14ac:dyDescent="0.15">
      <c r="B438" s="382"/>
      <c r="C438" s="63"/>
      <c r="D438" s="63"/>
      <c r="E438" s="63"/>
      <c r="F438" s="63"/>
      <c r="G438" s="63"/>
      <c r="H438" s="63"/>
      <c r="I438" s="63"/>
      <c r="J438" s="63"/>
      <c r="K438" s="63"/>
      <c r="L438" s="63"/>
      <c r="M438" s="63"/>
      <c r="N438" s="63"/>
      <c r="O438" s="63"/>
      <c r="P438" s="63"/>
      <c r="Q438" s="63"/>
      <c r="R438" s="63"/>
      <c r="S438" s="63"/>
      <c r="T438" s="63"/>
      <c r="U438" s="63"/>
      <c r="V438" s="63"/>
      <c r="W438" s="63"/>
      <c r="X438" s="63"/>
      <c r="Y438" s="63"/>
      <c r="Z438" s="63"/>
      <c r="AA438" s="63"/>
      <c r="AB438" s="63"/>
      <c r="AC438" s="63"/>
      <c r="AD438" s="63"/>
      <c r="AE438" s="63"/>
      <c r="AF438" s="63"/>
      <c r="AG438" s="63"/>
      <c r="AH438" s="64"/>
    </row>
    <row r="439" spans="2:62" ht="9.9499999999999993" customHeight="1" x14ac:dyDescent="0.15">
      <c r="B439" s="381" t="s">
        <v>44</v>
      </c>
      <c r="C439" s="494" t="s">
        <v>71</v>
      </c>
      <c r="D439" s="588"/>
      <c r="E439" s="588"/>
      <c r="F439" s="588"/>
      <c r="G439" s="582"/>
      <c r="H439" s="333"/>
      <c r="I439" s="334"/>
      <c r="J439" s="334"/>
      <c r="K439" s="334"/>
      <c r="L439" s="334"/>
      <c r="M439" s="334"/>
      <c r="N439" s="334"/>
      <c r="O439" s="334"/>
      <c r="P439" s="337" t="s">
        <v>57</v>
      </c>
      <c r="Q439" s="337"/>
      <c r="R439" s="338"/>
      <c r="S439" s="494" t="s">
        <v>72</v>
      </c>
      <c r="T439" s="495"/>
      <c r="U439" s="495"/>
      <c r="V439" s="495"/>
      <c r="W439" s="496"/>
      <c r="X439" s="289"/>
      <c r="Y439" s="290"/>
      <c r="Z439" s="290"/>
      <c r="AA439" s="290"/>
      <c r="AB439" s="290"/>
      <c r="AC439" s="290"/>
      <c r="AD439" s="290"/>
      <c r="AE439" s="290"/>
      <c r="AF439" s="337" t="s">
        <v>74</v>
      </c>
      <c r="AG439" s="337"/>
      <c r="AH439" s="343"/>
      <c r="AK439" s="459" t="str">
        <f>IF(AJ433=1,"処理能力の黄色枠内に数値を入力してください。","")</f>
        <v/>
      </c>
      <c r="AL439" s="459"/>
      <c r="AM439" s="459"/>
      <c r="AN439" s="459"/>
      <c r="AO439" s="459"/>
      <c r="AP439" s="459"/>
      <c r="AQ439" s="459"/>
      <c r="AR439" s="459"/>
      <c r="AS439" s="459"/>
      <c r="AT439" s="459"/>
      <c r="AU439" s="459"/>
      <c r="AV439" s="459"/>
      <c r="AW439" s="459"/>
      <c r="AX439" s="459"/>
      <c r="AY439" s="459"/>
      <c r="AZ439" s="459"/>
      <c r="BA439" s="459"/>
      <c r="BB439" s="459"/>
      <c r="BC439" s="459"/>
      <c r="BD439" s="459"/>
      <c r="BE439" s="459"/>
      <c r="BF439" s="459"/>
      <c r="BG439" s="459"/>
      <c r="BH439" s="459"/>
      <c r="BI439" s="459"/>
      <c r="BJ439" s="459"/>
    </row>
    <row r="440" spans="2:62" ht="9.9499999999999993" customHeight="1" x14ac:dyDescent="0.15">
      <c r="B440" s="381"/>
      <c r="C440" s="587"/>
      <c r="D440" s="588"/>
      <c r="E440" s="588"/>
      <c r="F440" s="588"/>
      <c r="G440" s="582"/>
      <c r="H440" s="333"/>
      <c r="I440" s="334"/>
      <c r="J440" s="334"/>
      <c r="K440" s="334"/>
      <c r="L440" s="334"/>
      <c r="M440" s="334"/>
      <c r="N440" s="334"/>
      <c r="O440" s="334"/>
      <c r="P440" s="337"/>
      <c r="Q440" s="337"/>
      <c r="R440" s="338"/>
      <c r="S440" s="494"/>
      <c r="T440" s="495"/>
      <c r="U440" s="495"/>
      <c r="V440" s="495"/>
      <c r="W440" s="496"/>
      <c r="X440" s="289"/>
      <c r="Y440" s="290"/>
      <c r="Z440" s="290"/>
      <c r="AA440" s="290"/>
      <c r="AB440" s="290"/>
      <c r="AC440" s="290"/>
      <c r="AD440" s="290"/>
      <c r="AE440" s="290"/>
      <c r="AF440" s="337"/>
      <c r="AG440" s="337"/>
      <c r="AH440" s="343"/>
      <c r="AK440" s="459"/>
      <c r="AL440" s="459"/>
      <c r="AM440" s="459"/>
      <c r="AN440" s="459"/>
      <c r="AO440" s="459"/>
      <c r="AP440" s="459"/>
      <c r="AQ440" s="459"/>
      <c r="AR440" s="459"/>
      <c r="AS440" s="459"/>
      <c r="AT440" s="459"/>
      <c r="AU440" s="459"/>
      <c r="AV440" s="459"/>
      <c r="AW440" s="459"/>
      <c r="AX440" s="459"/>
      <c r="AY440" s="459"/>
      <c r="AZ440" s="459"/>
      <c r="BA440" s="459"/>
      <c r="BB440" s="459"/>
      <c r="BC440" s="459"/>
      <c r="BD440" s="459"/>
      <c r="BE440" s="459"/>
      <c r="BF440" s="459"/>
      <c r="BG440" s="459"/>
      <c r="BH440" s="459"/>
      <c r="BI440" s="459"/>
      <c r="BJ440" s="459"/>
    </row>
    <row r="441" spans="2:62" ht="9.9499999999999993" customHeight="1" x14ac:dyDescent="0.15">
      <c r="B441" s="381"/>
      <c r="C441" s="587"/>
      <c r="D441" s="588"/>
      <c r="E441" s="588"/>
      <c r="F441" s="588"/>
      <c r="G441" s="582"/>
      <c r="H441" s="333"/>
      <c r="I441" s="334"/>
      <c r="J441" s="334"/>
      <c r="K441" s="334"/>
      <c r="L441" s="334"/>
      <c r="M441" s="334"/>
      <c r="N441" s="334"/>
      <c r="O441" s="334"/>
      <c r="P441" s="337"/>
      <c r="Q441" s="337"/>
      <c r="R441" s="338"/>
      <c r="S441" s="494"/>
      <c r="T441" s="495"/>
      <c r="U441" s="495"/>
      <c r="V441" s="495"/>
      <c r="W441" s="496"/>
      <c r="X441" s="344"/>
      <c r="Y441" s="345"/>
      <c r="Z441" s="345"/>
      <c r="AA441" s="345"/>
      <c r="AB441" s="345"/>
      <c r="AC441" s="345"/>
      <c r="AD441" s="345"/>
      <c r="AE441" s="345"/>
      <c r="AF441" s="346" t="s">
        <v>99</v>
      </c>
      <c r="AG441" s="346"/>
      <c r="AH441" s="347"/>
    </row>
    <row r="442" spans="2:62" ht="9.9499999999999993" customHeight="1" x14ac:dyDescent="0.15">
      <c r="B442" s="381"/>
      <c r="C442" s="587"/>
      <c r="D442" s="588"/>
      <c r="E442" s="588"/>
      <c r="F442" s="588"/>
      <c r="G442" s="582"/>
      <c r="H442" s="333"/>
      <c r="I442" s="334"/>
      <c r="J442" s="334"/>
      <c r="K442" s="334"/>
      <c r="L442" s="334"/>
      <c r="M442" s="334"/>
      <c r="N442" s="334"/>
      <c r="O442" s="334"/>
      <c r="P442" s="337"/>
      <c r="Q442" s="337"/>
      <c r="R442" s="338"/>
      <c r="S442" s="494"/>
      <c r="T442" s="495"/>
      <c r="U442" s="495"/>
      <c r="V442" s="495"/>
      <c r="W442" s="496"/>
      <c r="X442" s="289"/>
      <c r="Y442" s="290"/>
      <c r="Z442" s="290"/>
      <c r="AA442" s="290"/>
      <c r="AB442" s="290"/>
      <c r="AC442" s="290"/>
      <c r="AD442" s="290"/>
      <c r="AE442" s="290"/>
      <c r="AF442" s="337"/>
      <c r="AG442" s="337"/>
      <c r="AH442" s="343"/>
      <c r="AK442" s="275" t="str">
        <f>IF(AJ433=1,IF((X439+X441+X443+X445)&gt;0,IF(X439&lt;X441,"「時間当たり処理能力」が「日当たり処理能力」よりも大きいです。修正してください。",IF(X443&lt;X445,"「時間当たり処理能力」が「日当たり処理能力」よりも大きいです。修正してください。","")),"同一敷地内に破砕・焼却設備が複数ある場合は、処理能力は合計値を入力してください。"),"")</f>
        <v/>
      </c>
      <c r="AL442" s="275"/>
      <c r="AM442" s="275"/>
      <c r="AN442" s="275"/>
      <c r="AO442" s="275"/>
      <c r="AP442" s="275"/>
      <c r="AQ442" s="275"/>
      <c r="AR442" s="275"/>
      <c r="AS442" s="275"/>
      <c r="AT442" s="275"/>
      <c r="AU442" s="275"/>
      <c r="AV442" s="275"/>
      <c r="AW442" s="275"/>
      <c r="AX442" s="275"/>
      <c r="AY442" s="275"/>
      <c r="AZ442" s="275"/>
      <c r="BA442" s="275"/>
      <c r="BB442" s="275"/>
      <c r="BC442" s="275"/>
      <c r="BD442" s="275"/>
      <c r="BE442" s="275"/>
      <c r="BF442" s="275"/>
      <c r="BG442" s="275"/>
      <c r="BH442" s="275"/>
      <c r="BI442" s="275"/>
      <c r="BJ442" s="275"/>
    </row>
    <row r="443" spans="2:62" ht="9.9499999999999993" customHeight="1" x14ac:dyDescent="0.15">
      <c r="B443" s="381"/>
      <c r="C443" s="587"/>
      <c r="D443" s="588"/>
      <c r="E443" s="588"/>
      <c r="F443" s="588"/>
      <c r="G443" s="582"/>
      <c r="H443" s="333"/>
      <c r="I443" s="334"/>
      <c r="J443" s="334"/>
      <c r="K443" s="334"/>
      <c r="L443" s="334"/>
      <c r="M443" s="334"/>
      <c r="N443" s="334"/>
      <c r="O443" s="334"/>
      <c r="P443" s="337"/>
      <c r="Q443" s="337"/>
      <c r="R443" s="338"/>
      <c r="S443" s="593" t="s">
        <v>176</v>
      </c>
      <c r="T443" s="664"/>
      <c r="U443" s="664"/>
      <c r="V443" s="664"/>
      <c r="W443" s="665"/>
      <c r="X443" s="354"/>
      <c r="Y443" s="355"/>
      <c r="Z443" s="355"/>
      <c r="AA443" s="355"/>
      <c r="AB443" s="355"/>
      <c r="AC443" s="355"/>
      <c r="AD443" s="355"/>
      <c r="AE443" s="355"/>
      <c r="AF443" s="356" t="s">
        <v>74</v>
      </c>
      <c r="AG443" s="356"/>
      <c r="AH443" s="357"/>
      <c r="AK443" s="275"/>
      <c r="AL443" s="275"/>
      <c r="AM443" s="275"/>
      <c r="AN443" s="275"/>
      <c r="AO443" s="275"/>
      <c r="AP443" s="275"/>
      <c r="AQ443" s="275"/>
      <c r="AR443" s="275"/>
      <c r="AS443" s="275"/>
      <c r="AT443" s="275"/>
      <c r="AU443" s="275"/>
      <c r="AV443" s="275"/>
      <c r="AW443" s="275"/>
      <c r="AX443" s="275"/>
      <c r="AY443" s="275"/>
      <c r="AZ443" s="275"/>
      <c r="BA443" s="275"/>
      <c r="BB443" s="275"/>
      <c r="BC443" s="275"/>
      <c r="BD443" s="275"/>
      <c r="BE443" s="275"/>
      <c r="BF443" s="275"/>
      <c r="BG443" s="275"/>
      <c r="BH443" s="275"/>
      <c r="BI443" s="275"/>
      <c r="BJ443" s="275"/>
    </row>
    <row r="444" spans="2:62" ht="9.9499999999999993" customHeight="1" x14ac:dyDescent="0.15">
      <c r="B444" s="381"/>
      <c r="C444" s="587"/>
      <c r="D444" s="588"/>
      <c r="E444" s="588"/>
      <c r="F444" s="588"/>
      <c r="G444" s="582"/>
      <c r="H444" s="333"/>
      <c r="I444" s="334"/>
      <c r="J444" s="334"/>
      <c r="K444" s="334"/>
      <c r="L444" s="334"/>
      <c r="M444" s="334"/>
      <c r="N444" s="334"/>
      <c r="O444" s="334"/>
      <c r="P444" s="337"/>
      <c r="Q444" s="337"/>
      <c r="R444" s="338"/>
      <c r="S444" s="494"/>
      <c r="T444" s="495"/>
      <c r="U444" s="495"/>
      <c r="V444" s="495"/>
      <c r="W444" s="496"/>
      <c r="X444" s="291"/>
      <c r="Y444" s="292"/>
      <c r="Z444" s="292"/>
      <c r="AA444" s="292"/>
      <c r="AB444" s="292"/>
      <c r="AC444" s="292"/>
      <c r="AD444" s="292"/>
      <c r="AE444" s="292"/>
      <c r="AF444" s="358"/>
      <c r="AG444" s="358"/>
      <c r="AH444" s="359"/>
      <c r="AK444" s="275"/>
      <c r="AL444" s="275"/>
      <c r="AM444" s="275"/>
      <c r="AN444" s="275"/>
      <c r="AO444" s="275"/>
      <c r="AP444" s="275"/>
      <c r="AQ444" s="275"/>
      <c r="AR444" s="275"/>
      <c r="AS444" s="275"/>
      <c r="AT444" s="275"/>
      <c r="AU444" s="275"/>
      <c r="AV444" s="275"/>
      <c r="AW444" s="275"/>
      <c r="AX444" s="275"/>
      <c r="AY444" s="275"/>
      <c r="AZ444" s="275"/>
      <c r="BA444" s="275"/>
      <c r="BB444" s="275"/>
      <c r="BC444" s="275"/>
      <c r="BD444" s="275"/>
      <c r="BE444" s="275"/>
      <c r="BF444" s="275"/>
      <c r="BG444" s="275"/>
      <c r="BH444" s="275"/>
      <c r="BI444" s="275"/>
      <c r="BJ444" s="275"/>
    </row>
    <row r="445" spans="2:62" ht="9.9499999999999993" customHeight="1" x14ac:dyDescent="0.15">
      <c r="B445" s="381"/>
      <c r="C445" s="587"/>
      <c r="D445" s="588"/>
      <c r="E445" s="588"/>
      <c r="F445" s="588"/>
      <c r="G445" s="582"/>
      <c r="H445" s="333"/>
      <c r="I445" s="334"/>
      <c r="J445" s="334"/>
      <c r="K445" s="334"/>
      <c r="L445" s="334"/>
      <c r="M445" s="334"/>
      <c r="N445" s="334"/>
      <c r="O445" s="334"/>
      <c r="P445" s="337"/>
      <c r="Q445" s="337"/>
      <c r="R445" s="338"/>
      <c r="S445" s="494"/>
      <c r="T445" s="495"/>
      <c r="U445" s="495"/>
      <c r="V445" s="495"/>
      <c r="W445" s="496"/>
      <c r="X445" s="344"/>
      <c r="Y445" s="345"/>
      <c r="Z445" s="345"/>
      <c r="AA445" s="345"/>
      <c r="AB445" s="345"/>
      <c r="AC445" s="345"/>
      <c r="AD445" s="345"/>
      <c r="AE445" s="345"/>
      <c r="AF445" s="346" t="s">
        <v>99</v>
      </c>
      <c r="AG445" s="346"/>
      <c r="AH445" s="347"/>
    </row>
    <row r="446" spans="2:62" ht="9.9499999999999993" customHeight="1" x14ac:dyDescent="0.15">
      <c r="B446" s="382"/>
      <c r="C446" s="589"/>
      <c r="D446" s="590"/>
      <c r="E446" s="590"/>
      <c r="F446" s="590"/>
      <c r="G446" s="584"/>
      <c r="H446" s="335"/>
      <c r="I446" s="336"/>
      <c r="J446" s="336"/>
      <c r="K446" s="336"/>
      <c r="L446" s="336"/>
      <c r="M446" s="336"/>
      <c r="N446" s="336"/>
      <c r="O446" s="336"/>
      <c r="P446" s="339"/>
      <c r="Q446" s="339"/>
      <c r="R446" s="340"/>
      <c r="S446" s="497"/>
      <c r="T446" s="498"/>
      <c r="U446" s="498"/>
      <c r="V446" s="498"/>
      <c r="W446" s="499"/>
      <c r="X446" s="472"/>
      <c r="Y446" s="473"/>
      <c r="Z446" s="473"/>
      <c r="AA446" s="473"/>
      <c r="AB446" s="473"/>
      <c r="AC446" s="473"/>
      <c r="AD446" s="473"/>
      <c r="AE446" s="473"/>
      <c r="AF446" s="339"/>
      <c r="AG446" s="339"/>
      <c r="AH446" s="360"/>
    </row>
    <row r="447" spans="2:62" ht="24" customHeight="1" x14ac:dyDescent="0.15">
      <c r="B447" s="293" t="s">
        <v>277</v>
      </c>
      <c r="C447" s="294"/>
      <c r="D447" s="294"/>
      <c r="E447" s="294"/>
      <c r="F447" s="294"/>
      <c r="G447" s="294"/>
      <c r="H447" s="294"/>
      <c r="I447" s="294"/>
      <c r="J447" s="294"/>
      <c r="K447" s="294"/>
      <c r="L447" s="294"/>
      <c r="M447" s="294"/>
      <c r="N447" s="294"/>
      <c r="O447" s="294"/>
      <c r="P447" s="294"/>
      <c r="Q447" s="294"/>
      <c r="R447" s="294"/>
      <c r="S447" s="294"/>
      <c r="T447" s="294"/>
      <c r="U447" s="294"/>
      <c r="V447" s="294"/>
      <c r="W447" s="294"/>
      <c r="X447" s="294"/>
      <c r="Y447" s="294"/>
      <c r="Z447" s="294"/>
      <c r="AA447" s="294"/>
      <c r="AB447" s="294"/>
      <c r="AC447" s="294"/>
      <c r="AD447" s="294"/>
      <c r="AE447" s="294"/>
      <c r="AF447" s="294"/>
      <c r="AG447" s="294"/>
      <c r="AH447" s="295"/>
      <c r="AK447" s="274" t="str">
        <f>IF(AJ433=1,IF((C450+C453)&gt;0,"","令和６年度の実績値を黄色の枠内に入力してください。小数点以下は四捨五入し整数値を入力してください。ピンク色の枠は自動で計算されるため、入力不要です。"),"")</f>
        <v/>
      </c>
      <c r="AL447" s="274"/>
      <c r="AM447" s="274"/>
      <c r="AN447" s="274"/>
      <c r="AO447" s="274"/>
      <c r="AP447" s="274"/>
      <c r="AQ447" s="274"/>
      <c r="AR447" s="274"/>
      <c r="AS447" s="274"/>
      <c r="AT447" s="274"/>
      <c r="AU447" s="274"/>
      <c r="AV447" s="274"/>
      <c r="AW447" s="274"/>
      <c r="AX447" s="274"/>
      <c r="AY447" s="274"/>
      <c r="AZ447" s="274"/>
      <c r="BA447" s="274"/>
      <c r="BB447" s="274"/>
      <c r="BC447" s="274"/>
      <c r="BD447" s="274"/>
      <c r="BE447" s="274"/>
      <c r="BF447" s="274"/>
      <c r="BG447" s="274"/>
      <c r="BH447" s="274"/>
      <c r="BI447" s="274"/>
      <c r="BJ447" s="274"/>
    </row>
    <row r="448" spans="2:62" ht="15" customHeight="1" x14ac:dyDescent="0.15">
      <c r="B448" s="25"/>
      <c r="C448" s="13"/>
      <c r="D448" s="13"/>
      <c r="E448" s="26" t="s">
        <v>280</v>
      </c>
      <c r="F448" s="26"/>
      <c r="G448" s="13"/>
      <c r="H448" s="13"/>
      <c r="I448" s="13"/>
      <c r="J448" s="13"/>
      <c r="K448" s="13"/>
      <c r="L448" s="13"/>
      <c r="M448" s="13"/>
      <c r="N448" s="17"/>
      <c r="O448" s="38"/>
      <c r="P448" s="17"/>
      <c r="Q448" s="17"/>
      <c r="R448" s="17"/>
      <c r="S448" s="17"/>
      <c r="T448" s="13"/>
      <c r="U448" s="13"/>
      <c r="V448" s="13"/>
      <c r="W448" s="13"/>
      <c r="X448" s="13"/>
      <c r="Y448" s="13"/>
      <c r="Z448" s="13"/>
      <c r="AA448" s="13"/>
      <c r="AB448" s="13"/>
      <c r="AC448" s="13"/>
      <c r="AD448" s="13"/>
      <c r="AE448" s="13"/>
      <c r="AF448" s="13"/>
      <c r="AG448" s="13"/>
      <c r="AH448" s="23"/>
      <c r="AK448" s="274"/>
      <c r="AL448" s="274"/>
      <c r="AM448" s="274"/>
      <c r="AN448" s="274"/>
      <c r="AO448" s="274"/>
      <c r="AP448" s="274"/>
      <c r="AQ448" s="274"/>
      <c r="AR448" s="274"/>
      <c r="AS448" s="274"/>
      <c r="AT448" s="274"/>
      <c r="AU448" s="274"/>
      <c r="AV448" s="274"/>
      <c r="AW448" s="274"/>
      <c r="AX448" s="274"/>
      <c r="AY448" s="274"/>
      <c r="AZ448" s="274"/>
      <c r="BA448" s="274"/>
      <c r="BB448" s="274"/>
      <c r="BC448" s="274"/>
      <c r="BD448" s="274"/>
      <c r="BE448" s="274"/>
      <c r="BF448" s="274"/>
      <c r="BG448" s="274"/>
      <c r="BH448" s="274"/>
      <c r="BI448" s="274"/>
      <c r="BJ448" s="274"/>
    </row>
    <row r="449" spans="2:62" ht="15" customHeight="1" x14ac:dyDescent="0.15">
      <c r="B449" s="25"/>
      <c r="C449" s="635" t="s">
        <v>45</v>
      </c>
      <c r="D449" s="636"/>
      <c r="E449" s="636"/>
      <c r="F449" s="636"/>
      <c r="G449" s="636"/>
      <c r="H449" s="637"/>
      <c r="I449" s="13"/>
      <c r="J449" s="13"/>
      <c r="K449" s="13"/>
      <c r="L449" s="13"/>
      <c r="M449" s="13"/>
      <c r="N449" s="143"/>
      <c r="O449" s="143"/>
      <c r="P449" s="143"/>
      <c r="Q449" s="143"/>
      <c r="R449" s="143"/>
      <c r="S449" s="143"/>
      <c r="T449" s="13"/>
      <c r="U449" s="13"/>
      <c r="V449" s="143"/>
      <c r="W449" s="143"/>
      <c r="X449" s="143"/>
      <c r="Y449" s="143"/>
      <c r="Z449" s="143"/>
      <c r="AA449" s="143"/>
      <c r="AB449" s="133"/>
      <c r="AC449" s="133"/>
      <c r="AD449" s="133"/>
      <c r="AE449" s="133"/>
      <c r="AF449" s="133"/>
      <c r="AG449" s="133"/>
      <c r="AH449" s="202"/>
      <c r="AK449" s="274"/>
      <c r="AL449" s="274"/>
      <c r="AM449" s="274"/>
      <c r="AN449" s="274"/>
      <c r="AO449" s="274"/>
      <c r="AP449" s="274"/>
      <c r="AQ449" s="274"/>
      <c r="AR449" s="274"/>
      <c r="AS449" s="274"/>
      <c r="AT449" s="274"/>
      <c r="AU449" s="274"/>
      <c r="AV449" s="274"/>
      <c r="AW449" s="274"/>
      <c r="AX449" s="274"/>
      <c r="AY449" s="274"/>
      <c r="AZ449" s="274"/>
      <c r="BA449" s="274"/>
      <c r="BB449" s="274"/>
      <c r="BC449" s="274"/>
      <c r="BD449" s="274"/>
      <c r="BE449" s="274"/>
      <c r="BF449" s="274"/>
      <c r="BG449" s="274"/>
      <c r="BH449" s="274"/>
      <c r="BI449" s="274"/>
      <c r="BJ449" s="274"/>
    </row>
    <row r="450" spans="2:62" ht="15" customHeight="1" x14ac:dyDescent="0.15">
      <c r="B450" s="25"/>
      <c r="C450" s="282"/>
      <c r="D450" s="283"/>
      <c r="E450" s="283"/>
      <c r="F450" s="422" t="s">
        <v>73</v>
      </c>
      <c r="G450" s="422"/>
      <c r="H450" s="423"/>
      <c r="I450" s="27"/>
      <c r="J450" s="13"/>
      <c r="K450" s="13"/>
      <c r="L450" s="13"/>
      <c r="M450" s="13"/>
      <c r="N450" s="196"/>
      <c r="O450" s="196"/>
      <c r="P450" s="196"/>
      <c r="Q450" s="32"/>
      <c r="R450" s="32"/>
      <c r="S450" s="32"/>
      <c r="T450" s="13"/>
      <c r="U450" s="13"/>
      <c r="V450" s="143"/>
      <c r="W450" s="143"/>
      <c r="X450" s="143"/>
      <c r="Y450" s="143"/>
      <c r="Z450" s="143"/>
      <c r="AA450" s="13"/>
      <c r="AB450" s="133"/>
      <c r="AC450" s="133"/>
      <c r="AD450" s="133"/>
      <c r="AE450" s="133"/>
      <c r="AF450" s="133"/>
      <c r="AG450" s="133"/>
      <c r="AH450" s="202"/>
      <c r="AK450" s="459"/>
      <c r="AL450" s="459"/>
      <c r="AM450" s="459"/>
      <c r="AN450" s="459"/>
      <c r="AO450" s="459"/>
      <c r="AP450" s="459"/>
      <c r="AQ450" s="459"/>
      <c r="AR450" s="459"/>
      <c r="AS450" s="459"/>
      <c r="AT450" s="459"/>
      <c r="AU450" s="459"/>
      <c r="AV450" s="459"/>
      <c r="AW450" s="459"/>
      <c r="AX450" s="459"/>
      <c r="AY450" s="459"/>
      <c r="AZ450" s="459"/>
      <c r="BA450" s="459"/>
      <c r="BB450" s="459"/>
      <c r="BC450" s="459"/>
      <c r="BD450" s="459"/>
      <c r="BE450" s="459"/>
      <c r="BF450" s="459"/>
      <c r="BG450" s="459"/>
      <c r="BH450" s="459"/>
      <c r="BI450" s="459"/>
      <c r="BJ450" s="459"/>
    </row>
    <row r="451" spans="2:62" ht="15" customHeight="1" x14ac:dyDescent="0.15">
      <c r="B451" s="25"/>
      <c r="C451" s="13"/>
      <c r="D451" s="13"/>
      <c r="E451" s="13"/>
      <c r="F451" s="13"/>
      <c r="G451" s="13"/>
      <c r="H451" s="13"/>
      <c r="I451" s="181"/>
      <c r="J451" s="13"/>
      <c r="K451" s="13"/>
      <c r="L451" s="33"/>
      <c r="M451" s="13"/>
      <c r="N451" s="13"/>
      <c r="O451" s="13"/>
      <c r="P451" s="13"/>
      <c r="Q451" s="13"/>
      <c r="R451" s="13"/>
      <c r="S451" s="13"/>
      <c r="T451" s="13"/>
      <c r="U451" s="13"/>
      <c r="V451" s="196"/>
      <c r="W451" s="196"/>
      <c r="X451" s="196"/>
      <c r="Y451" s="32"/>
      <c r="Z451" s="32"/>
      <c r="AA451" s="32"/>
      <c r="AB451" s="13"/>
      <c r="AC451" s="13"/>
      <c r="AD451" s="13"/>
      <c r="AE451" s="13"/>
      <c r="AF451" s="13"/>
      <c r="AG451" s="13"/>
      <c r="AH451" s="13"/>
      <c r="AI451" s="155"/>
    </row>
    <row r="452" spans="2:62" ht="20.100000000000001" customHeight="1" x14ac:dyDescent="0.15">
      <c r="B452" s="5"/>
      <c r="C452" s="647" t="s">
        <v>75</v>
      </c>
      <c r="D452" s="648"/>
      <c r="E452" s="648"/>
      <c r="F452" s="648"/>
      <c r="G452" s="648"/>
      <c r="H452" s="649"/>
      <c r="I452" s="15"/>
      <c r="J452" s="164"/>
      <c r="K452" s="29"/>
      <c r="L452" s="323" t="s">
        <v>148</v>
      </c>
      <c r="M452" s="13"/>
      <c r="N452" s="13"/>
      <c r="O452" s="169"/>
      <c r="P452" s="169"/>
      <c r="Q452" s="169"/>
      <c r="R452" s="169"/>
      <c r="S452" s="169"/>
      <c r="T452" s="13"/>
      <c r="U452" s="13"/>
      <c r="V452" s="650" t="s">
        <v>370</v>
      </c>
      <c r="W452" s="651"/>
      <c r="X452" s="651"/>
      <c r="Y452" s="651"/>
      <c r="Z452" s="651"/>
      <c r="AA452" s="659"/>
      <c r="AB452" s="13"/>
      <c r="AC452" s="650" t="s">
        <v>330</v>
      </c>
      <c r="AD452" s="651"/>
      <c r="AE452" s="651"/>
      <c r="AF452" s="651"/>
      <c r="AG452" s="651"/>
      <c r="AH452" s="651"/>
      <c r="AI452" s="155"/>
      <c r="AK452" s="275" t="str">
        <f>IF(M465&lt;0,"「③次年度ｽﾄｯｸ量（処理前）」がマイナスです。他の値を修正してください。","")</f>
        <v/>
      </c>
      <c r="AL452" s="275"/>
      <c r="AM452" s="275"/>
      <c r="AN452" s="275"/>
      <c r="AO452" s="275"/>
      <c r="AP452" s="275"/>
      <c r="AQ452" s="275"/>
      <c r="AR452" s="275"/>
      <c r="AS452" s="275"/>
      <c r="AT452" s="275"/>
      <c r="AU452" s="275"/>
      <c r="AV452" s="275"/>
      <c r="AW452" s="275"/>
      <c r="AX452" s="275"/>
      <c r="AY452" s="275"/>
      <c r="AZ452" s="275"/>
      <c r="BA452" s="275"/>
      <c r="BB452" s="275"/>
      <c r="BC452" s="275"/>
      <c r="BD452" s="275"/>
      <c r="BE452" s="275"/>
      <c r="BF452" s="275"/>
      <c r="BG452" s="275"/>
      <c r="BH452" s="275"/>
      <c r="BI452" s="275"/>
      <c r="BJ452" s="275"/>
    </row>
    <row r="453" spans="2:62" ht="15" customHeight="1" x14ac:dyDescent="0.15">
      <c r="B453" s="25"/>
      <c r="C453" s="282"/>
      <c r="D453" s="283"/>
      <c r="E453" s="283"/>
      <c r="F453" s="422" t="s">
        <v>76</v>
      </c>
      <c r="G453" s="422"/>
      <c r="H453" s="423"/>
      <c r="I453" s="28"/>
      <c r="J453" s="27"/>
      <c r="K453" s="13"/>
      <c r="L453" s="324"/>
      <c r="M453" s="28"/>
      <c r="N453" s="28"/>
      <c r="O453" s="397"/>
      <c r="P453" s="397"/>
      <c r="Q453" s="397"/>
      <c r="R453" s="170"/>
      <c r="S453" s="170"/>
      <c r="T453" s="17"/>
      <c r="U453" s="39"/>
      <c r="V453" s="282"/>
      <c r="W453" s="283"/>
      <c r="X453" s="283"/>
      <c r="Y453" s="280" t="s">
        <v>76</v>
      </c>
      <c r="Z453" s="280"/>
      <c r="AA453" s="281"/>
      <c r="AB453" s="39"/>
      <c r="AC453" s="282"/>
      <c r="AD453" s="283"/>
      <c r="AE453" s="283"/>
      <c r="AF453" s="280" t="s">
        <v>76</v>
      </c>
      <c r="AG453" s="280"/>
      <c r="AH453" s="280"/>
      <c r="AI453" s="155"/>
      <c r="AK453" s="275"/>
      <c r="AL453" s="275"/>
      <c r="AM453" s="275"/>
      <c r="AN453" s="275"/>
      <c r="AO453" s="275"/>
      <c r="AP453" s="275"/>
      <c r="AQ453" s="275"/>
      <c r="AR453" s="275"/>
      <c r="AS453" s="275"/>
      <c r="AT453" s="275"/>
      <c r="AU453" s="275"/>
      <c r="AV453" s="275"/>
      <c r="AW453" s="275"/>
      <c r="AX453" s="275"/>
      <c r="AY453" s="275"/>
      <c r="AZ453" s="275"/>
      <c r="BA453" s="275"/>
      <c r="BB453" s="275"/>
      <c r="BC453" s="275"/>
      <c r="BD453" s="275"/>
      <c r="BE453" s="275"/>
      <c r="BF453" s="275"/>
      <c r="BG453" s="275"/>
      <c r="BH453" s="275"/>
      <c r="BI453" s="275"/>
      <c r="BJ453" s="275"/>
    </row>
    <row r="454" spans="2:62" ht="15" customHeight="1" x14ac:dyDescent="0.15">
      <c r="B454" s="25"/>
      <c r="C454" s="30" t="s">
        <v>100</v>
      </c>
      <c r="D454" s="30"/>
      <c r="E454" s="30"/>
      <c r="F454" s="13"/>
      <c r="G454" s="13"/>
      <c r="H454" s="13"/>
      <c r="I454" s="13"/>
      <c r="J454" s="181"/>
      <c r="K454" s="13"/>
      <c r="L454" s="324"/>
      <c r="M454" s="13"/>
      <c r="N454" s="164"/>
      <c r="O454" s="13"/>
      <c r="P454" s="13"/>
      <c r="Q454" s="13"/>
      <c r="R454" s="13"/>
      <c r="S454" s="13"/>
      <c r="T454" s="13"/>
      <c r="U454" s="164"/>
      <c r="V454" s="143"/>
      <c r="W454" s="143"/>
      <c r="X454" s="143"/>
      <c r="Y454" s="143"/>
      <c r="Z454" s="143"/>
      <c r="AA454" s="32"/>
      <c r="AB454" s="164"/>
      <c r="AC454" s="143"/>
      <c r="AD454" s="143"/>
      <c r="AE454" s="143"/>
      <c r="AF454" s="143"/>
      <c r="AG454" s="143"/>
      <c r="AH454" s="32"/>
      <c r="AI454" s="155"/>
    </row>
    <row r="455" spans="2:62" ht="20.100000000000001" customHeight="1" x14ac:dyDescent="0.15">
      <c r="B455" s="25"/>
      <c r="C455" s="30" t="s">
        <v>153</v>
      </c>
      <c r="D455" s="13"/>
      <c r="E455" s="13"/>
      <c r="F455" s="13"/>
      <c r="G455" s="13"/>
      <c r="H455" s="13"/>
      <c r="I455" s="13"/>
      <c r="J455" s="181"/>
      <c r="K455" s="13"/>
      <c r="L455" s="156"/>
      <c r="M455" s="13"/>
      <c r="N455" s="164"/>
      <c r="O455" s="158" t="s">
        <v>371</v>
      </c>
      <c r="P455" s="159"/>
      <c r="Q455" s="159"/>
      <c r="R455" s="159"/>
      <c r="S455" s="160"/>
      <c r="T455" s="13"/>
      <c r="U455" s="22"/>
      <c r="V455" s="650" t="s">
        <v>372</v>
      </c>
      <c r="W455" s="651"/>
      <c r="X455" s="651"/>
      <c r="Y455" s="651"/>
      <c r="Z455" s="651"/>
      <c r="AA455" s="659"/>
      <c r="AB455" s="22"/>
      <c r="AC455" s="650" t="s">
        <v>331</v>
      </c>
      <c r="AD455" s="651"/>
      <c r="AE455" s="651"/>
      <c r="AF455" s="651"/>
      <c r="AG455" s="651"/>
      <c r="AH455" s="651"/>
      <c r="AI455" s="155"/>
      <c r="AK455" s="273" t="str">
        <f>IF(C453=(G456+G459+G462),"","「②受入実績」と「受入品目の内訳」の合計を一致させてください。")</f>
        <v/>
      </c>
      <c r="AL455" s="273"/>
      <c r="AM455" s="273"/>
      <c r="AN455" s="273"/>
      <c r="AO455" s="273"/>
      <c r="AP455" s="273"/>
      <c r="AQ455" s="273"/>
      <c r="AR455" s="273"/>
      <c r="AS455" s="273"/>
      <c r="AT455" s="273"/>
      <c r="AU455" s="273"/>
      <c r="AV455" s="273"/>
      <c r="AW455" s="273"/>
      <c r="AX455" s="273"/>
      <c r="AY455" s="273"/>
      <c r="AZ455" s="273"/>
      <c r="BA455" s="273"/>
      <c r="BB455" s="273"/>
      <c r="BC455" s="273"/>
      <c r="BD455" s="273"/>
      <c r="BE455" s="273"/>
      <c r="BF455" s="273"/>
      <c r="BG455" s="273"/>
      <c r="BH455" s="273"/>
      <c r="BI455" s="273"/>
      <c r="BJ455" s="273"/>
    </row>
    <row r="456" spans="2:62" ht="15" customHeight="1" x14ac:dyDescent="0.15">
      <c r="B456" s="25"/>
      <c r="C456" s="13"/>
      <c r="D456" s="445" t="s">
        <v>154</v>
      </c>
      <c r="E456" s="445"/>
      <c r="F456" s="445"/>
      <c r="G456" s="334"/>
      <c r="H456" s="334"/>
      <c r="I456" s="334"/>
      <c r="J456" s="37" t="s">
        <v>85</v>
      </c>
      <c r="K456" s="13"/>
      <c r="L456" s="31"/>
      <c r="M456" s="13"/>
      <c r="N456" s="39"/>
      <c r="O456" s="419"/>
      <c r="P456" s="420"/>
      <c r="Q456" s="420"/>
      <c r="R456" s="161" t="s">
        <v>76</v>
      </c>
      <c r="S456" s="162"/>
      <c r="T456" s="13"/>
      <c r="U456" s="28"/>
      <c r="V456" s="282"/>
      <c r="W456" s="283"/>
      <c r="X456" s="283"/>
      <c r="Y456" s="280" t="s">
        <v>76</v>
      </c>
      <c r="Z456" s="280"/>
      <c r="AA456" s="281"/>
      <c r="AB456" s="28"/>
      <c r="AC456" s="282"/>
      <c r="AD456" s="283"/>
      <c r="AE456" s="283"/>
      <c r="AF456" s="280" t="s">
        <v>76</v>
      </c>
      <c r="AG456" s="280"/>
      <c r="AH456" s="280"/>
      <c r="AI456" s="155"/>
      <c r="AK456" s="273"/>
      <c r="AL456" s="273"/>
      <c r="AM456" s="273"/>
      <c r="AN456" s="273"/>
      <c r="AO456" s="273"/>
      <c r="AP456" s="273"/>
      <c r="AQ456" s="273"/>
      <c r="AR456" s="273"/>
      <c r="AS456" s="273"/>
      <c r="AT456" s="273"/>
      <c r="AU456" s="273"/>
      <c r="AV456" s="273"/>
      <c r="AW456" s="273"/>
      <c r="AX456" s="273"/>
      <c r="AY456" s="273"/>
      <c r="AZ456" s="273"/>
      <c r="BA456" s="273"/>
      <c r="BB456" s="273"/>
      <c r="BC456" s="273"/>
      <c r="BD456" s="273"/>
      <c r="BE456" s="273"/>
      <c r="BF456" s="273"/>
      <c r="BG456" s="273"/>
      <c r="BH456" s="273"/>
      <c r="BI456" s="273"/>
      <c r="BJ456" s="273"/>
    </row>
    <row r="457" spans="2:62" ht="15" customHeight="1" x14ac:dyDescent="0.15">
      <c r="B457" s="25"/>
      <c r="C457" s="13"/>
      <c r="D457" s="475"/>
      <c r="E457" s="475"/>
      <c r="F457" s="475"/>
      <c r="G457" s="337"/>
      <c r="H457" s="337"/>
      <c r="I457" s="337"/>
      <c r="J457" s="37"/>
      <c r="K457" s="13"/>
      <c r="L457" s="13"/>
      <c r="M457" s="13"/>
      <c r="N457" s="164"/>
      <c r="O457" s="163" t="s">
        <v>110</v>
      </c>
      <c r="P457" s="163"/>
      <c r="Q457" s="163"/>
      <c r="R457" s="163"/>
      <c r="S457" s="163"/>
      <c r="T457" s="13"/>
      <c r="U457" s="164"/>
      <c r="V457" s="106" t="s">
        <v>276</v>
      </c>
      <c r="W457" s="196"/>
      <c r="X457" s="196"/>
      <c r="Z457" s="32"/>
      <c r="AA457" s="32"/>
      <c r="AB457" s="164"/>
      <c r="AC457" s="106" t="s">
        <v>276</v>
      </c>
      <c r="AD457" s="196"/>
      <c r="AE457" s="196"/>
      <c r="AG457" s="32"/>
      <c r="AH457" s="32"/>
      <c r="AI457" s="155"/>
    </row>
    <row r="458" spans="2:62" ht="20.100000000000001" customHeight="1" x14ac:dyDescent="0.15">
      <c r="B458" s="25"/>
      <c r="C458" s="602" t="s">
        <v>155</v>
      </c>
      <c r="D458" s="602"/>
      <c r="E458" s="602"/>
      <c r="F458" s="602"/>
      <c r="G458" s="602"/>
      <c r="H458" s="602"/>
      <c r="I458" s="602"/>
      <c r="J458" s="666"/>
      <c r="K458" s="13"/>
      <c r="L458" s="13"/>
      <c r="M458" s="13"/>
      <c r="N458" s="22"/>
      <c r="O458" s="165" t="s">
        <v>373</v>
      </c>
      <c r="P458" s="163"/>
      <c r="Q458" s="163"/>
      <c r="R458" s="163"/>
      <c r="S458" s="166"/>
      <c r="U458" s="22"/>
      <c r="V458" s="652" t="s">
        <v>359</v>
      </c>
      <c r="W458" s="653"/>
      <c r="X458" s="653"/>
      <c r="Y458" s="308"/>
      <c r="Z458" s="308"/>
      <c r="AA458" s="309"/>
      <c r="AB458" s="22"/>
      <c r="AC458" s="652" t="s">
        <v>321</v>
      </c>
      <c r="AD458" s="653"/>
      <c r="AE458" s="653"/>
      <c r="AF458" s="308"/>
      <c r="AG458" s="308"/>
      <c r="AH458" s="308"/>
      <c r="AI458" s="155"/>
    </row>
    <row r="459" spans="2:62" ht="15" customHeight="1" x14ac:dyDescent="0.15">
      <c r="B459" s="25"/>
      <c r="C459" s="13"/>
      <c r="D459" s="445" t="s">
        <v>154</v>
      </c>
      <c r="E459" s="445"/>
      <c r="F459" s="445"/>
      <c r="G459" s="334"/>
      <c r="H459" s="334"/>
      <c r="I459" s="334"/>
      <c r="J459" s="37" t="s">
        <v>85</v>
      </c>
      <c r="K459" s="13"/>
      <c r="L459" s="13"/>
      <c r="M459" s="13"/>
      <c r="N459" s="17"/>
      <c r="O459" s="419"/>
      <c r="P459" s="420"/>
      <c r="Q459" s="420"/>
      <c r="R459" s="167" t="s">
        <v>76</v>
      </c>
      <c r="S459" s="168"/>
      <c r="T459" s="30"/>
      <c r="U459" s="13"/>
      <c r="V459" s="282"/>
      <c r="W459" s="283"/>
      <c r="X459" s="283"/>
      <c r="Y459" s="280" t="s">
        <v>76</v>
      </c>
      <c r="Z459" s="280"/>
      <c r="AA459" s="281"/>
      <c r="AB459" s="13"/>
      <c r="AC459" s="282"/>
      <c r="AD459" s="283"/>
      <c r="AE459" s="283"/>
      <c r="AF459" s="280" t="s">
        <v>76</v>
      </c>
      <c r="AG459" s="280"/>
      <c r="AH459" s="280"/>
      <c r="AI459" s="155"/>
    </row>
    <row r="460" spans="2:62" ht="15" customHeight="1" x14ac:dyDescent="0.15">
      <c r="B460" s="25"/>
      <c r="C460" s="13"/>
      <c r="D460" s="475"/>
      <c r="E460" s="475"/>
      <c r="F460" s="475"/>
      <c r="G460" s="337"/>
      <c r="H460" s="337"/>
      <c r="I460" s="337"/>
      <c r="J460" s="37"/>
      <c r="K460" s="13"/>
      <c r="L460" s="13"/>
      <c r="M460" s="143"/>
      <c r="N460" s="143"/>
      <c r="O460" s="30" t="s">
        <v>151</v>
      </c>
      <c r="P460" s="30"/>
      <c r="Q460" s="30"/>
      <c r="R460" s="30"/>
      <c r="S460" s="30"/>
      <c r="T460" s="30"/>
      <c r="U460" s="30"/>
      <c r="V460" s="196"/>
      <c r="W460" s="196"/>
      <c r="X460" s="196"/>
      <c r="Y460" s="32"/>
      <c r="Z460" s="32"/>
      <c r="AA460" s="32"/>
      <c r="AB460" s="30"/>
      <c r="AC460" s="196"/>
      <c r="AD460" s="196"/>
      <c r="AE460" s="196"/>
      <c r="AF460" s="32"/>
      <c r="AG460" s="32"/>
      <c r="AH460" s="32"/>
      <c r="AI460" s="155"/>
    </row>
    <row r="461" spans="2:62" ht="15" customHeight="1" x14ac:dyDescent="0.15">
      <c r="B461" s="25"/>
      <c r="C461" s="30" t="s">
        <v>107</v>
      </c>
      <c r="D461" s="13"/>
      <c r="E461" s="13"/>
      <c r="F461" s="13"/>
      <c r="G461" s="13"/>
      <c r="H461" s="13"/>
      <c r="I461" s="13"/>
      <c r="J461" s="181"/>
      <c r="K461" s="164"/>
      <c r="L461" s="13"/>
      <c r="M461" s="13"/>
      <c r="N461" s="13"/>
      <c r="O461" s="30" t="s">
        <v>152</v>
      </c>
      <c r="P461" s="30"/>
      <c r="Q461" s="30"/>
      <c r="R461" s="30"/>
      <c r="S461" s="30"/>
      <c r="T461" s="13"/>
      <c r="U461" s="13"/>
      <c r="V461" s="13"/>
      <c r="W461" s="13"/>
      <c r="X461" s="13"/>
      <c r="Y461" s="13"/>
      <c r="Z461" s="13"/>
      <c r="AA461" s="13"/>
      <c r="AB461" s="13"/>
      <c r="AC461" s="13"/>
      <c r="AD461" s="13"/>
      <c r="AE461" s="13"/>
      <c r="AF461" s="13"/>
      <c r="AG461" s="13"/>
      <c r="AH461" s="13"/>
      <c r="AI461" s="155"/>
    </row>
    <row r="462" spans="2:62" ht="15" customHeight="1" x14ac:dyDescent="0.15">
      <c r="B462" s="25"/>
      <c r="C462" s="13"/>
      <c r="D462" s="445" t="s">
        <v>154</v>
      </c>
      <c r="E462" s="445"/>
      <c r="F462" s="445"/>
      <c r="G462" s="334"/>
      <c r="H462" s="334"/>
      <c r="I462" s="334"/>
      <c r="J462" s="30" t="s">
        <v>85</v>
      </c>
      <c r="K462" s="164"/>
      <c r="L462" s="13"/>
      <c r="M462" s="13"/>
      <c r="N462" s="13"/>
      <c r="O462" s="630"/>
      <c r="P462" s="630"/>
      <c r="Q462" s="630"/>
      <c r="R462" s="171"/>
      <c r="S462" s="171"/>
      <c r="T462" s="13"/>
      <c r="U462" s="13"/>
      <c r="V462" s="143"/>
      <c r="W462" s="143"/>
      <c r="X462" s="143"/>
      <c r="Y462" s="143"/>
      <c r="Z462" s="143"/>
      <c r="AA462" s="179"/>
      <c r="AB462" s="13"/>
      <c r="AC462" s="143"/>
      <c r="AD462" s="143"/>
      <c r="AE462" s="143"/>
      <c r="AF462" s="143"/>
      <c r="AG462" s="143"/>
      <c r="AH462" s="179"/>
      <c r="AI462" s="155"/>
    </row>
    <row r="463" spans="2:62" ht="15" customHeight="1" x14ac:dyDescent="0.15">
      <c r="B463" s="25"/>
      <c r="C463" s="13"/>
      <c r="D463" s="475"/>
      <c r="E463" s="475"/>
      <c r="F463" s="475"/>
      <c r="G463" s="337"/>
      <c r="H463" s="337"/>
      <c r="I463" s="337"/>
      <c r="J463" s="37"/>
      <c r="K463" s="164"/>
      <c r="L463" s="13"/>
      <c r="M463" s="212" t="s">
        <v>348</v>
      </c>
      <c r="N463" s="157"/>
      <c r="O463" s="157"/>
      <c r="P463" s="157"/>
      <c r="Q463" s="157"/>
      <c r="R463" s="157"/>
      <c r="S463" s="13"/>
      <c r="T463" s="13"/>
      <c r="U463" s="13"/>
      <c r="V463" s="89" t="s">
        <v>296</v>
      </c>
      <c r="W463" s="80"/>
      <c r="X463" s="80"/>
      <c r="Y463" s="80"/>
      <c r="Z463" s="80"/>
      <c r="AA463" s="80"/>
      <c r="AB463" s="13"/>
      <c r="AC463" s="89" t="s">
        <v>296</v>
      </c>
      <c r="AD463" s="80"/>
      <c r="AE463" s="80"/>
      <c r="AF463" s="80"/>
      <c r="AG463" s="80"/>
      <c r="AH463" s="80"/>
      <c r="AI463" s="155"/>
    </row>
    <row r="464" spans="2:62" ht="21.75" customHeight="1" x14ac:dyDescent="0.15">
      <c r="B464" s="25"/>
      <c r="C464" s="13"/>
      <c r="D464" s="13"/>
      <c r="E464" s="13"/>
      <c r="F464" s="13"/>
      <c r="G464" s="13"/>
      <c r="H464" s="13"/>
      <c r="I464" s="13"/>
      <c r="J464" s="13"/>
      <c r="K464" s="22"/>
      <c r="L464" s="29"/>
      <c r="M464" s="425" t="s">
        <v>374</v>
      </c>
      <c r="N464" s="426"/>
      <c r="O464" s="426"/>
      <c r="P464" s="426"/>
      <c r="Q464" s="426"/>
      <c r="R464" s="706"/>
      <c r="S464" s="13"/>
      <c r="T464" s="36"/>
      <c r="U464" s="36"/>
      <c r="V464" s="547" t="s">
        <v>304</v>
      </c>
      <c r="W464" s="548"/>
      <c r="X464" s="548"/>
      <c r="Y464" s="548"/>
      <c r="Z464" s="548"/>
      <c r="AA464" s="660"/>
      <c r="AB464" s="36"/>
      <c r="AC464" s="547" t="s">
        <v>318</v>
      </c>
      <c r="AD464" s="548"/>
      <c r="AE464" s="548"/>
      <c r="AF464" s="548"/>
      <c r="AG464" s="548"/>
      <c r="AH464" s="548"/>
      <c r="AI464" s="155"/>
    </row>
    <row r="465" spans="1:64" ht="15" customHeight="1" x14ac:dyDescent="0.15">
      <c r="B465" s="25"/>
      <c r="C465" s="13"/>
      <c r="D465" s="13"/>
      <c r="E465" s="13"/>
      <c r="F465" s="13"/>
      <c r="G465" s="13"/>
      <c r="H465" s="13"/>
      <c r="I465" s="13"/>
      <c r="J465" s="13"/>
      <c r="K465" s="13"/>
      <c r="L465" s="13"/>
      <c r="M465" s="368">
        <f>(C450+C453)-(O456+O459+V465)</f>
        <v>0</v>
      </c>
      <c r="N465" s="369"/>
      <c r="O465" s="369"/>
      <c r="P465" s="280" t="s">
        <v>73</v>
      </c>
      <c r="Q465" s="280"/>
      <c r="R465" s="281"/>
      <c r="T465" s="13"/>
      <c r="U465" s="13"/>
      <c r="V465" s="306">
        <f>V453+V456+V459</f>
        <v>0</v>
      </c>
      <c r="W465" s="307"/>
      <c r="X465" s="307"/>
      <c r="Y465" s="422" t="s">
        <v>76</v>
      </c>
      <c r="Z465" s="422"/>
      <c r="AA465" s="423"/>
      <c r="AB465" s="13"/>
      <c r="AC465" s="306">
        <f>V465-(AC453+AC456+AC459)</f>
        <v>0</v>
      </c>
      <c r="AD465" s="307"/>
      <c r="AE465" s="307"/>
      <c r="AF465" s="422" t="s">
        <v>76</v>
      </c>
      <c r="AG465" s="422"/>
      <c r="AH465" s="422"/>
      <c r="AI465" s="155"/>
    </row>
    <row r="466" spans="1:64" ht="15" customHeight="1" x14ac:dyDescent="0.15">
      <c r="B466" s="25"/>
      <c r="C466" s="13"/>
      <c r="D466" s="13"/>
      <c r="E466" s="13"/>
      <c r="F466" s="13"/>
      <c r="G466" s="13"/>
      <c r="H466" s="13"/>
      <c r="I466" s="13"/>
      <c r="J466" s="13"/>
      <c r="K466" s="13"/>
      <c r="L466" s="13"/>
      <c r="M466" s="13"/>
      <c r="N466" s="13"/>
      <c r="O466" s="9" t="s">
        <v>279</v>
      </c>
      <c r="P466" s="13"/>
      <c r="Q466" s="32"/>
      <c r="R466" s="32"/>
      <c r="S466" s="88"/>
      <c r="T466" s="13"/>
      <c r="U466" s="13"/>
      <c r="V466" s="13"/>
      <c r="W466" s="13"/>
      <c r="X466" s="13"/>
      <c r="Y466" s="13"/>
      <c r="Z466" s="13"/>
      <c r="AA466" s="13"/>
      <c r="AB466" s="13"/>
      <c r="AC466" s="13"/>
      <c r="AD466" s="13"/>
      <c r="AE466" s="13"/>
      <c r="AF466" s="13"/>
      <c r="AG466" s="13"/>
      <c r="AH466" s="13"/>
      <c r="AI466" s="155"/>
    </row>
    <row r="467" spans="1:64" ht="15" customHeight="1" x14ac:dyDescent="0.15">
      <c r="B467" s="25"/>
      <c r="C467" s="13"/>
      <c r="D467" s="13"/>
      <c r="E467" s="13"/>
      <c r="F467" s="13"/>
      <c r="G467" s="13"/>
      <c r="H467" s="13"/>
      <c r="I467" s="13"/>
      <c r="J467" s="13"/>
      <c r="K467" s="13"/>
      <c r="L467" s="13"/>
      <c r="M467" s="13"/>
      <c r="N467" s="13"/>
      <c r="O467" s="13"/>
      <c r="P467" s="13"/>
      <c r="Q467" s="32"/>
      <c r="R467" s="32"/>
      <c r="S467" s="88"/>
      <c r="T467" s="13"/>
      <c r="U467" s="13"/>
      <c r="V467" s="13"/>
      <c r="W467" s="13"/>
      <c r="X467" s="13"/>
      <c r="Y467" s="13"/>
      <c r="Z467" s="13"/>
      <c r="AA467" s="13"/>
      <c r="AB467" s="196"/>
      <c r="AC467" s="196"/>
      <c r="AD467" s="196"/>
      <c r="AE467" s="32"/>
      <c r="AF467" s="32"/>
      <c r="AG467" s="32"/>
      <c r="AH467" s="13"/>
      <c r="AI467" s="155"/>
    </row>
    <row r="468" spans="1:64" ht="15" customHeight="1" x14ac:dyDescent="0.15">
      <c r="B468" s="25"/>
      <c r="C468" s="13"/>
      <c r="D468" s="13"/>
      <c r="E468" s="13"/>
      <c r="F468" s="13"/>
      <c r="G468" s="13"/>
      <c r="H468" s="13"/>
      <c r="I468" s="13"/>
      <c r="J468" s="13"/>
      <c r="K468" s="13"/>
      <c r="L468" s="13"/>
      <c r="M468" s="13"/>
      <c r="N468" s="13"/>
      <c r="O468" s="13"/>
      <c r="P468" s="13"/>
      <c r="Q468" s="32"/>
      <c r="R468" s="32"/>
      <c r="S468" s="88"/>
      <c r="T468" s="13"/>
      <c r="U468" s="13"/>
      <c r="V468" s="13"/>
      <c r="W468" s="13"/>
      <c r="X468" s="13"/>
      <c r="Y468" s="13"/>
      <c r="Z468" s="13"/>
      <c r="AA468" s="13"/>
      <c r="AB468" s="196"/>
      <c r="AC468" s="196"/>
      <c r="AD468" s="196"/>
      <c r="AE468" s="32"/>
      <c r="AF468" s="32"/>
      <c r="AG468" s="32"/>
      <c r="AH468" s="23"/>
    </row>
    <row r="469" spans="1:64" x14ac:dyDescent="0.15">
      <c r="B469" s="25"/>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23"/>
    </row>
    <row r="470" spans="1:64" ht="24" customHeight="1" x14ac:dyDescent="0.15">
      <c r="B470" s="442" t="s">
        <v>87</v>
      </c>
      <c r="C470" s="301" t="s">
        <v>90</v>
      </c>
      <c r="D470" s="302"/>
      <c r="E470" s="302"/>
      <c r="F470" s="302"/>
      <c r="G470" s="303"/>
      <c r="H470" s="304" t="s">
        <v>92</v>
      </c>
      <c r="I470" s="305"/>
      <c r="J470" s="305"/>
      <c r="K470" s="305"/>
      <c r="L470" s="305"/>
      <c r="M470" s="305"/>
      <c r="N470" s="447" t="s">
        <v>91</v>
      </c>
      <c r="O470" s="448"/>
      <c r="P470" s="448"/>
      <c r="Q470" s="448"/>
      <c r="R470" s="449"/>
      <c r="S470" s="456" t="s">
        <v>88</v>
      </c>
      <c r="T470" s="431" t="s">
        <v>93</v>
      </c>
      <c r="U470" s="432"/>
      <c r="V470" s="432"/>
      <c r="W470" s="432"/>
      <c r="X470" s="433"/>
      <c r="Y470" s="434" t="s">
        <v>92</v>
      </c>
      <c r="Z470" s="435"/>
      <c r="AA470" s="435"/>
      <c r="AB470" s="435"/>
      <c r="AC470" s="436"/>
      <c r="AD470" s="437" t="s">
        <v>91</v>
      </c>
      <c r="AE470" s="438"/>
      <c r="AF470" s="438"/>
      <c r="AG470" s="438"/>
      <c r="AH470" s="439"/>
      <c r="AL470" s="271" t="str">
        <f>IF((C450+C453)&gt;0,"「規格」欄、「再生材名称」欄は、貴社の価格表等で使用している分類名称を入力してください。「料金」は、整数で入力してください。「1,000～1,200」や「約500」のような入力はできません。幅がある場合は、平均値を入力してください。","")</f>
        <v/>
      </c>
      <c r="AM470" s="271"/>
      <c r="AN470" s="271"/>
      <c r="AO470" s="271"/>
      <c r="AP470" s="271"/>
      <c r="AQ470" s="271"/>
      <c r="AR470" s="271"/>
      <c r="AS470" s="271"/>
      <c r="AT470" s="271"/>
      <c r="AU470" s="271"/>
      <c r="AV470" s="271"/>
      <c r="AW470" s="271"/>
      <c r="AX470" s="271"/>
      <c r="AY470" s="271"/>
      <c r="AZ470" s="271"/>
      <c r="BA470" s="271"/>
      <c r="BB470" s="271"/>
      <c r="BC470" s="271"/>
      <c r="BD470" s="271"/>
      <c r="BE470" s="271"/>
      <c r="BF470" s="271"/>
      <c r="BG470" s="271"/>
      <c r="BH470" s="271"/>
      <c r="BI470" s="271"/>
      <c r="BJ470" s="271"/>
    </row>
    <row r="471" spans="1:64" ht="21.95" customHeight="1" x14ac:dyDescent="0.15">
      <c r="B471" s="443"/>
      <c r="C471" s="391"/>
      <c r="D471" s="392"/>
      <c r="E471" s="392"/>
      <c r="F471" s="392"/>
      <c r="G471" s="393"/>
      <c r="H471" s="385"/>
      <c r="I471" s="386"/>
      <c r="J471" s="386"/>
      <c r="K471" s="386"/>
      <c r="L471" s="386"/>
      <c r="M471" s="387"/>
      <c r="N471" s="388"/>
      <c r="O471" s="389"/>
      <c r="P471" s="389"/>
      <c r="Q471" s="389"/>
      <c r="R471" s="390"/>
      <c r="S471" s="457"/>
      <c r="T471" s="391"/>
      <c r="U471" s="392"/>
      <c r="V471" s="392"/>
      <c r="W471" s="392"/>
      <c r="X471" s="393"/>
      <c r="Y471" s="385"/>
      <c r="Z471" s="386"/>
      <c r="AA471" s="386"/>
      <c r="AB471" s="386"/>
      <c r="AC471" s="387"/>
      <c r="AD471" s="388"/>
      <c r="AE471" s="389"/>
      <c r="AF471" s="389"/>
      <c r="AG471" s="389"/>
      <c r="AH471" s="394"/>
      <c r="AK471" s="266"/>
      <c r="AL471" s="271"/>
      <c r="AM471" s="271"/>
      <c r="AN471" s="271"/>
      <c r="AO471" s="271"/>
      <c r="AP471" s="271"/>
      <c r="AQ471" s="271"/>
      <c r="AR471" s="271"/>
      <c r="AS471" s="271"/>
      <c r="AT471" s="271"/>
      <c r="AU471" s="271"/>
      <c r="AV471" s="271"/>
      <c r="AW471" s="271"/>
      <c r="AX471" s="271"/>
      <c r="AY471" s="271"/>
      <c r="AZ471" s="271"/>
      <c r="BA471" s="271"/>
      <c r="BB471" s="271"/>
      <c r="BC471" s="271"/>
      <c r="BD471" s="271"/>
      <c r="BE471" s="271"/>
      <c r="BF471" s="271"/>
      <c r="BG471" s="271"/>
      <c r="BH471" s="271"/>
      <c r="BI471" s="271"/>
      <c r="BJ471" s="271"/>
    </row>
    <row r="472" spans="1:64" ht="21.95" customHeight="1" x14ac:dyDescent="0.15">
      <c r="B472" s="443"/>
      <c r="C472" s="391"/>
      <c r="D472" s="392"/>
      <c r="E472" s="392"/>
      <c r="F472" s="392"/>
      <c r="G472" s="393"/>
      <c r="H472" s="385"/>
      <c r="I472" s="386"/>
      <c r="J472" s="386"/>
      <c r="K472" s="386"/>
      <c r="L472" s="386"/>
      <c r="M472" s="387"/>
      <c r="N472" s="388"/>
      <c r="O472" s="389"/>
      <c r="P472" s="389"/>
      <c r="Q472" s="389"/>
      <c r="R472" s="390"/>
      <c r="S472" s="457"/>
      <c r="T472" s="391"/>
      <c r="U472" s="392"/>
      <c r="V472" s="392"/>
      <c r="W472" s="392"/>
      <c r="X472" s="393"/>
      <c r="Y472" s="385"/>
      <c r="Z472" s="386"/>
      <c r="AA472" s="386"/>
      <c r="AB472" s="386"/>
      <c r="AC472" s="387"/>
      <c r="AD472" s="388"/>
      <c r="AE472" s="389"/>
      <c r="AF472" s="389"/>
      <c r="AG472" s="389"/>
      <c r="AH472" s="394"/>
      <c r="AK472" s="266"/>
      <c r="AL472" s="271"/>
      <c r="AM472" s="271"/>
      <c r="AN472" s="271"/>
      <c r="AO472" s="271"/>
      <c r="AP472" s="271"/>
      <c r="AQ472" s="271"/>
      <c r="AR472" s="271"/>
      <c r="AS472" s="271"/>
      <c r="AT472" s="271"/>
      <c r="AU472" s="271"/>
      <c r="AV472" s="271"/>
      <c r="AW472" s="271"/>
      <c r="AX472" s="271"/>
      <c r="AY472" s="271"/>
      <c r="AZ472" s="271"/>
      <c r="BA472" s="271"/>
      <c r="BB472" s="271"/>
      <c r="BC472" s="271"/>
      <c r="BD472" s="271"/>
      <c r="BE472" s="271"/>
      <c r="BF472" s="271"/>
      <c r="BG472" s="271"/>
      <c r="BH472" s="271"/>
      <c r="BI472" s="271"/>
      <c r="BJ472" s="271"/>
    </row>
    <row r="473" spans="1:64" ht="21.95" customHeight="1" x14ac:dyDescent="0.15">
      <c r="B473" s="443"/>
      <c r="C473" s="391"/>
      <c r="D473" s="392"/>
      <c r="E473" s="392"/>
      <c r="F473" s="392"/>
      <c r="G473" s="393"/>
      <c r="H473" s="385"/>
      <c r="I473" s="386"/>
      <c r="J473" s="386"/>
      <c r="K473" s="386"/>
      <c r="L473" s="386"/>
      <c r="M473" s="387"/>
      <c r="N473" s="388"/>
      <c r="O473" s="389"/>
      <c r="P473" s="389"/>
      <c r="Q473" s="389"/>
      <c r="R473" s="390"/>
      <c r="S473" s="457"/>
      <c r="T473" s="391"/>
      <c r="U473" s="392"/>
      <c r="V473" s="392"/>
      <c r="W473" s="392"/>
      <c r="X473" s="393"/>
      <c r="Y473" s="385"/>
      <c r="Z473" s="386"/>
      <c r="AA473" s="386"/>
      <c r="AB473" s="386"/>
      <c r="AC473" s="387"/>
      <c r="AD473" s="388"/>
      <c r="AE473" s="389"/>
      <c r="AF473" s="389"/>
      <c r="AG473" s="389"/>
      <c r="AH473" s="394"/>
      <c r="AL473" s="272" t="str">
        <f>IF((C450+C453)&gt;0,"「単位」欄は、枠をクリックすると▼ボタンが表示されるので、ボタンをクリックし対応する単位を選択してください。単位で「その他（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473" s="272"/>
      <c r="AN473" s="272"/>
      <c r="AO473" s="272"/>
      <c r="AP473" s="272"/>
      <c r="AQ473" s="272"/>
      <c r="AR473" s="272"/>
      <c r="AS473" s="272"/>
      <c r="AT473" s="272"/>
      <c r="AU473" s="272"/>
      <c r="AV473" s="272"/>
      <c r="AW473" s="272"/>
      <c r="AX473" s="272"/>
      <c r="AY473" s="272"/>
      <c r="AZ473" s="272"/>
      <c r="BA473" s="272"/>
      <c r="BB473" s="272"/>
      <c r="BC473" s="272"/>
      <c r="BD473" s="272"/>
      <c r="BE473" s="272"/>
      <c r="BF473" s="272"/>
      <c r="BG473" s="272"/>
      <c r="BH473" s="272"/>
      <c r="BI473" s="272"/>
      <c r="BJ473" s="272"/>
    </row>
    <row r="474" spans="1:64" ht="21.95" customHeight="1" x14ac:dyDescent="0.15">
      <c r="B474" s="443"/>
      <c r="C474" s="391"/>
      <c r="D474" s="392"/>
      <c r="E474" s="392"/>
      <c r="F474" s="392"/>
      <c r="G474" s="393"/>
      <c r="H474" s="385"/>
      <c r="I474" s="386"/>
      <c r="J474" s="386"/>
      <c r="K474" s="386"/>
      <c r="L474" s="386"/>
      <c r="M474" s="387"/>
      <c r="N474" s="388"/>
      <c r="O474" s="389"/>
      <c r="P474" s="389"/>
      <c r="Q474" s="389"/>
      <c r="R474" s="390"/>
      <c r="S474" s="457"/>
      <c r="T474" s="391"/>
      <c r="U474" s="392"/>
      <c r="V474" s="392"/>
      <c r="W474" s="392"/>
      <c r="X474" s="393"/>
      <c r="Y474" s="385"/>
      <c r="Z474" s="386"/>
      <c r="AA474" s="386"/>
      <c r="AB474" s="386"/>
      <c r="AC474" s="387"/>
      <c r="AD474" s="388"/>
      <c r="AE474" s="389"/>
      <c r="AF474" s="389"/>
      <c r="AG474" s="389"/>
      <c r="AH474" s="394"/>
      <c r="AK474" s="266"/>
      <c r="AL474" s="272"/>
      <c r="AM474" s="272"/>
      <c r="AN474" s="272"/>
      <c r="AO474" s="272"/>
      <c r="AP474" s="272"/>
      <c r="AQ474" s="272"/>
      <c r="AR474" s="272"/>
      <c r="AS474" s="272"/>
      <c r="AT474" s="272"/>
      <c r="AU474" s="272"/>
      <c r="AV474" s="272"/>
      <c r="AW474" s="272"/>
      <c r="AX474" s="272"/>
      <c r="AY474" s="272"/>
      <c r="AZ474" s="272"/>
      <c r="BA474" s="272"/>
      <c r="BB474" s="272"/>
      <c r="BC474" s="272"/>
      <c r="BD474" s="272"/>
      <c r="BE474" s="272"/>
      <c r="BF474" s="272"/>
      <c r="BG474" s="272"/>
      <c r="BH474" s="272"/>
      <c r="BI474" s="272"/>
      <c r="BJ474" s="272"/>
    </row>
    <row r="475" spans="1:64" ht="21.95" customHeight="1" x14ac:dyDescent="0.15">
      <c r="B475" s="443"/>
      <c r="C475" s="391"/>
      <c r="D475" s="392"/>
      <c r="E475" s="392"/>
      <c r="F475" s="392"/>
      <c r="G475" s="393"/>
      <c r="H475" s="385"/>
      <c r="I475" s="386"/>
      <c r="J475" s="386"/>
      <c r="K475" s="386"/>
      <c r="L475" s="386"/>
      <c r="M475" s="387"/>
      <c r="N475" s="388"/>
      <c r="O475" s="389"/>
      <c r="P475" s="389"/>
      <c r="Q475" s="389"/>
      <c r="R475" s="390"/>
      <c r="S475" s="457"/>
      <c r="T475" s="391"/>
      <c r="U475" s="392"/>
      <c r="V475" s="392"/>
      <c r="W475" s="392"/>
      <c r="X475" s="393"/>
      <c r="Y475" s="385"/>
      <c r="Z475" s="386"/>
      <c r="AA475" s="386"/>
      <c r="AB475" s="386"/>
      <c r="AC475" s="387"/>
      <c r="AD475" s="388"/>
      <c r="AE475" s="389"/>
      <c r="AF475" s="389"/>
      <c r="AG475" s="389"/>
      <c r="AH475" s="394"/>
      <c r="AK475" s="266"/>
      <c r="AL475" s="272"/>
      <c r="AM475" s="272"/>
      <c r="AN475" s="272"/>
      <c r="AO475" s="272"/>
      <c r="AP475" s="272"/>
      <c r="AQ475" s="272"/>
      <c r="AR475" s="272"/>
      <c r="AS475" s="272"/>
      <c r="AT475" s="272"/>
      <c r="AU475" s="272"/>
      <c r="AV475" s="272"/>
      <c r="AW475" s="272"/>
      <c r="AX475" s="272"/>
      <c r="AY475" s="272"/>
      <c r="AZ475" s="272"/>
      <c r="BA475" s="272"/>
      <c r="BB475" s="272"/>
      <c r="BC475" s="272"/>
      <c r="BD475" s="272"/>
      <c r="BE475" s="272"/>
      <c r="BF475" s="272"/>
      <c r="BG475" s="272"/>
      <c r="BH475" s="272"/>
      <c r="BI475" s="272"/>
      <c r="BJ475" s="272"/>
    </row>
    <row r="476" spans="1:64" ht="21.95" customHeight="1" thickBot="1" x14ac:dyDescent="0.2">
      <c r="B476" s="444"/>
      <c r="C476" s="364"/>
      <c r="D476" s="365"/>
      <c r="E476" s="365"/>
      <c r="F476" s="365"/>
      <c r="G476" s="366"/>
      <c r="H476" s="377"/>
      <c r="I476" s="378"/>
      <c r="J476" s="378"/>
      <c r="K476" s="378"/>
      <c r="L476" s="378"/>
      <c r="M476" s="379"/>
      <c r="N476" s="361"/>
      <c r="O476" s="362"/>
      <c r="P476" s="362"/>
      <c r="Q476" s="362"/>
      <c r="R476" s="363"/>
      <c r="S476" s="458"/>
      <c r="T476" s="364"/>
      <c r="U476" s="365"/>
      <c r="V476" s="365"/>
      <c r="W476" s="365"/>
      <c r="X476" s="366"/>
      <c r="Y476" s="377"/>
      <c r="Z476" s="378"/>
      <c r="AA476" s="378"/>
      <c r="AB476" s="378"/>
      <c r="AC476" s="379"/>
      <c r="AD476" s="361"/>
      <c r="AE476" s="362"/>
      <c r="AF476" s="362"/>
      <c r="AG476" s="362"/>
      <c r="AH476" s="367"/>
      <c r="AL476" s="272"/>
      <c r="AM476" s="272"/>
      <c r="AN476" s="272"/>
      <c r="AO476" s="272"/>
      <c r="AP476" s="272"/>
      <c r="AQ476" s="272"/>
      <c r="AR476" s="272"/>
      <c r="AS476" s="272"/>
      <c r="AT476" s="272"/>
      <c r="AU476" s="272"/>
      <c r="AV476" s="272"/>
      <c r="AW476" s="272"/>
      <c r="AX476" s="272"/>
      <c r="AY476" s="272"/>
      <c r="AZ476" s="272"/>
      <c r="BA476" s="272"/>
      <c r="BB476" s="272"/>
      <c r="BC476" s="272"/>
      <c r="BD476" s="272"/>
      <c r="BE476" s="272"/>
      <c r="BF476" s="272"/>
      <c r="BG476" s="272"/>
      <c r="BH476" s="272"/>
      <c r="BI476" s="272"/>
      <c r="BJ476" s="272"/>
    </row>
    <row r="477" spans="1:64" ht="13.5" customHeight="1" thickBot="1" x14ac:dyDescent="0.2">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row>
    <row r="478" spans="1:64" ht="13.5" customHeight="1" x14ac:dyDescent="0.15">
      <c r="A478" s="78"/>
      <c r="B478" s="554" t="s">
        <v>278</v>
      </c>
      <c r="C478" s="555"/>
      <c r="D478" s="555"/>
      <c r="E478" s="556"/>
      <c r="F478" s="13"/>
      <c r="G478" s="13"/>
      <c r="H478" s="13"/>
      <c r="I478" s="13"/>
      <c r="J478" s="13"/>
      <c r="K478" s="13"/>
      <c r="L478" s="13"/>
      <c r="M478" s="13"/>
      <c r="N478" s="13"/>
      <c r="O478" s="13"/>
      <c r="P478" s="13"/>
      <c r="Q478" s="13"/>
      <c r="R478" s="13"/>
      <c r="S478" s="13"/>
      <c r="T478" s="13"/>
      <c r="U478" s="13"/>
      <c r="V478" s="13"/>
      <c r="W478" s="13"/>
      <c r="X478" s="13"/>
      <c r="Y478" s="13"/>
      <c r="Z478" s="13"/>
      <c r="AA478" s="13"/>
      <c r="AB478" s="508" t="s">
        <v>260</v>
      </c>
      <c r="AC478" s="508"/>
      <c r="AD478" s="508"/>
      <c r="AE478" s="508"/>
      <c r="AF478" s="508"/>
      <c r="AG478" s="508"/>
      <c r="AH478" s="508"/>
      <c r="BL478" s="248"/>
    </row>
    <row r="479" spans="1:64" ht="14.25" thickBot="1" x14ac:dyDescent="0.2">
      <c r="A479" s="78"/>
      <c r="B479" s="557"/>
      <c r="C479" s="558"/>
      <c r="D479" s="558"/>
      <c r="E479" s="559"/>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row>
    <row r="480" spans="1:64" x14ac:dyDescent="0.15">
      <c r="A480" s="78"/>
      <c r="B480" s="18"/>
      <c r="C480" s="18"/>
      <c r="D480" s="18"/>
      <c r="E480" s="18"/>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row>
    <row r="481" spans="1:62" ht="21" customHeight="1" x14ac:dyDescent="0.15">
      <c r="A481" s="78"/>
      <c r="B481" s="406" t="s">
        <v>281</v>
      </c>
      <c r="C481" s="406"/>
      <c r="D481" s="406"/>
      <c r="E481" s="406"/>
      <c r="F481" s="406"/>
      <c r="G481" s="406"/>
      <c r="H481" s="406"/>
      <c r="I481" s="406"/>
      <c r="J481" s="406"/>
      <c r="K481" s="406"/>
      <c r="L481" s="406"/>
      <c r="M481" s="406"/>
      <c r="N481" s="406"/>
      <c r="O481" s="406"/>
      <c r="P481" s="406"/>
      <c r="Q481" s="406"/>
      <c r="R481" s="406"/>
      <c r="S481" s="406"/>
      <c r="T481" s="406"/>
      <c r="U481" s="406"/>
      <c r="V481" s="406"/>
      <c r="W481" s="406"/>
      <c r="X481" s="406"/>
      <c r="Y481" s="406"/>
      <c r="Z481" s="406"/>
      <c r="AA481" s="406"/>
      <c r="AB481" s="406"/>
      <c r="AC481" s="406"/>
      <c r="AD481" s="406"/>
      <c r="AE481" s="406"/>
      <c r="AF481" s="406"/>
      <c r="AG481" s="406"/>
      <c r="AH481" s="406"/>
    </row>
    <row r="482" spans="1:62" ht="14.25" thickBot="1" x14ac:dyDescent="0.2">
      <c r="B482" s="407"/>
      <c r="C482" s="407"/>
      <c r="D482" s="407"/>
      <c r="E482" s="407"/>
      <c r="F482" s="407"/>
      <c r="G482" s="407"/>
      <c r="H482" s="407"/>
      <c r="I482" s="407"/>
      <c r="J482" s="407"/>
      <c r="K482" s="407"/>
      <c r="L482" s="407"/>
      <c r="M482" s="407"/>
      <c r="N482" s="407"/>
      <c r="O482" s="407"/>
      <c r="P482" s="407"/>
      <c r="Q482" s="407"/>
      <c r="R482" s="407"/>
      <c r="S482" s="407"/>
      <c r="T482" s="407"/>
      <c r="U482" s="407"/>
      <c r="V482" s="407"/>
      <c r="W482" s="407"/>
      <c r="X482" s="407"/>
      <c r="Y482" s="407"/>
      <c r="Z482" s="407"/>
      <c r="AA482" s="407"/>
      <c r="AB482" s="407"/>
      <c r="AC482" s="407"/>
      <c r="AD482" s="407"/>
      <c r="AE482" s="407"/>
      <c r="AF482" s="407"/>
      <c r="AG482" s="407"/>
      <c r="AH482" s="407"/>
    </row>
    <row r="483" spans="1:62" ht="15.6" customHeight="1" thickBot="1" x14ac:dyDescent="0.2">
      <c r="B483" s="408" t="s">
        <v>282</v>
      </c>
      <c r="C483" s="409"/>
      <c r="D483" s="409"/>
      <c r="E483" s="409"/>
      <c r="F483" s="409"/>
      <c r="G483" s="409"/>
      <c r="H483" s="409"/>
      <c r="I483" s="409"/>
      <c r="J483" s="409"/>
      <c r="K483" s="409"/>
      <c r="L483" s="409"/>
      <c r="M483" s="409"/>
      <c r="N483" s="409"/>
      <c r="O483" s="409"/>
      <c r="P483" s="409"/>
      <c r="Q483" s="409"/>
      <c r="R483" s="409"/>
      <c r="S483" s="409"/>
      <c r="T483" s="409"/>
      <c r="U483" s="409"/>
      <c r="V483" s="409"/>
      <c r="W483" s="409"/>
      <c r="X483" s="409"/>
      <c r="Y483" s="409"/>
      <c r="Z483" s="409"/>
      <c r="AA483" s="409"/>
      <c r="AB483" s="409"/>
      <c r="AC483" s="409"/>
      <c r="AD483" s="409"/>
      <c r="AE483" s="409"/>
      <c r="AF483" s="409"/>
      <c r="AG483" s="409"/>
      <c r="AH483" s="410"/>
      <c r="AJ483" s="252">
        <f>IF(B39="○",1,2)</f>
        <v>2</v>
      </c>
    </row>
    <row r="484" spans="1:62" ht="7.5" customHeight="1" thickTop="1" x14ac:dyDescent="0.15">
      <c r="B484" s="402" t="s">
        <v>147</v>
      </c>
      <c r="C484" s="61"/>
      <c r="D484" s="191"/>
      <c r="E484" s="61"/>
      <c r="F484" s="61"/>
      <c r="G484" s="61"/>
      <c r="H484" s="61"/>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2"/>
    </row>
    <row r="485" spans="1:62" ht="13.5" customHeight="1" x14ac:dyDescent="0.15">
      <c r="B485" s="381"/>
      <c r="C485" s="61"/>
      <c r="D485" s="107"/>
      <c r="E485" s="105" t="s">
        <v>255</v>
      </c>
      <c r="F485" s="61"/>
      <c r="G485" s="61"/>
      <c r="H485" s="61"/>
      <c r="I485" s="107"/>
      <c r="J485" s="105" t="s">
        <v>256</v>
      </c>
      <c r="K485" s="61"/>
      <c r="L485" s="61"/>
      <c r="M485" s="61"/>
      <c r="N485" s="107"/>
      <c r="O485" s="61" t="s">
        <v>257</v>
      </c>
      <c r="P485" s="61"/>
      <c r="Q485" s="61"/>
      <c r="R485" s="61"/>
      <c r="S485" s="107"/>
      <c r="T485" s="403" t="s">
        <v>258</v>
      </c>
      <c r="U485" s="404"/>
      <c r="V485" s="404"/>
      <c r="W485" s="404"/>
      <c r="X485" s="404"/>
      <c r="Y485" s="404"/>
      <c r="Z485" s="404"/>
      <c r="AA485" s="404"/>
      <c r="AB485" s="404"/>
      <c r="AC485" s="404"/>
      <c r="AD485" s="404"/>
      <c r="AE485" s="404"/>
      <c r="AF485" s="404"/>
      <c r="AG485" s="404"/>
      <c r="AH485" s="405"/>
      <c r="AJ485" s="252">
        <f>COUNTIF(D485:AH487,"○")</f>
        <v>0</v>
      </c>
      <c r="AK485" s="279" t="str">
        <f>IF(AJ483=1,IF(AJ485&gt;0,"","該当する処理方法の黄色の枠内に○印を入力してください。"),"")</f>
        <v/>
      </c>
      <c r="AL485" s="279"/>
      <c r="AM485" s="279"/>
      <c r="AN485" s="279"/>
      <c r="AO485" s="279"/>
      <c r="AP485" s="279"/>
      <c r="AQ485" s="279"/>
      <c r="AR485" s="279"/>
      <c r="AS485" s="279"/>
      <c r="AT485" s="279"/>
      <c r="AU485" s="279"/>
      <c r="AV485" s="279"/>
      <c r="AW485" s="279"/>
      <c r="AX485" s="279"/>
      <c r="AY485" s="279"/>
      <c r="AZ485" s="279"/>
      <c r="BA485" s="279"/>
      <c r="BB485" s="279"/>
      <c r="BC485" s="279"/>
      <c r="BD485" s="279"/>
      <c r="BE485" s="279"/>
      <c r="BF485" s="279"/>
      <c r="BG485" s="279"/>
      <c r="BH485" s="279"/>
      <c r="BI485" s="279"/>
      <c r="BJ485" s="279"/>
    </row>
    <row r="486" spans="1:62" x14ac:dyDescent="0.15">
      <c r="B486" s="381"/>
      <c r="C486" s="61"/>
      <c r="D486" s="61"/>
      <c r="E486" s="61"/>
      <c r="F486" s="61"/>
      <c r="G486" s="61"/>
      <c r="H486" s="61"/>
      <c r="I486" s="61"/>
      <c r="J486" s="61"/>
      <c r="K486" s="61"/>
      <c r="L486" s="61"/>
      <c r="M486" s="61"/>
      <c r="N486" s="61"/>
      <c r="O486" s="61"/>
      <c r="P486" s="61"/>
      <c r="Q486" s="61"/>
      <c r="R486" s="61"/>
      <c r="S486" s="61"/>
      <c r="T486" s="404"/>
      <c r="U486" s="404"/>
      <c r="V486" s="404"/>
      <c r="W486" s="404"/>
      <c r="X486" s="404"/>
      <c r="Y486" s="404"/>
      <c r="Z486" s="404"/>
      <c r="AA486" s="404"/>
      <c r="AB486" s="404"/>
      <c r="AC486" s="404"/>
      <c r="AD486" s="404"/>
      <c r="AE486" s="404"/>
      <c r="AF486" s="404"/>
      <c r="AG486" s="404"/>
      <c r="AH486" s="405"/>
    </row>
    <row r="487" spans="1:62" ht="17.45" customHeight="1" x14ac:dyDescent="0.15">
      <c r="B487" s="381"/>
      <c r="C487" s="61"/>
      <c r="D487" s="107"/>
      <c r="E487" s="315" t="s">
        <v>259</v>
      </c>
      <c r="F487" s="316"/>
      <c r="G487" s="316"/>
      <c r="H487" s="316"/>
      <c r="I487" s="316"/>
      <c r="J487" s="316"/>
      <c r="K487" s="316"/>
      <c r="L487" s="316"/>
      <c r="M487" s="316"/>
      <c r="N487" s="322"/>
      <c r="O487" s="322"/>
      <c r="P487" s="322"/>
      <c r="Q487" s="322"/>
      <c r="R487" s="322"/>
      <c r="S487" s="322"/>
      <c r="T487" s="322"/>
      <c r="U487" s="322"/>
      <c r="V487" s="322"/>
      <c r="W487" s="322"/>
      <c r="X487" s="322"/>
      <c r="Y487" s="322"/>
      <c r="Z487" s="322"/>
      <c r="AA487" s="322"/>
      <c r="AB487" s="322"/>
      <c r="AC487" s="322"/>
      <c r="AD487" s="322"/>
      <c r="AE487" s="322"/>
      <c r="AF487" s="61" t="s">
        <v>118</v>
      </c>
      <c r="AG487" s="61"/>
      <c r="AH487" s="62"/>
    </row>
    <row r="488" spans="1:62" ht="2.4500000000000002" customHeight="1" x14ac:dyDescent="0.15">
      <c r="B488" s="382"/>
      <c r="C488" s="63"/>
      <c r="D488" s="63"/>
      <c r="E488" s="63"/>
      <c r="F488" s="63"/>
      <c r="G488" s="63"/>
      <c r="H488" s="63"/>
      <c r="I488" s="63"/>
      <c r="J488" s="63"/>
      <c r="K488" s="63"/>
      <c r="L488" s="63"/>
      <c r="M488" s="63"/>
      <c r="N488" s="63"/>
      <c r="O488" s="63"/>
      <c r="P488" s="63"/>
      <c r="Q488" s="63"/>
      <c r="R488" s="63"/>
      <c r="S488" s="63"/>
      <c r="T488" s="63"/>
      <c r="U488" s="63"/>
      <c r="V488" s="63"/>
      <c r="W488" s="63"/>
      <c r="X488" s="63"/>
      <c r="Y488" s="63"/>
      <c r="Z488" s="63"/>
      <c r="AA488" s="63"/>
      <c r="AB488" s="63"/>
      <c r="AC488" s="63"/>
      <c r="AD488" s="63"/>
      <c r="AE488" s="63"/>
      <c r="AF488" s="63"/>
      <c r="AG488" s="63"/>
      <c r="AH488" s="64"/>
    </row>
    <row r="489" spans="1:62" ht="6.6" customHeight="1" x14ac:dyDescent="0.15">
      <c r="B489" s="411" t="s">
        <v>44</v>
      </c>
      <c r="C489" s="326" t="s">
        <v>71</v>
      </c>
      <c r="D489" s="327"/>
      <c r="E489" s="327"/>
      <c r="F489" s="327"/>
      <c r="G489" s="328"/>
      <c r="H489" s="333"/>
      <c r="I489" s="334"/>
      <c r="J489" s="334"/>
      <c r="K489" s="334"/>
      <c r="L489" s="334"/>
      <c r="M489" s="334"/>
      <c r="N489" s="334"/>
      <c r="O489" s="334"/>
      <c r="P489" s="337" t="s">
        <v>57</v>
      </c>
      <c r="Q489" s="337"/>
      <c r="R489" s="338"/>
      <c r="S489" s="326" t="s">
        <v>424</v>
      </c>
      <c r="T489" s="341"/>
      <c r="U489" s="341"/>
      <c r="V489" s="341"/>
      <c r="W489" s="342"/>
      <c r="X489" s="289"/>
      <c r="Y489" s="290"/>
      <c r="Z489" s="290"/>
      <c r="AA489" s="290"/>
      <c r="AB489" s="290"/>
      <c r="AC489" s="290"/>
      <c r="AD489" s="290"/>
      <c r="AE489" s="290"/>
      <c r="AF489" s="337" t="s">
        <v>74</v>
      </c>
      <c r="AG489" s="337"/>
      <c r="AH489" s="343"/>
      <c r="AK489" s="273" t="str">
        <f>IF(AJ483=1,"施設能力の黄色枠内に数値を入力してください。","")</f>
        <v/>
      </c>
      <c r="AL489" s="273"/>
      <c r="AM489" s="273"/>
      <c r="AN489" s="273"/>
      <c r="AO489" s="273"/>
      <c r="AP489" s="273"/>
      <c r="AQ489" s="273"/>
      <c r="AR489" s="273"/>
      <c r="AS489" s="273"/>
      <c r="AT489" s="273"/>
      <c r="AU489" s="273"/>
      <c r="AV489" s="273"/>
      <c r="AW489" s="273"/>
      <c r="AX489" s="273"/>
      <c r="AY489" s="273"/>
      <c r="AZ489" s="273"/>
      <c r="BA489" s="273"/>
      <c r="BB489" s="273"/>
      <c r="BC489" s="273"/>
      <c r="BD489" s="273"/>
      <c r="BE489" s="273"/>
      <c r="BF489" s="273"/>
      <c r="BG489" s="273"/>
      <c r="BH489" s="273"/>
      <c r="BI489" s="273"/>
      <c r="BJ489" s="273"/>
    </row>
    <row r="490" spans="1:62" ht="6.6" customHeight="1" x14ac:dyDescent="0.15">
      <c r="B490" s="411"/>
      <c r="C490" s="329"/>
      <c r="D490" s="327"/>
      <c r="E490" s="327"/>
      <c r="F490" s="327"/>
      <c r="G490" s="328"/>
      <c r="H490" s="333"/>
      <c r="I490" s="334"/>
      <c r="J490" s="334"/>
      <c r="K490" s="334"/>
      <c r="L490" s="334"/>
      <c r="M490" s="334"/>
      <c r="N490" s="334"/>
      <c r="O490" s="334"/>
      <c r="P490" s="337"/>
      <c r="Q490" s="337"/>
      <c r="R490" s="338"/>
      <c r="S490" s="326"/>
      <c r="T490" s="341"/>
      <c r="U490" s="341"/>
      <c r="V490" s="341"/>
      <c r="W490" s="342"/>
      <c r="X490" s="289"/>
      <c r="Y490" s="290"/>
      <c r="Z490" s="290"/>
      <c r="AA490" s="290"/>
      <c r="AB490" s="290"/>
      <c r="AC490" s="290"/>
      <c r="AD490" s="290"/>
      <c r="AE490" s="290"/>
      <c r="AF490" s="337"/>
      <c r="AG490" s="337"/>
      <c r="AH490" s="343"/>
      <c r="AK490" s="273"/>
      <c r="AL490" s="273"/>
      <c r="AM490" s="273"/>
      <c r="AN490" s="273"/>
      <c r="AO490" s="273"/>
      <c r="AP490" s="273"/>
      <c r="AQ490" s="273"/>
      <c r="AR490" s="273"/>
      <c r="AS490" s="273"/>
      <c r="AT490" s="273"/>
      <c r="AU490" s="273"/>
      <c r="AV490" s="273"/>
      <c r="AW490" s="273"/>
      <c r="AX490" s="273"/>
      <c r="AY490" s="273"/>
      <c r="AZ490" s="273"/>
      <c r="BA490" s="273"/>
      <c r="BB490" s="273"/>
      <c r="BC490" s="273"/>
      <c r="BD490" s="273"/>
      <c r="BE490" s="273"/>
      <c r="BF490" s="273"/>
      <c r="BG490" s="273"/>
      <c r="BH490" s="273"/>
      <c r="BI490" s="273"/>
      <c r="BJ490" s="273"/>
    </row>
    <row r="491" spans="1:62" ht="6.6" customHeight="1" x14ac:dyDescent="0.15">
      <c r="B491" s="411"/>
      <c r="C491" s="329"/>
      <c r="D491" s="327"/>
      <c r="E491" s="327"/>
      <c r="F491" s="327"/>
      <c r="G491" s="328"/>
      <c r="H491" s="333"/>
      <c r="I491" s="334"/>
      <c r="J491" s="334"/>
      <c r="K491" s="334"/>
      <c r="L491" s="334"/>
      <c r="M491" s="334"/>
      <c r="N491" s="334"/>
      <c r="O491" s="334"/>
      <c r="P491" s="337"/>
      <c r="Q491" s="337"/>
      <c r="R491" s="338"/>
      <c r="S491" s="326"/>
      <c r="T491" s="341"/>
      <c r="U491" s="341"/>
      <c r="V491" s="341"/>
      <c r="W491" s="342"/>
      <c r="X491" s="344"/>
      <c r="Y491" s="345"/>
      <c r="Z491" s="345"/>
      <c r="AA491" s="345"/>
      <c r="AB491" s="345"/>
      <c r="AC491" s="345"/>
      <c r="AD491" s="345"/>
      <c r="AE491" s="345"/>
      <c r="AF491" s="346" t="s">
        <v>99</v>
      </c>
      <c r="AG491" s="346"/>
      <c r="AH491" s="347"/>
      <c r="AK491" s="273"/>
      <c r="AL491" s="273"/>
      <c r="AM491" s="273"/>
      <c r="AN491" s="273"/>
      <c r="AO491" s="273"/>
      <c r="AP491" s="273"/>
      <c r="AQ491" s="273"/>
      <c r="AR491" s="273"/>
      <c r="AS491" s="273"/>
      <c r="AT491" s="273"/>
      <c r="AU491" s="273"/>
      <c r="AV491" s="273"/>
      <c r="AW491" s="273"/>
      <c r="AX491" s="273"/>
      <c r="AY491" s="273"/>
      <c r="AZ491" s="273"/>
      <c r="BA491" s="273"/>
      <c r="BB491" s="273"/>
      <c r="BC491" s="273"/>
      <c r="BD491" s="273"/>
      <c r="BE491" s="273"/>
      <c r="BF491" s="273"/>
      <c r="BG491" s="273"/>
      <c r="BH491" s="273"/>
      <c r="BI491" s="273"/>
      <c r="BJ491" s="273"/>
    </row>
    <row r="492" spans="1:62" ht="6.6" customHeight="1" x14ac:dyDescent="0.15">
      <c r="B492" s="411"/>
      <c r="C492" s="329"/>
      <c r="D492" s="327"/>
      <c r="E492" s="327"/>
      <c r="F492" s="327"/>
      <c r="G492" s="328"/>
      <c r="H492" s="333"/>
      <c r="I492" s="334"/>
      <c r="J492" s="334"/>
      <c r="K492" s="334"/>
      <c r="L492" s="334"/>
      <c r="M492" s="334"/>
      <c r="N492" s="334"/>
      <c r="O492" s="334"/>
      <c r="P492" s="337"/>
      <c r="Q492" s="337"/>
      <c r="R492" s="338"/>
      <c r="S492" s="326"/>
      <c r="T492" s="341"/>
      <c r="U492" s="341"/>
      <c r="V492" s="341"/>
      <c r="W492" s="342"/>
      <c r="X492" s="289"/>
      <c r="Y492" s="290"/>
      <c r="Z492" s="290"/>
      <c r="AA492" s="290"/>
      <c r="AB492" s="290"/>
      <c r="AC492" s="290"/>
      <c r="AD492" s="290"/>
      <c r="AE492" s="290"/>
      <c r="AF492" s="337"/>
      <c r="AG492" s="337"/>
      <c r="AH492" s="343"/>
      <c r="AK492" s="274" t="str">
        <f>IF(AJ483=1,IF((X489+X491+X493+X495)&gt;0,IF(X489&lt;X491,"「時間当たり処理能力」が「日当たり処理能力」よりも大きいです。修正してください。",IF(X493&lt;X495,"「時間当たり処理能力」が「日当たり処理能力」よりも大きいです。修正してください。","")),"同一敷地内に破砕・焼却設備が複数ある場合は、処理能力は合計値を入力してください。"),"")</f>
        <v/>
      </c>
      <c r="AL492" s="274"/>
      <c r="AM492" s="274"/>
      <c r="AN492" s="274"/>
      <c r="AO492" s="274"/>
      <c r="AP492" s="274"/>
      <c r="AQ492" s="274"/>
      <c r="AR492" s="274"/>
      <c r="AS492" s="274"/>
      <c r="AT492" s="274"/>
      <c r="AU492" s="274"/>
      <c r="AV492" s="274"/>
      <c r="AW492" s="274"/>
      <c r="AX492" s="274"/>
      <c r="AY492" s="274"/>
      <c r="AZ492" s="274"/>
      <c r="BA492" s="274"/>
      <c r="BB492" s="274"/>
      <c r="BC492" s="274"/>
      <c r="BD492" s="274"/>
      <c r="BE492" s="274"/>
      <c r="BF492" s="274"/>
      <c r="BG492" s="274"/>
      <c r="BH492" s="274"/>
      <c r="BI492" s="274"/>
      <c r="BJ492" s="274"/>
    </row>
    <row r="493" spans="1:62" ht="6.6" customHeight="1" x14ac:dyDescent="0.15">
      <c r="B493" s="411"/>
      <c r="C493" s="329"/>
      <c r="D493" s="327"/>
      <c r="E493" s="327"/>
      <c r="F493" s="327"/>
      <c r="G493" s="328"/>
      <c r="H493" s="333"/>
      <c r="I493" s="334"/>
      <c r="J493" s="334"/>
      <c r="K493" s="334"/>
      <c r="L493" s="334"/>
      <c r="M493" s="334"/>
      <c r="N493" s="334"/>
      <c r="O493" s="334"/>
      <c r="P493" s="337"/>
      <c r="Q493" s="337"/>
      <c r="R493" s="338"/>
      <c r="S493" s="348" t="s">
        <v>176</v>
      </c>
      <c r="T493" s="349"/>
      <c r="U493" s="349"/>
      <c r="V493" s="349"/>
      <c r="W493" s="350"/>
      <c r="X493" s="354"/>
      <c r="Y493" s="355"/>
      <c r="Z493" s="355"/>
      <c r="AA493" s="355"/>
      <c r="AB493" s="355"/>
      <c r="AC493" s="355"/>
      <c r="AD493" s="355"/>
      <c r="AE493" s="355"/>
      <c r="AF493" s="356" t="s">
        <v>74</v>
      </c>
      <c r="AG493" s="356"/>
      <c r="AH493" s="357"/>
      <c r="AK493" s="274"/>
      <c r="AL493" s="274"/>
      <c r="AM493" s="274"/>
      <c r="AN493" s="274"/>
      <c r="AO493" s="274"/>
      <c r="AP493" s="274"/>
      <c r="AQ493" s="274"/>
      <c r="AR493" s="274"/>
      <c r="AS493" s="274"/>
      <c r="AT493" s="274"/>
      <c r="AU493" s="274"/>
      <c r="AV493" s="274"/>
      <c r="AW493" s="274"/>
      <c r="AX493" s="274"/>
      <c r="AY493" s="274"/>
      <c r="AZ493" s="274"/>
      <c r="BA493" s="274"/>
      <c r="BB493" s="274"/>
      <c r="BC493" s="274"/>
      <c r="BD493" s="274"/>
      <c r="BE493" s="274"/>
      <c r="BF493" s="274"/>
      <c r="BG493" s="274"/>
      <c r="BH493" s="274"/>
      <c r="BI493" s="274"/>
      <c r="BJ493" s="274"/>
    </row>
    <row r="494" spans="1:62" ht="6.6" customHeight="1" x14ac:dyDescent="0.15">
      <c r="B494" s="411"/>
      <c r="C494" s="329"/>
      <c r="D494" s="327"/>
      <c r="E494" s="327"/>
      <c r="F494" s="327"/>
      <c r="G494" s="328"/>
      <c r="H494" s="333"/>
      <c r="I494" s="334"/>
      <c r="J494" s="334"/>
      <c r="K494" s="334"/>
      <c r="L494" s="334"/>
      <c r="M494" s="334"/>
      <c r="N494" s="334"/>
      <c r="O494" s="334"/>
      <c r="P494" s="337"/>
      <c r="Q494" s="337"/>
      <c r="R494" s="338"/>
      <c r="S494" s="326"/>
      <c r="T494" s="341"/>
      <c r="U494" s="341"/>
      <c r="V494" s="341"/>
      <c r="W494" s="342"/>
      <c r="X494" s="291"/>
      <c r="Y494" s="292"/>
      <c r="Z494" s="292"/>
      <c r="AA494" s="292"/>
      <c r="AB494" s="292"/>
      <c r="AC494" s="292"/>
      <c r="AD494" s="292"/>
      <c r="AE494" s="292"/>
      <c r="AF494" s="358"/>
      <c r="AG494" s="358"/>
      <c r="AH494" s="359"/>
      <c r="AK494" s="274"/>
      <c r="AL494" s="274"/>
      <c r="AM494" s="274"/>
      <c r="AN494" s="274"/>
      <c r="AO494" s="274"/>
      <c r="AP494" s="274"/>
      <c r="AQ494" s="274"/>
      <c r="AR494" s="274"/>
      <c r="AS494" s="274"/>
      <c r="AT494" s="274"/>
      <c r="AU494" s="274"/>
      <c r="AV494" s="274"/>
      <c r="AW494" s="274"/>
      <c r="AX494" s="274"/>
      <c r="AY494" s="274"/>
      <c r="AZ494" s="274"/>
      <c r="BA494" s="274"/>
      <c r="BB494" s="274"/>
      <c r="BC494" s="274"/>
      <c r="BD494" s="274"/>
      <c r="BE494" s="274"/>
      <c r="BF494" s="274"/>
      <c r="BG494" s="274"/>
      <c r="BH494" s="274"/>
      <c r="BI494" s="274"/>
      <c r="BJ494" s="274"/>
    </row>
    <row r="495" spans="1:62" ht="6.6" customHeight="1" x14ac:dyDescent="0.15">
      <c r="B495" s="411"/>
      <c r="C495" s="329"/>
      <c r="D495" s="327"/>
      <c r="E495" s="327"/>
      <c r="F495" s="327"/>
      <c r="G495" s="328"/>
      <c r="H495" s="333"/>
      <c r="I495" s="334"/>
      <c r="J495" s="334"/>
      <c r="K495" s="334"/>
      <c r="L495" s="334"/>
      <c r="M495" s="334"/>
      <c r="N495" s="334"/>
      <c r="O495" s="334"/>
      <c r="P495" s="337"/>
      <c r="Q495" s="337"/>
      <c r="R495" s="338"/>
      <c r="S495" s="326"/>
      <c r="T495" s="341"/>
      <c r="U495" s="341"/>
      <c r="V495" s="341"/>
      <c r="W495" s="342"/>
      <c r="X495" s="344"/>
      <c r="Y495" s="345"/>
      <c r="Z495" s="345"/>
      <c r="AA495" s="345"/>
      <c r="AB495" s="345"/>
      <c r="AC495" s="345"/>
      <c r="AD495" s="345"/>
      <c r="AE495" s="345"/>
      <c r="AF495" s="346" t="s">
        <v>99</v>
      </c>
      <c r="AG495" s="346"/>
      <c r="AH495" s="347"/>
      <c r="AK495" s="274"/>
      <c r="AL495" s="274"/>
      <c r="AM495" s="274"/>
      <c r="AN495" s="274"/>
      <c r="AO495" s="274"/>
      <c r="AP495" s="274"/>
      <c r="AQ495" s="274"/>
      <c r="AR495" s="274"/>
      <c r="AS495" s="274"/>
      <c r="AT495" s="274"/>
      <c r="AU495" s="274"/>
      <c r="AV495" s="274"/>
      <c r="AW495" s="274"/>
      <c r="AX495" s="274"/>
      <c r="AY495" s="274"/>
      <c r="AZ495" s="274"/>
      <c r="BA495" s="274"/>
      <c r="BB495" s="274"/>
      <c r="BC495" s="274"/>
      <c r="BD495" s="274"/>
      <c r="BE495" s="274"/>
      <c r="BF495" s="274"/>
      <c r="BG495" s="274"/>
      <c r="BH495" s="274"/>
      <c r="BI495" s="274"/>
      <c r="BJ495" s="274"/>
    </row>
    <row r="496" spans="1:62" ht="6.6" customHeight="1" x14ac:dyDescent="0.15">
      <c r="B496" s="412"/>
      <c r="C496" s="330"/>
      <c r="D496" s="331"/>
      <c r="E496" s="331"/>
      <c r="F496" s="331"/>
      <c r="G496" s="332"/>
      <c r="H496" s="335"/>
      <c r="I496" s="336"/>
      <c r="J496" s="336"/>
      <c r="K496" s="336"/>
      <c r="L496" s="336"/>
      <c r="M496" s="336"/>
      <c r="N496" s="336"/>
      <c r="O496" s="336"/>
      <c r="P496" s="339"/>
      <c r="Q496" s="339"/>
      <c r="R496" s="340"/>
      <c r="S496" s="351"/>
      <c r="T496" s="352"/>
      <c r="U496" s="352"/>
      <c r="V496" s="352"/>
      <c r="W496" s="353"/>
      <c r="X496" s="472"/>
      <c r="Y496" s="473"/>
      <c r="Z496" s="473"/>
      <c r="AA496" s="473"/>
      <c r="AB496" s="473"/>
      <c r="AC496" s="473"/>
      <c r="AD496" s="473"/>
      <c r="AE496" s="473"/>
      <c r="AF496" s="339"/>
      <c r="AG496" s="339"/>
      <c r="AH496" s="360"/>
      <c r="AK496" s="274"/>
      <c r="AL496" s="274"/>
      <c r="AM496" s="274"/>
      <c r="AN496" s="274"/>
      <c r="AO496" s="274"/>
      <c r="AP496" s="274"/>
      <c r="AQ496" s="274"/>
      <c r="AR496" s="274"/>
      <c r="AS496" s="274"/>
      <c r="AT496" s="274"/>
      <c r="AU496" s="274"/>
      <c r="AV496" s="274"/>
      <c r="AW496" s="274"/>
      <c r="AX496" s="274"/>
      <c r="AY496" s="274"/>
      <c r="AZ496" s="274"/>
      <c r="BA496" s="274"/>
      <c r="BB496" s="274"/>
      <c r="BC496" s="274"/>
      <c r="BD496" s="274"/>
      <c r="BE496" s="274"/>
      <c r="BF496" s="274"/>
      <c r="BG496" s="274"/>
      <c r="BH496" s="274"/>
      <c r="BI496" s="274"/>
      <c r="BJ496" s="274"/>
    </row>
    <row r="497" spans="2:62" ht="13.5" customHeight="1" x14ac:dyDescent="0.15">
      <c r="B497" s="293" t="s">
        <v>277</v>
      </c>
      <c r="C497" s="294"/>
      <c r="D497" s="294"/>
      <c r="E497" s="294"/>
      <c r="F497" s="294"/>
      <c r="G497" s="294"/>
      <c r="H497" s="294"/>
      <c r="I497" s="294"/>
      <c r="J497" s="294"/>
      <c r="K497" s="294"/>
      <c r="L497" s="294"/>
      <c r="M497" s="294"/>
      <c r="N497" s="294"/>
      <c r="O497" s="294"/>
      <c r="P497" s="294"/>
      <c r="Q497" s="294"/>
      <c r="R497" s="294"/>
      <c r="S497" s="294"/>
      <c r="T497" s="294"/>
      <c r="U497" s="294"/>
      <c r="V497" s="294"/>
      <c r="W497" s="294"/>
      <c r="X497" s="294"/>
      <c r="Y497" s="294"/>
      <c r="Z497" s="294"/>
      <c r="AA497" s="294"/>
      <c r="AB497" s="294"/>
      <c r="AC497" s="294"/>
      <c r="AD497" s="294"/>
      <c r="AE497" s="294"/>
      <c r="AF497" s="294"/>
      <c r="AG497" s="294"/>
      <c r="AH497" s="295"/>
      <c r="AK497" s="274" t="str">
        <f>IF(AJ483=1,IF((C502+C509)&gt;0,"","令和６年度の実績値を黄色の枠内に入力してください。小数点以下は四捨五入し整数値を入力してください。ピンク色の枠は自動で計算されるため、入力不要です。"),"")</f>
        <v/>
      </c>
      <c r="AL497" s="274"/>
      <c r="AM497" s="274"/>
      <c r="AN497" s="274"/>
      <c r="AO497" s="274"/>
      <c r="AP497" s="274"/>
      <c r="AQ497" s="274"/>
      <c r="AR497" s="274"/>
      <c r="AS497" s="274"/>
      <c r="AT497" s="274"/>
      <c r="AU497" s="274"/>
      <c r="AV497" s="274"/>
      <c r="AW497" s="274"/>
      <c r="AX497" s="274"/>
      <c r="AY497" s="274"/>
      <c r="AZ497" s="274"/>
      <c r="BA497" s="274"/>
      <c r="BB497" s="274"/>
      <c r="BC497" s="274"/>
      <c r="BD497" s="274"/>
      <c r="BE497" s="274"/>
      <c r="BF497" s="274"/>
      <c r="BG497" s="274"/>
      <c r="BH497" s="274"/>
      <c r="BI497" s="274"/>
      <c r="BJ497" s="274"/>
    </row>
    <row r="498" spans="2:62" ht="4.5" customHeight="1" x14ac:dyDescent="0.15">
      <c r="B498" s="25"/>
      <c r="M498" s="13"/>
      <c r="N498" s="17"/>
      <c r="O498" s="38"/>
      <c r="P498" s="17"/>
      <c r="Q498" s="17"/>
      <c r="R498" s="17"/>
      <c r="S498" s="17"/>
      <c r="T498" s="17"/>
      <c r="U498" s="13"/>
      <c r="V498" s="13"/>
      <c r="W498" s="13"/>
      <c r="X498" s="13"/>
      <c r="Y498" s="13"/>
      <c r="Z498" s="13"/>
      <c r="AA498" s="13"/>
      <c r="AB498" s="13"/>
      <c r="AC498" s="13"/>
      <c r="AD498" s="13"/>
      <c r="AE498" s="13"/>
      <c r="AF498" s="13"/>
      <c r="AG498" s="13"/>
      <c r="AH498" s="122"/>
      <c r="AK498" s="274"/>
      <c r="AL498" s="274"/>
      <c r="AM498" s="274"/>
      <c r="AN498" s="274"/>
      <c r="AO498" s="274"/>
      <c r="AP498" s="274"/>
      <c r="AQ498" s="274"/>
      <c r="AR498" s="274"/>
      <c r="AS498" s="274"/>
      <c r="AT498" s="274"/>
      <c r="AU498" s="274"/>
      <c r="AV498" s="274"/>
      <c r="AW498" s="274"/>
      <c r="AX498" s="274"/>
      <c r="AY498" s="274"/>
      <c r="AZ498" s="274"/>
      <c r="BA498" s="274"/>
      <c r="BB498" s="274"/>
      <c r="BC498" s="274"/>
      <c r="BD498" s="274"/>
      <c r="BE498" s="274"/>
      <c r="BF498" s="274"/>
      <c r="BG498" s="274"/>
      <c r="BH498" s="274"/>
      <c r="BI498" s="274"/>
      <c r="BJ498" s="274"/>
    </row>
    <row r="499" spans="2:62" ht="18" customHeight="1" x14ac:dyDescent="0.15">
      <c r="B499" s="5"/>
      <c r="M499" s="229"/>
      <c r="N499" s="229"/>
      <c r="O499" s="13"/>
      <c r="P499" s="13"/>
      <c r="Q499" s="30"/>
      <c r="R499" s="30"/>
      <c r="S499" s="30"/>
      <c r="T499" s="30"/>
      <c r="U499" s="13"/>
      <c r="V499" s="29"/>
      <c r="W499" s="317" t="s">
        <v>403</v>
      </c>
      <c r="X499" s="318"/>
      <c r="Y499" s="318"/>
      <c r="Z499" s="318"/>
      <c r="AA499" s="319"/>
      <c r="AB499" s="13"/>
      <c r="AC499" s="317" t="s">
        <v>408</v>
      </c>
      <c r="AD499" s="318"/>
      <c r="AE499" s="318"/>
      <c r="AF499" s="318"/>
      <c r="AG499" s="319"/>
      <c r="AH499" s="6"/>
      <c r="AI499" s="236" t="e">
        <f>#REF!</f>
        <v>#REF!</v>
      </c>
      <c r="AK499" s="274"/>
      <c r="AL499" s="274"/>
      <c r="AM499" s="274"/>
      <c r="AN499" s="274"/>
      <c r="AO499" s="274"/>
      <c r="AP499" s="274"/>
      <c r="AQ499" s="274"/>
      <c r="AR499" s="274"/>
      <c r="AS499" s="274"/>
      <c r="AT499" s="274"/>
      <c r="AU499" s="274"/>
      <c r="AV499" s="274"/>
      <c r="AW499" s="274"/>
      <c r="AX499" s="274"/>
      <c r="AY499" s="274"/>
      <c r="AZ499" s="274"/>
      <c r="BA499" s="274"/>
      <c r="BB499" s="274"/>
      <c r="BC499" s="274"/>
      <c r="BD499" s="274"/>
      <c r="BE499" s="274"/>
      <c r="BF499" s="274"/>
      <c r="BG499" s="274"/>
      <c r="BH499" s="274"/>
      <c r="BI499" s="274"/>
      <c r="BJ499" s="274"/>
    </row>
    <row r="500" spans="2:62" ht="15" customHeight="1" x14ac:dyDescent="0.15">
      <c r="B500" s="25"/>
      <c r="C500" s="13"/>
      <c r="D500" s="13"/>
      <c r="E500" s="26" t="s">
        <v>280</v>
      </c>
      <c r="F500" s="26"/>
      <c r="G500" s="13"/>
      <c r="H500" s="13"/>
      <c r="I500" s="13"/>
      <c r="J500" s="13"/>
      <c r="K500" s="13"/>
      <c r="L500" s="13"/>
      <c r="M500" s="229"/>
      <c r="N500" s="323" t="s">
        <v>397</v>
      </c>
      <c r="O500" s="13"/>
      <c r="P500" s="13"/>
      <c r="Q500" s="187"/>
      <c r="R500" s="187"/>
      <c r="S500" s="46"/>
      <c r="T500" s="46"/>
      <c r="U500" s="181"/>
      <c r="V500" s="39"/>
      <c r="W500" s="320"/>
      <c r="X500" s="321"/>
      <c r="Y500" s="280" t="s">
        <v>76</v>
      </c>
      <c r="Z500" s="280"/>
      <c r="AA500" s="281"/>
      <c r="AB500" s="39"/>
      <c r="AC500" s="320"/>
      <c r="AD500" s="321"/>
      <c r="AE500" s="280" t="s">
        <v>76</v>
      </c>
      <c r="AF500" s="280"/>
      <c r="AG500" s="281"/>
      <c r="AH500" s="6"/>
      <c r="AI500" s="236"/>
      <c r="AK500" s="274"/>
      <c r="AL500" s="274"/>
      <c r="AM500" s="274"/>
      <c r="AN500" s="274"/>
      <c r="AO500" s="274"/>
      <c r="AP500" s="274"/>
      <c r="AQ500" s="274"/>
      <c r="AR500" s="274"/>
      <c r="AS500" s="274"/>
      <c r="AT500" s="274"/>
      <c r="AU500" s="274"/>
      <c r="AV500" s="274"/>
      <c r="AW500" s="274"/>
      <c r="AX500" s="274"/>
      <c r="AY500" s="274"/>
      <c r="AZ500" s="274"/>
      <c r="BA500" s="274"/>
      <c r="BB500" s="274"/>
      <c r="BC500" s="274"/>
      <c r="BD500" s="274"/>
      <c r="BE500" s="274"/>
      <c r="BF500" s="274"/>
      <c r="BG500" s="274"/>
      <c r="BH500" s="274"/>
      <c r="BI500" s="274"/>
      <c r="BJ500" s="274"/>
    </row>
    <row r="501" spans="2:62" ht="15" customHeight="1" x14ac:dyDescent="0.15">
      <c r="B501" s="25"/>
      <c r="C501" s="647" t="s">
        <v>45</v>
      </c>
      <c r="D501" s="648"/>
      <c r="E501" s="648"/>
      <c r="F501" s="648"/>
      <c r="G501" s="648"/>
      <c r="H501" s="649"/>
      <c r="I501" s="13"/>
      <c r="J501" s="13"/>
      <c r="K501" s="13"/>
      <c r="L501" s="13"/>
      <c r="M501" s="229"/>
      <c r="N501" s="324"/>
      <c r="O501" s="13"/>
      <c r="P501" s="13"/>
      <c r="Q501" s="13"/>
      <c r="R501" s="13"/>
      <c r="S501" s="13"/>
      <c r="T501" s="13"/>
      <c r="U501" s="181"/>
      <c r="V501" s="164"/>
      <c r="W501" s="191"/>
      <c r="X501" s="191"/>
      <c r="Y501" s="237"/>
      <c r="Z501" s="237"/>
      <c r="AA501" s="191"/>
      <c r="AC501" s="191"/>
      <c r="AD501" s="191"/>
      <c r="AE501" s="237"/>
      <c r="AF501" s="237"/>
      <c r="AG501" s="191"/>
      <c r="AH501" s="6"/>
      <c r="AI501" s="1"/>
    </row>
    <row r="502" spans="2:62" ht="18" customHeight="1" x14ac:dyDescent="0.15">
      <c r="B502" s="25"/>
      <c r="C502" s="282"/>
      <c r="D502" s="283"/>
      <c r="E502" s="283"/>
      <c r="F502" s="422" t="s">
        <v>73</v>
      </c>
      <c r="G502" s="422"/>
      <c r="H502" s="423"/>
      <c r="I502" s="27"/>
      <c r="J502" s="13"/>
      <c r="K502" s="13"/>
      <c r="L502" s="13"/>
      <c r="M502" s="229"/>
      <c r="N502" s="324"/>
      <c r="O502" s="13"/>
      <c r="U502" s="181"/>
      <c r="V502" s="22"/>
      <c r="W502" s="317" t="s">
        <v>418</v>
      </c>
      <c r="X502" s="318"/>
      <c r="Y502" s="318"/>
      <c r="Z502" s="318"/>
      <c r="AA502" s="319"/>
      <c r="AB502" s="13"/>
      <c r="AC502" s="317" t="s">
        <v>409</v>
      </c>
      <c r="AD502" s="318"/>
      <c r="AE502" s="318"/>
      <c r="AF502" s="318"/>
      <c r="AG502" s="319"/>
      <c r="AH502" s="6"/>
      <c r="AI502" s="235" t="e">
        <f>#REF!</f>
        <v>#REF!</v>
      </c>
      <c r="AK502" s="275" t="str">
        <f>IF(M528&lt;0,"「③次年度ｽﾄｯｸ量（処理前）」がマイナスです。他の値を修正してください。","")</f>
        <v/>
      </c>
      <c r="AL502" s="275"/>
      <c r="AM502" s="275"/>
      <c r="AN502" s="275"/>
      <c r="AO502" s="275"/>
      <c r="AP502" s="275"/>
      <c r="AQ502" s="275"/>
      <c r="AR502" s="275"/>
      <c r="AS502" s="275"/>
      <c r="AT502" s="275"/>
      <c r="AU502" s="275"/>
      <c r="AV502" s="275"/>
      <c r="AW502" s="275"/>
      <c r="AX502" s="275"/>
      <c r="AY502" s="275"/>
      <c r="AZ502" s="275"/>
      <c r="BA502" s="275"/>
      <c r="BB502" s="275"/>
      <c r="BC502" s="275"/>
      <c r="BD502" s="275"/>
      <c r="BE502" s="275"/>
      <c r="BF502" s="275"/>
      <c r="BG502" s="275"/>
      <c r="BH502" s="275"/>
      <c r="BI502" s="275"/>
      <c r="BJ502" s="275"/>
    </row>
    <row r="503" spans="2:62" ht="15" customHeight="1" x14ac:dyDescent="0.15">
      <c r="B503" s="25"/>
      <c r="C503" s="13"/>
      <c r="D503" s="13"/>
      <c r="E503" s="13"/>
      <c r="F503" s="13"/>
      <c r="G503" s="13"/>
      <c r="H503" s="13"/>
      <c r="I503" s="181"/>
      <c r="J503" s="13"/>
      <c r="K503" s="13"/>
      <c r="L503" s="31"/>
      <c r="M503" s="230"/>
      <c r="N503" s="324"/>
      <c r="O503" s="28"/>
      <c r="P503" s="239"/>
      <c r="Q503" s="240"/>
      <c r="R503" s="240"/>
      <c r="S503" s="240"/>
      <c r="T503" s="240"/>
      <c r="U503" s="27"/>
      <c r="V503" s="28"/>
      <c r="W503" s="320"/>
      <c r="X503" s="321"/>
      <c r="Y503" s="280" t="s">
        <v>76</v>
      </c>
      <c r="Z503" s="280"/>
      <c r="AA503" s="281"/>
      <c r="AB503" s="39"/>
      <c r="AC503" s="320"/>
      <c r="AD503" s="321"/>
      <c r="AE503" s="280" t="s">
        <v>76</v>
      </c>
      <c r="AF503" s="280"/>
      <c r="AG503" s="281"/>
      <c r="AH503" s="6"/>
      <c r="AI503" s="1"/>
      <c r="AK503" s="275"/>
      <c r="AL503" s="275"/>
      <c r="AM503" s="275"/>
      <c r="AN503" s="275"/>
      <c r="AO503" s="275"/>
      <c r="AP503" s="275"/>
      <c r="AQ503" s="275"/>
      <c r="AR503" s="275"/>
      <c r="AS503" s="275"/>
      <c r="AT503" s="275"/>
      <c r="AU503" s="275"/>
      <c r="AV503" s="275"/>
      <c r="AW503" s="275"/>
      <c r="AX503" s="275"/>
      <c r="AY503" s="275"/>
      <c r="AZ503" s="275"/>
      <c r="BA503" s="275"/>
      <c r="BB503" s="275"/>
      <c r="BC503" s="275"/>
      <c r="BD503" s="275"/>
      <c r="BE503" s="275"/>
      <c r="BF503" s="275"/>
      <c r="BG503" s="275"/>
      <c r="BH503" s="275"/>
      <c r="BI503" s="275"/>
      <c r="BJ503" s="275"/>
    </row>
    <row r="504" spans="2:62" ht="15" customHeight="1" x14ac:dyDescent="0.15">
      <c r="B504" s="25"/>
      <c r="C504" s="13"/>
      <c r="D504" s="13"/>
      <c r="E504" s="13"/>
      <c r="F504" s="13"/>
      <c r="G504" s="13"/>
      <c r="H504" s="13"/>
      <c r="I504" s="13"/>
      <c r="J504" s="164"/>
      <c r="K504" s="13"/>
      <c r="L504" s="323" t="s">
        <v>402</v>
      </c>
      <c r="M504" s="229"/>
      <c r="N504" s="324"/>
      <c r="O504" s="13"/>
      <c r="P504" s="164"/>
      <c r="Q504" s="187"/>
      <c r="R504" s="187"/>
      <c r="S504" s="205"/>
      <c r="T504" s="205"/>
      <c r="U504" s="238"/>
      <c r="V504" s="7"/>
      <c r="W504" s="312" t="s">
        <v>419</v>
      </c>
      <c r="X504" s="312"/>
      <c r="Y504" s="312"/>
      <c r="Z504" s="312"/>
      <c r="AA504" s="312"/>
      <c r="AB504" s="312"/>
      <c r="AC504" s="312"/>
      <c r="AD504" s="312"/>
      <c r="AE504" s="312"/>
      <c r="AF504" s="312"/>
      <c r="AG504" s="312"/>
      <c r="AH504" s="313"/>
      <c r="AI504" s="1"/>
    </row>
    <row r="505" spans="2:62" ht="21" customHeight="1" x14ac:dyDescent="0.15">
      <c r="B505" s="25"/>
      <c r="C505" s="13"/>
      <c r="D505" s="13"/>
      <c r="E505" s="13"/>
      <c r="F505" s="13"/>
      <c r="G505" s="13"/>
      <c r="H505" s="13"/>
      <c r="I505" s="13"/>
      <c r="J505" s="164"/>
      <c r="K505" s="13"/>
      <c r="L505" s="324"/>
      <c r="M505" s="229"/>
      <c r="N505" s="324"/>
      <c r="O505" s="13"/>
      <c r="P505" s="164"/>
      <c r="Q505" s="158" t="s">
        <v>149</v>
      </c>
      <c r="R505" s="159"/>
      <c r="S505" s="159"/>
      <c r="T505" s="160"/>
      <c r="V505" s="22"/>
      <c r="W505" s="317" t="s">
        <v>420</v>
      </c>
      <c r="X505" s="318"/>
      <c r="Y505" s="318"/>
      <c r="Z505" s="318"/>
      <c r="AA505" s="319"/>
      <c r="AB505" s="143"/>
      <c r="AC505" s="317" t="s">
        <v>410</v>
      </c>
      <c r="AD505" s="318"/>
      <c r="AE505" s="318"/>
      <c r="AF505" s="318"/>
      <c r="AG505" s="319"/>
      <c r="AH505" s="6"/>
      <c r="AI505" s="1"/>
      <c r="AK505" s="273" t="str">
        <f>IF(C509=(G512+G514+G517),"","「②受入実績」と「受入品目の内訳」の合計を一致させてください。")</f>
        <v/>
      </c>
      <c r="AL505" s="273"/>
      <c r="AM505" s="273"/>
      <c r="AN505" s="273"/>
      <c r="AO505" s="273"/>
      <c r="AP505" s="273"/>
      <c r="AQ505" s="273"/>
      <c r="AR505" s="273"/>
      <c r="AS505" s="273"/>
      <c r="AT505" s="273"/>
      <c r="AU505" s="273"/>
      <c r="AV505" s="273"/>
      <c r="AW505" s="273"/>
      <c r="AX505" s="273"/>
      <c r="AY505" s="273"/>
      <c r="AZ505" s="273"/>
      <c r="BA505" s="273"/>
      <c r="BB505" s="273"/>
      <c r="BC505" s="273"/>
      <c r="BD505" s="273"/>
      <c r="BE505" s="273"/>
      <c r="BF505" s="273"/>
      <c r="BG505" s="273"/>
      <c r="BH505" s="273"/>
      <c r="BI505" s="273"/>
      <c r="BJ505" s="273"/>
    </row>
    <row r="506" spans="2:62" ht="15" customHeight="1" x14ac:dyDescent="0.15">
      <c r="B506" s="25"/>
      <c r="C506" s="13"/>
      <c r="D506" s="13"/>
      <c r="E506" s="13"/>
      <c r="F506" s="13"/>
      <c r="G506" s="13"/>
      <c r="H506" s="13"/>
      <c r="I506" s="13"/>
      <c r="J506" s="164"/>
      <c r="K506" s="13"/>
      <c r="L506" s="324"/>
      <c r="M506" s="229"/>
      <c r="N506" s="324"/>
      <c r="O506" s="13"/>
      <c r="P506" s="39"/>
      <c r="Q506" s="320"/>
      <c r="R506" s="321"/>
      <c r="S506" s="422" t="s">
        <v>76</v>
      </c>
      <c r="T506" s="423"/>
      <c r="V506" s="39"/>
      <c r="W506" s="320"/>
      <c r="X506" s="321"/>
      <c r="Y506" s="280" t="s">
        <v>76</v>
      </c>
      <c r="Z506" s="280"/>
      <c r="AA506" s="281"/>
      <c r="AB506" s="121"/>
      <c r="AC506" s="320"/>
      <c r="AD506" s="321"/>
      <c r="AE506" s="280" t="s">
        <v>76</v>
      </c>
      <c r="AF506" s="280"/>
      <c r="AG506" s="281"/>
      <c r="AH506" s="6"/>
      <c r="AI506" s="1"/>
      <c r="AK506" s="273"/>
      <c r="AL506" s="273"/>
      <c r="AM506" s="273"/>
      <c r="AN506" s="273"/>
      <c r="AO506" s="273"/>
      <c r="AP506" s="273"/>
      <c r="AQ506" s="273"/>
      <c r="AR506" s="273"/>
      <c r="AS506" s="273"/>
      <c r="AT506" s="273"/>
      <c r="AU506" s="273"/>
      <c r="AV506" s="273"/>
      <c r="AW506" s="273"/>
      <c r="AX506" s="273"/>
      <c r="AY506" s="273"/>
      <c r="AZ506" s="273"/>
      <c r="BA506" s="273"/>
      <c r="BB506" s="273"/>
      <c r="BC506" s="273"/>
      <c r="BD506" s="273"/>
      <c r="BE506" s="273"/>
      <c r="BF506" s="273"/>
      <c r="BG506" s="273"/>
      <c r="BH506" s="273"/>
      <c r="BI506" s="273"/>
      <c r="BJ506" s="273"/>
    </row>
    <row r="507" spans="2:62" ht="15" customHeight="1" x14ac:dyDescent="0.15">
      <c r="B507" s="25"/>
      <c r="C507" s="13"/>
      <c r="D507" s="13"/>
      <c r="E507" s="13"/>
      <c r="F507" s="13"/>
      <c r="G507" s="13"/>
      <c r="H507" s="13"/>
      <c r="I507" s="13"/>
      <c r="J507" s="164"/>
      <c r="K507" s="13"/>
      <c r="L507" s="324"/>
      <c r="M507" s="229"/>
      <c r="N507" s="324"/>
      <c r="O507" s="13"/>
      <c r="P507" s="164"/>
      <c r="Q507" s="475" t="s">
        <v>110</v>
      </c>
      <c r="R507" s="475"/>
      <c r="S507" s="475"/>
      <c r="T507" s="475"/>
      <c r="V507" s="7"/>
      <c r="W507" s="312" t="s">
        <v>421</v>
      </c>
      <c r="X507" s="312"/>
      <c r="Y507" s="312"/>
      <c r="Z507" s="312"/>
      <c r="AA507" s="312"/>
      <c r="AB507" s="312"/>
      <c r="AC507" s="312"/>
      <c r="AD507" s="312"/>
      <c r="AE507" s="312"/>
      <c r="AF507" s="312"/>
      <c r="AG507" s="312"/>
      <c r="AH507" s="313"/>
      <c r="AI507" s="1"/>
    </row>
    <row r="508" spans="2:62" ht="15" customHeight="1" x14ac:dyDescent="0.15">
      <c r="B508" s="25"/>
      <c r="C508" s="647" t="s">
        <v>75</v>
      </c>
      <c r="D508" s="648"/>
      <c r="E508" s="648"/>
      <c r="F508" s="648"/>
      <c r="G508" s="648"/>
      <c r="H508" s="649"/>
      <c r="I508" s="15"/>
      <c r="J508" s="164"/>
      <c r="K508" s="15"/>
      <c r="L508" s="324"/>
      <c r="M508" s="229"/>
      <c r="N508" s="324"/>
      <c r="O508" s="13"/>
      <c r="P508" s="7"/>
      <c r="U508" s="13"/>
      <c r="V508" s="164"/>
      <c r="W508" s="106" t="s">
        <v>276</v>
      </c>
      <c r="X508" s="143"/>
      <c r="Y508" s="143"/>
      <c r="Z508" s="32"/>
      <c r="AA508" s="13"/>
      <c r="AC508" s="106" t="s">
        <v>276</v>
      </c>
      <c r="AD508" s="143"/>
      <c r="AE508" s="143"/>
      <c r="AF508" s="32"/>
      <c r="AG508" s="13"/>
      <c r="AH508" s="6"/>
      <c r="AI508" s="1"/>
    </row>
    <row r="509" spans="2:62" ht="18" customHeight="1" x14ac:dyDescent="0.15">
      <c r="B509" s="25"/>
      <c r="C509" s="282"/>
      <c r="D509" s="283"/>
      <c r="E509" s="283"/>
      <c r="F509" s="422" t="s">
        <v>76</v>
      </c>
      <c r="G509" s="422"/>
      <c r="H509" s="423"/>
      <c r="I509" s="28"/>
      <c r="J509" s="27"/>
      <c r="K509" s="13"/>
      <c r="L509" s="324"/>
      <c r="M509" s="229"/>
      <c r="N509" s="325"/>
      <c r="O509" s="13"/>
      <c r="P509" s="22"/>
      <c r="Q509" s="370" t="s">
        <v>150</v>
      </c>
      <c r="R509" s="371"/>
      <c r="S509" s="371"/>
      <c r="T509" s="718"/>
      <c r="V509" s="22"/>
      <c r="W509" s="440" t="s">
        <v>404</v>
      </c>
      <c r="X509" s="441"/>
      <c r="Y509" s="441"/>
      <c r="Z509" s="389"/>
      <c r="AA509" s="390"/>
      <c r="AC509" s="440" t="s">
        <v>400</v>
      </c>
      <c r="AD509" s="441"/>
      <c r="AE509" s="441"/>
      <c r="AF509" s="389"/>
      <c r="AG509" s="390"/>
      <c r="AH509" s="6"/>
      <c r="AI509" s="1"/>
    </row>
    <row r="510" spans="2:62" ht="15" customHeight="1" x14ac:dyDescent="0.15">
      <c r="B510" s="25"/>
      <c r="C510" s="30" t="s">
        <v>100</v>
      </c>
      <c r="D510" s="30"/>
      <c r="E510" s="30"/>
      <c r="F510" s="13"/>
      <c r="G510" s="13"/>
      <c r="H510" s="13"/>
      <c r="I510" s="13"/>
      <c r="J510" s="181"/>
      <c r="K510" s="13"/>
      <c r="L510" s="324"/>
      <c r="M510" s="229"/>
      <c r="O510" s="13"/>
      <c r="P510" s="17"/>
      <c r="Q510" s="282"/>
      <c r="R510" s="283"/>
      <c r="S510" s="280" t="s">
        <v>76</v>
      </c>
      <c r="T510" s="281"/>
      <c r="U510" s="143"/>
      <c r="V510" s="13"/>
      <c r="W510" s="320"/>
      <c r="X510" s="321"/>
      <c r="Y510" s="226" t="s">
        <v>76</v>
      </c>
      <c r="Z510" s="226"/>
      <c r="AA510" s="176"/>
      <c r="AB510" s="120"/>
      <c r="AC510" s="320"/>
      <c r="AD510" s="321"/>
      <c r="AE510" s="226" t="s">
        <v>76</v>
      </c>
      <c r="AF510" s="226"/>
      <c r="AG510" s="176"/>
      <c r="AH510" s="6"/>
      <c r="AI510" s="1"/>
    </row>
    <row r="511" spans="2:62" ht="15" customHeight="1" x14ac:dyDescent="0.15">
      <c r="B511" s="25"/>
      <c r="C511" s="30" t="s">
        <v>153</v>
      </c>
      <c r="D511" s="13"/>
      <c r="E511" s="13"/>
      <c r="F511" s="13"/>
      <c r="G511" s="13"/>
      <c r="H511" s="13"/>
      <c r="I511" s="13"/>
      <c r="J511" s="181"/>
      <c r="K511" s="13"/>
      <c r="L511" s="324"/>
      <c r="M511" s="13"/>
      <c r="N511" s="13"/>
      <c r="O511" s="143"/>
      <c r="P511" s="143"/>
      <c r="Q511" s="314" t="s">
        <v>423</v>
      </c>
      <c r="R511" s="314"/>
      <c r="S511" s="314"/>
      <c r="T511" s="314"/>
      <c r="U511" s="314"/>
      <c r="V511" s="241"/>
      <c r="AH511" s="6"/>
      <c r="AI511" s="1"/>
    </row>
    <row r="512" spans="2:62" ht="20.100000000000001" customHeight="1" x14ac:dyDescent="0.15">
      <c r="B512" s="25"/>
      <c r="C512" s="13"/>
      <c r="D512" s="143" t="s">
        <v>154</v>
      </c>
      <c r="E512" s="143"/>
      <c r="F512" s="143"/>
      <c r="G512" s="334"/>
      <c r="H512" s="334"/>
      <c r="I512" s="334"/>
      <c r="J512" s="37" t="s">
        <v>85</v>
      </c>
      <c r="K512" s="13"/>
      <c r="L512" s="324"/>
      <c r="M512" s="13"/>
      <c r="N512" s="13"/>
      <c r="O512" s="13"/>
      <c r="P512" s="13"/>
      <c r="Q512" s="314"/>
      <c r="R512" s="314"/>
      <c r="S512" s="314"/>
      <c r="T512" s="314"/>
      <c r="U512" s="314"/>
      <c r="V512" s="29"/>
      <c r="W512" s="317" t="s">
        <v>405</v>
      </c>
      <c r="X512" s="318"/>
      <c r="Y512" s="318"/>
      <c r="Z512" s="318"/>
      <c r="AA512" s="319"/>
      <c r="AB512" s="13"/>
      <c r="AC512" s="317" t="s">
        <v>411</v>
      </c>
      <c r="AD512" s="318"/>
      <c r="AE512" s="318"/>
      <c r="AF512" s="318"/>
      <c r="AG512" s="319"/>
      <c r="AH512" s="6"/>
      <c r="AI512" s="1"/>
    </row>
    <row r="513" spans="2:35" ht="15" customHeight="1" x14ac:dyDescent="0.15">
      <c r="B513" s="25"/>
      <c r="C513" s="602" t="s">
        <v>155</v>
      </c>
      <c r="D513" s="602"/>
      <c r="E513" s="602"/>
      <c r="F513" s="602"/>
      <c r="G513" s="602"/>
      <c r="H513" s="602"/>
      <c r="I513" s="602"/>
      <c r="J513" s="91"/>
      <c r="K513" s="13"/>
      <c r="L513" s="324"/>
      <c r="M513" s="13"/>
      <c r="N513" s="323" t="s">
        <v>401</v>
      </c>
      <c r="O513" s="13"/>
      <c r="P513" s="13"/>
      <c r="Q513" s="187"/>
      <c r="R513" s="187"/>
      <c r="S513" s="46"/>
      <c r="T513" s="46"/>
      <c r="U513" s="181"/>
      <c r="V513" s="39"/>
      <c r="W513" s="320"/>
      <c r="X513" s="321"/>
      <c r="Y513" s="280" t="s">
        <v>76</v>
      </c>
      <c r="Z513" s="280"/>
      <c r="AA513" s="281"/>
      <c r="AB513" s="39"/>
      <c r="AC513" s="320"/>
      <c r="AD513" s="321"/>
      <c r="AE513" s="280" t="s">
        <v>76</v>
      </c>
      <c r="AF513" s="280"/>
      <c r="AG513" s="281"/>
      <c r="AH513" s="6"/>
      <c r="AI513" s="1"/>
    </row>
    <row r="514" spans="2:35" ht="15" customHeight="1" x14ac:dyDescent="0.15">
      <c r="B514" s="25"/>
      <c r="C514" s="13"/>
      <c r="D514" s="143" t="s">
        <v>154</v>
      </c>
      <c r="E514" s="143"/>
      <c r="F514" s="143"/>
      <c r="G514" s="334"/>
      <c r="H514" s="334"/>
      <c r="I514" s="334"/>
      <c r="J514" s="37" t="s">
        <v>85</v>
      </c>
      <c r="K514" s="13"/>
      <c r="L514" s="325"/>
      <c r="M514" s="13"/>
      <c r="N514" s="324"/>
      <c r="O514" s="13"/>
      <c r="P514" s="13"/>
      <c r="Q514" s="13"/>
      <c r="R514" s="13"/>
      <c r="S514" s="13"/>
      <c r="T514" s="13"/>
      <c r="U514" s="181"/>
      <c r="V514" s="164"/>
      <c r="W514" s="191"/>
      <c r="X514" s="191"/>
      <c r="Y514" s="237"/>
      <c r="Z514" s="237"/>
      <c r="AA514" s="191"/>
      <c r="AC514" s="191"/>
      <c r="AD514" s="191"/>
      <c r="AE514" s="237"/>
      <c r="AF514" s="237"/>
      <c r="AG514" s="191"/>
      <c r="AH514" s="6"/>
      <c r="AI514" s="1"/>
    </row>
    <row r="515" spans="2:35" ht="17.45" customHeight="1" x14ac:dyDescent="0.15">
      <c r="B515" s="25"/>
      <c r="C515" s="13"/>
      <c r="D515" s="143"/>
      <c r="E515" s="143"/>
      <c r="F515" s="143"/>
      <c r="G515" s="13"/>
      <c r="H515" s="13"/>
      <c r="I515" s="13"/>
      <c r="J515" s="37"/>
      <c r="K515" s="13"/>
      <c r="L515" s="13"/>
      <c r="M515" s="22"/>
      <c r="N515" s="324"/>
      <c r="O515" s="13"/>
      <c r="U515" s="181"/>
      <c r="V515" s="22"/>
      <c r="W515" s="317" t="s">
        <v>425</v>
      </c>
      <c r="X515" s="318"/>
      <c r="Y515" s="318"/>
      <c r="Z515" s="318"/>
      <c r="AA515" s="319"/>
      <c r="AB515" s="13"/>
      <c r="AC515" s="317" t="s">
        <v>412</v>
      </c>
      <c r="AD515" s="318"/>
      <c r="AE515" s="318"/>
      <c r="AF515" s="318"/>
      <c r="AG515" s="319"/>
      <c r="AH515" s="6"/>
      <c r="AI515" s="1"/>
    </row>
    <row r="516" spans="2:35" ht="15" customHeight="1" x14ac:dyDescent="0.15">
      <c r="B516" s="25"/>
      <c r="C516" s="30" t="s">
        <v>107</v>
      </c>
      <c r="D516" s="13"/>
      <c r="E516" s="13"/>
      <c r="F516" s="13"/>
      <c r="G516" s="13"/>
      <c r="H516" s="13"/>
      <c r="I516" s="13"/>
      <c r="J516" s="181"/>
      <c r="K516" s="13"/>
      <c r="L516" s="13"/>
      <c r="M516" s="13"/>
      <c r="N516" s="324"/>
      <c r="O516" s="28"/>
      <c r="P516" s="239"/>
      <c r="Q516" s="240"/>
      <c r="R516" s="240"/>
      <c r="S516" s="240"/>
      <c r="T516" s="240"/>
      <c r="U516" s="27"/>
      <c r="V516" s="28"/>
      <c r="W516" s="320"/>
      <c r="X516" s="321"/>
      <c r="Y516" s="280" t="s">
        <v>76</v>
      </c>
      <c r="Z516" s="280"/>
      <c r="AA516" s="281"/>
      <c r="AB516" s="39"/>
      <c r="AC516" s="320"/>
      <c r="AD516" s="321"/>
      <c r="AE516" s="280" t="s">
        <v>76</v>
      </c>
      <c r="AF516" s="280"/>
      <c r="AG516" s="281"/>
      <c r="AH516" s="6"/>
      <c r="AI516" s="1"/>
    </row>
    <row r="517" spans="2:35" ht="15" customHeight="1" x14ac:dyDescent="0.15">
      <c r="B517" s="25"/>
      <c r="C517" s="30"/>
      <c r="D517" s="143" t="s">
        <v>154</v>
      </c>
      <c r="E517" s="143"/>
      <c r="F517" s="143"/>
      <c r="G517" s="334"/>
      <c r="H517" s="334"/>
      <c r="I517" s="334"/>
      <c r="J517" s="37" t="s">
        <v>85</v>
      </c>
      <c r="K517" s="13"/>
      <c r="L517" s="13"/>
      <c r="M517" s="13"/>
      <c r="N517" s="324"/>
      <c r="O517" s="13"/>
      <c r="P517" s="164"/>
      <c r="Q517" s="187"/>
      <c r="R517" s="187"/>
      <c r="S517" s="205"/>
      <c r="T517" s="205"/>
      <c r="U517" s="238"/>
      <c r="V517" s="7"/>
      <c r="W517" s="312" t="s">
        <v>419</v>
      </c>
      <c r="X517" s="312"/>
      <c r="Y517" s="312"/>
      <c r="Z517" s="312"/>
      <c r="AA517" s="312"/>
      <c r="AB517" s="312"/>
      <c r="AC517" s="312"/>
      <c r="AD517" s="312"/>
      <c r="AE517" s="312"/>
      <c r="AF517" s="312"/>
      <c r="AG517" s="312"/>
      <c r="AH517" s="313"/>
      <c r="AI517" s="1"/>
    </row>
    <row r="518" spans="2:35" ht="18" customHeight="1" x14ac:dyDescent="0.15">
      <c r="B518" s="25"/>
      <c r="C518" s="30"/>
      <c r="D518" s="13"/>
      <c r="E518" s="13"/>
      <c r="F518" s="13"/>
      <c r="G518" s="13"/>
      <c r="H518" s="13"/>
      <c r="I518" s="13"/>
      <c r="J518" s="181"/>
      <c r="K518" s="13"/>
      <c r="L518" s="13"/>
      <c r="M518" s="13"/>
      <c r="N518" s="324"/>
      <c r="O518" s="13"/>
      <c r="P518" s="164"/>
      <c r="Q518" s="158" t="s">
        <v>398</v>
      </c>
      <c r="R518" s="159"/>
      <c r="S518" s="159"/>
      <c r="T518" s="160"/>
      <c r="V518" s="22"/>
      <c r="W518" s="317" t="s">
        <v>422</v>
      </c>
      <c r="X518" s="318"/>
      <c r="Y518" s="318"/>
      <c r="Z518" s="318"/>
      <c r="AA518" s="319"/>
      <c r="AB518" s="143"/>
      <c r="AC518" s="317" t="s">
        <v>413</v>
      </c>
      <c r="AD518" s="318"/>
      <c r="AE518" s="318"/>
      <c r="AF518" s="318"/>
      <c r="AG518" s="319"/>
      <c r="AH518" s="6"/>
      <c r="AI518" s="1"/>
    </row>
    <row r="519" spans="2:35" ht="15" customHeight="1" x14ac:dyDescent="0.15">
      <c r="B519" s="25"/>
      <c r="C519" s="30"/>
      <c r="D519" s="13"/>
      <c r="E519" s="13"/>
      <c r="F519" s="13"/>
      <c r="G519" s="13"/>
      <c r="H519" s="13"/>
      <c r="I519" s="13"/>
      <c r="J519" s="181"/>
      <c r="K519" s="13"/>
      <c r="L519" s="13"/>
      <c r="M519" s="13"/>
      <c r="N519" s="324"/>
      <c r="O519" s="13"/>
      <c r="P519" s="39"/>
      <c r="Q519" s="320"/>
      <c r="R519" s="321"/>
      <c r="S519" s="422" t="s">
        <v>76</v>
      </c>
      <c r="T519" s="423"/>
      <c r="V519" s="39"/>
      <c r="W519" s="320"/>
      <c r="X519" s="321"/>
      <c r="Y519" s="280" t="s">
        <v>76</v>
      </c>
      <c r="Z519" s="280"/>
      <c r="AA519" s="281"/>
      <c r="AB519" s="121"/>
      <c r="AC519" s="320"/>
      <c r="AD519" s="321"/>
      <c r="AE519" s="280" t="s">
        <v>76</v>
      </c>
      <c r="AF519" s="280"/>
      <c r="AG519" s="281"/>
      <c r="AH519" s="6"/>
      <c r="AI519" s="1"/>
    </row>
    <row r="520" spans="2:35" ht="15" customHeight="1" x14ac:dyDescent="0.15">
      <c r="B520" s="25"/>
      <c r="C520" s="30"/>
      <c r="D520" s="13"/>
      <c r="E520" s="13"/>
      <c r="F520" s="13"/>
      <c r="G520" s="13"/>
      <c r="H520" s="13"/>
      <c r="I520" s="13"/>
      <c r="J520" s="181"/>
      <c r="K520" s="13"/>
      <c r="L520" s="13"/>
      <c r="M520" s="13"/>
      <c r="N520" s="324"/>
      <c r="O520" s="13"/>
      <c r="P520" s="164"/>
      <c r="Q520" s="475" t="s">
        <v>110</v>
      </c>
      <c r="R520" s="475"/>
      <c r="S520" s="475"/>
      <c r="T520" s="475"/>
      <c r="V520" s="7"/>
      <c r="W520" s="312" t="s">
        <v>421</v>
      </c>
      <c r="X520" s="312"/>
      <c r="Y520" s="312"/>
      <c r="Z520" s="312"/>
      <c r="AA520" s="312"/>
      <c r="AB520" s="312"/>
      <c r="AC520" s="312"/>
      <c r="AD520" s="312"/>
      <c r="AE520" s="312"/>
      <c r="AF520" s="312"/>
      <c r="AG520" s="312"/>
      <c r="AH520" s="313"/>
      <c r="AI520" s="1"/>
    </row>
    <row r="521" spans="2:35" ht="15" customHeight="1" x14ac:dyDescent="0.15">
      <c r="B521" s="25"/>
      <c r="C521" s="13"/>
      <c r="K521" s="164"/>
      <c r="L521" s="13"/>
      <c r="M521" s="13"/>
      <c r="N521" s="324"/>
      <c r="O521" s="13"/>
      <c r="P521" s="7"/>
      <c r="U521" s="13"/>
      <c r="V521" s="164"/>
      <c r="W521" s="106" t="s">
        <v>276</v>
      </c>
      <c r="X521" s="143"/>
      <c r="Y521" s="143"/>
      <c r="Z521" s="32"/>
      <c r="AA521" s="13"/>
      <c r="AC521" s="106" t="s">
        <v>276</v>
      </c>
      <c r="AD521" s="143"/>
      <c r="AE521" s="143"/>
      <c r="AF521" s="32"/>
      <c r="AG521" s="13"/>
      <c r="AH521" s="6"/>
      <c r="AI521" s="1"/>
    </row>
    <row r="522" spans="2:35" ht="15" customHeight="1" x14ac:dyDescent="0.15">
      <c r="B522" s="25"/>
      <c r="C522" s="13"/>
      <c r="D522" s="177"/>
      <c r="E522" s="177"/>
      <c r="F522" s="177"/>
      <c r="G522" s="18"/>
      <c r="H522" s="18"/>
      <c r="I522" s="18"/>
      <c r="J522" s="37"/>
      <c r="K522" s="13"/>
      <c r="L522" s="13"/>
      <c r="M522" s="13"/>
      <c r="N522" s="325"/>
      <c r="O522" s="13"/>
      <c r="P522" s="22"/>
      <c r="Q522" s="399" t="s">
        <v>399</v>
      </c>
      <c r="R522" s="299"/>
      <c r="S522" s="299"/>
      <c r="T522" s="300"/>
      <c r="V522" s="22"/>
      <c r="W522" s="440" t="s">
        <v>406</v>
      </c>
      <c r="X522" s="441"/>
      <c r="Y522" s="441"/>
      <c r="Z522" s="389"/>
      <c r="AA522" s="390"/>
      <c r="AC522" s="440" t="s">
        <v>414</v>
      </c>
      <c r="AD522" s="441"/>
      <c r="AE522" s="441"/>
      <c r="AF522" s="389"/>
      <c r="AG522" s="390"/>
      <c r="AH522" s="6"/>
      <c r="AI522" s="1"/>
    </row>
    <row r="523" spans="2:35" ht="15" customHeight="1" x14ac:dyDescent="0.15">
      <c r="B523" s="25"/>
      <c r="C523" s="13"/>
      <c r="D523" s="177"/>
      <c r="E523" s="177"/>
      <c r="F523" s="177"/>
      <c r="G523" s="18"/>
      <c r="H523" s="18"/>
      <c r="I523" s="18"/>
      <c r="J523" s="37"/>
      <c r="K523" s="13"/>
      <c r="L523" s="13"/>
      <c r="M523" s="13"/>
      <c r="N523" s="13"/>
      <c r="O523" s="13"/>
      <c r="P523" s="17"/>
      <c r="Q523" s="320"/>
      <c r="R523" s="321"/>
      <c r="S523" s="280" t="s">
        <v>76</v>
      </c>
      <c r="T523" s="281"/>
      <c r="U523" s="143"/>
      <c r="V523" s="13"/>
      <c r="W523" s="320"/>
      <c r="X523" s="321"/>
      <c r="Y523" s="226" t="s">
        <v>76</v>
      </c>
      <c r="Z523" s="226"/>
      <c r="AA523" s="176"/>
      <c r="AB523" s="120"/>
      <c r="AC523" s="320"/>
      <c r="AD523" s="321"/>
      <c r="AE523" s="226" t="s">
        <v>76</v>
      </c>
      <c r="AF523" s="226"/>
      <c r="AG523" s="176"/>
      <c r="AH523" s="6"/>
      <c r="AI523" s="1"/>
    </row>
    <row r="524" spans="2:35" ht="15" customHeight="1" x14ac:dyDescent="0.15">
      <c r="B524" s="25"/>
      <c r="C524" s="30"/>
      <c r="D524" s="13"/>
      <c r="E524" s="13"/>
      <c r="F524" s="13"/>
      <c r="G524" s="13"/>
      <c r="H524" s="13"/>
      <c r="I524" s="13"/>
      <c r="J524" s="181"/>
      <c r="K524" s="164"/>
      <c r="L524" s="13"/>
      <c r="M524" s="13"/>
      <c r="N524" s="13"/>
      <c r="O524" s="143"/>
      <c r="P524" s="143"/>
      <c r="Q524" s="314" t="s">
        <v>423</v>
      </c>
      <c r="R524" s="314"/>
      <c r="S524" s="314"/>
      <c r="T524" s="314"/>
      <c r="U524" s="314"/>
      <c r="V524" s="30"/>
      <c r="AH524" s="6"/>
      <c r="AI524" s="1"/>
    </row>
    <row r="525" spans="2:35" ht="15" customHeight="1" x14ac:dyDescent="0.15">
      <c r="B525" s="25"/>
      <c r="C525" s="13"/>
      <c r="D525" s="445"/>
      <c r="E525" s="445"/>
      <c r="F525" s="445"/>
      <c r="G525" s="446"/>
      <c r="H525" s="446"/>
      <c r="I525" s="446"/>
      <c r="J525" s="30"/>
      <c r="K525" s="164"/>
      <c r="L525" s="13"/>
      <c r="M525" s="13"/>
      <c r="N525" s="13"/>
      <c r="O525" s="143"/>
      <c r="P525" s="143"/>
      <c r="Q525" s="314"/>
      <c r="R525" s="314"/>
      <c r="S525" s="314"/>
      <c r="T525" s="314"/>
      <c r="U525" s="314"/>
      <c r="V525" s="143"/>
      <c r="AH525" s="6"/>
      <c r="AI525" s="1"/>
    </row>
    <row r="526" spans="2:35" ht="15" customHeight="1" x14ac:dyDescent="0.15">
      <c r="B526" s="25"/>
      <c r="C526" s="13"/>
      <c r="D526" s="475"/>
      <c r="E526" s="475"/>
      <c r="F526" s="475"/>
      <c r="G526" s="337"/>
      <c r="H526" s="337"/>
      <c r="I526" s="337"/>
      <c r="J526" s="37"/>
      <c r="K526" s="164"/>
      <c r="L526" s="13"/>
      <c r="M526" s="30" t="s">
        <v>407</v>
      </c>
      <c r="N526" s="143"/>
      <c r="O526" s="143"/>
      <c r="P526" s="143"/>
      <c r="Q526" s="143"/>
      <c r="R526" s="143"/>
      <c r="S526" s="13"/>
      <c r="T526" s="13"/>
      <c r="U526" s="13"/>
      <c r="V526" s="30" t="s">
        <v>296</v>
      </c>
      <c r="W526" s="30"/>
      <c r="X526" s="30"/>
      <c r="Y526" s="30"/>
      <c r="Z526" s="30"/>
      <c r="AA526" s="30"/>
      <c r="AB526" s="231"/>
      <c r="AC526" s="30" t="s">
        <v>296</v>
      </c>
      <c r="AD526" s="13"/>
      <c r="AE526" s="13"/>
      <c r="AF526" s="13"/>
      <c r="AG526" s="13"/>
      <c r="AH526" s="23"/>
      <c r="AI526" s="1"/>
    </row>
    <row r="527" spans="2:35" ht="15" customHeight="1" x14ac:dyDescent="0.15">
      <c r="B527" s="25"/>
      <c r="C527" s="13"/>
      <c r="D527" s="13"/>
      <c r="E527" s="13"/>
      <c r="F527" s="13"/>
      <c r="G527" s="13"/>
      <c r="H527" s="13"/>
      <c r="I527" s="13"/>
      <c r="J527" s="13"/>
      <c r="K527" s="22"/>
      <c r="L527" s="29"/>
      <c r="M527" s="296" t="s">
        <v>283</v>
      </c>
      <c r="N527" s="297"/>
      <c r="O527" s="297"/>
      <c r="P527" s="297"/>
      <c r="Q527" s="297"/>
      <c r="R527" s="401"/>
      <c r="S527" s="13"/>
      <c r="T527" s="36"/>
      <c r="U527" s="36"/>
      <c r="V527" s="296" t="s">
        <v>301</v>
      </c>
      <c r="W527" s="297"/>
      <c r="X527" s="297"/>
      <c r="Y527" s="297"/>
      <c r="Z527" s="297"/>
      <c r="AA527" s="401"/>
      <c r="AB527" s="13"/>
      <c r="AC527" s="296" t="s">
        <v>300</v>
      </c>
      <c r="AD527" s="297"/>
      <c r="AE527" s="297"/>
      <c r="AF527" s="297"/>
      <c r="AG527" s="297"/>
      <c r="AH527" s="455"/>
      <c r="AI527" s="1"/>
    </row>
    <row r="528" spans="2:35" ht="15" customHeight="1" x14ac:dyDescent="0.15">
      <c r="B528" s="25"/>
      <c r="C528" s="13"/>
      <c r="D528" s="13"/>
      <c r="E528" s="13"/>
      <c r="F528" s="13"/>
      <c r="G528" s="13"/>
      <c r="H528" s="13"/>
      <c r="I528" s="13"/>
      <c r="J528" s="13"/>
      <c r="K528" s="13"/>
      <c r="L528" s="13"/>
      <c r="M528" s="306">
        <f>(C502+C509)-(Q506+Q510+Q519+Q523+V528)</f>
        <v>0</v>
      </c>
      <c r="N528" s="307"/>
      <c r="O528" s="307"/>
      <c r="P528" s="280" t="s">
        <v>73</v>
      </c>
      <c r="Q528" s="280"/>
      <c r="R528" s="281"/>
      <c r="T528" s="30"/>
      <c r="U528" s="13"/>
      <c r="V528" s="306">
        <f>W500+W503+W506+W510+W513+W516+W519+W523</f>
        <v>0</v>
      </c>
      <c r="W528" s="307"/>
      <c r="X528" s="307"/>
      <c r="Y528" s="280" t="s">
        <v>76</v>
      </c>
      <c r="Z528" s="280"/>
      <c r="AA528" s="281"/>
      <c r="AB528" s="13"/>
      <c r="AC528" s="368">
        <f>V528-(AC500+AC503+AC506+AC510+AC513+AC516+AC519+AC523)</f>
        <v>0</v>
      </c>
      <c r="AD528" s="369"/>
      <c r="AE528" s="369"/>
      <c r="AF528" s="280" t="s">
        <v>76</v>
      </c>
      <c r="AG528" s="280"/>
      <c r="AH528" s="450"/>
      <c r="AI528" s="1"/>
    </row>
    <row r="529" spans="1:64" ht="15" customHeight="1" x14ac:dyDescent="0.15">
      <c r="B529" s="57"/>
      <c r="C529" s="15"/>
      <c r="D529" s="15"/>
      <c r="E529" s="15"/>
      <c r="F529" s="15"/>
      <c r="G529" s="15"/>
      <c r="H529" s="15"/>
      <c r="I529" s="15"/>
      <c r="J529" s="15"/>
      <c r="K529" s="15"/>
      <c r="L529" s="15"/>
      <c r="M529" s="15"/>
      <c r="N529" s="15"/>
      <c r="O529" s="232" t="s">
        <v>279</v>
      </c>
      <c r="P529" s="15"/>
      <c r="Q529" s="180"/>
      <c r="R529" s="180"/>
      <c r="S529" s="233"/>
      <c r="T529" s="169"/>
      <c r="U529" s="4"/>
      <c r="V529" s="4"/>
      <c r="W529" s="234"/>
      <c r="X529" s="234"/>
      <c r="Y529" s="234"/>
      <c r="Z529" s="135"/>
      <c r="AA529" s="135"/>
      <c r="AB529" s="135"/>
      <c r="AC529" s="234"/>
      <c r="AD529" s="234"/>
      <c r="AE529" s="234"/>
      <c r="AF529" s="135"/>
      <c r="AG529" s="180"/>
      <c r="AH529" s="24"/>
    </row>
    <row r="530" spans="1:64" ht="21" customHeight="1" x14ac:dyDescent="0.15">
      <c r="B530" s="442" t="s">
        <v>87</v>
      </c>
      <c r="C530" s="301" t="s">
        <v>90</v>
      </c>
      <c r="D530" s="302"/>
      <c r="E530" s="302"/>
      <c r="F530" s="302"/>
      <c r="G530" s="303"/>
      <c r="H530" s="304" t="s">
        <v>92</v>
      </c>
      <c r="I530" s="305"/>
      <c r="J530" s="305"/>
      <c r="K530" s="305"/>
      <c r="L530" s="305"/>
      <c r="M530" s="305"/>
      <c r="N530" s="447" t="s">
        <v>91</v>
      </c>
      <c r="O530" s="448"/>
      <c r="P530" s="448"/>
      <c r="Q530" s="448"/>
      <c r="R530" s="449"/>
      <c r="S530" s="428" t="s">
        <v>88</v>
      </c>
      <c r="T530" s="431" t="s">
        <v>93</v>
      </c>
      <c r="U530" s="432"/>
      <c r="V530" s="432"/>
      <c r="W530" s="432"/>
      <c r="X530" s="433"/>
      <c r="Y530" s="434" t="s">
        <v>92</v>
      </c>
      <c r="Z530" s="435"/>
      <c r="AA530" s="435"/>
      <c r="AB530" s="435"/>
      <c r="AC530" s="436"/>
      <c r="AD530" s="437" t="s">
        <v>91</v>
      </c>
      <c r="AE530" s="438"/>
      <c r="AF530" s="438"/>
      <c r="AG530" s="438"/>
      <c r="AH530" s="439"/>
      <c r="AL530" s="269" t="str">
        <f>IF((C502+C509)&gt;0,"「規格」欄、「再生材名称」欄は、貴社の価格表等で使用している分類名称を入力してください。「料金」は、整数で入力してください。「1,000～1,200」や「約500」のような入力はできません。幅がある場合は、平均値を入力してください。","")</f>
        <v/>
      </c>
      <c r="AM530" s="269"/>
      <c r="AN530" s="269"/>
      <c r="AO530" s="269"/>
      <c r="AP530" s="269"/>
      <c r="AQ530" s="269"/>
      <c r="AR530" s="269"/>
      <c r="AS530" s="269"/>
      <c r="AT530" s="269"/>
      <c r="AU530" s="269"/>
      <c r="AV530" s="269"/>
      <c r="AW530" s="269"/>
      <c r="AX530" s="269"/>
      <c r="AY530" s="269"/>
      <c r="AZ530" s="269"/>
      <c r="BA530" s="269"/>
      <c r="BB530" s="269"/>
      <c r="BC530" s="269"/>
      <c r="BD530" s="269"/>
      <c r="BE530" s="269"/>
      <c r="BF530" s="269"/>
      <c r="BG530" s="269"/>
      <c r="BH530" s="269"/>
      <c r="BI530" s="269"/>
      <c r="BJ530" s="269"/>
    </row>
    <row r="531" spans="1:64" ht="12.95" customHeight="1" x14ac:dyDescent="0.15">
      <c r="B531" s="443"/>
      <c r="C531" s="391"/>
      <c r="D531" s="392"/>
      <c r="E531" s="392"/>
      <c r="F531" s="392"/>
      <c r="G531" s="393"/>
      <c r="H531" s="385"/>
      <c r="I531" s="386"/>
      <c r="J531" s="386"/>
      <c r="K531" s="386"/>
      <c r="L531" s="386"/>
      <c r="M531" s="387"/>
      <c r="N531" s="388"/>
      <c r="O531" s="389"/>
      <c r="P531" s="389"/>
      <c r="Q531" s="389"/>
      <c r="R531" s="390"/>
      <c r="S531" s="429"/>
      <c r="T531" s="391"/>
      <c r="U531" s="392"/>
      <c r="V531" s="392"/>
      <c r="W531" s="392"/>
      <c r="X531" s="393"/>
      <c r="Y531" s="385"/>
      <c r="Z531" s="386"/>
      <c r="AA531" s="386"/>
      <c r="AB531" s="386"/>
      <c r="AC531" s="387"/>
      <c r="AD531" s="388"/>
      <c r="AE531" s="389"/>
      <c r="AF531" s="389"/>
      <c r="AG531" s="389"/>
      <c r="AH531" s="394"/>
      <c r="AK531" s="267"/>
      <c r="AL531" s="269"/>
      <c r="AM531" s="269"/>
      <c r="AN531" s="269"/>
      <c r="AO531" s="269"/>
      <c r="AP531" s="269"/>
      <c r="AQ531" s="269"/>
      <c r="AR531" s="269"/>
      <c r="AS531" s="269"/>
      <c r="AT531" s="269"/>
      <c r="AU531" s="269"/>
      <c r="AV531" s="269"/>
      <c r="AW531" s="269"/>
      <c r="AX531" s="269"/>
      <c r="AY531" s="269"/>
      <c r="AZ531" s="269"/>
      <c r="BA531" s="269"/>
      <c r="BB531" s="269"/>
      <c r="BC531" s="269"/>
      <c r="BD531" s="269"/>
      <c r="BE531" s="269"/>
      <c r="BF531" s="269"/>
      <c r="BG531" s="269"/>
      <c r="BH531" s="269"/>
      <c r="BI531" s="269"/>
      <c r="BJ531" s="269"/>
    </row>
    <row r="532" spans="1:64" ht="12.95" customHeight="1" x14ac:dyDescent="0.15">
      <c r="B532" s="443"/>
      <c r="C532" s="391"/>
      <c r="D532" s="392"/>
      <c r="E532" s="392"/>
      <c r="F532" s="392"/>
      <c r="G532" s="393"/>
      <c r="H532" s="385"/>
      <c r="I532" s="386"/>
      <c r="J532" s="386"/>
      <c r="K532" s="386"/>
      <c r="L532" s="386"/>
      <c r="M532" s="387"/>
      <c r="N532" s="388"/>
      <c r="O532" s="389"/>
      <c r="P532" s="389"/>
      <c r="Q532" s="389"/>
      <c r="R532" s="390"/>
      <c r="S532" s="429"/>
      <c r="T532" s="391"/>
      <c r="U532" s="392"/>
      <c r="V532" s="392"/>
      <c r="W532" s="392"/>
      <c r="X532" s="393"/>
      <c r="Y532" s="385"/>
      <c r="Z532" s="386"/>
      <c r="AA532" s="386"/>
      <c r="AB532" s="386"/>
      <c r="AC532" s="387"/>
      <c r="AD532" s="388"/>
      <c r="AE532" s="389"/>
      <c r="AF532" s="389"/>
      <c r="AG532" s="389"/>
      <c r="AH532" s="394"/>
      <c r="AK532" s="267"/>
      <c r="AL532" s="269"/>
      <c r="AM532" s="269"/>
      <c r="AN532" s="269"/>
      <c r="AO532" s="269"/>
      <c r="AP532" s="269"/>
      <c r="AQ532" s="269"/>
      <c r="AR532" s="269"/>
      <c r="AS532" s="269"/>
      <c r="AT532" s="269"/>
      <c r="AU532" s="269"/>
      <c r="AV532" s="269"/>
      <c r="AW532" s="269"/>
      <c r="AX532" s="269"/>
      <c r="AY532" s="269"/>
      <c r="AZ532" s="269"/>
      <c r="BA532" s="269"/>
      <c r="BB532" s="269"/>
      <c r="BC532" s="269"/>
      <c r="BD532" s="269"/>
      <c r="BE532" s="269"/>
      <c r="BF532" s="269"/>
      <c r="BG532" s="269"/>
      <c r="BH532" s="269"/>
      <c r="BI532" s="269"/>
      <c r="BJ532" s="269"/>
    </row>
    <row r="533" spans="1:64" ht="12.95" customHeight="1" x14ac:dyDescent="0.15">
      <c r="B533" s="443"/>
      <c r="C533" s="391"/>
      <c r="D533" s="392"/>
      <c r="E533" s="392"/>
      <c r="F533" s="392"/>
      <c r="G533" s="393"/>
      <c r="H533" s="385"/>
      <c r="I533" s="386"/>
      <c r="J533" s="386"/>
      <c r="K533" s="386"/>
      <c r="L533" s="386"/>
      <c r="M533" s="387"/>
      <c r="N533" s="388"/>
      <c r="O533" s="389"/>
      <c r="P533" s="389"/>
      <c r="Q533" s="389"/>
      <c r="R533" s="390"/>
      <c r="S533" s="429"/>
      <c r="T533" s="391"/>
      <c r="U533" s="392"/>
      <c r="V533" s="392"/>
      <c r="W533" s="392"/>
      <c r="X533" s="393"/>
      <c r="Y533" s="385"/>
      <c r="Z533" s="386"/>
      <c r="AA533" s="386"/>
      <c r="AB533" s="386"/>
      <c r="AC533" s="387"/>
      <c r="AD533" s="388"/>
      <c r="AE533" s="389"/>
      <c r="AF533" s="389"/>
      <c r="AG533" s="389"/>
      <c r="AH533" s="394"/>
      <c r="AL533" s="269" t="str">
        <f>IF((C502+C509)&gt;0,"「単位」欄は、枠をクリックすると▼ボタンが表示されるので、ボタンをクリックし対応する単位を選択してください。単位で「その他（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533" s="269"/>
      <c r="AN533" s="269"/>
      <c r="AO533" s="269"/>
      <c r="AP533" s="269"/>
      <c r="AQ533" s="269"/>
      <c r="AR533" s="269"/>
      <c r="AS533" s="269"/>
      <c r="AT533" s="269"/>
      <c r="AU533" s="269"/>
      <c r="AV533" s="269"/>
      <c r="AW533" s="269"/>
      <c r="AX533" s="269"/>
      <c r="AY533" s="269"/>
      <c r="AZ533" s="269"/>
      <c r="BA533" s="269"/>
      <c r="BB533" s="269"/>
      <c r="BC533" s="269"/>
      <c r="BD533" s="269"/>
      <c r="BE533" s="269"/>
      <c r="BF533" s="269"/>
      <c r="BG533" s="269"/>
      <c r="BH533" s="269"/>
      <c r="BI533" s="269"/>
      <c r="BJ533" s="269"/>
    </row>
    <row r="534" spans="1:64" ht="12.95" customHeight="1" thickBot="1" x14ac:dyDescent="0.2">
      <c r="B534" s="444"/>
      <c r="C534" s="364"/>
      <c r="D534" s="365"/>
      <c r="E534" s="365"/>
      <c r="F534" s="365"/>
      <c r="G534" s="366"/>
      <c r="H534" s="377"/>
      <c r="I534" s="378"/>
      <c r="J534" s="378"/>
      <c r="K534" s="378"/>
      <c r="L534" s="378"/>
      <c r="M534" s="379"/>
      <c r="N534" s="361"/>
      <c r="O534" s="362"/>
      <c r="P534" s="362"/>
      <c r="Q534" s="362"/>
      <c r="R534" s="363"/>
      <c r="S534" s="430"/>
      <c r="T534" s="364"/>
      <c r="U534" s="365"/>
      <c r="V534" s="365"/>
      <c r="W534" s="365"/>
      <c r="X534" s="366"/>
      <c r="Y534" s="377"/>
      <c r="Z534" s="378"/>
      <c r="AA534" s="378"/>
      <c r="AB534" s="378"/>
      <c r="AC534" s="379"/>
      <c r="AD534" s="361"/>
      <c r="AE534" s="362"/>
      <c r="AF534" s="362"/>
      <c r="AG534" s="362"/>
      <c r="AH534" s="367"/>
      <c r="AK534" s="267"/>
      <c r="AL534" s="269"/>
      <c r="AM534" s="269"/>
      <c r="AN534" s="269"/>
      <c r="AO534" s="269"/>
      <c r="AP534" s="269"/>
      <c r="AQ534" s="269"/>
      <c r="AR534" s="269"/>
      <c r="AS534" s="269"/>
      <c r="AT534" s="269"/>
      <c r="AU534" s="269"/>
      <c r="AV534" s="269"/>
      <c r="AW534" s="269"/>
      <c r="AX534" s="269"/>
      <c r="AY534" s="269"/>
      <c r="AZ534" s="269"/>
      <c r="BA534" s="269"/>
      <c r="BB534" s="269"/>
      <c r="BC534" s="269"/>
      <c r="BD534" s="269"/>
      <c r="BE534" s="269"/>
      <c r="BF534" s="269"/>
      <c r="BG534" s="269"/>
      <c r="BH534" s="269"/>
      <c r="BI534" s="269"/>
      <c r="BJ534" s="269"/>
    </row>
    <row r="535" spans="1:64" ht="13.5" customHeight="1" thickBot="1" x14ac:dyDescent="0.2">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K535" s="267"/>
      <c r="AL535" s="269"/>
      <c r="AM535" s="269"/>
      <c r="AN535" s="269"/>
      <c r="AO535" s="269"/>
      <c r="AP535" s="269"/>
      <c r="AQ535" s="269"/>
      <c r="AR535" s="269"/>
      <c r="AS535" s="269"/>
      <c r="AT535" s="269"/>
      <c r="AU535" s="269"/>
      <c r="AV535" s="269"/>
      <c r="AW535" s="269"/>
      <c r="AX535" s="269"/>
      <c r="AY535" s="269"/>
      <c r="AZ535" s="269"/>
      <c r="BA535" s="269"/>
      <c r="BB535" s="269"/>
      <c r="BC535" s="269"/>
      <c r="BD535" s="269"/>
      <c r="BE535" s="269"/>
      <c r="BF535" s="269"/>
      <c r="BG535" s="269"/>
      <c r="BH535" s="269"/>
      <c r="BI535" s="269"/>
      <c r="BJ535" s="269"/>
    </row>
    <row r="536" spans="1:64" x14ac:dyDescent="0.15">
      <c r="A536" s="78"/>
      <c r="B536" s="554" t="s">
        <v>193</v>
      </c>
      <c r="C536" s="555"/>
      <c r="D536" s="555"/>
      <c r="E536" s="556"/>
      <c r="F536" s="13"/>
      <c r="G536" s="13"/>
      <c r="H536" s="13"/>
      <c r="I536" s="13"/>
      <c r="J536" s="13"/>
      <c r="K536" s="13"/>
      <c r="L536" s="13"/>
      <c r="M536" s="13"/>
      <c r="N536" s="13"/>
      <c r="O536" s="13"/>
      <c r="P536" s="13"/>
      <c r="Q536" s="13"/>
      <c r="R536" s="13"/>
      <c r="S536" s="13"/>
      <c r="T536" s="13"/>
      <c r="U536" s="13"/>
      <c r="V536" s="13"/>
      <c r="W536" s="13"/>
      <c r="X536" s="13"/>
      <c r="Y536" s="13"/>
      <c r="Z536" s="13"/>
      <c r="AA536" s="13"/>
      <c r="AB536" s="508" t="s">
        <v>260</v>
      </c>
      <c r="AC536" s="508"/>
      <c r="AD536" s="508"/>
      <c r="AE536" s="508"/>
      <c r="AF536" s="508"/>
      <c r="AG536" s="508"/>
      <c r="AH536" s="508"/>
      <c r="BL536" s="248"/>
    </row>
    <row r="537" spans="1:64" ht="14.25" thickBot="1" x14ac:dyDescent="0.2">
      <c r="A537" s="78"/>
      <c r="B537" s="557"/>
      <c r="C537" s="558"/>
      <c r="D537" s="558"/>
      <c r="E537" s="559"/>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row>
    <row r="538" spans="1:64" x14ac:dyDescent="0.15">
      <c r="A538" s="78"/>
      <c r="B538" s="18"/>
      <c r="C538" s="18"/>
      <c r="D538" s="18"/>
      <c r="E538" s="18"/>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row>
    <row r="539" spans="1:64" ht="25.5" x14ac:dyDescent="0.15">
      <c r="A539" s="78"/>
      <c r="B539" s="453" t="s">
        <v>375</v>
      </c>
      <c r="C539" s="454"/>
      <c r="D539" s="454"/>
      <c r="E539" s="454"/>
      <c r="F539" s="454"/>
      <c r="G539" s="454"/>
      <c r="H539" s="454"/>
      <c r="I539" s="454"/>
      <c r="J539" s="454"/>
      <c r="K539" s="454"/>
      <c r="L539" s="454"/>
      <c r="M539" s="454"/>
      <c r="N539" s="454"/>
      <c r="O539" s="454"/>
      <c r="P539" s="454"/>
      <c r="Q539" s="454"/>
      <c r="R539" s="454"/>
      <c r="S539" s="454"/>
      <c r="T539" s="454"/>
      <c r="U539" s="454"/>
      <c r="V539" s="454"/>
      <c r="W539" s="454"/>
      <c r="X539" s="454"/>
      <c r="Y539" s="454"/>
      <c r="Z539" s="454"/>
      <c r="AA539" s="454"/>
      <c r="AB539" s="454"/>
      <c r="AC539" s="454"/>
      <c r="AD539" s="454"/>
      <c r="AE539" s="454"/>
      <c r="AF539" s="454"/>
      <c r="AG539" s="454"/>
      <c r="AH539" s="454"/>
    </row>
    <row r="540" spans="1:64" ht="14.25" thickBot="1" x14ac:dyDescent="0.2">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row>
    <row r="541" spans="1:64" ht="24" customHeight="1" thickBot="1" x14ac:dyDescent="0.2">
      <c r="B541" s="408" t="s">
        <v>156</v>
      </c>
      <c r="C541" s="409"/>
      <c r="D541" s="409"/>
      <c r="E541" s="409"/>
      <c r="F541" s="409"/>
      <c r="G541" s="409"/>
      <c r="H541" s="409"/>
      <c r="I541" s="409"/>
      <c r="J541" s="409"/>
      <c r="K541" s="409"/>
      <c r="L541" s="409"/>
      <c r="M541" s="409"/>
      <c r="N541" s="409"/>
      <c r="O541" s="409"/>
      <c r="P541" s="409"/>
      <c r="Q541" s="409"/>
      <c r="R541" s="409"/>
      <c r="S541" s="409"/>
      <c r="T541" s="409"/>
      <c r="U541" s="409"/>
      <c r="V541" s="409"/>
      <c r="W541" s="409"/>
      <c r="X541" s="409"/>
      <c r="Y541" s="409"/>
      <c r="Z541" s="409"/>
      <c r="AA541" s="409"/>
      <c r="AB541" s="409"/>
      <c r="AC541" s="409"/>
      <c r="AD541" s="409"/>
      <c r="AE541" s="409"/>
      <c r="AF541" s="409"/>
      <c r="AG541" s="409"/>
      <c r="AH541" s="410"/>
      <c r="AJ541" s="252">
        <f>IF(B40="○",1,2)</f>
        <v>2</v>
      </c>
    </row>
    <row r="542" spans="1:64" ht="14.25" customHeight="1" thickTop="1" x14ac:dyDescent="0.15">
      <c r="B542" s="402" t="s">
        <v>147</v>
      </c>
      <c r="C542" s="61"/>
      <c r="D542" s="191"/>
      <c r="E542" s="61"/>
      <c r="F542" s="61"/>
      <c r="G542" s="61"/>
      <c r="H542" s="61"/>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2"/>
    </row>
    <row r="543" spans="1:64" ht="13.5" customHeight="1" x14ac:dyDescent="0.15">
      <c r="B543" s="381"/>
      <c r="C543" s="61"/>
      <c r="D543" s="107"/>
      <c r="E543" s="105" t="s">
        <v>255</v>
      </c>
      <c r="F543" s="61"/>
      <c r="G543" s="61"/>
      <c r="H543" s="61"/>
      <c r="I543" s="107"/>
      <c r="J543" s="105" t="s">
        <v>256</v>
      </c>
      <c r="K543" s="61"/>
      <c r="L543" s="61"/>
      <c r="M543" s="61"/>
      <c r="N543" s="107"/>
      <c r="O543" s="105" t="s">
        <v>257</v>
      </c>
      <c r="P543" s="61"/>
      <c r="Q543" s="61"/>
      <c r="R543" s="61"/>
      <c r="S543" s="107"/>
      <c r="T543" s="403" t="s">
        <v>258</v>
      </c>
      <c r="U543" s="404"/>
      <c r="V543" s="404"/>
      <c r="W543" s="404"/>
      <c r="X543" s="404"/>
      <c r="Y543" s="404"/>
      <c r="Z543" s="404"/>
      <c r="AA543" s="404"/>
      <c r="AB543" s="404"/>
      <c r="AC543" s="404"/>
      <c r="AD543" s="404"/>
      <c r="AE543" s="404"/>
      <c r="AF543" s="404"/>
      <c r="AG543" s="404"/>
      <c r="AH543" s="405"/>
      <c r="AJ543" s="252">
        <f>COUNTIF(D543:AH545,"○")</f>
        <v>0</v>
      </c>
      <c r="AK543" s="273" t="str">
        <f>IF(AJ541=1,IF(AJ543&gt;0,"","該当する処理方法の黄色の枠内に○印を入力してください。"),"")</f>
        <v/>
      </c>
      <c r="AL543" s="273"/>
      <c r="AM543" s="273"/>
      <c r="AN543" s="273"/>
      <c r="AO543" s="273"/>
      <c r="AP543" s="273"/>
      <c r="AQ543" s="273"/>
      <c r="AR543" s="273"/>
      <c r="AS543" s="273"/>
      <c r="AT543" s="273"/>
      <c r="AU543" s="273"/>
      <c r="AV543" s="273"/>
      <c r="AW543" s="273"/>
      <c r="AX543" s="273"/>
      <c r="AY543" s="273"/>
      <c r="AZ543" s="273"/>
      <c r="BA543" s="273"/>
      <c r="BB543" s="273"/>
      <c r="BC543" s="273"/>
      <c r="BD543" s="273"/>
      <c r="BE543" s="273"/>
      <c r="BF543" s="273"/>
      <c r="BG543" s="273"/>
      <c r="BH543" s="273"/>
      <c r="BI543" s="273"/>
      <c r="BJ543" s="273"/>
    </row>
    <row r="544" spans="1:64" x14ac:dyDescent="0.15">
      <c r="B544" s="381"/>
      <c r="C544" s="61"/>
      <c r="D544" s="61"/>
      <c r="E544" s="61"/>
      <c r="F544" s="61"/>
      <c r="G544" s="61"/>
      <c r="H544" s="61"/>
      <c r="I544" s="61"/>
      <c r="J544" s="61"/>
      <c r="K544" s="61"/>
      <c r="L544" s="61"/>
      <c r="M544" s="61"/>
      <c r="N544" s="61"/>
      <c r="O544" s="61"/>
      <c r="P544" s="61"/>
      <c r="Q544" s="61"/>
      <c r="R544" s="61"/>
      <c r="S544" s="61"/>
      <c r="T544" s="404"/>
      <c r="U544" s="404"/>
      <c r="V544" s="404"/>
      <c r="W544" s="404"/>
      <c r="X544" s="404"/>
      <c r="Y544" s="404"/>
      <c r="Z544" s="404"/>
      <c r="AA544" s="404"/>
      <c r="AB544" s="404"/>
      <c r="AC544" s="404"/>
      <c r="AD544" s="404"/>
      <c r="AE544" s="404"/>
      <c r="AF544" s="404"/>
      <c r="AG544" s="404"/>
      <c r="AH544" s="405"/>
      <c r="AK544" s="273"/>
      <c r="AL544" s="273"/>
      <c r="AM544" s="273"/>
      <c r="AN544" s="273"/>
      <c r="AO544" s="273"/>
      <c r="AP544" s="273"/>
      <c r="AQ544" s="273"/>
      <c r="AR544" s="273"/>
      <c r="AS544" s="273"/>
      <c r="AT544" s="273"/>
      <c r="AU544" s="273"/>
      <c r="AV544" s="273"/>
      <c r="AW544" s="273"/>
      <c r="AX544" s="273"/>
      <c r="AY544" s="273"/>
      <c r="AZ544" s="273"/>
      <c r="BA544" s="273"/>
      <c r="BB544" s="273"/>
      <c r="BC544" s="273"/>
      <c r="BD544" s="273"/>
      <c r="BE544" s="273"/>
      <c r="BF544" s="273"/>
      <c r="BG544" s="273"/>
      <c r="BH544" s="273"/>
      <c r="BI544" s="273"/>
      <c r="BJ544" s="273"/>
    </row>
    <row r="545" spans="1:62" x14ac:dyDescent="0.15">
      <c r="B545" s="381"/>
      <c r="C545" s="61"/>
      <c r="D545" s="107"/>
      <c r="E545" s="315" t="s">
        <v>259</v>
      </c>
      <c r="F545" s="316"/>
      <c r="G545" s="316"/>
      <c r="H545" s="316"/>
      <c r="I545" s="316"/>
      <c r="J545" s="316"/>
      <c r="K545" s="316"/>
      <c r="L545" s="316"/>
      <c r="M545" s="316"/>
      <c r="N545" s="322"/>
      <c r="O545" s="322"/>
      <c r="P545" s="322"/>
      <c r="Q545" s="322"/>
      <c r="R545" s="322"/>
      <c r="S545" s="322"/>
      <c r="T545" s="322"/>
      <c r="U545" s="322"/>
      <c r="V545" s="322"/>
      <c r="W545" s="322"/>
      <c r="X545" s="322"/>
      <c r="Y545" s="322"/>
      <c r="Z545" s="322"/>
      <c r="AA545" s="322"/>
      <c r="AB545" s="322"/>
      <c r="AC545" s="322"/>
      <c r="AD545" s="322"/>
      <c r="AE545" s="322"/>
      <c r="AF545" s="61" t="s">
        <v>118</v>
      </c>
      <c r="AG545" s="61"/>
      <c r="AH545" s="62"/>
      <c r="AK545" s="273" t="str">
        <f>IF(AJ541=1,"施設能力の黄色枠内に数値を入力してください。","")</f>
        <v/>
      </c>
      <c r="AL545" s="273"/>
      <c r="AM545" s="273"/>
      <c r="AN545" s="273"/>
      <c r="AO545" s="273"/>
      <c r="AP545" s="273"/>
      <c r="AQ545" s="273"/>
      <c r="AR545" s="273"/>
      <c r="AS545" s="273"/>
      <c r="AT545" s="273"/>
      <c r="AU545" s="273"/>
      <c r="AV545" s="273"/>
      <c r="AW545" s="273"/>
      <c r="AX545" s="273"/>
      <c r="AY545" s="273"/>
      <c r="AZ545" s="273"/>
      <c r="BA545" s="273"/>
      <c r="BB545" s="273"/>
      <c r="BC545" s="273"/>
      <c r="BD545" s="273"/>
      <c r="BE545" s="273"/>
      <c r="BF545" s="273"/>
      <c r="BG545" s="273"/>
      <c r="BH545" s="273"/>
      <c r="BI545" s="273"/>
      <c r="BJ545" s="273"/>
    </row>
    <row r="546" spans="1:62" x14ac:dyDescent="0.15">
      <c r="B546" s="382"/>
      <c r="C546" s="63"/>
      <c r="D546" s="63"/>
      <c r="E546" s="63"/>
      <c r="F546" s="63"/>
      <c r="G546" s="63"/>
      <c r="H546" s="63"/>
      <c r="I546" s="63"/>
      <c r="J546" s="63"/>
      <c r="K546" s="63"/>
      <c r="L546" s="63"/>
      <c r="M546" s="63"/>
      <c r="N546" s="63"/>
      <c r="O546" s="63"/>
      <c r="P546" s="63"/>
      <c r="Q546" s="63"/>
      <c r="R546" s="63"/>
      <c r="S546" s="63"/>
      <c r="T546" s="63"/>
      <c r="U546" s="63"/>
      <c r="V546" s="63"/>
      <c r="W546" s="63"/>
      <c r="X546" s="63"/>
      <c r="Y546" s="63"/>
      <c r="Z546" s="63"/>
      <c r="AA546" s="63"/>
      <c r="AB546" s="63"/>
      <c r="AC546" s="63"/>
      <c r="AD546" s="63"/>
      <c r="AE546" s="63"/>
      <c r="AF546" s="63"/>
      <c r="AG546" s="63"/>
      <c r="AH546" s="64"/>
      <c r="AK546" s="273"/>
      <c r="AL546" s="273"/>
      <c r="AM546" s="273"/>
      <c r="AN546" s="273"/>
      <c r="AO546" s="273"/>
      <c r="AP546" s="273"/>
      <c r="AQ546" s="273"/>
      <c r="AR546" s="273"/>
      <c r="AS546" s="273"/>
      <c r="AT546" s="273"/>
      <c r="AU546" s="273"/>
      <c r="AV546" s="273"/>
      <c r="AW546" s="273"/>
      <c r="AX546" s="273"/>
      <c r="AY546" s="273"/>
      <c r="AZ546" s="273"/>
      <c r="BA546" s="273"/>
      <c r="BB546" s="273"/>
      <c r="BC546" s="273"/>
      <c r="BD546" s="273"/>
      <c r="BE546" s="273"/>
      <c r="BF546" s="273"/>
      <c r="BG546" s="273"/>
      <c r="BH546" s="273"/>
      <c r="BI546" s="273"/>
      <c r="BJ546" s="273"/>
    </row>
    <row r="547" spans="1:62" ht="9.9499999999999993" customHeight="1" x14ac:dyDescent="0.15">
      <c r="B547" s="381" t="s">
        <v>44</v>
      </c>
      <c r="C547" s="494" t="s">
        <v>71</v>
      </c>
      <c r="D547" s="588"/>
      <c r="E547" s="588"/>
      <c r="F547" s="588"/>
      <c r="G547" s="582"/>
      <c r="H547" s="333"/>
      <c r="I547" s="334"/>
      <c r="J547" s="334"/>
      <c r="K547" s="334"/>
      <c r="L547" s="334"/>
      <c r="M547" s="334"/>
      <c r="N547" s="334"/>
      <c r="O547" s="334"/>
      <c r="P547" s="337" t="s">
        <v>57</v>
      </c>
      <c r="Q547" s="337"/>
      <c r="R547" s="338"/>
      <c r="S547" s="494" t="s">
        <v>181</v>
      </c>
      <c r="T547" s="495"/>
      <c r="U547" s="495"/>
      <c r="V547" s="495"/>
      <c r="W547" s="496"/>
      <c r="X547" s="289"/>
      <c r="Y547" s="290"/>
      <c r="Z547" s="290"/>
      <c r="AA547" s="290"/>
      <c r="AB547" s="290"/>
      <c r="AC547" s="290"/>
      <c r="AD547" s="290"/>
      <c r="AE547" s="290"/>
      <c r="AF547" s="337" t="s">
        <v>74</v>
      </c>
      <c r="AG547" s="337"/>
      <c r="AH547" s="343"/>
      <c r="AK547" s="274" t="str">
        <f>IF(AJ541=1,IF((X547+X549+X551+X553)&gt;0,IF(X547&lt;X549,"「時間当たり処理能力」が「日当たり処理能力」よりも大きいです。修正してください。",IF(X551&lt;X553,"「時間当たり処理能力」が「日当たり処理能力」よりも大きいです。修正してください。","")),"同一敷地内に破砕・焼却設備が複数ある場合は、処理能力は合計値を入力してください。"),"")</f>
        <v/>
      </c>
      <c r="AL547" s="274"/>
      <c r="AM547" s="274"/>
      <c r="AN547" s="274"/>
      <c r="AO547" s="274"/>
      <c r="AP547" s="274"/>
      <c r="AQ547" s="274"/>
      <c r="AR547" s="274"/>
      <c r="AS547" s="274"/>
      <c r="AT547" s="274"/>
      <c r="AU547" s="274"/>
      <c r="AV547" s="274"/>
      <c r="AW547" s="274"/>
      <c r="AX547" s="274"/>
      <c r="AY547" s="274"/>
      <c r="AZ547" s="274"/>
      <c r="BA547" s="274"/>
      <c r="BB547" s="274"/>
      <c r="BC547" s="274"/>
      <c r="BD547" s="274"/>
      <c r="BE547" s="274"/>
      <c r="BF547" s="274"/>
      <c r="BG547" s="274"/>
      <c r="BH547" s="274"/>
      <c r="BI547" s="274"/>
      <c r="BJ547" s="274"/>
    </row>
    <row r="548" spans="1:62" ht="9.9499999999999993" customHeight="1" x14ac:dyDescent="0.15">
      <c r="B548" s="381"/>
      <c r="C548" s="587"/>
      <c r="D548" s="588"/>
      <c r="E548" s="588"/>
      <c r="F548" s="588"/>
      <c r="G548" s="582"/>
      <c r="H548" s="333"/>
      <c r="I548" s="334"/>
      <c r="J548" s="334"/>
      <c r="K548" s="334"/>
      <c r="L548" s="334"/>
      <c r="M548" s="334"/>
      <c r="N548" s="334"/>
      <c r="O548" s="334"/>
      <c r="P548" s="337"/>
      <c r="Q548" s="337"/>
      <c r="R548" s="338"/>
      <c r="S548" s="494"/>
      <c r="T548" s="495"/>
      <c r="U548" s="495"/>
      <c r="V548" s="495"/>
      <c r="W548" s="496"/>
      <c r="X548" s="289"/>
      <c r="Y548" s="290"/>
      <c r="Z548" s="290"/>
      <c r="AA548" s="290"/>
      <c r="AB548" s="290"/>
      <c r="AC548" s="290"/>
      <c r="AD548" s="290"/>
      <c r="AE548" s="290"/>
      <c r="AF548" s="337"/>
      <c r="AG548" s="337"/>
      <c r="AH548" s="343"/>
      <c r="AK548" s="274"/>
      <c r="AL548" s="274"/>
      <c r="AM548" s="274"/>
      <c r="AN548" s="274"/>
      <c r="AO548" s="274"/>
      <c r="AP548" s="274"/>
      <c r="AQ548" s="274"/>
      <c r="AR548" s="274"/>
      <c r="AS548" s="274"/>
      <c r="AT548" s="274"/>
      <c r="AU548" s="274"/>
      <c r="AV548" s="274"/>
      <c r="AW548" s="274"/>
      <c r="AX548" s="274"/>
      <c r="AY548" s="274"/>
      <c r="AZ548" s="274"/>
      <c r="BA548" s="274"/>
      <c r="BB548" s="274"/>
      <c r="BC548" s="274"/>
      <c r="BD548" s="274"/>
      <c r="BE548" s="274"/>
      <c r="BF548" s="274"/>
      <c r="BG548" s="274"/>
      <c r="BH548" s="274"/>
      <c r="BI548" s="274"/>
      <c r="BJ548" s="274"/>
    </row>
    <row r="549" spans="1:62" ht="9.9499999999999993" customHeight="1" x14ac:dyDescent="0.15">
      <c r="B549" s="381"/>
      <c r="C549" s="587"/>
      <c r="D549" s="588"/>
      <c r="E549" s="588"/>
      <c r="F549" s="588"/>
      <c r="G549" s="582"/>
      <c r="H549" s="333"/>
      <c r="I549" s="334"/>
      <c r="J549" s="334"/>
      <c r="K549" s="334"/>
      <c r="L549" s="334"/>
      <c r="M549" s="334"/>
      <c r="N549" s="334"/>
      <c r="O549" s="334"/>
      <c r="P549" s="337"/>
      <c r="Q549" s="337"/>
      <c r="R549" s="338"/>
      <c r="S549" s="494"/>
      <c r="T549" s="495"/>
      <c r="U549" s="495"/>
      <c r="V549" s="495"/>
      <c r="W549" s="496"/>
      <c r="X549" s="344"/>
      <c r="Y549" s="345"/>
      <c r="Z549" s="345"/>
      <c r="AA549" s="345"/>
      <c r="AB549" s="345"/>
      <c r="AC549" s="345"/>
      <c r="AD549" s="345"/>
      <c r="AE549" s="345"/>
      <c r="AF549" s="346" t="s">
        <v>99</v>
      </c>
      <c r="AG549" s="346"/>
      <c r="AH549" s="347"/>
      <c r="AK549" s="274"/>
      <c r="AL549" s="274"/>
      <c r="AM549" s="274"/>
      <c r="AN549" s="274"/>
      <c r="AO549" s="274"/>
      <c r="AP549" s="274"/>
      <c r="AQ549" s="274"/>
      <c r="AR549" s="274"/>
      <c r="AS549" s="274"/>
      <c r="AT549" s="274"/>
      <c r="AU549" s="274"/>
      <c r="AV549" s="274"/>
      <c r="AW549" s="274"/>
      <c r="AX549" s="274"/>
      <c r="AY549" s="274"/>
      <c r="AZ549" s="274"/>
      <c r="BA549" s="274"/>
      <c r="BB549" s="274"/>
      <c r="BC549" s="274"/>
      <c r="BD549" s="274"/>
      <c r="BE549" s="274"/>
      <c r="BF549" s="274"/>
      <c r="BG549" s="274"/>
      <c r="BH549" s="274"/>
      <c r="BI549" s="274"/>
      <c r="BJ549" s="274"/>
    </row>
    <row r="550" spans="1:62" ht="9.9499999999999993" customHeight="1" x14ac:dyDescent="0.15">
      <c r="B550" s="381"/>
      <c r="C550" s="587"/>
      <c r="D550" s="588"/>
      <c r="E550" s="588"/>
      <c r="F550" s="588"/>
      <c r="G550" s="582"/>
      <c r="H550" s="333"/>
      <c r="I550" s="334"/>
      <c r="J550" s="334"/>
      <c r="K550" s="334"/>
      <c r="L550" s="334"/>
      <c r="M550" s="334"/>
      <c r="N550" s="334"/>
      <c r="O550" s="334"/>
      <c r="P550" s="337"/>
      <c r="Q550" s="337"/>
      <c r="R550" s="338"/>
      <c r="S550" s="494"/>
      <c r="T550" s="495"/>
      <c r="U550" s="495"/>
      <c r="V550" s="495"/>
      <c r="W550" s="496"/>
      <c r="X550" s="289"/>
      <c r="Y550" s="290"/>
      <c r="Z550" s="290"/>
      <c r="AA550" s="290"/>
      <c r="AB550" s="290"/>
      <c r="AC550" s="290"/>
      <c r="AD550" s="290"/>
      <c r="AE550" s="290"/>
      <c r="AF550" s="337"/>
      <c r="AG550" s="337"/>
      <c r="AH550" s="343"/>
      <c r="AK550" s="274"/>
      <c r="AL550" s="274"/>
      <c r="AM550" s="274"/>
      <c r="AN550" s="274"/>
      <c r="AO550" s="274"/>
      <c r="AP550" s="274"/>
      <c r="AQ550" s="274"/>
      <c r="AR550" s="274"/>
      <c r="AS550" s="274"/>
      <c r="AT550" s="274"/>
      <c r="AU550" s="274"/>
      <c r="AV550" s="274"/>
      <c r="AW550" s="274"/>
      <c r="AX550" s="274"/>
      <c r="AY550" s="274"/>
      <c r="AZ550" s="274"/>
      <c r="BA550" s="274"/>
      <c r="BB550" s="274"/>
      <c r="BC550" s="274"/>
      <c r="BD550" s="274"/>
      <c r="BE550" s="274"/>
      <c r="BF550" s="274"/>
      <c r="BG550" s="274"/>
      <c r="BH550" s="274"/>
      <c r="BI550" s="274"/>
      <c r="BJ550" s="274"/>
    </row>
    <row r="551" spans="1:62" ht="9.9499999999999993" customHeight="1" x14ac:dyDescent="0.15">
      <c r="B551" s="381"/>
      <c r="C551" s="587"/>
      <c r="D551" s="588"/>
      <c r="E551" s="588"/>
      <c r="F551" s="588"/>
      <c r="G551" s="582"/>
      <c r="H551" s="333"/>
      <c r="I551" s="334"/>
      <c r="J551" s="334"/>
      <c r="K551" s="334"/>
      <c r="L551" s="334"/>
      <c r="M551" s="334"/>
      <c r="N551" s="334"/>
      <c r="O551" s="334"/>
      <c r="P551" s="337"/>
      <c r="Q551" s="337"/>
      <c r="R551" s="338"/>
      <c r="S551" s="593" t="s">
        <v>176</v>
      </c>
      <c r="T551" s="664"/>
      <c r="U551" s="664"/>
      <c r="V551" s="664"/>
      <c r="W551" s="665"/>
      <c r="X551" s="354"/>
      <c r="Y551" s="355"/>
      <c r="Z551" s="355"/>
      <c r="AA551" s="355"/>
      <c r="AB551" s="355"/>
      <c r="AC551" s="355"/>
      <c r="AD551" s="355"/>
      <c r="AE551" s="355"/>
      <c r="AF551" s="356" t="s">
        <v>74</v>
      </c>
      <c r="AG551" s="356"/>
      <c r="AH551" s="357"/>
      <c r="AK551" s="258"/>
      <c r="AL551" s="258"/>
      <c r="AM551" s="258"/>
      <c r="AN551" s="258"/>
      <c r="AO551" s="258"/>
      <c r="AP551" s="258"/>
      <c r="AQ551" s="258"/>
      <c r="AR551" s="258"/>
      <c r="AS551" s="258"/>
      <c r="AT551" s="258"/>
      <c r="AU551" s="258"/>
      <c r="AV551" s="258"/>
      <c r="AW551" s="258"/>
      <c r="AX551" s="258"/>
      <c r="AY551" s="258"/>
      <c r="AZ551" s="258"/>
      <c r="BA551" s="258"/>
      <c r="BB551" s="258"/>
      <c r="BC551" s="258"/>
      <c r="BD551" s="258"/>
      <c r="BE551" s="258"/>
      <c r="BF551" s="258"/>
      <c r="BG551" s="258"/>
      <c r="BH551" s="258"/>
      <c r="BI551" s="258"/>
      <c r="BJ551" s="258"/>
    </row>
    <row r="552" spans="1:62" ht="9.9499999999999993" customHeight="1" x14ac:dyDescent="0.15">
      <c r="B552" s="381"/>
      <c r="C552" s="587"/>
      <c r="D552" s="588"/>
      <c r="E552" s="588"/>
      <c r="F552" s="588"/>
      <c r="G552" s="582"/>
      <c r="H552" s="333"/>
      <c r="I552" s="334"/>
      <c r="J552" s="334"/>
      <c r="K552" s="334"/>
      <c r="L552" s="334"/>
      <c r="M552" s="334"/>
      <c r="N552" s="334"/>
      <c r="O552" s="334"/>
      <c r="P552" s="337"/>
      <c r="Q552" s="337"/>
      <c r="R552" s="338"/>
      <c r="S552" s="494"/>
      <c r="T552" s="495"/>
      <c r="U552" s="495"/>
      <c r="V552" s="495"/>
      <c r="W552" s="496"/>
      <c r="X552" s="291"/>
      <c r="Y552" s="292"/>
      <c r="Z552" s="292"/>
      <c r="AA552" s="292"/>
      <c r="AB552" s="292"/>
      <c r="AC552" s="292"/>
      <c r="AD552" s="292"/>
      <c r="AE552" s="292"/>
      <c r="AF552" s="358"/>
      <c r="AG552" s="358"/>
      <c r="AH552" s="359"/>
      <c r="AK552" s="258"/>
      <c r="AL552" s="258"/>
      <c r="AM552" s="258"/>
      <c r="AN552" s="258"/>
      <c r="AO552" s="258"/>
      <c r="AP552" s="258"/>
      <c r="AQ552" s="258"/>
      <c r="AR552" s="258"/>
      <c r="AS552" s="258"/>
      <c r="AT552" s="258"/>
      <c r="AU552" s="258"/>
      <c r="AV552" s="258"/>
      <c r="AW552" s="258"/>
      <c r="AX552" s="258"/>
      <c r="AY552" s="258"/>
      <c r="AZ552" s="258"/>
      <c r="BA552" s="258"/>
      <c r="BB552" s="258"/>
      <c r="BC552" s="258"/>
      <c r="BD552" s="258"/>
      <c r="BE552" s="258"/>
      <c r="BF552" s="258"/>
      <c r="BG552" s="258"/>
      <c r="BH552" s="258"/>
      <c r="BI552" s="258"/>
      <c r="BJ552" s="258"/>
    </row>
    <row r="553" spans="1:62" ht="9.9499999999999993" customHeight="1" x14ac:dyDescent="0.15">
      <c r="A553" s="1"/>
      <c r="B553" s="381"/>
      <c r="C553" s="587"/>
      <c r="D553" s="588"/>
      <c r="E553" s="588"/>
      <c r="F553" s="588"/>
      <c r="G553" s="582"/>
      <c r="H553" s="333"/>
      <c r="I553" s="334"/>
      <c r="J553" s="334"/>
      <c r="K553" s="334"/>
      <c r="L553" s="334"/>
      <c r="M553" s="334"/>
      <c r="N553" s="334"/>
      <c r="O553" s="334"/>
      <c r="P553" s="337"/>
      <c r="Q553" s="337"/>
      <c r="R553" s="338"/>
      <c r="S553" s="494"/>
      <c r="T553" s="495"/>
      <c r="U553" s="495"/>
      <c r="V553" s="495"/>
      <c r="W553" s="496"/>
      <c r="X553" s="344"/>
      <c r="Y553" s="345"/>
      <c r="Z553" s="345"/>
      <c r="AA553" s="345"/>
      <c r="AB553" s="345"/>
      <c r="AC553" s="345"/>
      <c r="AD553" s="345"/>
      <c r="AE553" s="345"/>
      <c r="AF553" s="346" t="s">
        <v>99</v>
      </c>
      <c r="AG553" s="346"/>
      <c r="AH553" s="347"/>
    </row>
    <row r="554" spans="1:62" ht="9.9499999999999993" customHeight="1" x14ac:dyDescent="0.15">
      <c r="A554" s="1"/>
      <c r="B554" s="382"/>
      <c r="C554" s="589"/>
      <c r="D554" s="590"/>
      <c r="E554" s="590"/>
      <c r="F554" s="590"/>
      <c r="G554" s="584"/>
      <c r="H554" s="335"/>
      <c r="I554" s="336"/>
      <c r="J554" s="336"/>
      <c r="K554" s="336"/>
      <c r="L554" s="336"/>
      <c r="M554" s="336"/>
      <c r="N554" s="336"/>
      <c r="O554" s="336"/>
      <c r="P554" s="339"/>
      <c r="Q554" s="339"/>
      <c r="R554" s="340"/>
      <c r="S554" s="497"/>
      <c r="T554" s="498"/>
      <c r="U554" s="498"/>
      <c r="V554" s="498"/>
      <c r="W554" s="499"/>
      <c r="X554" s="472"/>
      <c r="Y554" s="473"/>
      <c r="Z554" s="473"/>
      <c r="AA554" s="473"/>
      <c r="AB554" s="473"/>
      <c r="AC554" s="473"/>
      <c r="AD554" s="473"/>
      <c r="AE554" s="473"/>
      <c r="AF554" s="339"/>
      <c r="AG554" s="339"/>
      <c r="AH554" s="360"/>
    </row>
    <row r="555" spans="1:62" ht="24" customHeight="1" x14ac:dyDescent="0.15">
      <c r="A555" s="1"/>
      <c r="B555" s="293" t="s">
        <v>277</v>
      </c>
      <c r="C555" s="294"/>
      <c r="D555" s="294"/>
      <c r="E555" s="294"/>
      <c r="F555" s="294"/>
      <c r="G555" s="294"/>
      <c r="H555" s="294"/>
      <c r="I555" s="294"/>
      <c r="J555" s="294"/>
      <c r="K555" s="294"/>
      <c r="L555" s="294"/>
      <c r="M555" s="294"/>
      <c r="N555" s="294"/>
      <c r="O555" s="294"/>
      <c r="P555" s="294"/>
      <c r="Q555" s="294"/>
      <c r="R555" s="294"/>
      <c r="S555" s="294"/>
      <c r="T555" s="294"/>
      <c r="U555" s="294"/>
      <c r="V555" s="294"/>
      <c r="W555" s="294"/>
      <c r="X555" s="294"/>
      <c r="Y555" s="294"/>
      <c r="Z555" s="294"/>
      <c r="AA555" s="294"/>
      <c r="AB555" s="294"/>
      <c r="AC555" s="294"/>
      <c r="AD555" s="294"/>
      <c r="AE555" s="294"/>
      <c r="AF555" s="294"/>
      <c r="AG555" s="294"/>
      <c r="AH555" s="295"/>
      <c r="AK555" s="274" t="str">
        <f>IF(AJ541=1,IF((C558+C561)&gt;0,"","令和６年度の実績値を黄色の枠内に入力してください。小数点以下は四捨五入し整数値を入力してください。ピンク色の枠は自動で計算されるため、入力不要です。"),"")</f>
        <v/>
      </c>
      <c r="AL555" s="274"/>
      <c r="AM555" s="274"/>
      <c r="AN555" s="274"/>
      <c r="AO555" s="274"/>
      <c r="AP555" s="274"/>
      <c r="AQ555" s="274"/>
      <c r="AR555" s="274"/>
      <c r="AS555" s="274"/>
      <c r="AT555" s="274"/>
      <c r="AU555" s="274"/>
      <c r="AV555" s="274"/>
      <c r="AW555" s="274"/>
      <c r="AX555" s="274"/>
      <c r="AY555" s="274"/>
      <c r="AZ555" s="274"/>
      <c r="BA555" s="274"/>
      <c r="BB555" s="274"/>
      <c r="BC555" s="274"/>
      <c r="BD555" s="274"/>
      <c r="BE555" s="274"/>
      <c r="BF555" s="274"/>
      <c r="BG555" s="274"/>
      <c r="BH555" s="274"/>
      <c r="BI555" s="274"/>
      <c r="BJ555" s="274"/>
    </row>
    <row r="556" spans="1:62" ht="15" customHeight="1" x14ac:dyDescent="0.15">
      <c r="A556" s="1"/>
      <c r="B556" s="25"/>
      <c r="C556" s="13"/>
      <c r="D556" s="13"/>
      <c r="E556" s="207" t="s">
        <v>280</v>
      </c>
      <c r="F556" s="26"/>
      <c r="G556" s="13"/>
      <c r="H556" s="13"/>
      <c r="I556" s="13"/>
      <c r="J556" s="13"/>
      <c r="K556" s="13"/>
      <c r="L556" s="13"/>
      <c r="M556" s="13"/>
      <c r="N556" s="17"/>
      <c r="O556" s="38"/>
      <c r="P556" s="17"/>
      <c r="Q556" s="17"/>
      <c r="R556" s="17"/>
      <c r="S556" s="17"/>
      <c r="T556" s="13"/>
      <c r="U556" s="13"/>
      <c r="V556" s="13"/>
      <c r="W556" s="13"/>
      <c r="X556" s="13"/>
      <c r="Y556" s="13"/>
      <c r="Z556" s="13"/>
      <c r="AA556" s="13"/>
      <c r="AB556" s="13"/>
      <c r="AC556" s="13"/>
      <c r="AD556" s="13"/>
      <c r="AE556" s="13"/>
      <c r="AF556" s="13"/>
      <c r="AG556" s="13"/>
      <c r="AH556" s="23"/>
      <c r="AK556" s="274"/>
      <c r="AL556" s="274"/>
      <c r="AM556" s="274"/>
      <c r="AN556" s="274"/>
      <c r="AO556" s="274"/>
      <c r="AP556" s="274"/>
      <c r="AQ556" s="274"/>
      <c r="AR556" s="274"/>
      <c r="AS556" s="274"/>
      <c r="AT556" s="274"/>
      <c r="AU556" s="274"/>
      <c r="AV556" s="274"/>
      <c r="AW556" s="274"/>
      <c r="AX556" s="274"/>
      <c r="AY556" s="274"/>
      <c r="AZ556" s="274"/>
      <c r="BA556" s="274"/>
      <c r="BB556" s="274"/>
      <c r="BC556" s="274"/>
      <c r="BD556" s="274"/>
      <c r="BE556" s="274"/>
      <c r="BF556" s="274"/>
      <c r="BG556" s="274"/>
      <c r="BH556" s="274"/>
      <c r="BI556" s="274"/>
      <c r="BJ556" s="274"/>
    </row>
    <row r="557" spans="1:62" ht="15" customHeight="1" x14ac:dyDescent="0.15">
      <c r="A557" s="1"/>
      <c r="B557" s="25"/>
      <c r="C557" s="635" t="s">
        <v>45</v>
      </c>
      <c r="D557" s="636"/>
      <c r="E557" s="636"/>
      <c r="F557" s="636"/>
      <c r="G557" s="636"/>
      <c r="H557" s="637"/>
      <c r="I557" s="13"/>
      <c r="J557" s="13"/>
      <c r="K557" s="13"/>
      <c r="L557" s="13"/>
      <c r="M557" s="13"/>
      <c r="N557" s="143"/>
      <c r="O557" s="143"/>
      <c r="P557" s="143"/>
      <c r="Q557" s="143"/>
      <c r="R557" s="143"/>
      <c r="S557" s="143"/>
      <c r="T557" s="13"/>
      <c r="U557" s="13"/>
      <c r="V557" s="143"/>
      <c r="W557" s="143"/>
      <c r="X557" s="143"/>
      <c r="Y557" s="143"/>
      <c r="Z557" s="143"/>
      <c r="AA557" s="133"/>
      <c r="AB557" s="133"/>
      <c r="AC557" s="133"/>
      <c r="AD557" s="133"/>
      <c r="AE557" s="133"/>
      <c r="AF557" s="133"/>
      <c r="AG557" s="133"/>
      <c r="AH557" s="202"/>
      <c r="AK557" s="274"/>
      <c r="AL557" s="274"/>
      <c r="AM557" s="274"/>
      <c r="AN557" s="274"/>
      <c r="AO557" s="274"/>
      <c r="AP557" s="274"/>
      <c r="AQ557" s="274"/>
      <c r="AR557" s="274"/>
      <c r="AS557" s="274"/>
      <c r="AT557" s="274"/>
      <c r="AU557" s="274"/>
      <c r="AV557" s="274"/>
      <c r="AW557" s="274"/>
      <c r="AX557" s="274"/>
      <c r="AY557" s="274"/>
      <c r="AZ557" s="274"/>
      <c r="BA557" s="274"/>
      <c r="BB557" s="274"/>
      <c r="BC557" s="274"/>
      <c r="BD557" s="274"/>
      <c r="BE557" s="274"/>
      <c r="BF557" s="274"/>
      <c r="BG557" s="274"/>
      <c r="BH557" s="274"/>
      <c r="BI557" s="274"/>
      <c r="BJ557" s="274"/>
    </row>
    <row r="558" spans="1:62" ht="15" customHeight="1" x14ac:dyDescent="0.15">
      <c r="A558" s="1"/>
      <c r="B558" s="25"/>
      <c r="C558" s="282"/>
      <c r="D558" s="283"/>
      <c r="E558" s="283"/>
      <c r="F558" s="422" t="s">
        <v>73</v>
      </c>
      <c r="G558" s="422"/>
      <c r="H558" s="423"/>
      <c r="I558" s="27"/>
      <c r="J558" s="13"/>
      <c r="K558" s="13"/>
      <c r="L558" s="13"/>
      <c r="M558" s="13"/>
      <c r="N558" s="196"/>
      <c r="O558" s="196"/>
      <c r="P558" s="196"/>
      <c r="Q558" s="32"/>
      <c r="R558" s="32"/>
      <c r="S558" s="32"/>
      <c r="T558" s="13"/>
      <c r="U558" s="13"/>
      <c r="V558" s="143"/>
      <c r="W558" s="143"/>
      <c r="X558" s="143"/>
      <c r="Y558" s="143"/>
      <c r="Z558" s="13"/>
      <c r="AA558" s="133"/>
      <c r="AB558" s="133"/>
      <c r="AC558" s="133"/>
      <c r="AD558" s="133"/>
      <c r="AE558" s="133"/>
      <c r="AF558" s="133"/>
      <c r="AG558" s="133"/>
      <c r="AH558" s="202"/>
      <c r="AK558" s="254"/>
      <c r="AL558" s="254"/>
      <c r="AM558" s="254"/>
      <c r="AN558" s="254"/>
      <c r="AO558" s="254"/>
      <c r="AP558" s="254"/>
      <c r="AQ558" s="254"/>
      <c r="AR558" s="254"/>
      <c r="AS558" s="254"/>
      <c r="AT558" s="254"/>
      <c r="AU558" s="254"/>
      <c r="AV558" s="254"/>
      <c r="AW558" s="254"/>
      <c r="AX558" s="254"/>
      <c r="AY558" s="254"/>
      <c r="AZ558" s="254"/>
      <c r="BA558" s="254"/>
      <c r="BB558" s="254"/>
      <c r="BC558" s="254"/>
      <c r="BD558" s="254"/>
      <c r="BE558" s="254"/>
      <c r="BF558" s="254"/>
      <c r="BG558" s="254"/>
      <c r="BH558" s="254"/>
      <c r="BI558" s="254"/>
      <c r="BJ558" s="254"/>
    </row>
    <row r="559" spans="1:62" ht="15" customHeight="1" x14ac:dyDescent="0.15">
      <c r="A559" s="1"/>
      <c r="B559" s="25"/>
      <c r="C559" s="13"/>
      <c r="D559" s="13"/>
      <c r="E559" s="13"/>
      <c r="F559" s="13"/>
      <c r="G559" s="13"/>
      <c r="H559" s="13"/>
      <c r="I559" s="181"/>
      <c r="J559" s="13"/>
      <c r="K559" s="13"/>
      <c r="L559" s="33"/>
      <c r="M559" s="13"/>
      <c r="N559" s="13"/>
      <c r="O559" s="13"/>
      <c r="P559" s="13"/>
      <c r="Q559" s="13"/>
      <c r="R559" s="13"/>
      <c r="S559" s="13"/>
      <c r="T559" s="13"/>
      <c r="U559" s="13"/>
      <c r="V559" s="196"/>
      <c r="W559" s="196"/>
      <c r="X559" s="196"/>
      <c r="Y559" s="32"/>
      <c r="Z559" s="32"/>
      <c r="AA559" s="13"/>
      <c r="AB559" s="13"/>
      <c r="AC559" s="13"/>
      <c r="AD559" s="13"/>
      <c r="AE559" s="13"/>
      <c r="AF559" s="13"/>
      <c r="AG559" s="13"/>
      <c r="AH559" s="23"/>
    </row>
    <row r="560" spans="1:62" ht="15" customHeight="1" x14ac:dyDescent="0.15">
      <c r="A560" s="1"/>
      <c r="B560" s="5"/>
      <c r="C560" s="647" t="s">
        <v>75</v>
      </c>
      <c r="D560" s="648"/>
      <c r="E560" s="648"/>
      <c r="F560" s="648"/>
      <c r="G560" s="648"/>
      <c r="H560" s="649"/>
      <c r="I560" s="15"/>
      <c r="J560" s="164"/>
      <c r="K560" s="29"/>
      <c r="L560" s="323" t="s">
        <v>148</v>
      </c>
      <c r="M560" s="13"/>
      <c r="N560" s="13"/>
      <c r="O560" s="169"/>
      <c r="P560" s="169"/>
      <c r="Q560" s="169"/>
      <c r="R560" s="169"/>
      <c r="S560" s="169"/>
      <c r="T560" s="13"/>
      <c r="U560" s="13"/>
      <c r="V560" s="632" t="s">
        <v>376</v>
      </c>
      <c r="W560" s="633"/>
      <c r="X560" s="633"/>
      <c r="Y560" s="633"/>
      <c r="Z560" s="633"/>
      <c r="AA560" s="634"/>
      <c r="AB560" s="13"/>
      <c r="AC560" s="632" t="s">
        <v>334</v>
      </c>
      <c r="AD560" s="633"/>
      <c r="AE560" s="633"/>
      <c r="AF560" s="633"/>
      <c r="AG560" s="633"/>
      <c r="AH560" s="875"/>
      <c r="AK560" s="274" t="str">
        <f>IF(M573&lt;0,"「③次年度ｽﾄｯｸ量」がマイナスです。他の値を修正してください。","")</f>
        <v/>
      </c>
      <c r="AL560" s="274"/>
      <c r="AM560" s="274"/>
      <c r="AN560" s="274"/>
      <c r="AO560" s="274"/>
      <c r="AP560" s="274"/>
      <c r="AQ560" s="274"/>
      <c r="AR560" s="274"/>
      <c r="AS560" s="274"/>
      <c r="AT560" s="274"/>
      <c r="AU560" s="274"/>
      <c r="AV560" s="274"/>
      <c r="AW560" s="274"/>
      <c r="AX560" s="274"/>
      <c r="AY560" s="274"/>
      <c r="AZ560" s="274"/>
      <c r="BA560" s="274"/>
      <c r="BB560" s="274"/>
      <c r="BC560" s="274"/>
      <c r="BD560" s="274"/>
      <c r="BE560" s="274"/>
      <c r="BF560" s="274"/>
      <c r="BG560" s="274"/>
      <c r="BH560" s="274"/>
      <c r="BI560" s="274"/>
      <c r="BJ560" s="274"/>
    </row>
    <row r="561" spans="1:62" ht="15" customHeight="1" x14ac:dyDescent="0.15">
      <c r="A561" s="1"/>
      <c r="B561" s="25"/>
      <c r="C561" s="282"/>
      <c r="D561" s="283"/>
      <c r="E561" s="283"/>
      <c r="F561" s="422" t="s">
        <v>76</v>
      </c>
      <c r="G561" s="422"/>
      <c r="H561" s="423"/>
      <c r="I561" s="28"/>
      <c r="J561" s="27"/>
      <c r="K561" s="13"/>
      <c r="L561" s="324"/>
      <c r="M561" s="28"/>
      <c r="N561" s="28"/>
      <c r="O561" s="397"/>
      <c r="P561" s="397"/>
      <c r="Q561" s="397"/>
      <c r="R561" s="170"/>
      <c r="S561" s="170"/>
      <c r="T561" s="17"/>
      <c r="U561" s="39"/>
      <c r="V561" s="282"/>
      <c r="W561" s="283"/>
      <c r="X561" s="283"/>
      <c r="Y561" s="283"/>
      <c r="Z561" s="383" t="s">
        <v>76</v>
      </c>
      <c r="AA561" s="384"/>
      <c r="AB561" s="39"/>
      <c r="AC561" s="282"/>
      <c r="AD561" s="283"/>
      <c r="AE561" s="283"/>
      <c r="AF561" s="283"/>
      <c r="AG561" s="383" t="s">
        <v>76</v>
      </c>
      <c r="AH561" s="452"/>
      <c r="AK561" s="274"/>
      <c r="AL561" s="274"/>
      <c r="AM561" s="274"/>
      <c r="AN561" s="274"/>
      <c r="AO561" s="274"/>
      <c r="AP561" s="274"/>
      <c r="AQ561" s="274"/>
      <c r="AR561" s="274"/>
      <c r="AS561" s="274"/>
      <c r="AT561" s="274"/>
      <c r="AU561" s="274"/>
      <c r="AV561" s="274"/>
      <c r="AW561" s="274"/>
      <c r="AX561" s="274"/>
      <c r="AY561" s="274"/>
      <c r="AZ561" s="274"/>
      <c r="BA561" s="274"/>
      <c r="BB561" s="274"/>
      <c r="BC561" s="274"/>
      <c r="BD561" s="274"/>
      <c r="BE561" s="274"/>
      <c r="BF561" s="274"/>
      <c r="BG561" s="274"/>
      <c r="BH561" s="274"/>
      <c r="BI561" s="274"/>
      <c r="BJ561" s="274"/>
    </row>
    <row r="562" spans="1:62" ht="15" customHeight="1" x14ac:dyDescent="0.15">
      <c r="A562" s="1"/>
      <c r="B562" s="25"/>
      <c r="C562" s="30" t="s">
        <v>100</v>
      </c>
      <c r="D562" s="30"/>
      <c r="E562" s="30"/>
      <c r="F562" s="13"/>
      <c r="G562" s="13"/>
      <c r="H562" s="13"/>
      <c r="I562" s="13"/>
      <c r="J562" s="181"/>
      <c r="K562" s="13"/>
      <c r="L562" s="324"/>
      <c r="M562" s="13"/>
      <c r="N562" s="164"/>
      <c r="O562" s="13"/>
      <c r="P562" s="13"/>
      <c r="Q562" s="72"/>
      <c r="R562" s="13"/>
      <c r="S562" s="13"/>
      <c r="T562" s="13"/>
      <c r="U562" s="164"/>
      <c r="V562" s="143"/>
      <c r="W562" s="143"/>
      <c r="X562" s="143"/>
      <c r="Y562" s="143"/>
      <c r="Z562" s="32"/>
      <c r="AA562" s="13"/>
      <c r="AB562" s="164"/>
      <c r="AC562" s="143"/>
      <c r="AD562" s="143"/>
      <c r="AE562" s="143"/>
      <c r="AF562" s="143"/>
      <c r="AG562" s="32"/>
      <c r="AH562" s="23"/>
    </row>
    <row r="563" spans="1:62" ht="15" customHeight="1" x14ac:dyDescent="0.15">
      <c r="A563" s="1"/>
      <c r="B563" s="25"/>
      <c r="C563" s="30" t="s">
        <v>153</v>
      </c>
      <c r="D563" s="13"/>
      <c r="E563" s="13"/>
      <c r="F563" s="13"/>
      <c r="G563" s="13"/>
      <c r="H563" s="13"/>
      <c r="I563" s="13"/>
      <c r="J563" s="181"/>
      <c r="K563" s="13"/>
      <c r="L563" s="156"/>
      <c r="M563" s="13"/>
      <c r="N563" s="164"/>
      <c r="O563" s="158" t="s">
        <v>371</v>
      </c>
      <c r="P563" s="159"/>
      <c r="Q563" s="159"/>
      <c r="R563" s="159"/>
      <c r="S563" s="160"/>
      <c r="T563" s="13"/>
      <c r="U563" s="22"/>
      <c r="V563" s="451" t="s">
        <v>377</v>
      </c>
      <c r="W563" s="383"/>
      <c r="X563" s="383"/>
      <c r="Y563" s="383"/>
      <c r="Z563" s="383"/>
      <c r="AA563" s="384"/>
      <c r="AB563" s="22"/>
      <c r="AC563" s="451" t="s">
        <v>335</v>
      </c>
      <c r="AD563" s="383"/>
      <c r="AE563" s="383"/>
      <c r="AF563" s="383"/>
      <c r="AG563" s="383"/>
      <c r="AH563" s="452"/>
      <c r="AK563" s="273" t="str">
        <f>IF(C561=(G564+G565+G568+G571),"","「②受入実績」と「受入品目の内訳」の合計を一致させてください。")</f>
        <v/>
      </c>
      <c r="AL563" s="273"/>
      <c r="AM563" s="273"/>
      <c r="AN563" s="273"/>
      <c r="AO563" s="273"/>
      <c r="AP563" s="273"/>
      <c r="AQ563" s="273"/>
      <c r="AR563" s="273"/>
      <c r="AS563" s="273"/>
      <c r="AT563" s="273"/>
      <c r="AU563" s="273"/>
      <c r="AV563" s="273"/>
      <c r="AW563" s="273"/>
      <c r="AX563" s="273"/>
      <c r="AY563" s="273"/>
      <c r="AZ563" s="273"/>
      <c r="BA563" s="273"/>
      <c r="BB563" s="273"/>
      <c r="BC563" s="273"/>
      <c r="BD563" s="273"/>
      <c r="BE563" s="273"/>
      <c r="BF563" s="273"/>
      <c r="BG563" s="273"/>
      <c r="BH563" s="273"/>
      <c r="BI563" s="273"/>
      <c r="BJ563" s="273"/>
    </row>
    <row r="564" spans="1:62" ht="15" customHeight="1" x14ac:dyDescent="0.15">
      <c r="A564" s="1"/>
      <c r="B564" s="25"/>
      <c r="C564" s="13"/>
      <c r="D564" s="638" t="s">
        <v>223</v>
      </c>
      <c r="E564" s="445"/>
      <c r="F564" s="445"/>
      <c r="G564" s="639"/>
      <c r="H564" s="639"/>
      <c r="I564" s="639"/>
      <c r="J564" s="37" t="s">
        <v>85</v>
      </c>
      <c r="K564" s="13"/>
      <c r="L564" s="31"/>
      <c r="M564" s="13"/>
      <c r="N564" s="39"/>
      <c r="O564" s="419"/>
      <c r="P564" s="420"/>
      <c r="Q564" s="420"/>
      <c r="R564" s="161" t="s">
        <v>76</v>
      </c>
      <c r="S564" s="162"/>
      <c r="T564" s="13"/>
      <c r="U564" s="28"/>
      <c r="V564" s="282"/>
      <c r="W564" s="283"/>
      <c r="X564" s="283"/>
      <c r="Y564" s="283"/>
      <c r="Z564" s="383" t="s">
        <v>76</v>
      </c>
      <c r="AA564" s="384"/>
      <c r="AB564" s="28"/>
      <c r="AC564" s="282"/>
      <c r="AD564" s="283"/>
      <c r="AE564" s="283"/>
      <c r="AF564" s="283"/>
      <c r="AG564" s="383" t="s">
        <v>76</v>
      </c>
      <c r="AH564" s="452"/>
      <c r="AK564" s="273"/>
      <c r="AL564" s="273"/>
      <c r="AM564" s="273"/>
      <c r="AN564" s="273"/>
      <c r="AO564" s="273"/>
      <c r="AP564" s="273"/>
      <c r="AQ564" s="273"/>
      <c r="AR564" s="273"/>
      <c r="AS564" s="273"/>
      <c r="AT564" s="273"/>
      <c r="AU564" s="273"/>
      <c r="AV564" s="273"/>
      <c r="AW564" s="273"/>
      <c r="AX564" s="273"/>
      <c r="AY564" s="273"/>
      <c r="AZ564" s="273"/>
      <c r="BA564" s="273"/>
      <c r="BB564" s="273"/>
      <c r="BC564" s="273"/>
      <c r="BD564" s="273"/>
      <c r="BE564" s="273"/>
      <c r="BF564" s="273"/>
      <c r="BG564" s="273"/>
      <c r="BH564" s="273"/>
      <c r="BI564" s="273"/>
      <c r="BJ564" s="273"/>
    </row>
    <row r="565" spans="1:62" ht="15" customHeight="1" x14ac:dyDescent="0.15">
      <c r="A565" s="1"/>
      <c r="B565" s="25"/>
      <c r="C565" s="638" t="s">
        <v>222</v>
      </c>
      <c r="D565" s="445"/>
      <c r="E565" s="445"/>
      <c r="F565" s="445"/>
      <c r="G565" s="704"/>
      <c r="H565" s="704"/>
      <c r="I565" s="704"/>
      <c r="J565" s="37" t="s">
        <v>85</v>
      </c>
      <c r="K565" s="13"/>
      <c r="L565" s="13"/>
      <c r="M565" s="13"/>
      <c r="N565" s="164"/>
      <c r="O565" s="163" t="s">
        <v>110</v>
      </c>
      <c r="P565" s="163"/>
      <c r="Q565" s="163"/>
      <c r="R565" s="163"/>
      <c r="S565" s="163"/>
      <c r="T565" s="13"/>
      <c r="U565" s="164"/>
      <c r="V565" s="196"/>
      <c r="W565" s="196"/>
      <c r="X565" s="196"/>
      <c r="Y565" s="32"/>
      <c r="Z565" s="32"/>
      <c r="AA565" s="196"/>
      <c r="AB565" s="164"/>
      <c r="AC565" s="196"/>
      <c r="AD565" s="196"/>
      <c r="AE565" s="196"/>
      <c r="AF565" s="32"/>
      <c r="AG565" s="32"/>
      <c r="AH565" s="223"/>
    </row>
    <row r="566" spans="1:62" ht="15" customHeight="1" x14ac:dyDescent="0.15">
      <c r="A566" s="1"/>
      <c r="B566" s="25"/>
      <c r="C566" s="13"/>
      <c r="D566" s="475"/>
      <c r="E566" s="475"/>
      <c r="F566" s="475"/>
      <c r="G566" s="337"/>
      <c r="H566" s="337"/>
      <c r="I566" s="337"/>
      <c r="J566" s="37"/>
      <c r="K566" s="13"/>
      <c r="L566" s="13"/>
      <c r="M566" s="13"/>
      <c r="N566" s="22"/>
      <c r="O566" s="165" t="s">
        <v>373</v>
      </c>
      <c r="P566" s="163"/>
      <c r="Q566" s="163"/>
      <c r="R566" s="163"/>
      <c r="S566" s="166"/>
      <c r="U566" s="22"/>
      <c r="V566" s="451" t="s">
        <v>378</v>
      </c>
      <c r="W566" s="383"/>
      <c r="X566" s="383"/>
      <c r="Y566" s="383"/>
      <c r="Z566" s="383"/>
      <c r="AA566" s="384"/>
      <c r="AB566" s="22"/>
      <c r="AC566" s="451" t="s">
        <v>336</v>
      </c>
      <c r="AD566" s="383"/>
      <c r="AE566" s="383"/>
      <c r="AF566" s="383"/>
      <c r="AG566" s="383"/>
      <c r="AH566" s="452"/>
    </row>
    <row r="567" spans="1:62" ht="15" customHeight="1" x14ac:dyDescent="0.15">
      <c r="A567" s="1"/>
      <c r="B567" s="25"/>
      <c r="C567" s="602" t="s">
        <v>155</v>
      </c>
      <c r="D567" s="602"/>
      <c r="E567" s="602"/>
      <c r="F567" s="602"/>
      <c r="G567" s="602"/>
      <c r="H567" s="602"/>
      <c r="I567" s="602"/>
      <c r="J567" s="666"/>
      <c r="K567" s="13"/>
      <c r="L567" s="13"/>
      <c r="M567" s="13"/>
      <c r="N567" s="17"/>
      <c r="O567" s="419"/>
      <c r="P567" s="420"/>
      <c r="Q567" s="420"/>
      <c r="R567" s="167" t="s">
        <v>76</v>
      </c>
      <c r="S567" s="168"/>
      <c r="T567" s="143"/>
      <c r="U567" s="28"/>
      <c r="V567" s="282"/>
      <c r="W567" s="283"/>
      <c r="X567" s="283"/>
      <c r="Y567" s="283"/>
      <c r="Z567" s="383" t="s">
        <v>76</v>
      </c>
      <c r="AA567" s="384"/>
      <c r="AB567" s="28"/>
      <c r="AC567" s="282"/>
      <c r="AD567" s="283"/>
      <c r="AE567" s="283"/>
      <c r="AF567" s="283"/>
      <c r="AG567" s="383" t="s">
        <v>76</v>
      </c>
      <c r="AH567" s="452"/>
    </row>
    <row r="568" spans="1:62" ht="15" customHeight="1" x14ac:dyDescent="0.15">
      <c r="A568" s="1"/>
      <c r="B568" s="25"/>
      <c r="C568" s="13"/>
      <c r="D568" s="221" t="s">
        <v>154</v>
      </c>
      <c r="E568" s="221"/>
      <c r="F568" s="221"/>
      <c r="G568" s="631"/>
      <c r="H568" s="631"/>
      <c r="I568" s="631"/>
      <c r="J568" s="37" t="s">
        <v>85</v>
      </c>
      <c r="K568" s="13"/>
      <c r="L568" s="13"/>
      <c r="M568" s="143"/>
      <c r="N568" s="143"/>
      <c r="O568" s="30" t="s">
        <v>332</v>
      </c>
      <c r="P568" s="30"/>
      <c r="Q568" s="30"/>
      <c r="R568" s="30"/>
      <c r="S568" s="30"/>
      <c r="T568" s="30"/>
      <c r="U568" s="65"/>
      <c r="V568" s="196"/>
      <c r="W568" s="196"/>
      <c r="X568" s="196"/>
      <c r="Y568" s="32"/>
      <c r="Z568" s="32"/>
      <c r="AA568" s="143"/>
      <c r="AB568" s="65"/>
      <c r="AC568" s="196"/>
      <c r="AD568" s="196"/>
      <c r="AE568" s="196"/>
      <c r="AF568" s="32"/>
      <c r="AG568" s="32"/>
      <c r="AH568" s="224"/>
    </row>
    <row r="569" spans="1:62" ht="15" customHeight="1" x14ac:dyDescent="0.15">
      <c r="B569" s="25"/>
      <c r="C569" s="13"/>
      <c r="D569" s="177"/>
      <c r="E569" s="177"/>
      <c r="F569" s="177"/>
      <c r="G569" s="18"/>
      <c r="H569" s="18"/>
      <c r="I569" s="18"/>
      <c r="J569" s="37"/>
      <c r="K569" s="164"/>
      <c r="L569" s="13"/>
      <c r="M569" s="13"/>
      <c r="N569" s="13"/>
      <c r="O569" s="30" t="s">
        <v>333</v>
      </c>
      <c r="P569" s="30"/>
      <c r="Q569" s="30"/>
      <c r="R569" s="30"/>
      <c r="S569" s="30"/>
      <c r="T569" s="13"/>
      <c r="U569" s="22"/>
      <c r="V569" s="451" t="s">
        <v>379</v>
      </c>
      <c r="W569" s="383"/>
      <c r="X569" s="383"/>
      <c r="Y569" s="383"/>
      <c r="Z569" s="383"/>
      <c r="AA569" s="384"/>
      <c r="AB569" s="22"/>
      <c r="AC569" s="451" t="s">
        <v>337</v>
      </c>
      <c r="AD569" s="383"/>
      <c r="AE569" s="383"/>
      <c r="AF569" s="383"/>
      <c r="AG569" s="383"/>
      <c r="AH569" s="452"/>
    </row>
    <row r="570" spans="1:62" ht="15" customHeight="1" x14ac:dyDescent="0.15">
      <c r="B570" s="25"/>
      <c r="C570" s="30" t="s">
        <v>107</v>
      </c>
      <c r="D570" s="13"/>
      <c r="E570" s="13"/>
      <c r="F570" s="13"/>
      <c r="G570" s="13"/>
      <c r="H570" s="13"/>
      <c r="I570" s="13"/>
      <c r="J570" s="181"/>
      <c r="K570" s="164"/>
      <c r="L570" s="13"/>
      <c r="M570" s="13"/>
      <c r="N570" s="13"/>
      <c r="O570" s="630"/>
      <c r="P570" s="630"/>
      <c r="Q570" s="630"/>
      <c r="R570" s="171"/>
      <c r="S570" s="171"/>
      <c r="T570" s="13"/>
      <c r="U570" s="28"/>
      <c r="V570" s="282"/>
      <c r="W570" s="283"/>
      <c r="X570" s="283"/>
      <c r="Y570" s="283"/>
      <c r="Z570" s="383" t="s">
        <v>76</v>
      </c>
      <c r="AA570" s="384"/>
      <c r="AB570" s="28"/>
      <c r="AC570" s="282"/>
      <c r="AD570" s="283"/>
      <c r="AE570" s="283"/>
      <c r="AF570" s="283"/>
      <c r="AG570" s="383" t="s">
        <v>76</v>
      </c>
      <c r="AH570" s="452"/>
    </row>
    <row r="571" spans="1:62" ht="15" customHeight="1" x14ac:dyDescent="0.15">
      <c r="B571" s="25"/>
      <c r="C571" s="13"/>
      <c r="D571" s="221" t="s">
        <v>154</v>
      </c>
      <c r="E571" s="221"/>
      <c r="F571" s="221"/>
      <c r="G571" s="631"/>
      <c r="H571" s="631"/>
      <c r="I571" s="631"/>
      <c r="J571" s="30" t="s">
        <v>85</v>
      </c>
      <c r="K571" s="164"/>
      <c r="L571" s="13"/>
      <c r="M571" s="212" t="s">
        <v>344</v>
      </c>
      <c r="N571" s="143"/>
      <c r="O571" s="143"/>
      <c r="P571" s="143"/>
      <c r="Q571" s="143"/>
      <c r="R571" s="143"/>
      <c r="S571" s="13"/>
      <c r="T571" s="13"/>
      <c r="U571" s="164"/>
      <c r="V571" s="196"/>
      <c r="W571" s="196"/>
      <c r="X571" s="196"/>
      <c r="Y571" s="32"/>
      <c r="Z571" s="32"/>
      <c r="AA571" s="13"/>
      <c r="AB571" s="164"/>
      <c r="AC571" s="196"/>
      <c r="AD571" s="196"/>
      <c r="AE571" s="196"/>
      <c r="AF571" s="32"/>
      <c r="AG571" s="32"/>
      <c r="AH571" s="23"/>
    </row>
    <row r="572" spans="1:62" ht="15" customHeight="1" x14ac:dyDescent="0.15">
      <c r="B572" s="25"/>
      <c r="C572" s="13"/>
      <c r="D572" s="13"/>
      <c r="E572" s="13"/>
      <c r="F572" s="13"/>
      <c r="G572" s="13"/>
      <c r="H572" s="13"/>
      <c r="I572" s="13"/>
      <c r="J572" s="13"/>
      <c r="K572" s="22"/>
      <c r="L572" s="29"/>
      <c r="M572" s="296" t="s">
        <v>125</v>
      </c>
      <c r="N572" s="297"/>
      <c r="O572" s="297"/>
      <c r="P572" s="297"/>
      <c r="Q572" s="297"/>
      <c r="R572" s="401"/>
      <c r="S572" s="13"/>
      <c r="T572" s="36"/>
      <c r="U572" s="42"/>
      <c r="V572" s="451" t="s">
        <v>380</v>
      </c>
      <c r="W572" s="383"/>
      <c r="X572" s="383"/>
      <c r="Y572" s="308"/>
      <c r="Z572" s="308"/>
      <c r="AA572" s="309"/>
      <c r="AB572" s="42"/>
      <c r="AC572" s="451" t="s">
        <v>338</v>
      </c>
      <c r="AD572" s="383"/>
      <c r="AE572" s="383"/>
      <c r="AF572" s="310"/>
      <c r="AG572" s="310"/>
      <c r="AH572" s="311"/>
    </row>
    <row r="573" spans="1:62" ht="15" customHeight="1" x14ac:dyDescent="0.15">
      <c r="B573" s="25"/>
      <c r="C573" s="13"/>
      <c r="D573" s="13"/>
      <c r="E573" s="13"/>
      <c r="F573" s="13"/>
      <c r="G573" s="13"/>
      <c r="H573" s="13"/>
      <c r="I573" s="13"/>
      <c r="J573" s="13"/>
      <c r="K573" s="13"/>
      <c r="L573" s="13"/>
      <c r="M573" s="368">
        <f>(C558+C561)-(O564+O567+V577)</f>
        <v>0</v>
      </c>
      <c r="N573" s="369"/>
      <c r="O573" s="369"/>
      <c r="P573" s="280" t="s">
        <v>73</v>
      </c>
      <c r="Q573" s="280"/>
      <c r="R573" s="281"/>
      <c r="T573" s="13"/>
      <c r="U573" s="13"/>
      <c r="V573" s="282"/>
      <c r="W573" s="283"/>
      <c r="X573" s="283"/>
      <c r="Y573" s="283"/>
      <c r="Z573" s="383" t="s">
        <v>76</v>
      </c>
      <c r="AA573" s="384"/>
      <c r="AB573" s="13"/>
      <c r="AC573" s="282"/>
      <c r="AD573" s="283"/>
      <c r="AE573" s="283"/>
      <c r="AF573" s="283"/>
      <c r="AG573" s="383" t="s">
        <v>76</v>
      </c>
      <c r="AH573" s="452"/>
    </row>
    <row r="574" spans="1:62" ht="15" customHeight="1" x14ac:dyDescent="0.15">
      <c r="B574" s="25"/>
      <c r="C574" s="13"/>
      <c r="D574" s="13"/>
      <c r="E574" s="13"/>
      <c r="F574" s="13"/>
      <c r="G574" s="13"/>
      <c r="H574" s="13"/>
      <c r="I574" s="13"/>
      <c r="J574" s="13"/>
      <c r="K574" s="13"/>
      <c r="L574" s="80"/>
      <c r="N574" s="80"/>
      <c r="O574" s="222" t="s">
        <v>279</v>
      </c>
      <c r="P574" s="30"/>
      <c r="Q574" s="13"/>
      <c r="R574" s="13"/>
      <c r="S574" s="13"/>
      <c r="T574" s="13"/>
      <c r="U574" s="13"/>
      <c r="V574" s="13"/>
      <c r="W574" s="13"/>
      <c r="X574" s="13"/>
      <c r="Y574" s="13"/>
      <c r="Z574" s="13"/>
      <c r="AA574" s="13"/>
      <c r="AB574" s="13"/>
      <c r="AC574" s="13"/>
      <c r="AD574" s="13"/>
      <c r="AE574" s="13"/>
      <c r="AF574" s="13"/>
      <c r="AG574" s="13"/>
      <c r="AH574" s="23"/>
    </row>
    <row r="575" spans="1:62" ht="15" customHeight="1" x14ac:dyDescent="0.15">
      <c r="B575" s="25"/>
      <c r="C575" s="13"/>
      <c r="D575" s="13"/>
      <c r="E575" s="13"/>
      <c r="F575" s="13"/>
      <c r="G575" s="13"/>
      <c r="H575" s="13"/>
      <c r="I575" s="13"/>
      <c r="J575" s="13"/>
      <c r="K575" s="13"/>
      <c r="L575" s="80"/>
      <c r="M575" s="88"/>
      <c r="N575" s="80"/>
      <c r="O575" s="80"/>
      <c r="P575" s="30"/>
      <c r="Q575" s="13"/>
      <c r="R575" s="13"/>
      <c r="S575" s="13"/>
      <c r="T575" s="13"/>
      <c r="U575" s="13"/>
      <c r="V575" s="242" t="s">
        <v>296</v>
      </c>
      <c r="W575" s="242"/>
      <c r="X575" s="242"/>
      <c r="Y575" s="242"/>
      <c r="Z575" s="242"/>
      <c r="AA575" s="93"/>
      <c r="AB575" s="93"/>
      <c r="AC575" s="242" t="s">
        <v>296</v>
      </c>
      <c r="AD575" s="242"/>
      <c r="AE575" s="80"/>
      <c r="AF575" s="80"/>
      <c r="AG575" s="80"/>
      <c r="AH575" s="23"/>
    </row>
    <row r="576" spans="1:62" ht="32.450000000000003" customHeight="1" x14ac:dyDescent="0.15">
      <c r="B576" s="25"/>
      <c r="C576" s="13"/>
      <c r="D576" s="13"/>
      <c r="E576" s="13"/>
      <c r="F576" s="13"/>
      <c r="G576" s="13"/>
      <c r="H576" s="13"/>
      <c r="I576" s="13"/>
      <c r="J576" s="13"/>
      <c r="K576" s="13"/>
      <c r="L576" s="80"/>
      <c r="M576" s="88"/>
      <c r="N576" s="80"/>
      <c r="O576" s="80"/>
      <c r="P576" s="30"/>
      <c r="Q576" s="13"/>
      <c r="R576" s="13"/>
      <c r="S576" s="13"/>
      <c r="T576" s="13"/>
      <c r="U576" s="13"/>
      <c r="V576" s="547" t="s">
        <v>304</v>
      </c>
      <c r="W576" s="548"/>
      <c r="X576" s="548"/>
      <c r="Y576" s="548"/>
      <c r="Z576" s="660"/>
      <c r="AA576" s="13"/>
      <c r="AB576" s="13"/>
      <c r="AC576" s="604" t="s">
        <v>318</v>
      </c>
      <c r="AD576" s="605"/>
      <c r="AE576" s="605"/>
      <c r="AF576" s="605"/>
      <c r="AG576" s="606"/>
      <c r="AH576" s="23"/>
    </row>
    <row r="577" spans="1:64" ht="15" customHeight="1" x14ac:dyDescent="0.15">
      <c r="B577" s="25"/>
      <c r="C577" s="13"/>
      <c r="D577" s="13"/>
      <c r="E577" s="13"/>
      <c r="F577" s="13"/>
      <c r="G577" s="13"/>
      <c r="H577" s="13"/>
      <c r="I577" s="13"/>
      <c r="J577" s="13"/>
      <c r="K577" s="13"/>
      <c r="L577" s="80"/>
      <c r="M577" s="88"/>
      <c r="N577" s="80"/>
      <c r="O577" s="80"/>
      <c r="P577" s="30"/>
      <c r="Q577" s="13"/>
      <c r="R577" s="13"/>
      <c r="S577" s="13"/>
      <c r="T577" s="13"/>
      <c r="U577" s="13"/>
      <c r="V577" s="306">
        <f>V561+V564+V567+V570+V573</f>
        <v>0</v>
      </c>
      <c r="W577" s="307"/>
      <c r="X577" s="307"/>
      <c r="Y577" s="125" t="s">
        <v>76</v>
      </c>
      <c r="Z577" s="154"/>
      <c r="AA577" s="13"/>
      <c r="AB577" s="13"/>
      <c r="AC577" s="306">
        <f>V577-(AC561+AC564+AC567+AC570+AC573)</f>
        <v>0</v>
      </c>
      <c r="AD577" s="307"/>
      <c r="AE577" s="307"/>
      <c r="AF577" s="125" t="s">
        <v>76</v>
      </c>
      <c r="AG577" s="154"/>
      <c r="AH577" s="23"/>
    </row>
    <row r="578" spans="1:64" ht="15" customHeight="1" x14ac:dyDescent="0.15">
      <c r="A578" s="128"/>
      <c r="B578" s="5"/>
      <c r="M578" s="9"/>
      <c r="P578" s="138"/>
      <c r="V578" s="123"/>
      <c r="W578" s="123"/>
      <c r="X578" s="123"/>
      <c r="Y578" s="174"/>
      <c r="Z578" s="174"/>
      <c r="AH578" s="6"/>
      <c r="AI578" s="1"/>
    </row>
    <row r="579" spans="1:64" ht="24" customHeight="1" x14ac:dyDescent="0.15">
      <c r="B579" s="442" t="s">
        <v>87</v>
      </c>
      <c r="C579" s="301" t="s">
        <v>90</v>
      </c>
      <c r="D579" s="302"/>
      <c r="E579" s="302"/>
      <c r="F579" s="302"/>
      <c r="G579" s="303"/>
      <c r="H579" s="304" t="s">
        <v>92</v>
      </c>
      <c r="I579" s="305"/>
      <c r="J579" s="305"/>
      <c r="K579" s="305"/>
      <c r="L579" s="305"/>
      <c r="M579" s="305"/>
      <c r="N579" s="447" t="s">
        <v>91</v>
      </c>
      <c r="O579" s="448"/>
      <c r="P579" s="448"/>
      <c r="Q579" s="448"/>
      <c r="R579" s="449"/>
      <c r="S579" s="456" t="s">
        <v>88</v>
      </c>
      <c r="T579" s="431" t="s">
        <v>93</v>
      </c>
      <c r="U579" s="432"/>
      <c r="V579" s="432"/>
      <c r="W579" s="432"/>
      <c r="X579" s="433"/>
      <c r="Y579" s="434" t="s">
        <v>92</v>
      </c>
      <c r="Z579" s="435"/>
      <c r="AA579" s="435"/>
      <c r="AB579" s="435"/>
      <c r="AC579" s="436"/>
      <c r="AD579" s="437" t="s">
        <v>91</v>
      </c>
      <c r="AE579" s="438"/>
      <c r="AF579" s="438"/>
      <c r="AG579" s="438"/>
      <c r="AH579" s="439"/>
      <c r="AL579" s="271" t="str">
        <f>IF((C558+C561)&gt;0,"「規格」欄、「再生材名称」欄は、貴社の価格表等で使用している分類名称を入力してください。「料金」は、整数で入力してください。「1,000～1,200」や「約500」のような入力はできません。幅がある場合は、平均値を入力してください。","")</f>
        <v/>
      </c>
      <c r="AM579" s="271"/>
      <c r="AN579" s="271"/>
      <c r="AO579" s="271"/>
      <c r="AP579" s="271"/>
      <c r="AQ579" s="271"/>
      <c r="AR579" s="271"/>
      <c r="AS579" s="271"/>
      <c r="AT579" s="271"/>
      <c r="AU579" s="271"/>
      <c r="AV579" s="271"/>
      <c r="AW579" s="271"/>
      <c r="AX579" s="271"/>
      <c r="AY579" s="271"/>
      <c r="AZ579" s="271"/>
      <c r="BA579" s="271"/>
      <c r="BB579" s="271"/>
      <c r="BC579" s="271"/>
      <c r="BD579" s="271"/>
      <c r="BE579" s="271"/>
      <c r="BF579" s="271"/>
      <c r="BG579" s="271"/>
      <c r="BH579" s="271"/>
      <c r="BI579" s="271"/>
      <c r="BJ579" s="271"/>
    </row>
    <row r="580" spans="1:64" ht="21.95" customHeight="1" x14ac:dyDescent="0.15">
      <c r="B580" s="443"/>
      <c r="C580" s="391"/>
      <c r="D580" s="392"/>
      <c r="E580" s="392"/>
      <c r="F580" s="392"/>
      <c r="G580" s="393"/>
      <c r="H580" s="385"/>
      <c r="I580" s="386"/>
      <c r="J580" s="386"/>
      <c r="K580" s="386"/>
      <c r="L580" s="386"/>
      <c r="M580" s="387"/>
      <c r="N580" s="388"/>
      <c r="O580" s="389"/>
      <c r="P580" s="389"/>
      <c r="Q580" s="389"/>
      <c r="R580" s="390"/>
      <c r="S580" s="457"/>
      <c r="T580" s="391"/>
      <c r="U580" s="392"/>
      <c r="V580" s="392"/>
      <c r="W580" s="392"/>
      <c r="X580" s="393"/>
      <c r="Y580" s="385"/>
      <c r="Z580" s="386"/>
      <c r="AA580" s="386"/>
      <c r="AB580" s="386"/>
      <c r="AC580" s="387"/>
      <c r="AD580" s="388"/>
      <c r="AE580" s="389"/>
      <c r="AF580" s="389"/>
      <c r="AG580" s="389"/>
      <c r="AH580" s="394"/>
      <c r="AK580" s="266"/>
      <c r="AL580" s="271"/>
      <c r="AM580" s="271"/>
      <c r="AN580" s="271"/>
      <c r="AO580" s="271"/>
      <c r="AP580" s="271"/>
      <c r="AQ580" s="271"/>
      <c r="AR580" s="271"/>
      <c r="AS580" s="271"/>
      <c r="AT580" s="271"/>
      <c r="AU580" s="271"/>
      <c r="AV580" s="271"/>
      <c r="AW580" s="271"/>
      <c r="AX580" s="271"/>
      <c r="AY580" s="271"/>
      <c r="AZ580" s="271"/>
      <c r="BA580" s="271"/>
      <c r="BB580" s="271"/>
      <c r="BC580" s="271"/>
      <c r="BD580" s="271"/>
      <c r="BE580" s="271"/>
      <c r="BF580" s="271"/>
      <c r="BG580" s="271"/>
      <c r="BH580" s="271"/>
      <c r="BI580" s="271"/>
      <c r="BJ580" s="271"/>
    </row>
    <row r="581" spans="1:64" ht="21.95" customHeight="1" x14ac:dyDescent="0.15">
      <c r="B581" s="443"/>
      <c r="C581" s="391"/>
      <c r="D581" s="392"/>
      <c r="E581" s="392"/>
      <c r="F581" s="392"/>
      <c r="G581" s="393"/>
      <c r="H581" s="385"/>
      <c r="I581" s="386"/>
      <c r="J581" s="386"/>
      <c r="K581" s="386"/>
      <c r="L581" s="386"/>
      <c r="M581" s="387"/>
      <c r="N581" s="388"/>
      <c r="O581" s="389"/>
      <c r="P581" s="389"/>
      <c r="Q581" s="389"/>
      <c r="R581" s="390"/>
      <c r="S581" s="457"/>
      <c r="T581" s="391"/>
      <c r="U581" s="392"/>
      <c r="V581" s="392"/>
      <c r="W581" s="392"/>
      <c r="X581" s="393"/>
      <c r="Y581" s="385"/>
      <c r="Z581" s="386"/>
      <c r="AA581" s="386"/>
      <c r="AB581" s="386"/>
      <c r="AC581" s="387"/>
      <c r="AD581" s="388"/>
      <c r="AE581" s="389"/>
      <c r="AF581" s="389"/>
      <c r="AG581" s="389"/>
      <c r="AH581" s="394"/>
      <c r="AK581" s="266"/>
      <c r="AL581" s="271"/>
      <c r="AM581" s="271"/>
      <c r="AN581" s="271"/>
      <c r="AO581" s="271"/>
      <c r="AP581" s="271"/>
      <c r="AQ581" s="271"/>
      <c r="AR581" s="271"/>
      <c r="AS581" s="271"/>
      <c r="AT581" s="271"/>
      <c r="AU581" s="271"/>
      <c r="AV581" s="271"/>
      <c r="AW581" s="271"/>
      <c r="AX581" s="271"/>
      <c r="AY581" s="271"/>
      <c r="AZ581" s="271"/>
      <c r="BA581" s="271"/>
      <c r="BB581" s="271"/>
      <c r="BC581" s="271"/>
      <c r="BD581" s="271"/>
      <c r="BE581" s="271"/>
      <c r="BF581" s="271"/>
      <c r="BG581" s="271"/>
      <c r="BH581" s="271"/>
      <c r="BI581" s="271"/>
      <c r="BJ581" s="271"/>
    </row>
    <row r="582" spans="1:64" ht="21.95" customHeight="1" x14ac:dyDescent="0.15">
      <c r="B582" s="443"/>
      <c r="C582" s="391"/>
      <c r="D582" s="392"/>
      <c r="E582" s="392"/>
      <c r="F582" s="392"/>
      <c r="G582" s="393"/>
      <c r="H582" s="385"/>
      <c r="I582" s="386"/>
      <c r="J582" s="386"/>
      <c r="K582" s="386"/>
      <c r="L582" s="386"/>
      <c r="M582" s="387"/>
      <c r="N582" s="388"/>
      <c r="O582" s="389"/>
      <c r="P582" s="389"/>
      <c r="Q582" s="389"/>
      <c r="R582" s="390"/>
      <c r="S582" s="457"/>
      <c r="T582" s="391"/>
      <c r="U582" s="392"/>
      <c r="V582" s="392"/>
      <c r="W582" s="392"/>
      <c r="X582" s="393"/>
      <c r="Y582" s="385"/>
      <c r="Z582" s="386"/>
      <c r="AA582" s="386"/>
      <c r="AB582" s="386"/>
      <c r="AC582" s="387"/>
      <c r="AD582" s="388"/>
      <c r="AE582" s="389"/>
      <c r="AF582" s="389"/>
      <c r="AG582" s="389"/>
      <c r="AH582" s="394"/>
      <c r="AL582" s="271" t="str">
        <f>IF((C558+C561)&gt;0,"「単位」欄は、枠をクリックすると▼ボタンが表示されるので、ボタンをクリックし対応する単位を選択してください。単位で「その他（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582" s="271"/>
      <c r="AN582" s="271"/>
      <c r="AO582" s="271"/>
      <c r="AP582" s="271"/>
      <c r="AQ582" s="271"/>
      <c r="AR582" s="271"/>
      <c r="AS582" s="271"/>
      <c r="AT582" s="271"/>
      <c r="AU582" s="271"/>
      <c r="AV582" s="271"/>
      <c r="AW582" s="271"/>
      <c r="AX582" s="271"/>
      <c r="AY582" s="271"/>
      <c r="AZ582" s="271"/>
      <c r="BA582" s="271"/>
      <c r="BB582" s="271"/>
      <c r="BC582" s="271"/>
      <c r="BD582" s="271"/>
      <c r="BE582" s="271"/>
      <c r="BF582" s="271"/>
      <c r="BG582" s="271"/>
      <c r="BH582" s="271"/>
      <c r="BI582" s="271"/>
      <c r="BJ582" s="271"/>
    </row>
    <row r="583" spans="1:64" ht="21.95" customHeight="1" x14ac:dyDescent="0.15">
      <c r="B583" s="443"/>
      <c r="C583" s="391"/>
      <c r="D583" s="392"/>
      <c r="E583" s="392"/>
      <c r="F583" s="392"/>
      <c r="G583" s="393"/>
      <c r="H583" s="385"/>
      <c r="I583" s="386"/>
      <c r="J583" s="386"/>
      <c r="K583" s="386"/>
      <c r="L583" s="386"/>
      <c r="M583" s="387"/>
      <c r="N583" s="388"/>
      <c r="O583" s="389"/>
      <c r="P583" s="389"/>
      <c r="Q583" s="389"/>
      <c r="R583" s="390"/>
      <c r="S583" s="457"/>
      <c r="T583" s="391"/>
      <c r="U583" s="392"/>
      <c r="V583" s="392"/>
      <c r="W583" s="392"/>
      <c r="X583" s="393"/>
      <c r="Y583" s="385"/>
      <c r="Z583" s="386"/>
      <c r="AA583" s="386"/>
      <c r="AB583" s="386"/>
      <c r="AC583" s="387"/>
      <c r="AD583" s="388"/>
      <c r="AE583" s="389"/>
      <c r="AF583" s="389"/>
      <c r="AG583" s="389"/>
      <c r="AH583" s="394"/>
      <c r="AK583" s="266"/>
      <c r="AL583" s="271"/>
      <c r="AM583" s="271"/>
      <c r="AN583" s="271"/>
      <c r="AO583" s="271"/>
      <c r="AP583" s="271"/>
      <c r="AQ583" s="271"/>
      <c r="AR583" s="271"/>
      <c r="AS583" s="271"/>
      <c r="AT583" s="271"/>
      <c r="AU583" s="271"/>
      <c r="AV583" s="271"/>
      <c r="AW583" s="271"/>
      <c r="AX583" s="271"/>
      <c r="AY583" s="271"/>
      <c r="AZ583" s="271"/>
      <c r="BA583" s="271"/>
      <c r="BB583" s="271"/>
      <c r="BC583" s="271"/>
      <c r="BD583" s="271"/>
      <c r="BE583" s="271"/>
      <c r="BF583" s="271"/>
      <c r="BG583" s="271"/>
      <c r="BH583" s="271"/>
      <c r="BI583" s="271"/>
      <c r="BJ583" s="271"/>
    </row>
    <row r="584" spans="1:64" ht="21.95" customHeight="1" x14ac:dyDescent="0.15">
      <c r="B584" s="443"/>
      <c r="C584" s="391"/>
      <c r="D584" s="392"/>
      <c r="E584" s="392"/>
      <c r="F584" s="392"/>
      <c r="G584" s="393"/>
      <c r="H584" s="385"/>
      <c r="I584" s="386"/>
      <c r="J584" s="386"/>
      <c r="K584" s="386"/>
      <c r="L584" s="386"/>
      <c r="M584" s="387"/>
      <c r="N584" s="388"/>
      <c r="O584" s="389"/>
      <c r="P584" s="389"/>
      <c r="Q584" s="389"/>
      <c r="R584" s="390"/>
      <c r="S584" s="457"/>
      <c r="T584" s="391"/>
      <c r="U584" s="392"/>
      <c r="V584" s="392"/>
      <c r="W584" s="392"/>
      <c r="X584" s="393"/>
      <c r="Y584" s="385"/>
      <c r="Z584" s="386"/>
      <c r="AA584" s="386"/>
      <c r="AB584" s="386"/>
      <c r="AC584" s="387"/>
      <c r="AD584" s="388"/>
      <c r="AE584" s="389"/>
      <c r="AF584" s="389"/>
      <c r="AG584" s="389"/>
      <c r="AH584" s="394"/>
      <c r="AK584" s="266"/>
      <c r="AL584" s="271"/>
      <c r="AM584" s="271"/>
      <c r="AN584" s="271"/>
      <c r="AO584" s="271"/>
      <c r="AP584" s="271"/>
      <c r="AQ584" s="271"/>
      <c r="AR584" s="271"/>
      <c r="AS584" s="271"/>
      <c r="AT584" s="271"/>
      <c r="AU584" s="271"/>
      <c r="AV584" s="271"/>
      <c r="AW584" s="271"/>
      <c r="AX584" s="271"/>
      <c r="AY584" s="271"/>
      <c r="AZ584" s="271"/>
      <c r="BA584" s="271"/>
      <c r="BB584" s="271"/>
      <c r="BC584" s="271"/>
      <c r="BD584" s="271"/>
      <c r="BE584" s="271"/>
      <c r="BF584" s="271"/>
      <c r="BG584" s="271"/>
      <c r="BH584" s="271"/>
      <c r="BI584" s="271"/>
      <c r="BJ584" s="271"/>
    </row>
    <row r="585" spans="1:64" ht="21.95" customHeight="1" thickBot="1" x14ac:dyDescent="0.2">
      <c r="B585" s="444"/>
      <c r="C585" s="364"/>
      <c r="D585" s="365"/>
      <c r="E585" s="365"/>
      <c r="F585" s="365"/>
      <c r="G585" s="366"/>
      <c r="H585" s="377"/>
      <c r="I585" s="378"/>
      <c r="J585" s="378"/>
      <c r="K585" s="378"/>
      <c r="L585" s="378"/>
      <c r="M585" s="379"/>
      <c r="N585" s="361"/>
      <c r="O585" s="362"/>
      <c r="P585" s="362"/>
      <c r="Q585" s="362"/>
      <c r="R585" s="363"/>
      <c r="S585" s="458"/>
      <c r="T585" s="364"/>
      <c r="U585" s="365"/>
      <c r="V585" s="365"/>
      <c r="W585" s="365"/>
      <c r="X585" s="366"/>
      <c r="Y585" s="377"/>
      <c r="Z585" s="378"/>
      <c r="AA585" s="378"/>
      <c r="AB585" s="378"/>
      <c r="AC585" s="379"/>
      <c r="AD585" s="361"/>
      <c r="AE585" s="362"/>
      <c r="AF585" s="362"/>
      <c r="AG585" s="362"/>
      <c r="AH585" s="367"/>
      <c r="AL585" s="271"/>
      <c r="AM585" s="271"/>
      <c r="AN585" s="271"/>
      <c r="AO585" s="271"/>
      <c r="AP585" s="271"/>
      <c r="AQ585" s="271"/>
      <c r="AR585" s="271"/>
      <c r="AS585" s="271"/>
      <c r="AT585" s="271"/>
      <c r="AU585" s="271"/>
      <c r="AV585" s="271"/>
      <c r="AW585" s="271"/>
      <c r="AX585" s="271"/>
      <c r="AY585" s="271"/>
      <c r="AZ585" s="271"/>
      <c r="BA585" s="271"/>
      <c r="BB585" s="271"/>
      <c r="BC585" s="271"/>
      <c r="BD585" s="271"/>
      <c r="BE585" s="271"/>
      <c r="BF585" s="271"/>
      <c r="BG585" s="271"/>
      <c r="BH585" s="271"/>
      <c r="BI585" s="271"/>
      <c r="BJ585" s="271"/>
    </row>
    <row r="586" spans="1:64" ht="14.25" thickBot="1" x14ac:dyDescent="0.2">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row>
    <row r="587" spans="1:64" ht="13.5" customHeight="1" x14ac:dyDescent="0.15">
      <c r="A587" s="78"/>
      <c r="B587" s="554" t="s">
        <v>194</v>
      </c>
      <c r="C587" s="555"/>
      <c r="D587" s="555"/>
      <c r="E587" s="556"/>
      <c r="F587" s="13"/>
      <c r="G587" s="13"/>
      <c r="H587" s="13"/>
      <c r="I587" s="13"/>
      <c r="J587" s="13"/>
      <c r="K587" s="13"/>
      <c r="L587" s="13"/>
      <c r="M587" s="13"/>
      <c r="N587" s="13"/>
      <c r="O587" s="13"/>
      <c r="P587" s="13"/>
      <c r="Q587" s="13"/>
      <c r="R587" s="13"/>
      <c r="S587" s="13"/>
      <c r="T587" s="13"/>
      <c r="U587" s="13"/>
      <c r="V587" s="13"/>
      <c r="W587" s="13"/>
      <c r="X587" s="13"/>
      <c r="Y587" s="13"/>
      <c r="Z587" s="13"/>
      <c r="AA587" s="13"/>
      <c r="AB587" s="508" t="s">
        <v>260</v>
      </c>
      <c r="AC587" s="508"/>
      <c r="AD587" s="508"/>
      <c r="AE587" s="508"/>
      <c r="AF587" s="508"/>
      <c r="AG587" s="508"/>
      <c r="AH587" s="508"/>
      <c r="BL587" s="248"/>
    </row>
    <row r="588" spans="1:64" ht="14.25" thickBot="1" x14ac:dyDescent="0.2">
      <c r="A588" s="78"/>
      <c r="B588" s="557"/>
      <c r="C588" s="558"/>
      <c r="D588" s="558"/>
      <c r="E588" s="559"/>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row>
    <row r="589" spans="1:64" x14ac:dyDescent="0.15">
      <c r="A589" s="78"/>
      <c r="B589" s="18"/>
      <c r="C589" s="18"/>
      <c r="D589" s="18"/>
      <c r="E589" s="18"/>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row>
    <row r="590" spans="1:64" ht="25.5" x14ac:dyDescent="0.15">
      <c r="A590" s="78"/>
      <c r="B590" s="453" t="s">
        <v>339</v>
      </c>
      <c r="C590" s="454"/>
      <c r="D590" s="454"/>
      <c r="E590" s="454"/>
      <c r="F590" s="454"/>
      <c r="G590" s="454"/>
      <c r="H590" s="454"/>
      <c r="I590" s="454"/>
      <c r="J590" s="454"/>
      <c r="K590" s="454"/>
      <c r="L590" s="454"/>
      <c r="M590" s="454"/>
      <c r="N590" s="454"/>
      <c r="O590" s="454"/>
      <c r="P590" s="454"/>
      <c r="Q590" s="454"/>
      <c r="R590" s="454"/>
      <c r="S590" s="454"/>
      <c r="T590" s="454"/>
      <c r="U590" s="454"/>
      <c r="V590" s="454"/>
      <c r="W590" s="454"/>
      <c r="X590" s="454"/>
      <c r="Y590" s="454"/>
      <c r="Z590" s="454"/>
      <c r="AA590" s="454"/>
      <c r="AB590" s="454"/>
      <c r="AC590" s="454"/>
      <c r="AD590" s="454"/>
      <c r="AE590" s="454"/>
      <c r="AF590" s="454"/>
      <c r="AG590" s="454"/>
      <c r="AH590" s="454"/>
      <c r="AI590" s="454"/>
    </row>
    <row r="591" spans="1:64" ht="14.25" thickBot="1" x14ac:dyDescent="0.2">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row>
    <row r="592" spans="1:64" ht="24" customHeight="1" thickBot="1" x14ac:dyDescent="0.2">
      <c r="B592" s="408" t="s">
        <v>117</v>
      </c>
      <c r="C592" s="409"/>
      <c r="D592" s="409"/>
      <c r="E592" s="409"/>
      <c r="F592" s="409"/>
      <c r="G592" s="409"/>
      <c r="H592" s="409"/>
      <c r="I592" s="409"/>
      <c r="J592" s="409"/>
      <c r="K592" s="409"/>
      <c r="L592" s="409"/>
      <c r="M592" s="409"/>
      <c r="N592" s="409"/>
      <c r="O592" s="409"/>
      <c r="P592" s="409"/>
      <c r="Q592" s="409"/>
      <c r="R592" s="409"/>
      <c r="S592" s="409"/>
      <c r="T592" s="409"/>
      <c r="U592" s="409"/>
      <c r="V592" s="409"/>
      <c r="W592" s="409"/>
      <c r="X592" s="409"/>
      <c r="Y592" s="409"/>
      <c r="Z592" s="409"/>
      <c r="AA592" s="409"/>
      <c r="AB592" s="409"/>
      <c r="AC592" s="409"/>
      <c r="AD592" s="409"/>
      <c r="AE592" s="409"/>
      <c r="AF592" s="409"/>
      <c r="AG592" s="409"/>
      <c r="AH592" s="409"/>
      <c r="AI592" s="409"/>
      <c r="AJ592" s="252">
        <f>IF(B41="○",1,2)</f>
        <v>2</v>
      </c>
    </row>
    <row r="593" spans="2:62" ht="6.95" customHeight="1" thickTop="1" x14ac:dyDescent="0.15">
      <c r="B593" s="701"/>
      <c r="C593" s="696"/>
      <c r="D593" s="696"/>
      <c r="E593" s="696"/>
      <c r="F593" s="697"/>
      <c r="G593" s="48"/>
      <c r="H593" s="48"/>
      <c r="I593" s="48"/>
      <c r="J593" s="48"/>
      <c r="K593" s="48"/>
      <c r="L593" s="48"/>
      <c r="M593" s="48"/>
      <c r="N593" s="48"/>
      <c r="O593" s="48"/>
      <c r="P593" s="48"/>
      <c r="Q593" s="48"/>
      <c r="R593" s="48"/>
      <c r="S593" s="48"/>
      <c r="T593" s="48"/>
      <c r="U593" s="48"/>
      <c r="V593" s="48"/>
      <c r="W593" s="48"/>
      <c r="X593" s="48"/>
      <c r="Y593" s="48"/>
      <c r="Z593" s="48"/>
      <c r="AA593" s="48"/>
      <c r="AB593" s="48"/>
      <c r="AC593" s="48"/>
      <c r="AD593" s="48"/>
      <c r="AE593" s="48"/>
      <c r="AF593" s="48"/>
      <c r="AG593" s="48"/>
      <c r="AH593" s="48"/>
      <c r="AI593" s="48"/>
    </row>
    <row r="594" spans="2:62" ht="14.25" customHeight="1" x14ac:dyDescent="0.15">
      <c r="B594" s="595" t="s">
        <v>119</v>
      </c>
      <c r="C594" s="495"/>
      <c r="D594" s="495"/>
      <c r="E594" s="495"/>
      <c r="F594" s="496"/>
      <c r="G594" s="197"/>
      <c r="H594" s="107"/>
      <c r="I594" s="84" t="s">
        <v>261</v>
      </c>
      <c r="J594" s="197"/>
      <c r="K594" s="197"/>
      <c r="L594" s="197"/>
      <c r="M594" s="197"/>
      <c r="N594" s="197"/>
      <c r="O594" s="197"/>
      <c r="P594" s="197"/>
      <c r="Q594" s="197"/>
      <c r="R594" s="197"/>
      <c r="S594" s="197"/>
      <c r="T594" s="197"/>
      <c r="U594" s="197"/>
      <c r="V594" s="197"/>
      <c r="W594" s="197"/>
      <c r="X594" s="197"/>
      <c r="Y594" s="197"/>
      <c r="Z594" s="197"/>
      <c r="AA594" s="197"/>
      <c r="AB594" s="197"/>
      <c r="AC594" s="197"/>
      <c r="AD594" s="197"/>
      <c r="AE594" s="197"/>
      <c r="AF594" s="197"/>
      <c r="AG594" s="197"/>
      <c r="AH594" s="197"/>
      <c r="AI594" s="197"/>
      <c r="AJ594" s="252">
        <f>COUNTIF(H594:H598,"○")</f>
        <v>0</v>
      </c>
      <c r="AK594" s="459" t="str">
        <f>IF(AJ592=1,IF(AJ594&gt;0,"","該当する処理方法の黄色の枠内に○印を入力してください。"),"")</f>
        <v/>
      </c>
      <c r="AL594" s="459"/>
      <c r="AM594" s="459"/>
      <c r="AN594" s="459"/>
      <c r="AO594" s="459"/>
      <c r="AP594" s="459"/>
      <c r="AQ594" s="459"/>
      <c r="AR594" s="459"/>
      <c r="AS594" s="459"/>
      <c r="AT594" s="459"/>
      <c r="AU594" s="459"/>
      <c r="AV594" s="459"/>
      <c r="AW594" s="459"/>
      <c r="AX594" s="459"/>
      <c r="AY594" s="459"/>
      <c r="AZ594" s="459"/>
      <c r="BA594" s="459"/>
      <c r="BB594" s="459"/>
      <c r="BC594" s="459"/>
      <c r="BD594" s="459"/>
      <c r="BE594" s="459"/>
      <c r="BF594" s="459"/>
      <c r="BG594" s="459"/>
      <c r="BH594" s="459"/>
      <c r="BI594" s="459"/>
      <c r="BJ594" s="459"/>
    </row>
    <row r="595" spans="2:62" ht="14.25" customHeight="1" x14ac:dyDescent="0.15">
      <c r="B595" s="595"/>
      <c r="C595" s="495"/>
      <c r="D595" s="495"/>
      <c r="E595" s="495"/>
      <c r="F595" s="496"/>
      <c r="G595" s="197"/>
      <c r="H595" s="107"/>
      <c r="I595" s="84" t="s">
        <v>262</v>
      </c>
      <c r="J595" s="197"/>
      <c r="K595" s="197"/>
      <c r="L595" s="197"/>
      <c r="M595" s="197"/>
      <c r="N595" s="197"/>
      <c r="O595" s="197"/>
      <c r="P595" s="197"/>
      <c r="Q595" s="197"/>
      <c r="R595" s="197"/>
      <c r="S595" s="197"/>
      <c r="T595" s="197"/>
      <c r="U595" s="197"/>
      <c r="V595" s="197"/>
      <c r="W595" s="197"/>
      <c r="X595" s="197"/>
      <c r="Y595" s="197"/>
      <c r="Z595" s="197"/>
      <c r="AA595" s="197"/>
      <c r="AB595" s="197"/>
      <c r="AC595" s="197"/>
      <c r="AD595" s="197"/>
      <c r="AE595" s="197"/>
      <c r="AF595" s="197"/>
      <c r="AG595" s="197"/>
      <c r="AH595" s="197"/>
      <c r="AI595" s="197"/>
    </row>
    <row r="596" spans="2:62" ht="14.25" customHeight="1" x14ac:dyDescent="0.15">
      <c r="B596" s="595"/>
      <c r="C596" s="495"/>
      <c r="D596" s="495"/>
      <c r="E596" s="495"/>
      <c r="F596" s="496"/>
      <c r="G596" s="197"/>
      <c r="H596" s="107"/>
      <c r="I596" s="84" t="s">
        <v>263</v>
      </c>
      <c r="J596" s="197"/>
      <c r="K596" s="197"/>
      <c r="L596" s="197"/>
      <c r="M596" s="197"/>
      <c r="N596" s="197"/>
      <c r="O596" s="197"/>
      <c r="P596" s="197"/>
      <c r="Q596" s="197"/>
      <c r="R596" s="197"/>
      <c r="S596" s="197"/>
      <c r="T596" s="197"/>
      <c r="U596" s="197"/>
      <c r="V596" s="197"/>
      <c r="W596" s="197"/>
      <c r="X596" s="197"/>
      <c r="Y596" s="197"/>
      <c r="Z596" s="197"/>
      <c r="AA596" s="197"/>
      <c r="AB596" s="197"/>
      <c r="AC596" s="197"/>
      <c r="AD596" s="197"/>
      <c r="AE596" s="197"/>
      <c r="AF596" s="197"/>
      <c r="AG596" s="197"/>
      <c r="AH596" s="197"/>
      <c r="AI596" s="197"/>
    </row>
    <row r="597" spans="2:62" ht="14.25" customHeight="1" x14ac:dyDescent="0.15">
      <c r="B597" s="595"/>
      <c r="C597" s="495"/>
      <c r="D597" s="495"/>
      <c r="E597" s="495"/>
      <c r="F597" s="496"/>
      <c r="G597" s="197"/>
      <c r="H597" s="107"/>
      <c r="I597" s="84" t="s">
        <v>264</v>
      </c>
      <c r="J597" s="197"/>
      <c r="K597" s="197"/>
      <c r="L597" s="197"/>
      <c r="M597" s="197"/>
      <c r="N597" s="197"/>
      <c r="O597" s="197"/>
      <c r="P597" s="197"/>
      <c r="Q597" s="197"/>
      <c r="R597" s="197"/>
      <c r="S597" s="197"/>
      <c r="T597" s="197"/>
      <c r="U597" s="197"/>
      <c r="V597" s="197"/>
      <c r="W597" s="197"/>
      <c r="X597" s="197"/>
      <c r="Y597" s="197"/>
      <c r="Z597" s="197"/>
      <c r="AA597" s="197"/>
      <c r="AB597" s="197"/>
      <c r="AC597" s="197"/>
      <c r="AD597" s="197"/>
      <c r="AE597" s="197"/>
      <c r="AF597" s="197"/>
      <c r="AG597" s="197"/>
      <c r="AH597" s="197"/>
      <c r="AI597" s="197"/>
    </row>
    <row r="598" spans="2:62" ht="14.25" customHeight="1" x14ac:dyDescent="0.15">
      <c r="B598" s="595"/>
      <c r="C598" s="495"/>
      <c r="D598" s="495"/>
      <c r="E598" s="495"/>
      <c r="F598" s="496"/>
      <c r="G598" s="197"/>
      <c r="H598" s="107"/>
      <c r="I598" s="702" t="s">
        <v>259</v>
      </c>
      <c r="J598" s="703"/>
      <c r="K598" s="703"/>
      <c r="L598" s="703"/>
      <c r="M598" s="703"/>
      <c r="N598" s="703"/>
      <c r="O598" s="703"/>
      <c r="P598" s="703"/>
      <c r="Q598" s="703"/>
      <c r="R598" s="703"/>
      <c r="S598" s="322"/>
      <c r="T598" s="322"/>
      <c r="U598" s="322"/>
      <c r="V598" s="322"/>
      <c r="W598" s="322"/>
      <c r="X598" s="322"/>
      <c r="Y598" s="322"/>
      <c r="Z598" s="322"/>
      <c r="AA598" s="322"/>
      <c r="AB598" s="322"/>
      <c r="AC598" s="322"/>
      <c r="AD598" s="190"/>
      <c r="AE598" s="179" t="s">
        <v>118</v>
      </c>
      <c r="AF598" s="197"/>
      <c r="AG598" s="197"/>
      <c r="AH598" s="197"/>
      <c r="AI598" s="197"/>
      <c r="AK598" s="273" t="str">
        <f>IF(AJ592=1,"施設能力の黄色枠内に数値を入力してください。","")</f>
        <v/>
      </c>
      <c r="AL598" s="273"/>
      <c r="AM598" s="273"/>
      <c r="AN598" s="273"/>
      <c r="AO598" s="273"/>
      <c r="AP598" s="273"/>
      <c r="AQ598" s="273"/>
      <c r="AR598" s="273"/>
      <c r="AS598" s="273"/>
      <c r="AT598" s="273"/>
      <c r="AU598" s="273"/>
      <c r="AV598" s="273"/>
      <c r="AW598" s="273"/>
      <c r="AX598" s="273"/>
      <c r="AY598" s="273"/>
      <c r="AZ598" s="273"/>
      <c r="BA598" s="273"/>
      <c r="BB598" s="273"/>
      <c r="BC598" s="273"/>
      <c r="BD598" s="273"/>
      <c r="BE598" s="273"/>
      <c r="BF598" s="273"/>
      <c r="BG598" s="273"/>
      <c r="BH598" s="273"/>
      <c r="BI598" s="273"/>
      <c r="BJ598" s="273"/>
    </row>
    <row r="599" spans="2:62" ht="6.95" customHeight="1" x14ac:dyDescent="0.15">
      <c r="B599" s="596"/>
      <c r="C599" s="498"/>
      <c r="D599" s="498"/>
      <c r="E599" s="498"/>
      <c r="F599" s="499"/>
      <c r="G599" s="49"/>
      <c r="H599" s="49"/>
      <c r="I599" s="49"/>
      <c r="J599" s="49"/>
      <c r="K599" s="49"/>
      <c r="L599" s="49"/>
      <c r="M599" s="49"/>
      <c r="N599" s="49"/>
      <c r="O599" s="49"/>
      <c r="P599" s="49"/>
      <c r="Q599" s="49"/>
      <c r="R599" s="49"/>
      <c r="S599" s="49"/>
      <c r="T599" s="49"/>
      <c r="U599" s="49"/>
      <c r="V599" s="49"/>
      <c r="W599" s="49"/>
      <c r="X599" s="49"/>
      <c r="Y599" s="49"/>
      <c r="Z599" s="49"/>
      <c r="AA599" s="49"/>
      <c r="AB599" s="49"/>
      <c r="AC599" s="49"/>
      <c r="AD599" s="49"/>
      <c r="AE599" s="49"/>
      <c r="AF599" s="49"/>
      <c r="AG599" s="49"/>
      <c r="AH599" s="49"/>
      <c r="AI599" s="49"/>
    </row>
    <row r="600" spans="2:62" ht="14.25" customHeight="1" x14ac:dyDescent="0.15">
      <c r="B600" s="381" t="s">
        <v>44</v>
      </c>
      <c r="C600" s="494" t="s">
        <v>71</v>
      </c>
      <c r="D600" s="588"/>
      <c r="E600" s="588"/>
      <c r="F600" s="588"/>
      <c r="G600" s="582"/>
      <c r="H600" s="333"/>
      <c r="I600" s="334"/>
      <c r="J600" s="334"/>
      <c r="K600" s="334"/>
      <c r="L600" s="334"/>
      <c r="M600" s="334"/>
      <c r="N600" s="334"/>
      <c r="O600" s="334"/>
      <c r="P600" s="337" t="s">
        <v>57</v>
      </c>
      <c r="Q600" s="337"/>
      <c r="R600" s="338"/>
      <c r="S600" s="494" t="s">
        <v>43</v>
      </c>
      <c r="T600" s="588"/>
      <c r="U600" s="588"/>
      <c r="V600" s="588"/>
      <c r="W600" s="582"/>
      <c r="X600" s="289"/>
      <c r="Y600" s="290"/>
      <c r="Z600" s="290"/>
      <c r="AA600" s="290"/>
      <c r="AB600" s="290"/>
      <c r="AC600" s="290"/>
      <c r="AD600" s="290"/>
      <c r="AE600" s="290"/>
      <c r="AF600" s="290"/>
      <c r="AG600" s="337" t="s">
        <v>74</v>
      </c>
      <c r="AH600" s="337"/>
      <c r="AI600" s="343"/>
      <c r="AK600" s="274" t="str">
        <f>IF(AJ592=1,IF((X600+X602)&gt;0,IF(X600&lt;X602,"「時間当たり処理能力」が「日当たり処理能力」よりも大きいです。修正してください。",""),"同一敷地内に破砕・焼却設備が複数ある場合は、処理能力は合計値を入力してください。"),"")</f>
        <v/>
      </c>
      <c r="AL600" s="274"/>
      <c r="AM600" s="274"/>
      <c r="AN600" s="274"/>
      <c r="AO600" s="274"/>
      <c r="AP600" s="274"/>
      <c r="AQ600" s="274"/>
      <c r="AR600" s="274"/>
      <c r="AS600" s="274"/>
      <c r="AT600" s="274"/>
      <c r="AU600" s="274"/>
      <c r="AV600" s="274"/>
      <c r="AW600" s="274"/>
      <c r="AX600" s="274"/>
      <c r="AY600" s="274"/>
      <c r="AZ600" s="274"/>
      <c r="BA600" s="274"/>
      <c r="BB600" s="274"/>
      <c r="BC600" s="274"/>
      <c r="BD600" s="274"/>
      <c r="BE600" s="274"/>
      <c r="BF600" s="274"/>
      <c r="BG600" s="274"/>
      <c r="BH600" s="274"/>
      <c r="BI600" s="274"/>
      <c r="BJ600" s="274"/>
    </row>
    <row r="601" spans="2:62" x14ac:dyDescent="0.15">
      <c r="B601" s="381"/>
      <c r="C601" s="587"/>
      <c r="D601" s="588"/>
      <c r="E601" s="588"/>
      <c r="F601" s="588"/>
      <c r="G601" s="582"/>
      <c r="H601" s="333"/>
      <c r="I601" s="334"/>
      <c r="J601" s="334"/>
      <c r="K601" s="334"/>
      <c r="L601" s="334"/>
      <c r="M601" s="334"/>
      <c r="N601" s="334"/>
      <c r="O601" s="334"/>
      <c r="P601" s="337"/>
      <c r="Q601" s="337"/>
      <c r="R601" s="338"/>
      <c r="S601" s="587"/>
      <c r="T601" s="588"/>
      <c r="U601" s="588"/>
      <c r="V601" s="588"/>
      <c r="W601" s="582"/>
      <c r="X601" s="289"/>
      <c r="Y601" s="290"/>
      <c r="Z601" s="290"/>
      <c r="AA601" s="290"/>
      <c r="AB601" s="290"/>
      <c r="AC601" s="290"/>
      <c r="AD601" s="290"/>
      <c r="AE601" s="290"/>
      <c r="AF601" s="290"/>
      <c r="AG601" s="337"/>
      <c r="AH601" s="337"/>
      <c r="AI601" s="343"/>
      <c r="AK601" s="274"/>
      <c r="AL601" s="274"/>
      <c r="AM601" s="274"/>
      <c r="AN601" s="274"/>
      <c r="AO601" s="274"/>
      <c r="AP601" s="274"/>
      <c r="AQ601" s="274"/>
      <c r="AR601" s="274"/>
      <c r="AS601" s="274"/>
      <c r="AT601" s="274"/>
      <c r="AU601" s="274"/>
      <c r="AV601" s="274"/>
      <c r="AW601" s="274"/>
      <c r="AX601" s="274"/>
      <c r="AY601" s="274"/>
      <c r="AZ601" s="274"/>
      <c r="BA601" s="274"/>
      <c r="BB601" s="274"/>
      <c r="BC601" s="274"/>
      <c r="BD601" s="274"/>
      <c r="BE601" s="274"/>
      <c r="BF601" s="274"/>
      <c r="BG601" s="274"/>
      <c r="BH601" s="274"/>
      <c r="BI601" s="274"/>
      <c r="BJ601" s="274"/>
    </row>
    <row r="602" spans="2:62" x14ac:dyDescent="0.15">
      <c r="B602" s="381"/>
      <c r="C602" s="587"/>
      <c r="D602" s="588"/>
      <c r="E602" s="588"/>
      <c r="F602" s="588"/>
      <c r="G602" s="582"/>
      <c r="H602" s="333"/>
      <c r="I602" s="334"/>
      <c r="J602" s="334"/>
      <c r="K602" s="334"/>
      <c r="L602" s="334"/>
      <c r="M602" s="334"/>
      <c r="N602" s="334"/>
      <c r="O602" s="334"/>
      <c r="P602" s="337"/>
      <c r="Q602" s="337"/>
      <c r="R602" s="338"/>
      <c r="S602" s="587"/>
      <c r="T602" s="588"/>
      <c r="U602" s="588"/>
      <c r="V602" s="588"/>
      <c r="W602" s="582"/>
      <c r="X602" s="344"/>
      <c r="Y602" s="345"/>
      <c r="Z602" s="345"/>
      <c r="AA602" s="345"/>
      <c r="AB602" s="345"/>
      <c r="AC602" s="345"/>
      <c r="AD602" s="345"/>
      <c r="AE602" s="345"/>
      <c r="AF602" s="345"/>
      <c r="AG602" s="346" t="s">
        <v>99</v>
      </c>
      <c r="AH602" s="346"/>
      <c r="AI602" s="347"/>
      <c r="AK602" s="258"/>
      <c r="AL602" s="258"/>
      <c r="AM602" s="258"/>
      <c r="AN602" s="258"/>
      <c r="AO602" s="258"/>
      <c r="AP602" s="258"/>
      <c r="AQ602" s="258"/>
      <c r="AR602" s="258"/>
      <c r="AS602" s="258"/>
      <c r="AT602" s="258"/>
      <c r="AU602" s="258"/>
      <c r="AV602" s="258"/>
      <c r="AW602" s="258"/>
      <c r="AX602" s="258"/>
      <c r="AY602" s="258"/>
      <c r="AZ602" s="258"/>
      <c r="BA602" s="258"/>
      <c r="BB602" s="258"/>
      <c r="BC602" s="258"/>
      <c r="BD602" s="258"/>
      <c r="BE602" s="258"/>
      <c r="BF602" s="258"/>
      <c r="BG602" s="258"/>
      <c r="BH602" s="258"/>
      <c r="BI602" s="258"/>
      <c r="BJ602" s="258"/>
    </row>
    <row r="603" spans="2:62" x14ac:dyDescent="0.15">
      <c r="B603" s="382"/>
      <c r="C603" s="589"/>
      <c r="D603" s="590"/>
      <c r="E603" s="590"/>
      <c r="F603" s="590"/>
      <c r="G603" s="584"/>
      <c r="H603" s="335"/>
      <c r="I603" s="336"/>
      <c r="J603" s="336"/>
      <c r="K603" s="336"/>
      <c r="L603" s="336"/>
      <c r="M603" s="336"/>
      <c r="N603" s="336"/>
      <c r="O603" s="336"/>
      <c r="P603" s="339"/>
      <c r="Q603" s="339"/>
      <c r="R603" s="340"/>
      <c r="S603" s="589"/>
      <c r="T603" s="590"/>
      <c r="U603" s="590"/>
      <c r="V603" s="590"/>
      <c r="W603" s="584"/>
      <c r="X603" s="472"/>
      <c r="Y603" s="473"/>
      <c r="Z603" s="473"/>
      <c r="AA603" s="473"/>
      <c r="AB603" s="473"/>
      <c r="AC603" s="473"/>
      <c r="AD603" s="473"/>
      <c r="AE603" s="473"/>
      <c r="AF603" s="473"/>
      <c r="AG603" s="339"/>
      <c r="AH603" s="339"/>
      <c r="AI603" s="360"/>
    </row>
    <row r="604" spans="2:62" ht="24" customHeight="1" x14ac:dyDescent="0.15">
      <c r="B604" s="293" t="s">
        <v>295</v>
      </c>
      <c r="C604" s="294"/>
      <c r="D604" s="294"/>
      <c r="E604" s="294"/>
      <c r="F604" s="294"/>
      <c r="G604" s="294"/>
      <c r="H604" s="294"/>
      <c r="I604" s="294"/>
      <c r="J604" s="294"/>
      <c r="K604" s="294"/>
      <c r="L604" s="294"/>
      <c r="M604" s="294"/>
      <c r="N604" s="294"/>
      <c r="O604" s="294"/>
      <c r="P604" s="294"/>
      <c r="Q604" s="294"/>
      <c r="R604" s="294"/>
      <c r="S604" s="294"/>
      <c r="T604" s="294"/>
      <c r="U604" s="294"/>
      <c r="V604" s="294"/>
      <c r="W604" s="294"/>
      <c r="X604" s="294"/>
      <c r="Y604" s="294"/>
      <c r="Z604" s="294"/>
      <c r="AA604" s="294"/>
      <c r="AB604" s="294"/>
      <c r="AC604" s="294"/>
      <c r="AD604" s="294"/>
      <c r="AE604" s="294"/>
      <c r="AF604" s="294"/>
      <c r="AG604" s="294"/>
      <c r="AH604" s="294"/>
      <c r="AI604" s="295"/>
      <c r="AK604" s="274" t="str">
        <f>IF(AJ592=1,IF((C608+C611)&gt;0,"","令和６年度の実績値を黄色の枠内に入力してください。小数点以下は四捨五入し整数値を入力してください。ピンク色の枠は自動で計算されるため、入力不要です。"),"")</f>
        <v/>
      </c>
      <c r="AL604" s="274"/>
      <c r="AM604" s="274"/>
      <c r="AN604" s="274"/>
      <c r="AO604" s="274"/>
      <c r="AP604" s="274"/>
      <c r="AQ604" s="274"/>
      <c r="AR604" s="274"/>
      <c r="AS604" s="274"/>
      <c r="AT604" s="274"/>
      <c r="AU604" s="274"/>
      <c r="AV604" s="274"/>
      <c r="AW604" s="274"/>
      <c r="AX604" s="274"/>
      <c r="AY604" s="274"/>
      <c r="AZ604" s="274"/>
      <c r="BA604" s="274"/>
      <c r="BB604" s="274"/>
      <c r="BC604" s="274"/>
      <c r="BD604" s="274"/>
      <c r="BE604" s="274"/>
      <c r="BF604" s="274"/>
      <c r="BG604" s="274"/>
      <c r="BH604" s="274"/>
      <c r="BI604" s="274"/>
      <c r="BJ604" s="274"/>
    </row>
    <row r="605" spans="2:62" ht="15" customHeight="1" x14ac:dyDescent="0.15">
      <c r="B605" s="25"/>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K605" s="274"/>
      <c r="AL605" s="274"/>
      <c r="AM605" s="274"/>
      <c r="AN605" s="274"/>
      <c r="AO605" s="274"/>
      <c r="AP605" s="274"/>
      <c r="AQ605" s="274"/>
      <c r="AR605" s="274"/>
      <c r="AS605" s="274"/>
      <c r="AT605" s="274"/>
      <c r="AU605" s="274"/>
      <c r="AV605" s="274"/>
      <c r="AW605" s="274"/>
      <c r="AX605" s="274"/>
      <c r="AY605" s="274"/>
      <c r="AZ605" s="274"/>
      <c r="BA605" s="274"/>
      <c r="BB605" s="274"/>
      <c r="BC605" s="274"/>
      <c r="BD605" s="274"/>
      <c r="BE605" s="274"/>
      <c r="BF605" s="274"/>
      <c r="BG605" s="274"/>
      <c r="BH605" s="274"/>
      <c r="BI605" s="274"/>
      <c r="BJ605" s="274"/>
    </row>
    <row r="606" spans="2:62" ht="15" customHeight="1" x14ac:dyDescent="0.15">
      <c r="B606" s="25"/>
      <c r="C606" s="13"/>
      <c r="D606" s="13"/>
      <c r="E606" s="26"/>
      <c r="F606" s="26"/>
      <c r="G606" s="13"/>
      <c r="H606" s="13"/>
      <c r="I606" s="13"/>
      <c r="J606" s="13"/>
      <c r="K606" s="13"/>
      <c r="L606" s="13"/>
      <c r="M606" s="13"/>
      <c r="N606" s="13"/>
      <c r="O606" s="30" t="s">
        <v>122</v>
      </c>
      <c r="P606" s="13"/>
      <c r="Q606" s="13"/>
      <c r="R606" s="13"/>
      <c r="S606" s="13"/>
      <c r="T606" s="13"/>
      <c r="U606" s="13"/>
      <c r="V606" s="13"/>
      <c r="W606" s="13"/>
      <c r="X606" s="13"/>
      <c r="Y606" s="13"/>
      <c r="Z606" s="13"/>
      <c r="AA606" s="13"/>
      <c r="AB606" s="13"/>
      <c r="AC606" s="13"/>
      <c r="AD606" s="113"/>
      <c r="AE606" s="399" t="s">
        <v>285</v>
      </c>
      <c r="AF606" s="299"/>
      <c r="AG606" s="299"/>
      <c r="AH606" s="299"/>
      <c r="AI606" s="400"/>
      <c r="AK606" s="274"/>
      <c r="AL606" s="274"/>
      <c r="AM606" s="274"/>
      <c r="AN606" s="274"/>
      <c r="AO606" s="274"/>
      <c r="AP606" s="274"/>
      <c r="AQ606" s="274"/>
      <c r="AR606" s="274"/>
      <c r="AS606" s="274"/>
      <c r="AT606" s="274"/>
      <c r="AU606" s="274"/>
      <c r="AV606" s="274"/>
      <c r="AW606" s="274"/>
      <c r="AX606" s="274"/>
      <c r="AY606" s="274"/>
      <c r="AZ606" s="274"/>
      <c r="BA606" s="274"/>
      <c r="BB606" s="274"/>
      <c r="BC606" s="274"/>
      <c r="BD606" s="274"/>
      <c r="BE606" s="274"/>
      <c r="BF606" s="274"/>
      <c r="BG606" s="274"/>
      <c r="BH606" s="274"/>
      <c r="BI606" s="274"/>
      <c r="BJ606" s="274"/>
    </row>
    <row r="607" spans="2:62" ht="15" customHeight="1" x14ac:dyDescent="0.15">
      <c r="B607" s="25"/>
      <c r="C607" s="474" t="s">
        <v>45</v>
      </c>
      <c r="D607" s="395"/>
      <c r="E607" s="395"/>
      <c r="F607" s="395"/>
      <c r="G607" s="395"/>
      <c r="H607" s="396"/>
      <c r="I607" s="13"/>
      <c r="J607" s="13"/>
      <c r="K607" s="13"/>
      <c r="L607" s="13"/>
      <c r="M607" s="13"/>
      <c r="N607" s="474" t="s">
        <v>123</v>
      </c>
      <c r="O607" s="395"/>
      <c r="P607" s="395"/>
      <c r="Q607" s="395"/>
      <c r="R607" s="395"/>
      <c r="S607" s="396"/>
      <c r="T607" s="13"/>
      <c r="U607" s="13"/>
      <c r="V607" s="13"/>
      <c r="W607" s="298" t="s">
        <v>381</v>
      </c>
      <c r="X607" s="297"/>
      <c r="Y607" s="297"/>
      <c r="Z607" s="297"/>
      <c r="AA607" s="297"/>
      <c r="AB607" s="401"/>
      <c r="AC607" s="111"/>
      <c r="AD607" s="112"/>
      <c r="AE607" s="483"/>
      <c r="AF607" s="484"/>
      <c r="AG607" s="484"/>
      <c r="AH607" s="373" t="s">
        <v>286</v>
      </c>
      <c r="AI607" s="374"/>
      <c r="AK607" s="459"/>
      <c r="AL607" s="459"/>
      <c r="AM607" s="459"/>
      <c r="AN607" s="459"/>
      <c r="AO607" s="459"/>
      <c r="AP607" s="459"/>
      <c r="AQ607" s="459"/>
      <c r="AR607" s="459"/>
      <c r="AS607" s="459"/>
      <c r="AT607" s="459"/>
      <c r="AU607" s="459"/>
      <c r="AV607" s="459"/>
      <c r="AW607" s="459"/>
      <c r="AX607" s="459"/>
      <c r="AY607" s="459"/>
      <c r="AZ607" s="459"/>
      <c r="BA607" s="459"/>
      <c r="BB607" s="459"/>
      <c r="BC607" s="459"/>
      <c r="BD607" s="459"/>
      <c r="BE607" s="459"/>
      <c r="BF607" s="459"/>
      <c r="BG607" s="459"/>
      <c r="BH607" s="459"/>
      <c r="BI607" s="459"/>
      <c r="BJ607" s="459"/>
    </row>
    <row r="608" spans="2:62" ht="15" customHeight="1" x14ac:dyDescent="0.15">
      <c r="B608" s="25"/>
      <c r="C608" s="282"/>
      <c r="D608" s="283"/>
      <c r="E608" s="283"/>
      <c r="F608" s="280" t="s">
        <v>73</v>
      </c>
      <c r="G608" s="280"/>
      <c r="H608" s="281"/>
      <c r="I608" s="27"/>
      <c r="J608" s="13"/>
      <c r="K608" s="13"/>
      <c r="L608" s="13"/>
      <c r="M608" s="13"/>
      <c r="N608" s="282"/>
      <c r="O608" s="283"/>
      <c r="P608" s="283"/>
      <c r="Q608" s="280" t="s">
        <v>76</v>
      </c>
      <c r="R608" s="280"/>
      <c r="S608" s="281"/>
      <c r="T608" s="13"/>
      <c r="U608" s="13"/>
      <c r="V608" s="28"/>
      <c r="W608" s="282"/>
      <c r="X608" s="283"/>
      <c r="Y608" s="283"/>
      <c r="Z608" s="280" t="s">
        <v>76</v>
      </c>
      <c r="AA608" s="280"/>
      <c r="AB608" s="281"/>
      <c r="AC608" s="110"/>
      <c r="AD608" s="111"/>
      <c r="AE608" s="399" t="s">
        <v>287</v>
      </c>
      <c r="AF608" s="299"/>
      <c r="AG608" s="299"/>
      <c r="AH608" s="299"/>
      <c r="AI608" s="400"/>
    </row>
    <row r="609" spans="2:62" ht="15" customHeight="1" x14ac:dyDescent="0.15">
      <c r="B609" s="25"/>
      <c r="C609" s="13"/>
      <c r="D609" s="13"/>
      <c r="E609" s="26" t="s">
        <v>280</v>
      </c>
      <c r="F609" s="13"/>
      <c r="G609" s="13"/>
      <c r="H609" s="13"/>
      <c r="I609" s="181"/>
      <c r="J609" s="13"/>
      <c r="K609" s="13"/>
      <c r="L609" s="33"/>
      <c r="M609" s="13"/>
      <c r="N609" s="28"/>
      <c r="O609" s="13"/>
      <c r="P609" s="13"/>
      <c r="Q609" s="13"/>
      <c r="R609" s="13"/>
      <c r="S609" s="13"/>
      <c r="T609" s="13"/>
      <c r="U609" s="13"/>
      <c r="V609" s="164"/>
      <c r="W609" s="13"/>
      <c r="X609" s="13"/>
      <c r="Y609" s="13"/>
      <c r="Z609" s="13"/>
      <c r="AA609" s="13"/>
      <c r="AB609" s="13"/>
      <c r="AC609" s="13"/>
      <c r="AD609" s="133"/>
      <c r="AE609" s="483"/>
      <c r="AF609" s="484"/>
      <c r="AG609" s="484"/>
      <c r="AH609" s="373" t="s">
        <v>286</v>
      </c>
      <c r="AI609" s="374"/>
      <c r="AK609" s="274" t="str">
        <f>IF(M625&lt;0,"「③次年度ｽﾄｯｸ量」がマイナスです。他の値を修正してください。","")</f>
        <v/>
      </c>
      <c r="AL609" s="274"/>
      <c r="AM609" s="274"/>
      <c r="AN609" s="274"/>
      <c r="AO609" s="274"/>
      <c r="AP609" s="274"/>
      <c r="AQ609" s="274"/>
      <c r="AR609" s="274"/>
      <c r="AS609" s="274"/>
      <c r="AT609" s="274"/>
      <c r="AU609" s="274"/>
      <c r="AV609" s="274"/>
      <c r="AW609" s="274"/>
      <c r="AX609" s="274"/>
      <c r="AY609" s="274"/>
      <c r="AZ609" s="274"/>
      <c r="BA609" s="274"/>
      <c r="BB609" s="274"/>
      <c r="BC609" s="274"/>
      <c r="BD609" s="274"/>
      <c r="BE609" s="274"/>
      <c r="BF609" s="274"/>
      <c r="BG609" s="274"/>
      <c r="BH609" s="274"/>
      <c r="BI609" s="274"/>
      <c r="BJ609" s="274"/>
    </row>
    <row r="610" spans="2:62" ht="15" customHeight="1" x14ac:dyDescent="0.15">
      <c r="B610" s="25"/>
      <c r="C610" s="296" t="s">
        <v>75</v>
      </c>
      <c r="D610" s="297"/>
      <c r="E610" s="297"/>
      <c r="F610" s="297"/>
      <c r="G610" s="297"/>
      <c r="H610" s="401"/>
      <c r="I610" s="15"/>
      <c r="J610" s="164"/>
      <c r="K610" s="15"/>
      <c r="L610" s="415" t="s">
        <v>294</v>
      </c>
      <c r="M610" s="13"/>
      <c r="N610" s="22"/>
      <c r="O610" s="625"/>
      <c r="P610" s="625"/>
      <c r="Q610" s="625"/>
      <c r="R610" s="625"/>
      <c r="S610" s="625"/>
      <c r="T610" s="625"/>
      <c r="U610" s="13"/>
      <c r="V610" s="164"/>
      <c r="W610" s="296" t="s">
        <v>382</v>
      </c>
      <c r="X610" s="297"/>
      <c r="Y610" s="297"/>
      <c r="Z610" s="297"/>
      <c r="AA610" s="297"/>
      <c r="AB610" s="401"/>
      <c r="AC610" s="133"/>
      <c r="AD610" s="113"/>
      <c r="AE610" s="399" t="s">
        <v>288</v>
      </c>
      <c r="AF610" s="299"/>
      <c r="AG610" s="299"/>
      <c r="AH610" s="299"/>
      <c r="AI610" s="400"/>
      <c r="AK610" s="274"/>
      <c r="AL610" s="274"/>
      <c r="AM610" s="274"/>
      <c r="AN610" s="274"/>
      <c r="AO610" s="274"/>
      <c r="AP610" s="274"/>
      <c r="AQ610" s="274"/>
      <c r="AR610" s="274"/>
      <c r="AS610" s="274"/>
      <c r="AT610" s="274"/>
      <c r="AU610" s="274"/>
      <c r="AV610" s="274"/>
      <c r="AW610" s="274"/>
      <c r="AX610" s="274"/>
      <c r="AY610" s="274"/>
      <c r="AZ610" s="274"/>
      <c r="BA610" s="274"/>
      <c r="BB610" s="274"/>
      <c r="BC610" s="274"/>
      <c r="BD610" s="274"/>
      <c r="BE610" s="274"/>
      <c r="BF610" s="274"/>
      <c r="BG610" s="274"/>
      <c r="BH610" s="274"/>
      <c r="BI610" s="274"/>
      <c r="BJ610" s="274"/>
    </row>
    <row r="611" spans="2:62" ht="15" customHeight="1" x14ac:dyDescent="0.15">
      <c r="B611" s="25"/>
      <c r="C611" s="282"/>
      <c r="D611" s="283"/>
      <c r="E611" s="283"/>
      <c r="F611" s="280" t="s">
        <v>76</v>
      </c>
      <c r="G611" s="280"/>
      <c r="H611" s="281"/>
      <c r="I611" s="28"/>
      <c r="J611" s="27"/>
      <c r="K611" s="13"/>
      <c r="L611" s="416"/>
      <c r="M611" s="17"/>
      <c r="N611" s="28"/>
      <c r="O611" s="397"/>
      <c r="P611" s="397"/>
      <c r="Q611" s="397"/>
      <c r="R611" s="398"/>
      <c r="S611" s="398"/>
      <c r="T611" s="398"/>
      <c r="U611" s="17"/>
      <c r="V611" s="39"/>
      <c r="W611" s="282"/>
      <c r="X611" s="283"/>
      <c r="Y611" s="283"/>
      <c r="Z611" s="280" t="s">
        <v>76</v>
      </c>
      <c r="AA611" s="280"/>
      <c r="AB611" s="281"/>
      <c r="AC611" s="110"/>
      <c r="AD611" s="112"/>
      <c r="AE611" s="375"/>
      <c r="AF611" s="376"/>
      <c r="AG611" s="376"/>
      <c r="AH611" s="373" t="s">
        <v>286</v>
      </c>
      <c r="AI611" s="374"/>
    </row>
    <row r="612" spans="2:62" ht="15" customHeight="1" x14ac:dyDescent="0.15">
      <c r="B612" s="25"/>
      <c r="C612" s="30" t="s">
        <v>100</v>
      </c>
      <c r="D612" s="30"/>
      <c r="E612" s="30"/>
      <c r="F612" s="13"/>
      <c r="G612" s="13"/>
      <c r="H612" s="13"/>
      <c r="I612" s="13"/>
      <c r="J612" s="181"/>
      <c r="K612" s="13"/>
      <c r="L612" s="417"/>
      <c r="M612" s="13"/>
      <c r="N612" s="164"/>
      <c r="O612" s="13"/>
      <c r="P612" s="13"/>
      <c r="Q612" s="13"/>
      <c r="R612" s="13"/>
      <c r="S612" s="13"/>
      <c r="T612" s="13"/>
      <c r="U612" s="13"/>
      <c r="V612" s="164"/>
      <c r="W612" s="13"/>
      <c r="X612" s="13"/>
      <c r="Y612" s="13"/>
      <c r="Z612" s="13"/>
      <c r="AA612" s="13"/>
      <c r="AB612" s="13"/>
      <c r="AC612" s="181"/>
      <c r="AD612" s="164"/>
      <c r="AE612" s="399" t="s">
        <v>289</v>
      </c>
      <c r="AF612" s="299"/>
      <c r="AG612" s="299"/>
      <c r="AH612" s="299"/>
      <c r="AI612" s="400"/>
      <c r="AK612" s="274" t="str">
        <f>IF(C611=(G613+G614),"","「②受入実績」と「受入品目の内訳」の合計を一致させてください。")</f>
        <v/>
      </c>
      <c r="AL612" s="274"/>
      <c r="AM612" s="274"/>
      <c r="AN612" s="274"/>
      <c r="AO612" s="274"/>
      <c r="AP612" s="274"/>
      <c r="AQ612" s="274"/>
      <c r="AR612" s="274"/>
      <c r="AS612" s="274"/>
      <c r="AT612" s="274"/>
      <c r="AU612" s="274"/>
      <c r="AV612" s="274"/>
      <c r="AW612" s="274"/>
      <c r="AX612" s="274"/>
      <c r="AY612" s="274"/>
      <c r="AZ612" s="274"/>
      <c r="BA612" s="274"/>
      <c r="BB612" s="274"/>
      <c r="BC612" s="274"/>
      <c r="BD612" s="274"/>
      <c r="BE612" s="274"/>
      <c r="BF612" s="274"/>
      <c r="BG612" s="274"/>
      <c r="BH612" s="274"/>
      <c r="BI612" s="274"/>
      <c r="BJ612" s="274"/>
    </row>
    <row r="613" spans="2:62" ht="15" customHeight="1" x14ac:dyDescent="0.15">
      <c r="B613" s="25"/>
      <c r="C613" s="380" t="s">
        <v>120</v>
      </c>
      <c r="D613" s="380"/>
      <c r="E613" s="380"/>
      <c r="F613" s="380"/>
      <c r="G613" s="334"/>
      <c r="H613" s="334"/>
      <c r="I613" s="334"/>
      <c r="J613" s="37" t="s">
        <v>96</v>
      </c>
      <c r="K613" s="13"/>
      <c r="L613" s="218"/>
      <c r="M613" s="13"/>
      <c r="N613" s="164"/>
      <c r="O613" s="296" t="s">
        <v>124</v>
      </c>
      <c r="P613" s="297"/>
      <c r="Q613" s="297"/>
      <c r="R613" s="297"/>
      <c r="S613" s="297"/>
      <c r="T613" s="401"/>
      <c r="U613" s="13"/>
      <c r="V613" s="164"/>
      <c r="W613" s="298" t="s">
        <v>383</v>
      </c>
      <c r="X613" s="413"/>
      <c r="Y613" s="413"/>
      <c r="Z613" s="413"/>
      <c r="AA613" s="413"/>
      <c r="AB613" s="414"/>
      <c r="AC613" s="201"/>
      <c r="AD613" s="115"/>
      <c r="AE613" s="375"/>
      <c r="AF613" s="376"/>
      <c r="AG613" s="376"/>
      <c r="AH613" s="373" t="s">
        <v>286</v>
      </c>
      <c r="AI613" s="374"/>
      <c r="AK613" s="274"/>
      <c r="AL613" s="274"/>
      <c r="AM613" s="274"/>
      <c r="AN613" s="274"/>
      <c r="AO613" s="274"/>
      <c r="AP613" s="274"/>
      <c r="AQ613" s="274"/>
      <c r="AR613" s="274"/>
      <c r="AS613" s="274"/>
      <c r="AT613" s="274"/>
      <c r="AU613" s="274"/>
      <c r="AV613" s="274"/>
      <c r="AW613" s="274"/>
      <c r="AX613" s="274"/>
      <c r="AY613" s="274"/>
      <c r="AZ613" s="274"/>
      <c r="BA613" s="274"/>
      <c r="BB613" s="274"/>
      <c r="BC613" s="274"/>
      <c r="BD613" s="274"/>
      <c r="BE613" s="274"/>
      <c r="BF613" s="274"/>
      <c r="BG613" s="274"/>
      <c r="BH613" s="274"/>
      <c r="BI613" s="274"/>
      <c r="BJ613" s="274"/>
    </row>
    <row r="614" spans="2:62" ht="15" customHeight="1" x14ac:dyDescent="0.15">
      <c r="B614" s="25"/>
      <c r="C614" s="380" t="s">
        <v>121</v>
      </c>
      <c r="D614" s="380"/>
      <c r="E614" s="380"/>
      <c r="F614" s="380"/>
      <c r="G614" s="421"/>
      <c r="H614" s="421"/>
      <c r="I614" s="421"/>
      <c r="J614" s="37" t="s">
        <v>96</v>
      </c>
      <c r="K614" s="13"/>
      <c r="L614" s="219"/>
      <c r="M614" s="13"/>
      <c r="N614" s="39"/>
      <c r="O614" s="282"/>
      <c r="P614" s="283"/>
      <c r="Q614" s="283"/>
      <c r="R614" s="422" t="s">
        <v>76</v>
      </c>
      <c r="S614" s="422"/>
      <c r="T614" s="423"/>
      <c r="U614" s="13"/>
      <c r="V614" s="39"/>
      <c r="W614" s="282"/>
      <c r="X614" s="283"/>
      <c r="Y614" s="283"/>
      <c r="Z614" s="280" t="s">
        <v>76</v>
      </c>
      <c r="AA614" s="280"/>
      <c r="AB614" s="281"/>
      <c r="AC614" s="110"/>
      <c r="AD614" s="13"/>
      <c r="AE614" s="399" t="s">
        <v>290</v>
      </c>
      <c r="AF614" s="299"/>
      <c r="AG614" s="299"/>
      <c r="AH614" s="299"/>
      <c r="AI614" s="400"/>
    </row>
    <row r="615" spans="2:62" ht="15" customHeight="1" x14ac:dyDescent="0.15">
      <c r="B615" s="53"/>
      <c r="C615" s="54"/>
      <c r="D615" s="54"/>
      <c r="E615" s="54"/>
      <c r="F615" s="54"/>
      <c r="G615" s="196"/>
      <c r="H615" s="196"/>
      <c r="I615" s="196"/>
      <c r="J615" s="37"/>
      <c r="K615" s="13"/>
      <c r="L615" s="219"/>
      <c r="M615" s="13"/>
      <c r="N615" s="164"/>
      <c r="O615" s="13"/>
      <c r="P615" s="13"/>
      <c r="Q615" s="13"/>
      <c r="R615" s="13"/>
      <c r="S615" s="13"/>
      <c r="T615" s="13"/>
      <c r="U615" s="13"/>
      <c r="V615" s="164"/>
      <c r="W615" s="13"/>
      <c r="X615" s="13"/>
      <c r="Y615" s="13"/>
      <c r="Z615" s="13"/>
      <c r="AA615" s="13"/>
      <c r="AB615" s="13"/>
      <c r="AC615" s="13"/>
      <c r="AD615" s="39"/>
      <c r="AE615" s="375"/>
      <c r="AF615" s="376"/>
      <c r="AG615" s="376"/>
      <c r="AH615" s="373" t="s">
        <v>286</v>
      </c>
      <c r="AI615" s="374"/>
    </row>
    <row r="616" spans="2:62" ht="15" customHeight="1" x14ac:dyDescent="0.15">
      <c r="B616" s="25"/>
      <c r="C616" s="188"/>
      <c r="D616" s="188"/>
      <c r="E616" s="188"/>
      <c r="F616" s="188"/>
      <c r="G616" s="196"/>
      <c r="H616" s="196"/>
      <c r="I616" s="196"/>
      <c r="J616" s="37"/>
      <c r="K616" s="13"/>
      <c r="L616" s="219"/>
      <c r="M616" s="13"/>
      <c r="N616" s="43"/>
      <c r="O616" s="623" t="s">
        <v>224</v>
      </c>
      <c r="P616" s="527"/>
      <c r="Q616" s="527"/>
      <c r="R616" s="527"/>
      <c r="S616" s="527"/>
      <c r="T616" s="624"/>
      <c r="U616" s="13"/>
      <c r="V616" s="164"/>
      <c r="W616" s="298" t="s">
        <v>384</v>
      </c>
      <c r="X616" s="413"/>
      <c r="Y616" s="413"/>
      <c r="Z616" s="413"/>
      <c r="AA616" s="413"/>
      <c r="AB616" s="414"/>
      <c r="AC616" s="133"/>
      <c r="AD616" s="43"/>
      <c r="AE616" s="399" t="s">
        <v>291</v>
      </c>
      <c r="AF616" s="299"/>
      <c r="AG616" s="299"/>
      <c r="AH616" s="299"/>
      <c r="AI616" s="400"/>
    </row>
    <row r="617" spans="2:62" ht="15" customHeight="1" x14ac:dyDescent="0.15">
      <c r="B617" s="25"/>
      <c r="C617" s="13"/>
      <c r="D617" s="13"/>
      <c r="E617" s="13"/>
      <c r="F617" s="13"/>
      <c r="G617" s="13"/>
      <c r="H617" s="13"/>
      <c r="I617" s="13"/>
      <c r="J617" s="13"/>
      <c r="K617" s="164"/>
      <c r="L617" s="219"/>
      <c r="M617" s="13"/>
      <c r="N617" s="143"/>
      <c r="O617" s="282"/>
      <c r="P617" s="283"/>
      <c r="Q617" s="283"/>
      <c r="R617" s="422" t="s">
        <v>76</v>
      </c>
      <c r="S617" s="422"/>
      <c r="T617" s="423"/>
      <c r="U617" s="143"/>
      <c r="V617" s="39"/>
      <c r="W617" s="282"/>
      <c r="X617" s="283"/>
      <c r="Y617" s="283"/>
      <c r="Z617" s="280" t="s">
        <v>76</v>
      </c>
      <c r="AA617" s="280"/>
      <c r="AB617" s="281"/>
      <c r="AC617" s="133"/>
      <c r="AD617" s="13"/>
      <c r="AE617" s="375"/>
      <c r="AF617" s="376"/>
      <c r="AG617" s="376"/>
      <c r="AH617" s="373" t="s">
        <v>286</v>
      </c>
      <c r="AI617" s="374"/>
    </row>
    <row r="618" spans="2:62" ht="15" customHeight="1" x14ac:dyDescent="0.15">
      <c r="B618" s="25"/>
      <c r="C618" s="13"/>
      <c r="D618" s="13"/>
      <c r="E618" s="13"/>
      <c r="F618" s="13"/>
      <c r="G618" s="13"/>
      <c r="H618" s="13"/>
      <c r="I618" s="13"/>
      <c r="J618" s="13"/>
      <c r="K618" s="164"/>
      <c r="L618" s="219"/>
      <c r="M618" s="13"/>
      <c r="N618" s="143"/>
      <c r="O618" s="515" t="s">
        <v>175</v>
      </c>
      <c r="P618" s="515"/>
      <c r="Q618" s="515"/>
      <c r="R618" s="515"/>
      <c r="S618" s="515"/>
      <c r="T618" s="515"/>
      <c r="U618" s="516"/>
      <c r="V618" s="164"/>
      <c r="W618" s="206"/>
      <c r="X618" s="206"/>
      <c r="Y618" s="206"/>
      <c r="Z618" s="205"/>
      <c r="AA618" s="205"/>
      <c r="AB618" s="205"/>
      <c r="AC618" s="27"/>
      <c r="AD618" s="113"/>
      <c r="AE618" s="399" t="s">
        <v>292</v>
      </c>
      <c r="AF618" s="299"/>
      <c r="AG618" s="299"/>
      <c r="AH618" s="299"/>
      <c r="AI618" s="400"/>
    </row>
    <row r="619" spans="2:62" ht="15" customHeight="1" x14ac:dyDescent="0.15">
      <c r="B619" s="25"/>
      <c r="C619" s="13"/>
      <c r="D619" s="13"/>
      <c r="E619" s="13"/>
      <c r="F619" s="13"/>
      <c r="G619" s="13"/>
      <c r="H619" s="13"/>
      <c r="I619" s="13"/>
      <c r="J619" s="13"/>
      <c r="K619" s="164"/>
      <c r="L619" s="219"/>
      <c r="M619" s="143"/>
      <c r="N619" s="143"/>
      <c r="O619" s="514" t="s">
        <v>126</v>
      </c>
      <c r="P619" s="514"/>
      <c r="Q619" s="514"/>
      <c r="R619" s="514"/>
      <c r="S619" s="514"/>
      <c r="T619" s="514"/>
      <c r="U619" s="514"/>
      <c r="V619" s="164"/>
      <c r="W619" s="13"/>
      <c r="X619" s="13"/>
      <c r="Y619" s="13"/>
      <c r="Z619" s="13"/>
      <c r="AA619" s="13"/>
      <c r="AB619" s="13"/>
      <c r="AC619" s="181"/>
      <c r="AD619" s="114"/>
      <c r="AE619" s="375"/>
      <c r="AF619" s="376"/>
      <c r="AG619" s="376"/>
      <c r="AH619" s="373" t="s">
        <v>286</v>
      </c>
      <c r="AI619" s="374"/>
    </row>
    <row r="620" spans="2:62" ht="15" customHeight="1" x14ac:dyDescent="0.15">
      <c r="B620" s="25"/>
      <c r="C620" s="13"/>
      <c r="D620" s="13"/>
      <c r="E620" s="13"/>
      <c r="F620" s="13"/>
      <c r="G620" s="13"/>
      <c r="H620" s="13"/>
      <c r="I620" s="13"/>
      <c r="J620" s="13"/>
      <c r="K620" s="164"/>
      <c r="L620" s="13"/>
      <c r="M620" s="143"/>
      <c r="N620" s="196"/>
      <c r="V620" s="22"/>
      <c r="W620" s="296" t="s">
        <v>385</v>
      </c>
      <c r="X620" s="297"/>
      <c r="Y620" s="297"/>
      <c r="Z620" s="297"/>
      <c r="AA620" s="297"/>
      <c r="AB620" s="401"/>
      <c r="AC620" s="181"/>
      <c r="AD620" s="29"/>
      <c r="AE620" s="370" t="s">
        <v>293</v>
      </c>
      <c r="AF620" s="371"/>
      <c r="AG620" s="371"/>
      <c r="AH620" s="371"/>
      <c r="AI620" s="372"/>
    </row>
    <row r="621" spans="2:62" ht="15" customHeight="1" x14ac:dyDescent="0.15">
      <c r="B621" s="25"/>
      <c r="C621" s="13"/>
      <c r="D621" s="13"/>
      <c r="E621" s="13"/>
      <c r="F621" s="13"/>
      <c r="G621" s="13"/>
      <c r="H621" s="13"/>
      <c r="I621" s="13"/>
      <c r="J621" s="13"/>
      <c r="K621" s="164"/>
      <c r="L621" s="13"/>
      <c r="M621" s="196"/>
      <c r="N621" s="196"/>
      <c r="O621" s="424"/>
      <c r="P621" s="424"/>
      <c r="Q621" s="424"/>
      <c r="R621" s="424"/>
      <c r="S621" s="424"/>
      <c r="T621" s="424"/>
      <c r="U621" s="424"/>
      <c r="V621" s="28"/>
      <c r="W621" s="282"/>
      <c r="X621" s="283"/>
      <c r="Y621" s="283"/>
      <c r="Z621" s="280" t="s">
        <v>76</v>
      </c>
      <c r="AA621" s="280"/>
      <c r="AB621" s="281"/>
      <c r="AC621" s="13"/>
      <c r="AD621" s="115"/>
      <c r="AE621" s="375"/>
      <c r="AF621" s="376"/>
      <c r="AG621" s="376"/>
      <c r="AH621" s="373" t="s">
        <v>286</v>
      </c>
      <c r="AI621" s="374"/>
    </row>
    <row r="622" spans="2:62" ht="15" customHeight="1" x14ac:dyDescent="0.15">
      <c r="B622" s="25"/>
      <c r="C622" s="13"/>
      <c r="D622" s="13"/>
      <c r="E622" s="13"/>
      <c r="F622" s="13"/>
      <c r="G622" s="13"/>
      <c r="H622" s="13"/>
      <c r="I622" s="13"/>
      <c r="J622" s="13"/>
      <c r="K622" s="164"/>
      <c r="L622" s="13"/>
      <c r="M622" s="13"/>
      <c r="N622" s="13"/>
      <c r="O622" s="87"/>
      <c r="P622" s="87"/>
      <c r="Q622" s="87"/>
      <c r="R622" s="87"/>
      <c r="S622" s="87"/>
      <c r="T622" s="87"/>
      <c r="U622" s="87"/>
      <c r="V622" s="164"/>
      <c r="W622" s="13"/>
      <c r="X622" s="13"/>
      <c r="Y622" s="13"/>
      <c r="Z622" s="109" t="s">
        <v>284</v>
      </c>
      <c r="AA622" s="13"/>
      <c r="AB622" s="13"/>
      <c r="AC622" s="118"/>
      <c r="AD622" s="43"/>
      <c r="AE622" s="399" t="s">
        <v>297</v>
      </c>
      <c r="AF622" s="299"/>
      <c r="AG622" s="299"/>
      <c r="AH622" s="299"/>
      <c r="AI622" s="400"/>
    </row>
    <row r="623" spans="2:62" ht="15" customHeight="1" x14ac:dyDescent="0.15">
      <c r="B623" s="25"/>
      <c r="C623" s="13"/>
      <c r="D623" s="13"/>
      <c r="E623" s="13"/>
      <c r="F623" s="13"/>
      <c r="G623" s="13"/>
      <c r="H623" s="13"/>
      <c r="I623" s="13"/>
      <c r="J623" s="13"/>
      <c r="K623" s="164"/>
      <c r="L623" s="13"/>
      <c r="M623" s="93" t="s">
        <v>296</v>
      </c>
      <c r="N623" s="13"/>
      <c r="O623" s="146"/>
      <c r="P623" s="146"/>
      <c r="Q623" s="146"/>
      <c r="R623" s="146"/>
      <c r="S623" s="146"/>
      <c r="T623" s="146"/>
      <c r="U623" s="146"/>
      <c r="V623" s="22"/>
      <c r="W623" s="470" t="s">
        <v>386</v>
      </c>
      <c r="X623" s="471"/>
      <c r="Y623" s="471"/>
      <c r="Z623" s="308"/>
      <c r="AA623" s="308"/>
      <c r="AB623" s="309"/>
      <c r="AC623" s="201"/>
      <c r="AD623" s="133"/>
      <c r="AE623" s="375"/>
      <c r="AF623" s="376"/>
      <c r="AG623" s="376"/>
      <c r="AH623" s="373" t="s">
        <v>286</v>
      </c>
      <c r="AI623" s="374"/>
    </row>
    <row r="624" spans="2:62" ht="15" customHeight="1" x14ac:dyDescent="0.15">
      <c r="B624" s="25"/>
      <c r="C624" s="13"/>
      <c r="D624" s="13"/>
      <c r="E624" s="13"/>
      <c r="F624" s="13"/>
      <c r="G624" s="13"/>
      <c r="H624" s="13"/>
      <c r="I624" s="13"/>
      <c r="J624" s="13"/>
      <c r="K624" s="22"/>
      <c r="L624" s="29"/>
      <c r="M624" s="395" t="s">
        <v>82</v>
      </c>
      <c r="N624" s="395"/>
      <c r="O624" s="395"/>
      <c r="P624" s="395"/>
      <c r="Q624" s="395"/>
      <c r="R624" s="396"/>
      <c r="S624" s="13"/>
      <c r="T624" s="36"/>
      <c r="U624" s="36"/>
      <c r="V624" s="117"/>
      <c r="W624" s="282"/>
      <c r="X624" s="283"/>
      <c r="Y624" s="283"/>
      <c r="Z624" s="280" t="s">
        <v>76</v>
      </c>
      <c r="AA624" s="280"/>
      <c r="AB624" s="281"/>
      <c r="AE624" s="220"/>
      <c r="AF624" s="220"/>
      <c r="AG624" s="220"/>
      <c r="AH624" s="220"/>
      <c r="AI624" s="220"/>
    </row>
    <row r="625" spans="2:62" ht="15" customHeight="1" x14ac:dyDescent="0.15">
      <c r="B625" s="25"/>
      <c r="C625" s="13"/>
      <c r="D625" s="13"/>
      <c r="E625" s="13"/>
      <c r="F625" s="13"/>
      <c r="G625" s="13"/>
      <c r="H625" s="13"/>
      <c r="I625" s="13"/>
      <c r="J625" s="13"/>
      <c r="K625" s="13"/>
      <c r="L625" s="13"/>
      <c r="M625" s="306">
        <f>(C608+C611)-(O614+O617+W631-N608)</f>
        <v>0</v>
      </c>
      <c r="N625" s="307"/>
      <c r="O625" s="307"/>
      <c r="P625" s="280" t="s">
        <v>73</v>
      </c>
      <c r="Q625" s="280"/>
      <c r="R625" s="281"/>
      <c r="S625" s="13"/>
      <c r="T625" s="30"/>
      <c r="U625" s="13"/>
      <c r="V625" s="13"/>
      <c r="W625" s="13"/>
      <c r="X625" s="13"/>
      <c r="Y625" s="13"/>
      <c r="Z625" s="13"/>
      <c r="AA625" s="13"/>
      <c r="AB625" s="13"/>
      <c r="AC625" s="118"/>
      <c r="AD625" s="13"/>
      <c r="AE625" s="370" t="s">
        <v>298</v>
      </c>
      <c r="AF625" s="371"/>
      <c r="AG625" s="371"/>
      <c r="AH625" s="371"/>
      <c r="AI625" s="372"/>
    </row>
    <row r="626" spans="2:62" ht="15" customHeight="1" x14ac:dyDescent="0.15">
      <c r="B626" s="25"/>
      <c r="C626" s="13"/>
      <c r="D626" s="13"/>
      <c r="E626" s="13"/>
      <c r="F626" s="13"/>
      <c r="G626" s="13"/>
      <c r="H626" s="13"/>
      <c r="I626" s="13"/>
      <c r="J626" s="13"/>
      <c r="K626" s="13"/>
      <c r="L626" s="80"/>
      <c r="M626" s="80"/>
      <c r="N626" s="80"/>
      <c r="O626" s="88" t="s">
        <v>279</v>
      </c>
      <c r="P626" s="80"/>
      <c r="Q626" s="80"/>
      <c r="R626" s="80"/>
      <c r="S626" s="80"/>
      <c r="T626" s="80"/>
      <c r="U626" s="80"/>
      <c r="V626" s="13"/>
      <c r="W626" s="418"/>
      <c r="X626" s="418"/>
      <c r="Y626" s="418"/>
      <c r="Z626" s="418"/>
      <c r="AA626" s="418"/>
      <c r="AB626" s="418"/>
      <c r="AC626" s="119"/>
      <c r="AD626" s="39"/>
      <c r="AE626" s="375"/>
      <c r="AF626" s="376"/>
      <c r="AG626" s="376"/>
      <c r="AH626" s="373" t="s">
        <v>286</v>
      </c>
      <c r="AI626" s="374"/>
    </row>
    <row r="627" spans="2:62" x14ac:dyDescent="0.15">
      <c r="B627" s="25"/>
      <c r="C627" s="13"/>
      <c r="D627" s="13"/>
      <c r="E627" s="13"/>
      <c r="F627" s="13"/>
      <c r="G627" s="13"/>
      <c r="H627" s="13"/>
      <c r="I627" s="13"/>
      <c r="J627" s="13"/>
      <c r="K627" s="13"/>
      <c r="L627" s="80"/>
      <c r="M627" s="80"/>
      <c r="N627" s="80"/>
      <c r="O627" s="88"/>
      <c r="P627" s="80"/>
      <c r="Q627" s="80"/>
      <c r="R627" s="80"/>
      <c r="S627" s="80"/>
      <c r="T627" s="80"/>
      <c r="U627" s="80"/>
      <c r="V627" s="13"/>
      <c r="W627" s="446"/>
      <c r="X627" s="446"/>
      <c r="Y627" s="446"/>
      <c r="Z627" s="626"/>
      <c r="AA627" s="626"/>
      <c r="AB627" s="626"/>
      <c r="AC627" s="13"/>
      <c r="AD627" s="116"/>
      <c r="AE627" s="370" t="s">
        <v>299</v>
      </c>
      <c r="AF627" s="371"/>
      <c r="AG627" s="371"/>
      <c r="AH627" s="371"/>
      <c r="AI627" s="372"/>
    </row>
    <row r="628" spans="2:62" ht="15.95" customHeight="1" x14ac:dyDescent="0.15">
      <c r="B628" s="25"/>
      <c r="C628" s="13"/>
      <c r="D628" s="13"/>
      <c r="E628" s="13"/>
      <c r="F628" s="13"/>
      <c r="G628" s="13"/>
      <c r="H628" s="13"/>
      <c r="I628" s="13"/>
      <c r="J628" s="13"/>
      <c r="K628" s="13"/>
      <c r="L628" s="80"/>
      <c r="M628" s="80"/>
      <c r="N628" s="80"/>
      <c r="O628" s="88"/>
      <c r="P628" s="80"/>
      <c r="Q628" s="80"/>
      <c r="R628" s="80"/>
      <c r="S628" s="80"/>
      <c r="T628" s="80"/>
      <c r="U628" s="80"/>
      <c r="V628" s="13"/>
      <c r="AC628" s="133"/>
      <c r="AE628" s="375"/>
      <c r="AF628" s="376"/>
      <c r="AG628" s="376"/>
      <c r="AH628" s="373" t="s">
        <v>286</v>
      </c>
      <c r="AI628" s="374"/>
      <c r="AK628" s="259"/>
      <c r="AL628" s="259"/>
      <c r="AM628" s="259"/>
      <c r="AN628" s="259"/>
      <c r="AO628" s="259"/>
      <c r="AP628" s="259"/>
      <c r="AQ628" s="259"/>
      <c r="AR628" s="259"/>
      <c r="AS628" s="259"/>
      <c r="AT628" s="259"/>
      <c r="AU628" s="259"/>
      <c r="AV628" s="259"/>
      <c r="AW628" s="259"/>
      <c r="AX628" s="259"/>
      <c r="AY628" s="259"/>
      <c r="AZ628" s="259"/>
      <c r="BA628" s="259"/>
      <c r="BB628" s="259"/>
      <c r="BC628" s="259"/>
      <c r="BD628" s="259"/>
      <c r="BE628" s="259"/>
      <c r="BF628" s="259"/>
      <c r="BG628" s="259"/>
      <c r="BH628" s="259"/>
      <c r="BI628" s="259"/>
      <c r="BJ628" s="259"/>
    </row>
    <row r="629" spans="2:62" ht="21.95" customHeight="1" x14ac:dyDescent="0.15">
      <c r="B629" s="25"/>
      <c r="C629" s="13"/>
      <c r="D629" s="13"/>
      <c r="E629" s="13"/>
      <c r="F629" s="13"/>
      <c r="G629" s="13"/>
      <c r="H629" s="13"/>
      <c r="I629" s="13"/>
      <c r="J629" s="13"/>
      <c r="K629" s="13"/>
      <c r="L629" s="80"/>
      <c r="M629" s="80"/>
      <c r="T629" s="80"/>
      <c r="U629" s="80"/>
      <c r="V629" s="13"/>
      <c r="W629" s="93" t="s">
        <v>296</v>
      </c>
      <c r="X629" s="93"/>
      <c r="Y629" s="93"/>
      <c r="Z629" s="93"/>
      <c r="AA629" s="93"/>
      <c r="AB629" s="93"/>
      <c r="AC629" s="243"/>
      <c r="AD629" s="93" t="s">
        <v>296</v>
      </c>
      <c r="AE629" s="93"/>
      <c r="AF629" s="13"/>
      <c r="AG629" s="13"/>
      <c r="AH629" s="13"/>
      <c r="AI629" s="13"/>
      <c r="AK629" s="259"/>
      <c r="AL629" s="259"/>
      <c r="AM629" s="259"/>
      <c r="AN629" s="259"/>
      <c r="AO629" s="259"/>
      <c r="AP629" s="259"/>
      <c r="AQ629" s="259"/>
      <c r="AR629" s="259"/>
      <c r="AS629" s="259"/>
      <c r="AT629" s="259"/>
      <c r="AU629" s="259"/>
      <c r="AV629" s="259"/>
      <c r="AW629" s="259"/>
      <c r="AX629" s="259"/>
      <c r="AY629" s="259"/>
      <c r="AZ629" s="259"/>
      <c r="BA629" s="259"/>
      <c r="BB629" s="259"/>
      <c r="BC629" s="259"/>
      <c r="BD629" s="259"/>
      <c r="BE629" s="259"/>
      <c r="BF629" s="259"/>
      <c r="BG629" s="259"/>
      <c r="BH629" s="259"/>
      <c r="BI629" s="259"/>
      <c r="BJ629" s="259"/>
    </row>
    <row r="630" spans="2:62" ht="21.95" customHeight="1" x14ac:dyDescent="0.15">
      <c r="B630" s="25"/>
      <c r="C630" s="13"/>
      <c r="D630" s="13"/>
      <c r="E630" s="13"/>
      <c r="F630" s="13"/>
      <c r="G630" s="13"/>
      <c r="H630" s="13"/>
      <c r="I630" s="13"/>
      <c r="J630" s="13"/>
      <c r="K630" s="13"/>
      <c r="L630" s="80"/>
      <c r="M630" s="80"/>
      <c r="T630" s="80"/>
      <c r="U630" s="80"/>
      <c r="V630" s="13"/>
      <c r="W630" s="296" t="s">
        <v>301</v>
      </c>
      <c r="X630" s="297"/>
      <c r="Y630" s="297"/>
      <c r="Z630" s="297"/>
      <c r="AA630" s="297"/>
      <c r="AB630" s="401"/>
      <c r="AC630" s="13"/>
      <c r="AD630" s="425" t="s">
        <v>300</v>
      </c>
      <c r="AE630" s="426"/>
      <c r="AF630" s="426"/>
      <c r="AG630" s="426"/>
      <c r="AH630" s="426"/>
      <c r="AI630" s="427"/>
      <c r="AK630" s="259"/>
      <c r="AL630" s="259"/>
      <c r="AM630" s="259"/>
      <c r="AN630" s="259"/>
      <c r="AO630" s="259"/>
      <c r="AP630" s="259"/>
      <c r="AQ630" s="259"/>
      <c r="AR630" s="259"/>
      <c r="AS630" s="259"/>
      <c r="AT630" s="259"/>
      <c r="AU630" s="259"/>
      <c r="AV630" s="259"/>
      <c r="AW630" s="259"/>
      <c r="AX630" s="259"/>
      <c r="AY630" s="259"/>
      <c r="AZ630" s="259"/>
      <c r="BA630" s="259"/>
      <c r="BB630" s="259"/>
      <c r="BC630" s="259"/>
      <c r="BD630" s="259"/>
      <c r="BE630" s="259"/>
      <c r="BF630" s="259"/>
      <c r="BG630" s="259"/>
      <c r="BH630" s="259"/>
      <c r="BI630" s="259"/>
      <c r="BJ630" s="259"/>
    </row>
    <row r="631" spans="2:62" ht="21.95" customHeight="1" x14ac:dyDescent="0.15">
      <c r="B631" s="25"/>
      <c r="C631" s="13"/>
      <c r="D631" s="13"/>
      <c r="E631" s="13"/>
      <c r="F631" s="13"/>
      <c r="G631" s="13"/>
      <c r="H631" s="13"/>
      <c r="I631" s="13"/>
      <c r="J631" s="13"/>
      <c r="K631" s="13"/>
      <c r="L631" s="80"/>
      <c r="M631" s="80"/>
      <c r="T631" s="80"/>
      <c r="U631" s="80"/>
      <c r="V631" s="13"/>
      <c r="W631" s="306">
        <f>W608+W611+W614+W617+W621+W624</f>
        <v>0</v>
      </c>
      <c r="X631" s="307"/>
      <c r="Y631" s="307"/>
      <c r="Z631" s="280" t="s">
        <v>76</v>
      </c>
      <c r="AA631" s="280"/>
      <c r="AB631" s="281"/>
      <c r="AC631" s="13"/>
      <c r="AD631" s="306">
        <f>W631-(AE607+AE609+AE611+AE613+AE615+AE617+AE619+AE621+AE623+AE626+AE628)</f>
        <v>0</v>
      </c>
      <c r="AE631" s="307"/>
      <c r="AF631" s="307"/>
      <c r="AG631" s="280" t="s">
        <v>76</v>
      </c>
      <c r="AH631" s="280"/>
      <c r="AI631" s="450"/>
      <c r="AK631" s="259"/>
      <c r="AL631" s="259"/>
      <c r="AM631" s="259"/>
      <c r="AN631" s="259"/>
      <c r="AO631" s="259"/>
      <c r="AP631" s="259"/>
      <c r="AQ631" s="259"/>
      <c r="AR631" s="259"/>
      <c r="AS631" s="259"/>
      <c r="AT631" s="259"/>
      <c r="AU631" s="259"/>
      <c r="AV631" s="259"/>
      <c r="AW631" s="259"/>
      <c r="AX631" s="259"/>
      <c r="AY631" s="259"/>
      <c r="AZ631" s="259"/>
      <c r="BA631" s="259"/>
      <c r="BB631" s="259"/>
      <c r="BC631" s="259"/>
      <c r="BD631" s="259"/>
      <c r="BE631" s="259"/>
      <c r="BF631" s="259"/>
      <c r="BG631" s="259"/>
      <c r="BH631" s="259"/>
      <c r="BI631" s="259"/>
      <c r="BJ631" s="259"/>
    </row>
    <row r="632" spans="2:62" ht="21.95" customHeight="1" x14ac:dyDescent="0.15">
      <c r="B632" s="25"/>
      <c r="C632" s="13"/>
      <c r="D632" s="13"/>
      <c r="E632" s="13"/>
      <c r="F632" s="13"/>
      <c r="G632" s="13"/>
      <c r="H632" s="13"/>
      <c r="I632" s="13"/>
      <c r="J632" s="13"/>
      <c r="K632" s="13"/>
      <c r="L632" s="80"/>
      <c r="M632" s="80"/>
      <c r="N632" s="80"/>
      <c r="O632" s="88"/>
      <c r="P632" s="80"/>
      <c r="Q632" s="80"/>
      <c r="R632" s="80"/>
      <c r="S632" s="80"/>
      <c r="T632" s="80"/>
      <c r="U632" s="80"/>
      <c r="V632" s="13"/>
      <c r="W632" s="13"/>
      <c r="X632" s="13"/>
      <c r="Y632" s="13"/>
      <c r="Z632" s="13"/>
      <c r="AA632" s="13"/>
      <c r="AB632" s="13"/>
      <c r="AC632" s="13"/>
      <c r="AD632" s="13"/>
      <c r="AE632" s="13"/>
      <c r="AF632" s="13"/>
      <c r="AG632" s="13"/>
      <c r="AH632" s="15"/>
      <c r="AI632" s="15"/>
      <c r="AK632" s="259"/>
      <c r="AL632" s="259"/>
      <c r="AM632" s="259"/>
      <c r="AN632" s="259"/>
      <c r="AO632" s="259"/>
      <c r="AP632" s="259"/>
      <c r="AQ632" s="259"/>
      <c r="AR632" s="259"/>
      <c r="AS632" s="259"/>
      <c r="AT632" s="259"/>
      <c r="AU632" s="259"/>
      <c r="AV632" s="259"/>
      <c r="AW632" s="259"/>
      <c r="AX632" s="259"/>
      <c r="AY632" s="259"/>
      <c r="AZ632" s="259"/>
      <c r="BA632" s="259"/>
      <c r="BB632" s="259"/>
      <c r="BC632" s="259"/>
      <c r="BD632" s="259"/>
      <c r="BE632" s="259"/>
      <c r="BF632" s="259"/>
      <c r="BG632" s="259"/>
      <c r="BH632" s="259"/>
      <c r="BI632" s="259"/>
      <c r="BJ632" s="259"/>
    </row>
    <row r="633" spans="2:62" ht="21.95" customHeight="1" x14ac:dyDescent="0.15">
      <c r="B633" s="442" t="s">
        <v>87</v>
      </c>
      <c r="C633" s="301" t="s">
        <v>90</v>
      </c>
      <c r="D633" s="302"/>
      <c r="E633" s="302"/>
      <c r="F633" s="302"/>
      <c r="G633" s="303"/>
      <c r="H633" s="304" t="s">
        <v>92</v>
      </c>
      <c r="I633" s="305"/>
      <c r="J633" s="305"/>
      <c r="K633" s="305"/>
      <c r="L633" s="305"/>
      <c r="M633" s="305"/>
      <c r="N633" s="447" t="s">
        <v>91</v>
      </c>
      <c r="O633" s="448"/>
      <c r="P633" s="448"/>
      <c r="Q633" s="448"/>
      <c r="R633" s="449"/>
      <c r="S633" s="456" t="s">
        <v>88</v>
      </c>
      <c r="T633" s="434" t="s">
        <v>93</v>
      </c>
      <c r="U633" s="575"/>
      <c r="V633" s="575"/>
      <c r="W633" s="575"/>
      <c r="X633" s="576"/>
      <c r="Y633" s="434" t="s">
        <v>92</v>
      </c>
      <c r="Z633" s="435"/>
      <c r="AA633" s="435"/>
      <c r="AB633" s="435"/>
      <c r="AC633" s="435"/>
      <c r="AD633" s="436"/>
      <c r="AE633" s="437" t="s">
        <v>91</v>
      </c>
      <c r="AF633" s="438"/>
      <c r="AG633" s="438"/>
      <c r="AH633" s="438"/>
      <c r="AI633" s="439"/>
      <c r="AL633" s="269" t="str">
        <f>IF((C608+C611)&gt;0,"「規格」欄、「再生材名称」欄は、貴社の価格表等で使用している分類名称を入力してください。「料金」は、整数で入力してください。「1,000～1,200」や「約500」のような入力はできません。幅がある場合は、平均値を入力してください。","")</f>
        <v/>
      </c>
      <c r="AM633" s="269"/>
      <c r="AN633" s="269"/>
      <c r="AO633" s="269"/>
      <c r="AP633" s="269"/>
      <c r="AQ633" s="269"/>
      <c r="AR633" s="269"/>
      <c r="AS633" s="269"/>
      <c r="AT633" s="269"/>
      <c r="AU633" s="269"/>
      <c r="AV633" s="269"/>
      <c r="AW633" s="269"/>
      <c r="AX633" s="269"/>
      <c r="AY633" s="269"/>
      <c r="AZ633" s="269"/>
      <c r="BA633" s="269"/>
      <c r="BB633" s="269"/>
      <c r="BC633" s="269"/>
      <c r="BD633" s="269"/>
      <c r="BE633" s="269"/>
      <c r="BF633" s="269"/>
      <c r="BG633" s="269"/>
      <c r="BH633" s="269"/>
      <c r="BI633" s="269"/>
      <c r="BJ633" s="269"/>
    </row>
    <row r="634" spans="2:62" ht="15" customHeight="1" x14ac:dyDescent="0.15">
      <c r="B634" s="443"/>
      <c r="C634" s="391"/>
      <c r="D634" s="392"/>
      <c r="E634" s="392"/>
      <c r="F634" s="392"/>
      <c r="G634" s="393"/>
      <c r="H634" s="385"/>
      <c r="I634" s="386"/>
      <c r="J634" s="386"/>
      <c r="K634" s="386"/>
      <c r="L634" s="386"/>
      <c r="M634" s="387"/>
      <c r="N634" s="388"/>
      <c r="O634" s="389"/>
      <c r="P634" s="389"/>
      <c r="Q634" s="389"/>
      <c r="R634" s="390"/>
      <c r="S634" s="457"/>
      <c r="T634" s="391"/>
      <c r="U634" s="392"/>
      <c r="V634" s="392"/>
      <c r="W634" s="392"/>
      <c r="X634" s="393"/>
      <c r="Y634" s="385"/>
      <c r="Z634" s="386"/>
      <c r="AA634" s="386"/>
      <c r="AB634" s="386"/>
      <c r="AC634" s="386"/>
      <c r="AD634" s="387"/>
      <c r="AE634" s="388"/>
      <c r="AF634" s="389"/>
      <c r="AG634" s="389"/>
      <c r="AH634" s="389"/>
      <c r="AI634" s="394"/>
      <c r="AK634" s="267"/>
      <c r="AL634" s="269"/>
      <c r="AM634" s="269"/>
      <c r="AN634" s="269"/>
      <c r="AO634" s="269"/>
      <c r="AP634" s="269"/>
      <c r="AQ634" s="269"/>
      <c r="AR634" s="269"/>
      <c r="AS634" s="269"/>
      <c r="AT634" s="269"/>
      <c r="AU634" s="269"/>
      <c r="AV634" s="269"/>
      <c r="AW634" s="269"/>
      <c r="AX634" s="269"/>
      <c r="AY634" s="269"/>
      <c r="AZ634" s="269"/>
      <c r="BA634" s="269"/>
      <c r="BB634" s="269"/>
      <c r="BC634" s="269"/>
      <c r="BD634" s="269"/>
      <c r="BE634" s="269"/>
      <c r="BF634" s="269"/>
      <c r="BG634" s="269"/>
      <c r="BH634" s="269"/>
      <c r="BI634" s="269"/>
      <c r="BJ634" s="269"/>
    </row>
    <row r="635" spans="2:62" ht="15" customHeight="1" x14ac:dyDescent="0.15">
      <c r="B635" s="443"/>
      <c r="C635" s="391"/>
      <c r="D635" s="392"/>
      <c r="E635" s="392"/>
      <c r="F635" s="392"/>
      <c r="G635" s="393"/>
      <c r="H635" s="385"/>
      <c r="I635" s="386"/>
      <c r="J635" s="386"/>
      <c r="K635" s="386"/>
      <c r="L635" s="386"/>
      <c r="M635" s="387"/>
      <c r="N635" s="388"/>
      <c r="O635" s="389"/>
      <c r="P635" s="389"/>
      <c r="Q635" s="389"/>
      <c r="R635" s="390"/>
      <c r="S635" s="457"/>
      <c r="T635" s="391"/>
      <c r="U635" s="392"/>
      <c r="V635" s="392"/>
      <c r="W635" s="392"/>
      <c r="X635" s="393"/>
      <c r="Y635" s="385"/>
      <c r="Z635" s="386"/>
      <c r="AA635" s="386"/>
      <c r="AB635" s="386"/>
      <c r="AC635" s="386"/>
      <c r="AD635" s="387"/>
      <c r="AE635" s="388"/>
      <c r="AF635" s="389"/>
      <c r="AG635" s="389"/>
      <c r="AH635" s="389"/>
      <c r="AI635" s="394"/>
      <c r="AK635" s="267"/>
      <c r="AL635" s="269"/>
      <c r="AM635" s="269"/>
      <c r="AN635" s="269"/>
      <c r="AO635" s="269"/>
      <c r="AP635" s="269"/>
      <c r="AQ635" s="269"/>
      <c r="AR635" s="269"/>
      <c r="AS635" s="269"/>
      <c r="AT635" s="269"/>
      <c r="AU635" s="269"/>
      <c r="AV635" s="269"/>
      <c r="AW635" s="269"/>
      <c r="AX635" s="269"/>
      <c r="AY635" s="269"/>
      <c r="AZ635" s="269"/>
      <c r="BA635" s="269"/>
      <c r="BB635" s="269"/>
      <c r="BC635" s="269"/>
      <c r="BD635" s="269"/>
      <c r="BE635" s="269"/>
      <c r="BF635" s="269"/>
      <c r="BG635" s="269"/>
      <c r="BH635" s="269"/>
      <c r="BI635" s="269"/>
      <c r="BJ635" s="269"/>
    </row>
    <row r="636" spans="2:62" ht="15" customHeight="1" x14ac:dyDescent="0.15">
      <c r="B636" s="443"/>
      <c r="C636" s="391"/>
      <c r="D636" s="392"/>
      <c r="E636" s="392"/>
      <c r="F636" s="392"/>
      <c r="G636" s="393"/>
      <c r="H636" s="385"/>
      <c r="I636" s="386"/>
      <c r="J636" s="386"/>
      <c r="K636" s="386"/>
      <c r="L636" s="386"/>
      <c r="M636" s="387"/>
      <c r="N636" s="388"/>
      <c r="O636" s="389"/>
      <c r="P636" s="389"/>
      <c r="Q636" s="389"/>
      <c r="R636" s="390"/>
      <c r="S636" s="457"/>
      <c r="T636" s="391"/>
      <c r="U636" s="392"/>
      <c r="V636" s="392"/>
      <c r="W636" s="392"/>
      <c r="X636" s="393"/>
      <c r="Y636" s="385"/>
      <c r="Z636" s="386"/>
      <c r="AA636" s="386"/>
      <c r="AB636" s="386"/>
      <c r="AC636" s="386"/>
      <c r="AD636" s="387"/>
      <c r="AE636" s="388"/>
      <c r="AF636" s="389"/>
      <c r="AG636" s="389"/>
      <c r="AH636" s="389"/>
      <c r="AI636" s="394"/>
      <c r="AL636" s="269" t="str">
        <f>IF((C608+C611)&gt;0,"「単位」欄は、枠をクリックすると▼ボタンが表示されるので、ボタンをクリックし対応する単位を選択してください。単位で「その他（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636" s="269"/>
      <c r="AN636" s="269"/>
      <c r="AO636" s="269"/>
      <c r="AP636" s="269"/>
      <c r="AQ636" s="269"/>
      <c r="AR636" s="269"/>
      <c r="AS636" s="269"/>
      <c r="AT636" s="269"/>
      <c r="AU636" s="269"/>
      <c r="AV636" s="269"/>
      <c r="AW636" s="269"/>
      <c r="AX636" s="269"/>
      <c r="AY636" s="269"/>
      <c r="AZ636" s="269"/>
      <c r="BA636" s="269"/>
      <c r="BB636" s="269"/>
      <c r="BC636" s="269"/>
      <c r="BD636" s="269"/>
      <c r="BE636" s="269"/>
      <c r="BF636" s="269"/>
      <c r="BG636" s="269"/>
      <c r="BH636" s="269"/>
      <c r="BI636" s="269"/>
      <c r="BJ636" s="269"/>
    </row>
    <row r="637" spans="2:62" ht="15" customHeight="1" x14ac:dyDescent="0.15">
      <c r="B637" s="443"/>
      <c r="C637" s="391"/>
      <c r="D637" s="392"/>
      <c r="E637" s="392"/>
      <c r="F637" s="392"/>
      <c r="G637" s="393"/>
      <c r="H637" s="385"/>
      <c r="I637" s="386"/>
      <c r="J637" s="386"/>
      <c r="K637" s="386"/>
      <c r="L637" s="386"/>
      <c r="M637" s="387"/>
      <c r="N637" s="388"/>
      <c r="O637" s="389"/>
      <c r="P637" s="389"/>
      <c r="Q637" s="389"/>
      <c r="R637" s="390"/>
      <c r="S637" s="457"/>
      <c r="T637" s="391"/>
      <c r="U637" s="392"/>
      <c r="V637" s="392"/>
      <c r="W637" s="392"/>
      <c r="X637" s="393"/>
      <c r="Y637" s="385"/>
      <c r="Z637" s="386"/>
      <c r="AA637" s="386"/>
      <c r="AB637" s="386"/>
      <c r="AC637" s="386"/>
      <c r="AD637" s="387"/>
      <c r="AE637" s="388"/>
      <c r="AF637" s="389"/>
      <c r="AG637" s="389"/>
      <c r="AH637" s="389"/>
      <c r="AI637" s="394"/>
      <c r="AK637" s="267"/>
      <c r="AL637" s="269"/>
      <c r="AM637" s="269"/>
      <c r="AN637" s="269"/>
      <c r="AO637" s="269"/>
      <c r="AP637" s="269"/>
      <c r="AQ637" s="269"/>
      <c r="AR637" s="269"/>
      <c r="AS637" s="269"/>
      <c r="AT637" s="269"/>
      <c r="AU637" s="269"/>
      <c r="AV637" s="269"/>
      <c r="AW637" s="269"/>
      <c r="AX637" s="269"/>
      <c r="AY637" s="269"/>
      <c r="AZ637" s="269"/>
      <c r="BA637" s="269"/>
      <c r="BB637" s="269"/>
      <c r="BC637" s="269"/>
      <c r="BD637" s="269"/>
      <c r="BE637" s="269"/>
      <c r="BF637" s="269"/>
      <c r="BG637" s="269"/>
      <c r="BH637" s="269"/>
      <c r="BI637" s="269"/>
      <c r="BJ637" s="269"/>
    </row>
    <row r="638" spans="2:62" ht="15" customHeight="1" thickBot="1" x14ac:dyDescent="0.2">
      <c r="B638" s="444"/>
      <c r="C638" s="364"/>
      <c r="D638" s="365"/>
      <c r="E638" s="365"/>
      <c r="F638" s="365"/>
      <c r="G638" s="366"/>
      <c r="H638" s="377"/>
      <c r="I638" s="378"/>
      <c r="J638" s="378"/>
      <c r="K638" s="378"/>
      <c r="L638" s="378"/>
      <c r="M638" s="379"/>
      <c r="N638" s="361"/>
      <c r="O638" s="362"/>
      <c r="P638" s="362"/>
      <c r="Q638" s="362"/>
      <c r="R638" s="363"/>
      <c r="S638" s="458"/>
      <c r="T638" s="364"/>
      <c r="U638" s="365"/>
      <c r="V638" s="365"/>
      <c r="W638" s="365"/>
      <c r="X638" s="366"/>
      <c r="Y638" s="377"/>
      <c r="Z638" s="378"/>
      <c r="AA638" s="378"/>
      <c r="AB638" s="378"/>
      <c r="AC638" s="378"/>
      <c r="AD638" s="379"/>
      <c r="AE638" s="361"/>
      <c r="AF638" s="362"/>
      <c r="AG638" s="362"/>
      <c r="AH638" s="362"/>
      <c r="AI638" s="367"/>
      <c r="AK638" s="267"/>
      <c r="AL638" s="269"/>
      <c r="AM638" s="269"/>
      <c r="AN638" s="269"/>
      <c r="AO638" s="269"/>
      <c r="AP638" s="269"/>
      <c r="AQ638" s="269"/>
      <c r="AR638" s="269"/>
      <c r="AS638" s="269"/>
      <c r="AT638" s="269"/>
      <c r="AU638" s="269"/>
      <c r="AV638" s="269"/>
      <c r="AW638" s="269"/>
      <c r="AX638" s="269"/>
      <c r="AY638" s="269"/>
      <c r="AZ638" s="269"/>
      <c r="BA638" s="269"/>
      <c r="BB638" s="269"/>
      <c r="BC638" s="269"/>
      <c r="BD638" s="269"/>
      <c r="BE638" s="269"/>
      <c r="BF638" s="269"/>
      <c r="BG638" s="269"/>
      <c r="BH638" s="269"/>
      <c r="BI638" s="269"/>
      <c r="BJ638" s="269"/>
    </row>
    <row r="639" spans="2:62" ht="5.0999999999999996" customHeight="1" x14ac:dyDescent="0.15">
      <c r="B639" s="85"/>
      <c r="C639" s="85"/>
      <c r="D639" s="85"/>
      <c r="E639" s="85"/>
      <c r="F639" s="85"/>
      <c r="G639" s="85"/>
      <c r="H639" s="85"/>
      <c r="I639" s="85"/>
      <c r="J639" s="85"/>
      <c r="K639" s="85"/>
      <c r="L639" s="85"/>
      <c r="M639" s="85"/>
      <c r="N639" s="85"/>
      <c r="O639" s="85"/>
      <c r="P639" s="85"/>
      <c r="Q639" s="86"/>
      <c r="R639" s="85"/>
      <c r="S639" s="85"/>
      <c r="T639" s="85"/>
      <c r="U639" s="85"/>
      <c r="V639" s="85"/>
      <c r="W639" s="85"/>
      <c r="X639" s="85"/>
      <c r="Y639" s="85"/>
      <c r="Z639" s="85"/>
      <c r="AA639" s="85"/>
      <c r="AB639" s="85"/>
      <c r="AC639" s="85"/>
      <c r="AD639" s="85"/>
      <c r="AE639" s="85"/>
      <c r="AF639" s="85"/>
      <c r="AG639" s="85"/>
      <c r="AH639" s="85"/>
      <c r="AL639" s="269"/>
      <c r="AM639" s="269"/>
      <c r="AN639" s="269"/>
      <c r="AO639" s="269"/>
      <c r="AP639" s="269"/>
      <c r="AQ639" s="269"/>
      <c r="AR639" s="269"/>
      <c r="AS639" s="269"/>
      <c r="AT639" s="269"/>
      <c r="AU639" s="269"/>
      <c r="AV639" s="269"/>
      <c r="AW639" s="269"/>
      <c r="AX639" s="269"/>
      <c r="AY639" s="269"/>
      <c r="AZ639" s="269"/>
      <c r="BA639" s="269"/>
      <c r="BB639" s="269"/>
      <c r="BC639" s="269"/>
      <c r="BD639" s="269"/>
      <c r="BE639" s="269"/>
      <c r="BF639" s="269"/>
      <c r="BG639" s="269"/>
      <c r="BH639" s="269"/>
      <c r="BI639" s="269"/>
      <c r="BJ639" s="269"/>
    </row>
    <row r="640" spans="2:62" ht="14.25" thickBot="1" x14ac:dyDescent="0.2">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row>
    <row r="641" spans="2:64" x14ac:dyDescent="0.15">
      <c r="B641" s="554" t="s">
        <v>195</v>
      </c>
      <c r="C641" s="555"/>
      <c r="D641" s="555"/>
      <c r="E641" s="556"/>
      <c r="F641" s="13"/>
      <c r="G641" s="13"/>
      <c r="H641" s="13"/>
      <c r="I641" s="13"/>
      <c r="J641" s="13"/>
      <c r="K641" s="13"/>
      <c r="L641" s="13"/>
      <c r="M641" s="13"/>
      <c r="N641" s="13"/>
      <c r="O641" s="13"/>
      <c r="P641" s="13"/>
      <c r="Q641" s="13"/>
      <c r="R641" s="13"/>
      <c r="S641" s="13"/>
      <c r="T641" s="13"/>
      <c r="U641" s="13"/>
      <c r="V641" s="13"/>
      <c r="W641" s="13"/>
      <c r="X641" s="13"/>
      <c r="Y641" s="13"/>
      <c r="Z641" s="13"/>
      <c r="AA641" s="13"/>
      <c r="AB641" s="508" t="s">
        <v>260</v>
      </c>
      <c r="AC641" s="508"/>
      <c r="AD641" s="508"/>
      <c r="AE641" s="508"/>
      <c r="AF641" s="508"/>
      <c r="AG641" s="508"/>
      <c r="AH641" s="508"/>
      <c r="BL641" s="248"/>
    </row>
    <row r="642" spans="2:64" ht="14.25" thickBot="1" x14ac:dyDescent="0.2">
      <c r="B642" s="557"/>
      <c r="C642" s="558"/>
      <c r="D642" s="558"/>
      <c r="E642" s="559"/>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row>
    <row r="643" spans="2:64" x14ac:dyDescent="0.15">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row>
    <row r="644" spans="2:64" ht="25.5" x14ac:dyDescent="0.15">
      <c r="B644" s="453" t="s">
        <v>387</v>
      </c>
      <c r="C644" s="454"/>
      <c r="D644" s="454"/>
      <c r="E644" s="454"/>
      <c r="F644" s="454"/>
      <c r="G644" s="454"/>
      <c r="H644" s="454"/>
      <c r="I644" s="454"/>
      <c r="J644" s="454"/>
      <c r="K644" s="454"/>
      <c r="L644" s="454"/>
      <c r="M644" s="454"/>
      <c r="N644" s="454"/>
      <c r="O644" s="454"/>
      <c r="P644" s="454"/>
      <c r="Q644" s="454"/>
      <c r="R644" s="454"/>
      <c r="S644" s="454"/>
      <c r="T644" s="454"/>
      <c r="U644" s="454"/>
      <c r="V644" s="454"/>
      <c r="W644" s="454"/>
      <c r="X644" s="454"/>
      <c r="Y644" s="454"/>
      <c r="Z644" s="454"/>
      <c r="AA644" s="454"/>
      <c r="AB644" s="454"/>
      <c r="AC644" s="454"/>
      <c r="AD644" s="454"/>
      <c r="AE644" s="454"/>
      <c r="AF644" s="454"/>
      <c r="AG644" s="454"/>
      <c r="AH644" s="454"/>
    </row>
    <row r="645" spans="2:64" ht="14.25" thickBot="1" x14ac:dyDescent="0.2">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row>
    <row r="646" spans="2:64" ht="24" customHeight="1" thickBot="1" x14ac:dyDescent="0.2">
      <c r="B646" s="408" t="s">
        <v>157</v>
      </c>
      <c r="C646" s="409"/>
      <c r="D646" s="409"/>
      <c r="E646" s="409"/>
      <c r="F646" s="409"/>
      <c r="G646" s="409"/>
      <c r="H646" s="409"/>
      <c r="I646" s="409"/>
      <c r="J646" s="409"/>
      <c r="K646" s="409"/>
      <c r="L646" s="409"/>
      <c r="M646" s="409"/>
      <c r="N646" s="409"/>
      <c r="O646" s="409"/>
      <c r="P646" s="409"/>
      <c r="Q646" s="409"/>
      <c r="R646" s="409"/>
      <c r="S646" s="409"/>
      <c r="T646" s="409"/>
      <c r="U646" s="409"/>
      <c r="V646" s="409"/>
      <c r="W646" s="409"/>
      <c r="X646" s="409"/>
      <c r="Y646" s="409"/>
      <c r="Z646" s="409"/>
      <c r="AA646" s="409"/>
      <c r="AB646" s="409"/>
      <c r="AC646" s="409"/>
      <c r="AD646" s="409"/>
      <c r="AE646" s="409"/>
      <c r="AF646" s="409"/>
      <c r="AG646" s="409"/>
      <c r="AH646" s="410"/>
      <c r="AJ646" s="252">
        <f>IF(B42="○",1,2)</f>
        <v>2</v>
      </c>
    </row>
    <row r="647" spans="2:64" ht="13.5" customHeight="1" thickTop="1" x14ac:dyDescent="0.15">
      <c r="B647" s="594" t="s">
        <v>160</v>
      </c>
      <c r="C647" s="525"/>
      <c r="D647" s="525"/>
      <c r="E647" s="525"/>
      <c r="F647" s="525"/>
      <c r="G647" s="526"/>
      <c r="H647" s="67"/>
      <c r="I647" s="66"/>
      <c r="J647" s="66"/>
      <c r="K647" s="66"/>
      <c r="L647" s="48"/>
      <c r="M647" s="48"/>
      <c r="N647" s="48"/>
      <c r="O647" s="48"/>
      <c r="P647" s="48"/>
      <c r="Q647" s="48"/>
      <c r="R647" s="48"/>
      <c r="S647" s="48"/>
      <c r="T647" s="48"/>
      <c r="U647" s="48"/>
      <c r="V647" s="48"/>
      <c r="W647" s="48"/>
      <c r="X647" s="48"/>
      <c r="Y647" s="48"/>
      <c r="Z647" s="48"/>
      <c r="AA647" s="48"/>
      <c r="AB647" s="48"/>
      <c r="AC647" s="48"/>
      <c r="AD647" s="48"/>
      <c r="AE647" s="48"/>
      <c r="AF647" s="48"/>
      <c r="AG647" s="48"/>
      <c r="AH647" s="50"/>
    </row>
    <row r="648" spans="2:64" ht="18" customHeight="1" x14ac:dyDescent="0.15">
      <c r="B648" s="595"/>
      <c r="C648" s="495"/>
      <c r="D648" s="495"/>
      <c r="E648" s="495"/>
      <c r="F648" s="495"/>
      <c r="G648" s="496"/>
      <c r="H648" s="68"/>
      <c r="I648" s="107"/>
      <c r="J648" s="106" t="s">
        <v>265</v>
      </c>
      <c r="K648" s="146"/>
      <c r="L648" s="197"/>
      <c r="M648" s="197"/>
      <c r="N648" s="197"/>
      <c r="O648" s="197"/>
      <c r="P648" s="197"/>
      <c r="Q648" s="197"/>
      <c r="R648" s="197"/>
      <c r="S648" s="197"/>
      <c r="T648" s="197"/>
      <c r="U648" s="197"/>
      <c r="V648" s="107"/>
      <c r="W648" s="106" t="s">
        <v>270</v>
      </c>
      <c r="X648" s="197"/>
      <c r="Y648" s="197"/>
      <c r="Z648" s="197"/>
      <c r="AA648" s="197"/>
      <c r="AB648" s="197"/>
      <c r="AC648" s="197"/>
      <c r="AD648" s="197"/>
      <c r="AE648" s="197"/>
      <c r="AF648" s="197"/>
      <c r="AG648" s="197"/>
      <c r="AH648" s="51"/>
      <c r="AJ648" s="252">
        <f>COUNTIF(I648:V652,"○")</f>
        <v>0</v>
      </c>
      <c r="AK648" s="459" t="str">
        <f>IF(AJ646=1,IF(AJ648&gt;0,"","受入可能な建設副産物を黄色の枠内に○印を入力してください。"),"")</f>
        <v/>
      </c>
      <c r="AL648" s="459"/>
      <c r="AM648" s="459"/>
      <c r="AN648" s="459"/>
      <c r="AO648" s="459"/>
      <c r="AP648" s="459"/>
      <c r="AQ648" s="459"/>
      <c r="AR648" s="459"/>
      <c r="AS648" s="459"/>
      <c r="AT648" s="459"/>
      <c r="AU648" s="459"/>
      <c r="AV648" s="459"/>
      <c r="AW648" s="459"/>
      <c r="AX648" s="459"/>
      <c r="AY648" s="459"/>
      <c r="AZ648" s="459"/>
      <c r="BA648" s="459"/>
      <c r="BB648" s="459"/>
      <c r="BC648" s="459"/>
      <c r="BD648" s="459"/>
      <c r="BE648" s="459"/>
      <c r="BF648" s="459"/>
      <c r="BG648" s="459"/>
      <c r="BH648" s="459"/>
      <c r="BI648" s="459"/>
      <c r="BJ648" s="459"/>
    </row>
    <row r="649" spans="2:64" ht="18" customHeight="1" x14ac:dyDescent="0.15">
      <c r="B649" s="595"/>
      <c r="C649" s="495"/>
      <c r="D649" s="495"/>
      <c r="E649" s="495"/>
      <c r="F649" s="495"/>
      <c r="G649" s="496"/>
      <c r="H649" s="68"/>
      <c r="I649" s="107"/>
      <c r="J649" s="106" t="s">
        <v>266</v>
      </c>
      <c r="K649" s="146"/>
      <c r="L649" s="197"/>
      <c r="M649" s="197"/>
      <c r="N649" s="197"/>
      <c r="O649" s="197"/>
      <c r="P649" s="197"/>
      <c r="Q649" s="197"/>
      <c r="R649" s="197"/>
      <c r="S649" s="197"/>
      <c r="T649" s="197"/>
      <c r="U649" s="197"/>
      <c r="V649" s="107"/>
      <c r="W649" s="106" t="s">
        <v>252</v>
      </c>
      <c r="X649" s="197"/>
      <c r="Y649" s="197"/>
      <c r="Z649" s="197"/>
      <c r="AA649" s="197"/>
      <c r="AB649" s="197"/>
      <c r="AC649" s="197"/>
      <c r="AD649" s="197"/>
      <c r="AE649" s="197"/>
      <c r="AF649" s="197"/>
      <c r="AG649" s="197"/>
      <c r="AH649" s="51"/>
    </row>
    <row r="650" spans="2:64" ht="18" customHeight="1" x14ac:dyDescent="0.15">
      <c r="B650" s="595"/>
      <c r="C650" s="495"/>
      <c r="D650" s="495"/>
      <c r="E650" s="495"/>
      <c r="F650" s="495"/>
      <c r="G650" s="496"/>
      <c r="H650" s="68"/>
      <c r="I650" s="107"/>
      <c r="J650" s="106" t="s">
        <v>267</v>
      </c>
      <c r="K650" s="146"/>
      <c r="L650" s="197"/>
      <c r="M650" s="197"/>
      <c r="N650" s="197"/>
      <c r="O650" s="197"/>
      <c r="P650" s="197"/>
      <c r="Q650" s="197"/>
      <c r="R650" s="197"/>
      <c r="S650" s="197"/>
      <c r="T650" s="197"/>
      <c r="U650" s="197"/>
      <c r="V650" s="146"/>
      <c r="W650" s="424" t="s">
        <v>161</v>
      </c>
      <c r="X650" s="424"/>
      <c r="Y650" s="424"/>
      <c r="Z650" s="424"/>
      <c r="AA650" s="424"/>
      <c r="AB650" s="424"/>
      <c r="AC650" s="424"/>
      <c r="AD650" s="424"/>
      <c r="AE650" s="424"/>
      <c r="AF650" s="424"/>
      <c r="AG650" s="424"/>
      <c r="AH650" s="51"/>
    </row>
    <row r="651" spans="2:64" ht="18" customHeight="1" x14ac:dyDescent="0.15">
      <c r="B651" s="595"/>
      <c r="C651" s="495"/>
      <c r="D651" s="495"/>
      <c r="E651" s="495"/>
      <c r="F651" s="495"/>
      <c r="G651" s="496"/>
      <c r="H651" s="68"/>
      <c r="I651" s="107"/>
      <c r="J651" s="106" t="s">
        <v>268</v>
      </c>
      <c r="K651" s="146"/>
      <c r="L651" s="197"/>
      <c r="M651" s="197"/>
      <c r="N651" s="197"/>
      <c r="O651" s="197"/>
      <c r="P651" s="197"/>
      <c r="Q651" s="197"/>
      <c r="R651" s="197"/>
      <c r="S651" s="197"/>
      <c r="T651" s="197"/>
      <c r="U651" s="197"/>
      <c r="V651" s="146"/>
      <c r="W651" s="477" t="s">
        <v>168</v>
      </c>
      <c r="X651" s="477"/>
      <c r="Y651" s="477"/>
      <c r="Z651" s="477"/>
      <c r="AA651" s="477"/>
      <c r="AB651" s="477"/>
      <c r="AC651" s="477"/>
      <c r="AD651" s="477"/>
      <c r="AE651" s="477"/>
      <c r="AF651" s="598"/>
      <c r="AG651" s="598"/>
      <c r="AH651" s="70" t="s">
        <v>144</v>
      </c>
    </row>
    <row r="652" spans="2:64" ht="18" customHeight="1" x14ac:dyDescent="0.15">
      <c r="B652" s="595"/>
      <c r="C652" s="495"/>
      <c r="D652" s="495"/>
      <c r="E652" s="495"/>
      <c r="F652" s="495"/>
      <c r="G652" s="496"/>
      <c r="H652" s="68"/>
      <c r="I652" s="107"/>
      <c r="J652" s="106" t="s">
        <v>269</v>
      </c>
      <c r="K652" s="146"/>
      <c r="L652" s="197"/>
      <c r="M652" s="197"/>
      <c r="N652" s="197"/>
      <c r="O652" s="197"/>
      <c r="P652" s="197"/>
      <c r="Q652" s="197"/>
      <c r="R652" s="197"/>
      <c r="S652" s="197"/>
      <c r="T652" s="197"/>
      <c r="U652" s="197"/>
      <c r="V652" s="107"/>
      <c r="W652" s="601" t="s">
        <v>259</v>
      </c>
      <c r="X652" s="602"/>
      <c r="Y652" s="602"/>
      <c r="Z652" s="602"/>
      <c r="AA652" s="602"/>
      <c r="AB652" s="602"/>
      <c r="AC652" s="602"/>
      <c r="AD652" s="573"/>
      <c r="AE652" s="573"/>
      <c r="AF652" s="573"/>
      <c r="AG652" s="573"/>
      <c r="AH652" s="70" t="s">
        <v>118</v>
      </c>
    </row>
    <row r="653" spans="2:64" ht="13.5" customHeight="1" x14ac:dyDescent="0.15">
      <c r="B653" s="596"/>
      <c r="C653" s="498"/>
      <c r="D653" s="498"/>
      <c r="E653" s="498"/>
      <c r="F653" s="498"/>
      <c r="G653" s="499"/>
      <c r="H653" s="69"/>
      <c r="I653" s="192"/>
      <c r="J653" s="192"/>
      <c r="K653" s="192"/>
      <c r="L653" s="49"/>
      <c r="M653" s="49"/>
      <c r="N653" s="49"/>
      <c r="O653" s="49"/>
      <c r="P653" s="49"/>
      <c r="Q653" s="49"/>
      <c r="R653" s="49"/>
      <c r="S653" s="49"/>
      <c r="T653" s="49"/>
      <c r="U653" s="49"/>
      <c r="V653" s="197"/>
      <c r="W653" s="197"/>
      <c r="X653" s="197"/>
      <c r="Y653" s="197"/>
      <c r="Z653" s="49"/>
      <c r="AA653" s="49"/>
      <c r="AB653" s="49"/>
      <c r="AC653" s="49"/>
      <c r="AD653" s="49"/>
      <c r="AE653" s="49"/>
      <c r="AF653" s="49"/>
      <c r="AG653" s="49"/>
      <c r="AH653" s="52"/>
    </row>
    <row r="654" spans="2:64" ht="13.5" customHeight="1" x14ac:dyDescent="0.15">
      <c r="B654" s="579" t="s">
        <v>158</v>
      </c>
      <c r="C654" s="580"/>
      <c r="D654" s="585" t="s">
        <v>159</v>
      </c>
      <c r="E654" s="586"/>
      <c r="F654" s="586"/>
      <c r="G654" s="580"/>
      <c r="H654" s="608"/>
      <c r="I654" s="609"/>
      <c r="J654" s="609"/>
      <c r="K654" s="609"/>
      <c r="L654" s="609"/>
      <c r="M654" s="609"/>
      <c r="N654" s="609"/>
      <c r="O654" s="609"/>
      <c r="P654" s="609"/>
      <c r="Q654" s="609"/>
      <c r="R654" s="337" t="s">
        <v>54</v>
      </c>
      <c r="S654" s="337"/>
      <c r="T654" s="338"/>
      <c r="U654" s="614" t="s">
        <v>417</v>
      </c>
      <c r="V654" s="615"/>
      <c r="W654" s="615"/>
      <c r="X654" s="615"/>
      <c r="Y654" s="616"/>
      <c r="Z654" s="333"/>
      <c r="AA654" s="334"/>
      <c r="AB654" s="334"/>
      <c r="AC654" s="334"/>
      <c r="AD654" s="334"/>
      <c r="AE654" s="334"/>
      <c r="AF654" s="337" t="s">
        <v>54</v>
      </c>
      <c r="AG654" s="337"/>
      <c r="AH654" s="343"/>
      <c r="AK654" s="274" t="str">
        <f>IF(AJ646=1,IF((H654+Z654)&gt;0,IF(H654&lt;Z654,"「残余容量」が「全体容量より大きいです。修正してください。",""),"施設能力を黄色の枠内に数値を入力してください。"),"")</f>
        <v/>
      </c>
      <c r="AL654" s="274"/>
      <c r="AM654" s="274"/>
      <c r="AN654" s="274"/>
      <c r="AO654" s="274"/>
      <c r="AP654" s="274"/>
      <c r="AQ654" s="274"/>
      <c r="AR654" s="274"/>
      <c r="AS654" s="274"/>
      <c r="AT654" s="274"/>
      <c r="AU654" s="274"/>
      <c r="AV654" s="274"/>
      <c r="AW654" s="274"/>
      <c r="AX654" s="274"/>
      <c r="AY654" s="274"/>
      <c r="AZ654" s="274"/>
      <c r="BA654" s="274"/>
      <c r="BB654" s="274"/>
      <c r="BC654" s="274"/>
      <c r="BD654" s="274"/>
      <c r="BE654" s="274"/>
      <c r="BF654" s="274"/>
      <c r="BG654" s="274"/>
      <c r="BH654" s="274"/>
      <c r="BI654" s="274"/>
      <c r="BJ654" s="274"/>
    </row>
    <row r="655" spans="2:64" ht="13.5" customHeight="1" x14ac:dyDescent="0.15">
      <c r="B655" s="581"/>
      <c r="C655" s="582"/>
      <c r="D655" s="587"/>
      <c r="E655" s="588"/>
      <c r="F655" s="588"/>
      <c r="G655" s="582"/>
      <c r="H655" s="610"/>
      <c r="I655" s="611"/>
      <c r="J655" s="611"/>
      <c r="K655" s="611"/>
      <c r="L655" s="611"/>
      <c r="M655" s="611"/>
      <c r="N655" s="611"/>
      <c r="O655" s="611"/>
      <c r="P655" s="611"/>
      <c r="Q655" s="611"/>
      <c r="R655" s="337"/>
      <c r="S655" s="337"/>
      <c r="T655" s="338"/>
      <c r="U655" s="617"/>
      <c r="V655" s="618"/>
      <c r="W655" s="618"/>
      <c r="X655" s="618"/>
      <c r="Y655" s="619"/>
      <c r="Z655" s="333"/>
      <c r="AA655" s="334"/>
      <c r="AB655" s="334"/>
      <c r="AC655" s="334"/>
      <c r="AD655" s="334"/>
      <c r="AE655" s="334"/>
      <c r="AF655" s="337"/>
      <c r="AG655" s="337"/>
      <c r="AH655" s="343"/>
      <c r="AK655" s="274"/>
      <c r="AL655" s="274"/>
      <c r="AM655" s="274"/>
      <c r="AN655" s="274"/>
      <c r="AO655" s="274"/>
      <c r="AP655" s="274"/>
      <c r="AQ655" s="274"/>
      <c r="AR655" s="274"/>
      <c r="AS655" s="274"/>
      <c r="AT655" s="274"/>
      <c r="AU655" s="274"/>
      <c r="AV655" s="274"/>
      <c r="AW655" s="274"/>
      <c r="AX655" s="274"/>
      <c r="AY655" s="274"/>
      <c r="AZ655" s="274"/>
      <c r="BA655" s="274"/>
      <c r="BB655" s="274"/>
      <c r="BC655" s="274"/>
      <c r="BD655" s="274"/>
      <c r="BE655" s="274"/>
      <c r="BF655" s="274"/>
      <c r="BG655" s="274"/>
      <c r="BH655" s="274"/>
      <c r="BI655" s="274"/>
      <c r="BJ655" s="274"/>
    </row>
    <row r="656" spans="2:64" x14ac:dyDescent="0.15">
      <c r="B656" s="583"/>
      <c r="C656" s="584"/>
      <c r="D656" s="589"/>
      <c r="E656" s="590"/>
      <c r="F656" s="590"/>
      <c r="G656" s="584"/>
      <c r="H656" s="612"/>
      <c r="I656" s="613"/>
      <c r="J656" s="613"/>
      <c r="K656" s="613"/>
      <c r="L656" s="613"/>
      <c r="M656" s="613"/>
      <c r="N656" s="613"/>
      <c r="O656" s="613"/>
      <c r="P656" s="613"/>
      <c r="Q656" s="613"/>
      <c r="R656" s="339"/>
      <c r="S656" s="339"/>
      <c r="T656" s="340"/>
      <c r="U656" s="620"/>
      <c r="V656" s="621"/>
      <c r="W656" s="621"/>
      <c r="X656" s="621"/>
      <c r="Y656" s="622"/>
      <c r="Z656" s="335"/>
      <c r="AA656" s="336"/>
      <c r="AB656" s="336"/>
      <c r="AC656" s="336"/>
      <c r="AD656" s="336"/>
      <c r="AE656" s="336"/>
      <c r="AF656" s="339"/>
      <c r="AG656" s="339"/>
      <c r="AH656" s="360"/>
    </row>
    <row r="657" spans="2:64" ht="24.95" customHeight="1" x14ac:dyDescent="0.15">
      <c r="B657" s="561" t="s">
        <v>277</v>
      </c>
      <c r="C657" s="562"/>
      <c r="D657" s="562"/>
      <c r="E657" s="562"/>
      <c r="F657" s="562"/>
      <c r="G657" s="562"/>
      <c r="H657" s="562"/>
      <c r="I657" s="562"/>
      <c r="J657" s="562"/>
      <c r="K657" s="562"/>
      <c r="L657" s="562"/>
      <c r="M657" s="562"/>
      <c r="N657" s="562"/>
      <c r="O657" s="562"/>
      <c r="P657" s="386"/>
      <c r="Q657" s="386"/>
      <c r="R657" s="386"/>
      <c r="S657" s="386"/>
      <c r="T657" s="386"/>
      <c r="U657" s="16" t="s">
        <v>54</v>
      </c>
      <c r="V657" s="16"/>
      <c r="W657" s="16"/>
      <c r="X657" s="16"/>
      <c r="Y657" s="16"/>
      <c r="Z657" s="16"/>
      <c r="AA657" s="16"/>
      <c r="AB657" s="16"/>
      <c r="AC657" s="16"/>
      <c r="AD657" s="16"/>
      <c r="AE657" s="16"/>
      <c r="AF657" s="16"/>
      <c r="AG657" s="16"/>
      <c r="AH657" s="200"/>
      <c r="AK657" s="275" t="str">
        <f>IF(AJ646=1,IF((P657)&gt;0,"","令和６年度の実績値を黄色の枠内に入力してください。小数点以下は四捨五入し整数値を入力してください。"),"")</f>
        <v/>
      </c>
      <c r="AL657" s="275"/>
      <c r="AM657" s="275"/>
      <c r="AN657" s="275"/>
      <c r="AO657" s="275"/>
      <c r="AP657" s="275"/>
      <c r="AQ657" s="275"/>
      <c r="AR657" s="275"/>
      <c r="AS657" s="275"/>
      <c r="AT657" s="275"/>
      <c r="AU657" s="275"/>
      <c r="AV657" s="275"/>
      <c r="AW657" s="275"/>
      <c r="AX657" s="275"/>
      <c r="AY657" s="275"/>
      <c r="AZ657" s="275"/>
      <c r="BA657" s="275"/>
      <c r="BB657" s="275"/>
      <c r="BC657" s="275"/>
      <c r="BD657" s="275"/>
      <c r="BE657" s="275"/>
      <c r="BF657" s="275"/>
      <c r="BG657" s="275"/>
      <c r="BH657" s="275"/>
      <c r="BI657" s="275"/>
      <c r="BJ657" s="275"/>
    </row>
    <row r="658" spans="2:64" ht="24" customHeight="1" x14ac:dyDescent="0.15">
      <c r="B658" s="627" t="s">
        <v>162</v>
      </c>
      <c r="C658" s="301" t="s">
        <v>164</v>
      </c>
      <c r="D658" s="302"/>
      <c r="E658" s="302"/>
      <c r="F658" s="302"/>
      <c r="G658" s="302"/>
      <c r="H658" s="302"/>
      <c r="I658" s="302"/>
      <c r="J658" s="303"/>
      <c r="K658" s="447" t="s">
        <v>165</v>
      </c>
      <c r="L658" s="448"/>
      <c r="M658" s="448"/>
      <c r="N658" s="448"/>
      <c r="O658" s="448"/>
      <c r="P658" s="448"/>
      <c r="Q658" s="448"/>
      <c r="R658" s="607"/>
      <c r="S658" s="301" t="s">
        <v>164</v>
      </c>
      <c r="T658" s="302"/>
      <c r="U658" s="302"/>
      <c r="V658" s="302"/>
      <c r="W658" s="302"/>
      <c r="X658" s="302"/>
      <c r="Y658" s="302"/>
      <c r="Z658" s="303"/>
      <c r="AA658" s="447" t="s">
        <v>165</v>
      </c>
      <c r="AB658" s="448"/>
      <c r="AC658" s="448"/>
      <c r="AD658" s="448"/>
      <c r="AE658" s="448"/>
      <c r="AF658" s="448"/>
      <c r="AG658" s="448"/>
      <c r="AH658" s="509"/>
    </row>
    <row r="659" spans="2:64" ht="26.1" customHeight="1" x14ac:dyDescent="0.15">
      <c r="B659" s="628"/>
      <c r="C659" s="466"/>
      <c r="D659" s="467"/>
      <c r="E659" s="467"/>
      <c r="F659" s="467"/>
      <c r="G659" s="467"/>
      <c r="H659" s="467"/>
      <c r="I659" s="467"/>
      <c r="J659" s="468"/>
      <c r="K659" s="282"/>
      <c r="L659" s="283"/>
      <c r="M659" s="283"/>
      <c r="N659" s="283"/>
      <c r="O659" s="283"/>
      <c r="P659" s="464" t="s">
        <v>163</v>
      </c>
      <c r="Q659" s="464"/>
      <c r="R659" s="469"/>
      <c r="S659" s="466"/>
      <c r="T659" s="467"/>
      <c r="U659" s="467"/>
      <c r="V659" s="467"/>
      <c r="W659" s="467"/>
      <c r="X659" s="467"/>
      <c r="Y659" s="467"/>
      <c r="Z659" s="468"/>
      <c r="AA659" s="282"/>
      <c r="AB659" s="283"/>
      <c r="AC659" s="283"/>
      <c r="AD659" s="283"/>
      <c r="AE659" s="283"/>
      <c r="AF659" s="464" t="s">
        <v>163</v>
      </c>
      <c r="AG659" s="464"/>
      <c r="AH659" s="465"/>
      <c r="AL659" s="270" t="str">
        <f>IF(P657&gt;0,"「建設廃棄物の種類」欄は、貴社の価格表等で使用している分類名称を入力してください。「料金」は、整数で入力してください。「1,000～1,200」や「約500」のような入力はできません。幅がある場合は、平均値を入力してください。単位ｍ３にあわせて換算してください。","")</f>
        <v/>
      </c>
      <c r="AM659" s="270"/>
      <c r="AN659" s="270"/>
      <c r="AO659" s="270"/>
      <c r="AP659" s="270"/>
      <c r="AQ659" s="270"/>
      <c r="AR659" s="270"/>
      <c r="AS659" s="270"/>
      <c r="AT659" s="270"/>
      <c r="AU659" s="270"/>
      <c r="AV659" s="270"/>
      <c r="AW659" s="270"/>
      <c r="AX659" s="270"/>
      <c r="AY659" s="270"/>
      <c r="AZ659" s="270"/>
      <c r="BA659" s="270"/>
      <c r="BB659" s="270"/>
      <c r="BC659" s="270"/>
      <c r="BD659" s="270"/>
      <c r="BE659" s="270"/>
      <c r="BF659" s="270"/>
      <c r="BG659" s="270"/>
      <c r="BH659" s="270"/>
      <c r="BI659" s="270"/>
      <c r="BJ659" s="270"/>
    </row>
    <row r="660" spans="2:64" ht="26.1" customHeight="1" x14ac:dyDescent="0.15">
      <c r="B660" s="628"/>
      <c r="C660" s="466"/>
      <c r="D660" s="467"/>
      <c r="E660" s="467"/>
      <c r="F660" s="467"/>
      <c r="G660" s="467"/>
      <c r="H660" s="467"/>
      <c r="I660" s="467"/>
      <c r="J660" s="468"/>
      <c r="K660" s="282"/>
      <c r="L660" s="283"/>
      <c r="M660" s="283"/>
      <c r="N660" s="283"/>
      <c r="O660" s="283"/>
      <c r="P660" s="464" t="s">
        <v>163</v>
      </c>
      <c r="Q660" s="464"/>
      <c r="R660" s="469"/>
      <c r="S660" s="466"/>
      <c r="T660" s="467"/>
      <c r="U660" s="467"/>
      <c r="V660" s="467"/>
      <c r="W660" s="467"/>
      <c r="X660" s="467"/>
      <c r="Y660" s="467"/>
      <c r="Z660" s="468"/>
      <c r="AA660" s="282"/>
      <c r="AB660" s="283"/>
      <c r="AC660" s="283"/>
      <c r="AD660" s="283"/>
      <c r="AE660" s="283"/>
      <c r="AF660" s="464" t="s">
        <v>163</v>
      </c>
      <c r="AG660" s="464"/>
      <c r="AH660" s="465"/>
      <c r="AK660" s="268"/>
      <c r="AL660" s="270"/>
      <c r="AM660" s="270"/>
      <c r="AN660" s="270"/>
      <c r="AO660" s="270"/>
      <c r="AP660" s="270"/>
      <c r="AQ660" s="270"/>
      <c r="AR660" s="270"/>
      <c r="AS660" s="270"/>
      <c r="AT660" s="270"/>
      <c r="AU660" s="270"/>
      <c r="AV660" s="270"/>
      <c r="AW660" s="270"/>
      <c r="AX660" s="270"/>
      <c r="AY660" s="270"/>
      <c r="AZ660" s="270"/>
      <c r="BA660" s="270"/>
      <c r="BB660" s="270"/>
      <c r="BC660" s="270"/>
      <c r="BD660" s="270"/>
      <c r="BE660" s="270"/>
      <c r="BF660" s="270"/>
      <c r="BG660" s="270"/>
      <c r="BH660" s="270"/>
      <c r="BI660" s="270"/>
      <c r="BJ660" s="270"/>
    </row>
    <row r="661" spans="2:64" ht="26.1" customHeight="1" x14ac:dyDescent="0.15">
      <c r="B661" s="628"/>
      <c r="C661" s="466"/>
      <c r="D661" s="467"/>
      <c r="E661" s="467"/>
      <c r="F661" s="467"/>
      <c r="G661" s="467"/>
      <c r="H661" s="467"/>
      <c r="I661" s="467"/>
      <c r="J661" s="468"/>
      <c r="K661" s="282"/>
      <c r="L661" s="283"/>
      <c r="M661" s="283"/>
      <c r="N661" s="283"/>
      <c r="O661" s="283"/>
      <c r="P661" s="464" t="s">
        <v>163</v>
      </c>
      <c r="Q661" s="464"/>
      <c r="R661" s="469"/>
      <c r="S661" s="466"/>
      <c r="T661" s="467"/>
      <c r="U661" s="467"/>
      <c r="V661" s="467"/>
      <c r="W661" s="467"/>
      <c r="X661" s="467"/>
      <c r="Y661" s="467"/>
      <c r="Z661" s="468"/>
      <c r="AA661" s="282"/>
      <c r="AB661" s="283"/>
      <c r="AC661" s="283"/>
      <c r="AD661" s="283"/>
      <c r="AE661" s="283"/>
      <c r="AF661" s="464" t="s">
        <v>163</v>
      </c>
      <c r="AG661" s="464"/>
      <c r="AH661" s="465"/>
      <c r="AK661" s="268"/>
      <c r="AL661" s="270"/>
      <c r="AM661" s="270"/>
      <c r="AN661" s="270"/>
      <c r="AO661" s="270"/>
      <c r="AP661" s="270"/>
      <c r="AQ661" s="270"/>
      <c r="AR661" s="270"/>
      <c r="AS661" s="270"/>
      <c r="AT661" s="270"/>
      <c r="AU661" s="270"/>
      <c r="AV661" s="270"/>
      <c r="AW661" s="270"/>
      <c r="AX661" s="270"/>
      <c r="AY661" s="270"/>
      <c r="AZ661" s="270"/>
      <c r="BA661" s="270"/>
      <c r="BB661" s="270"/>
      <c r="BC661" s="270"/>
      <c r="BD661" s="270"/>
      <c r="BE661" s="270"/>
      <c r="BF661" s="270"/>
      <c r="BG661" s="270"/>
      <c r="BH661" s="270"/>
      <c r="BI661" s="270"/>
      <c r="BJ661" s="270"/>
    </row>
    <row r="662" spans="2:64" ht="26.1" customHeight="1" x14ac:dyDescent="0.15">
      <c r="B662" s="628"/>
      <c r="C662" s="466"/>
      <c r="D662" s="467"/>
      <c r="E662" s="467"/>
      <c r="F662" s="467"/>
      <c r="G662" s="467"/>
      <c r="H662" s="467"/>
      <c r="I662" s="467"/>
      <c r="J662" s="468"/>
      <c r="K662" s="282"/>
      <c r="L662" s="283"/>
      <c r="M662" s="283"/>
      <c r="N662" s="283"/>
      <c r="O662" s="283"/>
      <c r="P662" s="464" t="s">
        <v>163</v>
      </c>
      <c r="Q662" s="464"/>
      <c r="R662" s="469"/>
      <c r="S662" s="466"/>
      <c r="T662" s="467"/>
      <c r="U662" s="467"/>
      <c r="V662" s="467"/>
      <c r="W662" s="467"/>
      <c r="X662" s="467"/>
      <c r="Y662" s="467"/>
      <c r="Z662" s="468"/>
      <c r="AA662" s="282"/>
      <c r="AB662" s="283"/>
      <c r="AC662" s="283"/>
      <c r="AD662" s="283"/>
      <c r="AE662" s="283"/>
      <c r="AF662" s="464" t="s">
        <v>163</v>
      </c>
      <c r="AG662" s="464"/>
      <c r="AH662" s="465"/>
      <c r="AK662" s="251"/>
      <c r="AL662" s="251"/>
      <c r="AM662" s="251"/>
      <c r="AN662" s="251"/>
      <c r="AO662" s="251"/>
      <c r="AP662" s="251"/>
      <c r="AQ662" s="251"/>
      <c r="AR662" s="251"/>
      <c r="AS662" s="251"/>
      <c r="AT662" s="251"/>
      <c r="AU662" s="251"/>
      <c r="AV662" s="251"/>
      <c r="AW662" s="251"/>
      <c r="AX662" s="251"/>
      <c r="AY662" s="251"/>
      <c r="AZ662" s="251"/>
      <c r="BA662" s="251"/>
      <c r="BB662" s="251"/>
      <c r="BC662" s="251"/>
      <c r="BD662" s="251"/>
      <c r="BE662" s="251"/>
      <c r="BF662" s="251"/>
      <c r="BG662" s="251"/>
      <c r="BH662" s="251"/>
      <c r="BI662" s="251"/>
      <c r="BJ662" s="251"/>
    </row>
    <row r="663" spans="2:64" ht="26.1" customHeight="1" x14ac:dyDescent="0.15">
      <c r="B663" s="628"/>
      <c r="C663" s="466"/>
      <c r="D663" s="467"/>
      <c r="E663" s="467"/>
      <c r="F663" s="467"/>
      <c r="G663" s="467"/>
      <c r="H663" s="467"/>
      <c r="I663" s="467"/>
      <c r="J663" s="468"/>
      <c r="K663" s="282"/>
      <c r="L663" s="283"/>
      <c r="M663" s="283"/>
      <c r="N663" s="283"/>
      <c r="O663" s="283"/>
      <c r="P663" s="464" t="s">
        <v>163</v>
      </c>
      <c r="Q663" s="464"/>
      <c r="R663" s="469"/>
      <c r="S663" s="466"/>
      <c r="T663" s="467"/>
      <c r="U663" s="467"/>
      <c r="V663" s="467"/>
      <c r="W663" s="467"/>
      <c r="X663" s="467"/>
      <c r="Y663" s="467"/>
      <c r="Z663" s="468"/>
      <c r="AA663" s="282"/>
      <c r="AB663" s="283"/>
      <c r="AC663" s="283"/>
      <c r="AD663" s="283"/>
      <c r="AE663" s="283"/>
      <c r="AF663" s="464" t="s">
        <v>163</v>
      </c>
      <c r="AG663" s="464"/>
      <c r="AH663" s="465"/>
      <c r="AK663" s="251"/>
      <c r="AL663" s="251"/>
      <c r="AM663" s="251"/>
      <c r="AN663" s="251"/>
      <c r="AO663" s="251"/>
      <c r="AP663" s="251"/>
      <c r="AQ663" s="251"/>
      <c r="AR663" s="251"/>
      <c r="AS663" s="251"/>
      <c r="AT663" s="251"/>
      <c r="AU663" s="251"/>
      <c r="AV663" s="251"/>
      <c r="AW663" s="251"/>
      <c r="AX663" s="251"/>
      <c r="AY663" s="251"/>
      <c r="AZ663" s="251"/>
      <c r="BA663" s="251"/>
      <c r="BB663" s="251"/>
      <c r="BC663" s="251"/>
      <c r="BD663" s="251"/>
      <c r="BE663" s="251"/>
      <c r="BF663" s="251"/>
      <c r="BG663" s="251"/>
      <c r="BH663" s="251"/>
      <c r="BI663" s="251"/>
      <c r="BJ663" s="251"/>
    </row>
    <row r="664" spans="2:64" ht="26.1" customHeight="1" x14ac:dyDescent="0.15">
      <c r="B664" s="628"/>
      <c r="C664" s="466"/>
      <c r="D664" s="467"/>
      <c r="E664" s="467"/>
      <c r="F664" s="467"/>
      <c r="G664" s="467"/>
      <c r="H664" s="467"/>
      <c r="I664" s="467"/>
      <c r="J664" s="468"/>
      <c r="K664" s="282"/>
      <c r="L664" s="283"/>
      <c r="M664" s="283"/>
      <c r="N664" s="283"/>
      <c r="O664" s="283"/>
      <c r="P664" s="464" t="s">
        <v>163</v>
      </c>
      <c r="Q664" s="464"/>
      <c r="R664" s="469"/>
      <c r="S664" s="466"/>
      <c r="T664" s="467"/>
      <c r="U664" s="467"/>
      <c r="V664" s="467"/>
      <c r="W664" s="467"/>
      <c r="X664" s="467"/>
      <c r="Y664" s="467"/>
      <c r="Z664" s="468"/>
      <c r="AA664" s="282"/>
      <c r="AB664" s="283"/>
      <c r="AC664" s="283"/>
      <c r="AD664" s="283"/>
      <c r="AE664" s="283"/>
      <c r="AF664" s="464" t="s">
        <v>163</v>
      </c>
      <c r="AG664" s="464"/>
      <c r="AH664" s="465"/>
    </row>
    <row r="665" spans="2:64" ht="26.1" customHeight="1" x14ac:dyDescent="0.15">
      <c r="B665" s="628"/>
      <c r="C665" s="466"/>
      <c r="D665" s="467"/>
      <c r="E665" s="467"/>
      <c r="F665" s="467"/>
      <c r="G665" s="467"/>
      <c r="H665" s="467"/>
      <c r="I665" s="467"/>
      <c r="J665" s="468"/>
      <c r="K665" s="282"/>
      <c r="L665" s="283"/>
      <c r="M665" s="283"/>
      <c r="N665" s="283"/>
      <c r="O665" s="283"/>
      <c r="P665" s="464" t="s">
        <v>163</v>
      </c>
      <c r="Q665" s="464"/>
      <c r="R665" s="469"/>
      <c r="S665" s="466"/>
      <c r="T665" s="467"/>
      <c r="U665" s="467"/>
      <c r="V665" s="467"/>
      <c r="W665" s="467"/>
      <c r="X665" s="467"/>
      <c r="Y665" s="467"/>
      <c r="Z665" s="468"/>
      <c r="AA665" s="282"/>
      <c r="AB665" s="283"/>
      <c r="AC665" s="283"/>
      <c r="AD665" s="283"/>
      <c r="AE665" s="283"/>
      <c r="AF665" s="464" t="s">
        <v>163</v>
      </c>
      <c r="AG665" s="464"/>
      <c r="AH665" s="465"/>
    </row>
    <row r="666" spans="2:64" ht="26.1" customHeight="1" x14ac:dyDescent="0.15">
      <c r="B666" s="628"/>
      <c r="C666" s="466"/>
      <c r="D666" s="467"/>
      <c r="E666" s="467"/>
      <c r="F666" s="467"/>
      <c r="G666" s="467"/>
      <c r="H666" s="467"/>
      <c r="I666" s="467"/>
      <c r="J666" s="468"/>
      <c r="K666" s="282"/>
      <c r="L666" s="283"/>
      <c r="M666" s="283"/>
      <c r="N666" s="283"/>
      <c r="O666" s="283"/>
      <c r="P666" s="464" t="s">
        <v>163</v>
      </c>
      <c r="Q666" s="464"/>
      <c r="R666" s="469"/>
      <c r="S666" s="466"/>
      <c r="T666" s="467"/>
      <c r="U666" s="467"/>
      <c r="V666" s="467"/>
      <c r="W666" s="467"/>
      <c r="X666" s="467"/>
      <c r="Y666" s="467"/>
      <c r="Z666" s="468"/>
      <c r="AA666" s="282"/>
      <c r="AB666" s="283"/>
      <c r="AC666" s="283"/>
      <c r="AD666" s="283"/>
      <c r="AE666" s="283"/>
      <c r="AF666" s="464" t="s">
        <v>163</v>
      </c>
      <c r="AG666" s="464"/>
      <c r="AH666" s="465"/>
    </row>
    <row r="667" spans="2:64" ht="26.1" customHeight="1" x14ac:dyDescent="0.15">
      <c r="B667" s="628"/>
      <c r="C667" s="466"/>
      <c r="D667" s="467"/>
      <c r="E667" s="467"/>
      <c r="F667" s="467"/>
      <c r="G667" s="467"/>
      <c r="H667" s="467"/>
      <c r="I667" s="467"/>
      <c r="J667" s="468"/>
      <c r="K667" s="282"/>
      <c r="L667" s="283"/>
      <c r="M667" s="283"/>
      <c r="N667" s="283"/>
      <c r="O667" s="283"/>
      <c r="P667" s="464" t="s">
        <v>163</v>
      </c>
      <c r="Q667" s="464"/>
      <c r="R667" s="469"/>
      <c r="S667" s="466"/>
      <c r="T667" s="467"/>
      <c r="U667" s="467"/>
      <c r="V667" s="467"/>
      <c r="W667" s="467"/>
      <c r="X667" s="467"/>
      <c r="Y667" s="467"/>
      <c r="Z667" s="468"/>
      <c r="AA667" s="282"/>
      <c r="AB667" s="283"/>
      <c r="AC667" s="283"/>
      <c r="AD667" s="283"/>
      <c r="AE667" s="283"/>
      <c r="AF667" s="464" t="s">
        <v>163</v>
      </c>
      <c r="AG667" s="464"/>
      <c r="AH667" s="465"/>
    </row>
    <row r="668" spans="2:64" ht="26.1" customHeight="1" thickBot="1" x14ac:dyDescent="0.2">
      <c r="B668" s="629"/>
      <c r="C668" s="566"/>
      <c r="D668" s="567"/>
      <c r="E668" s="567"/>
      <c r="F668" s="567"/>
      <c r="G668" s="567"/>
      <c r="H668" s="567"/>
      <c r="I668" s="567"/>
      <c r="J668" s="568"/>
      <c r="K668" s="569"/>
      <c r="L668" s="570"/>
      <c r="M668" s="570"/>
      <c r="N668" s="570"/>
      <c r="O668" s="570"/>
      <c r="P668" s="571" t="s">
        <v>163</v>
      </c>
      <c r="Q668" s="571"/>
      <c r="R668" s="572"/>
      <c r="S668" s="566"/>
      <c r="T668" s="567"/>
      <c r="U668" s="567"/>
      <c r="V668" s="567"/>
      <c r="W668" s="567"/>
      <c r="X668" s="567"/>
      <c r="Y668" s="567"/>
      <c r="Z668" s="568"/>
      <c r="AA668" s="569"/>
      <c r="AB668" s="570"/>
      <c r="AC668" s="570"/>
      <c r="AD668" s="570"/>
      <c r="AE668" s="570"/>
      <c r="AF668" s="571" t="s">
        <v>163</v>
      </c>
      <c r="AG668" s="571"/>
      <c r="AH668" s="577"/>
    </row>
    <row r="669" spans="2:64" ht="14.25" thickBot="1" x14ac:dyDescent="0.2">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c r="AF669" s="13"/>
      <c r="AG669" s="13"/>
      <c r="AH669" s="13"/>
    </row>
    <row r="670" spans="2:64" x14ac:dyDescent="0.15">
      <c r="B670" s="554" t="s">
        <v>426</v>
      </c>
      <c r="C670" s="555"/>
      <c r="D670" s="555"/>
      <c r="E670" s="556"/>
      <c r="F670" s="13"/>
      <c r="G670" s="13"/>
      <c r="H670" s="13"/>
      <c r="I670" s="13"/>
      <c r="J670" s="13"/>
      <c r="K670" s="13"/>
      <c r="L670" s="13"/>
      <c r="M670" s="13"/>
      <c r="N670" s="13"/>
      <c r="O670" s="13"/>
      <c r="P670" s="13"/>
      <c r="Q670" s="13"/>
      <c r="R670" s="13"/>
      <c r="S670" s="13"/>
      <c r="T670" s="13"/>
      <c r="U670" s="13"/>
      <c r="V670" s="13"/>
      <c r="W670" s="13"/>
      <c r="X670" s="13"/>
      <c r="Y670" s="13"/>
      <c r="Z670" s="13"/>
      <c r="AA670" s="13"/>
      <c r="AB670" s="508" t="s">
        <v>260</v>
      </c>
      <c r="AC670" s="508"/>
      <c r="AD670" s="508"/>
      <c r="AE670" s="508"/>
      <c r="AF670" s="508"/>
      <c r="AG670" s="508"/>
      <c r="AH670" s="508"/>
      <c r="BL670" s="248"/>
    </row>
    <row r="671" spans="2:64" ht="14.25" thickBot="1" x14ac:dyDescent="0.2">
      <c r="B671" s="557"/>
      <c r="C671" s="558"/>
      <c r="D671" s="558"/>
      <c r="E671" s="559"/>
      <c r="F671" s="13"/>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row>
    <row r="672" spans="2:64" x14ac:dyDescent="0.15">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row>
    <row r="673" spans="2:62" ht="25.5" x14ac:dyDescent="0.15">
      <c r="B673" s="453" t="s">
        <v>388</v>
      </c>
      <c r="C673" s="454"/>
      <c r="D673" s="454"/>
      <c r="E673" s="454"/>
      <c r="F673" s="454"/>
      <c r="G673" s="454"/>
      <c r="H673" s="454"/>
      <c r="I673" s="454"/>
      <c r="J673" s="454"/>
      <c r="K673" s="454"/>
      <c r="L673" s="454"/>
      <c r="M673" s="454"/>
      <c r="N673" s="454"/>
      <c r="O673" s="454"/>
      <c r="P673" s="454"/>
      <c r="Q673" s="454"/>
      <c r="R673" s="454"/>
      <c r="S673" s="454"/>
      <c r="T673" s="454"/>
      <c r="U673" s="454"/>
      <c r="V673" s="454"/>
      <c r="W673" s="454"/>
      <c r="X673" s="454"/>
      <c r="Y673" s="454"/>
      <c r="Z673" s="454"/>
      <c r="AA673" s="454"/>
      <c r="AB673" s="454"/>
      <c r="AC673" s="454"/>
      <c r="AD673" s="454"/>
      <c r="AE673" s="454"/>
      <c r="AF673" s="454"/>
      <c r="AG673" s="454"/>
      <c r="AH673" s="454"/>
    </row>
    <row r="674" spans="2:62" ht="14.25" thickBot="1" x14ac:dyDescent="0.2">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c r="AF674" s="13"/>
      <c r="AG674" s="13"/>
      <c r="AH674" s="13"/>
    </row>
    <row r="675" spans="2:62" ht="24" customHeight="1" thickBot="1" x14ac:dyDescent="0.2">
      <c r="B675" s="408" t="s">
        <v>166</v>
      </c>
      <c r="C675" s="409"/>
      <c r="D675" s="409"/>
      <c r="E675" s="409"/>
      <c r="F675" s="409"/>
      <c r="G675" s="409"/>
      <c r="H675" s="409"/>
      <c r="I675" s="409"/>
      <c r="J675" s="409"/>
      <c r="K675" s="409"/>
      <c r="L675" s="409"/>
      <c r="M675" s="409"/>
      <c r="N675" s="409"/>
      <c r="O675" s="409"/>
      <c r="P675" s="409"/>
      <c r="Q675" s="409"/>
      <c r="R675" s="409"/>
      <c r="S675" s="409"/>
      <c r="T675" s="409"/>
      <c r="U675" s="409"/>
      <c r="V675" s="409"/>
      <c r="W675" s="409"/>
      <c r="X675" s="409"/>
      <c r="Y675" s="409"/>
      <c r="Z675" s="409"/>
      <c r="AA675" s="409"/>
      <c r="AB675" s="409"/>
      <c r="AC675" s="409"/>
      <c r="AD675" s="409"/>
      <c r="AE675" s="409"/>
      <c r="AF675" s="409"/>
      <c r="AG675" s="409"/>
      <c r="AH675" s="410"/>
      <c r="AJ675" s="252">
        <f>IF(B43="○",1,2)</f>
        <v>2</v>
      </c>
    </row>
    <row r="676" spans="2:62" ht="18" customHeight="1" thickTop="1" x14ac:dyDescent="0.15">
      <c r="B676" s="594" t="s">
        <v>160</v>
      </c>
      <c r="C676" s="525"/>
      <c r="D676" s="525"/>
      <c r="E676" s="525"/>
      <c r="F676" s="525"/>
      <c r="G676" s="526"/>
      <c r="H676" s="67"/>
      <c r="I676" s="66"/>
      <c r="J676" s="66"/>
      <c r="K676" s="66"/>
      <c r="L676" s="48"/>
      <c r="M676" s="48"/>
      <c r="N676" s="48"/>
      <c r="O676" s="48"/>
      <c r="P676" s="48"/>
      <c r="Q676" s="48"/>
      <c r="R676" s="48"/>
      <c r="S676" s="48"/>
      <c r="T676" s="48"/>
      <c r="U676" s="48"/>
      <c r="V676" s="48"/>
      <c r="W676" s="48"/>
      <c r="X676" s="48"/>
      <c r="Y676" s="48"/>
      <c r="Z676" s="48"/>
      <c r="AA676" s="48"/>
      <c r="AB676" s="48"/>
      <c r="AC676" s="48"/>
      <c r="AD676" s="48"/>
      <c r="AE676" s="48"/>
      <c r="AF676" s="48"/>
      <c r="AG676" s="48"/>
      <c r="AH676" s="50"/>
    </row>
    <row r="677" spans="2:62" ht="18" customHeight="1" x14ac:dyDescent="0.15">
      <c r="B677" s="595"/>
      <c r="C677" s="495"/>
      <c r="D677" s="495"/>
      <c r="E677" s="495"/>
      <c r="F677" s="495"/>
      <c r="G677" s="496"/>
      <c r="H677" s="68"/>
      <c r="I677" s="107"/>
      <c r="J677" s="106" t="s">
        <v>265</v>
      </c>
      <c r="K677" s="146"/>
      <c r="L677" s="197"/>
      <c r="M677" s="197"/>
      <c r="N677" s="197"/>
      <c r="O677" s="197"/>
      <c r="P677" s="197"/>
      <c r="Q677" s="197"/>
      <c r="R677" s="197"/>
      <c r="S677" s="197"/>
      <c r="T677" s="197"/>
      <c r="U677" s="197"/>
      <c r="V677" s="107"/>
      <c r="W677" s="106" t="s">
        <v>252</v>
      </c>
      <c r="X677" s="197"/>
      <c r="Y677" s="197"/>
      <c r="Z677" s="197"/>
      <c r="AA677" s="197"/>
      <c r="AB677" s="197"/>
      <c r="AC677" s="197"/>
      <c r="AD677" s="197"/>
      <c r="AE677" s="197"/>
      <c r="AF677" s="197"/>
      <c r="AG677" s="197"/>
      <c r="AH677" s="51"/>
      <c r="AJ677" s="252">
        <f>COUNTIF(I677:V682,"○")</f>
        <v>0</v>
      </c>
      <c r="AK677" s="459" t="str">
        <f>IF(AJ675=1,IF(AJ677&gt;0,"","受入可能な建設副産物を黄色の枠内に○印を入力してください。"),"")</f>
        <v/>
      </c>
      <c r="AL677" s="459"/>
      <c r="AM677" s="459"/>
      <c r="AN677" s="459"/>
      <c r="AO677" s="459"/>
      <c r="AP677" s="459"/>
      <c r="AQ677" s="459"/>
      <c r="AR677" s="459"/>
      <c r="AS677" s="459"/>
      <c r="AT677" s="459"/>
      <c r="AU677" s="459"/>
      <c r="AV677" s="459"/>
      <c r="AW677" s="459"/>
      <c r="AX677" s="459"/>
      <c r="AY677" s="459"/>
      <c r="AZ677" s="459"/>
      <c r="BA677" s="459"/>
      <c r="BB677" s="459"/>
      <c r="BC677" s="459"/>
      <c r="BD677" s="459"/>
      <c r="BE677" s="459"/>
      <c r="BF677" s="459"/>
      <c r="BG677" s="459"/>
      <c r="BH677" s="459"/>
      <c r="BI677" s="459"/>
      <c r="BJ677" s="459"/>
    </row>
    <row r="678" spans="2:62" ht="18" customHeight="1" x14ac:dyDescent="0.15">
      <c r="B678" s="595"/>
      <c r="C678" s="495"/>
      <c r="D678" s="495"/>
      <c r="E678" s="495"/>
      <c r="F678" s="495"/>
      <c r="G678" s="496"/>
      <c r="H678" s="68"/>
      <c r="I678" s="107"/>
      <c r="J678" s="106" t="s">
        <v>253</v>
      </c>
      <c r="K678" s="146"/>
      <c r="L678" s="197"/>
      <c r="M678" s="197"/>
      <c r="N678" s="197"/>
      <c r="O678" s="197"/>
      <c r="P678" s="197"/>
      <c r="Q678" s="197"/>
      <c r="R678" s="197"/>
      <c r="S678" s="197"/>
      <c r="T678" s="197"/>
      <c r="U678" s="197"/>
      <c r="V678" s="146"/>
      <c r="W678" s="183" t="s">
        <v>161</v>
      </c>
      <c r="X678" s="183"/>
      <c r="Y678" s="183"/>
      <c r="Z678" s="183"/>
      <c r="AA678" s="183"/>
      <c r="AB678" s="183"/>
      <c r="AC678" s="183"/>
      <c r="AD678" s="183"/>
      <c r="AE678" s="183"/>
      <c r="AF678" s="183"/>
      <c r="AG678" s="183"/>
      <c r="AH678" s="51"/>
    </row>
    <row r="679" spans="2:62" ht="18" customHeight="1" x14ac:dyDescent="0.15">
      <c r="B679" s="595"/>
      <c r="C679" s="495"/>
      <c r="D679" s="495"/>
      <c r="E679" s="495"/>
      <c r="F679" s="495"/>
      <c r="G679" s="496"/>
      <c r="H679" s="68"/>
      <c r="I679" s="107"/>
      <c r="J679" s="106" t="s">
        <v>271</v>
      </c>
      <c r="K679" s="146"/>
      <c r="L679" s="197"/>
      <c r="M679" s="197"/>
      <c r="N679" s="197"/>
      <c r="O679" s="197"/>
      <c r="P679" s="197"/>
      <c r="Q679" s="197"/>
      <c r="R679" s="197"/>
      <c r="S679" s="197"/>
      <c r="T679" s="197"/>
      <c r="U679" s="197"/>
      <c r="V679" s="146"/>
      <c r="W679" s="597" t="s">
        <v>168</v>
      </c>
      <c r="X679" s="597"/>
      <c r="Y679" s="597"/>
      <c r="Z679" s="597"/>
      <c r="AA679" s="597"/>
      <c r="AB679" s="597"/>
      <c r="AC679" s="597"/>
      <c r="AD679" s="597"/>
      <c r="AE679" s="597"/>
      <c r="AF679" s="598"/>
      <c r="AG679" s="598"/>
      <c r="AH679" s="70" t="s">
        <v>144</v>
      </c>
    </row>
    <row r="680" spans="2:62" ht="18" customHeight="1" x14ac:dyDescent="0.15">
      <c r="B680" s="595"/>
      <c r="C680" s="495"/>
      <c r="D680" s="495"/>
      <c r="E680" s="495"/>
      <c r="F680" s="495"/>
      <c r="G680" s="496"/>
      <c r="H680" s="68"/>
      <c r="I680" s="107"/>
      <c r="J680" s="106" t="s">
        <v>272</v>
      </c>
      <c r="K680" s="146"/>
      <c r="L680" s="197"/>
      <c r="M680" s="197"/>
      <c r="N680" s="197"/>
      <c r="O680" s="197"/>
      <c r="P680" s="197"/>
      <c r="Q680" s="197"/>
      <c r="R680" s="197"/>
      <c r="S680" s="197"/>
      <c r="T680" s="197"/>
      <c r="U680" s="197"/>
      <c r="V680" s="146"/>
      <c r="W680" s="599" t="s">
        <v>167</v>
      </c>
      <c r="X680" s="599"/>
      <c r="Y680" s="599"/>
      <c r="Z680" s="599"/>
      <c r="AA680" s="599"/>
      <c r="AB680" s="599"/>
      <c r="AC680" s="599"/>
      <c r="AD680" s="599"/>
      <c r="AE680" s="599"/>
      <c r="AF680" s="600"/>
      <c r="AG680" s="600"/>
      <c r="AH680" s="70" t="s">
        <v>144</v>
      </c>
    </row>
    <row r="681" spans="2:62" ht="18" customHeight="1" x14ac:dyDescent="0.15">
      <c r="B681" s="595"/>
      <c r="C681" s="495"/>
      <c r="D681" s="495"/>
      <c r="E681" s="495"/>
      <c r="F681" s="495"/>
      <c r="G681" s="496"/>
      <c r="H681" s="68"/>
      <c r="I681" s="107"/>
      <c r="J681" s="106" t="s">
        <v>273</v>
      </c>
      <c r="K681" s="146"/>
      <c r="L681" s="197"/>
      <c r="M681" s="197"/>
      <c r="N681" s="197"/>
      <c r="O681" s="197"/>
      <c r="P681" s="197"/>
      <c r="Q681" s="197"/>
      <c r="R681" s="197"/>
      <c r="S681" s="197"/>
      <c r="T681" s="197"/>
      <c r="U681" s="197"/>
      <c r="V681" s="107"/>
      <c r="W681" s="601" t="s">
        <v>274</v>
      </c>
      <c r="X681" s="602"/>
      <c r="Y681" s="602"/>
      <c r="Z681" s="602"/>
      <c r="AA681" s="602"/>
      <c r="AB681" s="602"/>
      <c r="AC681" s="602"/>
      <c r="AD681" s="603"/>
      <c r="AE681" s="603"/>
      <c r="AF681" s="603"/>
      <c r="AG681" s="603"/>
      <c r="AH681" s="70"/>
    </row>
    <row r="682" spans="2:62" ht="18" customHeight="1" x14ac:dyDescent="0.15">
      <c r="B682" s="595"/>
      <c r="C682" s="495"/>
      <c r="D682" s="495"/>
      <c r="E682" s="495"/>
      <c r="F682" s="495"/>
      <c r="G682" s="496"/>
      <c r="H682" s="68"/>
      <c r="I682" s="146"/>
      <c r="J682" s="146"/>
      <c r="K682" s="146"/>
      <c r="L682" s="197"/>
      <c r="M682" s="197"/>
      <c r="N682" s="197"/>
      <c r="O682" s="197"/>
      <c r="P682" s="197"/>
      <c r="Q682" s="197"/>
      <c r="R682" s="197"/>
      <c r="S682" s="197"/>
      <c r="T682" s="197"/>
      <c r="U682" s="197"/>
      <c r="V682" s="107"/>
      <c r="W682" s="602" t="s">
        <v>259</v>
      </c>
      <c r="X682" s="602"/>
      <c r="Y682" s="602"/>
      <c r="Z682" s="602"/>
      <c r="AA682" s="602"/>
      <c r="AB682" s="602"/>
      <c r="AC682" s="602"/>
      <c r="AD682" s="573"/>
      <c r="AE682" s="573"/>
      <c r="AF682" s="573"/>
      <c r="AG682" s="573"/>
      <c r="AH682" s="70" t="s">
        <v>118</v>
      </c>
    </row>
    <row r="683" spans="2:62" ht="17.25" x14ac:dyDescent="0.15">
      <c r="B683" s="596"/>
      <c r="C683" s="498"/>
      <c r="D683" s="498"/>
      <c r="E683" s="498"/>
      <c r="F683" s="498"/>
      <c r="G683" s="499"/>
      <c r="H683" s="69"/>
      <c r="I683" s="192"/>
      <c r="J683" s="192"/>
      <c r="K683" s="192"/>
      <c r="L683" s="49"/>
      <c r="M683" s="49"/>
      <c r="N683" s="49"/>
      <c r="O683" s="49"/>
      <c r="P683" s="49"/>
      <c r="Q683" s="49"/>
      <c r="R683" s="49"/>
      <c r="S683" s="49"/>
      <c r="T683" s="49"/>
      <c r="U683" s="49"/>
      <c r="V683" s="197"/>
      <c r="W683" s="197"/>
      <c r="X683" s="197"/>
      <c r="Y683" s="197"/>
      <c r="Z683" s="49"/>
      <c r="AA683" s="49"/>
      <c r="AB683" s="49"/>
      <c r="AC683" s="49"/>
      <c r="AD683" s="49"/>
      <c r="AE683" s="49"/>
      <c r="AF683" s="49"/>
      <c r="AG683" s="49"/>
      <c r="AH683" s="52"/>
    </row>
    <row r="684" spans="2:62" ht="13.5" customHeight="1" x14ac:dyDescent="0.15">
      <c r="B684" s="579" t="s">
        <v>158</v>
      </c>
      <c r="C684" s="580"/>
      <c r="D684" s="585" t="s">
        <v>159</v>
      </c>
      <c r="E684" s="586"/>
      <c r="F684" s="586"/>
      <c r="G684" s="580"/>
      <c r="H684" s="591"/>
      <c r="I684" s="592"/>
      <c r="J684" s="592"/>
      <c r="K684" s="592"/>
      <c r="L684" s="592"/>
      <c r="M684" s="592"/>
      <c r="N684" s="592"/>
      <c r="O684" s="592"/>
      <c r="P684" s="592"/>
      <c r="Q684" s="592"/>
      <c r="R684" s="337" t="s">
        <v>54</v>
      </c>
      <c r="S684" s="337"/>
      <c r="T684" s="338"/>
      <c r="U684" s="593" t="s">
        <v>416</v>
      </c>
      <c r="V684" s="586"/>
      <c r="W684" s="586"/>
      <c r="X684" s="586"/>
      <c r="Y684" s="580"/>
      <c r="Z684" s="333"/>
      <c r="AA684" s="334"/>
      <c r="AB684" s="334"/>
      <c r="AC684" s="334"/>
      <c r="AD684" s="334"/>
      <c r="AE684" s="334"/>
      <c r="AF684" s="337" t="s">
        <v>54</v>
      </c>
      <c r="AG684" s="337"/>
      <c r="AH684" s="343"/>
      <c r="AK684" s="274" t="str">
        <f>IF(AJ675=1,IF((H684+Z684)&gt;0,IF(H684&lt;Z684,"「残余容量」が「全体容量より大きいです。修正してください。",""),"施設能力を黄色の枠内に数値を入力してください。"),"")</f>
        <v/>
      </c>
      <c r="AL684" s="274"/>
      <c r="AM684" s="274"/>
      <c r="AN684" s="274"/>
      <c r="AO684" s="274"/>
      <c r="AP684" s="274"/>
      <c r="AQ684" s="274"/>
      <c r="AR684" s="274"/>
      <c r="AS684" s="274"/>
      <c r="AT684" s="274"/>
      <c r="AU684" s="274"/>
      <c r="AV684" s="274"/>
      <c r="AW684" s="274"/>
      <c r="AX684" s="274"/>
      <c r="AY684" s="274"/>
      <c r="AZ684" s="274"/>
      <c r="BA684" s="274"/>
      <c r="BB684" s="274"/>
      <c r="BC684" s="274"/>
      <c r="BD684" s="274"/>
      <c r="BE684" s="274"/>
      <c r="BF684" s="274"/>
      <c r="BG684" s="274"/>
      <c r="BH684" s="274"/>
      <c r="BI684" s="274"/>
      <c r="BJ684" s="274"/>
    </row>
    <row r="685" spans="2:62" x14ac:dyDescent="0.15">
      <c r="B685" s="581"/>
      <c r="C685" s="582"/>
      <c r="D685" s="587"/>
      <c r="E685" s="588"/>
      <c r="F685" s="588"/>
      <c r="G685" s="582"/>
      <c r="H685" s="333"/>
      <c r="I685" s="334"/>
      <c r="J685" s="334"/>
      <c r="K685" s="334"/>
      <c r="L685" s="334"/>
      <c r="M685" s="334"/>
      <c r="N685" s="334"/>
      <c r="O685" s="334"/>
      <c r="P685" s="334"/>
      <c r="Q685" s="334"/>
      <c r="R685" s="337"/>
      <c r="S685" s="337"/>
      <c r="T685" s="338"/>
      <c r="U685" s="587"/>
      <c r="V685" s="588"/>
      <c r="W685" s="588"/>
      <c r="X685" s="588"/>
      <c r="Y685" s="582"/>
      <c r="Z685" s="333"/>
      <c r="AA685" s="334"/>
      <c r="AB685" s="334"/>
      <c r="AC685" s="334"/>
      <c r="AD685" s="334"/>
      <c r="AE685" s="334"/>
      <c r="AF685" s="337"/>
      <c r="AG685" s="337"/>
      <c r="AH685" s="343"/>
      <c r="AK685" s="274"/>
      <c r="AL685" s="274"/>
      <c r="AM685" s="274"/>
      <c r="AN685" s="274"/>
      <c r="AO685" s="274"/>
      <c r="AP685" s="274"/>
      <c r="AQ685" s="274"/>
      <c r="AR685" s="274"/>
      <c r="AS685" s="274"/>
      <c r="AT685" s="274"/>
      <c r="AU685" s="274"/>
      <c r="AV685" s="274"/>
      <c r="AW685" s="274"/>
      <c r="AX685" s="274"/>
      <c r="AY685" s="274"/>
      <c r="AZ685" s="274"/>
      <c r="BA685" s="274"/>
      <c r="BB685" s="274"/>
      <c r="BC685" s="274"/>
      <c r="BD685" s="274"/>
      <c r="BE685" s="274"/>
      <c r="BF685" s="274"/>
      <c r="BG685" s="274"/>
      <c r="BH685" s="274"/>
      <c r="BI685" s="274"/>
      <c r="BJ685" s="274"/>
    </row>
    <row r="686" spans="2:62" x14ac:dyDescent="0.15">
      <c r="B686" s="583"/>
      <c r="C686" s="584"/>
      <c r="D686" s="589"/>
      <c r="E686" s="590"/>
      <c r="F686" s="590"/>
      <c r="G686" s="584"/>
      <c r="H686" s="335"/>
      <c r="I686" s="336"/>
      <c r="J686" s="336"/>
      <c r="K686" s="336"/>
      <c r="L686" s="336"/>
      <c r="M686" s="336"/>
      <c r="N686" s="336"/>
      <c r="O686" s="336"/>
      <c r="P686" s="336"/>
      <c r="Q686" s="336"/>
      <c r="R686" s="339"/>
      <c r="S686" s="339"/>
      <c r="T686" s="340"/>
      <c r="U686" s="589"/>
      <c r="V686" s="590"/>
      <c r="W686" s="590"/>
      <c r="X686" s="590"/>
      <c r="Y686" s="584"/>
      <c r="Z686" s="335"/>
      <c r="AA686" s="336"/>
      <c r="AB686" s="336"/>
      <c r="AC686" s="336"/>
      <c r="AD686" s="336"/>
      <c r="AE686" s="336"/>
      <c r="AF686" s="339"/>
      <c r="AG686" s="339"/>
      <c r="AH686" s="360"/>
    </row>
    <row r="687" spans="2:62" ht="24.95" customHeight="1" x14ac:dyDescent="0.15">
      <c r="B687" s="561" t="s">
        <v>277</v>
      </c>
      <c r="C687" s="562"/>
      <c r="D687" s="562"/>
      <c r="E687" s="562"/>
      <c r="F687" s="562"/>
      <c r="G687" s="562"/>
      <c r="H687" s="562"/>
      <c r="I687" s="562"/>
      <c r="J687" s="562"/>
      <c r="K687" s="562"/>
      <c r="L687" s="562"/>
      <c r="M687" s="562"/>
      <c r="N687" s="562"/>
      <c r="O687" s="562"/>
      <c r="P687" s="386"/>
      <c r="Q687" s="386"/>
      <c r="R687" s="386"/>
      <c r="S687" s="386"/>
      <c r="T687" s="386"/>
      <c r="U687" s="16" t="s">
        <v>54</v>
      </c>
      <c r="V687" s="16"/>
      <c r="W687" s="16"/>
      <c r="X687" s="16"/>
      <c r="Y687" s="16"/>
      <c r="Z687" s="16"/>
      <c r="AA687" s="16"/>
      <c r="AB687" s="16"/>
      <c r="AC687" s="16"/>
      <c r="AD687" s="16"/>
      <c r="AE687" s="16"/>
      <c r="AF687" s="16"/>
      <c r="AG687" s="16"/>
      <c r="AH687" s="200"/>
      <c r="AK687" s="275" t="str">
        <f>IF(AJ675=1,IF((P687)&gt;0,"","令和６年度の実績値を黄色の枠内に入力してください。小数点以下は四捨五入し整数値を入力してください。"),"")</f>
        <v/>
      </c>
      <c r="AL687" s="275"/>
      <c r="AM687" s="275"/>
      <c r="AN687" s="275"/>
      <c r="AO687" s="275"/>
      <c r="AP687" s="275"/>
      <c r="AQ687" s="275"/>
      <c r="AR687" s="275"/>
      <c r="AS687" s="275"/>
      <c r="AT687" s="275"/>
      <c r="AU687" s="275"/>
      <c r="AV687" s="275"/>
      <c r="AW687" s="275"/>
      <c r="AX687" s="275"/>
      <c r="AY687" s="275"/>
      <c r="AZ687" s="275"/>
      <c r="BA687" s="275"/>
      <c r="BB687" s="275"/>
      <c r="BC687" s="275"/>
      <c r="BD687" s="275"/>
      <c r="BE687" s="275"/>
      <c r="BF687" s="275"/>
      <c r="BG687" s="275"/>
      <c r="BH687" s="275"/>
      <c r="BI687" s="275"/>
      <c r="BJ687" s="275"/>
    </row>
    <row r="688" spans="2:62" ht="24" customHeight="1" x14ac:dyDescent="0.15">
      <c r="B688" s="563" t="s">
        <v>162</v>
      </c>
      <c r="C688" s="574" t="s">
        <v>164</v>
      </c>
      <c r="D688" s="575"/>
      <c r="E688" s="575"/>
      <c r="F688" s="575"/>
      <c r="G688" s="575"/>
      <c r="H688" s="575"/>
      <c r="I688" s="575"/>
      <c r="J688" s="576"/>
      <c r="K688" s="437" t="s">
        <v>165</v>
      </c>
      <c r="L688" s="438"/>
      <c r="M688" s="438"/>
      <c r="N688" s="438"/>
      <c r="O688" s="438"/>
      <c r="P688" s="438"/>
      <c r="Q688" s="438"/>
      <c r="R688" s="578"/>
      <c r="S688" s="574" t="s">
        <v>164</v>
      </c>
      <c r="T688" s="575"/>
      <c r="U688" s="575"/>
      <c r="V688" s="575"/>
      <c r="W688" s="575"/>
      <c r="X688" s="575"/>
      <c r="Y688" s="575"/>
      <c r="Z688" s="576"/>
      <c r="AA688" s="437" t="s">
        <v>165</v>
      </c>
      <c r="AB688" s="438"/>
      <c r="AC688" s="438"/>
      <c r="AD688" s="438"/>
      <c r="AE688" s="438"/>
      <c r="AF688" s="438"/>
      <c r="AG688" s="438"/>
      <c r="AH688" s="439"/>
    </row>
    <row r="689" spans="2:62" ht="24.95" customHeight="1" x14ac:dyDescent="0.15">
      <c r="B689" s="564"/>
      <c r="C689" s="466"/>
      <c r="D689" s="467"/>
      <c r="E689" s="467"/>
      <c r="F689" s="467"/>
      <c r="G689" s="467"/>
      <c r="H689" s="467"/>
      <c r="I689" s="467"/>
      <c r="J689" s="468"/>
      <c r="K689" s="282"/>
      <c r="L689" s="283"/>
      <c r="M689" s="283"/>
      <c r="N689" s="283"/>
      <c r="O689" s="283"/>
      <c r="P689" s="464" t="s">
        <v>163</v>
      </c>
      <c r="Q689" s="464"/>
      <c r="R689" s="469"/>
      <c r="S689" s="466"/>
      <c r="T689" s="467"/>
      <c r="U689" s="467"/>
      <c r="V689" s="467"/>
      <c r="W689" s="467"/>
      <c r="X689" s="467"/>
      <c r="Y689" s="467"/>
      <c r="Z689" s="468"/>
      <c r="AA689" s="282"/>
      <c r="AB689" s="283"/>
      <c r="AC689" s="283"/>
      <c r="AD689" s="283"/>
      <c r="AE689" s="283"/>
      <c r="AF689" s="464" t="s">
        <v>163</v>
      </c>
      <c r="AG689" s="464"/>
      <c r="AH689" s="465"/>
      <c r="AL689" s="270" t="str">
        <f>IF(P687&gt;0,"「建設廃棄物の種類」欄は、貴社の価格表等で使用している分類名称を入力してください。「料金」は、整数で入力してください。「1,000～1,200」や「約500」のような入力はできません。幅がある場合は、平均値を入力してください。単位ｍ３にあわせて換算してください。","")</f>
        <v/>
      </c>
      <c r="AM689" s="270"/>
      <c r="AN689" s="270"/>
      <c r="AO689" s="270"/>
      <c r="AP689" s="270"/>
      <c r="AQ689" s="270"/>
      <c r="AR689" s="270"/>
      <c r="AS689" s="270"/>
      <c r="AT689" s="270"/>
      <c r="AU689" s="270"/>
      <c r="AV689" s="270"/>
      <c r="AW689" s="270"/>
      <c r="AX689" s="270"/>
      <c r="AY689" s="270"/>
      <c r="AZ689" s="270"/>
      <c r="BA689" s="270"/>
      <c r="BB689" s="270"/>
      <c r="BC689" s="270"/>
      <c r="BD689" s="270"/>
      <c r="BE689" s="270"/>
      <c r="BF689" s="270"/>
      <c r="BG689" s="270"/>
      <c r="BH689" s="270"/>
      <c r="BI689" s="270"/>
      <c r="BJ689" s="270"/>
    </row>
    <row r="690" spans="2:62" ht="24.95" customHeight="1" x14ac:dyDescent="0.15">
      <c r="B690" s="564"/>
      <c r="C690" s="466"/>
      <c r="D690" s="467"/>
      <c r="E690" s="467"/>
      <c r="F690" s="467"/>
      <c r="G690" s="467"/>
      <c r="H690" s="467"/>
      <c r="I690" s="467"/>
      <c r="J690" s="468"/>
      <c r="K690" s="282"/>
      <c r="L690" s="283"/>
      <c r="M690" s="283"/>
      <c r="N690" s="283"/>
      <c r="O690" s="283"/>
      <c r="P690" s="464" t="s">
        <v>163</v>
      </c>
      <c r="Q690" s="464"/>
      <c r="R690" s="469"/>
      <c r="S690" s="466"/>
      <c r="T690" s="467"/>
      <c r="U690" s="467"/>
      <c r="V690" s="467"/>
      <c r="W690" s="467"/>
      <c r="X690" s="467"/>
      <c r="Y690" s="467"/>
      <c r="Z690" s="468"/>
      <c r="AA690" s="282"/>
      <c r="AB690" s="283"/>
      <c r="AC690" s="283"/>
      <c r="AD690" s="283"/>
      <c r="AE690" s="283"/>
      <c r="AF690" s="464" t="s">
        <v>163</v>
      </c>
      <c r="AG690" s="464"/>
      <c r="AH690" s="465"/>
      <c r="AK690" s="268"/>
      <c r="AL690" s="270"/>
      <c r="AM690" s="270"/>
      <c r="AN690" s="270"/>
      <c r="AO690" s="270"/>
      <c r="AP690" s="270"/>
      <c r="AQ690" s="270"/>
      <c r="AR690" s="270"/>
      <c r="AS690" s="270"/>
      <c r="AT690" s="270"/>
      <c r="AU690" s="270"/>
      <c r="AV690" s="270"/>
      <c r="AW690" s="270"/>
      <c r="AX690" s="270"/>
      <c r="AY690" s="270"/>
      <c r="AZ690" s="270"/>
      <c r="BA690" s="270"/>
      <c r="BB690" s="270"/>
      <c r="BC690" s="270"/>
      <c r="BD690" s="270"/>
      <c r="BE690" s="270"/>
      <c r="BF690" s="270"/>
      <c r="BG690" s="270"/>
      <c r="BH690" s="270"/>
      <c r="BI690" s="270"/>
      <c r="BJ690" s="270"/>
    </row>
    <row r="691" spans="2:62" ht="24.95" customHeight="1" x14ac:dyDescent="0.15">
      <c r="B691" s="564"/>
      <c r="C691" s="466"/>
      <c r="D691" s="467"/>
      <c r="E691" s="467"/>
      <c r="F691" s="467"/>
      <c r="G691" s="467"/>
      <c r="H691" s="467"/>
      <c r="I691" s="467"/>
      <c r="J691" s="468"/>
      <c r="K691" s="282"/>
      <c r="L691" s="283"/>
      <c r="M691" s="283"/>
      <c r="N691" s="283"/>
      <c r="O691" s="283"/>
      <c r="P691" s="464" t="s">
        <v>163</v>
      </c>
      <c r="Q691" s="464"/>
      <c r="R691" s="469"/>
      <c r="S691" s="466"/>
      <c r="T691" s="467"/>
      <c r="U691" s="467"/>
      <c r="V691" s="467"/>
      <c r="W691" s="467"/>
      <c r="X691" s="467"/>
      <c r="Y691" s="467"/>
      <c r="Z691" s="468"/>
      <c r="AA691" s="282"/>
      <c r="AB691" s="283"/>
      <c r="AC691" s="283"/>
      <c r="AD691" s="283"/>
      <c r="AE691" s="283"/>
      <c r="AF691" s="464" t="s">
        <v>163</v>
      </c>
      <c r="AG691" s="464"/>
      <c r="AH691" s="465"/>
      <c r="AK691" s="268"/>
      <c r="AL691" s="270"/>
      <c r="AM691" s="270"/>
      <c r="AN691" s="270"/>
      <c r="AO691" s="270"/>
      <c r="AP691" s="270"/>
      <c r="AQ691" s="270"/>
      <c r="AR691" s="270"/>
      <c r="AS691" s="270"/>
      <c r="AT691" s="270"/>
      <c r="AU691" s="270"/>
      <c r="AV691" s="270"/>
      <c r="AW691" s="270"/>
      <c r="AX691" s="270"/>
      <c r="AY691" s="270"/>
      <c r="AZ691" s="270"/>
      <c r="BA691" s="270"/>
      <c r="BB691" s="270"/>
      <c r="BC691" s="270"/>
      <c r="BD691" s="270"/>
      <c r="BE691" s="270"/>
      <c r="BF691" s="270"/>
      <c r="BG691" s="270"/>
      <c r="BH691" s="270"/>
      <c r="BI691" s="270"/>
      <c r="BJ691" s="270"/>
    </row>
    <row r="692" spans="2:62" ht="24.95" customHeight="1" x14ac:dyDescent="0.15">
      <c r="B692" s="564"/>
      <c r="C692" s="466"/>
      <c r="D692" s="467"/>
      <c r="E692" s="467"/>
      <c r="F692" s="467"/>
      <c r="G692" s="467"/>
      <c r="H692" s="467"/>
      <c r="I692" s="467"/>
      <c r="J692" s="468"/>
      <c r="K692" s="282"/>
      <c r="L692" s="283"/>
      <c r="M692" s="283"/>
      <c r="N692" s="283"/>
      <c r="O692" s="283"/>
      <c r="P692" s="464" t="s">
        <v>163</v>
      </c>
      <c r="Q692" s="464"/>
      <c r="R692" s="469"/>
      <c r="S692" s="466"/>
      <c r="T692" s="467"/>
      <c r="U692" s="467"/>
      <c r="V692" s="467"/>
      <c r="W692" s="467"/>
      <c r="X692" s="467"/>
      <c r="Y692" s="467"/>
      <c r="Z692" s="468"/>
      <c r="AA692" s="282"/>
      <c r="AB692" s="283"/>
      <c r="AC692" s="283"/>
      <c r="AD692" s="283"/>
      <c r="AE692" s="283"/>
      <c r="AF692" s="464" t="s">
        <v>163</v>
      </c>
      <c r="AG692" s="464"/>
      <c r="AH692" s="465"/>
    </row>
    <row r="693" spans="2:62" ht="24.95" customHeight="1" x14ac:dyDescent="0.15">
      <c r="B693" s="564"/>
      <c r="C693" s="466"/>
      <c r="D693" s="467"/>
      <c r="E693" s="467"/>
      <c r="F693" s="467"/>
      <c r="G693" s="467"/>
      <c r="H693" s="467"/>
      <c r="I693" s="467"/>
      <c r="J693" s="468"/>
      <c r="K693" s="282"/>
      <c r="L693" s="283"/>
      <c r="M693" s="283"/>
      <c r="N693" s="283"/>
      <c r="O693" s="283"/>
      <c r="P693" s="464" t="s">
        <v>163</v>
      </c>
      <c r="Q693" s="464"/>
      <c r="R693" s="469"/>
      <c r="S693" s="466"/>
      <c r="T693" s="467"/>
      <c r="U693" s="467"/>
      <c r="V693" s="467"/>
      <c r="W693" s="467"/>
      <c r="X693" s="467"/>
      <c r="Y693" s="467"/>
      <c r="Z693" s="468"/>
      <c r="AA693" s="282"/>
      <c r="AB693" s="283"/>
      <c r="AC693" s="283"/>
      <c r="AD693" s="283"/>
      <c r="AE693" s="283"/>
      <c r="AF693" s="464" t="s">
        <v>163</v>
      </c>
      <c r="AG693" s="464"/>
      <c r="AH693" s="465"/>
    </row>
    <row r="694" spans="2:62" ht="24.95" customHeight="1" x14ac:dyDescent="0.15">
      <c r="B694" s="564"/>
      <c r="C694" s="466"/>
      <c r="D694" s="467"/>
      <c r="E694" s="467"/>
      <c r="F694" s="467"/>
      <c r="G694" s="467"/>
      <c r="H694" s="467"/>
      <c r="I694" s="467"/>
      <c r="J694" s="468"/>
      <c r="K694" s="282"/>
      <c r="L694" s="283"/>
      <c r="M694" s="283"/>
      <c r="N694" s="283"/>
      <c r="O694" s="283"/>
      <c r="P694" s="464" t="s">
        <v>163</v>
      </c>
      <c r="Q694" s="464"/>
      <c r="R694" s="469"/>
      <c r="S694" s="466"/>
      <c r="T694" s="467"/>
      <c r="U694" s="467"/>
      <c r="V694" s="467"/>
      <c r="W694" s="467"/>
      <c r="X694" s="467"/>
      <c r="Y694" s="467"/>
      <c r="Z694" s="468"/>
      <c r="AA694" s="282"/>
      <c r="AB694" s="283"/>
      <c r="AC694" s="283"/>
      <c r="AD694" s="283"/>
      <c r="AE694" s="283"/>
      <c r="AF694" s="464" t="s">
        <v>163</v>
      </c>
      <c r="AG694" s="464"/>
      <c r="AH694" s="465"/>
    </row>
    <row r="695" spans="2:62" ht="24.95" customHeight="1" x14ac:dyDescent="0.15">
      <c r="B695" s="564"/>
      <c r="C695" s="466"/>
      <c r="D695" s="467"/>
      <c r="E695" s="467"/>
      <c r="F695" s="467"/>
      <c r="G695" s="467"/>
      <c r="H695" s="467"/>
      <c r="I695" s="467"/>
      <c r="J695" s="468"/>
      <c r="K695" s="282"/>
      <c r="L695" s="283"/>
      <c r="M695" s="283"/>
      <c r="N695" s="283"/>
      <c r="O695" s="283"/>
      <c r="P695" s="464" t="s">
        <v>163</v>
      </c>
      <c r="Q695" s="464"/>
      <c r="R695" s="469"/>
      <c r="S695" s="466"/>
      <c r="T695" s="467"/>
      <c r="U695" s="467"/>
      <c r="V695" s="467"/>
      <c r="W695" s="467"/>
      <c r="X695" s="467"/>
      <c r="Y695" s="467"/>
      <c r="Z695" s="468"/>
      <c r="AA695" s="282"/>
      <c r="AB695" s="283"/>
      <c r="AC695" s="283"/>
      <c r="AD695" s="283"/>
      <c r="AE695" s="283"/>
      <c r="AF695" s="464" t="s">
        <v>163</v>
      </c>
      <c r="AG695" s="464"/>
      <c r="AH695" s="465"/>
    </row>
    <row r="696" spans="2:62" ht="24.95" customHeight="1" x14ac:dyDescent="0.15">
      <c r="B696" s="564"/>
      <c r="C696" s="466"/>
      <c r="D696" s="467"/>
      <c r="E696" s="467"/>
      <c r="F696" s="467"/>
      <c r="G696" s="467"/>
      <c r="H696" s="467"/>
      <c r="I696" s="467"/>
      <c r="J696" s="468"/>
      <c r="K696" s="282"/>
      <c r="L696" s="283"/>
      <c r="M696" s="283"/>
      <c r="N696" s="283"/>
      <c r="O696" s="283"/>
      <c r="P696" s="464" t="s">
        <v>163</v>
      </c>
      <c r="Q696" s="464"/>
      <c r="R696" s="469"/>
      <c r="S696" s="466"/>
      <c r="T696" s="467"/>
      <c r="U696" s="467"/>
      <c r="V696" s="467"/>
      <c r="W696" s="467"/>
      <c r="X696" s="467"/>
      <c r="Y696" s="467"/>
      <c r="Z696" s="468"/>
      <c r="AA696" s="282"/>
      <c r="AB696" s="283"/>
      <c r="AC696" s="283"/>
      <c r="AD696" s="283"/>
      <c r="AE696" s="283"/>
      <c r="AF696" s="464" t="s">
        <v>163</v>
      </c>
      <c r="AG696" s="464"/>
      <c r="AH696" s="465"/>
    </row>
    <row r="697" spans="2:62" ht="24.95" customHeight="1" x14ac:dyDescent="0.15">
      <c r="B697" s="564"/>
      <c r="C697" s="466"/>
      <c r="D697" s="467"/>
      <c r="E697" s="467"/>
      <c r="F697" s="467"/>
      <c r="G697" s="467"/>
      <c r="H697" s="467"/>
      <c r="I697" s="467"/>
      <c r="J697" s="468"/>
      <c r="K697" s="282"/>
      <c r="L697" s="283"/>
      <c r="M697" s="283"/>
      <c r="N697" s="283"/>
      <c r="O697" s="283"/>
      <c r="P697" s="464" t="s">
        <v>163</v>
      </c>
      <c r="Q697" s="464"/>
      <c r="R697" s="469"/>
      <c r="S697" s="466"/>
      <c r="T697" s="467"/>
      <c r="U697" s="467"/>
      <c r="V697" s="467"/>
      <c r="W697" s="467"/>
      <c r="X697" s="467"/>
      <c r="Y697" s="467"/>
      <c r="Z697" s="468"/>
      <c r="AA697" s="282"/>
      <c r="AB697" s="283"/>
      <c r="AC697" s="283"/>
      <c r="AD697" s="283"/>
      <c r="AE697" s="283"/>
      <c r="AF697" s="464" t="s">
        <v>163</v>
      </c>
      <c r="AG697" s="464"/>
      <c r="AH697" s="465"/>
    </row>
    <row r="698" spans="2:62" ht="24.95" customHeight="1" thickBot="1" x14ac:dyDescent="0.2">
      <c r="B698" s="565"/>
      <c r="C698" s="566"/>
      <c r="D698" s="567"/>
      <c r="E698" s="567"/>
      <c r="F698" s="567"/>
      <c r="G698" s="567"/>
      <c r="H698" s="567"/>
      <c r="I698" s="567"/>
      <c r="J698" s="568"/>
      <c r="K698" s="569"/>
      <c r="L698" s="570"/>
      <c r="M698" s="570"/>
      <c r="N698" s="570"/>
      <c r="O698" s="570"/>
      <c r="P698" s="571" t="s">
        <v>163</v>
      </c>
      <c r="Q698" s="571"/>
      <c r="R698" s="572"/>
      <c r="S698" s="566"/>
      <c r="T698" s="567"/>
      <c r="U698" s="567"/>
      <c r="V698" s="567"/>
      <c r="W698" s="567"/>
      <c r="X698" s="567"/>
      <c r="Y698" s="567"/>
      <c r="Z698" s="568"/>
      <c r="AA698" s="569"/>
      <c r="AB698" s="570"/>
      <c r="AC698" s="570"/>
      <c r="AD698" s="570"/>
      <c r="AE698" s="570"/>
      <c r="AF698" s="571" t="s">
        <v>163</v>
      </c>
      <c r="AG698" s="571"/>
      <c r="AH698" s="577"/>
    </row>
    <row r="699" spans="2:62" x14ac:dyDescent="0.15">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c r="AF699" s="13"/>
      <c r="AG699" s="13"/>
      <c r="AH699" s="13"/>
    </row>
    <row r="700" spans="2:62" x14ac:dyDescent="0.15"/>
    <row r="701" spans="2:62" x14ac:dyDescent="0.15"/>
    <row r="702" spans="2:62" x14ac:dyDescent="0.15"/>
    <row r="703" spans="2:62" x14ac:dyDescent="0.15"/>
    <row r="704" spans="2:62" x14ac:dyDescent="0.15"/>
    <row r="705" x14ac:dyDescent="0.15"/>
    <row r="706" x14ac:dyDescent="0.15"/>
    <row r="707" x14ac:dyDescent="0.15"/>
    <row r="708" x14ac:dyDescent="0.15"/>
    <row r="709" x14ac:dyDescent="0.15"/>
    <row r="710" x14ac:dyDescent="0.15"/>
    <row r="711" x14ac:dyDescent="0.15"/>
    <row r="712" x14ac:dyDescent="0.15"/>
    <row r="713" x14ac:dyDescent="0.15"/>
    <row r="714" x14ac:dyDescent="0.15"/>
    <row r="715" x14ac:dyDescent="0.15"/>
    <row r="716" x14ac:dyDescent="0.15"/>
    <row r="717" x14ac:dyDescent="0.15"/>
    <row r="718" x14ac:dyDescent="0.15"/>
    <row r="719" x14ac:dyDescent="0.15"/>
    <row r="720" x14ac:dyDescent="0.15"/>
    <row r="721" x14ac:dyDescent="0.15"/>
    <row r="722" x14ac:dyDescent="0.15"/>
    <row r="723" x14ac:dyDescent="0.15"/>
    <row r="724" x14ac:dyDescent="0.15"/>
    <row r="725" x14ac:dyDescent="0.15"/>
    <row r="726" x14ac:dyDescent="0.15"/>
    <row r="727" x14ac:dyDescent="0.15"/>
    <row r="728" x14ac:dyDescent="0.15"/>
    <row r="729" x14ac:dyDescent="0.15"/>
    <row r="730" x14ac:dyDescent="0.15"/>
    <row r="731" x14ac:dyDescent="0.15"/>
    <row r="732" x14ac:dyDescent="0.15"/>
    <row r="733" x14ac:dyDescent="0.15"/>
    <row r="734" x14ac:dyDescent="0.15"/>
    <row r="735" x14ac:dyDescent="0.15"/>
    <row r="736" x14ac:dyDescent="0.15"/>
    <row r="737" x14ac:dyDescent="0.15"/>
    <row r="738" x14ac:dyDescent="0.15"/>
    <row r="739" x14ac:dyDescent="0.15"/>
    <row r="740" x14ac:dyDescent="0.15"/>
    <row r="741" x14ac:dyDescent="0.15"/>
    <row r="742" x14ac:dyDescent="0.15"/>
    <row r="743" x14ac:dyDescent="0.15"/>
    <row r="744" x14ac:dyDescent="0.15"/>
    <row r="745" x14ac:dyDescent="0.15"/>
    <row r="746" x14ac:dyDescent="0.15"/>
    <row r="747" x14ac:dyDescent="0.15"/>
    <row r="748" x14ac:dyDescent="0.15"/>
    <row r="749" x14ac:dyDescent="0.15"/>
    <row r="750" x14ac:dyDescent="0.15"/>
    <row r="751" x14ac:dyDescent="0.15"/>
    <row r="752" x14ac:dyDescent="0.15"/>
    <row r="753" x14ac:dyDescent="0.15"/>
    <row r="754" x14ac:dyDescent="0.15"/>
    <row r="755" x14ac:dyDescent="0.15"/>
    <row r="756" x14ac:dyDescent="0.15"/>
    <row r="757" x14ac:dyDescent="0.15"/>
    <row r="758" x14ac:dyDescent="0.15"/>
    <row r="759" x14ac:dyDescent="0.15"/>
    <row r="760" x14ac:dyDescent="0.15"/>
    <row r="761" x14ac:dyDescent="0.15"/>
    <row r="762" x14ac:dyDescent="0.15"/>
    <row r="763" x14ac:dyDescent="0.15"/>
    <row r="764" x14ac:dyDescent="0.15"/>
    <row r="765" x14ac:dyDescent="0.15"/>
    <row r="766" x14ac:dyDescent="0.15"/>
    <row r="767" x14ac:dyDescent="0.15"/>
    <row r="768" x14ac:dyDescent="0.15"/>
    <row r="769" x14ac:dyDescent="0.15"/>
    <row r="770" x14ac:dyDescent="0.15"/>
    <row r="771" x14ac:dyDescent="0.15"/>
    <row r="772" x14ac:dyDescent="0.15"/>
    <row r="773" x14ac:dyDescent="0.15"/>
    <row r="774" x14ac:dyDescent="0.15"/>
    <row r="775" x14ac:dyDescent="0.15"/>
    <row r="776" x14ac:dyDescent="0.15"/>
    <row r="777" x14ac:dyDescent="0.15"/>
    <row r="778" x14ac:dyDescent="0.15"/>
    <row r="779" x14ac:dyDescent="0.15"/>
    <row r="780" x14ac:dyDescent="0.15"/>
    <row r="781" x14ac:dyDescent="0.15"/>
    <row r="782" x14ac:dyDescent="0.15"/>
    <row r="783" x14ac:dyDescent="0.15"/>
    <row r="784" x14ac:dyDescent="0.15"/>
    <row r="785" x14ac:dyDescent="0.15"/>
    <row r="786" x14ac:dyDescent="0.15"/>
    <row r="787" x14ac:dyDescent="0.15"/>
    <row r="788" x14ac:dyDescent="0.15"/>
    <row r="789" x14ac:dyDescent="0.15"/>
    <row r="790" x14ac:dyDescent="0.15"/>
    <row r="791" x14ac:dyDescent="0.15"/>
    <row r="792" x14ac:dyDescent="0.15"/>
    <row r="793" x14ac:dyDescent="0.15"/>
    <row r="794" x14ac:dyDescent="0.15"/>
    <row r="795" x14ac:dyDescent="0.15"/>
    <row r="796" x14ac:dyDescent="0.15"/>
    <row r="797" x14ac:dyDescent="0.15"/>
    <row r="798" x14ac:dyDescent="0.15"/>
    <row r="799" x14ac:dyDescent="0.15"/>
    <row r="800" x14ac:dyDescent="0.15"/>
  </sheetData>
  <sheetProtection algorithmName="SHA-512" hashValue="Qq8FnGNwxAHWHGSvuAfHNcBsIAP9r1rXnKctbuW/BFQYbA0iCxqXrB7IrcRLt+iwSg1a1fzNaIDLJ+smG0z0ow==" saltValue="jbXWW2mEhGQe0sBZXZPNfg==" spinCount="100000" sheet="1" objects="1" scenarios="1"/>
  <sortState xmlns:xlrd2="http://schemas.microsoft.com/office/spreadsheetml/2017/richdata2" ref="AO84:AO87">
    <sortCondition ref="AO80"/>
  </sortState>
  <dataConsolidate/>
  <mergeCells count="1820">
    <mergeCell ref="AK7:BJ7"/>
    <mergeCell ref="AK8:BJ8"/>
    <mergeCell ref="AK16:BJ16"/>
    <mergeCell ref="AK17:BK17"/>
    <mergeCell ref="AK18:BK18"/>
    <mergeCell ref="AK20:BK20"/>
    <mergeCell ref="AK21:BK21"/>
    <mergeCell ref="AK19:BK19"/>
    <mergeCell ref="AK22:BK22"/>
    <mergeCell ref="B254:AH254"/>
    <mergeCell ref="AC281:AH281"/>
    <mergeCell ref="AC282:AE282"/>
    <mergeCell ref="Y318:AA318"/>
    <mergeCell ref="C288:G288"/>
    <mergeCell ref="B257:B260"/>
    <mergeCell ref="C257:G260"/>
    <mergeCell ref="H257:O260"/>
    <mergeCell ref="C264:E264"/>
    <mergeCell ref="B207:F207"/>
    <mergeCell ref="T191:X191"/>
    <mergeCell ref="T192:V192"/>
    <mergeCell ref="V281:AA281"/>
    <mergeCell ref="V282:X282"/>
    <mergeCell ref="Y282:AA282"/>
    <mergeCell ref="T114:AB114"/>
    <mergeCell ref="V275:X275"/>
    <mergeCell ref="Y275:AA275"/>
    <mergeCell ref="T285:X285"/>
    <mergeCell ref="AE181:AF182"/>
    <mergeCell ref="AB79:AE79"/>
    <mergeCell ref="AK62:BJ62"/>
    <mergeCell ref="AJ138:AJ141"/>
    <mergeCell ref="Y289:AC289"/>
    <mergeCell ref="H291:M291"/>
    <mergeCell ref="N291:R291"/>
    <mergeCell ref="T291:X291"/>
    <mergeCell ref="Y291:AC291"/>
    <mergeCell ref="AD291:AH291"/>
    <mergeCell ref="T290:X290"/>
    <mergeCell ref="Y290:AC290"/>
    <mergeCell ref="AD290:AH290"/>
    <mergeCell ref="B208:F210"/>
    <mergeCell ref="Z181:AD182"/>
    <mergeCell ref="O266:T266"/>
    <mergeCell ref="V266:AA266"/>
    <mergeCell ref="C267:E267"/>
    <mergeCell ref="F267:H267"/>
    <mergeCell ref="O267:Q267"/>
    <mergeCell ref="R267:T267"/>
    <mergeCell ref="V267:X267"/>
    <mergeCell ref="Y267:AA267"/>
    <mergeCell ref="X257:AE258"/>
    <mergeCell ref="C211:G216"/>
    <mergeCell ref="T234:Y234"/>
    <mergeCell ref="AB227:AH227"/>
    <mergeCell ref="T235:V235"/>
    <mergeCell ref="AD248:AH248"/>
    <mergeCell ref="C249:G249"/>
    <mergeCell ref="N244:R244"/>
    <mergeCell ref="C237:H237"/>
    <mergeCell ref="V263:AA263"/>
    <mergeCell ref="C232:H232"/>
    <mergeCell ref="C236:H236"/>
    <mergeCell ref="AC269:AH269"/>
    <mergeCell ref="M464:R464"/>
    <mergeCell ref="AD473:AH473"/>
    <mergeCell ref="C474:G474"/>
    <mergeCell ref="H474:M474"/>
    <mergeCell ref="N474:R474"/>
    <mergeCell ref="T474:X474"/>
    <mergeCell ref="Y474:AC474"/>
    <mergeCell ref="AD474:AH474"/>
    <mergeCell ref="S470:S476"/>
    <mergeCell ref="T470:X470"/>
    <mergeCell ref="Y470:AC470"/>
    <mergeCell ref="H472:M472"/>
    <mergeCell ref="AE516:AG516"/>
    <mergeCell ref="Q509:T509"/>
    <mergeCell ref="Q507:T507"/>
    <mergeCell ref="Z509:AA509"/>
    <mergeCell ref="AF522:AG522"/>
    <mergeCell ref="Q520:T520"/>
    <mergeCell ref="N472:R472"/>
    <mergeCell ref="T472:X472"/>
    <mergeCell ref="C475:G475"/>
    <mergeCell ref="H475:M475"/>
    <mergeCell ref="T473:X473"/>
    <mergeCell ref="Y473:AC473"/>
    <mergeCell ref="N475:R475"/>
    <mergeCell ref="T475:X475"/>
    <mergeCell ref="Y475:AC475"/>
    <mergeCell ref="AE513:AG513"/>
    <mergeCell ref="W515:AA515"/>
    <mergeCell ref="AC515:AG515"/>
    <mergeCell ref="W516:X516"/>
    <mergeCell ref="Y516:AA516"/>
    <mergeCell ref="V576:Z576"/>
    <mergeCell ref="AC560:AH560"/>
    <mergeCell ref="AG561:AH561"/>
    <mergeCell ref="AC563:AH563"/>
    <mergeCell ref="AG570:AH570"/>
    <mergeCell ref="AC572:AE572"/>
    <mergeCell ref="S551:W554"/>
    <mergeCell ref="X551:AE552"/>
    <mergeCell ref="AF551:AH552"/>
    <mergeCell ref="X553:AE554"/>
    <mergeCell ref="X394:AE395"/>
    <mergeCell ref="X341:AE344"/>
    <mergeCell ref="D361:F361"/>
    <mergeCell ref="AC362:AG362"/>
    <mergeCell ref="AC363:AE363"/>
    <mergeCell ref="AC369:AH369"/>
    <mergeCell ref="AC370:AE370"/>
    <mergeCell ref="AF370:AH370"/>
    <mergeCell ref="AC452:AH452"/>
    <mergeCell ref="F509:H509"/>
    <mergeCell ref="C513:I513"/>
    <mergeCell ref="AC352:AG352"/>
    <mergeCell ref="AC353:AE353"/>
    <mergeCell ref="AF353:AG353"/>
    <mergeCell ref="AC354:AG354"/>
    <mergeCell ref="AC355:AE355"/>
    <mergeCell ref="F355:H355"/>
    <mergeCell ref="O355:Q355"/>
    <mergeCell ref="R355:T355"/>
    <mergeCell ref="W355:Y355"/>
    <mergeCell ref="Z355:AA355"/>
    <mergeCell ref="B349:AH349"/>
    <mergeCell ref="C351:H351"/>
    <mergeCell ref="C352:E352"/>
    <mergeCell ref="V264:X264"/>
    <mergeCell ref="B211:B216"/>
    <mergeCell ref="H211:O216"/>
    <mergeCell ref="P211:R216"/>
    <mergeCell ref="C230:H230"/>
    <mergeCell ref="S246:W246"/>
    <mergeCell ref="H249:M249"/>
    <mergeCell ref="S247:W247"/>
    <mergeCell ref="F235:G235"/>
    <mergeCell ref="Z157:AG158"/>
    <mergeCell ref="C248:G248"/>
    <mergeCell ref="H248:M248"/>
    <mergeCell ref="C233:H234"/>
    <mergeCell ref="C235:E235"/>
    <mergeCell ref="AF282:AH282"/>
    <mergeCell ref="V273:X273"/>
    <mergeCell ref="Y273:AA273"/>
    <mergeCell ref="C269:E269"/>
    <mergeCell ref="F269:H269"/>
    <mergeCell ref="V269:AA269"/>
    <mergeCell ref="C270:E270"/>
    <mergeCell ref="F270:H270"/>
    <mergeCell ref="AF267:AH267"/>
    <mergeCell ref="C266:H266"/>
    <mergeCell ref="Y285:AC285"/>
    <mergeCell ref="S249:W249"/>
    <mergeCell ref="J225:O225"/>
    <mergeCell ref="P257:R260"/>
    <mergeCell ref="S257:W260"/>
    <mergeCell ref="N263:S263"/>
    <mergeCell ref="B256:AH256"/>
    <mergeCell ref="J227:O231"/>
    <mergeCell ref="S215:W216"/>
    <mergeCell ref="X215:AE216"/>
    <mergeCell ref="AG181:AG182"/>
    <mergeCell ref="AE151:AF152"/>
    <mergeCell ref="L266:L268"/>
    <mergeCell ref="O269:S270"/>
    <mergeCell ref="O271:S271"/>
    <mergeCell ref="S125:Z125"/>
    <mergeCell ref="F264:H264"/>
    <mergeCell ref="N264:P264"/>
    <mergeCell ref="Q264:S264"/>
    <mergeCell ref="F271:H271"/>
    <mergeCell ref="V272:AA272"/>
    <mergeCell ref="Y264:AA264"/>
    <mergeCell ref="AF264:AH264"/>
    <mergeCell ref="AC264:AE264"/>
    <mergeCell ref="C238:E238"/>
    <mergeCell ref="F238:G238"/>
    <mergeCell ref="C239:H239"/>
    <mergeCell ref="C241:G242"/>
    <mergeCell ref="C244:G244"/>
    <mergeCell ref="H244:M244"/>
    <mergeCell ref="AD246:AH246"/>
    <mergeCell ref="C247:G247"/>
    <mergeCell ref="J226:L226"/>
    <mergeCell ref="M226:O226"/>
    <mergeCell ref="C126:J126"/>
    <mergeCell ref="K126:O126"/>
    <mergeCell ref="B52:F54"/>
    <mergeCell ref="AK309:BJ310"/>
    <mergeCell ref="AK311:BJ311"/>
    <mergeCell ref="AK172:BJ172"/>
    <mergeCell ref="AK102:BJ102"/>
    <mergeCell ref="AK208:BJ208"/>
    <mergeCell ref="AK217:BJ218"/>
    <mergeCell ref="AK224:BJ224"/>
    <mergeCell ref="AK230:BJ231"/>
    <mergeCell ref="AK258:BJ259"/>
    <mergeCell ref="AK257:BJ257"/>
    <mergeCell ref="R75:W75"/>
    <mergeCell ref="R76:T76"/>
    <mergeCell ref="U76:W76"/>
    <mergeCell ref="AD289:AH289"/>
    <mergeCell ref="AF126:AH126"/>
    <mergeCell ref="AC266:AH266"/>
    <mergeCell ref="AC267:AE267"/>
    <mergeCell ref="B123:B130"/>
    <mergeCell ref="B251:E252"/>
    <mergeCell ref="X249:AC249"/>
    <mergeCell ref="AD249:AH249"/>
    <mergeCell ref="AC263:AH263"/>
    <mergeCell ref="AF257:AH258"/>
    <mergeCell ref="X259:AE260"/>
    <mergeCell ref="AF259:AH260"/>
    <mergeCell ref="B261:AH261"/>
    <mergeCell ref="C263:H263"/>
    <mergeCell ref="B60:AH60"/>
    <mergeCell ref="C62:H62"/>
    <mergeCell ref="Y62:AD62"/>
    <mergeCell ref="AC272:AH272"/>
    <mergeCell ref="X56:AE56"/>
    <mergeCell ref="AF56:AH56"/>
    <mergeCell ref="X57:AE57"/>
    <mergeCell ref="AF57:AH57"/>
    <mergeCell ref="B48:AH48"/>
    <mergeCell ref="Y68:AD68"/>
    <mergeCell ref="C127:J127"/>
    <mergeCell ref="K127:O127"/>
    <mergeCell ref="P127:R127"/>
    <mergeCell ref="S127:Z127"/>
    <mergeCell ref="AA127:AE127"/>
    <mergeCell ref="AF127:AH127"/>
    <mergeCell ref="Y71:AA71"/>
    <mergeCell ref="B50:AH50"/>
    <mergeCell ref="AB71:AD71"/>
    <mergeCell ref="AB81:AE81"/>
    <mergeCell ref="S15:AA15"/>
    <mergeCell ref="AB25:AH25"/>
    <mergeCell ref="Y66:AA66"/>
    <mergeCell ref="O72:Q72"/>
    <mergeCell ref="L72:N72"/>
    <mergeCell ref="Y75:AD75"/>
    <mergeCell ref="U115:W115"/>
    <mergeCell ref="AF79:AH79"/>
    <mergeCell ref="C80:J80"/>
    <mergeCell ref="K80:O80"/>
    <mergeCell ref="P80:R80"/>
    <mergeCell ref="T80:AA80"/>
    <mergeCell ref="AB80:AE80"/>
    <mergeCell ref="AF80:AH80"/>
    <mergeCell ref="T85:AA85"/>
    <mergeCell ref="B90:E91"/>
    <mergeCell ref="B15:E15"/>
    <mergeCell ref="F15:N15"/>
    <mergeCell ref="O15:R15"/>
    <mergeCell ref="AB13:AH15"/>
    <mergeCell ref="B29:B31"/>
    <mergeCell ref="AB29:AH29"/>
    <mergeCell ref="B26:B28"/>
    <mergeCell ref="AB26:AH26"/>
    <mergeCell ref="AB27:AH27"/>
    <mergeCell ref="AB28:AH28"/>
    <mergeCell ref="AB35:AH35"/>
    <mergeCell ref="AB36:AH36"/>
    <mergeCell ref="AB37:AH37"/>
    <mergeCell ref="B51:F51"/>
    <mergeCell ref="AB39:AH39"/>
    <mergeCell ref="B32:B34"/>
    <mergeCell ref="AB32:AH32"/>
    <mergeCell ref="AB45:AH45"/>
    <mergeCell ref="AK5:BJ5"/>
    <mergeCell ref="O52:V52"/>
    <mergeCell ref="X52:AE52"/>
    <mergeCell ref="AK58:BJ59"/>
    <mergeCell ref="AK60:BJ61"/>
    <mergeCell ref="AM65:BL66"/>
    <mergeCell ref="AK55:BJ55"/>
    <mergeCell ref="AK52:BJ52"/>
    <mergeCell ref="AK11:BJ11"/>
    <mergeCell ref="AK12:BJ12"/>
    <mergeCell ref="AK13:BJ13"/>
    <mergeCell ref="AK14:BJ14"/>
    <mergeCell ref="AK15:BJ15"/>
    <mergeCell ref="AK56:BJ57"/>
    <mergeCell ref="B13:E13"/>
    <mergeCell ref="F13:N13"/>
    <mergeCell ref="O13:R13"/>
    <mergeCell ref="S13:AA13"/>
    <mergeCell ref="C58:G59"/>
    <mergeCell ref="H58:O59"/>
    <mergeCell ref="P58:R59"/>
    <mergeCell ref="S58:W59"/>
    <mergeCell ref="X58:AE59"/>
    <mergeCell ref="AF58:AH59"/>
    <mergeCell ref="AB40:AH40"/>
    <mergeCell ref="F10:N10"/>
    <mergeCell ref="W10:AH10"/>
    <mergeCell ref="O10:V10"/>
    <mergeCell ref="AK9:BJ10"/>
    <mergeCell ref="AB30:AH30"/>
    <mergeCell ref="AB31:AH31"/>
    <mergeCell ref="AB38:AH38"/>
    <mergeCell ref="B5:AH5"/>
    <mergeCell ref="F7:H7"/>
    <mergeCell ref="I7:J7"/>
    <mergeCell ref="K7:L7"/>
    <mergeCell ref="N7:O7"/>
    <mergeCell ref="Q7:R7"/>
    <mergeCell ref="V7:Y7"/>
    <mergeCell ref="Z7:AH7"/>
    <mergeCell ref="B14:E14"/>
    <mergeCell ref="B55:B59"/>
    <mergeCell ref="C55:R55"/>
    <mergeCell ref="S55:AH55"/>
    <mergeCell ref="C56:G57"/>
    <mergeCell ref="H56:O57"/>
    <mergeCell ref="P56:R57"/>
    <mergeCell ref="S56:W57"/>
    <mergeCell ref="AB43:AH43"/>
    <mergeCell ref="AB41:AH41"/>
    <mergeCell ref="B45:E46"/>
    <mergeCell ref="B9:AH9"/>
    <mergeCell ref="B11:E11"/>
    <mergeCell ref="F11:R11"/>
    <mergeCell ref="S11:V11"/>
    <mergeCell ref="AB42:AH42"/>
    <mergeCell ref="W11:AH11"/>
    <mergeCell ref="B12:E12"/>
    <mergeCell ref="F12:AH12"/>
    <mergeCell ref="B10:E10"/>
    <mergeCell ref="AB33:AH33"/>
    <mergeCell ref="AB34:AH34"/>
    <mergeCell ref="B35:B37"/>
    <mergeCell ref="F14:AA14"/>
    <mergeCell ref="B93:AH93"/>
    <mergeCell ref="C63:E63"/>
    <mergeCell ref="F63:H63"/>
    <mergeCell ref="Y63:AA63"/>
    <mergeCell ref="AB63:AD63"/>
    <mergeCell ref="M64:M69"/>
    <mergeCell ref="Y72:AA72"/>
    <mergeCell ref="AB72:AD72"/>
    <mergeCell ref="AB66:AD66"/>
    <mergeCell ref="Y69:AA69"/>
    <mergeCell ref="AB69:AD69"/>
    <mergeCell ref="L71:Q71"/>
    <mergeCell ref="C65:H65"/>
    <mergeCell ref="Y65:AD65"/>
    <mergeCell ref="T78:AA78"/>
    <mergeCell ref="AB78:AH78"/>
    <mergeCell ref="C79:J79"/>
    <mergeCell ref="K79:O79"/>
    <mergeCell ref="P79:R79"/>
    <mergeCell ref="T79:AA79"/>
    <mergeCell ref="AF83:AH83"/>
    <mergeCell ref="Y76:AA76"/>
    <mergeCell ref="P85:R85"/>
    <mergeCell ref="P81:R81"/>
    <mergeCell ref="AF81:AH81"/>
    <mergeCell ref="C78:J78"/>
    <mergeCell ref="K78:R78"/>
    <mergeCell ref="S78:S88"/>
    <mergeCell ref="C86:J86"/>
    <mergeCell ref="K86:O86"/>
    <mergeCell ref="P86:R86"/>
    <mergeCell ref="T86:AA86"/>
    <mergeCell ref="AB86:AE86"/>
    <mergeCell ref="K84:O84"/>
    <mergeCell ref="P84:R84"/>
    <mergeCell ref="T84:AA84"/>
    <mergeCell ref="AB84:AE84"/>
    <mergeCell ref="AF84:AH84"/>
    <mergeCell ref="AB76:AD76"/>
    <mergeCell ref="C85:J85"/>
    <mergeCell ref="K85:O85"/>
    <mergeCell ref="K81:O81"/>
    <mergeCell ref="AF85:AH85"/>
    <mergeCell ref="C84:J84"/>
    <mergeCell ref="AB85:AE85"/>
    <mergeCell ref="T81:AA81"/>
    <mergeCell ref="C83:J83"/>
    <mergeCell ref="K83:O83"/>
    <mergeCell ref="P83:R83"/>
    <mergeCell ref="T83:AA83"/>
    <mergeCell ref="AB83:AE83"/>
    <mergeCell ref="AF86:AH86"/>
    <mergeCell ref="C66:E66"/>
    <mergeCell ref="F66:H66"/>
    <mergeCell ref="N66:P66"/>
    <mergeCell ref="B95:AH95"/>
    <mergeCell ref="B96:F98"/>
    <mergeCell ref="G96:K98"/>
    <mergeCell ref="L96:Q98"/>
    <mergeCell ref="R96:T98"/>
    <mergeCell ref="U96:Y98"/>
    <mergeCell ref="Z96:AE98"/>
    <mergeCell ref="AF96:AH98"/>
    <mergeCell ref="C88:J88"/>
    <mergeCell ref="K88:O88"/>
    <mergeCell ref="P88:R88"/>
    <mergeCell ref="T88:AA88"/>
    <mergeCell ref="AB88:AE88"/>
    <mergeCell ref="AF88:AH88"/>
    <mergeCell ref="C87:J87"/>
    <mergeCell ref="K87:O87"/>
    <mergeCell ref="P87:R87"/>
    <mergeCell ref="T87:AA87"/>
    <mergeCell ref="AB87:AE87"/>
    <mergeCell ref="AF87:AH87"/>
    <mergeCell ref="AB90:AH90"/>
    <mergeCell ref="B78:B88"/>
    <mergeCell ref="C82:J82"/>
    <mergeCell ref="K82:O82"/>
    <mergeCell ref="P82:R82"/>
    <mergeCell ref="T82:AA82"/>
    <mergeCell ref="AB82:AE82"/>
    <mergeCell ref="AF82:AH82"/>
    <mergeCell ref="C81:J81"/>
    <mergeCell ref="C123:J123"/>
    <mergeCell ref="K123:R123"/>
    <mergeCell ref="S123:Z123"/>
    <mergeCell ref="C125:J125"/>
    <mergeCell ref="K125:O125"/>
    <mergeCell ref="P125:R125"/>
    <mergeCell ref="R106:T106"/>
    <mergeCell ref="U106:W106"/>
    <mergeCell ref="R109:T109"/>
    <mergeCell ref="U109:W109"/>
    <mergeCell ref="R112:T112"/>
    <mergeCell ref="U112:W112"/>
    <mergeCell ref="B99:AH99"/>
    <mergeCell ref="C101:H101"/>
    <mergeCell ref="C102:E102"/>
    <mergeCell ref="F102:H102"/>
    <mergeCell ref="R103:T103"/>
    <mergeCell ref="U103:W103"/>
    <mergeCell ref="AA123:AH123"/>
    <mergeCell ref="R115:T115"/>
    <mergeCell ref="AA124:AE124"/>
    <mergeCell ref="AF124:AH124"/>
    <mergeCell ref="AF125:AH125"/>
    <mergeCell ref="AA125:AE125"/>
    <mergeCell ref="P126:R126"/>
    <mergeCell ref="C124:J124"/>
    <mergeCell ref="K124:O124"/>
    <mergeCell ref="P124:R124"/>
    <mergeCell ref="C130:J130"/>
    <mergeCell ref="K130:O130"/>
    <mergeCell ref="P130:R130"/>
    <mergeCell ref="S130:Z130"/>
    <mergeCell ref="AA130:AE130"/>
    <mergeCell ref="AF130:AH130"/>
    <mergeCell ref="C129:J129"/>
    <mergeCell ref="K129:O129"/>
    <mergeCell ref="P129:R129"/>
    <mergeCell ref="S129:Z129"/>
    <mergeCell ref="AA129:AE129"/>
    <mergeCell ref="AF129:AH129"/>
    <mergeCell ref="C128:J128"/>
    <mergeCell ref="K128:O128"/>
    <mergeCell ref="P128:R128"/>
    <mergeCell ref="S128:Z128"/>
    <mergeCell ref="AA128:AE128"/>
    <mergeCell ref="AF128:AH128"/>
    <mergeCell ref="S124:Z124"/>
    <mergeCell ref="S126:Z126"/>
    <mergeCell ref="AA126:AE126"/>
    <mergeCell ref="AF273:AH273"/>
    <mergeCell ref="AC275:AE275"/>
    <mergeCell ref="AF275:AH275"/>
    <mergeCell ref="AC276:AE276"/>
    <mergeCell ref="AF276:AH276"/>
    <mergeCell ref="M276:O276"/>
    <mergeCell ref="P276:R276"/>
    <mergeCell ref="V276:X276"/>
    <mergeCell ref="Y276:AA276"/>
    <mergeCell ref="AC270:AE270"/>
    <mergeCell ref="AF270:AH270"/>
    <mergeCell ref="M275:R275"/>
    <mergeCell ref="H285:M285"/>
    <mergeCell ref="N285:R285"/>
    <mergeCell ref="O272:Q272"/>
    <mergeCell ref="T287:X287"/>
    <mergeCell ref="Y287:AC287"/>
    <mergeCell ref="AD287:AH287"/>
    <mergeCell ref="V270:X270"/>
    <mergeCell ref="Y270:AA270"/>
    <mergeCell ref="AD285:AH285"/>
    <mergeCell ref="AC273:AE273"/>
    <mergeCell ref="B284:B292"/>
    <mergeCell ref="C284:G284"/>
    <mergeCell ref="H284:M284"/>
    <mergeCell ref="N284:R284"/>
    <mergeCell ref="S284:S292"/>
    <mergeCell ref="T284:X284"/>
    <mergeCell ref="Y284:AC284"/>
    <mergeCell ref="AD284:AH284"/>
    <mergeCell ref="C285:G285"/>
    <mergeCell ref="C289:G289"/>
    <mergeCell ref="H289:M289"/>
    <mergeCell ref="N289:R289"/>
    <mergeCell ref="T289:X289"/>
    <mergeCell ref="C292:G292"/>
    <mergeCell ref="H292:M292"/>
    <mergeCell ref="N292:R292"/>
    <mergeCell ref="T292:X292"/>
    <mergeCell ref="Y292:AC292"/>
    <mergeCell ref="AD292:AH292"/>
    <mergeCell ref="C291:G291"/>
    <mergeCell ref="N287:R287"/>
    <mergeCell ref="H288:M288"/>
    <mergeCell ref="N288:R288"/>
    <mergeCell ref="T288:X288"/>
    <mergeCell ref="Y288:AC288"/>
    <mergeCell ref="AD288:AH288"/>
    <mergeCell ref="C290:G290"/>
    <mergeCell ref="H290:M290"/>
    <mergeCell ref="N290:R290"/>
    <mergeCell ref="AD286:AH286"/>
    <mergeCell ref="C287:G287"/>
    <mergeCell ref="H287:M287"/>
    <mergeCell ref="V307:X307"/>
    <mergeCell ref="Y307:AA307"/>
    <mergeCell ref="X302:AE303"/>
    <mergeCell ref="AF302:AH303"/>
    <mergeCell ref="B304:AH304"/>
    <mergeCell ref="C306:H306"/>
    <mergeCell ref="N306:S306"/>
    <mergeCell ref="V306:AA306"/>
    <mergeCell ref="B294:E295"/>
    <mergeCell ref="B297:AH297"/>
    <mergeCell ref="B299:AH299"/>
    <mergeCell ref="B300:B303"/>
    <mergeCell ref="C300:G303"/>
    <mergeCell ref="H300:O303"/>
    <mergeCell ref="P300:R303"/>
    <mergeCell ref="S300:W303"/>
    <mergeCell ref="X300:AE301"/>
    <mergeCell ref="AF300:AH301"/>
    <mergeCell ref="AC306:AH306"/>
    <mergeCell ref="AC307:AE307"/>
    <mergeCell ref="AF307:AH307"/>
    <mergeCell ref="C307:E307"/>
    <mergeCell ref="F307:H307"/>
    <mergeCell ref="N307:P307"/>
    <mergeCell ref="Q307:S307"/>
    <mergeCell ref="AF319:AH319"/>
    <mergeCell ref="AC322:AH322"/>
    <mergeCell ref="AC323:AE323"/>
    <mergeCell ref="AF323:AH323"/>
    <mergeCell ref="AC318:AE318"/>
    <mergeCell ref="V322:AA322"/>
    <mergeCell ref="V323:X323"/>
    <mergeCell ref="Y323:AA323"/>
    <mergeCell ref="Y325:AC325"/>
    <mergeCell ref="C315:F315"/>
    <mergeCell ref="G315:I315"/>
    <mergeCell ref="O315:Q315"/>
    <mergeCell ref="M318:R318"/>
    <mergeCell ref="V312:AA312"/>
    <mergeCell ref="C313:F313"/>
    <mergeCell ref="G313:I313"/>
    <mergeCell ref="V313:X313"/>
    <mergeCell ref="Y313:AA313"/>
    <mergeCell ref="B314:F314"/>
    <mergeCell ref="G314:I314"/>
    <mergeCell ref="L309:L314"/>
    <mergeCell ref="C310:E310"/>
    <mergeCell ref="F310:H310"/>
    <mergeCell ref="O310:Q310"/>
    <mergeCell ref="R310:T310"/>
    <mergeCell ref="C312:F312"/>
    <mergeCell ref="G312:I312"/>
    <mergeCell ref="R315:S315"/>
    <mergeCell ref="O314:S314"/>
    <mergeCell ref="V318:X318"/>
    <mergeCell ref="C309:H309"/>
    <mergeCell ref="O312:S313"/>
    <mergeCell ref="B340:AH340"/>
    <mergeCell ref="B341:B348"/>
    <mergeCell ref="C341:G348"/>
    <mergeCell ref="H341:O348"/>
    <mergeCell ref="P341:R348"/>
    <mergeCell ref="C333:G333"/>
    <mergeCell ref="H333:M333"/>
    <mergeCell ref="N333:R333"/>
    <mergeCell ref="T333:X333"/>
    <mergeCell ref="Y333:AC333"/>
    <mergeCell ref="AD333:AH333"/>
    <mergeCell ref="B325:B333"/>
    <mergeCell ref="C325:G325"/>
    <mergeCell ref="H325:M325"/>
    <mergeCell ref="N325:R325"/>
    <mergeCell ref="S325:S333"/>
    <mergeCell ref="AC312:AH312"/>
    <mergeCell ref="AC313:AE313"/>
    <mergeCell ref="AF313:AH313"/>
    <mergeCell ref="AF318:AH318"/>
    <mergeCell ref="AC319:AE319"/>
    <mergeCell ref="M319:O319"/>
    <mergeCell ref="P319:R319"/>
    <mergeCell ref="V319:X319"/>
    <mergeCell ref="Y319:AA319"/>
    <mergeCell ref="Y331:AC331"/>
    <mergeCell ref="AD331:AH331"/>
    <mergeCell ref="N327:R327"/>
    <mergeCell ref="T327:X327"/>
    <mergeCell ref="Y329:AC329"/>
    <mergeCell ref="H327:M327"/>
    <mergeCell ref="Y327:AC327"/>
    <mergeCell ref="C329:G329"/>
    <mergeCell ref="H329:M329"/>
    <mergeCell ref="N329:R329"/>
    <mergeCell ref="T329:X329"/>
    <mergeCell ref="C331:G331"/>
    <mergeCell ref="H331:M331"/>
    <mergeCell ref="N331:R331"/>
    <mergeCell ref="T331:X331"/>
    <mergeCell ref="C326:G326"/>
    <mergeCell ref="B335:E336"/>
    <mergeCell ref="B338:AH338"/>
    <mergeCell ref="AD329:AH329"/>
    <mergeCell ref="AD328:AH328"/>
    <mergeCell ref="T328:X328"/>
    <mergeCell ref="Y328:AC328"/>
    <mergeCell ref="H332:M332"/>
    <mergeCell ref="N332:R332"/>
    <mergeCell ref="T332:X332"/>
    <mergeCell ref="Y332:AC332"/>
    <mergeCell ref="AD332:AH332"/>
    <mergeCell ref="C328:G328"/>
    <mergeCell ref="C332:G332"/>
    <mergeCell ref="T326:X326"/>
    <mergeCell ref="Y326:AC326"/>
    <mergeCell ref="C330:G330"/>
    <mergeCell ref="H330:M330"/>
    <mergeCell ref="AD327:AH327"/>
    <mergeCell ref="H328:M328"/>
    <mergeCell ref="N328:R328"/>
    <mergeCell ref="AD326:AH326"/>
    <mergeCell ref="H326:M326"/>
    <mergeCell ref="N326:R326"/>
    <mergeCell ref="AD372:AH372"/>
    <mergeCell ref="C373:G373"/>
    <mergeCell ref="H373:M373"/>
    <mergeCell ref="N373:R373"/>
    <mergeCell ref="W353:Y353"/>
    <mergeCell ref="Z353:AA353"/>
    <mergeCell ref="AC357:AE357"/>
    <mergeCell ref="AF357:AG357"/>
    <mergeCell ref="AC358:AG358"/>
    <mergeCell ref="AC359:AE359"/>
    <mergeCell ref="AF359:AG359"/>
    <mergeCell ref="AC360:AG360"/>
    <mergeCell ref="AC361:AE361"/>
    <mergeCell ref="AF361:AG361"/>
    <mergeCell ref="T372:X372"/>
    <mergeCell ref="O358:Q358"/>
    <mergeCell ref="R358:T358"/>
    <mergeCell ref="G358:I358"/>
    <mergeCell ref="W354:AA354"/>
    <mergeCell ref="C355:E355"/>
    <mergeCell ref="AF355:AG355"/>
    <mergeCell ref="AC356:AG356"/>
    <mergeCell ref="W360:AA360"/>
    <mergeCell ref="C354:H354"/>
    <mergeCell ref="L354:L356"/>
    <mergeCell ref="O354:T354"/>
    <mergeCell ref="O359:T361"/>
    <mergeCell ref="G361:I361"/>
    <mergeCell ref="W361:Y361"/>
    <mergeCell ref="M366:R366"/>
    <mergeCell ref="D362:F362"/>
    <mergeCell ref="B382:E383"/>
    <mergeCell ref="B385:AH385"/>
    <mergeCell ref="B392:B397"/>
    <mergeCell ref="T376:X376"/>
    <mergeCell ref="Y376:AC376"/>
    <mergeCell ref="AD376:AH376"/>
    <mergeCell ref="C376:G376"/>
    <mergeCell ref="H376:M376"/>
    <mergeCell ref="N376:R376"/>
    <mergeCell ref="AD378:AH378"/>
    <mergeCell ref="AC364:AG364"/>
    <mergeCell ref="AC365:AE365"/>
    <mergeCell ref="AF363:AG363"/>
    <mergeCell ref="AF365:AG365"/>
    <mergeCell ref="AC366:AD366"/>
    <mergeCell ref="AE366:AG366"/>
    <mergeCell ref="AC367:AE367"/>
    <mergeCell ref="AF367:AG367"/>
    <mergeCell ref="H377:M377"/>
    <mergeCell ref="V369:AA369"/>
    <mergeCell ref="AD373:AH373"/>
    <mergeCell ref="C377:G377"/>
    <mergeCell ref="AD377:AH377"/>
    <mergeCell ref="W366:X366"/>
    <mergeCell ref="Y366:AA366"/>
    <mergeCell ref="D364:F364"/>
    <mergeCell ref="G364:I364"/>
    <mergeCell ref="O364:Q364"/>
    <mergeCell ref="Y370:AA370"/>
    <mergeCell ref="R364:T364"/>
    <mergeCell ref="W364:AA364"/>
    <mergeCell ref="D365:F365"/>
    <mergeCell ref="T415:Y415"/>
    <mergeCell ref="Y407:AA407"/>
    <mergeCell ref="C392:G397"/>
    <mergeCell ref="H392:O397"/>
    <mergeCell ref="P392:R397"/>
    <mergeCell ref="S396:W397"/>
    <mergeCell ref="J406:O406"/>
    <mergeCell ref="J407:L407"/>
    <mergeCell ref="AF394:AH395"/>
    <mergeCell ref="B398:AH398"/>
    <mergeCell ref="J400:O400"/>
    <mergeCell ref="J401:L401"/>
    <mergeCell ref="M401:O401"/>
    <mergeCell ref="B388:F388"/>
    <mergeCell ref="B389:F391"/>
    <mergeCell ref="X396:AE397"/>
    <mergeCell ref="B387:AH387"/>
    <mergeCell ref="X392:AE393"/>
    <mergeCell ref="B421:B426"/>
    <mergeCell ref="B428:E429"/>
    <mergeCell ref="B431:AH431"/>
    <mergeCell ref="B433:AH433"/>
    <mergeCell ref="B434:B438"/>
    <mergeCell ref="C421:G421"/>
    <mergeCell ref="X421:AC421"/>
    <mergeCell ref="T435:AH436"/>
    <mergeCell ref="E437:M437"/>
    <mergeCell ref="AD380:AH380"/>
    <mergeCell ref="M367:O367"/>
    <mergeCell ref="P367:R367"/>
    <mergeCell ref="W367:Y367"/>
    <mergeCell ref="Z367:AA367"/>
    <mergeCell ref="S392:W395"/>
    <mergeCell ref="N423:R423"/>
    <mergeCell ref="S423:W423"/>
    <mergeCell ref="N374:R374"/>
    <mergeCell ref="T374:X374"/>
    <mergeCell ref="C379:G379"/>
    <mergeCell ref="H379:M379"/>
    <mergeCell ref="B372:B380"/>
    <mergeCell ref="AD379:AH379"/>
    <mergeCell ref="H380:M380"/>
    <mergeCell ref="N380:R380"/>
    <mergeCell ref="T380:X380"/>
    <mergeCell ref="C375:G375"/>
    <mergeCell ref="H375:M375"/>
    <mergeCell ref="N375:R375"/>
    <mergeCell ref="T375:X375"/>
    <mergeCell ref="Y375:AC375"/>
    <mergeCell ref="AD375:AH375"/>
    <mergeCell ref="B132:E133"/>
    <mergeCell ref="B135:AH135"/>
    <mergeCell ref="B137:AH137"/>
    <mergeCell ref="B138:B145"/>
    <mergeCell ref="C138:G145"/>
    <mergeCell ref="H138:O145"/>
    <mergeCell ref="P138:R145"/>
    <mergeCell ref="T633:X633"/>
    <mergeCell ref="S600:W603"/>
    <mergeCell ref="P600:R603"/>
    <mergeCell ref="AE609:AG609"/>
    <mergeCell ref="W614:Y614"/>
    <mergeCell ref="Z614:AB614"/>
    <mergeCell ref="AE614:AI614"/>
    <mergeCell ref="C565:F565"/>
    <mergeCell ref="B587:E588"/>
    <mergeCell ref="B593:F593"/>
    <mergeCell ref="B594:F599"/>
    <mergeCell ref="I598:R598"/>
    <mergeCell ref="S598:AC598"/>
    <mergeCell ref="G565:I565"/>
    <mergeCell ref="D566:F566"/>
    <mergeCell ref="G566:I566"/>
    <mergeCell ref="C567:J567"/>
    <mergeCell ref="Y579:AC579"/>
    <mergeCell ref="AD579:AH579"/>
    <mergeCell ref="Y581:AC581"/>
    <mergeCell ref="AD581:AH581"/>
    <mergeCell ref="M407:O407"/>
    <mergeCell ref="AF392:AH393"/>
    <mergeCell ref="C380:G380"/>
    <mergeCell ref="W416:Y416"/>
    <mergeCell ref="Z149:AD149"/>
    <mergeCell ref="AE149:AF149"/>
    <mergeCell ref="C150:E150"/>
    <mergeCell ref="F150:G150"/>
    <mergeCell ref="T150:V150"/>
    <mergeCell ref="W150:X150"/>
    <mergeCell ref="Z150:AG150"/>
    <mergeCell ref="C167:H167"/>
    <mergeCell ref="B160:H165"/>
    <mergeCell ref="Z162:AD162"/>
    <mergeCell ref="AE162:AF162"/>
    <mergeCell ref="L167:P167"/>
    <mergeCell ref="T164:X164"/>
    <mergeCell ref="Z164:AD164"/>
    <mergeCell ref="AE164:AF164"/>
    <mergeCell ref="K152:K157"/>
    <mergeCell ref="Z151:AD152"/>
    <mergeCell ref="Z159:AD160"/>
    <mergeCell ref="Z166:AD167"/>
    <mergeCell ref="AE159:AF160"/>
    <mergeCell ref="AG151:AG152"/>
    <mergeCell ref="AG159:AG160"/>
    <mergeCell ref="AG166:AG167"/>
    <mergeCell ref="C152:G152"/>
    <mergeCell ref="M152:Q152"/>
    <mergeCell ref="C153:E153"/>
    <mergeCell ref="F153:G153"/>
    <mergeCell ref="M153:O153"/>
    <mergeCell ref="P153:Q153"/>
    <mergeCell ref="Z154:AD154"/>
    <mergeCell ref="M156:Q156"/>
    <mergeCell ref="T165:V165"/>
    <mergeCell ref="AD426:AH426"/>
    <mergeCell ref="C579:G579"/>
    <mergeCell ref="H579:M579"/>
    <mergeCell ref="N579:R579"/>
    <mergeCell ref="S579:S585"/>
    <mergeCell ref="T579:X579"/>
    <mergeCell ref="N437:AE437"/>
    <mergeCell ref="V455:AA455"/>
    <mergeCell ref="X424:AC424"/>
    <mergeCell ref="AE166:AF167"/>
    <mergeCell ref="T187:V187"/>
    <mergeCell ref="W187:X187"/>
    <mergeCell ref="C423:G423"/>
    <mergeCell ref="C182:H182"/>
    <mergeCell ref="T179:X179"/>
    <mergeCell ref="T180:V180"/>
    <mergeCell ref="W180:X180"/>
    <mergeCell ref="Z184:AD184"/>
    <mergeCell ref="AD421:AH421"/>
    <mergeCell ref="C422:G422"/>
    <mergeCell ref="H422:M422"/>
    <mergeCell ref="AE184:AF184"/>
    <mergeCell ref="L168:N168"/>
    <mergeCell ref="O168:P168"/>
    <mergeCell ref="C582:G582"/>
    <mergeCell ref="H582:M582"/>
    <mergeCell ref="V453:X453"/>
    <mergeCell ref="M465:O465"/>
    <mergeCell ref="G460:I460"/>
    <mergeCell ref="T379:X379"/>
    <mergeCell ref="Y379:AC379"/>
    <mergeCell ref="T373:X373"/>
    <mergeCell ref="W165:X165"/>
    <mergeCell ref="Z165:AG165"/>
    <mergeCell ref="AG174:AG175"/>
    <mergeCell ref="AE154:AF154"/>
    <mergeCell ref="B155:H159"/>
    <mergeCell ref="T156:X156"/>
    <mergeCell ref="Z156:AD156"/>
    <mergeCell ref="AE156:AF156"/>
    <mergeCell ref="T157:V157"/>
    <mergeCell ref="W157:X157"/>
    <mergeCell ref="M157:O157"/>
    <mergeCell ref="C174:H176"/>
    <mergeCell ref="C180:H181"/>
    <mergeCell ref="Z177:AD177"/>
    <mergeCell ref="AE177:AF177"/>
    <mergeCell ref="C179:E179"/>
    <mergeCell ref="F179:G179"/>
    <mergeCell ref="Z179:AD179"/>
    <mergeCell ref="Z174:AD175"/>
    <mergeCell ref="AE174:AF175"/>
    <mergeCell ref="M159:Q163"/>
    <mergeCell ref="Z173:AG173"/>
    <mergeCell ref="C177:H178"/>
    <mergeCell ref="B541:AH541"/>
    <mergeCell ref="B542:B546"/>
    <mergeCell ref="T543:AH544"/>
    <mergeCell ref="E545:M545"/>
    <mergeCell ref="N545:AE545"/>
    <mergeCell ref="H600:O603"/>
    <mergeCell ref="C560:H560"/>
    <mergeCell ref="L560:L562"/>
    <mergeCell ref="C561:E561"/>
    <mergeCell ref="F561:H561"/>
    <mergeCell ref="AF547:AH548"/>
    <mergeCell ref="X549:AE550"/>
    <mergeCell ref="AF465:AH465"/>
    <mergeCell ref="B439:B446"/>
    <mergeCell ref="C439:G446"/>
    <mergeCell ref="H439:O446"/>
    <mergeCell ref="P439:R446"/>
    <mergeCell ref="S443:W446"/>
    <mergeCell ref="G457:I457"/>
    <mergeCell ref="C458:J458"/>
    <mergeCell ref="V458:X458"/>
    <mergeCell ref="D456:F456"/>
    <mergeCell ref="G456:I456"/>
    <mergeCell ref="V456:X456"/>
    <mergeCell ref="Y456:AA456"/>
    <mergeCell ref="N584:R584"/>
    <mergeCell ref="F450:H450"/>
    <mergeCell ref="C452:H452"/>
    <mergeCell ref="O453:Q453"/>
    <mergeCell ref="D526:F526"/>
    <mergeCell ref="G526:I526"/>
    <mergeCell ref="T582:X582"/>
    <mergeCell ref="N249:R249"/>
    <mergeCell ref="N377:R377"/>
    <mergeCell ref="T377:X377"/>
    <mergeCell ref="Z361:AA361"/>
    <mergeCell ref="W358:AA358"/>
    <mergeCell ref="D359:F359"/>
    <mergeCell ref="G359:I359"/>
    <mergeCell ref="W359:Y359"/>
    <mergeCell ref="Z359:AA359"/>
    <mergeCell ref="W356:AA356"/>
    <mergeCell ref="O357:T357"/>
    <mergeCell ref="W357:Y357"/>
    <mergeCell ref="Z357:AA357"/>
    <mergeCell ref="D358:F358"/>
    <mergeCell ref="C286:G286"/>
    <mergeCell ref="H286:M286"/>
    <mergeCell ref="N286:R286"/>
    <mergeCell ref="T286:X286"/>
    <mergeCell ref="Y286:AC286"/>
    <mergeCell ref="N372:R372"/>
    <mergeCell ref="S372:S380"/>
    <mergeCell ref="G365:I365"/>
    <mergeCell ref="W365:Y365"/>
    <mergeCell ref="Z365:AA365"/>
    <mergeCell ref="O363:T363"/>
    <mergeCell ref="W363:Y363"/>
    <mergeCell ref="Z363:AA363"/>
    <mergeCell ref="V370:X370"/>
    <mergeCell ref="Y372:AC372"/>
    <mergeCell ref="F352:H352"/>
    <mergeCell ref="W352:AA352"/>
    <mergeCell ref="T325:X325"/>
    <mergeCell ref="C426:G426"/>
    <mergeCell ref="H426:M426"/>
    <mergeCell ref="N426:R426"/>
    <mergeCell ref="G459:I459"/>
    <mergeCell ref="V459:X459"/>
    <mergeCell ref="S439:W442"/>
    <mergeCell ref="X439:AE440"/>
    <mergeCell ref="S426:W426"/>
    <mergeCell ref="X426:AC426"/>
    <mergeCell ref="AD475:AH475"/>
    <mergeCell ref="C450:E450"/>
    <mergeCell ref="C374:G374"/>
    <mergeCell ref="H374:M374"/>
    <mergeCell ref="AB251:AH251"/>
    <mergeCell ref="N379:R379"/>
    <mergeCell ref="X248:AC248"/>
    <mergeCell ref="G362:I362"/>
    <mergeCell ref="W362:AA362"/>
    <mergeCell ref="Y373:AC373"/>
    <mergeCell ref="Y459:AA459"/>
    <mergeCell ref="V452:AA452"/>
    <mergeCell ref="C453:E453"/>
    <mergeCell ref="F453:H453"/>
    <mergeCell ref="Y453:AA453"/>
    <mergeCell ref="L452:L454"/>
    <mergeCell ref="AC453:AE453"/>
    <mergeCell ref="AF453:AH453"/>
    <mergeCell ref="V464:AA464"/>
    <mergeCell ref="AF459:AH459"/>
    <mergeCell ref="Y458:AA458"/>
    <mergeCell ref="D457:F457"/>
    <mergeCell ref="AD424:AH424"/>
    <mergeCell ref="B447:AH447"/>
    <mergeCell ref="C449:H449"/>
    <mergeCell ref="W500:X500"/>
    <mergeCell ref="Y500:AA500"/>
    <mergeCell ref="AC500:AD500"/>
    <mergeCell ref="AE500:AG500"/>
    <mergeCell ref="W502:AA502"/>
    <mergeCell ref="AC502:AG502"/>
    <mergeCell ref="N500:N509"/>
    <mergeCell ref="Y503:AA503"/>
    <mergeCell ref="AC499:AG499"/>
    <mergeCell ref="B478:E479"/>
    <mergeCell ref="N470:R470"/>
    <mergeCell ref="C472:G472"/>
    <mergeCell ref="F502:H502"/>
    <mergeCell ref="C508:H508"/>
    <mergeCell ref="X441:AE442"/>
    <mergeCell ref="AF441:AH442"/>
    <mergeCell ref="D462:F462"/>
    <mergeCell ref="G462:I462"/>
    <mergeCell ref="O462:Q462"/>
    <mergeCell ref="V465:X465"/>
    <mergeCell ref="Y465:AA465"/>
    <mergeCell ref="C501:H501"/>
    <mergeCell ref="AC455:AH455"/>
    <mergeCell ref="AC456:AE456"/>
    <mergeCell ref="AF456:AH456"/>
    <mergeCell ref="AC458:AE458"/>
    <mergeCell ref="AF458:AH458"/>
    <mergeCell ref="AC459:AE459"/>
    <mergeCell ref="D463:F463"/>
    <mergeCell ref="G463:I463"/>
    <mergeCell ref="N378:R378"/>
    <mergeCell ref="T378:X378"/>
    <mergeCell ref="C425:G425"/>
    <mergeCell ref="S341:W348"/>
    <mergeCell ref="AB294:AH294"/>
    <mergeCell ref="H424:M424"/>
    <mergeCell ref="N424:R424"/>
    <mergeCell ref="S424:W424"/>
    <mergeCell ref="J403:O403"/>
    <mergeCell ref="S403:S410"/>
    <mergeCell ref="V403:AA403"/>
    <mergeCell ref="AB403:AF404"/>
    <mergeCell ref="J404:L404"/>
    <mergeCell ref="S425:W425"/>
    <mergeCell ref="X425:AC425"/>
    <mergeCell ref="AD422:AH422"/>
    <mergeCell ref="X423:AC423"/>
    <mergeCell ref="AD423:AH423"/>
    <mergeCell ref="N330:R330"/>
    <mergeCell ref="T330:X330"/>
    <mergeCell ref="C424:G424"/>
    <mergeCell ref="Y404:AA404"/>
    <mergeCell ref="V406:AA406"/>
    <mergeCell ref="AB406:AH406"/>
    <mergeCell ref="T416:V416"/>
    <mergeCell ref="N422:R422"/>
    <mergeCell ref="S422:W422"/>
    <mergeCell ref="H423:M423"/>
    <mergeCell ref="H421:M421"/>
    <mergeCell ref="Y377:AC377"/>
    <mergeCell ref="AF396:AH397"/>
    <mergeCell ref="V407:X407"/>
    <mergeCell ref="T584:X584"/>
    <mergeCell ref="Y584:AC584"/>
    <mergeCell ref="AD584:AH584"/>
    <mergeCell ref="C583:G583"/>
    <mergeCell ref="H583:M583"/>
    <mergeCell ref="N583:R583"/>
    <mergeCell ref="T583:X583"/>
    <mergeCell ref="Y583:AC583"/>
    <mergeCell ref="AD583:AH583"/>
    <mergeCell ref="AB536:AH536"/>
    <mergeCell ref="W503:X503"/>
    <mergeCell ref="AC519:AD519"/>
    <mergeCell ref="Z522:AA522"/>
    <mergeCell ref="C476:G476"/>
    <mergeCell ref="H476:M476"/>
    <mergeCell ref="N476:R476"/>
    <mergeCell ref="T476:X476"/>
    <mergeCell ref="Y476:AC476"/>
    <mergeCell ref="AD476:AH476"/>
    <mergeCell ref="C534:G534"/>
    <mergeCell ref="H534:M534"/>
    <mergeCell ref="X495:AE496"/>
    <mergeCell ref="B536:E537"/>
    <mergeCell ref="B547:B554"/>
    <mergeCell ref="C547:G554"/>
    <mergeCell ref="H547:O554"/>
    <mergeCell ref="P547:R554"/>
    <mergeCell ref="S547:W550"/>
    <mergeCell ref="X547:AE548"/>
    <mergeCell ref="D564:F564"/>
    <mergeCell ref="G564:I564"/>
    <mergeCell ref="O561:Q561"/>
    <mergeCell ref="M572:R572"/>
    <mergeCell ref="M573:O573"/>
    <mergeCell ref="P573:R573"/>
    <mergeCell ref="O570:Q570"/>
    <mergeCell ref="G568:I568"/>
    <mergeCell ref="G571:I571"/>
    <mergeCell ref="V572:X572"/>
    <mergeCell ref="V569:AA569"/>
    <mergeCell ref="V566:AA566"/>
    <mergeCell ref="V563:AA563"/>
    <mergeCell ref="V560:AA560"/>
    <mergeCell ref="Z573:AA573"/>
    <mergeCell ref="C558:E558"/>
    <mergeCell ref="C557:H557"/>
    <mergeCell ref="F558:H558"/>
    <mergeCell ref="B555:AH555"/>
    <mergeCell ref="C662:J662"/>
    <mergeCell ref="K662:O662"/>
    <mergeCell ref="P662:R662"/>
    <mergeCell ref="S662:Z662"/>
    <mergeCell ref="AA662:AE662"/>
    <mergeCell ref="C581:G581"/>
    <mergeCell ref="H581:M581"/>
    <mergeCell ref="N581:R581"/>
    <mergeCell ref="T581:X581"/>
    <mergeCell ref="C585:G585"/>
    <mergeCell ref="H585:M585"/>
    <mergeCell ref="N585:R585"/>
    <mergeCell ref="T585:X585"/>
    <mergeCell ref="Y585:AC585"/>
    <mergeCell ref="AD585:AH585"/>
    <mergeCell ref="C584:G584"/>
    <mergeCell ref="H584:M584"/>
    <mergeCell ref="N582:R582"/>
    <mergeCell ref="K658:R658"/>
    <mergeCell ref="S658:Z658"/>
    <mergeCell ref="AA658:AH658"/>
    <mergeCell ref="C659:J659"/>
    <mergeCell ref="K659:O659"/>
    <mergeCell ref="B654:C656"/>
    <mergeCell ref="D654:G656"/>
    <mergeCell ref="H654:Q656"/>
    <mergeCell ref="R654:T656"/>
    <mergeCell ref="U654:Y656"/>
    <mergeCell ref="Z654:AE656"/>
    <mergeCell ref="B641:E642"/>
    <mergeCell ref="B644:AH644"/>
    <mergeCell ref="B646:AH646"/>
    <mergeCell ref="B647:G653"/>
    <mergeCell ref="C600:G603"/>
    <mergeCell ref="AE610:AI610"/>
    <mergeCell ref="AB641:AH641"/>
    <mergeCell ref="G613:I613"/>
    <mergeCell ref="AH615:AI615"/>
    <mergeCell ref="W630:AB630"/>
    <mergeCell ref="O616:T616"/>
    <mergeCell ref="O610:T610"/>
    <mergeCell ref="W627:Y627"/>
    <mergeCell ref="Z627:AB627"/>
    <mergeCell ref="AE627:AI627"/>
    <mergeCell ref="C611:E611"/>
    <mergeCell ref="B657:O657"/>
    <mergeCell ref="P657:T657"/>
    <mergeCell ref="B658:B668"/>
    <mergeCell ref="Z570:AA570"/>
    <mergeCell ref="Y582:AC582"/>
    <mergeCell ref="N580:R580"/>
    <mergeCell ref="W650:AG650"/>
    <mergeCell ref="W651:AE651"/>
    <mergeCell ref="AF651:AG651"/>
    <mergeCell ref="W652:AC652"/>
    <mergeCell ref="AD652:AG652"/>
    <mergeCell ref="AD580:AH580"/>
    <mergeCell ref="B579:B585"/>
    <mergeCell ref="T580:X580"/>
    <mergeCell ref="V577:X577"/>
    <mergeCell ref="AC577:AE577"/>
    <mergeCell ref="AG573:AH573"/>
    <mergeCell ref="AC576:AG576"/>
    <mergeCell ref="P664:R664"/>
    <mergeCell ref="S664:Z664"/>
    <mergeCell ref="AA664:AE664"/>
    <mergeCell ref="AF664:AH664"/>
    <mergeCell ref="C663:J663"/>
    <mergeCell ref="K663:O663"/>
    <mergeCell ref="P663:R663"/>
    <mergeCell ref="S663:Z663"/>
    <mergeCell ref="AA663:AE663"/>
    <mergeCell ref="AF662:AH662"/>
    <mergeCell ref="C661:J661"/>
    <mergeCell ref="K661:O661"/>
    <mergeCell ref="P661:R661"/>
    <mergeCell ref="S661:Z661"/>
    <mergeCell ref="AA661:AE661"/>
    <mergeCell ref="AF661:AH661"/>
    <mergeCell ref="W610:AB610"/>
    <mergeCell ref="C658:J658"/>
    <mergeCell ref="C667:J667"/>
    <mergeCell ref="K667:O667"/>
    <mergeCell ref="P667:R667"/>
    <mergeCell ref="S667:Z667"/>
    <mergeCell ref="AA667:AE667"/>
    <mergeCell ref="AF667:AH667"/>
    <mergeCell ref="AB670:AH670"/>
    <mergeCell ref="W682:AC682"/>
    <mergeCell ref="P659:R659"/>
    <mergeCell ref="S659:Z659"/>
    <mergeCell ref="AA659:AE659"/>
    <mergeCell ref="AF659:AH659"/>
    <mergeCell ref="C660:J660"/>
    <mergeCell ref="K660:O660"/>
    <mergeCell ref="P660:R660"/>
    <mergeCell ref="S660:Z660"/>
    <mergeCell ref="AA660:AE660"/>
    <mergeCell ref="AF660:AH660"/>
    <mergeCell ref="C666:J666"/>
    <mergeCell ref="K666:O666"/>
    <mergeCell ref="P666:R666"/>
    <mergeCell ref="S666:Z666"/>
    <mergeCell ref="AA666:AE666"/>
    <mergeCell ref="AF666:AH666"/>
    <mergeCell ref="C665:J665"/>
    <mergeCell ref="K665:O665"/>
    <mergeCell ref="P665:R665"/>
    <mergeCell ref="S665:Z665"/>
    <mergeCell ref="AA665:AE665"/>
    <mergeCell ref="AF665:AH665"/>
    <mergeCell ref="C664:J664"/>
    <mergeCell ref="K664:O664"/>
    <mergeCell ref="P695:R695"/>
    <mergeCell ref="S668:Z668"/>
    <mergeCell ref="AA668:AE668"/>
    <mergeCell ref="AF668:AH668"/>
    <mergeCell ref="C695:J695"/>
    <mergeCell ref="AF691:AH691"/>
    <mergeCell ref="AA688:AH688"/>
    <mergeCell ref="C689:J689"/>
    <mergeCell ref="K689:O689"/>
    <mergeCell ref="P689:R689"/>
    <mergeCell ref="B684:C686"/>
    <mergeCell ref="D684:G686"/>
    <mergeCell ref="H684:Q686"/>
    <mergeCell ref="R684:T686"/>
    <mergeCell ref="U684:Y686"/>
    <mergeCell ref="Z684:AE686"/>
    <mergeCell ref="P687:T687"/>
    <mergeCell ref="B670:E671"/>
    <mergeCell ref="B673:AH673"/>
    <mergeCell ref="B675:AH675"/>
    <mergeCell ref="B676:G683"/>
    <mergeCell ref="W679:AE679"/>
    <mergeCell ref="AF679:AG679"/>
    <mergeCell ref="W680:AE680"/>
    <mergeCell ref="AF680:AG680"/>
    <mergeCell ref="W681:AC681"/>
    <mergeCell ref="AD681:AG681"/>
    <mergeCell ref="C668:J668"/>
    <mergeCell ref="K668:O668"/>
    <mergeCell ref="P698:R698"/>
    <mergeCell ref="S698:Z698"/>
    <mergeCell ref="AA698:AE698"/>
    <mergeCell ref="Y380:AC380"/>
    <mergeCell ref="AB478:AH478"/>
    <mergeCell ref="Y472:AC472"/>
    <mergeCell ref="AD472:AH472"/>
    <mergeCell ref="C473:G473"/>
    <mergeCell ref="P668:R668"/>
    <mergeCell ref="H473:M473"/>
    <mergeCell ref="N473:R473"/>
    <mergeCell ref="C471:G471"/>
    <mergeCell ref="AD470:AH470"/>
    <mergeCell ref="AD425:AH425"/>
    <mergeCell ref="X422:AC422"/>
    <mergeCell ref="AF439:AH440"/>
    <mergeCell ref="AD682:AG682"/>
    <mergeCell ref="C688:J688"/>
    <mergeCell ref="AA696:AE696"/>
    <mergeCell ref="AF696:AH696"/>
    <mergeCell ref="S693:Z693"/>
    <mergeCell ref="AA693:AE693"/>
    <mergeCell ref="AF693:AH693"/>
    <mergeCell ref="S689:Z689"/>
    <mergeCell ref="AA689:AE689"/>
    <mergeCell ref="S688:Z688"/>
    <mergeCell ref="AF690:AH690"/>
    <mergeCell ref="AF689:AH689"/>
    <mergeCell ref="AF698:AH698"/>
    <mergeCell ref="C697:J697"/>
    <mergeCell ref="K688:R688"/>
    <mergeCell ref="K695:O695"/>
    <mergeCell ref="K697:O697"/>
    <mergeCell ref="P697:R697"/>
    <mergeCell ref="S697:Z697"/>
    <mergeCell ref="AA697:AE697"/>
    <mergeCell ref="AF697:AH697"/>
    <mergeCell ref="C696:J696"/>
    <mergeCell ref="K696:O696"/>
    <mergeCell ref="P696:R696"/>
    <mergeCell ref="S696:Z696"/>
    <mergeCell ref="AF684:AH686"/>
    <mergeCell ref="C692:J692"/>
    <mergeCell ref="AA692:AE692"/>
    <mergeCell ref="AF692:AH692"/>
    <mergeCell ref="AA690:AE690"/>
    <mergeCell ref="C691:J691"/>
    <mergeCell ref="K691:O691"/>
    <mergeCell ref="S695:Z695"/>
    <mergeCell ref="K692:O692"/>
    <mergeCell ref="P692:R692"/>
    <mergeCell ref="S692:Z692"/>
    <mergeCell ref="P691:R691"/>
    <mergeCell ref="S691:Z691"/>
    <mergeCell ref="AA691:AE691"/>
    <mergeCell ref="C690:J690"/>
    <mergeCell ref="K690:O690"/>
    <mergeCell ref="P690:R690"/>
    <mergeCell ref="S690:Z690"/>
    <mergeCell ref="B687:O687"/>
    <mergeCell ref="AA695:AE695"/>
    <mergeCell ref="B688:B698"/>
    <mergeCell ref="C698:J698"/>
    <mergeCell ref="K698:O698"/>
    <mergeCell ref="AF443:AH444"/>
    <mergeCell ref="X443:AE444"/>
    <mergeCell ref="AC464:AH464"/>
    <mergeCell ref="AC465:AE465"/>
    <mergeCell ref="D459:F459"/>
    <mergeCell ref="V228:X228"/>
    <mergeCell ref="B206:AH206"/>
    <mergeCell ref="N248:R248"/>
    <mergeCell ref="S248:W248"/>
    <mergeCell ref="X196:AC196"/>
    <mergeCell ref="B194:B199"/>
    <mergeCell ref="B201:E202"/>
    <mergeCell ref="B204:AH204"/>
    <mergeCell ref="AD199:AH199"/>
    <mergeCell ref="C195:G195"/>
    <mergeCell ref="N245:R245"/>
    <mergeCell ref="S245:W245"/>
    <mergeCell ref="X245:AC245"/>
    <mergeCell ref="C246:G246"/>
    <mergeCell ref="AD245:AH245"/>
    <mergeCell ref="H246:M246"/>
    <mergeCell ref="Y225:AA225"/>
    <mergeCell ref="M223:O223"/>
    <mergeCell ref="Y223:AA223"/>
    <mergeCell ref="N246:R246"/>
    <mergeCell ref="H196:M196"/>
    <mergeCell ref="N196:R196"/>
    <mergeCell ref="S196:W196"/>
    <mergeCell ref="Y378:AC378"/>
    <mergeCell ref="H425:M425"/>
    <mergeCell ref="N425:R425"/>
    <mergeCell ref="N421:R421"/>
    <mergeCell ref="AF142:AH145"/>
    <mergeCell ref="S138:W145"/>
    <mergeCell ref="X194:AC194"/>
    <mergeCell ref="AE179:AF179"/>
    <mergeCell ref="Z180:AG180"/>
    <mergeCell ref="AD194:AH194"/>
    <mergeCell ref="X246:AC246"/>
    <mergeCell ref="X247:AC247"/>
    <mergeCell ref="AD247:AH247"/>
    <mergeCell ref="H195:M195"/>
    <mergeCell ref="N195:R195"/>
    <mergeCell ref="S195:W195"/>
    <mergeCell ref="X195:AC195"/>
    <mergeCell ref="AD195:AH195"/>
    <mergeCell ref="N198:R198"/>
    <mergeCell ref="C184:H184"/>
    <mergeCell ref="C170:H170"/>
    <mergeCell ref="C168:H168"/>
    <mergeCell ref="C199:G199"/>
    <mergeCell ref="H199:M199"/>
    <mergeCell ref="N199:R199"/>
    <mergeCell ref="S199:W199"/>
    <mergeCell ref="X199:AC199"/>
    <mergeCell ref="S222:S229"/>
    <mergeCell ref="V222:AA222"/>
    <mergeCell ref="AB222:AF223"/>
    <mergeCell ref="J223:L223"/>
    <mergeCell ref="C196:G196"/>
    <mergeCell ref="N197:R197"/>
    <mergeCell ref="S197:W197"/>
    <mergeCell ref="X197:AC197"/>
    <mergeCell ref="AD197:AH197"/>
    <mergeCell ref="AK439:BJ440"/>
    <mergeCell ref="AK442:BJ444"/>
    <mergeCell ref="AK450:BJ450"/>
    <mergeCell ref="AK452:BJ453"/>
    <mergeCell ref="AB132:AH132"/>
    <mergeCell ref="AF663:AH663"/>
    <mergeCell ref="AF654:AH656"/>
    <mergeCell ref="AK677:BJ677"/>
    <mergeCell ref="AK684:BJ685"/>
    <mergeCell ref="AB587:AH587"/>
    <mergeCell ref="AK687:BJ687"/>
    <mergeCell ref="S198:W198"/>
    <mergeCell ref="O619:U619"/>
    <mergeCell ref="O618:U618"/>
    <mergeCell ref="Z186:AD186"/>
    <mergeCell ref="T186:X186"/>
    <mergeCell ref="T172:X172"/>
    <mergeCell ref="Z172:AD172"/>
    <mergeCell ref="AE172:AF172"/>
    <mergeCell ref="T173:V173"/>
    <mergeCell ref="W173:X173"/>
    <mergeCell ref="AE190:AF190"/>
    <mergeCell ref="X345:AE348"/>
    <mergeCell ref="AF341:AH344"/>
    <mergeCell ref="AF345:AH348"/>
    <mergeCell ref="Y228:AA228"/>
    <mergeCell ref="AF211:AH212"/>
    <mergeCell ref="X213:AE214"/>
    <mergeCell ref="AF215:AH216"/>
    <mergeCell ref="J219:O219"/>
    <mergeCell ref="X142:AE145"/>
    <mergeCell ref="AF138:AH141"/>
    <mergeCell ref="C198:G198"/>
    <mergeCell ref="H198:M198"/>
    <mergeCell ref="F187:G187"/>
    <mergeCell ref="C187:E187"/>
    <mergeCell ref="Z170:AD170"/>
    <mergeCell ref="AE170:AF170"/>
    <mergeCell ref="N169:Q170"/>
    <mergeCell ref="AE186:AF186"/>
    <mergeCell ref="S244:W244"/>
    <mergeCell ref="X244:AC244"/>
    <mergeCell ref="AB335:AH335"/>
    <mergeCell ref="AB382:AH382"/>
    <mergeCell ref="AB428:AH428"/>
    <mergeCell ref="Y330:AC330"/>
    <mergeCell ref="AD330:AH330"/>
    <mergeCell ref="C327:G327"/>
    <mergeCell ref="AD325:AH325"/>
    <mergeCell ref="C372:G372"/>
    <mergeCell ref="H372:M372"/>
    <mergeCell ref="J220:L220"/>
    <mergeCell ref="AD196:AH196"/>
    <mergeCell ref="C197:G197"/>
    <mergeCell ref="H197:M197"/>
    <mergeCell ref="AD244:AH244"/>
    <mergeCell ref="C245:G245"/>
    <mergeCell ref="H245:M245"/>
    <mergeCell ref="M220:O220"/>
    <mergeCell ref="AB201:AH201"/>
    <mergeCell ref="S421:W421"/>
    <mergeCell ref="J408:O409"/>
    <mergeCell ref="C378:G378"/>
    <mergeCell ref="H378:M378"/>
    <mergeCell ref="C188:H188"/>
    <mergeCell ref="Z188:AD188"/>
    <mergeCell ref="AE188:AF188"/>
    <mergeCell ref="C190:G192"/>
    <mergeCell ref="Z190:AD190"/>
    <mergeCell ref="AE607:AG607"/>
    <mergeCell ref="H247:M247"/>
    <mergeCell ref="N247:R247"/>
    <mergeCell ref="H471:M471"/>
    <mergeCell ref="B221:H224"/>
    <mergeCell ref="B225:H228"/>
    <mergeCell ref="S211:W214"/>
    <mergeCell ref="X211:AE212"/>
    <mergeCell ref="J222:O222"/>
    <mergeCell ref="V223:X223"/>
    <mergeCell ref="B217:AH217"/>
    <mergeCell ref="B244:B249"/>
    <mergeCell ref="Y374:AC374"/>
    <mergeCell ref="AD374:AH374"/>
    <mergeCell ref="W235:Y235"/>
    <mergeCell ref="X198:AC198"/>
    <mergeCell ref="AD198:AH198"/>
    <mergeCell ref="Z561:AA561"/>
    <mergeCell ref="AF549:AH550"/>
    <mergeCell ref="V224:AA224"/>
    <mergeCell ref="S194:W194"/>
    <mergeCell ref="B470:B476"/>
    <mergeCell ref="AF213:AH214"/>
    <mergeCell ref="N194:R194"/>
    <mergeCell ref="AC522:AE522"/>
    <mergeCell ref="W523:X523"/>
    <mergeCell ref="W505:AA505"/>
    <mergeCell ref="AK607:BJ607"/>
    <mergeCell ref="X445:AE446"/>
    <mergeCell ref="AF445:AH446"/>
    <mergeCell ref="W510:X510"/>
    <mergeCell ref="AC523:AD523"/>
    <mergeCell ref="Q522:T522"/>
    <mergeCell ref="N471:R471"/>
    <mergeCell ref="T471:X471"/>
    <mergeCell ref="Y471:AC471"/>
    <mergeCell ref="AE519:AG519"/>
    <mergeCell ref="B590:AI590"/>
    <mergeCell ref="B592:AI592"/>
    <mergeCell ref="X600:AF601"/>
    <mergeCell ref="AG600:AI601"/>
    <mergeCell ref="X602:AF603"/>
    <mergeCell ref="AG602:AI603"/>
    <mergeCell ref="B604:AI604"/>
    <mergeCell ref="H533:M533"/>
    <mergeCell ref="N533:R533"/>
    <mergeCell ref="T533:X533"/>
    <mergeCell ref="Y533:AC533"/>
    <mergeCell ref="AD533:AH533"/>
    <mergeCell ref="AE606:AI606"/>
    <mergeCell ref="C607:H607"/>
    <mergeCell ref="N607:S607"/>
    <mergeCell ref="W607:AB607"/>
    <mergeCell ref="AD471:AH471"/>
    <mergeCell ref="C470:G470"/>
    <mergeCell ref="H470:M470"/>
    <mergeCell ref="D460:F460"/>
    <mergeCell ref="AH607:AI607"/>
    <mergeCell ref="Z567:AA567"/>
    <mergeCell ref="AK609:BJ610"/>
    <mergeCell ref="AK648:BJ648"/>
    <mergeCell ref="AK654:BJ655"/>
    <mergeCell ref="AK657:BJ657"/>
    <mergeCell ref="AK352:BJ352"/>
    <mergeCell ref="AK349:BJ350"/>
    <mergeCell ref="AK389:BJ389"/>
    <mergeCell ref="AK392:BJ393"/>
    <mergeCell ref="AK221:BJ221"/>
    <mergeCell ref="AK307:BJ307"/>
    <mergeCell ref="AK264:BJ264"/>
    <mergeCell ref="AF695:AH695"/>
    <mergeCell ref="C694:J694"/>
    <mergeCell ref="K694:O694"/>
    <mergeCell ref="P694:R694"/>
    <mergeCell ref="S694:Z694"/>
    <mergeCell ref="AA694:AE694"/>
    <mergeCell ref="AF694:AH694"/>
    <mergeCell ref="C693:J693"/>
    <mergeCell ref="K693:O693"/>
    <mergeCell ref="P693:R693"/>
    <mergeCell ref="R614:T614"/>
    <mergeCell ref="F608:H608"/>
    <mergeCell ref="N608:P608"/>
    <mergeCell ref="Q608:S608"/>
    <mergeCell ref="W608:Y608"/>
    <mergeCell ref="Z608:AB608"/>
    <mergeCell ref="AE608:AI608"/>
    <mergeCell ref="AH609:AI609"/>
    <mergeCell ref="W623:Y623"/>
    <mergeCell ref="AK560:BJ561"/>
    <mergeCell ref="AK594:BJ594"/>
    <mergeCell ref="C638:G638"/>
    <mergeCell ref="H638:M638"/>
    <mergeCell ref="N638:R638"/>
    <mergeCell ref="T638:X638"/>
    <mergeCell ref="Y638:AD638"/>
    <mergeCell ref="AE638:AI638"/>
    <mergeCell ref="N637:R637"/>
    <mergeCell ref="T637:X637"/>
    <mergeCell ref="Y637:AD637"/>
    <mergeCell ref="AK97:BJ97"/>
    <mergeCell ref="AK138:BJ139"/>
    <mergeCell ref="AK141:BJ144"/>
    <mergeCell ref="AK156:BJ156"/>
    <mergeCell ref="AK159:BJ159"/>
    <mergeCell ref="AK165:BJ165"/>
    <mergeCell ref="AK168:BJ168"/>
    <mergeCell ref="AK266:BJ267"/>
    <mergeCell ref="AK268:BJ268"/>
    <mergeCell ref="AK304:BJ305"/>
    <mergeCell ref="AK398:BJ399"/>
    <mergeCell ref="AK401:BJ401"/>
    <mergeCell ref="AK175:BJ177"/>
    <mergeCell ref="AK435:BJ435"/>
    <mergeCell ref="AK211:BJ214"/>
    <mergeCell ref="AK150:BJ152"/>
    <mergeCell ref="AK261:BJ262"/>
    <mergeCell ref="AK300:BJ301"/>
    <mergeCell ref="AK302:BJ303"/>
    <mergeCell ref="AK153:BJ154"/>
    <mergeCell ref="AK146:BJ149"/>
    <mergeCell ref="AK99:BJ101"/>
    <mergeCell ref="AK162:BJ164"/>
    <mergeCell ref="H634:M634"/>
    <mergeCell ref="N634:R634"/>
    <mergeCell ref="T634:X634"/>
    <mergeCell ref="Y634:AD634"/>
    <mergeCell ref="AE634:AI634"/>
    <mergeCell ref="C635:G635"/>
    <mergeCell ref="H635:M635"/>
    <mergeCell ref="N635:R635"/>
    <mergeCell ref="T635:X635"/>
    <mergeCell ref="Y635:AD635"/>
    <mergeCell ref="AE635:AI635"/>
    <mergeCell ref="C636:G636"/>
    <mergeCell ref="H636:M636"/>
    <mergeCell ref="N636:R636"/>
    <mergeCell ref="T636:X636"/>
    <mergeCell ref="C633:G633"/>
    <mergeCell ref="H633:M633"/>
    <mergeCell ref="N633:R633"/>
    <mergeCell ref="S506:T506"/>
    <mergeCell ref="W518:AA518"/>
    <mergeCell ref="AC518:AG518"/>
    <mergeCell ref="Q519:R519"/>
    <mergeCell ref="Y636:AD636"/>
    <mergeCell ref="AD631:AF631"/>
    <mergeCell ref="Y580:AC580"/>
    <mergeCell ref="AG631:AI631"/>
    <mergeCell ref="Z621:AB621"/>
    <mergeCell ref="AH621:AI621"/>
    <mergeCell ref="AE622:AI622"/>
    <mergeCell ref="AC566:AH566"/>
    <mergeCell ref="AG567:AH567"/>
    <mergeCell ref="AC569:AH569"/>
    <mergeCell ref="AF553:AH554"/>
    <mergeCell ref="AG564:AH564"/>
    <mergeCell ref="B539:AH539"/>
    <mergeCell ref="W512:AA512"/>
    <mergeCell ref="AC512:AG512"/>
    <mergeCell ref="W513:X513"/>
    <mergeCell ref="Y513:AA513"/>
    <mergeCell ref="AC513:AD513"/>
    <mergeCell ref="AF528:AH528"/>
    <mergeCell ref="M527:R527"/>
    <mergeCell ref="V527:AA527"/>
    <mergeCell ref="AC527:AH527"/>
    <mergeCell ref="S519:T519"/>
    <mergeCell ref="B633:B638"/>
    <mergeCell ref="S633:S638"/>
    <mergeCell ref="Y633:AD633"/>
    <mergeCell ref="AE633:AI633"/>
    <mergeCell ref="C634:G634"/>
    <mergeCell ref="AE503:AG503"/>
    <mergeCell ref="B497:AH497"/>
    <mergeCell ref="Y519:AA519"/>
    <mergeCell ref="S530:S534"/>
    <mergeCell ref="T530:X530"/>
    <mergeCell ref="Y530:AC530"/>
    <mergeCell ref="AD530:AH530"/>
    <mergeCell ref="C531:G531"/>
    <mergeCell ref="H531:M531"/>
    <mergeCell ref="N531:R531"/>
    <mergeCell ref="T531:X531"/>
    <mergeCell ref="Y531:AC531"/>
    <mergeCell ref="AD531:AH531"/>
    <mergeCell ref="C532:G532"/>
    <mergeCell ref="Q524:U525"/>
    <mergeCell ref="W522:Y522"/>
    <mergeCell ref="B530:B534"/>
    <mergeCell ref="AC503:AD503"/>
    <mergeCell ref="D525:F525"/>
    <mergeCell ref="G525:I525"/>
    <mergeCell ref="AC510:AD510"/>
    <mergeCell ref="AF509:AG509"/>
    <mergeCell ref="AC516:AD516"/>
    <mergeCell ref="N513:N522"/>
    <mergeCell ref="S510:T510"/>
    <mergeCell ref="S523:T523"/>
    <mergeCell ref="N530:R530"/>
    <mergeCell ref="AC506:AD506"/>
    <mergeCell ref="AE506:AG506"/>
    <mergeCell ref="W509:Y509"/>
    <mergeCell ref="AC509:AE509"/>
    <mergeCell ref="Q506:R506"/>
    <mergeCell ref="W613:AB613"/>
    <mergeCell ref="AH613:AI613"/>
    <mergeCell ref="O617:Q617"/>
    <mergeCell ref="AE611:AG611"/>
    <mergeCell ref="G614:I614"/>
    <mergeCell ref="O614:Q614"/>
    <mergeCell ref="AE637:AI637"/>
    <mergeCell ref="F611:H611"/>
    <mergeCell ref="R617:T617"/>
    <mergeCell ref="H580:M580"/>
    <mergeCell ref="AD582:AH582"/>
    <mergeCell ref="C610:H610"/>
    <mergeCell ref="C608:E608"/>
    <mergeCell ref="AE625:AI625"/>
    <mergeCell ref="AE613:AG613"/>
    <mergeCell ref="AE615:AG615"/>
    <mergeCell ref="AE617:AG617"/>
    <mergeCell ref="O621:U621"/>
    <mergeCell ref="W621:Y621"/>
    <mergeCell ref="W617:Y617"/>
    <mergeCell ref="Z617:AB617"/>
    <mergeCell ref="AH617:AI617"/>
    <mergeCell ref="AE618:AI618"/>
    <mergeCell ref="AH619:AI619"/>
    <mergeCell ref="W620:AB620"/>
    <mergeCell ref="M625:O625"/>
    <mergeCell ref="AE636:AI636"/>
    <mergeCell ref="C637:G637"/>
    <mergeCell ref="W631:Y631"/>
    <mergeCell ref="Z631:AB631"/>
    <mergeCell ref="H637:M637"/>
    <mergeCell ref="AD630:AI630"/>
    <mergeCell ref="B484:B488"/>
    <mergeCell ref="T485:AH486"/>
    <mergeCell ref="C580:G580"/>
    <mergeCell ref="B481:AH482"/>
    <mergeCell ref="B483:AH483"/>
    <mergeCell ref="B489:B496"/>
    <mergeCell ref="W499:AA499"/>
    <mergeCell ref="W616:AB616"/>
    <mergeCell ref="AE616:AI616"/>
    <mergeCell ref="L610:L612"/>
    <mergeCell ref="C613:F613"/>
    <mergeCell ref="W626:AB626"/>
    <mergeCell ref="AH626:AI626"/>
    <mergeCell ref="P625:R625"/>
    <mergeCell ref="O456:Q456"/>
    <mergeCell ref="O459:Q459"/>
    <mergeCell ref="C502:E502"/>
    <mergeCell ref="C509:E509"/>
    <mergeCell ref="Q510:R510"/>
    <mergeCell ref="G517:I517"/>
    <mergeCell ref="G514:I514"/>
    <mergeCell ref="G512:I512"/>
    <mergeCell ref="O564:Q564"/>
    <mergeCell ref="O567:Q567"/>
    <mergeCell ref="V561:Y561"/>
    <mergeCell ref="V564:Y564"/>
    <mergeCell ref="V567:Y567"/>
    <mergeCell ref="V570:Y570"/>
    <mergeCell ref="V573:Y573"/>
    <mergeCell ref="AC561:AF561"/>
    <mergeCell ref="AC564:AF564"/>
    <mergeCell ref="AC567:AF567"/>
    <mergeCell ref="AE620:AI620"/>
    <mergeCell ref="AH628:AI628"/>
    <mergeCell ref="AE619:AG619"/>
    <mergeCell ref="AE621:AG621"/>
    <mergeCell ref="AE623:AG623"/>
    <mergeCell ref="AE626:AG626"/>
    <mergeCell ref="AE628:AG628"/>
    <mergeCell ref="Y534:AC534"/>
    <mergeCell ref="C614:F614"/>
    <mergeCell ref="V528:X528"/>
    <mergeCell ref="Y528:AA528"/>
    <mergeCell ref="B600:B603"/>
    <mergeCell ref="Z564:AA564"/>
    <mergeCell ref="AC570:AF570"/>
    <mergeCell ref="H532:M532"/>
    <mergeCell ref="N532:R532"/>
    <mergeCell ref="T532:X532"/>
    <mergeCell ref="Y532:AC532"/>
    <mergeCell ref="AD532:AH532"/>
    <mergeCell ref="C533:G533"/>
    <mergeCell ref="Z623:AB623"/>
    <mergeCell ref="AH623:AI623"/>
    <mergeCell ref="M624:R624"/>
    <mergeCell ref="W624:Y624"/>
    <mergeCell ref="Z624:AB624"/>
    <mergeCell ref="O611:Q611"/>
    <mergeCell ref="R611:T611"/>
    <mergeCell ref="W611:Y611"/>
    <mergeCell ref="Z611:AB611"/>
    <mergeCell ref="AH611:AI611"/>
    <mergeCell ref="AE612:AI612"/>
    <mergeCell ref="O613:T613"/>
    <mergeCell ref="Y572:AA572"/>
    <mergeCell ref="AC573:AF573"/>
    <mergeCell ref="AF572:AH572"/>
    <mergeCell ref="W507:AH507"/>
    <mergeCell ref="Q511:U512"/>
    <mergeCell ref="E487:M487"/>
    <mergeCell ref="AC505:AG505"/>
    <mergeCell ref="W506:X506"/>
    <mergeCell ref="Y506:AA506"/>
    <mergeCell ref="N487:AE487"/>
    <mergeCell ref="L504:L514"/>
    <mergeCell ref="C489:G496"/>
    <mergeCell ref="H489:O496"/>
    <mergeCell ref="P489:R496"/>
    <mergeCell ref="S489:W492"/>
    <mergeCell ref="X489:AE490"/>
    <mergeCell ref="AF489:AH490"/>
    <mergeCell ref="X491:AE492"/>
    <mergeCell ref="AF491:AH492"/>
    <mergeCell ref="S493:W496"/>
    <mergeCell ref="X493:AE494"/>
    <mergeCell ref="AF493:AH494"/>
    <mergeCell ref="AF495:AH496"/>
    <mergeCell ref="N534:R534"/>
    <mergeCell ref="T534:X534"/>
    <mergeCell ref="Q523:R523"/>
    <mergeCell ref="AD534:AH534"/>
    <mergeCell ref="W504:AH504"/>
    <mergeCell ref="W517:AH517"/>
    <mergeCell ref="W520:AH520"/>
    <mergeCell ref="AC528:AE528"/>
    <mergeCell ref="W519:X519"/>
    <mergeCell ref="AK555:BJ557"/>
    <mergeCell ref="AK563:BJ564"/>
    <mergeCell ref="AL533:BJ535"/>
    <mergeCell ref="AL579:BJ581"/>
    <mergeCell ref="AL582:BJ585"/>
    <mergeCell ref="AL633:BJ635"/>
    <mergeCell ref="AK341:BJ344"/>
    <mergeCell ref="AK345:BJ348"/>
    <mergeCell ref="AK357:BJ358"/>
    <mergeCell ref="AK394:BJ395"/>
    <mergeCell ref="AK396:BJ397"/>
    <mergeCell ref="AK353:BJ353"/>
    <mergeCell ref="AK447:BJ449"/>
    <mergeCell ref="AK455:BJ456"/>
    <mergeCell ref="AK485:BJ485"/>
    <mergeCell ref="AK63:BJ63"/>
    <mergeCell ref="M404:O404"/>
    <mergeCell ref="V404:X404"/>
    <mergeCell ref="P465:R465"/>
    <mergeCell ref="V225:X225"/>
    <mergeCell ref="V227:AA227"/>
    <mergeCell ref="X138:AE141"/>
    <mergeCell ref="B146:AH146"/>
    <mergeCell ref="C149:G149"/>
    <mergeCell ref="T149:X149"/>
    <mergeCell ref="P157:Q157"/>
    <mergeCell ref="C194:G194"/>
    <mergeCell ref="H194:M194"/>
    <mergeCell ref="M528:O528"/>
    <mergeCell ref="P528:R528"/>
    <mergeCell ref="C530:G530"/>
    <mergeCell ref="H530:M530"/>
    <mergeCell ref="AL636:BJ639"/>
    <mergeCell ref="AL659:BJ661"/>
    <mergeCell ref="AL689:BJ691"/>
    <mergeCell ref="AL78:BJ80"/>
    <mergeCell ref="AL123:BJ125"/>
    <mergeCell ref="AL194:BJ196"/>
    <mergeCell ref="AL197:BJ199"/>
    <mergeCell ref="AL244:BJ246"/>
    <mergeCell ref="AL247:BJ249"/>
    <mergeCell ref="AL284:BJ286"/>
    <mergeCell ref="AL287:BJ289"/>
    <mergeCell ref="AL325:BJ327"/>
    <mergeCell ref="AL328:BJ330"/>
    <mergeCell ref="AL372:BJ374"/>
    <mergeCell ref="AL375:BJ377"/>
    <mergeCell ref="AL421:BJ423"/>
    <mergeCell ref="AL424:BJ426"/>
    <mergeCell ref="AL470:BJ472"/>
    <mergeCell ref="AL473:BJ476"/>
    <mergeCell ref="AL530:BJ532"/>
    <mergeCell ref="AK598:BJ598"/>
    <mergeCell ref="AK600:BJ601"/>
    <mergeCell ref="AK604:BJ606"/>
    <mergeCell ref="AK612:BJ613"/>
    <mergeCell ref="AK502:BJ503"/>
    <mergeCell ref="AK505:BJ506"/>
    <mergeCell ref="AK489:BJ491"/>
    <mergeCell ref="AK492:BJ496"/>
    <mergeCell ref="AK497:BJ500"/>
    <mergeCell ref="AK543:BJ544"/>
    <mergeCell ref="AK545:BJ546"/>
    <mergeCell ref="AK547:BJ550"/>
  </mergeCells>
  <phoneticPr fontId="1"/>
  <conditionalFormatting sqref="B51:AH88">
    <cfRule type="cellIs" dxfId="14" priority="24" operator="equal">
      <formula>$AJ$50=1</formula>
    </cfRule>
  </conditionalFormatting>
  <conditionalFormatting sqref="B96:AH130">
    <cfRule type="cellIs" dxfId="13" priority="23" operator="equal">
      <formula>$AJ$95=1</formula>
    </cfRule>
  </conditionalFormatting>
  <conditionalFormatting sqref="B138:AH199">
    <cfRule type="cellIs" dxfId="12" priority="22" operator="equal">
      <formula>$AJ$137=1</formula>
    </cfRule>
  </conditionalFormatting>
  <conditionalFormatting sqref="B207:AH249">
    <cfRule type="cellIs" dxfId="11" priority="20" operator="equal">
      <formula>$AJ$206=1</formula>
    </cfRule>
  </conditionalFormatting>
  <conditionalFormatting sqref="B257:AH292">
    <cfRule type="cellIs" dxfId="10" priority="18" operator="equal">
      <formula>$AJ$256=1</formula>
    </cfRule>
  </conditionalFormatting>
  <conditionalFormatting sqref="B300:AH333">
    <cfRule type="cellIs" dxfId="9" priority="15" operator="equal">
      <formula>$AJ$299=1</formula>
    </cfRule>
  </conditionalFormatting>
  <conditionalFormatting sqref="B341:AH380">
    <cfRule type="cellIs" dxfId="8" priority="14" operator="equal">
      <formula>$AJ$340=1</formula>
    </cfRule>
  </conditionalFormatting>
  <conditionalFormatting sqref="B388:AH426">
    <cfRule type="cellIs" dxfId="7" priority="11" operator="equal">
      <formula>$AJ$387=1</formula>
    </cfRule>
  </conditionalFormatting>
  <conditionalFormatting sqref="B434:AH476">
    <cfRule type="cellIs" dxfId="6" priority="10" operator="equal">
      <formula>$AJ$433=1</formula>
    </cfRule>
  </conditionalFormatting>
  <conditionalFormatting sqref="B484:AH534">
    <cfRule type="cellIs" dxfId="5" priority="7" operator="equal">
      <formula>$AJ$483=1</formula>
    </cfRule>
  </conditionalFormatting>
  <conditionalFormatting sqref="B542:AH585">
    <cfRule type="cellIs" dxfId="4" priority="5" operator="equal">
      <formula>$AJ$541=1</formula>
    </cfRule>
  </conditionalFormatting>
  <conditionalFormatting sqref="B647:AH668">
    <cfRule type="cellIs" dxfId="3" priority="2" operator="equal">
      <formula>$AJ$646=1</formula>
    </cfRule>
  </conditionalFormatting>
  <conditionalFormatting sqref="B676:AH698">
    <cfRule type="cellIs" dxfId="2" priority="1" operator="equal">
      <formula>$AJ$675=1</formula>
    </cfRule>
  </conditionalFormatting>
  <conditionalFormatting sqref="B593:AI638">
    <cfRule type="cellIs" dxfId="1" priority="3" operator="equal">
      <formula>$AJ$592=1</formula>
    </cfRule>
  </conditionalFormatting>
  <conditionalFormatting sqref="AL194 AK195:AK196 AL197 AK198:AK199 AL244 AK245:AK246 AL247 AK248:AK249 AL284 AK285:AK286 AL287 AK288:AK289 AL325 AK326:AK327 AL328 AK329:AK330 AL372 AK373:AK374 AL375 AK376:AK377 AL421 AK422:AK423 AL424 AK425:AK426 AL470 AK471:AK472 AL473 AK474:AK475 AL530 AK531:AK532 AL533 AK534:AK535 AL579 AK580:AK581 AL582 AK583:AK584 AL633 AK634:AK635 AL636 AK637:AK638">
    <cfRule type="expression" dxfId="0" priority="21">
      <formula>$BL$130=0</formula>
    </cfRule>
  </conditionalFormatting>
  <dataValidations count="19">
    <dataValidation imeMode="disabled" allowBlank="1" showErrorMessage="1" sqref="F7:H7" xr:uid="{00000000-0002-0000-0000-000000000000}"/>
    <dataValidation type="list" allowBlank="1" showInputMessage="1" sqref="AD200:AH200 N200:R200" xr:uid="{00000000-0002-0000-0000-000001000000}">
      <formula1>"円/m3,円/t,円/4t車,円/10t車"</formula1>
    </dataValidation>
    <dataValidation imeMode="on" allowBlank="1" showInputMessage="1" showErrorMessage="1" sqref="C245:G249 S245:W249 S195:W199 F12:AH12 Z623:AB623" xr:uid="{00000000-0002-0000-0000-000002000000}"/>
    <dataValidation type="list" allowBlank="1" showInputMessage="1" sqref="AD245:AH249 N373:R380 AD195:AH199 N195:R199 N245:R249 AD373:AH380 N422:R426 AD422:AH426 N471:R476 AD471:AH476 N580:R585 AD580:AH585 AE634:AI638 N634:R638 AD531:AH534 N531:R534 N285:R292 AD285:AH292 N326:R333 AD326:AH333" xr:uid="{00000000-0002-0000-0000-000003000000}">
      <formula1>"円/m3,円/t,円/4t車,円/10t車,その他(　　　)"</formula1>
    </dataValidation>
    <dataValidation type="textLength" imeMode="hiragana" operator="equal" allowBlank="1" showInputMessage="1" showErrorMessage="1" sqref="V678 B183 B174 I682" xr:uid="{00000000-0002-0000-0000-000004000000}">
      <formula1>1</formula1>
    </dataValidation>
    <dataValidation imeMode="off" allowBlank="1" showInputMessage="1" showErrorMessage="1" sqref="Y200:AC200 T188:T189 H470:M470 P410:P411 Y392:AE395 Z153 T159:T160 M319:O319 T235:V235 P226:P227 AC416:AC419 AC231 T181 H200:M200 M150:O150 T163 AC412 P407:P408 T174 N413:P414 V410:X410 AC408 V413:X413 U401 V229:X229 T151 X300:AE303 V316:X316 AC316:AE316 C354:H354 P229:P230 U220 V232:X232 V451 Z183 T416:V419 N352:P352 Z176 AC310:AE310 AC226 I163 AC235 N232:P233 X392:X396 M367:O367 V310:X310 T155 G615:I616 M625:O625 M621:O621 O623 O619 N620 H530:M530 W529 AC529 AC501 W501 AC514 W514" xr:uid="{00000000-0002-0000-0000-000005000000}"/>
    <dataValidation type="whole" imeMode="off" allowBlank="1" showInputMessage="1" showErrorMessage="1" errorTitle="範囲外" sqref="K7:L7" xr:uid="{00000000-0002-0000-0000-000006000000}">
      <formula1>1</formula1>
      <formula2>10</formula2>
    </dataValidation>
    <dataValidation type="whole" imeMode="off" allowBlank="1" showInputMessage="1" showErrorMessage="1" sqref="N7:O7" xr:uid="{00000000-0002-0000-0000-000007000000}">
      <formula1>1</formula1>
      <formula2>12</formula2>
    </dataValidation>
    <dataValidation type="whole" imeMode="off" allowBlank="1" showInputMessage="1" showErrorMessage="1" sqref="Q7:R7" xr:uid="{00000000-0002-0000-0000-000008000000}">
      <formula1>1</formula1>
      <formula2>31</formula2>
    </dataValidation>
    <dataValidation type="textLength" imeMode="hiragana" operator="greaterThanOrEqual" allowBlank="1" showInputMessage="1" showErrorMessage="1" sqref="Z7:AH7 AB71:AD71 AD682:AG682 C195:G199 C190:G192 C241:G242 Y275:AA275 Y318:AA318 C373:G380 T373:X380 C422:G426 S422:W426 N437:AE437 Y458:AA458 C471:G476 T471:X476 N545:AE545 C580:G585 T580:X585 AF458:AH458 AF572 C531:G534 AD652:AG652 T114 AF275:AH275 AF318:AH318 S598:AD598 C634:G638 T634:X638 N487:AE487 T531:X534 Y572" xr:uid="{00000000-0002-0000-0000-000009000000}">
      <formula1>1</formula1>
    </dataValidation>
    <dataValidation type="textLength" imeMode="off" operator="equal" allowBlank="1" showInputMessage="1" showErrorMessage="1" sqref="F10:N10" xr:uid="{00000000-0002-0000-0000-00000A000000}">
      <formula1>13</formula1>
    </dataValidation>
    <dataValidation type="textLength" imeMode="hiragana" operator="lessThanOrEqual" allowBlank="1" showInputMessage="1" showErrorMessage="1" sqref="F11:R11 W11:AH11 F14:AA14" xr:uid="{00000000-0002-0000-0000-00000B000000}">
      <formula1>50</formula1>
    </dataValidation>
    <dataValidation type="textLength" imeMode="off" operator="lessThanOrEqual" allowBlank="1" showInputMessage="1" showErrorMessage="1" sqref="S13:AA13 S15:AA15 F15:N15 F13:N13" xr:uid="{00000000-0002-0000-0000-00000C000000}">
      <formula1>25</formula1>
    </dataValidation>
    <dataValidation type="textLength" imeMode="hiragana" operator="greaterThanOrEqual" allowBlank="1" showInputMessage="1" sqref="C79:J88 T79:AA88 C124:J130 S124:Z130 T285:X292 C285:G292 T326:X333 C326:G333 S659:Z668 C659:J668 S689:Z698 C689:J698" xr:uid="{00000000-0002-0000-0000-00000D000000}">
      <formula1>1</formula1>
    </dataValidation>
    <dataValidation type="whole" imeMode="off" operator="greaterThanOrEqual" allowBlank="1" showInputMessage="1" showErrorMessage="1" sqref="C63:E63 C66:E66 N66:P66 Y63:AA63 Y66:AA66 Y69:AA69 K79:O88 AB79:AE88 C102:E102 R103:T103 R106:T106 R109:T109 R112:T112 K124:O130 AA124:AE130 C150:E150 M153:O153 C153:E153 M157:O157 L168:N168 T150:V150 T157:V157 T165:V165 T173:V173 T180:V180 Y72:AA72 AE149:AF149 H684:Q686 AE190:AF191 AE156:AF156 AE159:AF159 AE154:AF154 AE164:AF164 T187:V187 AE162:AF162 AE172:AF172 P657:T657 AE170:AF170 AE179:AF179 P687:T687 AE184:AF184 AE186:AF186 AE188:AF188 AE177:AF177 J220:L220 J223:L223 J226:L226 V223:X223 V225:X225 V228:X228 C264:E264 C267:E267 N264:P264 O267:Q267 O617 M276:O276 V264:X264 V267:X267 V270:X270 V273:X273 V276:X276 F269:H271 H195:M199 X195:AC199 H245:M249 X245:AC249 C307:E307 C310:E310 N307:P307 O310:Q310 O315:Q315 V307:X307 V313:X313 V319:X319 G312:I315 C352:E352 C355:E355 O355:Q355 O358:Q358 O364:Q364 W353:Y353 W357:Y357 W361:Y361 W365:Y365 W355:Y355 W359:Y359 W363:Y363 W367:Y367 G358:I359 G361:I362 G364:I365 H373:M380 Y373:AC380 J401:L401 J404:L404 J407:L407 V404:X404 V407:X407 H422:M426 X422:AC426 C450:E450 C453:E453 O453:Q453 Q523 O456 V453:X453 V456:X456 V459:X459 G456:I456 G459:I459 G462:I462 H471:M476 Y471:AC476 C558:E558 R115:T115 O561:Q561 G512 O564 O567 V561 V564 V567 V570 H580:M585 Y580:AC585 AC355:AE355 AC359:AE359 AC363:AE363 V370:X370 AC370:AE370 AC453:AE453 AC456:AE456 AC459:AE459 AC465:AE465 V573 AC561 AC564 AC567 AC570 AC577:AE577 H654:Q656 Z654:AE656 Z684:AE686 AE166:AF167 AE174:AF175 AE181:AF182 AE151:AF152 C561:E561 M573:O573 G568:I568 G571:I571 T192 V323:X323 AC367:AE367 V465:X465 V577:X578 Y76:AA76 X77:Z77 AF63:AH63 AF66:AH66 AF69:AH69 AF72:AH72 AF76:AH76 R76:T76 L72:N72 V282:X282 Y283:AA283 AC264:AE264 AC267:AE267 AC270:AE270 AC273:AE273 AC276:AE276 AC282:AE282 AC307:AE307 AC313:AE313 AC319:AE319 AC323:AE323 AC353:AE353 AC357:AE357 AC361:AE361 AC365:AE365 C608:E608 C611:E611 N608:P608 O611:Q611 O614:Q614 W627:Y627 W608:Y608 W611:Y611 W614:Y614 W617:Y618 W621:Y621 W624:Y624 G613:I614 H634:M638 Y634:AD638 AC573 W631:Y631 AD631:AF631 O459 C502 Q500:R500 C509 V528:X528 AC528:AE528 G514 G517 G525:I525 W503 W506 Y531:AC534 H531:M534 AC503 W500 Q510 AC500 AC510 W510 Q504:R504 Q506 AC506 Q513:R513 AC519 W516 W519 AC516 W513 AC513 AC523 W523 Q517:R517 Q519 O272 Y285:AC292 H285:M292 Y326:AC333 H326:M333 AA659:AE668 K659:O668 AA689:AE698 K689:O698" xr:uid="{00000000-0002-0000-0000-00000E000000}">
      <formula1>0</formula1>
    </dataValidation>
    <dataValidation type="decimal" imeMode="off" operator="greaterThanOrEqual" allowBlank="1" showInputMessage="1" showErrorMessage="1" sqref="H56:O59 X56:AE57 L96:Q98 Z96:AE98 X138:AE145 F179:G179 F187:G187 X211:AE216 F235:G235 F238:G238 X257:AE260 X341:AE348 X439:AE446 X547:AE554 AF679:AG680 AF651:AG651 X600:AF603 X489:AE496" xr:uid="{00000000-0002-0000-0000-00000F000000}">
      <formula1>0</formula1>
    </dataValidation>
    <dataValidation type="whole" imeMode="off" allowBlank="1" showInputMessage="1" showErrorMessage="1" sqref="X58:AE59 H138:O145 H211:O216 H257:O260 H341:O348 H439:O446 H547:O554 H392:O397 H300:O303 H600:O603 H489:O496" xr:uid="{00000000-0002-0000-0000-000010000000}">
      <formula1>0</formula1>
      <formula2>365</formula2>
    </dataValidation>
    <dataValidation type="list" imeMode="hiragana" operator="equal" allowBlank="1" showInputMessage="1" showErrorMessage="1" errorTitle="文字エラー" error="「○」印のみにしてください" prompt="右の▼をクリックし「○」を選択してください。_x000a_消したい場合は、「Delete」キーを使用してください。" sqref="B26:B37 N52 W52 C20:C21 B167:B168 B170 B172:B173 B175 B180 B182 B184 B186 B188 D435 I435 N435 S435 D437 H594:H598 I648:I652 V652 V648:V649 I677:I681 V681:V682 V677" xr:uid="{72FDC1E9-D61F-4397-BAD7-6C3D44A3F8B8}">
      <formula1>"○"</formula1>
    </dataValidation>
    <dataValidation type="list" imeMode="hiragana" operator="equal" allowBlank="1" showInputMessage="1" showErrorMessage="1" errorTitle="文字エラー" error="「○」印のみにしてください_x000a_" prompt="右の▼をクリックし「○」を選択してください。_x000a_消したい場合は、「Delete」キーを使用してください。" sqref="B38:B43 H208 R208 Z208 B230 B232 B236:B237 B239 H389 R389 Z389 D543 I543 N543 S543 D545 D485 I485 N485 S485 D487" xr:uid="{62887D5F-B392-4308-81CC-98EB85A17136}">
      <formula1>"○"</formula1>
    </dataValidation>
  </dataValidations>
  <hyperlinks>
    <hyperlink ref="AB27:AH27" location="調査票!B48" display="→様式イ－１" xr:uid="{00000000-0004-0000-0000-000000000000}"/>
    <hyperlink ref="AB37:AH37" location="調査票!B389" display="→様式ニ－２" xr:uid="{00000000-0004-0000-0000-000001000000}"/>
    <hyperlink ref="AB33:AH33" location="調査票!B254" display="→様式ハ－１" xr:uid="{00000000-0004-0000-0000-000002000000}"/>
    <hyperlink ref="AB43:AH43" location="調査票!B682" display="→様式ヌ" xr:uid="{00000000-0004-0000-0000-000003000000}"/>
    <hyperlink ref="AB28:AH28" location="調査票!B93" display="→様式イ－２" xr:uid="{00000000-0004-0000-0000-000004000000}"/>
    <hyperlink ref="AB36:AH36" location="調査票!B342" display="→様式ニ－１" xr:uid="{00000000-0004-0000-0000-000005000000}"/>
    <hyperlink ref="AB34:AH34" location="調査票!B299" display="→様式ハ－２" xr:uid="{00000000-0004-0000-0000-000006000000}"/>
    <hyperlink ref="AB42:AH42" location="調査票!A648" display="→様式リ" xr:uid="{00000000-0004-0000-0000-000007000000}"/>
    <hyperlink ref="AB38:AH38" location="調査票!B435" display="→様式ホ" xr:uid="{00000000-0004-0000-0000-000008000000}"/>
    <hyperlink ref="AB39:AH39" location="調査票!B485" display="→様式ヘ" xr:uid="{00000000-0004-0000-0000-000009000000}"/>
    <hyperlink ref="AB41:AH41" location="調査票!A594" display="→様式チ" xr:uid="{00000000-0004-0000-0000-00000A000000}"/>
    <hyperlink ref="AB30:AH30" location="調査票!B135" display="→様式ロ－１" xr:uid="{00000000-0004-0000-0000-00000B000000}"/>
    <hyperlink ref="AB31:AH31" location="調査票!B204" display="→様式ロ－２" xr:uid="{00000000-0004-0000-0000-00000C000000}"/>
    <hyperlink ref="W10" r:id="rId1" xr:uid="{00000000-0004-0000-0000-00000D000000}"/>
    <hyperlink ref="AB45:AH45" location="調査票!A24" display="→施設一覧に戻る" xr:uid="{00000000-0004-0000-0000-00000E000000}"/>
    <hyperlink ref="AB90:AH90" location="調査票!A24" display="→施設一覧に戻る" xr:uid="{00000000-0004-0000-0000-00000F000000}"/>
    <hyperlink ref="AB132:AH132" location="調査票!A24" display="→施設一覧に戻る" xr:uid="{00000000-0004-0000-0000-000010000000}"/>
    <hyperlink ref="AB201:AH201" location="調査票!A24" display="→施設一覧に戻る" xr:uid="{00000000-0004-0000-0000-000011000000}"/>
    <hyperlink ref="AB251:AH251" location="調査票!A24" display="→施設一覧に戻る" xr:uid="{00000000-0004-0000-0000-000012000000}"/>
    <hyperlink ref="AB294:AH294" location="調査票!A24" display="→施設一覧に戻る" xr:uid="{00000000-0004-0000-0000-000013000000}"/>
    <hyperlink ref="AB335:AH335" location="調査票!A24" display="→施設一覧に戻る" xr:uid="{00000000-0004-0000-0000-000014000000}"/>
    <hyperlink ref="AB382:AH382" location="調査票!A24" display="→施設一覧に戻る" xr:uid="{00000000-0004-0000-0000-000015000000}"/>
    <hyperlink ref="AB428:AH428" location="調査票!A24" display="→施設一覧に戻る" xr:uid="{00000000-0004-0000-0000-000016000000}"/>
    <hyperlink ref="AB536:AH536" location="調査票!A24" display="→施設一覧に戻る" xr:uid="{00000000-0004-0000-0000-000017000000}"/>
    <hyperlink ref="AB587:AH587" location="調査票!A24" display="→施設一覧に戻る" xr:uid="{00000000-0004-0000-0000-000018000000}"/>
    <hyperlink ref="AB641:AH641" location="調査票!A24" display="→施設一覧に戻る" xr:uid="{00000000-0004-0000-0000-000019000000}"/>
    <hyperlink ref="AB670:AH670" location="調査票!A24" display="→施設一覧に戻る" xr:uid="{00000000-0004-0000-0000-00001A000000}"/>
    <hyperlink ref="AB478:AH478" location="調査票!A24" display="→施設一覧に戻る" xr:uid="{6CBED8FC-424B-485B-8781-6DCABB68E5B9}"/>
    <hyperlink ref="AB40:AH40" location="調査票!B543" display="→様式ト" xr:uid="{1C1374FF-F124-4ACE-B0E7-4D3FD3589C85}"/>
  </hyperlinks>
  <printOptions horizontalCentered="1"/>
  <pageMargins left="0.39370078740157483" right="0.39370078740157483" top="0.39370078740157483" bottom="0.39370078740157483" header="0.31496062992125984" footer="0.31496062992125984"/>
  <pageSetup paperSize="9" scale="85" fitToHeight="15" orientation="portrait" r:id="rId2"/>
  <headerFooter>
    <oddFooter>&amp;R&amp;P</oddFooter>
  </headerFooter>
  <rowBreaks count="14" manualBreakCount="14">
    <brk id="44" min="1" max="34" man="1"/>
    <brk id="89" min="1" max="34" man="1"/>
    <brk id="131" max="16383" man="1"/>
    <brk id="200" min="1" max="34" man="1"/>
    <brk id="250" min="1" max="34" man="1"/>
    <brk id="293" min="1" max="34" man="1"/>
    <brk id="334" min="1" max="34" man="1"/>
    <brk id="381" min="1" max="34" man="1"/>
    <brk id="427" min="1" max="34" man="1"/>
    <brk id="476" min="1" max="34" man="1"/>
    <brk id="535" min="1" max="34" man="1"/>
    <brk id="586" min="1" max="34" man="1"/>
    <brk id="640" min="1" max="34" man="1"/>
    <brk id="669" min="1" max="34" man="1"/>
  </rowBreaks>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2024-05-16T11:13:28Z</cp:lastPrinted>
  <dcterms:created xsi:type="dcterms:W3CDTF">2008-10-29T02:46:04Z</dcterms:created>
  <dcterms:modified xsi:type="dcterms:W3CDTF">2025-05-01T00:54:20Z</dcterms:modified>
</cp:coreProperties>
</file>